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School Data Reports\Baseline Interim Assessment Report\BL 2015-2016\"/>
    </mc:Choice>
  </mc:AlternateContent>
  <bookViews>
    <workbookView xWindow="-15" yWindow="-15" windowWidth="15390" windowHeight="3900" tabRatio="833"/>
  </bookViews>
  <sheets>
    <sheet name="Select School" sheetId="247" r:id="rId1"/>
    <sheet name="Cut Scores" sheetId="293" r:id="rId2"/>
    <sheet name="Grade 5" sheetId="250" r:id="rId3"/>
    <sheet name="Grade 8" sheetId="737" r:id="rId4"/>
    <sheet name="2015-16 Report" sheetId="773" r:id="rId5"/>
    <sheet name="MemSep 21-2015" sheetId="770" state="veryHidden" r:id="rId6"/>
    <sheet name="GR8-SCHL 9-21-2015" sheetId="775" state="veryHidden" r:id="rId7"/>
    <sheet name="2015G8-SALL" sheetId="771" state="veryHidden" r:id="rId8"/>
    <sheet name="2015G5-SALL" sheetId="772" state="veryHidden" r:id="rId9"/>
    <sheet name="MemSep 12-2014" sheetId="734" state="veryHidden" r:id="rId10"/>
    <sheet name="2014G8-SALL" sheetId="738" state="veryHidden" r:id="rId11"/>
    <sheet name="2014G5-SALL" sheetId="733" state="veryHidden" r:id="rId12"/>
    <sheet name="Mem9-13-2013" sheetId="765" state="veryHidden" r:id="rId13"/>
    <sheet name="Bio Gr082013" sheetId="767" state="veryHidden" r:id="rId14"/>
    <sheet name="2013G5-SALL" sheetId="766" state="veryHidden" r:id="rId15"/>
    <sheet name="2013G8-SALL" sheetId="769" state="veryHidden" r:id="rId16"/>
    <sheet name="Mem9-21-2012" sheetId="762" state="veryHidden" r:id="rId17"/>
    <sheet name="2012G5-SALL" sheetId="763" state="veryHidden" r:id="rId18"/>
    <sheet name="2012G8-SALL" sheetId="764" state="veryHidden" r:id="rId19"/>
    <sheet name="Mem9-2-2011" sheetId="759" state="veryHidden" r:id="rId20"/>
    <sheet name="2011G5-SALL" sheetId="760" state="veryHidden" r:id="rId21"/>
    <sheet name="2011G8-SALL" sheetId="761" state="veryHidden" r:id="rId22"/>
    <sheet name="SchList" sheetId="42" state="veryHidden" r:id="rId23"/>
    <sheet name="Tier-Region" sheetId="774" state="very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xlnm._FilterDatabase" localSheetId="11" hidden="1">'2014G5-SALL'!$A$2:$AL$260</definedName>
    <definedName name="_xlnm._FilterDatabase" localSheetId="4" hidden="1">'2015-16 Report'!$A$6:$M$411</definedName>
    <definedName name="_xlnm._FilterDatabase" localSheetId="8" hidden="1">'2015G5-SALL'!$A$2:$AG$260</definedName>
    <definedName name="_xlnm._FilterDatabase" localSheetId="12" hidden="1">'Mem9-13-2013'!$A$2:$Q$2</definedName>
    <definedName name="_xlnm._FilterDatabase" localSheetId="16" hidden="1">'Mem9-21-2012'!$A$2:$Q$2</definedName>
    <definedName name="_xlnm._FilterDatabase" localSheetId="19" hidden="1">'Mem9-2-2011'!$A$1:$Q$1</definedName>
    <definedName name="_xlnm._FilterDatabase" localSheetId="22" hidden="1">SchList!$A$1:$J$475</definedName>
    <definedName name="_xlnm._FilterDatabase" localSheetId="23" hidden="1">'Tier-Region'!$A$1:$S$475</definedName>
    <definedName name="ARCOLA_LAKE_ELEMENTARY">[1]ET!$B$2:'[1]ET'!$B$20</definedName>
    <definedName name="HSGrade">[2]HSGRade2010!$D$4:$BP$50</definedName>
    <definedName name="NumCRS1">[3]Points!$B$2</definedName>
    <definedName name="NumCRS10">[3]Points!$B$11</definedName>
    <definedName name="NumCRS11">[3]Points!$B$12</definedName>
    <definedName name="NumCRS12">[3]Points!$B$13</definedName>
    <definedName name="NumCRS13">[3]Points!$B$14</definedName>
    <definedName name="NumCRS14">[3]Points!$B$15</definedName>
    <definedName name="NumCRS15">[3]Points!$B$16</definedName>
    <definedName name="NumCRS2">[3]Points!$B$3</definedName>
    <definedName name="NumCRS3">[3]Points!$B$4</definedName>
    <definedName name="NumCRS4">[3]Points!$B$5</definedName>
    <definedName name="NumCRS5">[3]Points!$B$6</definedName>
    <definedName name="NumCRS6">[3]Points!$B$7</definedName>
    <definedName name="NumCRS7">[3]Points!$B$8</definedName>
    <definedName name="NUMCrs8">[3]Points!$B$9</definedName>
    <definedName name="NumCRS9">[3]Points!$B$10</definedName>
    <definedName name="_xlnm.Print_Area" localSheetId="4">'2015-16 Report'!$A$1:$M$391</definedName>
    <definedName name="_xlnm.Print_Area" localSheetId="1">'Cut Scores'!$A$1:$M$19</definedName>
    <definedName name="_xlnm.Print_Area" localSheetId="2">'Grade 5'!$A$4:$M$29</definedName>
    <definedName name="_xlnm.Print_Area" localSheetId="3">'Grade 8'!$A$4:$M$29</definedName>
    <definedName name="_xlnm.Print_Area" localSheetId="0">'Select School'!$A$1:$E$21</definedName>
    <definedName name="_xlnm.Print_Titles" localSheetId="4">'2015-16 Report'!$5:$6</definedName>
    <definedName name="Region">[4]Region!$B$1:'[4]Region'!$B$10</definedName>
    <definedName name="SchName" localSheetId="21">[5]SchList!$B$1:$B$499</definedName>
    <definedName name="SchName" localSheetId="17">[6]SchList!$B$1:$B$499</definedName>
    <definedName name="SchName" localSheetId="18">[7]SchList!$B$1:$B$499</definedName>
    <definedName name="SchName" localSheetId="14">[8]SchList!$B$1:$B$499</definedName>
    <definedName name="SchName" localSheetId="15">[9]SchList!$B$1:$B$499</definedName>
    <definedName name="SchName" localSheetId="12">[8]SchList!$B$1:$B$499</definedName>
    <definedName name="SchName" localSheetId="16">[6]SchList!$B$1:$B$499</definedName>
    <definedName name="SchName">[10]SchList!$B$1:$B$499</definedName>
    <definedName name="SchoolName">[11]SchList!$B$1:$B$477</definedName>
    <definedName name="Student_Enrollment_by_grade_Crosstab_WO_ALT">'MemSep 12-2014'!$A$2:$L$476</definedName>
  </definedNames>
  <calcPr calcId="162913"/>
</workbook>
</file>

<file path=xl/calcChain.xml><?xml version="1.0" encoding="utf-8"?>
<calcChain xmlns="http://schemas.openxmlformats.org/spreadsheetml/2006/main">
  <c r="B10" i="773" l="1"/>
  <c r="B11" i="773"/>
  <c r="B12" i="773"/>
  <c r="B13" i="773"/>
  <c r="B14" i="773"/>
  <c r="B15" i="773"/>
  <c r="B16" i="773"/>
  <c r="B17" i="773"/>
  <c r="B18" i="773"/>
  <c r="B19" i="773"/>
  <c r="B20" i="773"/>
  <c r="B21" i="773"/>
  <c r="B22" i="773"/>
  <c r="B23" i="773"/>
  <c r="B24" i="773"/>
  <c r="B25" i="773"/>
  <c r="B26" i="773"/>
  <c r="B27" i="773"/>
  <c r="B28" i="773"/>
  <c r="B29" i="773"/>
  <c r="B30" i="773"/>
  <c r="B31" i="773"/>
  <c r="B32" i="773"/>
  <c r="B33" i="773"/>
  <c r="B34" i="773"/>
  <c r="B35" i="773"/>
  <c r="B36" i="773"/>
  <c r="B37" i="773"/>
  <c r="B38" i="773"/>
  <c r="B39" i="773"/>
  <c r="B40" i="773"/>
  <c r="B41" i="773"/>
  <c r="B42" i="773"/>
  <c r="B43" i="773"/>
  <c r="B44" i="773"/>
  <c r="B45" i="773"/>
  <c r="B46" i="773"/>
  <c r="B47" i="773"/>
  <c r="B48" i="773"/>
  <c r="B49" i="773"/>
  <c r="B50" i="773"/>
  <c r="B51" i="773"/>
  <c r="B52" i="773"/>
  <c r="B53" i="773"/>
  <c r="B54" i="773"/>
  <c r="B55" i="773"/>
  <c r="B56" i="773"/>
  <c r="B57" i="773"/>
  <c r="B58" i="773"/>
  <c r="B59" i="773"/>
  <c r="B60" i="773"/>
  <c r="B61" i="773"/>
  <c r="B62" i="773"/>
  <c r="B63" i="773"/>
  <c r="B64" i="773"/>
  <c r="B65" i="773"/>
  <c r="B66" i="773"/>
  <c r="B67" i="773"/>
  <c r="B68" i="773"/>
  <c r="B69" i="773"/>
  <c r="B70" i="773"/>
  <c r="B71" i="773"/>
  <c r="B72" i="773"/>
  <c r="B73" i="773"/>
  <c r="B74" i="773"/>
  <c r="B75" i="773"/>
  <c r="B76" i="773"/>
  <c r="B77" i="773"/>
  <c r="B78" i="773"/>
  <c r="B79" i="773"/>
  <c r="B80" i="773"/>
  <c r="B81" i="773"/>
  <c r="B82" i="773"/>
  <c r="B83" i="773"/>
  <c r="B84" i="773"/>
  <c r="B85" i="773"/>
  <c r="B86" i="773"/>
  <c r="B87" i="773"/>
  <c r="B88" i="773"/>
  <c r="B89" i="773"/>
  <c r="B90" i="773"/>
  <c r="B91" i="773"/>
  <c r="B92" i="773"/>
  <c r="B93" i="773"/>
  <c r="B94" i="773"/>
  <c r="B95" i="773"/>
  <c r="B96" i="773"/>
  <c r="B97" i="773"/>
  <c r="B98" i="773"/>
  <c r="B99" i="773"/>
  <c r="B100" i="773"/>
  <c r="B101" i="773"/>
  <c r="B102" i="773"/>
  <c r="B103" i="773"/>
  <c r="B104" i="773"/>
  <c r="B105" i="773"/>
  <c r="B106" i="773"/>
  <c r="B107" i="773"/>
  <c r="B108" i="773"/>
  <c r="B109" i="773"/>
  <c r="B110" i="773"/>
  <c r="B111" i="773"/>
  <c r="B112" i="773"/>
  <c r="B113" i="773"/>
  <c r="B114" i="773"/>
  <c r="B115" i="773"/>
  <c r="B116" i="773"/>
  <c r="B117" i="773"/>
  <c r="B118" i="773"/>
  <c r="B119" i="773"/>
  <c r="B120" i="773"/>
  <c r="B121" i="773"/>
  <c r="B122" i="773"/>
  <c r="B123" i="773"/>
  <c r="B124" i="773"/>
  <c r="B125" i="773"/>
  <c r="B126" i="773"/>
  <c r="B127" i="773"/>
  <c r="B128" i="773"/>
  <c r="B129" i="773"/>
  <c r="B130" i="773"/>
  <c r="B131" i="773"/>
  <c r="B132" i="773"/>
  <c r="B133" i="773"/>
  <c r="B134" i="773"/>
  <c r="B135" i="773"/>
  <c r="B136" i="773"/>
  <c r="B137" i="773"/>
  <c r="B138" i="773"/>
  <c r="B139" i="773"/>
  <c r="B140" i="773"/>
  <c r="B141" i="773"/>
  <c r="B142" i="773"/>
  <c r="B143" i="773"/>
  <c r="B144" i="773"/>
  <c r="B145" i="773"/>
  <c r="B146" i="773"/>
  <c r="B147" i="773"/>
  <c r="B148" i="773"/>
  <c r="B149" i="773"/>
  <c r="B150" i="773"/>
  <c r="B151" i="773"/>
  <c r="B152" i="773"/>
  <c r="B153" i="773"/>
  <c r="B154" i="773"/>
  <c r="B155" i="773"/>
  <c r="B156" i="773"/>
  <c r="B157" i="773"/>
  <c r="B158" i="773"/>
  <c r="B159" i="773"/>
  <c r="B160" i="773"/>
  <c r="B161" i="773"/>
  <c r="B162" i="773"/>
  <c r="B163" i="773"/>
  <c r="B164" i="773"/>
  <c r="B165" i="773"/>
  <c r="B166" i="773"/>
  <c r="B167" i="773"/>
  <c r="B168" i="773"/>
  <c r="B169" i="773"/>
  <c r="B170" i="773"/>
  <c r="B171" i="773"/>
  <c r="B172" i="773"/>
  <c r="B173" i="773"/>
  <c r="B174" i="773"/>
  <c r="B175" i="773"/>
  <c r="B176" i="773"/>
  <c r="B177" i="773"/>
  <c r="B178" i="773"/>
  <c r="B179" i="773"/>
  <c r="B180" i="773"/>
  <c r="B181" i="773"/>
  <c r="B182" i="773"/>
  <c r="B183" i="773"/>
  <c r="B184" i="773"/>
  <c r="B185" i="773"/>
  <c r="B186" i="773"/>
  <c r="B187" i="773"/>
  <c r="B188" i="773"/>
  <c r="B189" i="773"/>
  <c r="B190" i="773"/>
  <c r="B191" i="773"/>
  <c r="B192" i="773"/>
  <c r="B193" i="773"/>
  <c r="B194" i="773"/>
  <c r="B195" i="773"/>
  <c r="B196" i="773"/>
  <c r="B197" i="773"/>
  <c r="B198" i="773"/>
  <c r="B199" i="773"/>
  <c r="B200" i="773"/>
  <c r="B201" i="773"/>
  <c r="B202" i="773"/>
  <c r="B203" i="773"/>
  <c r="B204" i="773"/>
  <c r="B205" i="773"/>
  <c r="B206" i="773"/>
  <c r="B207" i="773"/>
  <c r="B208" i="773"/>
  <c r="B209" i="773"/>
  <c r="B210" i="773"/>
  <c r="B211" i="773"/>
  <c r="B212" i="773"/>
  <c r="B213" i="773"/>
  <c r="B214" i="773"/>
  <c r="B215" i="773"/>
  <c r="B216" i="773"/>
  <c r="B217" i="773"/>
  <c r="B218" i="773"/>
  <c r="B219" i="773"/>
  <c r="B220" i="773"/>
  <c r="B221" i="773"/>
  <c r="B222" i="773"/>
  <c r="B223" i="773"/>
  <c r="B224" i="773"/>
  <c r="B225" i="773"/>
  <c r="B226" i="773"/>
  <c r="B227" i="773"/>
  <c r="B228" i="773"/>
  <c r="B229" i="773"/>
  <c r="B230" i="773"/>
  <c r="B231" i="773"/>
  <c r="B232" i="773"/>
  <c r="B233" i="773"/>
  <c r="B234" i="773"/>
  <c r="B235" i="773"/>
  <c r="B236" i="773"/>
  <c r="B237" i="773"/>
  <c r="B238" i="773"/>
  <c r="B239" i="773"/>
  <c r="B240" i="773"/>
  <c r="B241" i="773"/>
  <c r="B242" i="773"/>
  <c r="B243" i="773"/>
  <c r="B244" i="773"/>
  <c r="B245" i="773"/>
  <c r="B246" i="773"/>
  <c r="B247" i="773"/>
  <c r="B248" i="773"/>
  <c r="B249" i="773"/>
  <c r="B250" i="773"/>
  <c r="B251" i="773"/>
  <c r="B252" i="773"/>
  <c r="B253" i="773"/>
  <c r="B254" i="773"/>
  <c r="B255" i="773"/>
  <c r="B256" i="773"/>
  <c r="B257" i="773"/>
  <c r="B258" i="773"/>
  <c r="B259" i="773"/>
  <c r="B260" i="773"/>
  <c r="B261" i="773"/>
  <c r="B262" i="773"/>
  <c r="B263" i="773"/>
  <c r="B264" i="773"/>
  <c r="B265" i="773"/>
  <c r="B266" i="773"/>
  <c r="B267" i="773"/>
  <c r="B268" i="773"/>
  <c r="B269" i="773"/>
  <c r="B270" i="773"/>
  <c r="B271" i="773"/>
  <c r="B272" i="773"/>
  <c r="B273" i="773"/>
  <c r="B274" i="773"/>
  <c r="B275" i="773"/>
  <c r="B276" i="773"/>
  <c r="B277" i="773"/>
  <c r="B278" i="773"/>
  <c r="B279" i="773"/>
  <c r="B280" i="773"/>
  <c r="B281" i="773"/>
  <c r="B282" i="773"/>
  <c r="B283" i="773"/>
  <c r="B284" i="773"/>
  <c r="B285" i="773"/>
  <c r="B286" i="773"/>
  <c r="B287" i="773"/>
  <c r="B288" i="773"/>
  <c r="B289" i="773"/>
  <c r="B290" i="773"/>
  <c r="B291" i="773"/>
  <c r="B292" i="773"/>
  <c r="B293" i="773"/>
  <c r="B294" i="773"/>
  <c r="B295" i="773"/>
  <c r="B296" i="773"/>
  <c r="B297" i="773"/>
  <c r="B298" i="773"/>
  <c r="B299" i="773"/>
  <c r="B300" i="773"/>
  <c r="B301" i="773"/>
  <c r="B302" i="773"/>
  <c r="B303" i="773"/>
  <c r="B304" i="773"/>
  <c r="B305" i="773"/>
  <c r="B306" i="773"/>
  <c r="B307" i="773"/>
  <c r="B308" i="773"/>
  <c r="B309" i="773"/>
  <c r="B310" i="773"/>
  <c r="B311" i="773"/>
  <c r="B312" i="773"/>
  <c r="B313" i="773"/>
  <c r="B314" i="773"/>
  <c r="B315" i="773"/>
  <c r="B316" i="773"/>
  <c r="B317" i="773"/>
  <c r="B318" i="773"/>
  <c r="B319" i="773"/>
  <c r="B320" i="773"/>
  <c r="B321" i="773"/>
  <c r="B322" i="773"/>
  <c r="B323" i="773"/>
  <c r="B324" i="773"/>
  <c r="B325" i="773"/>
  <c r="B326" i="773"/>
  <c r="B327" i="773"/>
  <c r="B328" i="773"/>
  <c r="B329" i="773"/>
  <c r="B330" i="773"/>
  <c r="B331" i="773"/>
  <c r="B332" i="773"/>
  <c r="B333" i="773"/>
  <c r="B334" i="773"/>
  <c r="B335" i="773"/>
  <c r="B336" i="773"/>
  <c r="B337" i="773"/>
  <c r="B338" i="773"/>
  <c r="B339" i="773"/>
  <c r="B340" i="773"/>
  <c r="B341" i="773"/>
  <c r="B342" i="773"/>
  <c r="B343" i="773"/>
  <c r="B344" i="773"/>
  <c r="B345" i="773"/>
  <c r="B346" i="773"/>
  <c r="B347" i="773"/>
  <c r="B348" i="773"/>
  <c r="B349" i="773"/>
  <c r="B350" i="773"/>
  <c r="B351" i="773"/>
  <c r="B352" i="773"/>
  <c r="B353" i="773"/>
  <c r="B354" i="773"/>
  <c r="B355" i="773"/>
  <c r="B356" i="773"/>
  <c r="B357" i="773"/>
  <c r="B358" i="773"/>
  <c r="B359" i="773"/>
  <c r="B360" i="773"/>
  <c r="B361" i="773"/>
  <c r="B362" i="773"/>
  <c r="B363" i="773"/>
  <c r="B364" i="773"/>
  <c r="B365" i="773"/>
  <c r="B366" i="773"/>
  <c r="B367" i="773"/>
  <c r="B368" i="773"/>
  <c r="B369" i="773"/>
  <c r="B370" i="773"/>
  <c r="B371" i="773"/>
  <c r="B372" i="773"/>
  <c r="B373" i="773"/>
  <c r="B374" i="773"/>
  <c r="B375" i="773"/>
  <c r="B376" i="773"/>
  <c r="B377" i="773"/>
  <c r="B378" i="773"/>
  <c r="B379" i="773"/>
  <c r="B380" i="773"/>
  <c r="B381" i="773"/>
  <c r="B382" i="773"/>
  <c r="B383" i="773"/>
  <c r="B384" i="773"/>
  <c r="B385" i="773"/>
  <c r="B386" i="773"/>
  <c r="B387" i="773"/>
  <c r="B388" i="773"/>
  <c r="B389" i="773"/>
  <c r="B390" i="773"/>
  <c r="B391" i="773"/>
  <c r="B392" i="773"/>
  <c r="B393" i="773"/>
  <c r="B394" i="773"/>
  <c r="B395" i="773"/>
  <c r="B396" i="773"/>
  <c r="B397" i="773"/>
  <c r="B398" i="773"/>
  <c r="B399" i="773"/>
  <c r="B400" i="773"/>
  <c r="B401" i="773"/>
  <c r="B9" i="773"/>
  <c r="G136" i="773"/>
  <c r="F136" i="773"/>
  <c r="M136" i="773" s="1"/>
  <c r="H136" i="773" l="1"/>
  <c r="I136" i="773"/>
  <c r="J136" i="773"/>
  <c r="K136" i="773"/>
  <c r="L136" i="773"/>
  <c r="M4" i="770"/>
  <c r="M5" i="770"/>
  <c r="M6" i="770"/>
  <c r="M7" i="770"/>
  <c r="M8" i="770"/>
  <c r="M9" i="770"/>
  <c r="M10" i="770"/>
  <c r="M11" i="770"/>
  <c r="M12" i="770"/>
  <c r="M13" i="770"/>
  <c r="M14" i="770"/>
  <c r="M15" i="770"/>
  <c r="M16" i="770"/>
  <c r="M17" i="770"/>
  <c r="M18" i="770"/>
  <c r="M19" i="770"/>
  <c r="M20" i="770"/>
  <c r="M21" i="770"/>
  <c r="M22" i="770"/>
  <c r="M23" i="770"/>
  <c r="M24" i="770"/>
  <c r="M25" i="770"/>
  <c r="M26" i="770"/>
  <c r="M27" i="770"/>
  <c r="M28" i="770"/>
  <c r="M29" i="770"/>
  <c r="M30" i="770"/>
  <c r="M31" i="770"/>
  <c r="M32" i="770"/>
  <c r="M33" i="770"/>
  <c r="M34" i="770"/>
  <c r="M35" i="770"/>
  <c r="M36" i="770"/>
  <c r="M37" i="770"/>
  <c r="M38" i="770"/>
  <c r="M39" i="770"/>
  <c r="M40" i="770"/>
  <c r="M41" i="770"/>
  <c r="M42" i="770"/>
  <c r="M43" i="770"/>
  <c r="M44" i="770"/>
  <c r="M45" i="770"/>
  <c r="M46" i="770"/>
  <c r="M47" i="770"/>
  <c r="M48" i="770"/>
  <c r="M49" i="770"/>
  <c r="M50" i="770"/>
  <c r="M51" i="770"/>
  <c r="M52" i="770"/>
  <c r="M53" i="770"/>
  <c r="M54" i="770"/>
  <c r="M55" i="770"/>
  <c r="M56" i="770"/>
  <c r="M57" i="770"/>
  <c r="M58" i="770"/>
  <c r="M59" i="770"/>
  <c r="M60" i="770"/>
  <c r="M61" i="770"/>
  <c r="M62" i="770"/>
  <c r="M63" i="770"/>
  <c r="M64" i="770"/>
  <c r="M65" i="770"/>
  <c r="M66" i="770"/>
  <c r="M67" i="770"/>
  <c r="M68" i="770"/>
  <c r="M69" i="770"/>
  <c r="M70" i="770"/>
  <c r="M71" i="770"/>
  <c r="M72" i="770"/>
  <c r="M73" i="770"/>
  <c r="M74" i="770"/>
  <c r="M75" i="770"/>
  <c r="M76" i="770"/>
  <c r="M77" i="770"/>
  <c r="M78" i="770"/>
  <c r="M79" i="770"/>
  <c r="M80" i="770"/>
  <c r="M81" i="770"/>
  <c r="M82" i="770"/>
  <c r="M83" i="770"/>
  <c r="M84" i="770"/>
  <c r="M85" i="770"/>
  <c r="M86" i="770"/>
  <c r="M87" i="770"/>
  <c r="M88" i="770"/>
  <c r="M89" i="770"/>
  <c r="M90" i="770"/>
  <c r="M91" i="770"/>
  <c r="M92" i="770"/>
  <c r="M93" i="770"/>
  <c r="M94" i="770"/>
  <c r="M95" i="770"/>
  <c r="M96" i="770"/>
  <c r="M97" i="770"/>
  <c r="M98" i="770"/>
  <c r="M99" i="770"/>
  <c r="M100" i="770"/>
  <c r="M101" i="770"/>
  <c r="M102" i="770"/>
  <c r="M103" i="770"/>
  <c r="M104" i="770"/>
  <c r="M105" i="770"/>
  <c r="M106" i="770"/>
  <c r="M107" i="770"/>
  <c r="M108" i="770"/>
  <c r="M109" i="770"/>
  <c r="M110" i="770"/>
  <c r="M111" i="770"/>
  <c r="M112" i="770"/>
  <c r="M113" i="770"/>
  <c r="M114" i="770"/>
  <c r="M115" i="770"/>
  <c r="M116" i="770"/>
  <c r="M117" i="770"/>
  <c r="M118" i="770"/>
  <c r="M119" i="770"/>
  <c r="M120" i="770"/>
  <c r="M121" i="770"/>
  <c r="M122" i="770"/>
  <c r="M123" i="770"/>
  <c r="M124" i="770"/>
  <c r="M125" i="770"/>
  <c r="M126" i="770"/>
  <c r="M127" i="770"/>
  <c r="M128" i="770"/>
  <c r="M129" i="770"/>
  <c r="M130" i="770"/>
  <c r="M131" i="770"/>
  <c r="M132" i="770"/>
  <c r="M133" i="770"/>
  <c r="M134" i="770"/>
  <c r="M135" i="770"/>
  <c r="M136" i="770"/>
  <c r="M137" i="770"/>
  <c r="M138" i="770"/>
  <c r="M139" i="770"/>
  <c r="M140" i="770"/>
  <c r="M141" i="770"/>
  <c r="M142" i="770"/>
  <c r="M143" i="770"/>
  <c r="M144" i="770"/>
  <c r="M145" i="770"/>
  <c r="M146" i="770"/>
  <c r="M147" i="770"/>
  <c r="M148" i="770"/>
  <c r="M149" i="770"/>
  <c r="M150" i="770"/>
  <c r="M151" i="770"/>
  <c r="M152" i="770"/>
  <c r="M153" i="770"/>
  <c r="M154" i="770"/>
  <c r="M155" i="770"/>
  <c r="M156" i="770"/>
  <c r="M157" i="770"/>
  <c r="M158" i="770"/>
  <c r="M159" i="770"/>
  <c r="M160" i="770"/>
  <c r="M161" i="770"/>
  <c r="M162" i="770"/>
  <c r="M163" i="770"/>
  <c r="M164" i="770"/>
  <c r="M165" i="770"/>
  <c r="M166" i="770"/>
  <c r="M167" i="770"/>
  <c r="M168" i="770"/>
  <c r="M169" i="770"/>
  <c r="M170" i="770"/>
  <c r="M171" i="770"/>
  <c r="M172" i="770"/>
  <c r="M173" i="770"/>
  <c r="M174" i="770"/>
  <c r="M175" i="770"/>
  <c r="M176" i="770"/>
  <c r="M177" i="770"/>
  <c r="M178" i="770"/>
  <c r="M179" i="770"/>
  <c r="M180" i="770"/>
  <c r="M181" i="770"/>
  <c r="M182" i="770"/>
  <c r="M183" i="770"/>
  <c r="M184" i="770"/>
  <c r="M185" i="770"/>
  <c r="M186" i="770"/>
  <c r="M187" i="770"/>
  <c r="M188" i="770"/>
  <c r="M189" i="770"/>
  <c r="M190" i="770"/>
  <c r="M191" i="770"/>
  <c r="M192" i="770"/>
  <c r="M193" i="770"/>
  <c r="M194" i="770"/>
  <c r="M195" i="770"/>
  <c r="M196" i="770"/>
  <c r="M197" i="770"/>
  <c r="M198" i="770"/>
  <c r="M199" i="770"/>
  <c r="M200" i="770"/>
  <c r="M201" i="770"/>
  <c r="M202" i="770"/>
  <c r="M203" i="770"/>
  <c r="M204" i="770"/>
  <c r="M205" i="770"/>
  <c r="M206" i="770"/>
  <c r="M207" i="770"/>
  <c r="M208" i="770"/>
  <c r="M209" i="770"/>
  <c r="M210" i="770"/>
  <c r="M211" i="770"/>
  <c r="M212" i="770"/>
  <c r="M213" i="770"/>
  <c r="M214" i="770"/>
  <c r="M215" i="770"/>
  <c r="M216" i="770"/>
  <c r="M217" i="770"/>
  <c r="M218" i="770"/>
  <c r="M219" i="770"/>
  <c r="M220" i="770"/>
  <c r="M221" i="770"/>
  <c r="M222" i="770"/>
  <c r="M223" i="770"/>
  <c r="M224" i="770"/>
  <c r="M225" i="770"/>
  <c r="M226" i="770"/>
  <c r="M227" i="770"/>
  <c r="M228" i="770"/>
  <c r="M229" i="770"/>
  <c r="M230" i="770"/>
  <c r="M231" i="770"/>
  <c r="M232" i="770"/>
  <c r="M233" i="770"/>
  <c r="M234" i="770"/>
  <c r="M235" i="770"/>
  <c r="M236" i="770"/>
  <c r="M237" i="770"/>
  <c r="M238" i="770"/>
  <c r="M239" i="770"/>
  <c r="M240" i="770"/>
  <c r="M241" i="770"/>
  <c r="M242" i="770"/>
  <c r="M243" i="770"/>
  <c r="M244" i="770"/>
  <c r="M245" i="770"/>
  <c r="M246" i="770"/>
  <c r="M247" i="770"/>
  <c r="M248" i="770"/>
  <c r="M249" i="770"/>
  <c r="M250" i="770"/>
  <c r="M251" i="770"/>
  <c r="M252" i="770"/>
  <c r="M253" i="770"/>
  <c r="M254" i="770"/>
  <c r="M255" i="770"/>
  <c r="M256" i="770"/>
  <c r="M257" i="770"/>
  <c r="M258" i="770"/>
  <c r="M259" i="770"/>
  <c r="M260" i="770"/>
  <c r="M261" i="770"/>
  <c r="M262" i="770"/>
  <c r="M263" i="770"/>
  <c r="M264" i="770"/>
  <c r="M265" i="770"/>
  <c r="M266" i="770"/>
  <c r="M267" i="770"/>
  <c r="M268" i="770"/>
  <c r="M269" i="770"/>
  <c r="M270" i="770"/>
  <c r="M271" i="770"/>
  <c r="M272" i="770"/>
  <c r="M273" i="770"/>
  <c r="M274" i="770"/>
  <c r="M275" i="770"/>
  <c r="M276" i="770"/>
  <c r="M277" i="770"/>
  <c r="M278" i="770"/>
  <c r="M279" i="770"/>
  <c r="M280" i="770"/>
  <c r="M281" i="770"/>
  <c r="M282" i="770"/>
  <c r="M283" i="770"/>
  <c r="M284" i="770"/>
  <c r="M285" i="770"/>
  <c r="M286" i="770"/>
  <c r="M287" i="770"/>
  <c r="M288" i="770"/>
  <c r="M289" i="770"/>
  <c r="M290" i="770"/>
  <c r="M291" i="770"/>
  <c r="M292" i="770"/>
  <c r="M293" i="770"/>
  <c r="M294" i="770"/>
  <c r="M295" i="770"/>
  <c r="M296" i="770"/>
  <c r="M297" i="770"/>
  <c r="M298" i="770"/>
  <c r="M299" i="770"/>
  <c r="M300" i="770"/>
  <c r="M301" i="770"/>
  <c r="M302" i="770"/>
  <c r="M303" i="770"/>
  <c r="M304" i="770"/>
  <c r="M305" i="770"/>
  <c r="M306" i="770"/>
  <c r="M307" i="770"/>
  <c r="M308" i="770"/>
  <c r="M309" i="770"/>
  <c r="M310" i="770"/>
  <c r="M311" i="770"/>
  <c r="M312" i="770"/>
  <c r="M313" i="770"/>
  <c r="M314" i="770"/>
  <c r="M315" i="770"/>
  <c r="M316" i="770"/>
  <c r="M317" i="770"/>
  <c r="M318" i="770"/>
  <c r="M319" i="770"/>
  <c r="M320" i="770"/>
  <c r="M321" i="770"/>
  <c r="M322" i="770"/>
  <c r="M323" i="770"/>
  <c r="M324" i="770"/>
  <c r="M325" i="770"/>
  <c r="M326" i="770"/>
  <c r="M327" i="770"/>
  <c r="M328" i="770"/>
  <c r="M329" i="770"/>
  <c r="M330" i="770"/>
  <c r="M331" i="770"/>
  <c r="M332" i="770"/>
  <c r="M333" i="770"/>
  <c r="M334" i="770"/>
  <c r="M335" i="770"/>
  <c r="M336" i="770"/>
  <c r="M337" i="770"/>
  <c r="M338" i="770"/>
  <c r="M339" i="770"/>
  <c r="M340" i="770"/>
  <c r="M341" i="770"/>
  <c r="M342" i="770"/>
  <c r="M343" i="770"/>
  <c r="M344" i="770"/>
  <c r="M345" i="770"/>
  <c r="M346" i="770"/>
  <c r="M347" i="770"/>
  <c r="M348" i="770"/>
  <c r="M349" i="770"/>
  <c r="M350" i="770"/>
  <c r="M351" i="770"/>
  <c r="M352" i="770"/>
  <c r="M353" i="770"/>
  <c r="M354" i="770"/>
  <c r="M355" i="770"/>
  <c r="M356" i="770"/>
  <c r="M357" i="770"/>
  <c r="M358" i="770"/>
  <c r="M359" i="770"/>
  <c r="M360" i="770"/>
  <c r="M361" i="770"/>
  <c r="M362" i="770"/>
  <c r="M363" i="770"/>
  <c r="M364" i="770"/>
  <c r="M365" i="770"/>
  <c r="M366" i="770"/>
  <c r="M367" i="770"/>
  <c r="M368" i="770"/>
  <c r="M369" i="770"/>
  <c r="M370" i="770"/>
  <c r="M371" i="770"/>
  <c r="M372" i="770"/>
  <c r="M373" i="770"/>
  <c r="M374" i="770"/>
  <c r="M375" i="770"/>
  <c r="M376" i="770"/>
  <c r="M377" i="770"/>
  <c r="M378" i="770"/>
  <c r="M379" i="770"/>
  <c r="M380" i="770"/>
  <c r="M381" i="770"/>
  <c r="M382" i="770"/>
  <c r="M383" i="770"/>
  <c r="M384" i="770"/>
  <c r="M385" i="770"/>
  <c r="M386" i="770"/>
  <c r="M387" i="770"/>
  <c r="M388" i="770"/>
  <c r="M389" i="770"/>
  <c r="M390" i="770"/>
  <c r="M391" i="770"/>
  <c r="M392" i="770"/>
  <c r="M393" i="770"/>
  <c r="M394" i="770"/>
  <c r="M395" i="770"/>
  <c r="M396" i="770"/>
  <c r="M397" i="770"/>
  <c r="M398" i="770"/>
  <c r="M399" i="770"/>
  <c r="M400" i="770"/>
  <c r="M401" i="770"/>
  <c r="M402" i="770"/>
  <c r="M403" i="770"/>
  <c r="M404" i="770"/>
  <c r="M405" i="770"/>
  <c r="M406" i="770"/>
  <c r="M407" i="770"/>
  <c r="M408" i="770"/>
  <c r="M409" i="770"/>
  <c r="M410" i="770"/>
  <c r="M411" i="770"/>
  <c r="M412" i="770"/>
  <c r="M413" i="770"/>
  <c r="M414" i="770"/>
  <c r="M415" i="770"/>
  <c r="M416" i="770"/>
  <c r="M417" i="770"/>
  <c r="M418" i="770"/>
  <c r="M419" i="770"/>
  <c r="M420" i="770"/>
  <c r="M421" i="770"/>
  <c r="M422" i="770"/>
  <c r="M423" i="770"/>
  <c r="M424" i="770"/>
  <c r="M425" i="770"/>
  <c r="M426" i="770"/>
  <c r="M427" i="770"/>
  <c r="M428" i="770"/>
  <c r="M429" i="770"/>
  <c r="M430" i="770"/>
  <c r="M431" i="770"/>
  <c r="M432" i="770"/>
  <c r="M433" i="770"/>
  <c r="M434" i="770"/>
  <c r="M435" i="770"/>
  <c r="M436" i="770"/>
  <c r="M437" i="770"/>
  <c r="M438" i="770"/>
  <c r="M439" i="770"/>
  <c r="M440" i="770"/>
  <c r="M441" i="770"/>
  <c r="M442" i="770"/>
  <c r="M443" i="770"/>
  <c r="M444" i="770"/>
  <c r="M445" i="770"/>
  <c r="M446" i="770"/>
  <c r="M447" i="770"/>
  <c r="M448" i="770"/>
  <c r="M449" i="770"/>
  <c r="M450" i="770"/>
  <c r="M451" i="770"/>
  <c r="M452" i="770"/>
  <c r="M453" i="770"/>
  <c r="M454" i="770"/>
  <c r="M455" i="770"/>
  <c r="M456" i="770"/>
  <c r="M457" i="770"/>
  <c r="M458" i="770"/>
  <c r="M459" i="770"/>
  <c r="M460" i="770"/>
  <c r="M461" i="770"/>
  <c r="M462" i="770"/>
  <c r="M463" i="770"/>
  <c r="M464" i="770"/>
  <c r="M465" i="770"/>
  <c r="M466" i="770"/>
  <c r="M467" i="770"/>
  <c r="M468" i="770"/>
  <c r="M469" i="770"/>
  <c r="M470" i="770"/>
  <c r="M471" i="770"/>
  <c r="M472" i="770"/>
  <c r="M473" i="770"/>
  <c r="M474" i="770"/>
  <c r="M475" i="770"/>
  <c r="M3" i="770"/>
  <c r="L475" i="770" l="1"/>
  <c r="K475" i="770"/>
  <c r="J475" i="770"/>
  <c r="I475" i="770"/>
  <c r="H475" i="770"/>
  <c r="G475" i="770"/>
  <c r="F475" i="770"/>
  <c r="E475" i="770"/>
  <c r="D475" i="770"/>
  <c r="C475" i="770"/>
  <c r="N474" i="770"/>
  <c r="N473" i="770"/>
  <c r="N472" i="770"/>
  <c r="N471" i="770"/>
  <c r="N470" i="770"/>
  <c r="N469" i="770"/>
  <c r="N468" i="770"/>
  <c r="N467" i="770"/>
  <c r="N466" i="770"/>
  <c r="N465" i="770"/>
  <c r="N464" i="770"/>
  <c r="N463" i="770"/>
  <c r="N462" i="770"/>
  <c r="N461" i="770"/>
  <c r="N460" i="770"/>
  <c r="N459" i="770"/>
  <c r="N458" i="770"/>
  <c r="N457" i="770"/>
  <c r="N456" i="770"/>
  <c r="N455" i="770"/>
  <c r="N454" i="770"/>
  <c r="N453" i="770"/>
  <c r="N452" i="770"/>
  <c r="N451" i="770"/>
  <c r="N450" i="770"/>
  <c r="N449" i="770"/>
  <c r="N448" i="770"/>
  <c r="N447" i="770"/>
  <c r="N446" i="770"/>
  <c r="N445" i="770"/>
  <c r="N444" i="770"/>
  <c r="N443" i="770"/>
  <c r="N442" i="770"/>
  <c r="N441" i="770"/>
  <c r="N440" i="770"/>
  <c r="N439" i="770"/>
  <c r="N438" i="770"/>
  <c r="N437" i="770"/>
  <c r="N436" i="770"/>
  <c r="N435" i="770"/>
  <c r="N434" i="770"/>
  <c r="N433" i="770"/>
  <c r="N432" i="770"/>
  <c r="N431" i="770"/>
  <c r="N430" i="770"/>
  <c r="N429" i="770"/>
  <c r="N428" i="770"/>
  <c r="N427" i="770"/>
  <c r="N426" i="770"/>
  <c r="N425" i="770"/>
  <c r="N424" i="770"/>
  <c r="N423" i="770"/>
  <c r="N422" i="770"/>
  <c r="N421" i="770"/>
  <c r="N420" i="770"/>
  <c r="N419" i="770"/>
  <c r="N418" i="770"/>
  <c r="N417" i="770"/>
  <c r="N416" i="770"/>
  <c r="N415" i="770"/>
  <c r="N414" i="770"/>
  <c r="N413" i="770"/>
  <c r="N412" i="770"/>
  <c r="N411" i="770"/>
  <c r="N410" i="770"/>
  <c r="N409" i="770"/>
  <c r="N408" i="770"/>
  <c r="N407" i="770"/>
  <c r="N406" i="770"/>
  <c r="N405" i="770"/>
  <c r="N404" i="770"/>
  <c r="N403" i="770"/>
  <c r="N402" i="770"/>
  <c r="N401" i="770"/>
  <c r="N400" i="770"/>
  <c r="N399" i="770"/>
  <c r="N398" i="770"/>
  <c r="N397" i="770"/>
  <c r="N396" i="770"/>
  <c r="N395" i="770"/>
  <c r="N394" i="770"/>
  <c r="N393" i="770"/>
  <c r="N392" i="770"/>
  <c r="N391" i="770"/>
  <c r="N390" i="770"/>
  <c r="N389" i="770"/>
  <c r="N388" i="770"/>
  <c r="N387" i="770"/>
  <c r="N386" i="770"/>
  <c r="N385" i="770"/>
  <c r="N384" i="770"/>
  <c r="N383" i="770"/>
  <c r="N382" i="770"/>
  <c r="N381" i="770"/>
  <c r="N380" i="770"/>
  <c r="N379" i="770"/>
  <c r="N378" i="770"/>
  <c r="N377" i="770"/>
  <c r="N376" i="770"/>
  <c r="N375" i="770"/>
  <c r="N374" i="770"/>
  <c r="N373" i="770"/>
  <c r="N372" i="770"/>
  <c r="N371" i="770"/>
  <c r="N370" i="770"/>
  <c r="N369" i="770"/>
  <c r="N368" i="770"/>
  <c r="N367" i="770"/>
  <c r="N366" i="770"/>
  <c r="N365" i="770"/>
  <c r="N364" i="770"/>
  <c r="N363" i="770"/>
  <c r="N362" i="770"/>
  <c r="N361" i="770"/>
  <c r="N360" i="770"/>
  <c r="N359" i="770"/>
  <c r="N358" i="770"/>
  <c r="N357" i="770"/>
  <c r="N356" i="770"/>
  <c r="N355" i="770"/>
  <c r="N354" i="770"/>
  <c r="N353" i="770"/>
  <c r="N352" i="770"/>
  <c r="N351" i="770"/>
  <c r="N350" i="770"/>
  <c r="N349" i="770"/>
  <c r="N348" i="770"/>
  <c r="N347" i="770"/>
  <c r="N346" i="770"/>
  <c r="N345" i="770"/>
  <c r="N344" i="770"/>
  <c r="N343" i="770"/>
  <c r="N342" i="770"/>
  <c r="N341" i="770"/>
  <c r="N340" i="770"/>
  <c r="N339" i="770"/>
  <c r="N338" i="770"/>
  <c r="N337" i="770"/>
  <c r="N336" i="770"/>
  <c r="N335" i="770"/>
  <c r="N334" i="770"/>
  <c r="N333" i="770"/>
  <c r="N332" i="770"/>
  <c r="N331" i="770"/>
  <c r="N330" i="770"/>
  <c r="N329" i="770"/>
  <c r="N328" i="770"/>
  <c r="N327" i="770"/>
  <c r="N326" i="770"/>
  <c r="N325" i="770"/>
  <c r="N324" i="770"/>
  <c r="N323" i="770"/>
  <c r="N322" i="770"/>
  <c r="N321" i="770"/>
  <c r="N320" i="770"/>
  <c r="N319" i="770"/>
  <c r="N318" i="770"/>
  <c r="N317" i="770"/>
  <c r="N316" i="770"/>
  <c r="N315" i="770"/>
  <c r="N314" i="770"/>
  <c r="N313" i="770"/>
  <c r="N312" i="770"/>
  <c r="N311" i="770"/>
  <c r="N310" i="770"/>
  <c r="N309" i="770"/>
  <c r="N308" i="770"/>
  <c r="N307" i="770"/>
  <c r="N306" i="770"/>
  <c r="N305" i="770"/>
  <c r="N304" i="770"/>
  <c r="N303" i="770"/>
  <c r="N302" i="770"/>
  <c r="N301" i="770"/>
  <c r="N300" i="770"/>
  <c r="N299" i="770"/>
  <c r="N298" i="770"/>
  <c r="N297" i="770"/>
  <c r="N296" i="770"/>
  <c r="N295" i="770"/>
  <c r="N294" i="770"/>
  <c r="N293" i="770"/>
  <c r="N292" i="770"/>
  <c r="N291" i="770"/>
  <c r="N290" i="770"/>
  <c r="N289" i="770"/>
  <c r="N288" i="770"/>
  <c r="N287" i="770"/>
  <c r="N286" i="770"/>
  <c r="N285" i="770"/>
  <c r="N284" i="770"/>
  <c r="N283" i="770"/>
  <c r="N282" i="770"/>
  <c r="N281" i="770"/>
  <c r="N280" i="770"/>
  <c r="N279" i="770"/>
  <c r="N278" i="770"/>
  <c r="N277" i="770"/>
  <c r="N276" i="770"/>
  <c r="N275" i="770"/>
  <c r="N274" i="770"/>
  <c r="N273" i="770"/>
  <c r="N272" i="770"/>
  <c r="N271" i="770"/>
  <c r="N270" i="770"/>
  <c r="N269" i="770"/>
  <c r="N268" i="770"/>
  <c r="N267" i="770"/>
  <c r="N266" i="770"/>
  <c r="N265" i="770"/>
  <c r="N264" i="770"/>
  <c r="N263" i="770"/>
  <c r="N262" i="770"/>
  <c r="N261" i="770"/>
  <c r="N260" i="770"/>
  <c r="N259" i="770"/>
  <c r="N258" i="770"/>
  <c r="N257" i="770"/>
  <c r="N256" i="770"/>
  <c r="N255" i="770"/>
  <c r="N254" i="770"/>
  <c r="N253" i="770"/>
  <c r="N252" i="770"/>
  <c r="N251" i="770"/>
  <c r="N250" i="770"/>
  <c r="N249" i="770"/>
  <c r="N248" i="770"/>
  <c r="N247" i="770"/>
  <c r="N246" i="770"/>
  <c r="N245" i="770"/>
  <c r="N244" i="770"/>
  <c r="N243" i="770"/>
  <c r="N242" i="770"/>
  <c r="N241" i="770"/>
  <c r="N240" i="770"/>
  <c r="N239" i="770"/>
  <c r="N238" i="770"/>
  <c r="N237" i="770"/>
  <c r="N236" i="770"/>
  <c r="N235" i="770"/>
  <c r="N234" i="770"/>
  <c r="N233" i="770"/>
  <c r="N232" i="770"/>
  <c r="N231" i="770"/>
  <c r="N230" i="770"/>
  <c r="N229" i="770"/>
  <c r="N228" i="770"/>
  <c r="N227" i="770"/>
  <c r="N226" i="770"/>
  <c r="N225" i="770"/>
  <c r="N224" i="770"/>
  <c r="N223" i="770"/>
  <c r="N222" i="770"/>
  <c r="N221" i="770"/>
  <c r="N220" i="770"/>
  <c r="N219" i="770"/>
  <c r="N218" i="770"/>
  <c r="N217" i="770"/>
  <c r="N216" i="770"/>
  <c r="N215" i="770"/>
  <c r="N214" i="770"/>
  <c r="N213" i="770"/>
  <c r="N212" i="770"/>
  <c r="N211" i="770"/>
  <c r="N210" i="770"/>
  <c r="N209" i="770"/>
  <c r="N208" i="770"/>
  <c r="N207" i="770"/>
  <c r="N206" i="770"/>
  <c r="N205" i="770"/>
  <c r="N204" i="770"/>
  <c r="N203" i="770"/>
  <c r="N202" i="770"/>
  <c r="N201" i="770"/>
  <c r="N200" i="770"/>
  <c r="N199" i="770"/>
  <c r="N198" i="770"/>
  <c r="N197" i="770"/>
  <c r="N196" i="770"/>
  <c r="N195" i="770"/>
  <c r="N194" i="770"/>
  <c r="N193" i="770"/>
  <c r="N192" i="770"/>
  <c r="N191" i="770"/>
  <c r="N190" i="770"/>
  <c r="N189" i="770"/>
  <c r="N188" i="770"/>
  <c r="N187" i="770"/>
  <c r="N186" i="770"/>
  <c r="N185" i="770"/>
  <c r="N184" i="770"/>
  <c r="N183" i="770"/>
  <c r="N182" i="770"/>
  <c r="N181" i="770"/>
  <c r="N180" i="770"/>
  <c r="N179" i="770"/>
  <c r="N178" i="770"/>
  <c r="N177" i="770"/>
  <c r="N176" i="770"/>
  <c r="N175" i="770"/>
  <c r="N174" i="770"/>
  <c r="N173" i="770"/>
  <c r="N172" i="770"/>
  <c r="N171" i="770"/>
  <c r="N170" i="770"/>
  <c r="N169" i="770"/>
  <c r="N168" i="770"/>
  <c r="N167" i="770"/>
  <c r="N166" i="770"/>
  <c r="N165" i="770"/>
  <c r="N164" i="770"/>
  <c r="N163" i="770"/>
  <c r="N162" i="770"/>
  <c r="N161" i="770"/>
  <c r="N160" i="770"/>
  <c r="N159" i="770"/>
  <c r="N158" i="770"/>
  <c r="N157" i="770"/>
  <c r="N156" i="770"/>
  <c r="N155" i="770"/>
  <c r="N154" i="770"/>
  <c r="N153" i="770"/>
  <c r="N152" i="770"/>
  <c r="N151" i="770"/>
  <c r="N150" i="770"/>
  <c r="N149" i="770"/>
  <c r="N148" i="770"/>
  <c r="N147" i="770"/>
  <c r="N146" i="770"/>
  <c r="N145" i="770"/>
  <c r="N144" i="770"/>
  <c r="N143" i="770"/>
  <c r="N142" i="770"/>
  <c r="N141" i="770"/>
  <c r="N140" i="770"/>
  <c r="N139" i="770"/>
  <c r="N138" i="770"/>
  <c r="N137" i="770"/>
  <c r="N136" i="770"/>
  <c r="N135" i="770"/>
  <c r="N134" i="770"/>
  <c r="N133" i="770"/>
  <c r="N132" i="770"/>
  <c r="N131" i="770"/>
  <c r="N130" i="770"/>
  <c r="N129" i="770"/>
  <c r="N128" i="770"/>
  <c r="N127" i="770"/>
  <c r="N126" i="770"/>
  <c r="N125" i="770"/>
  <c r="N124" i="770"/>
  <c r="N123" i="770"/>
  <c r="N122" i="770"/>
  <c r="N121" i="770"/>
  <c r="N120" i="770"/>
  <c r="N119" i="770"/>
  <c r="N118" i="770"/>
  <c r="N117" i="770"/>
  <c r="N116" i="770"/>
  <c r="N115" i="770"/>
  <c r="N114" i="770"/>
  <c r="N113" i="770"/>
  <c r="N112" i="770"/>
  <c r="N111" i="770"/>
  <c r="N110" i="770"/>
  <c r="N109" i="770"/>
  <c r="N108" i="770"/>
  <c r="N107" i="770"/>
  <c r="N106" i="770"/>
  <c r="N105" i="770"/>
  <c r="N104" i="770"/>
  <c r="N103" i="770"/>
  <c r="N102" i="770"/>
  <c r="N101" i="770"/>
  <c r="N100" i="770"/>
  <c r="N99" i="770"/>
  <c r="N98" i="770"/>
  <c r="N97" i="770"/>
  <c r="N96" i="770"/>
  <c r="N95" i="770"/>
  <c r="N94" i="770"/>
  <c r="N93" i="770"/>
  <c r="N92" i="770"/>
  <c r="N91" i="770"/>
  <c r="N90" i="770"/>
  <c r="N89" i="770"/>
  <c r="N88" i="770"/>
  <c r="N87" i="770"/>
  <c r="N86" i="770"/>
  <c r="N85" i="770"/>
  <c r="N84" i="770"/>
  <c r="N83" i="770"/>
  <c r="N82" i="770"/>
  <c r="N81" i="770"/>
  <c r="N80" i="770"/>
  <c r="N79" i="770"/>
  <c r="N78" i="770"/>
  <c r="N77" i="770"/>
  <c r="N76" i="770"/>
  <c r="N75" i="770"/>
  <c r="N74" i="770"/>
  <c r="N73" i="770"/>
  <c r="N72" i="770"/>
  <c r="N71" i="770"/>
  <c r="N70" i="770"/>
  <c r="N69" i="770"/>
  <c r="N68" i="770"/>
  <c r="N67" i="770"/>
  <c r="N66" i="770"/>
  <c r="N65" i="770"/>
  <c r="N64" i="770"/>
  <c r="N63" i="770"/>
  <c r="N62" i="770"/>
  <c r="N61" i="770"/>
  <c r="N60" i="770"/>
  <c r="N59" i="770"/>
  <c r="N58" i="770"/>
  <c r="N57" i="770"/>
  <c r="N56" i="770"/>
  <c r="N55" i="770"/>
  <c r="N54" i="770"/>
  <c r="N53" i="770"/>
  <c r="N52" i="770"/>
  <c r="N51" i="770"/>
  <c r="N50" i="770"/>
  <c r="N49" i="770"/>
  <c r="N48" i="770"/>
  <c r="N47" i="770"/>
  <c r="N46" i="770"/>
  <c r="N45" i="770"/>
  <c r="N44" i="770"/>
  <c r="N43" i="770"/>
  <c r="N42" i="770"/>
  <c r="N41" i="770"/>
  <c r="N40" i="770"/>
  <c r="N39" i="770"/>
  <c r="N38" i="770"/>
  <c r="N37" i="770"/>
  <c r="N36" i="770"/>
  <c r="N35" i="770"/>
  <c r="N34" i="770"/>
  <c r="N33" i="770"/>
  <c r="N32" i="770"/>
  <c r="N31" i="770"/>
  <c r="N30" i="770"/>
  <c r="N29" i="770"/>
  <c r="N28" i="770"/>
  <c r="N27" i="770"/>
  <c r="N26" i="770"/>
  <c r="N25" i="770"/>
  <c r="N24" i="770"/>
  <c r="N23" i="770"/>
  <c r="N22" i="770"/>
  <c r="N21" i="770"/>
  <c r="N20" i="770"/>
  <c r="N19" i="770"/>
  <c r="N18" i="770"/>
  <c r="N17" i="770"/>
  <c r="N16" i="770"/>
  <c r="N15" i="770"/>
  <c r="N14" i="770"/>
  <c r="N13" i="770"/>
  <c r="N12" i="770"/>
  <c r="N11" i="770"/>
  <c r="N10" i="770"/>
  <c r="N9" i="770"/>
  <c r="N8" i="770"/>
  <c r="N7" i="770"/>
  <c r="N6" i="770"/>
  <c r="N5" i="770"/>
  <c r="N4" i="770"/>
  <c r="N3" i="770" l="1"/>
  <c r="N475" i="770"/>
  <c r="G8" i="773" s="1"/>
  <c r="C7" i="773"/>
  <c r="C8" i="773"/>
  <c r="D8" i="773"/>
  <c r="D7" i="773"/>
  <c r="I3" i="773"/>
  <c r="I2" i="773"/>
  <c r="G401" i="773"/>
  <c r="F401" i="773"/>
  <c r="G400" i="773"/>
  <c r="F400" i="773"/>
  <c r="G399" i="773"/>
  <c r="F399" i="773"/>
  <c r="G398" i="773"/>
  <c r="F398" i="773"/>
  <c r="G397" i="773"/>
  <c r="F397" i="773"/>
  <c r="G396" i="773"/>
  <c r="F396" i="773"/>
  <c r="G395" i="773"/>
  <c r="F395" i="773"/>
  <c r="G394" i="773"/>
  <c r="F394" i="773"/>
  <c r="G393" i="773"/>
  <c r="F393" i="773"/>
  <c r="G392" i="773"/>
  <c r="F392" i="773"/>
  <c r="G391" i="773"/>
  <c r="F391" i="773"/>
  <c r="G390" i="773"/>
  <c r="F390" i="773"/>
  <c r="G389" i="773"/>
  <c r="F389" i="773"/>
  <c r="G388" i="773"/>
  <c r="F388" i="773"/>
  <c r="G387" i="773"/>
  <c r="F387" i="773"/>
  <c r="G386" i="773"/>
  <c r="F386" i="773"/>
  <c r="G385" i="773"/>
  <c r="F385" i="773"/>
  <c r="G384" i="773"/>
  <c r="F384" i="773"/>
  <c r="G383" i="773"/>
  <c r="F383" i="773"/>
  <c r="G382" i="773"/>
  <c r="F382" i="773"/>
  <c r="G381" i="773"/>
  <c r="F381" i="773"/>
  <c r="G380" i="773"/>
  <c r="F380" i="773"/>
  <c r="G379" i="773"/>
  <c r="F379" i="773"/>
  <c r="G378" i="773"/>
  <c r="F378" i="773"/>
  <c r="G377" i="773"/>
  <c r="F377" i="773"/>
  <c r="G376" i="773"/>
  <c r="F376" i="773"/>
  <c r="G375" i="773"/>
  <c r="F375" i="773"/>
  <c r="G374" i="773"/>
  <c r="F374" i="773"/>
  <c r="G373" i="773"/>
  <c r="F373" i="773"/>
  <c r="G372" i="773"/>
  <c r="F372" i="773"/>
  <c r="G371" i="773"/>
  <c r="F371" i="773"/>
  <c r="G370" i="773"/>
  <c r="F370" i="773"/>
  <c r="G369" i="773"/>
  <c r="F369" i="773"/>
  <c r="G368" i="773"/>
  <c r="F368" i="773"/>
  <c r="G367" i="773"/>
  <c r="F367" i="773"/>
  <c r="G366" i="773"/>
  <c r="F366" i="773"/>
  <c r="G365" i="773"/>
  <c r="F365" i="773"/>
  <c r="G364" i="773"/>
  <c r="F364" i="773"/>
  <c r="G363" i="773"/>
  <c r="F363" i="773"/>
  <c r="G362" i="773"/>
  <c r="F362" i="773"/>
  <c r="G361" i="773"/>
  <c r="F361" i="773"/>
  <c r="G360" i="773"/>
  <c r="F360" i="773"/>
  <c r="G359" i="773"/>
  <c r="F359" i="773"/>
  <c r="G358" i="773"/>
  <c r="F358" i="773"/>
  <c r="G357" i="773"/>
  <c r="F357" i="773"/>
  <c r="G356" i="773"/>
  <c r="F356" i="773"/>
  <c r="G355" i="773"/>
  <c r="F355" i="773"/>
  <c r="G354" i="773"/>
  <c r="F354" i="773"/>
  <c r="G353" i="773"/>
  <c r="F353" i="773"/>
  <c r="G352" i="773"/>
  <c r="F352" i="773"/>
  <c r="G351" i="773"/>
  <c r="F351" i="773"/>
  <c r="G350" i="773"/>
  <c r="F350" i="773"/>
  <c r="G349" i="773"/>
  <c r="F349" i="773"/>
  <c r="G348" i="773"/>
  <c r="F348" i="773"/>
  <c r="G347" i="773"/>
  <c r="F347" i="773"/>
  <c r="G346" i="773"/>
  <c r="F346" i="773"/>
  <c r="G345" i="773"/>
  <c r="F345" i="773"/>
  <c r="G344" i="773"/>
  <c r="F344" i="773"/>
  <c r="G343" i="773"/>
  <c r="F343" i="773"/>
  <c r="G342" i="773"/>
  <c r="F342" i="773"/>
  <c r="G341" i="773"/>
  <c r="F341" i="773"/>
  <c r="G340" i="773"/>
  <c r="F340" i="773"/>
  <c r="G339" i="773"/>
  <c r="F339" i="773"/>
  <c r="G338" i="773"/>
  <c r="F338" i="773"/>
  <c r="G337" i="773"/>
  <c r="F337" i="773"/>
  <c r="G336" i="773"/>
  <c r="F336" i="773"/>
  <c r="G335" i="773"/>
  <c r="F335" i="773"/>
  <c r="G334" i="773"/>
  <c r="F334" i="773"/>
  <c r="G333" i="773"/>
  <c r="F333" i="773"/>
  <c r="G332" i="773"/>
  <c r="F332" i="773"/>
  <c r="G331" i="773"/>
  <c r="F331" i="773"/>
  <c r="G330" i="773"/>
  <c r="F330" i="773"/>
  <c r="G329" i="773"/>
  <c r="F329" i="773"/>
  <c r="G328" i="773"/>
  <c r="F328" i="773"/>
  <c r="G327" i="773"/>
  <c r="F327" i="773"/>
  <c r="G326" i="773"/>
  <c r="F326" i="773"/>
  <c r="G325" i="773"/>
  <c r="F325" i="773"/>
  <c r="G324" i="773"/>
  <c r="F324" i="773"/>
  <c r="G323" i="773"/>
  <c r="F323" i="773"/>
  <c r="G322" i="773"/>
  <c r="F322" i="773"/>
  <c r="G321" i="773"/>
  <c r="F321" i="773"/>
  <c r="G320" i="773"/>
  <c r="F320" i="773"/>
  <c r="G319" i="773"/>
  <c r="F319" i="773"/>
  <c r="G318" i="773"/>
  <c r="F318" i="773"/>
  <c r="G317" i="773"/>
  <c r="F317" i="773"/>
  <c r="G316" i="773"/>
  <c r="F316" i="773"/>
  <c r="G315" i="773"/>
  <c r="F315" i="773"/>
  <c r="G314" i="773"/>
  <c r="F314" i="773"/>
  <c r="G313" i="773"/>
  <c r="F313" i="773"/>
  <c r="G312" i="773"/>
  <c r="F312" i="773"/>
  <c r="G311" i="773"/>
  <c r="F311" i="773"/>
  <c r="G310" i="773"/>
  <c r="F310" i="773"/>
  <c r="G309" i="773"/>
  <c r="F309" i="773"/>
  <c r="G308" i="773"/>
  <c r="F308" i="773"/>
  <c r="G307" i="773"/>
  <c r="F307" i="773"/>
  <c r="G306" i="773"/>
  <c r="F306" i="773"/>
  <c r="G305" i="773"/>
  <c r="F305" i="773"/>
  <c r="G304" i="773"/>
  <c r="F304" i="773"/>
  <c r="G303" i="773"/>
  <c r="F303" i="773"/>
  <c r="G302" i="773"/>
  <c r="F302" i="773"/>
  <c r="G301" i="773"/>
  <c r="F301" i="773"/>
  <c r="G300" i="773"/>
  <c r="F300" i="773"/>
  <c r="G299" i="773"/>
  <c r="F299" i="773"/>
  <c r="G298" i="773"/>
  <c r="F298" i="773"/>
  <c r="G297" i="773"/>
  <c r="F297" i="773"/>
  <c r="G296" i="773"/>
  <c r="F296" i="773"/>
  <c r="G295" i="773"/>
  <c r="F295" i="773"/>
  <c r="G294" i="773"/>
  <c r="F294" i="773"/>
  <c r="G293" i="773"/>
  <c r="F293" i="773"/>
  <c r="G292" i="773"/>
  <c r="F292" i="773"/>
  <c r="G291" i="773"/>
  <c r="F291" i="773"/>
  <c r="G290" i="773"/>
  <c r="F290" i="773"/>
  <c r="G289" i="773"/>
  <c r="F289" i="773"/>
  <c r="G288" i="773"/>
  <c r="F288" i="773"/>
  <c r="G287" i="773"/>
  <c r="F287" i="773"/>
  <c r="G286" i="773"/>
  <c r="F286" i="773"/>
  <c r="G285" i="773"/>
  <c r="F285" i="773"/>
  <c r="G284" i="773"/>
  <c r="F284" i="773"/>
  <c r="G283" i="773"/>
  <c r="F283" i="773"/>
  <c r="G282" i="773"/>
  <c r="F282" i="773"/>
  <c r="G281" i="773"/>
  <c r="F281" i="773"/>
  <c r="G280" i="773"/>
  <c r="F280" i="773"/>
  <c r="G279" i="773"/>
  <c r="F279" i="773"/>
  <c r="G278" i="773"/>
  <c r="F278" i="773"/>
  <c r="G277" i="773"/>
  <c r="F277" i="773"/>
  <c r="G276" i="773"/>
  <c r="F276" i="773"/>
  <c r="G275" i="773"/>
  <c r="F275" i="773"/>
  <c r="G274" i="773"/>
  <c r="F274" i="773"/>
  <c r="G273" i="773"/>
  <c r="F273" i="773"/>
  <c r="G272" i="773"/>
  <c r="F272" i="773"/>
  <c r="G271" i="773"/>
  <c r="F271" i="773"/>
  <c r="G270" i="773"/>
  <c r="F270" i="773"/>
  <c r="G269" i="773"/>
  <c r="F269" i="773"/>
  <c r="G268" i="773"/>
  <c r="F268" i="773"/>
  <c r="G267" i="773"/>
  <c r="F267" i="773"/>
  <c r="G266" i="773"/>
  <c r="F266" i="773"/>
  <c r="G265" i="773"/>
  <c r="F265" i="773"/>
  <c r="G264" i="773"/>
  <c r="F264" i="773"/>
  <c r="G263" i="773"/>
  <c r="F263" i="773"/>
  <c r="G262" i="773"/>
  <c r="F262" i="773"/>
  <c r="G261" i="773"/>
  <c r="F261" i="773"/>
  <c r="G260" i="773"/>
  <c r="F260" i="773"/>
  <c r="G259" i="773"/>
  <c r="F259" i="773"/>
  <c r="G258" i="773"/>
  <c r="F258" i="773"/>
  <c r="G257" i="773"/>
  <c r="F257" i="773"/>
  <c r="G256" i="773"/>
  <c r="F256" i="773"/>
  <c r="G255" i="773"/>
  <c r="F255" i="773"/>
  <c r="G254" i="773"/>
  <c r="F254" i="773"/>
  <c r="G253" i="773"/>
  <c r="F253" i="773"/>
  <c r="G252" i="773"/>
  <c r="F252" i="773"/>
  <c r="G251" i="773"/>
  <c r="F251" i="773"/>
  <c r="G250" i="773"/>
  <c r="F250" i="773"/>
  <c r="G249" i="773"/>
  <c r="F249" i="773"/>
  <c r="G248" i="773"/>
  <c r="F248" i="773"/>
  <c r="G247" i="773"/>
  <c r="F247" i="773"/>
  <c r="G246" i="773"/>
  <c r="F246" i="773"/>
  <c r="G245" i="773"/>
  <c r="F245" i="773"/>
  <c r="G244" i="773"/>
  <c r="F244" i="773"/>
  <c r="G243" i="773"/>
  <c r="F243" i="773"/>
  <c r="G242" i="773"/>
  <c r="F242" i="773"/>
  <c r="G241" i="773"/>
  <c r="F241" i="773"/>
  <c r="G240" i="773"/>
  <c r="F240" i="773"/>
  <c r="G239" i="773"/>
  <c r="F239" i="773"/>
  <c r="G238" i="773"/>
  <c r="F238" i="773"/>
  <c r="G237" i="773"/>
  <c r="F237" i="773"/>
  <c r="G236" i="773"/>
  <c r="F236" i="773"/>
  <c r="G235" i="773"/>
  <c r="F235" i="773"/>
  <c r="G234" i="773"/>
  <c r="F234" i="773"/>
  <c r="G233" i="773"/>
  <c r="F233" i="773"/>
  <c r="G232" i="773"/>
  <c r="F232" i="773"/>
  <c r="G231" i="773"/>
  <c r="F231" i="773"/>
  <c r="G230" i="773"/>
  <c r="F230" i="773"/>
  <c r="G229" i="773"/>
  <c r="F229" i="773"/>
  <c r="G228" i="773"/>
  <c r="F228" i="773"/>
  <c r="G227" i="773"/>
  <c r="F227" i="773"/>
  <c r="G226" i="773"/>
  <c r="F226" i="773"/>
  <c r="G225" i="773"/>
  <c r="F225" i="773"/>
  <c r="G224" i="773"/>
  <c r="F224" i="773"/>
  <c r="G223" i="773"/>
  <c r="F223" i="773"/>
  <c r="G222" i="773"/>
  <c r="F222" i="773"/>
  <c r="G221" i="773"/>
  <c r="F221" i="773"/>
  <c r="G220" i="773"/>
  <c r="F220" i="773"/>
  <c r="G219" i="773"/>
  <c r="F219" i="773"/>
  <c r="G218" i="773"/>
  <c r="F218" i="773"/>
  <c r="G217" i="773"/>
  <c r="F217" i="773"/>
  <c r="G216" i="773"/>
  <c r="F216" i="773"/>
  <c r="G215" i="773"/>
  <c r="F215" i="773"/>
  <c r="G214" i="773"/>
  <c r="F214" i="773"/>
  <c r="G213" i="773"/>
  <c r="F213" i="773"/>
  <c r="G212" i="773"/>
  <c r="F212" i="773"/>
  <c r="G211" i="773"/>
  <c r="F211" i="773"/>
  <c r="G210" i="773"/>
  <c r="F210" i="773"/>
  <c r="G209" i="773"/>
  <c r="F209" i="773"/>
  <c r="G208" i="773"/>
  <c r="F208" i="773"/>
  <c r="G207" i="773"/>
  <c r="F207" i="773"/>
  <c r="G206" i="773"/>
  <c r="F206" i="773"/>
  <c r="G205" i="773"/>
  <c r="F205" i="773"/>
  <c r="G204" i="773"/>
  <c r="F204" i="773"/>
  <c r="G203" i="773"/>
  <c r="F203" i="773"/>
  <c r="G202" i="773"/>
  <c r="F202" i="773"/>
  <c r="G201" i="773"/>
  <c r="F201" i="773"/>
  <c r="G200" i="773"/>
  <c r="F200" i="773"/>
  <c r="G199" i="773"/>
  <c r="F199" i="773"/>
  <c r="G198" i="773"/>
  <c r="F198" i="773"/>
  <c r="G197" i="773"/>
  <c r="F197" i="773"/>
  <c r="G196" i="773"/>
  <c r="F196" i="773"/>
  <c r="G195" i="773"/>
  <c r="F195" i="773"/>
  <c r="G194" i="773"/>
  <c r="F194" i="773"/>
  <c r="G193" i="773"/>
  <c r="F193" i="773"/>
  <c r="G192" i="773"/>
  <c r="F192" i="773"/>
  <c r="G191" i="773"/>
  <c r="F191" i="773"/>
  <c r="G190" i="773"/>
  <c r="F190" i="773"/>
  <c r="G189" i="773"/>
  <c r="F189" i="773"/>
  <c r="G188" i="773"/>
  <c r="F188" i="773"/>
  <c r="G187" i="773"/>
  <c r="F187" i="773"/>
  <c r="G186" i="773"/>
  <c r="F186" i="773"/>
  <c r="G185" i="773"/>
  <c r="F185" i="773"/>
  <c r="G184" i="773"/>
  <c r="F184" i="773"/>
  <c r="G183" i="773"/>
  <c r="F183" i="773"/>
  <c r="G182" i="773"/>
  <c r="F182" i="773"/>
  <c r="G181" i="773"/>
  <c r="F181" i="773"/>
  <c r="G180" i="773"/>
  <c r="F180" i="773"/>
  <c r="G179" i="773"/>
  <c r="F179" i="773"/>
  <c r="G178" i="773"/>
  <c r="F178" i="773"/>
  <c r="G177" i="773"/>
  <c r="F177" i="773"/>
  <c r="G176" i="773"/>
  <c r="F176" i="773"/>
  <c r="G175" i="773"/>
  <c r="F175" i="773"/>
  <c r="G174" i="773"/>
  <c r="F174" i="773"/>
  <c r="G173" i="773"/>
  <c r="F173" i="773"/>
  <c r="G172" i="773"/>
  <c r="F172" i="773"/>
  <c r="G171" i="773"/>
  <c r="F171" i="773"/>
  <c r="G170" i="773"/>
  <c r="F170" i="773"/>
  <c r="G169" i="773"/>
  <c r="F169" i="773"/>
  <c r="G168" i="773"/>
  <c r="F168" i="773"/>
  <c r="G167" i="773"/>
  <c r="F167" i="773"/>
  <c r="G166" i="773"/>
  <c r="F166" i="773"/>
  <c r="G165" i="773"/>
  <c r="F165" i="773"/>
  <c r="G164" i="773"/>
  <c r="F164" i="773"/>
  <c r="G163" i="773"/>
  <c r="F163" i="773"/>
  <c r="G162" i="773"/>
  <c r="F162" i="773"/>
  <c r="G161" i="773"/>
  <c r="F161" i="773"/>
  <c r="G160" i="773"/>
  <c r="F160" i="773"/>
  <c r="G159" i="773"/>
  <c r="F159" i="773"/>
  <c r="G158" i="773"/>
  <c r="F158" i="773"/>
  <c r="G157" i="773"/>
  <c r="F157" i="773"/>
  <c r="G156" i="773"/>
  <c r="F156" i="773"/>
  <c r="G155" i="773"/>
  <c r="F155" i="773"/>
  <c r="G154" i="773"/>
  <c r="F154" i="773"/>
  <c r="G153" i="773"/>
  <c r="F153" i="773"/>
  <c r="G152" i="773"/>
  <c r="F152" i="773"/>
  <c r="G151" i="773"/>
  <c r="F151" i="773"/>
  <c r="G150" i="773"/>
  <c r="F150" i="773"/>
  <c r="G149" i="773"/>
  <c r="F149" i="773"/>
  <c r="G148" i="773"/>
  <c r="F148" i="773"/>
  <c r="G147" i="773"/>
  <c r="F147" i="773"/>
  <c r="G146" i="773"/>
  <c r="F146" i="773"/>
  <c r="G145" i="773"/>
  <c r="F145" i="773"/>
  <c r="G144" i="773"/>
  <c r="F144" i="773"/>
  <c r="G143" i="773"/>
  <c r="F143" i="773"/>
  <c r="G142" i="773"/>
  <c r="F142" i="773"/>
  <c r="G141" i="773"/>
  <c r="F141" i="773"/>
  <c r="G140" i="773"/>
  <c r="F140" i="773"/>
  <c r="G139" i="773"/>
  <c r="F139" i="773"/>
  <c r="G138" i="773"/>
  <c r="F138" i="773"/>
  <c r="G137" i="773"/>
  <c r="F137" i="773"/>
  <c r="G135" i="773"/>
  <c r="F135" i="773"/>
  <c r="G134" i="773"/>
  <c r="F134" i="773"/>
  <c r="G133" i="773"/>
  <c r="F133" i="773"/>
  <c r="G132" i="773"/>
  <c r="F132" i="773"/>
  <c r="G131" i="773"/>
  <c r="F131" i="773"/>
  <c r="G130" i="773"/>
  <c r="F130" i="773"/>
  <c r="G129" i="773"/>
  <c r="F129" i="773"/>
  <c r="G128" i="773"/>
  <c r="F128" i="773"/>
  <c r="G127" i="773"/>
  <c r="F127" i="773"/>
  <c r="G126" i="773"/>
  <c r="F126" i="773"/>
  <c r="G125" i="773"/>
  <c r="F125" i="773"/>
  <c r="G124" i="773"/>
  <c r="F124" i="773"/>
  <c r="G123" i="773"/>
  <c r="F123" i="773"/>
  <c r="G122" i="773"/>
  <c r="F122" i="773"/>
  <c r="G121" i="773"/>
  <c r="F121" i="773"/>
  <c r="G120" i="773"/>
  <c r="F120" i="773"/>
  <c r="G119" i="773"/>
  <c r="F119" i="773"/>
  <c r="G118" i="773"/>
  <c r="F118" i="773"/>
  <c r="G117" i="773"/>
  <c r="F117" i="773"/>
  <c r="G116" i="773"/>
  <c r="F116" i="773"/>
  <c r="G115" i="773"/>
  <c r="F115" i="773"/>
  <c r="G114" i="773"/>
  <c r="F114" i="773"/>
  <c r="G113" i="773"/>
  <c r="F113" i="773"/>
  <c r="G112" i="773"/>
  <c r="F112" i="773"/>
  <c r="G111" i="773"/>
  <c r="F111" i="773"/>
  <c r="G110" i="773"/>
  <c r="F110" i="773"/>
  <c r="G109" i="773"/>
  <c r="F109" i="773"/>
  <c r="G108" i="773"/>
  <c r="F108" i="773"/>
  <c r="G107" i="773"/>
  <c r="F107" i="773"/>
  <c r="G106" i="773"/>
  <c r="F106" i="773"/>
  <c r="G105" i="773"/>
  <c r="F105" i="773"/>
  <c r="G104" i="773"/>
  <c r="F104" i="773"/>
  <c r="G103" i="773"/>
  <c r="F103" i="773"/>
  <c r="G102" i="773"/>
  <c r="F102" i="773"/>
  <c r="G101" i="773"/>
  <c r="F101" i="773"/>
  <c r="G100" i="773"/>
  <c r="F100" i="773"/>
  <c r="G99" i="773"/>
  <c r="F99" i="773"/>
  <c r="G98" i="773"/>
  <c r="F98" i="773"/>
  <c r="G97" i="773"/>
  <c r="F97" i="773"/>
  <c r="G96" i="773"/>
  <c r="F96" i="773"/>
  <c r="G95" i="773"/>
  <c r="F95" i="773"/>
  <c r="G94" i="773"/>
  <c r="F94" i="773"/>
  <c r="G93" i="773"/>
  <c r="F93" i="773"/>
  <c r="G92" i="773"/>
  <c r="F92" i="773"/>
  <c r="G91" i="773"/>
  <c r="F91" i="773"/>
  <c r="G90" i="773"/>
  <c r="F90" i="773"/>
  <c r="G89" i="773"/>
  <c r="F89" i="773"/>
  <c r="G88" i="773"/>
  <c r="F88" i="773"/>
  <c r="G87" i="773"/>
  <c r="F87" i="773"/>
  <c r="G86" i="773"/>
  <c r="F86" i="773"/>
  <c r="G85" i="773"/>
  <c r="F85" i="773"/>
  <c r="G84" i="773"/>
  <c r="F84" i="773"/>
  <c r="G83" i="773"/>
  <c r="F83" i="773"/>
  <c r="G82" i="773"/>
  <c r="F82" i="773"/>
  <c r="G81" i="773"/>
  <c r="F81" i="773"/>
  <c r="G80" i="773"/>
  <c r="F80" i="773"/>
  <c r="G79" i="773"/>
  <c r="F79" i="773"/>
  <c r="G78" i="773"/>
  <c r="F78" i="773"/>
  <c r="G77" i="773"/>
  <c r="F77" i="773"/>
  <c r="G76" i="773"/>
  <c r="F76" i="773"/>
  <c r="G75" i="773"/>
  <c r="F75" i="773"/>
  <c r="G74" i="773"/>
  <c r="F74" i="773"/>
  <c r="G73" i="773"/>
  <c r="F73" i="773"/>
  <c r="G72" i="773"/>
  <c r="F72" i="773"/>
  <c r="G71" i="773"/>
  <c r="F71" i="773"/>
  <c r="G70" i="773"/>
  <c r="F70" i="773"/>
  <c r="G69" i="773"/>
  <c r="F69" i="773"/>
  <c r="G68" i="773"/>
  <c r="F68" i="773"/>
  <c r="G67" i="773"/>
  <c r="F67" i="773"/>
  <c r="G66" i="773"/>
  <c r="F66" i="773"/>
  <c r="G65" i="773"/>
  <c r="F65" i="773"/>
  <c r="G64" i="773"/>
  <c r="F64" i="773"/>
  <c r="G63" i="773"/>
  <c r="F63" i="773"/>
  <c r="G62" i="773"/>
  <c r="F62" i="773"/>
  <c r="G61" i="773"/>
  <c r="F61" i="773"/>
  <c r="G60" i="773"/>
  <c r="F60" i="773"/>
  <c r="G59" i="773"/>
  <c r="F59" i="773"/>
  <c r="G58" i="773"/>
  <c r="F58" i="773"/>
  <c r="G57" i="773"/>
  <c r="F57" i="773"/>
  <c r="G56" i="773"/>
  <c r="F56" i="773"/>
  <c r="G55" i="773"/>
  <c r="F55" i="773"/>
  <c r="G54" i="773"/>
  <c r="F54" i="773"/>
  <c r="G53" i="773"/>
  <c r="F53" i="773"/>
  <c r="G52" i="773"/>
  <c r="F52" i="773"/>
  <c r="G51" i="773"/>
  <c r="F51" i="773"/>
  <c r="G50" i="773"/>
  <c r="F50" i="773"/>
  <c r="G49" i="773"/>
  <c r="F49" i="773"/>
  <c r="G48" i="773"/>
  <c r="F48" i="773"/>
  <c r="G47" i="773"/>
  <c r="F47" i="773"/>
  <c r="G46" i="773"/>
  <c r="F46" i="773"/>
  <c r="G45" i="773"/>
  <c r="F45" i="773"/>
  <c r="G44" i="773"/>
  <c r="F44" i="773"/>
  <c r="G43" i="773"/>
  <c r="F43" i="773"/>
  <c r="G42" i="773"/>
  <c r="F42" i="773"/>
  <c r="G41" i="773"/>
  <c r="F41" i="773"/>
  <c r="G40" i="773"/>
  <c r="F40" i="773"/>
  <c r="G39" i="773"/>
  <c r="F39" i="773"/>
  <c r="G38" i="773"/>
  <c r="F38" i="773"/>
  <c r="G37" i="773"/>
  <c r="F37" i="773"/>
  <c r="G36" i="773"/>
  <c r="F36" i="773"/>
  <c r="G35" i="773"/>
  <c r="F35" i="773"/>
  <c r="G34" i="773"/>
  <c r="F34" i="773"/>
  <c r="G33" i="773"/>
  <c r="F33" i="773"/>
  <c r="G32" i="773"/>
  <c r="F32" i="773"/>
  <c r="G31" i="773"/>
  <c r="F31" i="773"/>
  <c r="G30" i="773"/>
  <c r="F30" i="773"/>
  <c r="G29" i="773"/>
  <c r="F29" i="773"/>
  <c r="G28" i="773"/>
  <c r="F28" i="773"/>
  <c r="G27" i="773"/>
  <c r="F27" i="773"/>
  <c r="G26" i="773"/>
  <c r="F26" i="773"/>
  <c r="G25" i="773"/>
  <c r="F25" i="773"/>
  <c r="G24" i="773"/>
  <c r="F24" i="773"/>
  <c r="G23" i="773"/>
  <c r="F23" i="773"/>
  <c r="G22" i="773"/>
  <c r="F22" i="773"/>
  <c r="G21" i="773"/>
  <c r="F21" i="773"/>
  <c r="G20" i="773"/>
  <c r="F20" i="773"/>
  <c r="G19" i="773"/>
  <c r="F19" i="773"/>
  <c r="G18" i="773"/>
  <c r="F18" i="773"/>
  <c r="G17" i="773"/>
  <c r="F17" i="773"/>
  <c r="G16" i="773"/>
  <c r="F16" i="773"/>
  <c r="G15" i="773"/>
  <c r="F15" i="773"/>
  <c r="G14" i="773"/>
  <c r="F14" i="773"/>
  <c r="G13" i="773"/>
  <c r="F13" i="773"/>
  <c r="G12" i="773"/>
  <c r="F12" i="773"/>
  <c r="G11" i="773"/>
  <c r="F11" i="773"/>
  <c r="G10" i="773"/>
  <c r="F10" i="773"/>
  <c r="G9" i="773"/>
  <c r="F9" i="773"/>
  <c r="F8" i="773"/>
  <c r="G7" i="773"/>
  <c r="F7" i="773"/>
  <c r="H170" i="773" l="1"/>
  <c r="H391" i="773"/>
  <c r="H115" i="773"/>
  <c r="H196" i="773"/>
  <c r="M13" i="773"/>
  <c r="I23" i="773"/>
  <c r="L67" i="773"/>
  <c r="H75" i="773"/>
  <c r="K79" i="773"/>
  <c r="I95" i="773"/>
  <c r="I123" i="773"/>
  <c r="M127" i="773"/>
  <c r="H232" i="773"/>
  <c r="H248" i="773"/>
  <c r="H372" i="773"/>
  <c r="I250" i="773"/>
  <c r="K22" i="773"/>
  <c r="L54" i="773"/>
  <c r="K106" i="773"/>
  <c r="I122" i="773"/>
  <c r="L143" i="773"/>
  <c r="I151" i="773"/>
  <c r="H159" i="773"/>
  <c r="H175" i="773"/>
  <c r="K179" i="773"/>
  <c r="L191" i="773"/>
  <c r="H199" i="773"/>
  <c r="I223" i="773"/>
  <c r="K243" i="773"/>
  <c r="K247" i="773"/>
  <c r="H259" i="773"/>
  <c r="K263" i="773"/>
  <c r="J287" i="773"/>
  <c r="M323" i="773"/>
  <c r="H327" i="773"/>
  <c r="I347" i="773"/>
  <c r="H351" i="773"/>
  <c r="L367" i="773"/>
  <c r="H371" i="773"/>
  <c r="I375" i="773"/>
  <c r="I379" i="773"/>
  <c r="I395" i="773"/>
  <c r="H399" i="773"/>
  <c r="I60" i="773"/>
  <c r="J68" i="773"/>
  <c r="M84" i="773"/>
  <c r="I96" i="773"/>
  <c r="I104" i="773"/>
  <c r="H116" i="773"/>
  <c r="I120" i="773"/>
  <c r="L132" i="773"/>
  <c r="I185" i="773"/>
  <c r="I213" i="773"/>
  <c r="I233" i="773"/>
  <c r="H269" i="773"/>
  <c r="H273" i="773"/>
  <c r="M277" i="773"/>
  <c r="H281" i="773"/>
  <c r="M305" i="773"/>
  <c r="H349" i="773"/>
  <c r="L353" i="773"/>
  <c r="I365" i="773"/>
  <c r="J381" i="773"/>
  <c r="H385" i="773"/>
  <c r="H397" i="773"/>
  <c r="H401" i="773"/>
  <c r="H152" i="773"/>
  <c r="L180" i="773"/>
  <c r="M352" i="773"/>
  <c r="H376" i="773"/>
  <c r="L400" i="773"/>
  <c r="I26" i="773"/>
  <c r="M33" i="773"/>
  <c r="H37" i="773"/>
  <c r="M45" i="773"/>
  <c r="H65" i="773"/>
  <c r="K73" i="773"/>
  <c r="I113" i="773"/>
  <c r="H226" i="773"/>
  <c r="H234" i="773"/>
  <c r="M238" i="773"/>
  <c r="I242" i="773"/>
  <c r="J246" i="773"/>
  <c r="J250" i="773"/>
  <c r="I258" i="773"/>
  <c r="I262" i="773"/>
  <c r="H274" i="773"/>
  <c r="L217" i="773"/>
  <c r="L233" i="773"/>
  <c r="J67" i="773"/>
  <c r="I337" i="773"/>
  <c r="H14" i="773"/>
  <c r="J33" i="773"/>
  <c r="M60" i="773"/>
  <c r="M140" i="773"/>
  <c r="I144" i="773"/>
  <c r="I152" i="773"/>
  <c r="K172" i="773"/>
  <c r="J191" i="773"/>
  <c r="L194" i="773"/>
  <c r="M206" i="773"/>
  <c r="H294" i="773"/>
  <c r="I298" i="773"/>
  <c r="J302" i="773"/>
  <c r="H334" i="773"/>
  <c r="M342" i="773"/>
  <c r="H346" i="773"/>
  <c r="I370" i="773"/>
  <c r="H390" i="773"/>
  <c r="K33" i="773"/>
  <c r="M191" i="773"/>
  <c r="H141" i="773"/>
  <c r="H173" i="773"/>
  <c r="I295" i="773"/>
  <c r="K299" i="773"/>
  <c r="M28" i="773"/>
  <c r="H133" i="773"/>
  <c r="H138" i="773"/>
  <c r="I178" i="773"/>
  <c r="H288" i="773"/>
  <c r="I292" i="773"/>
  <c r="I296" i="773"/>
  <c r="M304" i="773"/>
  <c r="K320" i="773"/>
  <c r="K324" i="773"/>
  <c r="K328" i="773"/>
  <c r="I294" i="773"/>
  <c r="J11" i="773"/>
  <c r="L30" i="773"/>
  <c r="J60" i="773"/>
  <c r="K173" i="773"/>
  <c r="M257" i="773"/>
  <c r="H389" i="773"/>
  <c r="J211" i="773"/>
  <c r="L238" i="773"/>
  <c r="M346" i="773"/>
  <c r="I180" i="773"/>
  <c r="I24" i="773"/>
  <c r="K58" i="773"/>
  <c r="K143" i="773"/>
  <c r="I212" i="773"/>
  <c r="J239" i="773"/>
  <c r="J262" i="773"/>
  <c r="H79" i="773"/>
  <c r="M361" i="773"/>
  <c r="L95" i="773"/>
  <c r="L17" i="773"/>
  <c r="I21" i="773"/>
  <c r="J112" i="773"/>
  <c r="H236" i="773"/>
  <c r="J255" i="773"/>
  <c r="I359" i="773"/>
  <c r="K379" i="773"/>
  <c r="H60" i="773"/>
  <c r="K188" i="773"/>
  <c r="L246" i="773"/>
  <c r="J18" i="773"/>
  <c r="L51" i="773"/>
  <c r="K63" i="773"/>
  <c r="I81" i="773"/>
  <c r="I85" i="773"/>
  <c r="J120" i="773"/>
  <c r="H128" i="773"/>
  <c r="L140" i="773"/>
  <c r="M164" i="773"/>
  <c r="H197" i="773"/>
  <c r="I217" i="773"/>
  <c r="M229" i="773"/>
  <c r="M321" i="773"/>
  <c r="I360" i="773"/>
  <c r="L388" i="773"/>
  <c r="I381" i="773"/>
  <c r="H328" i="773"/>
  <c r="I369" i="773"/>
  <c r="H99" i="773"/>
  <c r="M273" i="773"/>
  <c r="L28" i="773"/>
  <c r="M92" i="773"/>
  <c r="H52" i="773"/>
  <c r="L86" i="773"/>
  <c r="L120" i="773"/>
  <c r="I149" i="773"/>
  <c r="I173" i="773"/>
  <c r="H180" i="773"/>
  <c r="H198" i="773"/>
  <c r="K213" i="773"/>
  <c r="K268" i="773"/>
  <c r="I272" i="773"/>
  <c r="H250" i="773"/>
  <c r="J146" i="773"/>
  <c r="H39" i="773"/>
  <c r="I278" i="773"/>
  <c r="J282" i="773"/>
  <c r="I176" i="773"/>
  <c r="H209" i="773"/>
  <c r="L176" i="773"/>
  <c r="H76" i="773"/>
  <c r="M38" i="773"/>
  <c r="H215" i="773"/>
  <c r="I307" i="773"/>
  <c r="H62" i="773"/>
  <c r="H286" i="773"/>
  <c r="K54" i="773"/>
  <c r="L139" i="773"/>
  <c r="K36" i="773"/>
  <c r="M101" i="773"/>
  <c r="M157" i="773"/>
  <c r="I201" i="773"/>
  <c r="K313" i="773"/>
  <c r="I157" i="773"/>
  <c r="I31" i="773"/>
  <c r="K177" i="773"/>
  <c r="I310" i="773"/>
  <c r="H177" i="773"/>
  <c r="I309" i="773"/>
  <c r="M309" i="773"/>
  <c r="K309" i="773"/>
  <c r="H309" i="773"/>
  <c r="H272" i="773"/>
  <c r="I276" i="773"/>
  <c r="H276" i="773"/>
  <c r="K276" i="773"/>
  <c r="I367" i="773"/>
  <c r="H89" i="773"/>
  <c r="L89" i="773"/>
  <c r="I221" i="773"/>
  <c r="M221" i="773"/>
  <c r="I345" i="773"/>
  <c r="H345" i="773"/>
  <c r="H160" i="773"/>
  <c r="M160" i="773"/>
  <c r="L160" i="773"/>
  <c r="H214" i="773"/>
  <c r="M214" i="773"/>
  <c r="M325" i="773"/>
  <c r="H325" i="773"/>
  <c r="H356" i="773"/>
  <c r="I349" i="773"/>
  <c r="M226" i="773"/>
  <c r="J226" i="773"/>
  <c r="K237" i="773"/>
  <c r="H237" i="773"/>
  <c r="I237" i="773"/>
  <c r="H392" i="773"/>
  <c r="K392" i="773"/>
  <c r="H336" i="773"/>
  <c r="L336" i="773"/>
  <c r="K367" i="773"/>
  <c r="J367" i="773"/>
  <c r="J52" i="773"/>
  <c r="J139" i="773"/>
  <c r="L229" i="773"/>
  <c r="K229" i="773"/>
  <c r="M10" i="773"/>
  <c r="K10" i="773"/>
  <c r="H41" i="773"/>
  <c r="K41" i="773"/>
  <c r="J53" i="773"/>
  <c r="I53" i="773"/>
  <c r="M53" i="773"/>
  <c r="L53" i="773"/>
  <c r="H53" i="773"/>
  <c r="L113" i="773"/>
  <c r="H113" i="773"/>
  <c r="H221" i="773"/>
  <c r="M276" i="773"/>
  <c r="J21" i="773"/>
  <c r="J28" i="773"/>
  <c r="L214" i="773"/>
  <c r="I327" i="773"/>
  <c r="I11" i="773"/>
  <c r="K15" i="773"/>
  <c r="J15" i="773"/>
  <c r="K28" i="773"/>
  <c r="K53" i="773"/>
  <c r="I71" i="773"/>
  <c r="K71" i="773"/>
  <c r="H153" i="773"/>
  <c r="M153" i="773"/>
  <c r="H161" i="773"/>
  <c r="K161" i="773"/>
  <c r="K196" i="773"/>
  <c r="J196" i="773"/>
  <c r="I196" i="773"/>
  <c r="H212" i="773"/>
  <c r="M247" i="773"/>
  <c r="M307" i="773"/>
  <c r="H369" i="773"/>
  <c r="H380" i="773"/>
  <c r="I325" i="773"/>
  <c r="I161" i="773"/>
  <c r="H178" i="773"/>
  <c r="H31" i="773"/>
  <c r="H378" i="773"/>
  <c r="I378" i="773"/>
  <c r="H69" i="773"/>
  <c r="K69" i="773"/>
  <c r="H77" i="773"/>
  <c r="I77" i="773"/>
  <c r="M77" i="773"/>
  <c r="L77" i="773"/>
  <c r="H305" i="773"/>
  <c r="I305" i="773"/>
  <c r="K305" i="773"/>
  <c r="K312" i="773"/>
  <c r="J312" i="773"/>
  <c r="H312" i="773"/>
  <c r="H335" i="773"/>
  <c r="L335" i="773"/>
  <c r="K335" i="773"/>
  <c r="M358" i="773"/>
  <c r="I358" i="773"/>
  <c r="H377" i="773"/>
  <c r="I377" i="773"/>
  <c r="M377" i="773"/>
  <c r="L377" i="773"/>
  <c r="L393" i="773"/>
  <c r="I393" i="773"/>
  <c r="I399" i="773"/>
  <c r="I58" i="773"/>
  <c r="L58" i="773"/>
  <c r="M72" i="773"/>
  <c r="J72" i="773"/>
  <c r="H126" i="773"/>
  <c r="L126" i="773"/>
  <c r="K126" i="773"/>
  <c r="L146" i="773"/>
  <c r="K201" i="773"/>
  <c r="K343" i="773"/>
  <c r="I343" i="773"/>
  <c r="M369" i="773"/>
  <c r="I259" i="773"/>
  <c r="I140" i="773"/>
  <c r="H310" i="773"/>
  <c r="M80" i="773"/>
  <c r="L98" i="773"/>
  <c r="M135" i="773"/>
  <c r="I142" i="773"/>
  <c r="J145" i="773"/>
  <c r="I205" i="773"/>
  <c r="L244" i="773"/>
  <c r="J9" i="773"/>
  <c r="I19" i="773"/>
  <c r="H26" i="773"/>
  <c r="M55" i="773"/>
  <c r="I74" i="773"/>
  <c r="H85" i="773"/>
  <c r="I92" i="773"/>
  <c r="I103" i="773"/>
  <c r="L110" i="773"/>
  <c r="I114" i="773"/>
  <c r="H121" i="773"/>
  <c r="H137" i="773"/>
  <c r="J173" i="773"/>
  <c r="H189" i="773"/>
  <c r="J213" i="773"/>
  <c r="I222" i="773"/>
  <c r="M241" i="773"/>
  <c r="H255" i="773"/>
  <c r="M258" i="773"/>
  <c r="H262" i="773"/>
  <c r="K273" i="773"/>
  <c r="K280" i="773"/>
  <c r="J308" i="773"/>
  <c r="K325" i="773"/>
  <c r="H339" i="773"/>
  <c r="K350" i="773"/>
  <c r="I361" i="773"/>
  <c r="J42" i="773"/>
  <c r="M59" i="773"/>
  <c r="H78" i="773"/>
  <c r="M122" i="773"/>
  <c r="J129" i="773"/>
  <c r="K190" i="773"/>
  <c r="I219" i="773"/>
  <c r="I235" i="773"/>
  <c r="M386" i="773"/>
  <c r="I281" i="773"/>
  <c r="I177" i="773"/>
  <c r="H23" i="773"/>
  <c r="M7" i="773"/>
  <c r="H35" i="773"/>
  <c r="M39" i="773"/>
  <c r="J43" i="773"/>
  <c r="H47" i="773"/>
  <c r="M63" i="773"/>
  <c r="I112" i="773"/>
  <c r="H123" i="773"/>
  <c r="K146" i="773"/>
  <c r="J157" i="773"/>
  <c r="L177" i="773"/>
  <c r="I187" i="773"/>
  <c r="M213" i="773"/>
  <c r="J220" i="773"/>
  <c r="I252" i="773"/>
  <c r="M260" i="773"/>
  <c r="I267" i="773"/>
  <c r="I271" i="773"/>
  <c r="I315" i="773"/>
  <c r="H326" i="773"/>
  <c r="M344" i="773"/>
  <c r="J351" i="773"/>
  <c r="I339" i="773"/>
  <c r="H92" i="773"/>
  <c r="H16" i="773"/>
  <c r="L149" i="773"/>
  <c r="M173" i="773"/>
  <c r="I210" i="773"/>
  <c r="L213" i="773"/>
  <c r="I270" i="773"/>
  <c r="M329" i="773"/>
  <c r="I28" i="773"/>
  <c r="M40" i="773"/>
  <c r="H101" i="773"/>
  <c r="K180" i="773"/>
  <c r="J188" i="773"/>
  <c r="H217" i="773"/>
  <c r="J223" i="773"/>
  <c r="H233" i="773"/>
  <c r="H249" i="773"/>
  <c r="H253" i="773"/>
  <c r="H278" i="773"/>
  <c r="M281" i="773"/>
  <c r="H293" i="773"/>
  <c r="H297" i="773"/>
  <c r="H359" i="773"/>
  <c r="I391" i="773"/>
  <c r="I328" i="773"/>
  <c r="I47" i="773"/>
  <c r="I25" i="773"/>
  <c r="H25" i="773"/>
  <c r="I48" i="773"/>
  <c r="M48" i="773"/>
  <c r="H48" i="773"/>
  <c r="I107" i="773"/>
  <c r="H107" i="773"/>
  <c r="L107" i="773"/>
  <c r="H311" i="773"/>
  <c r="M311" i="773"/>
  <c r="I317" i="773"/>
  <c r="M317" i="773"/>
  <c r="K317" i="773"/>
  <c r="K333" i="773"/>
  <c r="L333" i="773"/>
  <c r="H93" i="773"/>
  <c r="I93" i="773"/>
  <c r="H158" i="773"/>
  <c r="I158" i="773"/>
  <c r="M183" i="773"/>
  <c r="I183" i="773"/>
  <c r="H183" i="773"/>
  <c r="I202" i="773"/>
  <c r="H202" i="773"/>
  <c r="J205" i="773"/>
  <c r="H303" i="773"/>
  <c r="I303" i="773"/>
  <c r="L374" i="773"/>
  <c r="H374" i="773"/>
  <c r="M374" i="773"/>
  <c r="I374" i="773"/>
  <c r="K374" i="773"/>
  <c r="J374" i="773"/>
  <c r="J48" i="773"/>
  <c r="J96" i="773"/>
  <c r="H168" i="773"/>
  <c r="I168" i="773"/>
  <c r="H318" i="773"/>
  <c r="I318" i="773"/>
  <c r="K357" i="773"/>
  <c r="H357" i="773"/>
  <c r="L357" i="773"/>
  <c r="M357" i="773"/>
  <c r="J357" i="773"/>
  <c r="I357" i="773"/>
  <c r="J384" i="773"/>
  <c r="H384" i="773"/>
  <c r="L384" i="773"/>
  <c r="I384" i="773"/>
  <c r="H34" i="773"/>
  <c r="I34" i="773"/>
  <c r="L34" i="773"/>
  <c r="I46" i="773"/>
  <c r="H46" i="773"/>
  <c r="L48" i="773"/>
  <c r="I87" i="773"/>
  <c r="H87" i="773"/>
  <c r="J97" i="773"/>
  <c r="H97" i="773"/>
  <c r="L97" i="773"/>
  <c r="M107" i="773"/>
  <c r="I125" i="773"/>
  <c r="H125" i="773"/>
  <c r="M125" i="773"/>
  <c r="H203" i="773"/>
  <c r="I203" i="773"/>
  <c r="J203" i="773"/>
  <c r="J280" i="773"/>
  <c r="I340" i="773"/>
  <c r="H340" i="773"/>
  <c r="J342" i="773"/>
  <c r="J347" i="773"/>
  <c r="M350" i="773"/>
  <c r="I326" i="773"/>
  <c r="M9" i="773"/>
  <c r="H18" i="773"/>
  <c r="I18" i="773"/>
  <c r="L18" i="773"/>
  <c r="H21" i="773"/>
  <c r="M21" i="773"/>
  <c r="K23" i="773"/>
  <c r="H27" i="773"/>
  <c r="I27" i="773"/>
  <c r="H29" i="773"/>
  <c r="L29" i="773"/>
  <c r="K29" i="773"/>
  <c r="I29" i="773"/>
  <c r="H32" i="773"/>
  <c r="I32" i="773"/>
  <c r="H49" i="773"/>
  <c r="I49" i="773"/>
  <c r="K66" i="773"/>
  <c r="H66" i="773"/>
  <c r="I66" i="773"/>
  <c r="H91" i="773"/>
  <c r="I91" i="773"/>
  <c r="J106" i="773"/>
  <c r="H106" i="773"/>
  <c r="L106" i="773"/>
  <c r="I106" i="773"/>
  <c r="I108" i="773"/>
  <c r="H108" i="773"/>
  <c r="M112" i="773"/>
  <c r="J122" i="773"/>
  <c r="H131" i="773"/>
  <c r="K131" i="773"/>
  <c r="M131" i="773"/>
  <c r="L131" i="773"/>
  <c r="I131" i="773"/>
  <c r="H139" i="773"/>
  <c r="M139" i="773"/>
  <c r="J149" i="773"/>
  <c r="I153" i="773"/>
  <c r="K153" i="773"/>
  <c r="J153" i="773"/>
  <c r="H165" i="773"/>
  <c r="I165" i="773"/>
  <c r="H169" i="773"/>
  <c r="I169" i="773"/>
  <c r="H194" i="773"/>
  <c r="J194" i="773"/>
  <c r="I200" i="773"/>
  <c r="H200" i="773"/>
  <c r="K200" i="773"/>
  <c r="I225" i="773"/>
  <c r="H225" i="773"/>
  <c r="M225" i="773"/>
  <c r="H228" i="773"/>
  <c r="I228" i="773"/>
  <c r="H230" i="773"/>
  <c r="L230" i="773"/>
  <c r="K230" i="773"/>
  <c r="I230" i="773"/>
  <c r="J230" i="773"/>
  <c r="K253" i="773"/>
  <c r="H275" i="773"/>
  <c r="I275" i="773"/>
  <c r="I287" i="773"/>
  <c r="K287" i="773"/>
  <c r="M290" i="773"/>
  <c r="I290" i="773"/>
  <c r="H290" i="773"/>
  <c r="J290" i="773"/>
  <c r="M293" i="773"/>
  <c r="I319" i="773"/>
  <c r="H319" i="773"/>
  <c r="J324" i="773"/>
  <c r="K342" i="773"/>
  <c r="H348" i="773"/>
  <c r="I348" i="773"/>
  <c r="K348" i="773"/>
  <c r="L358" i="773"/>
  <c r="H358" i="773"/>
  <c r="L366" i="773"/>
  <c r="H366" i="773"/>
  <c r="I366" i="773"/>
  <c r="K366" i="773"/>
  <c r="M366" i="773"/>
  <c r="J366" i="773"/>
  <c r="M384" i="773"/>
  <c r="I394" i="773"/>
  <c r="H394" i="773"/>
  <c r="K400" i="773"/>
  <c r="I397" i="773"/>
  <c r="I260" i="773"/>
  <c r="I234" i="773"/>
  <c r="I198" i="773"/>
  <c r="I139" i="773"/>
  <c r="I76" i="773"/>
  <c r="I41" i="773"/>
  <c r="I15" i="773"/>
  <c r="H296" i="773"/>
  <c r="H112" i="773"/>
  <c r="H15" i="773"/>
  <c r="I389" i="773"/>
  <c r="J36" i="773"/>
  <c r="K98" i="773"/>
  <c r="J101" i="773"/>
  <c r="I119" i="773"/>
  <c r="H119" i="773"/>
  <c r="J121" i="773"/>
  <c r="I192" i="773"/>
  <c r="L192" i="773"/>
  <c r="K192" i="773"/>
  <c r="J215" i="773"/>
  <c r="H289" i="773"/>
  <c r="K289" i="773"/>
  <c r="I344" i="773"/>
  <c r="H344" i="773"/>
  <c r="I353" i="773"/>
  <c r="M353" i="773"/>
  <c r="H20" i="773"/>
  <c r="I20" i="773"/>
  <c r="I43" i="773"/>
  <c r="H43" i="773"/>
  <c r="K43" i="773"/>
  <c r="I68" i="773"/>
  <c r="H68" i="773"/>
  <c r="L68" i="773"/>
  <c r="H124" i="773"/>
  <c r="I124" i="773"/>
  <c r="I138" i="773"/>
  <c r="K138" i="773"/>
  <c r="J138" i="773"/>
  <c r="L205" i="773"/>
  <c r="K211" i="773"/>
  <c r="I224" i="773"/>
  <c r="H224" i="773"/>
  <c r="I300" i="773"/>
  <c r="H300" i="773"/>
  <c r="H387" i="773"/>
  <c r="I387" i="773"/>
  <c r="K387" i="773"/>
  <c r="H308" i="773"/>
  <c r="K31" i="773"/>
  <c r="H111" i="773"/>
  <c r="I111" i="773"/>
  <c r="L111" i="773"/>
  <c r="L112" i="773"/>
  <c r="M205" i="773"/>
  <c r="H265" i="773"/>
  <c r="I265" i="773"/>
  <c r="H283" i="773"/>
  <c r="I283" i="773"/>
  <c r="K283" i="773"/>
  <c r="J283" i="773"/>
  <c r="M289" i="773"/>
  <c r="J360" i="773"/>
  <c r="H360" i="773"/>
  <c r="J365" i="773"/>
  <c r="I17" i="773"/>
  <c r="H365" i="773"/>
  <c r="H333" i="773"/>
  <c r="H271" i="773"/>
  <c r="L7" i="773"/>
  <c r="H10" i="773"/>
  <c r="I10" i="773"/>
  <c r="L10" i="773"/>
  <c r="I12" i="773"/>
  <c r="H12" i="773"/>
  <c r="M23" i="773"/>
  <c r="J27" i="773"/>
  <c r="L43" i="773"/>
  <c r="K46" i="773"/>
  <c r="M58" i="773"/>
  <c r="H58" i="773"/>
  <c r="K68" i="773"/>
  <c r="M76" i="773"/>
  <c r="H82" i="773"/>
  <c r="I82" i="773"/>
  <c r="I88" i="773"/>
  <c r="H88" i="773"/>
  <c r="K88" i="773"/>
  <c r="K97" i="773"/>
  <c r="H103" i="773"/>
  <c r="J111" i="773"/>
  <c r="H117" i="773"/>
  <c r="I117" i="773"/>
  <c r="K122" i="773"/>
  <c r="J125" i="773"/>
  <c r="I141" i="773"/>
  <c r="H144" i="773"/>
  <c r="H162" i="773"/>
  <c r="J181" i="773"/>
  <c r="I181" i="773"/>
  <c r="H181" i="773"/>
  <c r="H185" i="773"/>
  <c r="L185" i="773"/>
  <c r="K185" i="773"/>
  <c r="J222" i="773"/>
  <c r="M230" i="773"/>
  <c r="I246" i="773"/>
  <c r="H246" i="773"/>
  <c r="M246" i="773"/>
  <c r="I248" i="773"/>
  <c r="M248" i="773"/>
  <c r="H251" i="773"/>
  <c r="I251" i="773"/>
  <c r="K251" i="773"/>
  <c r="J251" i="773"/>
  <c r="I263" i="773"/>
  <c r="H263" i="773"/>
  <c r="K265" i="773"/>
  <c r="M284" i="773"/>
  <c r="H284" i="773"/>
  <c r="I284" i="773"/>
  <c r="L316" i="773"/>
  <c r="I316" i="773"/>
  <c r="K316" i="773"/>
  <c r="H316" i="773"/>
  <c r="I322" i="773"/>
  <c r="H322" i="773"/>
  <c r="M335" i="773"/>
  <c r="I335" i="773"/>
  <c r="H337" i="773"/>
  <c r="K340" i="773"/>
  <c r="K360" i="773"/>
  <c r="H363" i="773"/>
  <c r="I363" i="773"/>
  <c r="J375" i="773"/>
  <c r="M398" i="773"/>
  <c r="J398" i="773"/>
  <c r="I398" i="773"/>
  <c r="H398" i="773"/>
  <c r="I293" i="773"/>
  <c r="I197" i="773"/>
  <c r="I162" i="773"/>
  <c r="I137" i="773"/>
  <c r="I101" i="773"/>
  <c r="I75" i="773"/>
  <c r="I40" i="773"/>
  <c r="H353" i="773"/>
  <c r="H292" i="773"/>
  <c r="H260" i="773"/>
  <c r="H135" i="773"/>
  <c r="H40" i="773"/>
  <c r="I64" i="773"/>
  <c r="H64" i="773"/>
  <c r="J83" i="773"/>
  <c r="L83" i="773"/>
  <c r="H83" i="773"/>
  <c r="M83" i="773"/>
  <c r="H171" i="773"/>
  <c r="I171" i="773"/>
  <c r="I232" i="773"/>
  <c r="L232" i="773"/>
  <c r="I383" i="773"/>
  <c r="J383" i="773"/>
  <c r="H51" i="773"/>
  <c r="I51" i="773"/>
  <c r="K80" i="773"/>
  <c r="H104" i="773"/>
  <c r="M104" i="773"/>
  <c r="J155" i="773"/>
  <c r="H155" i="773"/>
  <c r="I155" i="773"/>
  <c r="H174" i="773"/>
  <c r="I174" i="773"/>
  <c r="K174" i="773"/>
  <c r="M174" i="773"/>
  <c r="L174" i="773"/>
  <c r="I199" i="773"/>
  <c r="J199" i="773"/>
  <c r="M252" i="773"/>
  <c r="J258" i="773"/>
  <c r="M280" i="773"/>
  <c r="I280" i="773"/>
  <c r="H280" i="773"/>
  <c r="L342" i="773"/>
  <c r="I342" i="773"/>
  <c r="H342" i="773"/>
  <c r="H347" i="773"/>
  <c r="K347" i="773"/>
  <c r="J389" i="773"/>
  <c r="I274" i="773"/>
  <c r="K75" i="773"/>
  <c r="K83" i="773"/>
  <c r="K105" i="773"/>
  <c r="H105" i="773"/>
  <c r="I105" i="773"/>
  <c r="K107" i="773"/>
  <c r="H130" i="773"/>
  <c r="I130" i="773"/>
  <c r="M208" i="773"/>
  <c r="H227" i="773"/>
  <c r="I227" i="773"/>
  <c r="J227" i="773"/>
  <c r="L242" i="773"/>
  <c r="H242" i="773"/>
  <c r="M242" i="773"/>
  <c r="J242" i="773"/>
  <c r="M256" i="773"/>
  <c r="H256" i="773"/>
  <c r="I256" i="773"/>
  <c r="H277" i="773"/>
  <c r="I277" i="773"/>
  <c r="L324" i="773"/>
  <c r="I324" i="773"/>
  <c r="H324" i="773"/>
  <c r="I330" i="773"/>
  <c r="H330" i="773"/>
  <c r="J333" i="773"/>
  <c r="L390" i="773"/>
  <c r="J390" i="773"/>
  <c r="M390" i="773"/>
  <c r="K390" i="773"/>
  <c r="L73" i="773"/>
  <c r="I73" i="773"/>
  <c r="H73" i="773"/>
  <c r="M73" i="773"/>
  <c r="J73" i="773"/>
  <c r="I184" i="773"/>
  <c r="H184" i="773"/>
  <c r="M220" i="773"/>
  <c r="H220" i="773"/>
  <c r="I220" i="773"/>
  <c r="H268" i="773"/>
  <c r="I268" i="773"/>
  <c r="M375" i="773"/>
  <c r="H375" i="773"/>
  <c r="K381" i="773"/>
  <c r="M381" i="773"/>
  <c r="H381" i="773"/>
  <c r="I30" i="773"/>
  <c r="H30" i="773"/>
  <c r="H33" i="773"/>
  <c r="I33" i="773"/>
  <c r="H44" i="773"/>
  <c r="I44" i="773"/>
  <c r="J50" i="773"/>
  <c r="H50" i="773"/>
  <c r="I50" i="773"/>
  <c r="I67" i="773"/>
  <c r="M67" i="773"/>
  <c r="K67" i="773"/>
  <c r="H67" i="773"/>
  <c r="M68" i="773"/>
  <c r="M97" i="773"/>
  <c r="H109" i="773"/>
  <c r="I109" i="773"/>
  <c r="K111" i="773"/>
  <c r="L122" i="773"/>
  <c r="H132" i="773"/>
  <c r="I132" i="773"/>
  <c r="H147" i="773"/>
  <c r="I147" i="773"/>
  <c r="M150" i="773"/>
  <c r="K150" i="773"/>
  <c r="H150" i="773"/>
  <c r="I150" i="773"/>
  <c r="J150" i="773"/>
  <c r="I166" i="773"/>
  <c r="H166" i="773"/>
  <c r="J170" i="773"/>
  <c r="I170" i="773"/>
  <c r="M170" i="773"/>
  <c r="L170" i="773"/>
  <c r="K176" i="773"/>
  <c r="H176" i="773"/>
  <c r="L179" i="773"/>
  <c r="H179" i="773"/>
  <c r="J179" i="773"/>
  <c r="I179" i="773"/>
  <c r="M179" i="773"/>
  <c r="K220" i="773"/>
  <c r="K222" i="773"/>
  <c r="I231" i="773"/>
  <c r="H231" i="773"/>
  <c r="K231" i="773"/>
  <c r="H238" i="773"/>
  <c r="I238" i="773"/>
  <c r="K238" i="773"/>
  <c r="J238" i="773"/>
  <c r="M265" i="773"/>
  <c r="M269" i="773"/>
  <c r="I269" i="773"/>
  <c r="H302" i="773"/>
  <c r="I302" i="773"/>
  <c r="H313" i="773"/>
  <c r="M313" i="773"/>
  <c r="M319" i="773"/>
  <c r="H332" i="773"/>
  <c r="I332" i="773"/>
  <c r="L340" i="773"/>
  <c r="H355" i="773"/>
  <c r="I355" i="773"/>
  <c r="J358" i="773"/>
  <c r="L360" i="773"/>
  <c r="K375" i="773"/>
  <c r="L382" i="773"/>
  <c r="I382" i="773"/>
  <c r="J382" i="773"/>
  <c r="M382" i="773"/>
  <c r="K382" i="773"/>
  <c r="H382" i="773"/>
  <c r="J394" i="773"/>
  <c r="L401" i="773"/>
  <c r="M401" i="773"/>
  <c r="I401" i="773"/>
  <c r="I313" i="773"/>
  <c r="I289" i="773"/>
  <c r="I133" i="773"/>
  <c r="I99" i="773"/>
  <c r="I65" i="773"/>
  <c r="I39" i="773"/>
  <c r="H383" i="773"/>
  <c r="H317" i="773"/>
  <c r="H71" i="773"/>
  <c r="K45" i="773"/>
  <c r="H45" i="773"/>
  <c r="I45" i="773"/>
  <c r="L45" i="773"/>
  <c r="I186" i="773"/>
  <c r="H186" i="773"/>
  <c r="H261" i="773"/>
  <c r="I261" i="773"/>
  <c r="M261" i="773"/>
  <c r="I282" i="773"/>
  <c r="M282" i="773"/>
  <c r="H282" i="773"/>
  <c r="L350" i="773"/>
  <c r="H350" i="773"/>
  <c r="J350" i="773"/>
  <c r="I350" i="773"/>
  <c r="I333" i="773"/>
  <c r="H56" i="773"/>
  <c r="I56" i="773"/>
  <c r="J56" i="773"/>
  <c r="H208" i="773"/>
  <c r="I208" i="773"/>
  <c r="I285" i="773"/>
  <c r="H285" i="773"/>
  <c r="M285" i="773"/>
  <c r="H370" i="773"/>
  <c r="H55" i="773"/>
  <c r="I70" i="773"/>
  <c r="H70" i="773"/>
  <c r="H90" i="773"/>
  <c r="I90" i="773"/>
  <c r="L127" i="773"/>
  <c r="H127" i="773"/>
  <c r="I127" i="773"/>
  <c r="L152" i="773"/>
  <c r="J152" i="773"/>
  <c r="I172" i="773"/>
  <c r="H172" i="773"/>
  <c r="K321" i="773"/>
  <c r="H321" i="773"/>
  <c r="I321" i="773"/>
  <c r="I83" i="773"/>
  <c r="H151" i="773"/>
  <c r="H19" i="773"/>
  <c r="K7" i="773"/>
  <c r="H7" i="773"/>
  <c r="I7" i="773"/>
  <c r="J7" i="773"/>
  <c r="H57" i="773"/>
  <c r="J57" i="773"/>
  <c r="I57" i="773"/>
  <c r="J84" i="773"/>
  <c r="H84" i="773"/>
  <c r="I84" i="773"/>
  <c r="I94" i="773"/>
  <c r="H94" i="773"/>
  <c r="I116" i="773"/>
  <c r="M116" i="773"/>
  <c r="L116" i="773"/>
  <c r="J116" i="773"/>
  <c r="J174" i="773"/>
  <c r="K199" i="773"/>
  <c r="H222" i="773"/>
  <c r="L222" i="773"/>
  <c r="M222" i="773"/>
  <c r="H239" i="773"/>
  <c r="M239" i="773"/>
  <c r="J253" i="773"/>
  <c r="M274" i="773"/>
  <c r="I297" i="773"/>
  <c r="M297" i="773"/>
  <c r="K297" i="773"/>
  <c r="H368" i="773"/>
  <c r="I368" i="773"/>
  <c r="L368" i="773"/>
  <c r="K368" i="773"/>
  <c r="L8" i="773"/>
  <c r="H8" i="773"/>
  <c r="I8" i="773"/>
  <c r="J10" i="773"/>
  <c r="K13" i="773"/>
  <c r="H13" i="773"/>
  <c r="I13" i="773"/>
  <c r="K18" i="773"/>
  <c r="I22" i="773"/>
  <c r="H22" i="773"/>
  <c r="H36" i="773"/>
  <c r="I36" i="773"/>
  <c r="K39" i="773"/>
  <c r="H42" i="773"/>
  <c r="I42" i="773"/>
  <c r="I55" i="773"/>
  <c r="J58" i="773"/>
  <c r="L63" i="773"/>
  <c r="J80" i="773"/>
  <c r="I80" i="773"/>
  <c r="H80" i="773"/>
  <c r="L80" i="773"/>
  <c r="L82" i="773"/>
  <c r="J98" i="773"/>
  <c r="H98" i="773"/>
  <c r="I98" i="773"/>
  <c r="M98" i="773"/>
  <c r="K101" i="773"/>
  <c r="L103" i="773"/>
  <c r="M106" i="773"/>
  <c r="M111" i="773"/>
  <c r="I118" i="773"/>
  <c r="H118" i="773"/>
  <c r="I121" i="773"/>
  <c r="M121" i="773"/>
  <c r="L121" i="773"/>
  <c r="K121" i="773"/>
  <c r="K139" i="773"/>
  <c r="I154" i="773"/>
  <c r="H154" i="773"/>
  <c r="L154" i="773"/>
  <c r="J160" i="773"/>
  <c r="J163" i="773"/>
  <c r="H163" i="773"/>
  <c r="I163" i="773"/>
  <c r="I182" i="773"/>
  <c r="H182" i="773"/>
  <c r="L182" i="773"/>
  <c r="K182" i="773"/>
  <c r="M185" i="773"/>
  <c r="I189" i="773"/>
  <c r="H195" i="773"/>
  <c r="I195" i="773"/>
  <c r="M198" i="773"/>
  <c r="J198" i="773"/>
  <c r="I207" i="773"/>
  <c r="H207" i="773"/>
  <c r="H211" i="773"/>
  <c r="I211" i="773"/>
  <c r="I215" i="773"/>
  <c r="M215" i="773"/>
  <c r="L215" i="773"/>
  <c r="I218" i="773"/>
  <c r="L220" i="773"/>
  <c r="H235" i="773"/>
  <c r="K235" i="773"/>
  <c r="J235" i="773"/>
  <c r="H241" i="773"/>
  <c r="L241" i="773"/>
  <c r="I241" i="773"/>
  <c r="I244" i="773"/>
  <c r="H244" i="773"/>
  <c r="K246" i="773"/>
  <c r="K248" i="773"/>
  <c r="I255" i="773"/>
  <c r="H258" i="773"/>
  <c r="J263" i="773"/>
  <c r="I266" i="773"/>
  <c r="J266" i="773"/>
  <c r="H266" i="773"/>
  <c r="M266" i="773"/>
  <c r="K284" i="773"/>
  <c r="I288" i="773"/>
  <c r="M288" i="773"/>
  <c r="K288" i="773"/>
  <c r="J288" i="773"/>
  <c r="H299" i="773"/>
  <c r="I299" i="773"/>
  <c r="L308" i="773"/>
  <c r="I308" i="773"/>
  <c r="K308" i="773"/>
  <c r="J316" i="773"/>
  <c r="H329" i="773"/>
  <c r="I329" i="773"/>
  <c r="J329" i="773"/>
  <c r="J335" i="773"/>
  <c r="H338" i="773"/>
  <c r="I338" i="773"/>
  <c r="H341" i="773"/>
  <c r="I341" i="773"/>
  <c r="M341" i="773"/>
  <c r="J341" i="773"/>
  <c r="K358" i="773"/>
  <c r="M360" i="773"/>
  <c r="L369" i="773"/>
  <c r="I373" i="773"/>
  <c r="H386" i="773"/>
  <c r="J386" i="773"/>
  <c r="I386" i="773"/>
  <c r="I392" i="773"/>
  <c r="L392" i="773"/>
  <c r="M392" i="773"/>
  <c r="K398" i="773"/>
  <c r="I390" i="773"/>
  <c r="I311" i="773"/>
  <c r="I253" i="773"/>
  <c r="I194" i="773"/>
  <c r="I160" i="773"/>
  <c r="I97" i="773"/>
  <c r="I63" i="773"/>
  <c r="I37" i="773"/>
  <c r="H373" i="773"/>
  <c r="H287" i="773"/>
  <c r="H252" i="773"/>
  <c r="H218" i="773"/>
  <c r="H190" i="773"/>
  <c r="H96" i="773"/>
  <c r="I61" i="773"/>
  <c r="H61" i="773"/>
  <c r="J76" i="773"/>
  <c r="L76" i="773"/>
  <c r="I78" i="773"/>
  <c r="I86" i="773"/>
  <c r="H86" i="773"/>
  <c r="M95" i="773"/>
  <c r="H95" i="773"/>
  <c r="I102" i="773"/>
  <c r="H102" i="773"/>
  <c r="M110" i="773"/>
  <c r="I110" i="773"/>
  <c r="H110" i="773"/>
  <c r="I128" i="773"/>
  <c r="M128" i="773"/>
  <c r="H134" i="773"/>
  <c r="J140" i="773"/>
  <c r="H140" i="773"/>
  <c r="H148" i="773"/>
  <c r="H156" i="773"/>
  <c r="I156" i="773"/>
  <c r="I159" i="773"/>
  <c r="M161" i="773"/>
  <c r="L164" i="773"/>
  <c r="I167" i="773"/>
  <c r="H167" i="773"/>
  <c r="K167" i="773"/>
  <c r="K206" i="773"/>
  <c r="H206" i="773"/>
  <c r="I206" i="773"/>
  <c r="I209" i="773"/>
  <c r="I214" i="773"/>
  <c r="J214" i="773"/>
  <c r="I245" i="773"/>
  <c r="H245" i="773"/>
  <c r="I254" i="773"/>
  <c r="J254" i="773"/>
  <c r="H254" i="773"/>
  <c r="I257" i="773"/>
  <c r="H257" i="773"/>
  <c r="I264" i="773"/>
  <c r="H264" i="773"/>
  <c r="H304" i="773"/>
  <c r="J304" i="773"/>
  <c r="I306" i="773"/>
  <c r="H306" i="773"/>
  <c r="I314" i="773"/>
  <c r="H314" i="773"/>
  <c r="L320" i="773"/>
  <c r="H320" i="773"/>
  <c r="I320" i="773"/>
  <c r="H331" i="773"/>
  <c r="I331" i="773"/>
  <c r="M343" i="773"/>
  <c r="L343" i="773"/>
  <c r="H343" i="773"/>
  <c r="I364" i="773"/>
  <c r="H364" i="773"/>
  <c r="I385" i="773"/>
  <c r="M385" i="773"/>
  <c r="I371" i="773"/>
  <c r="I304" i="773"/>
  <c r="I286" i="773"/>
  <c r="I249" i="773"/>
  <c r="I188" i="773"/>
  <c r="H361" i="773"/>
  <c r="H188" i="773"/>
  <c r="H120" i="773"/>
  <c r="K120" i="773"/>
  <c r="I126" i="773"/>
  <c r="J126" i="773"/>
  <c r="I143" i="773"/>
  <c r="H143" i="773"/>
  <c r="M146" i="773"/>
  <c r="H146" i="773"/>
  <c r="I146" i="773"/>
  <c r="K191" i="773"/>
  <c r="I191" i="773"/>
  <c r="H191" i="773"/>
  <c r="J201" i="773"/>
  <c r="H201" i="773"/>
  <c r="M201" i="773"/>
  <c r="H204" i="773"/>
  <c r="I204" i="773"/>
  <c r="H216" i="773"/>
  <c r="I216" i="773"/>
  <c r="L226" i="773"/>
  <c r="I226" i="773"/>
  <c r="H229" i="773"/>
  <c r="I229" i="773"/>
  <c r="H240" i="773"/>
  <c r="I240" i="773"/>
  <c r="I247" i="773"/>
  <c r="H247" i="773"/>
  <c r="J247" i="773"/>
  <c r="H291" i="773"/>
  <c r="I291" i="773"/>
  <c r="H301" i="773"/>
  <c r="M301" i="773"/>
  <c r="L312" i="773"/>
  <c r="I312" i="773"/>
  <c r="H323" i="773"/>
  <c r="I323" i="773"/>
  <c r="I334" i="773"/>
  <c r="I346" i="773"/>
  <c r="J346" i="773"/>
  <c r="M354" i="773"/>
  <c r="I354" i="773"/>
  <c r="H354" i="773"/>
  <c r="J354" i="773"/>
  <c r="H393" i="773"/>
  <c r="M393" i="773"/>
  <c r="H396" i="773"/>
  <c r="I396" i="773"/>
  <c r="L396" i="773"/>
  <c r="I336" i="773"/>
  <c r="I69" i="773"/>
  <c r="H164" i="773"/>
  <c r="H145" i="773"/>
  <c r="H28" i="773"/>
  <c r="H9" i="773"/>
  <c r="I9" i="773"/>
  <c r="L9" i="773"/>
  <c r="I16" i="773"/>
  <c r="J24" i="773"/>
  <c r="H24" i="773"/>
  <c r="I35" i="773"/>
  <c r="I38" i="773"/>
  <c r="H38" i="773"/>
  <c r="I52" i="773"/>
  <c r="J54" i="773"/>
  <c r="I54" i="773"/>
  <c r="H54" i="773"/>
  <c r="M54" i="773"/>
  <c r="H59" i="773"/>
  <c r="I59" i="773"/>
  <c r="I62" i="773"/>
  <c r="H72" i="773"/>
  <c r="I72" i="773"/>
  <c r="K76" i="773"/>
  <c r="I79" i="773"/>
  <c r="K86" i="773"/>
  <c r="L92" i="773"/>
  <c r="K95" i="773"/>
  <c r="H100" i="773"/>
  <c r="I100" i="773"/>
  <c r="K102" i="773"/>
  <c r="J110" i="773"/>
  <c r="K112" i="773"/>
  <c r="H114" i="773"/>
  <c r="H129" i="773"/>
  <c r="I129" i="773"/>
  <c r="I135" i="773"/>
  <c r="K140" i="773"/>
  <c r="H149" i="773"/>
  <c r="K157" i="773"/>
  <c r="L157" i="773"/>
  <c r="H157" i="773"/>
  <c r="K159" i="773"/>
  <c r="J161" i="773"/>
  <c r="K164" i="773"/>
  <c r="L167" i="773"/>
  <c r="I175" i="773"/>
  <c r="I193" i="773"/>
  <c r="H193" i="773"/>
  <c r="J206" i="773"/>
  <c r="K214" i="773"/>
  <c r="K219" i="773"/>
  <c r="K221" i="773"/>
  <c r="I236" i="773"/>
  <c r="H243" i="773"/>
  <c r="J243" i="773"/>
  <c r="I243" i="773"/>
  <c r="L245" i="773"/>
  <c r="M254" i="773"/>
  <c r="K257" i="773"/>
  <c r="J259" i="773"/>
  <c r="M264" i="773"/>
  <c r="H267" i="773"/>
  <c r="J270" i="773"/>
  <c r="H270" i="773"/>
  <c r="I279" i="773"/>
  <c r="H279" i="773"/>
  <c r="K281" i="773"/>
  <c r="K295" i="773"/>
  <c r="H295" i="773"/>
  <c r="J295" i="773"/>
  <c r="K304" i="773"/>
  <c r="H307" i="773"/>
  <c r="H315" i="773"/>
  <c r="J320" i="773"/>
  <c r="K331" i="773"/>
  <c r="K336" i="773"/>
  <c r="K339" i="773"/>
  <c r="J343" i="773"/>
  <c r="H352" i="773"/>
  <c r="I352" i="773"/>
  <c r="L352" i="773"/>
  <c r="L359" i="773"/>
  <c r="L361" i="773"/>
  <c r="L364" i="773"/>
  <c r="M367" i="773"/>
  <c r="H367" i="773"/>
  <c r="L385" i="773"/>
  <c r="J400" i="773"/>
  <c r="I400" i="773"/>
  <c r="H400" i="773"/>
  <c r="M400" i="773"/>
  <c r="I301" i="773"/>
  <c r="I164" i="773"/>
  <c r="I148" i="773"/>
  <c r="H298" i="773"/>
  <c r="H223" i="773"/>
  <c r="H142" i="773"/>
  <c r="J376" i="773"/>
  <c r="H379" i="773"/>
  <c r="I388" i="773"/>
  <c r="H395" i="773"/>
  <c r="I376" i="773"/>
  <c r="H11" i="773"/>
  <c r="I14" i="773"/>
  <c r="H17" i="773"/>
  <c r="H63" i="773"/>
  <c r="H74" i="773"/>
  <c r="H81" i="773"/>
  <c r="I89" i="773"/>
  <c r="K115" i="773"/>
  <c r="H122" i="773"/>
  <c r="I134" i="773"/>
  <c r="I145" i="773"/>
  <c r="H187" i="773"/>
  <c r="I190" i="773"/>
  <c r="H192" i="773"/>
  <c r="K205" i="773"/>
  <c r="H210" i="773"/>
  <c r="H213" i="773"/>
  <c r="H219" i="773"/>
  <c r="I239" i="773"/>
  <c r="I273" i="773"/>
  <c r="I356" i="773"/>
  <c r="I362" i="773"/>
  <c r="I372" i="773"/>
  <c r="I380" i="773"/>
  <c r="K389" i="773"/>
  <c r="M389" i="773"/>
  <c r="I351" i="773"/>
  <c r="I115" i="773"/>
  <c r="H388" i="773"/>
  <c r="H362" i="773"/>
  <c r="H205" i="773"/>
  <c r="J392" i="773"/>
  <c r="J91" i="773"/>
  <c r="L91" i="773"/>
  <c r="M91" i="773"/>
  <c r="L93" i="773"/>
  <c r="K93" i="773"/>
  <c r="M93" i="773"/>
  <c r="J93" i="773"/>
  <c r="L109" i="773"/>
  <c r="M109" i="773"/>
  <c r="K109" i="773"/>
  <c r="J109" i="773"/>
  <c r="M156" i="773"/>
  <c r="L156" i="773"/>
  <c r="K156" i="773"/>
  <c r="K20" i="773"/>
  <c r="J20" i="773"/>
  <c r="K64" i="773"/>
  <c r="J64" i="773"/>
  <c r="M210" i="773"/>
  <c r="L210" i="773"/>
  <c r="L279" i="773"/>
  <c r="M279" i="773"/>
  <c r="K279" i="773"/>
  <c r="J279" i="773"/>
  <c r="L310" i="773"/>
  <c r="M310" i="773"/>
  <c r="K310" i="773"/>
  <c r="J310" i="773"/>
  <c r="L315" i="773"/>
  <c r="K315" i="773"/>
  <c r="J315" i="773"/>
  <c r="M315" i="773"/>
  <c r="M11" i="773"/>
  <c r="L12" i="773"/>
  <c r="M16" i="773"/>
  <c r="J16" i="773"/>
  <c r="J17" i="773"/>
  <c r="M22" i="773"/>
  <c r="J22" i="773"/>
  <c r="K30" i="773"/>
  <c r="J30" i="773"/>
  <c r="K32" i="773"/>
  <c r="J32" i="773"/>
  <c r="M37" i="773"/>
  <c r="J37" i="773"/>
  <c r="K38" i="773"/>
  <c r="K42" i="773"/>
  <c r="K52" i="773"/>
  <c r="K57" i="773"/>
  <c r="L62" i="773"/>
  <c r="J69" i="773"/>
  <c r="J71" i="773"/>
  <c r="L71" i="773"/>
  <c r="M71" i="773"/>
  <c r="J75" i="773"/>
  <c r="L75" i="773"/>
  <c r="M75" i="773"/>
  <c r="M89" i="773"/>
  <c r="K91" i="773"/>
  <c r="M94" i="773"/>
  <c r="L94" i="773"/>
  <c r="J94" i="773"/>
  <c r="J99" i="773"/>
  <c r="L99" i="773"/>
  <c r="K99" i="773"/>
  <c r="M99" i="773"/>
  <c r="M103" i="773"/>
  <c r="L117" i="773"/>
  <c r="J117" i="773"/>
  <c r="K117" i="773"/>
  <c r="M117" i="773"/>
  <c r="K178" i="773"/>
  <c r="L178" i="773"/>
  <c r="M178" i="773"/>
  <c r="J178" i="773"/>
  <c r="M228" i="773"/>
  <c r="L228" i="773"/>
  <c r="K228" i="773"/>
  <c r="J228" i="773"/>
  <c r="K8" i="773"/>
  <c r="M12" i="773"/>
  <c r="J19" i="773"/>
  <c r="L20" i="773"/>
  <c r="K24" i="773"/>
  <c r="M25" i="773"/>
  <c r="K59" i="773"/>
  <c r="L64" i="773"/>
  <c r="L79" i="773"/>
  <c r="J85" i="773"/>
  <c r="K85" i="773"/>
  <c r="M85" i="773"/>
  <c r="K110" i="773"/>
  <c r="K17" i="773"/>
  <c r="M50" i="773"/>
  <c r="L50" i="773"/>
  <c r="K50" i="773"/>
  <c r="M66" i="773"/>
  <c r="L66" i="773"/>
  <c r="J66" i="773"/>
  <c r="J70" i="773"/>
  <c r="K147" i="773"/>
  <c r="J147" i="773"/>
  <c r="M147" i="773"/>
  <c r="L147" i="773"/>
  <c r="L14" i="773"/>
  <c r="K14" i="773"/>
  <c r="L35" i="773"/>
  <c r="K35" i="773"/>
  <c r="J47" i="773"/>
  <c r="K47" i="773"/>
  <c r="J62" i="773"/>
  <c r="L133" i="773"/>
  <c r="M133" i="773"/>
  <c r="K133" i="773"/>
  <c r="J133" i="773"/>
  <c r="M169" i="773"/>
  <c r="L169" i="773"/>
  <c r="K169" i="773"/>
  <c r="J14" i="773"/>
  <c r="M17" i="773"/>
  <c r="M20" i="773"/>
  <c r="M26" i="773"/>
  <c r="L26" i="773"/>
  <c r="J44" i="773"/>
  <c r="L49" i="773"/>
  <c r="J49" i="773"/>
  <c r="M61" i="773"/>
  <c r="K61" i="773"/>
  <c r="L61" i="773"/>
  <c r="M64" i="773"/>
  <c r="K100" i="773"/>
  <c r="M100" i="773"/>
  <c r="J100" i="773"/>
  <c r="L134" i="773"/>
  <c r="K134" i="773"/>
  <c r="J296" i="773"/>
  <c r="M296" i="773"/>
  <c r="K296" i="773"/>
  <c r="K16" i="773"/>
  <c r="M29" i="773"/>
  <c r="L32" i="773"/>
  <c r="L41" i="773"/>
  <c r="M41" i="773"/>
  <c r="M46" i="773"/>
  <c r="L46" i="773"/>
  <c r="M47" i="773"/>
  <c r="L52" i="773"/>
  <c r="L59" i="773"/>
  <c r="L65" i="773"/>
  <c r="M65" i="773"/>
  <c r="J65" i="773"/>
  <c r="K65" i="773"/>
  <c r="L69" i="773"/>
  <c r="J90" i="773"/>
  <c r="M90" i="773"/>
  <c r="K90" i="773"/>
  <c r="K94" i="773"/>
  <c r="J123" i="773"/>
  <c r="L123" i="773"/>
  <c r="K123" i="773"/>
  <c r="M123" i="773"/>
  <c r="J216" i="773"/>
  <c r="K216" i="773"/>
  <c r="L216" i="773"/>
  <c r="M216" i="773"/>
  <c r="K9" i="773"/>
  <c r="L11" i="773"/>
  <c r="M15" i="773"/>
  <c r="L15" i="773"/>
  <c r="L16" i="773"/>
  <c r="L19" i="773"/>
  <c r="L24" i="773"/>
  <c r="J26" i="773"/>
  <c r="J31" i="773"/>
  <c r="M31" i="773"/>
  <c r="L31" i="773"/>
  <c r="M32" i="773"/>
  <c r="L37" i="773"/>
  <c r="M43" i="773"/>
  <c r="L44" i="773"/>
  <c r="K49" i="773"/>
  <c r="M52" i="773"/>
  <c r="K56" i="773"/>
  <c r="M56" i="773"/>
  <c r="L56" i="773"/>
  <c r="J61" i="773"/>
  <c r="M69" i="773"/>
  <c r="L72" i="773"/>
  <c r="M79" i="773"/>
  <c r="J82" i="773"/>
  <c r="M82" i="773"/>
  <c r="K82" i="773"/>
  <c r="J88" i="773"/>
  <c r="M88" i="773"/>
  <c r="L88" i="773"/>
  <c r="K108" i="773"/>
  <c r="J108" i="773"/>
  <c r="L108" i="773"/>
  <c r="M108" i="773"/>
  <c r="M130" i="773"/>
  <c r="L130" i="773"/>
  <c r="K130" i="773"/>
  <c r="J130" i="773"/>
  <c r="M151" i="773"/>
  <c r="J151" i="773"/>
  <c r="L151" i="773"/>
  <c r="K151" i="773"/>
  <c r="M8" i="773"/>
  <c r="J8" i="773"/>
  <c r="L38" i="773"/>
  <c r="M105" i="773"/>
  <c r="L105" i="773"/>
  <c r="J105" i="773"/>
  <c r="L145" i="773"/>
  <c r="M145" i="773"/>
  <c r="K145" i="773"/>
  <c r="K12" i="773"/>
  <c r="K27" i="773"/>
  <c r="J38" i="773"/>
  <c r="M70" i="773"/>
  <c r="L74" i="773"/>
  <c r="J115" i="773"/>
  <c r="M115" i="773"/>
  <c r="L115" i="773"/>
  <c r="L300" i="773"/>
  <c r="J300" i="773"/>
  <c r="K300" i="773"/>
  <c r="M300" i="773"/>
  <c r="L27" i="773"/>
  <c r="J35" i="773"/>
  <c r="J39" i="773"/>
  <c r="L47" i="773"/>
  <c r="M51" i="773"/>
  <c r="J51" i="773"/>
  <c r="M163" i="773"/>
  <c r="L163" i="773"/>
  <c r="K163" i="773"/>
  <c r="K11" i="773"/>
  <c r="M14" i="773"/>
  <c r="K19" i="773"/>
  <c r="L21" i="773"/>
  <c r="K21" i="773"/>
  <c r="L22" i="773"/>
  <c r="M27" i="773"/>
  <c r="M30" i="773"/>
  <c r="M34" i="773"/>
  <c r="J34" i="773"/>
  <c r="M35" i="773"/>
  <c r="K37" i="773"/>
  <c r="L42" i="773"/>
  <c r="K44" i="773"/>
  <c r="M57" i="773"/>
  <c r="L85" i="773"/>
  <c r="M87" i="773"/>
  <c r="K165" i="773"/>
  <c r="J165" i="773"/>
  <c r="L165" i="773"/>
  <c r="M165" i="773"/>
  <c r="J12" i="773"/>
  <c r="L13" i="773"/>
  <c r="M19" i="773"/>
  <c r="L23" i="773"/>
  <c r="M24" i="773"/>
  <c r="K26" i="773"/>
  <c r="J29" i="773"/>
  <c r="K34" i="773"/>
  <c r="M36" i="773"/>
  <c r="L36" i="773"/>
  <c r="L39" i="773"/>
  <c r="J41" i="773"/>
  <c r="M44" i="773"/>
  <c r="J46" i="773"/>
  <c r="M49" i="773"/>
  <c r="K51" i="773"/>
  <c r="M62" i="773"/>
  <c r="K62" i="773"/>
  <c r="L70" i="773"/>
  <c r="J78" i="773"/>
  <c r="M78" i="773"/>
  <c r="L78" i="773"/>
  <c r="K78" i="773"/>
  <c r="L90" i="773"/>
  <c r="L100" i="773"/>
  <c r="M119" i="773"/>
  <c r="L119" i="773"/>
  <c r="J119" i="773"/>
  <c r="K119" i="773"/>
  <c r="L275" i="773"/>
  <c r="M275" i="773"/>
  <c r="J275" i="773"/>
  <c r="K275" i="773"/>
  <c r="L25" i="773"/>
  <c r="K40" i="773"/>
  <c r="J55" i="773"/>
  <c r="M74" i="773"/>
  <c r="J81" i="773"/>
  <c r="K81" i="773"/>
  <c r="J87" i="773"/>
  <c r="K96" i="773"/>
  <c r="M102" i="773"/>
  <c r="J102" i="773"/>
  <c r="K113" i="773"/>
  <c r="J113" i="773"/>
  <c r="J156" i="773"/>
  <c r="M176" i="773"/>
  <c r="J176" i="773"/>
  <c r="K197" i="773"/>
  <c r="J197" i="773"/>
  <c r="M197" i="773"/>
  <c r="L197" i="773"/>
  <c r="M218" i="773"/>
  <c r="J256" i="773"/>
  <c r="J77" i="773"/>
  <c r="K77" i="773"/>
  <c r="L104" i="773"/>
  <c r="K104" i="773"/>
  <c r="M154" i="773"/>
  <c r="J154" i="773"/>
  <c r="J13" i="773"/>
  <c r="M18" i="773"/>
  <c r="J25" i="773"/>
  <c r="L33" i="773"/>
  <c r="J40" i="773"/>
  <c r="J45" i="773"/>
  <c r="K48" i="773"/>
  <c r="K55" i="773"/>
  <c r="J59" i="773"/>
  <c r="K60" i="773"/>
  <c r="J63" i="773"/>
  <c r="K70" i="773"/>
  <c r="J74" i="773"/>
  <c r="L81" i="773"/>
  <c r="K84" i="773"/>
  <c r="J86" i="773"/>
  <c r="M86" i="773"/>
  <c r="K87" i="773"/>
  <c r="L96" i="773"/>
  <c r="L102" i="773"/>
  <c r="M113" i="773"/>
  <c r="J124" i="773"/>
  <c r="K132" i="773"/>
  <c r="J132" i="773"/>
  <c r="M132" i="773"/>
  <c r="K135" i="773"/>
  <c r="J135" i="773"/>
  <c r="L135" i="773"/>
  <c r="L166" i="773"/>
  <c r="M166" i="773"/>
  <c r="K166" i="773"/>
  <c r="J166" i="773"/>
  <c r="L171" i="773"/>
  <c r="K171" i="773"/>
  <c r="M171" i="773"/>
  <c r="J171" i="773"/>
  <c r="J193" i="773"/>
  <c r="L193" i="773"/>
  <c r="K193" i="773"/>
  <c r="M193" i="773"/>
  <c r="K141" i="773"/>
  <c r="M141" i="773"/>
  <c r="L141" i="773"/>
  <c r="J141" i="773"/>
  <c r="M148" i="773"/>
  <c r="L148" i="773"/>
  <c r="K148" i="773"/>
  <c r="L158" i="773"/>
  <c r="K158" i="773"/>
  <c r="J158" i="773"/>
  <c r="M158" i="773"/>
  <c r="K168" i="773"/>
  <c r="L168" i="773"/>
  <c r="J168" i="773"/>
  <c r="M168" i="773"/>
  <c r="K186" i="773"/>
  <c r="L186" i="773"/>
  <c r="M186" i="773"/>
  <c r="J186" i="773"/>
  <c r="J209" i="773"/>
  <c r="M209" i="773"/>
  <c r="L209" i="773"/>
  <c r="K209" i="773"/>
  <c r="J23" i="773"/>
  <c r="K25" i="773"/>
  <c r="L40" i="773"/>
  <c r="M42" i="773"/>
  <c r="L55" i="773"/>
  <c r="L57" i="773"/>
  <c r="L60" i="773"/>
  <c r="K72" i="773"/>
  <c r="K74" i="773"/>
  <c r="J79" i="773"/>
  <c r="M81" i="773"/>
  <c r="L84" i="773"/>
  <c r="L87" i="773"/>
  <c r="J89" i="773"/>
  <c r="K89" i="773"/>
  <c r="K92" i="773"/>
  <c r="J92" i="773"/>
  <c r="J95" i="773"/>
  <c r="M96" i="773"/>
  <c r="K103" i="773"/>
  <c r="J103" i="773"/>
  <c r="J104" i="773"/>
  <c r="J114" i="773"/>
  <c r="M120" i="773"/>
  <c r="L142" i="773"/>
  <c r="K142" i="773"/>
  <c r="J142" i="773"/>
  <c r="M142" i="773"/>
  <c r="K154" i="773"/>
  <c r="M184" i="773"/>
  <c r="L184" i="773"/>
  <c r="K184" i="773"/>
  <c r="J184" i="773"/>
  <c r="M189" i="773"/>
  <c r="L189" i="773"/>
  <c r="K189" i="773"/>
  <c r="J189" i="773"/>
  <c r="M118" i="773"/>
  <c r="L118" i="773"/>
  <c r="K118" i="773"/>
  <c r="J118" i="773"/>
  <c r="M138" i="773"/>
  <c r="L138" i="773"/>
  <c r="J148" i="773"/>
  <c r="J200" i="773"/>
  <c r="M200" i="773"/>
  <c r="L200" i="773"/>
  <c r="K202" i="773"/>
  <c r="J202" i="773"/>
  <c r="M202" i="773"/>
  <c r="L202" i="773"/>
  <c r="L223" i="773"/>
  <c r="M223" i="773"/>
  <c r="K223" i="773"/>
  <c r="L128" i="773"/>
  <c r="K128" i="773"/>
  <c r="J128" i="773"/>
  <c r="K149" i="773"/>
  <c r="M149" i="773"/>
  <c r="L187" i="773"/>
  <c r="J187" i="773"/>
  <c r="M187" i="773"/>
  <c r="M203" i="773"/>
  <c r="K203" i="773"/>
  <c r="M207" i="773"/>
  <c r="J207" i="773"/>
  <c r="L207" i="773"/>
  <c r="K207" i="773"/>
  <c r="M212" i="773"/>
  <c r="K212" i="773"/>
  <c r="J212" i="773"/>
  <c r="L212" i="773"/>
  <c r="M224" i="773"/>
  <c r="J224" i="773"/>
  <c r="K224" i="773"/>
  <c r="L224" i="773"/>
  <c r="J245" i="773"/>
  <c r="M245" i="773"/>
  <c r="K245" i="773"/>
  <c r="L373" i="773"/>
  <c r="M373" i="773"/>
  <c r="J373" i="773"/>
  <c r="M114" i="773"/>
  <c r="L114" i="773"/>
  <c r="K114" i="773"/>
  <c r="K124" i="773"/>
  <c r="M124" i="773"/>
  <c r="L124" i="773"/>
  <c r="K125" i="773"/>
  <c r="K127" i="773"/>
  <c r="J127" i="773"/>
  <c r="M129" i="773"/>
  <c r="L129" i="773"/>
  <c r="K129" i="773"/>
  <c r="L137" i="773"/>
  <c r="M137" i="773"/>
  <c r="K137" i="773"/>
  <c r="J137" i="773"/>
  <c r="K144" i="773"/>
  <c r="M144" i="773"/>
  <c r="L144" i="773"/>
  <c r="J144" i="773"/>
  <c r="M155" i="773"/>
  <c r="L155" i="773"/>
  <c r="K155" i="773"/>
  <c r="M172" i="773"/>
  <c r="J172" i="773"/>
  <c r="L172" i="773"/>
  <c r="L181" i="773"/>
  <c r="M181" i="773"/>
  <c r="K181" i="773"/>
  <c r="K183" i="773"/>
  <c r="L183" i="773"/>
  <c r="J183" i="773"/>
  <c r="K187" i="773"/>
  <c r="M195" i="773"/>
  <c r="K195" i="773"/>
  <c r="M204" i="773"/>
  <c r="L204" i="773"/>
  <c r="K204" i="773"/>
  <c r="J204" i="773"/>
  <c r="M249" i="773"/>
  <c r="K249" i="773"/>
  <c r="K152" i="773"/>
  <c r="M152" i="773"/>
  <c r="M159" i="773"/>
  <c r="J159" i="773"/>
  <c r="L159" i="773"/>
  <c r="M162" i="773"/>
  <c r="L162" i="773"/>
  <c r="K162" i="773"/>
  <c r="J162" i="773"/>
  <c r="M175" i="773"/>
  <c r="L175" i="773"/>
  <c r="K175" i="773"/>
  <c r="J175" i="773"/>
  <c r="J190" i="773"/>
  <c r="M190" i="773"/>
  <c r="L190" i="773"/>
  <c r="L198" i="773"/>
  <c r="K198" i="773"/>
  <c r="J208" i="773"/>
  <c r="L231" i="773"/>
  <c r="M231" i="773"/>
  <c r="J231" i="773"/>
  <c r="M236" i="773"/>
  <c r="L236" i="773"/>
  <c r="J236" i="773"/>
  <c r="K236" i="773"/>
  <c r="K345" i="773"/>
  <c r="J345" i="773"/>
  <c r="L345" i="773"/>
  <c r="M345" i="773"/>
  <c r="L370" i="773"/>
  <c r="K370" i="773"/>
  <c r="J370" i="773"/>
  <c r="M370" i="773"/>
  <c r="J107" i="773"/>
  <c r="M126" i="773"/>
  <c r="M143" i="773"/>
  <c r="J143" i="773"/>
  <c r="L161" i="773"/>
  <c r="M192" i="773"/>
  <c r="J192" i="773"/>
  <c r="K194" i="773"/>
  <c r="M194" i="773"/>
  <c r="M199" i="773"/>
  <c r="L199" i="773"/>
  <c r="M219" i="773"/>
  <c r="L219" i="773"/>
  <c r="J219" i="773"/>
  <c r="L234" i="773"/>
  <c r="L362" i="773"/>
  <c r="K362" i="773"/>
  <c r="M362" i="773"/>
  <c r="J362" i="773"/>
  <c r="L101" i="773"/>
  <c r="K116" i="773"/>
  <c r="J131" i="773"/>
  <c r="L150" i="773"/>
  <c r="K160" i="773"/>
  <c r="J164" i="773"/>
  <c r="J177" i="773"/>
  <c r="M177" i="773"/>
  <c r="L211" i="773"/>
  <c r="M211" i="773"/>
  <c r="M217" i="773"/>
  <c r="M234" i="773"/>
  <c r="J234" i="773"/>
  <c r="M240" i="773"/>
  <c r="J240" i="773"/>
  <c r="L240" i="773"/>
  <c r="K240" i="773"/>
  <c r="J244" i="773"/>
  <c r="J271" i="773"/>
  <c r="K271" i="773"/>
  <c r="L286" i="773"/>
  <c r="M286" i="773"/>
  <c r="K286" i="773"/>
  <c r="J286" i="773"/>
  <c r="K291" i="773"/>
  <c r="J291" i="773"/>
  <c r="L294" i="773"/>
  <c r="M294" i="773"/>
  <c r="K294" i="773"/>
  <c r="J294" i="773"/>
  <c r="L319" i="773"/>
  <c r="K319" i="773"/>
  <c r="J319" i="773"/>
  <c r="L338" i="773"/>
  <c r="K338" i="773"/>
  <c r="J338" i="773"/>
  <c r="M338" i="773"/>
  <c r="L125" i="773"/>
  <c r="M134" i="773"/>
  <c r="J134" i="773"/>
  <c r="L153" i="773"/>
  <c r="M167" i="773"/>
  <c r="J167" i="773"/>
  <c r="K170" i="773"/>
  <c r="L173" i="773"/>
  <c r="J185" i="773"/>
  <c r="L188" i="773"/>
  <c r="M196" i="773"/>
  <c r="L196" i="773"/>
  <c r="K225" i="773"/>
  <c r="J225" i="773"/>
  <c r="L225" i="773"/>
  <c r="K232" i="773"/>
  <c r="L267" i="773"/>
  <c r="M267" i="773"/>
  <c r="K267" i="773"/>
  <c r="J267" i="773"/>
  <c r="L274" i="773"/>
  <c r="K274" i="773"/>
  <c r="J274" i="773"/>
  <c r="L314" i="773"/>
  <c r="M314" i="773"/>
  <c r="K314" i="773"/>
  <c r="J314" i="773"/>
  <c r="M395" i="773"/>
  <c r="L395" i="773"/>
  <c r="J395" i="773"/>
  <c r="K395" i="773"/>
  <c r="M182" i="773"/>
  <c r="J182" i="773"/>
  <c r="L208" i="773"/>
  <c r="K208" i="773"/>
  <c r="M235" i="773"/>
  <c r="L235" i="773"/>
  <c r="J237" i="773"/>
  <c r="M237" i="773"/>
  <c r="L237" i="773"/>
  <c r="K241" i="773"/>
  <c r="J241" i="773"/>
  <c r="L252" i="773"/>
  <c r="K252" i="773"/>
  <c r="J252" i="773"/>
  <c r="L262" i="773"/>
  <c r="M262" i="773"/>
  <c r="K262" i="773"/>
  <c r="M272" i="773"/>
  <c r="J272" i="773"/>
  <c r="K272" i="773"/>
  <c r="L326" i="773"/>
  <c r="M326" i="773"/>
  <c r="K326" i="773"/>
  <c r="J326" i="773"/>
  <c r="L334" i="773"/>
  <c r="K334" i="773"/>
  <c r="J334" i="773"/>
  <c r="M334" i="773"/>
  <c r="M391" i="773"/>
  <c r="J391" i="773"/>
  <c r="L391" i="773"/>
  <c r="K391" i="773"/>
  <c r="M227" i="773"/>
  <c r="L227" i="773"/>
  <c r="K233" i="773"/>
  <c r="J233" i="773"/>
  <c r="L248" i="773"/>
  <c r="J248" i="773"/>
  <c r="L250" i="773"/>
  <c r="K250" i="773"/>
  <c r="L292" i="773"/>
  <c r="J292" i="773"/>
  <c r="M292" i="773"/>
  <c r="K292" i="773"/>
  <c r="L298" i="773"/>
  <c r="K298" i="773"/>
  <c r="M298" i="773"/>
  <c r="J298" i="773"/>
  <c r="L378" i="773"/>
  <c r="K378" i="773"/>
  <c r="J378" i="773"/>
  <c r="M378" i="773"/>
  <c r="M399" i="773"/>
  <c r="K399" i="773"/>
  <c r="J399" i="773"/>
  <c r="L399" i="773"/>
  <c r="M180" i="773"/>
  <c r="L195" i="773"/>
  <c r="K210" i="773"/>
  <c r="L218" i="773"/>
  <c r="K218" i="773"/>
  <c r="J221" i="773"/>
  <c r="L239" i="773"/>
  <c r="M244" i="773"/>
  <c r="L255" i="773"/>
  <c r="M255" i="773"/>
  <c r="K264" i="773"/>
  <c r="J264" i="773"/>
  <c r="L268" i="773"/>
  <c r="J268" i="773"/>
  <c r="L306" i="773"/>
  <c r="M306" i="773"/>
  <c r="K306" i="773"/>
  <c r="J306" i="773"/>
  <c r="L311" i="773"/>
  <c r="K311" i="773"/>
  <c r="J311" i="773"/>
  <c r="L322" i="773"/>
  <c r="M322" i="773"/>
  <c r="K322" i="773"/>
  <c r="J322" i="773"/>
  <c r="M327" i="773"/>
  <c r="L327" i="773"/>
  <c r="K327" i="773"/>
  <c r="J327" i="773"/>
  <c r="M332" i="773"/>
  <c r="L332" i="773"/>
  <c r="L397" i="773"/>
  <c r="M397" i="773"/>
  <c r="J397" i="773"/>
  <c r="J229" i="773"/>
  <c r="L247" i="773"/>
  <c r="L278" i="773"/>
  <c r="M278" i="773"/>
  <c r="K278" i="773"/>
  <c r="J278" i="773"/>
  <c r="L299" i="773"/>
  <c r="M299" i="773"/>
  <c r="J299" i="773"/>
  <c r="L303" i="773"/>
  <c r="M303" i="773"/>
  <c r="K303" i="773"/>
  <c r="J303" i="773"/>
  <c r="L307" i="773"/>
  <c r="K307" i="773"/>
  <c r="J307" i="773"/>
  <c r="L318" i="773"/>
  <c r="M318" i="773"/>
  <c r="K318" i="773"/>
  <c r="J318" i="773"/>
  <c r="L323" i="773"/>
  <c r="K323" i="773"/>
  <c r="J323" i="773"/>
  <c r="J328" i="773"/>
  <c r="M328" i="773"/>
  <c r="L328" i="773"/>
  <c r="L330" i="773"/>
  <c r="M330" i="773"/>
  <c r="J330" i="773"/>
  <c r="K330" i="773"/>
  <c r="J349" i="773"/>
  <c r="M349" i="773"/>
  <c r="L349" i="773"/>
  <c r="J169" i="773"/>
  <c r="J180" i="773"/>
  <c r="M188" i="773"/>
  <c r="J195" i="773"/>
  <c r="L201" i="773"/>
  <c r="L203" i="773"/>
  <c r="L206" i="773"/>
  <c r="J210" i="773"/>
  <c r="K215" i="773"/>
  <c r="K217" i="773"/>
  <c r="J217" i="773"/>
  <c r="J218" i="773"/>
  <c r="L221" i="773"/>
  <c r="K227" i="773"/>
  <c r="M232" i="773"/>
  <c r="J232" i="773"/>
  <c r="M233" i="773"/>
  <c r="K239" i="773"/>
  <c r="M243" i="773"/>
  <c r="L243" i="773"/>
  <c r="K244" i="773"/>
  <c r="M250" i="773"/>
  <c r="K255" i="773"/>
  <c r="L259" i="773"/>
  <c r="M259" i="773"/>
  <c r="K259" i="773"/>
  <c r="K261" i="773"/>
  <c r="J261" i="773"/>
  <c r="M268" i="773"/>
  <c r="K285" i="773"/>
  <c r="J285" i="773"/>
  <c r="K337" i="773"/>
  <c r="J337" i="773"/>
  <c r="M337" i="773"/>
  <c r="L337" i="773"/>
  <c r="M356" i="773"/>
  <c r="J356" i="773"/>
  <c r="L356" i="773"/>
  <c r="K356" i="773"/>
  <c r="K373" i="773"/>
  <c r="K226" i="773"/>
  <c r="K234" i="773"/>
  <c r="K242" i="773"/>
  <c r="L251" i="773"/>
  <c r="M251" i="773"/>
  <c r="M253" i="773"/>
  <c r="K256" i="773"/>
  <c r="L258" i="773"/>
  <c r="K258" i="773"/>
  <c r="L263" i="773"/>
  <c r="M263" i="773"/>
  <c r="K269" i="773"/>
  <c r="J269" i="773"/>
  <c r="L283" i="773"/>
  <c r="M283" i="773"/>
  <c r="L302" i="773"/>
  <c r="M302" i="773"/>
  <c r="K302" i="773"/>
  <c r="M351" i="773"/>
  <c r="L351" i="773"/>
  <c r="K351" i="773"/>
  <c r="M359" i="773"/>
  <c r="K359" i="773"/>
  <c r="J359" i="773"/>
  <c r="M380" i="773"/>
  <c r="K380" i="773"/>
  <c r="J380" i="773"/>
  <c r="L380" i="773"/>
  <c r="L254" i="773"/>
  <c r="K254" i="773"/>
  <c r="L260" i="773"/>
  <c r="J260" i="773"/>
  <c r="L266" i="773"/>
  <c r="K266" i="773"/>
  <c r="L271" i="773"/>
  <c r="M271" i="773"/>
  <c r="K277" i="773"/>
  <c r="J277" i="773"/>
  <c r="L291" i="773"/>
  <c r="M291" i="773"/>
  <c r="J355" i="773"/>
  <c r="K363" i="773"/>
  <c r="M371" i="773"/>
  <c r="L371" i="773"/>
  <c r="J371" i="773"/>
  <c r="K371" i="773"/>
  <c r="L276" i="773"/>
  <c r="J276" i="773"/>
  <c r="L282" i="773"/>
  <c r="K282" i="773"/>
  <c r="L287" i="773"/>
  <c r="M287" i="773"/>
  <c r="K293" i="773"/>
  <c r="J293" i="773"/>
  <c r="L331" i="773"/>
  <c r="M339" i="773"/>
  <c r="L339" i="773"/>
  <c r="J339" i="773"/>
  <c r="L348" i="773"/>
  <c r="J352" i="773"/>
  <c r="K352" i="773"/>
  <c r="M376" i="773"/>
  <c r="L376" i="773"/>
  <c r="L249" i="773"/>
  <c r="L256" i="773"/>
  <c r="K260" i="773"/>
  <c r="L270" i="773"/>
  <c r="M270" i="773"/>
  <c r="K270" i="773"/>
  <c r="L284" i="773"/>
  <c r="J284" i="773"/>
  <c r="L290" i="773"/>
  <c r="K290" i="773"/>
  <c r="L295" i="773"/>
  <c r="M295" i="773"/>
  <c r="K301" i="773"/>
  <c r="J301" i="773"/>
  <c r="J331" i="773"/>
  <c r="K344" i="773"/>
  <c r="K376" i="773"/>
  <c r="M383" i="773"/>
  <c r="L383" i="773"/>
  <c r="K383" i="773"/>
  <c r="L257" i="773"/>
  <c r="L265" i="773"/>
  <c r="L273" i="773"/>
  <c r="L281" i="773"/>
  <c r="L289" i="773"/>
  <c r="L297" i="773"/>
  <c r="L305" i="773"/>
  <c r="M308" i="773"/>
  <c r="M312" i="773"/>
  <c r="M316" i="773"/>
  <c r="M320" i="773"/>
  <c r="M324" i="773"/>
  <c r="J336" i="773"/>
  <c r="K341" i="773"/>
  <c r="M347" i="773"/>
  <c r="L347" i="773"/>
  <c r="K353" i="773"/>
  <c r="J353" i="773"/>
  <c r="K365" i="773"/>
  <c r="J368" i="773"/>
  <c r="M387" i="773"/>
  <c r="L387" i="773"/>
  <c r="J387" i="773"/>
  <c r="L389" i="773"/>
  <c r="M396" i="773"/>
  <c r="K396" i="773"/>
  <c r="J396" i="773"/>
  <c r="L264" i="773"/>
  <c r="L272" i="773"/>
  <c r="L280" i="773"/>
  <c r="L288" i="773"/>
  <c r="L296" i="773"/>
  <c r="L304" i="773"/>
  <c r="L309" i="773"/>
  <c r="L313" i="773"/>
  <c r="L317" i="773"/>
  <c r="L321" i="773"/>
  <c r="L325" i="773"/>
  <c r="K329" i="773"/>
  <c r="J332" i="773"/>
  <c r="J344" i="773"/>
  <c r="K349" i="773"/>
  <c r="M355" i="773"/>
  <c r="L355" i="773"/>
  <c r="M363" i="773"/>
  <c r="L363" i="773"/>
  <c r="J363" i="773"/>
  <c r="L365" i="773"/>
  <c r="M372" i="773"/>
  <c r="K372" i="773"/>
  <c r="J372" i="773"/>
  <c r="L394" i="773"/>
  <c r="K394" i="773"/>
  <c r="M340" i="773"/>
  <c r="J340" i="773"/>
  <c r="L346" i="773"/>
  <c r="K346" i="773"/>
  <c r="M379" i="773"/>
  <c r="L379" i="773"/>
  <c r="J379" i="773"/>
  <c r="L381" i="773"/>
  <c r="M388" i="773"/>
  <c r="K388" i="773"/>
  <c r="J388" i="773"/>
  <c r="J249" i="773"/>
  <c r="L253" i="773"/>
  <c r="J257" i="773"/>
  <c r="L261" i="773"/>
  <c r="J265" i="773"/>
  <c r="L269" i="773"/>
  <c r="J273" i="773"/>
  <c r="L277" i="773"/>
  <c r="J281" i="773"/>
  <c r="L285" i="773"/>
  <c r="J289" i="773"/>
  <c r="L293" i="773"/>
  <c r="J297" i="773"/>
  <c r="L301" i="773"/>
  <c r="J305" i="773"/>
  <c r="J309" i="773"/>
  <c r="J313" i="773"/>
  <c r="J317" i="773"/>
  <c r="J321" i="773"/>
  <c r="J325" i="773"/>
  <c r="L329" i="773"/>
  <c r="M331" i="773"/>
  <c r="K332" i="773"/>
  <c r="M333" i="773"/>
  <c r="M336" i="773"/>
  <c r="L341" i="773"/>
  <c r="L344" i="773"/>
  <c r="M348" i="773"/>
  <c r="J348" i="773"/>
  <c r="L354" i="773"/>
  <c r="K354" i="773"/>
  <c r="K355" i="773"/>
  <c r="M364" i="773"/>
  <c r="K364" i="773"/>
  <c r="J364" i="773"/>
  <c r="M365" i="773"/>
  <c r="M368" i="773"/>
  <c r="L372" i="773"/>
  <c r="L375" i="773"/>
  <c r="K384" i="773"/>
  <c r="L386" i="773"/>
  <c r="K386" i="773"/>
  <c r="M394" i="773"/>
  <c r="K397" i="773"/>
  <c r="L398" i="773"/>
  <c r="J361" i="773"/>
  <c r="J369" i="773"/>
  <c r="J377" i="773"/>
  <c r="J385" i="773"/>
  <c r="J393" i="773"/>
  <c r="J401" i="773"/>
  <c r="K361" i="773"/>
  <c r="K369" i="773"/>
  <c r="K377" i="773"/>
  <c r="K385" i="773"/>
  <c r="K393" i="773"/>
  <c r="K401" i="773"/>
  <c r="T13" i="737" l="1"/>
  <c r="T13" i="250" l="1"/>
  <c r="I104" i="42"/>
  <c r="C104" i="42"/>
  <c r="J104" i="42" s="1"/>
  <c r="AG1" i="772" l="1"/>
  <c r="AF1" i="772"/>
  <c r="AE1" i="772"/>
  <c r="AD1" i="772"/>
  <c r="AC1" i="772"/>
  <c r="AB1" i="772"/>
  <c r="AA1" i="772"/>
  <c r="Z1" i="772"/>
  <c r="Y1" i="772"/>
  <c r="X1" i="772"/>
  <c r="W1" i="772"/>
  <c r="V1" i="772"/>
  <c r="U1" i="772"/>
  <c r="T1" i="772"/>
  <c r="S1" i="772"/>
  <c r="R1" i="772"/>
  <c r="Q1" i="772"/>
  <c r="P1" i="772"/>
  <c r="O1" i="772"/>
  <c r="N1" i="772"/>
  <c r="M1" i="772"/>
  <c r="L1" i="772"/>
  <c r="K1" i="772"/>
  <c r="J1" i="772"/>
  <c r="I1" i="772"/>
  <c r="H1" i="772"/>
  <c r="G1" i="772"/>
  <c r="F1" i="772"/>
  <c r="E1" i="772"/>
  <c r="D1" i="772"/>
  <c r="C1" i="772"/>
  <c r="B1" i="772"/>
  <c r="A1" i="772"/>
  <c r="AG1" i="771"/>
  <c r="AF1" i="771"/>
  <c r="AE1" i="771"/>
  <c r="AD1" i="771"/>
  <c r="AC1" i="771"/>
  <c r="AB1" i="771"/>
  <c r="AA1" i="771"/>
  <c r="Z1" i="771"/>
  <c r="Y1" i="771"/>
  <c r="X1" i="771"/>
  <c r="W1" i="771"/>
  <c r="V1" i="771"/>
  <c r="U1" i="771"/>
  <c r="T1" i="771"/>
  <c r="S1" i="771"/>
  <c r="R1" i="771"/>
  <c r="Q1" i="771"/>
  <c r="P1" i="771"/>
  <c r="O1" i="771"/>
  <c r="N1" i="771"/>
  <c r="M1" i="771"/>
  <c r="L1" i="771"/>
  <c r="K1" i="771"/>
  <c r="J1" i="771"/>
  <c r="I1" i="771"/>
  <c r="H1" i="771"/>
  <c r="G1" i="771"/>
  <c r="F1" i="771"/>
  <c r="E1" i="771"/>
  <c r="D1" i="771"/>
  <c r="C1" i="771"/>
  <c r="B1" i="771"/>
  <c r="A1" i="771"/>
  <c r="A413" i="769" l="1"/>
  <c r="A412" i="769"/>
  <c r="A411" i="769"/>
  <c r="A410" i="769"/>
  <c r="A409" i="769"/>
  <c r="A408" i="769"/>
  <c r="A407" i="769"/>
  <c r="A406" i="769"/>
  <c r="A405" i="769"/>
  <c r="A404" i="769"/>
  <c r="A403" i="769"/>
  <c r="A402" i="769"/>
  <c r="A401" i="769"/>
  <c r="A400" i="769"/>
  <c r="A399" i="769"/>
  <c r="A398" i="769"/>
  <c r="A397" i="769"/>
  <c r="A396" i="769"/>
  <c r="A395" i="769"/>
  <c r="A394" i="769"/>
  <c r="A393" i="769"/>
  <c r="A392" i="769"/>
  <c r="A391" i="769"/>
  <c r="A390" i="769"/>
  <c r="A389" i="769"/>
  <c r="A388" i="769"/>
  <c r="A387" i="769"/>
  <c r="A386" i="769"/>
  <c r="A385" i="769"/>
  <c r="A384" i="769"/>
  <c r="A383" i="769"/>
  <c r="A382" i="769"/>
  <c r="A381" i="769"/>
  <c r="A380" i="769"/>
  <c r="A379" i="769"/>
  <c r="A378" i="769"/>
  <c r="A377" i="769"/>
  <c r="A376" i="769"/>
  <c r="A375" i="769"/>
  <c r="A374" i="769"/>
  <c r="A373" i="769"/>
  <c r="A372" i="769"/>
  <c r="A371" i="769"/>
  <c r="A370" i="769"/>
  <c r="A369" i="769"/>
  <c r="A368" i="769"/>
  <c r="A367" i="769"/>
  <c r="A366" i="769"/>
  <c r="A365" i="769"/>
  <c r="A364" i="769"/>
  <c r="A363" i="769"/>
  <c r="A362" i="769"/>
  <c r="A361" i="769"/>
  <c r="A360" i="769"/>
  <c r="A359" i="769"/>
  <c r="A358" i="769"/>
  <c r="A357" i="769"/>
  <c r="A356" i="769"/>
  <c r="A355" i="769"/>
  <c r="A354" i="769"/>
  <c r="A353" i="769"/>
  <c r="A352" i="769"/>
  <c r="A351" i="769"/>
  <c r="A350" i="769"/>
  <c r="A349" i="769"/>
  <c r="A348" i="769"/>
  <c r="A347" i="769"/>
  <c r="A346" i="769"/>
  <c r="A345" i="769"/>
  <c r="A344" i="769"/>
  <c r="A343" i="769"/>
  <c r="A342" i="769"/>
  <c r="A341" i="769"/>
  <c r="A340" i="769"/>
  <c r="A339" i="769"/>
  <c r="A338" i="769"/>
  <c r="A337" i="769"/>
  <c r="A336" i="769"/>
  <c r="A335" i="769"/>
  <c r="A334" i="769"/>
  <c r="A333" i="769"/>
  <c r="A332" i="769"/>
  <c r="A331" i="769"/>
  <c r="A330" i="769"/>
  <c r="A329" i="769"/>
  <c r="A328" i="769"/>
  <c r="A327" i="769"/>
  <c r="A326" i="769"/>
  <c r="A325" i="769"/>
  <c r="A324" i="769"/>
  <c r="A323" i="769"/>
  <c r="A322" i="769"/>
  <c r="A321" i="769"/>
  <c r="A320" i="769"/>
  <c r="A319" i="769"/>
  <c r="A318" i="769"/>
  <c r="A317" i="769"/>
  <c r="A316" i="769"/>
  <c r="A315" i="769"/>
  <c r="A314" i="769"/>
  <c r="A313" i="769"/>
  <c r="A312" i="769"/>
  <c r="A311" i="769"/>
  <c r="A310" i="769"/>
  <c r="A309" i="769"/>
  <c r="A308" i="769"/>
  <c r="A307" i="769"/>
  <c r="A306" i="769"/>
  <c r="A305" i="769"/>
  <c r="A304" i="769"/>
  <c r="A303" i="769"/>
  <c r="A302" i="769"/>
  <c r="A301" i="769"/>
  <c r="A300" i="769"/>
  <c r="A299" i="769"/>
  <c r="A298" i="769"/>
  <c r="A297" i="769"/>
  <c r="A296" i="769"/>
  <c r="A295" i="769"/>
  <c r="A294" i="769"/>
  <c r="A293" i="769"/>
  <c r="A292" i="769"/>
  <c r="A291" i="769"/>
  <c r="A290" i="769"/>
  <c r="A289" i="769"/>
  <c r="A288" i="769"/>
  <c r="A287" i="769"/>
  <c r="A286" i="769"/>
  <c r="A285" i="769"/>
  <c r="A284" i="769"/>
  <c r="A283" i="769"/>
  <c r="A282" i="769"/>
  <c r="A281" i="769"/>
  <c r="A280" i="769"/>
  <c r="A279" i="769"/>
  <c r="A278" i="769"/>
  <c r="A277" i="769"/>
  <c r="A276" i="769"/>
  <c r="A275" i="769"/>
  <c r="A274" i="769"/>
  <c r="A273" i="769"/>
  <c r="A272" i="769"/>
  <c r="A271" i="769"/>
  <c r="A270" i="769"/>
  <c r="A269" i="769"/>
  <c r="A268" i="769"/>
  <c r="A267" i="769"/>
  <c r="A266" i="769"/>
  <c r="A265" i="769"/>
  <c r="A264" i="769"/>
  <c r="A263" i="769"/>
  <c r="A262" i="769"/>
  <c r="A261" i="769"/>
  <c r="A260" i="769"/>
  <c r="A259" i="769"/>
  <c r="A258" i="769"/>
  <c r="A257" i="769"/>
  <c r="A256" i="769"/>
  <c r="A255" i="769"/>
  <c r="A254" i="769"/>
  <c r="A253" i="769"/>
  <c r="A252" i="769"/>
  <c r="A251" i="769"/>
  <c r="A250" i="769"/>
  <c r="A249" i="769"/>
  <c r="A248" i="769"/>
  <c r="A247" i="769"/>
  <c r="A246" i="769"/>
  <c r="A245" i="769"/>
  <c r="A244" i="769"/>
  <c r="A243" i="769"/>
  <c r="A242" i="769"/>
  <c r="A241" i="769"/>
  <c r="A240" i="769"/>
  <c r="A239" i="769"/>
  <c r="A238" i="769"/>
  <c r="A237" i="769"/>
  <c r="A236" i="769"/>
  <c r="A235" i="769"/>
  <c r="A234" i="769"/>
  <c r="A233" i="769"/>
  <c r="A232" i="769"/>
  <c r="A231" i="769"/>
  <c r="A230" i="769"/>
  <c r="A229" i="769"/>
  <c r="A228" i="769"/>
  <c r="A227" i="769"/>
  <c r="A226" i="769"/>
  <c r="A225" i="769"/>
  <c r="A224" i="769"/>
  <c r="A223" i="769"/>
  <c r="A222" i="769"/>
  <c r="A221" i="769"/>
  <c r="A220" i="769"/>
  <c r="A219" i="769"/>
  <c r="A218" i="769"/>
  <c r="A217" i="769"/>
  <c r="A216" i="769"/>
  <c r="A215" i="769"/>
  <c r="A214" i="769"/>
  <c r="A213" i="769"/>
  <c r="A212" i="769"/>
  <c r="A211" i="769"/>
  <c r="A210" i="769"/>
  <c r="A209" i="769"/>
  <c r="A208" i="769"/>
  <c r="A207" i="769"/>
  <c r="A206" i="769"/>
  <c r="A205" i="769"/>
  <c r="A204" i="769"/>
  <c r="A203" i="769"/>
  <c r="A202" i="769"/>
  <c r="A201" i="769"/>
  <c r="A200" i="769"/>
  <c r="A199" i="769"/>
  <c r="A198" i="769"/>
  <c r="A197" i="769"/>
  <c r="A196" i="769"/>
  <c r="A195" i="769"/>
  <c r="A194" i="769"/>
  <c r="A193" i="769"/>
  <c r="A192" i="769"/>
  <c r="A191" i="769"/>
  <c r="A190" i="769"/>
  <c r="A189" i="769"/>
  <c r="A188" i="769"/>
  <c r="A187" i="769"/>
  <c r="A186" i="769"/>
  <c r="A185" i="769"/>
  <c r="A184" i="769"/>
  <c r="A183" i="769"/>
  <c r="A182" i="769"/>
  <c r="A181" i="769"/>
  <c r="A180" i="769"/>
  <c r="A179" i="769"/>
  <c r="A178" i="769"/>
  <c r="A177" i="769"/>
  <c r="A176" i="769"/>
  <c r="A175" i="769"/>
  <c r="A174" i="769"/>
  <c r="A173" i="769"/>
  <c r="A172" i="769"/>
  <c r="A171" i="769"/>
  <c r="A170" i="769"/>
  <c r="A169" i="769"/>
  <c r="A168" i="769"/>
  <c r="A167" i="769"/>
  <c r="A166" i="769"/>
  <c r="A165" i="769"/>
  <c r="A164" i="769"/>
  <c r="A163" i="769"/>
  <c r="A162" i="769"/>
  <c r="A161" i="769"/>
  <c r="A160" i="769"/>
  <c r="A159" i="769"/>
  <c r="A158" i="769"/>
  <c r="A157" i="769"/>
  <c r="A156" i="769"/>
  <c r="A155" i="769"/>
  <c r="A154" i="769"/>
  <c r="A153" i="769"/>
  <c r="A152" i="769"/>
  <c r="A151" i="769"/>
  <c r="A150" i="769"/>
  <c r="A149" i="769"/>
  <c r="A148" i="769"/>
  <c r="A147" i="769"/>
  <c r="A146" i="769"/>
  <c r="A145" i="769"/>
  <c r="A144" i="769"/>
  <c r="A143" i="769"/>
  <c r="A142" i="769"/>
  <c r="A141" i="769"/>
  <c r="A140" i="769"/>
  <c r="A139" i="769"/>
  <c r="A138" i="769"/>
  <c r="A137" i="769"/>
  <c r="A136" i="769"/>
  <c r="A135" i="769"/>
  <c r="A134" i="769"/>
  <c r="A133" i="769"/>
  <c r="A132" i="769"/>
  <c r="A131" i="769"/>
  <c r="A130" i="769"/>
  <c r="A129" i="769"/>
  <c r="A128" i="769"/>
  <c r="A127" i="769"/>
  <c r="A126" i="769"/>
  <c r="A125" i="769"/>
  <c r="A124" i="769"/>
  <c r="A123" i="769"/>
  <c r="A122" i="769"/>
  <c r="A121" i="769"/>
  <c r="A120" i="769"/>
  <c r="A119" i="769"/>
  <c r="A118" i="769"/>
  <c r="A117" i="769"/>
  <c r="A116" i="769"/>
  <c r="A115" i="769"/>
  <c r="A114" i="769"/>
  <c r="A113" i="769"/>
  <c r="A112" i="769"/>
  <c r="A111" i="769"/>
  <c r="A110" i="769"/>
  <c r="A109" i="769"/>
  <c r="A108" i="769"/>
  <c r="A107" i="769"/>
  <c r="A106" i="769"/>
  <c r="A105" i="769"/>
  <c r="A104" i="769"/>
  <c r="A103" i="769"/>
  <c r="A102" i="769"/>
  <c r="A101" i="769"/>
  <c r="A100" i="769"/>
  <c r="A99" i="769"/>
  <c r="A98" i="769"/>
  <c r="A97" i="769"/>
  <c r="A96" i="769"/>
  <c r="A95" i="769"/>
  <c r="A94" i="769"/>
  <c r="A93" i="769"/>
  <c r="A92" i="769"/>
  <c r="A91" i="769"/>
  <c r="A90" i="769"/>
  <c r="A89" i="769"/>
  <c r="A88" i="769"/>
  <c r="A87" i="769"/>
  <c r="A86" i="769"/>
  <c r="A85" i="769"/>
  <c r="A84" i="769"/>
  <c r="A83" i="769"/>
  <c r="A82" i="769"/>
  <c r="A81" i="769"/>
  <c r="A80" i="769"/>
  <c r="A79" i="769"/>
  <c r="A78" i="769"/>
  <c r="A77" i="769"/>
  <c r="A76" i="769"/>
  <c r="A75" i="769"/>
  <c r="A74" i="769"/>
  <c r="A73" i="769"/>
  <c r="A72" i="769"/>
  <c r="A71" i="769"/>
  <c r="A70" i="769"/>
  <c r="A69" i="769"/>
  <c r="A68" i="769"/>
  <c r="A67" i="769"/>
  <c r="A66" i="769"/>
  <c r="A65" i="769"/>
  <c r="A64" i="769"/>
  <c r="A63" i="769"/>
  <c r="A62" i="769"/>
  <c r="A61" i="769"/>
  <c r="A60" i="769"/>
  <c r="A59" i="769"/>
  <c r="A58" i="769"/>
  <c r="A57" i="769"/>
  <c r="A56" i="769"/>
  <c r="A55" i="769"/>
  <c r="A54" i="769"/>
  <c r="A53" i="769"/>
  <c r="A52" i="769"/>
  <c r="A51" i="769"/>
  <c r="A50" i="769"/>
  <c r="A49" i="769"/>
  <c r="A48" i="769"/>
  <c r="A47" i="769"/>
  <c r="A46" i="769"/>
  <c r="A45" i="769"/>
  <c r="A44" i="769"/>
  <c r="A43" i="769"/>
  <c r="A42" i="769"/>
  <c r="A41" i="769"/>
  <c r="A40" i="769"/>
  <c r="A39" i="769"/>
  <c r="A38" i="769"/>
  <c r="A37" i="769"/>
  <c r="A36" i="769"/>
  <c r="A35" i="769"/>
  <c r="A34" i="769"/>
  <c r="A33" i="769"/>
  <c r="A32" i="769"/>
  <c r="A31" i="769"/>
  <c r="A30" i="769"/>
  <c r="A29" i="769"/>
  <c r="A28" i="769"/>
  <c r="A27" i="769"/>
  <c r="A26" i="769"/>
  <c r="A25" i="769"/>
  <c r="A24" i="769"/>
  <c r="A23" i="769"/>
  <c r="A22" i="769"/>
  <c r="A21" i="769"/>
  <c r="A20" i="769"/>
  <c r="A19" i="769"/>
  <c r="A18" i="769"/>
  <c r="A17" i="769"/>
  <c r="A16" i="769"/>
  <c r="A15" i="769"/>
  <c r="A14" i="769"/>
  <c r="A13" i="769"/>
  <c r="A12" i="769"/>
  <c r="A11" i="769"/>
  <c r="A10" i="769"/>
  <c r="A9" i="769"/>
  <c r="A8" i="769"/>
  <c r="A7" i="769"/>
  <c r="A6" i="769"/>
  <c r="R13" i="737" l="1"/>
  <c r="A1000" i="766"/>
  <c r="A999" i="766"/>
  <c r="A998" i="766"/>
  <c r="A997" i="766"/>
  <c r="A996" i="766"/>
  <c r="A995" i="766"/>
  <c r="A994" i="766"/>
  <c r="A993" i="766"/>
  <c r="A992" i="766"/>
  <c r="A991" i="766"/>
  <c r="A990" i="766"/>
  <c r="A989" i="766"/>
  <c r="A988" i="766"/>
  <c r="A987" i="766"/>
  <c r="A986" i="766"/>
  <c r="A985" i="766"/>
  <c r="A984" i="766"/>
  <c r="A983" i="766"/>
  <c r="A982" i="766"/>
  <c r="A981" i="766"/>
  <c r="A980" i="766"/>
  <c r="A979" i="766"/>
  <c r="A978" i="766"/>
  <c r="A977" i="766"/>
  <c r="A976" i="766"/>
  <c r="A975" i="766"/>
  <c r="A974" i="766"/>
  <c r="A973" i="766"/>
  <c r="A972" i="766"/>
  <c r="A971" i="766"/>
  <c r="A970" i="766"/>
  <c r="A969" i="766"/>
  <c r="A968" i="766"/>
  <c r="A967" i="766"/>
  <c r="A966" i="766"/>
  <c r="A965" i="766"/>
  <c r="A964" i="766"/>
  <c r="A963" i="766"/>
  <c r="A962" i="766"/>
  <c r="A961" i="766"/>
  <c r="A960" i="766"/>
  <c r="A959" i="766"/>
  <c r="A958" i="766"/>
  <c r="A957" i="766"/>
  <c r="A956" i="766"/>
  <c r="A955" i="766"/>
  <c r="A954" i="766"/>
  <c r="A953" i="766"/>
  <c r="A952" i="766"/>
  <c r="A951" i="766"/>
  <c r="A950" i="766"/>
  <c r="A949" i="766"/>
  <c r="A948" i="766"/>
  <c r="A947" i="766"/>
  <c r="A946" i="766"/>
  <c r="A945" i="766"/>
  <c r="A944" i="766"/>
  <c r="A943" i="766"/>
  <c r="A942" i="766"/>
  <c r="A941" i="766"/>
  <c r="A940" i="766"/>
  <c r="A939" i="766"/>
  <c r="A938" i="766"/>
  <c r="A937" i="766"/>
  <c r="A936" i="766"/>
  <c r="A935" i="766"/>
  <c r="A934" i="766"/>
  <c r="A933" i="766"/>
  <c r="A932" i="766"/>
  <c r="A931" i="766"/>
  <c r="A930" i="766"/>
  <c r="A929" i="766"/>
  <c r="A928" i="766"/>
  <c r="A927" i="766"/>
  <c r="A926" i="766"/>
  <c r="A925" i="766"/>
  <c r="A924" i="766"/>
  <c r="A923" i="766"/>
  <c r="A922" i="766"/>
  <c r="A921" i="766"/>
  <c r="A920" i="766"/>
  <c r="A919" i="766"/>
  <c r="A918" i="766"/>
  <c r="A917" i="766"/>
  <c r="A916" i="766"/>
  <c r="A915" i="766"/>
  <c r="A914" i="766"/>
  <c r="A913" i="766"/>
  <c r="A912" i="766"/>
  <c r="A911" i="766"/>
  <c r="A910" i="766"/>
  <c r="A909" i="766"/>
  <c r="A908" i="766"/>
  <c r="A907" i="766"/>
  <c r="A906" i="766"/>
  <c r="A905" i="766"/>
  <c r="A904" i="766"/>
  <c r="A903" i="766"/>
  <c r="A902" i="766"/>
  <c r="A901" i="766"/>
  <c r="A900" i="766"/>
  <c r="A899" i="766"/>
  <c r="A898" i="766"/>
  <c r="A897" i="766"/>
  <c r="A896" i="766"/>
  <c r="A895" i="766"/>
  <c r="A894" i="766"/>
  <c r="A893" i="766"/>
  <c r="A892" i="766"/>
  <c r="A891" i="766"/>
  <c r="A890" i="766"/>
  <c r="A889" i="766"/>
  <c r="A888" i="766"/>
  <c r="A887" i="766"/>
  <c r="A886" i="766"/>
  <c r="A885" i="766"/>
  <c r="A884" i="766"/>
  <c r="A883" i="766"/>
  <c r="A882" i="766"/>
  <c r="A881" i="766"/>
  <c r="A880" i="766"/>
  <c r="A879" i="766"/>
  <c r="A878" i="766"/>
  <c r="A877" i="766"/>
  <c r="A876" i="766"/>
  <c r="A875" i="766"/>
  <c r="A874" i="766"/>
  <c r="A873" i="766"/>
  <c r="A872" i="766"/>
  <c r="A871" i="766"/>
  <c r="A870" i="766"/>
  <c r="A869" i="766"/>
  <c r="A868" i="766"/>
  <c r="A867" i="766"/>
  <c r="A866" i="766"/>
  <c r="A865" i="766"/>
  <c r="A864" i="766"/>
  <c r="A863" i="766"/>
  <c r="A862" i="766"/>
  <c r="A861" i="766"/>
  <c r="A860" i="766"/>
  <c r="A859" i="766"/>
  <c r="A858" i="766"/>
  <c r="A857" i="766"/>
  <c r="A856" i="766"/>
  <c r="A855" i="766"/>
  <c r="A854" i="766"/>
  <c r="A853" i="766"/>
  <c r="A852" i="766"/>
  <c r="A851" i="766"/>
  <c r="A850" i="766"/>
  <c r="A849" i="766"/>
  <c r="A848" i="766"/>
  <c r="A847" i="766"/>
  <c r="A846" i="766"/>
  <c r="A845" i="766"/>
  <c r="A844" i="766"/>
  <c r="A843" i="766"/>
  <c r="A842" i="766"/>
  <c r="A841" i="766"/>
  <c r="A840" i="766"/>
  <c r="A839" i="766"/>
  <c r="A838" i="766"/>
  <c r="A837" i="766"/>
  <c r="A836" i="766"/>
  <c r="A835" i="766"/>
  <c r="A834" i="766"/>
  <c r="A833" i="766"/>
  <c r="A832" i="766"/>
  <c r="A831" i="766"/>
  <c r="A830" i="766"/>
  <c r="A829" i="766"/>
  <c r="A828" i="766"/>
  <c r="A827" i="766"/>
  <c r="A826" i="766"/>
  <c r="A825" i="766"/>
  <c r="A824" i="766"/>
  <c r="A823" i="766"/>
  <c r="A822" i="766"/>
  <c r="A821" i="766"/>
  <c r="A820" i="766"/>
  <c r="A819" i="766"/>
  <c r="A818" i="766"/>
  <c r="A817" i="766"/>
  <c r="A816" i="766"/>
  <c r="A815" i="766"/>
  <c r="A814" i="766"/>
  <c r="A813" i="766"/>
  <c r="A812" i="766"/>
  <c r="A811" i="766"/>
  <c r="A810" i="766"/>
  <c r="A809" i="766"/>
  <c r="A808" i="766"/>
  <c r="A807" i="766"/>
  <c r="A806" i="766"/>
  <c r="A805" i="766"/>
  <c r="A804" i="766"/>
  <c r="A803" i="766"/>
  <c r="A802" i="766"/>
  <c r="A801" i="766"/>
  <c r="A800" i="766"/>
  <c r="A799" i="766"/>
  <c r="A798" i="766"/>
  <c r="A797" i="766"/>
  <c r="A796" i="766"/>
  <c r="A795" i="766"/>
  <c r="A794" i="766"/>
  <c r="A793" i="766"/>
  <c r="A792" i="766"/>
  <c r="A791" i="766"/>
  <c r="A790" i="766"/>
  <c r="A789" i="766"/>
  <c r="A788" i="766"/>
  <c r="A787" i="766"/>
  <c r="A786" i="766"/>
  <c r="A785" i="766"/>
  <c r="A784" i="766"/>
  <c r="A783" i="766"/>
  <c r="A782" i="766"/>
  <c r="A781" i="766"/>
  <c r="A780" i="766"/>
  <c r="A779" i="766"/>
  <c r="A778" i="766"/>
  <c r="A777" i="766"/>
  <c r="A776" i="766"/>
  <c r="A775" i="766"/>
  <c r="A774" i="766"/>
  <c r="A773" i="766"/>
  <c r="A772" i="766"/>
  <c r="A771" i="766"/>
  <c r="A770" i="766"/>
  <c r="A769" i="766"/>
  <c r="A768" i="766"/>
  <c r="A767" i="766"/>
  <c r="A766" i="766"/>
  <c r="A765" i="766"/>
  <c r="A764" i="766"/>
  <c r="A763" i="766"/>
  <c r="A762" i="766"/>
  <c r="A761" i="766"/>
  <c r="A760" i="766"/>
  <c r="A759" i="766"/>
  <c r="A758" i="766"/>
  <c r="A757" i="766"/>
  <c r="A756" i="766"/>
  <c r="A755" i="766"/>
  <c r="A754" i="766"/>
  <c r="A753" i="766"/>
  <c r="A752" i="766"/>
  <c r="A751" i="766"/>
  <c r="A750" i="766"/>
  <c r="A749" i="766"/>
  <c r="A748" i="766"/>
  <c r="A747" i="766"/>
  <c r="A746" i="766"/>
  <c r="A745" i="766"/>
  <c r="A744" i="766"/>
  <c r="A743" i="766"/>
  <c r="A742" i="766"/>
  <c r="A741" i="766"/>
  <c r="A740" i="766"/>
  <c r="A739" i="766"/>
  <c r="A738" i="766"/>
  <c r="A737" i="766"/>
  <c r="A736" i="766"/>
  <c r="A735" i="766"/>
  <c r="A734" i="766"/>
  <c r="A733" i="766"/>
  <c r="A732" i="766"/>
  <c r="A731" i="766"/>
  <c r="A730" i="766"/>
  <c r="A729" i="766"/>
  <c r="A728" i="766"/>
  <c r="A727" i="766"/>
  <c r="A726" i="766"/>
  <c r="A725" i="766"/>
  <c r="A724" i="766"/>
  <c r="A723" i="766"/>
  <c r="A722" i="766"/>
  <c r="A721" i="766"/>
  <c r="A720" i="766"/>
  <c r="A719" i="766"/>
  <c r="A718" i="766"/>
  <c r="A717" i="766"/>
  <c r="A716" i="766"/>
  <c r="A715" i="766"/>
  <c r="A714" i="766"/>
  <c r="A713" i="766"/>
  <c r="A712" i="766"/>
  <c r="A711" i="766"/>
  <c r="A710" i="766"/>
  <c r="A709" i="766"/>
  <c r="A708" i="766"/>
  <c r="A707" i="766"/>
  <c r="A706" i="766"/>
  <c r="A705" i="766"/>
  <c r="A704" i="766"/>
  <c r="A703" i="766"/>
  <c r="A702" i="766"/>
  <c r="A701" i="766"/>
  <c r="A700" i="766"/>
  <c r="A699" i="766"/>
  <c r="A698" i="766"/>
  <c r="A697" i="766"/>
  <c r="A696" i="766"/>
  <c r="A695" i="766"/>
  <c r="A694" i="766"/>
  <c r="A693" i="766"/>
  <c r="A692" i="766"/>
  <c r="A691" i="766"/>
  <c r="A690" i="766"/>
  <c r="A689" i="766"/>
  <c r="A688" i="766"/>
  <c r="A687" i="766"/>
  <c r="A686" i="766"/>
  <c r="A685" i="766"/>
  <c r="A684" i="766"/>
  <c r="A683" i="766"/>
  <c r="A682" i="766"/>
  <c r="A681" i="766"/>
  <c r="A680" i="766"/>
  <c r="A679" i="766"/>
  <c r="A678" i="766"/>
  <c r="A677" i="766"/>
  <c r="A676" i="766"/>
  <c r="A675" i="766"/>
  <c r="A674" i="766"/>
  <c r="A673" i="766"/>
  <c r="A672" i="766"/>
  <c r="A671" i="766"/>
  <c r="A670" i="766"/>
  <c r="A669" i="766"/>
  <c r="A668" i="766"/>
  <c r="A667" i="766"/>
  <c r="A666" i="766"/>
  <c r="A665" i="766"/>
  <c r="A664" i="766"/>
  <c r="A663" i="766"/>
  <c r="A662" i="766"/>
  <c r="A661" i="766"/>
  <c r="A660" i="766"/>
  <c r="A659" i="766"/>
  <c r="A658" i="766"/>
  <c r="A657" i="766"/>
  <c r="A656" i="766"/>
  <c r="A655" i="766"/>
  <c r="A654" i="766"/>
  <c r="A653" i="766"/>
  <c r="A652" i="766"/>
  <c r="A651" i="766"/>
  <c r="A650" i="766"/>
  <c r="A649" i="766"/>
  <c r="A648" i="766"/>
  <c r="A647" i="766"/>
  <c r="A646" i="766"/>
  <c r="A645" i="766"/>
  <c r="A644" i="766"/>
  <c r="A643" i="766"/>
  <c r="A642" i="766"/>
  <c r="A641" i="766"/>
  <c r="A640" i="766"/>
  <c r="A639" i="766"/>
  <c r="A638" i="766"/>
  <c r="A637" i="766"/>
  <c r="A636" i="766"/>
  <c r="A635" i="766"/>
  <c r="A634" i="766"/>
  <c r="A633" i="766"/>
  <c r="A632" i="766"/>
  <c r="A631" i="766"/>
  <c r="A630" i="766"/>
  <c r="A629" i="766"/>
  <c r="A628" i="766"/>
  <c r="A627" i="766"/>
  <c r="A626" i="766"/>
  <c r="A625" i="766"/>
  <c r="A624" i="766"/>
  <c r="A623" i="766"/>
  <c r="A622" i="766"/>
  <c r="A621" i="766"/>
  <c r="A620" i="766"/>
  <c r="A619" i="766"/>
  <c r="A618" i="766"/>
  <c r="A617" i="766"/>
  <c r="A616" i="766"/>
  <c r="A615" i="766"/>
  <c r="A614" i="766"/>
  <c r="A613" i="766"/>
  <c r="A612" i="766"/>
  <c r="A611" i="766"/>
  <c r="A610" i="766"/>
  <c r="A609" i="766"/>
  <c r="A608" i="766"/>
  <c r="A607" i="766"/>
  <c r="A606" i="766"/>
  <c r="A605" i="766"/>
  <c r="A604" i="766"/>
  <c r="A603" i="766"/>
  <c r="A602" i="766"/>
  <c r="A601" i="766"/>
  <c r="A600" i="766"/>
  <c r="A599" i="766"/>
  <c r="A598" i="766"/>
  <c r="A597" i="766"/>
  <c r="A596" i="766"/>
  <c r="A595" i="766"/>
  <c r="A594" i="766"/>
  <c r="A593" i="766"/>
  <c r="A592" i="766"/>
  <c r="A591" i="766"/>
  <c r="A590" i="766"/>
  <c r="A589" i="766"/>
  <c r="A588" i="766"/>
  <c r="A587" i="766"/>
  <c r="A586" i="766"/>
  <c r="A585" i="766"/>
  <c r="A584" i="766"/>
  <c r="A583" i="766"/>
  <c r="A582" i="766"/>
  <c r="A581" i="766"/>
  <c r="A580" i="766"/>
  <c r="A579" i="766"/>
  <c r="A578" i="766"/>
  <c r="A577" i="766"/>
  <c r="A576" i="766"/>
  <c r="A575" i="766"/>
  <c r="A574" i="766"/>
  <c r="A573" i="766"/>
  <c r="A572" i="766"/>
  <c r="A571" i="766"/>
  <c r="A570" i="766"/>
  <c r="A569" i="766"/>
  <c r="A568" i="766"/>
  <c r="A567" i="766"/>
  <c r="A566" i="766"/>
  <c r="A565" i="766"/>
  <c r="A564" i="766"/>
  <c r="A563" i="766"/>
  <c r="A562" i="766"/>
  <c r="A561" i="766"/>
  <c r="A560" i="766"/>
  <c r="A559" i="766"/>
  <c r="A558" i="766"/>
  <c r="A557" i="766"/>
  <c r="A556" i="766"/>
  <c r="A555" i="766"/>
  <c r="A554" i="766"/>
  <c r="A553" i="766"/>
  <c r="A552" i="766"/>
  <c r="A551" i="766"/>
  <c r="A550" i="766"/>
  <c r="A549" i="766"/>
  <c r="A548" i="766"/>
  <c r="A547" i="766"/>
  <c r="A546" i="766"/>
  <c r="A545" i="766"/>
  <c r="A544" i="766"/>
  <c r="A543" i="766"/>
  <c r="A542" i="766"/>
  <c r="A541" i="766"/>
  <c r="A540" i="766"/>
  <c r="A539" i="766"/>
  <c r="A538" i="766"/>
  <c r="A537" i="766"/>
  <c r="A536" i="766"/>
  <c r="A535" i="766"/>
  <c r="A534" i="766"/>
  <c r="A533" i="766"/>
  <c r="A532" i="766"/>
  <c r="A531" i="766"/>
  <c r="A530" i="766"/>
  <c r="A529" i="766"/>
  <c r="A528" i="766"/>
  <c r="A527" i="766"/>
  <c r="A526" i="766"/>
  <c r="A525" i="766"/>
  <c r="A524" i="766"/>
  <c r="A523" i="766"/>
  <c r="A522" i="766"/>
  <c r="A521" i="766"/>
  <c r="A520" i="766"/>
  <c r="A519" i="766"/>
  <c r="A518" i="766"/>
  <c r="A517" i="766"/>
  <c r="A516" i="766"/>
  <c r="A515" i="766"/>
  <c r="A514" i="766"/>
  <c r="A513" i="766"/>
  <c r="A512" i="766"/>
  <c r="A511" i="766"/>
  <c r="A510" i="766"/>
  <c r="A509" i="766"/>
  <c r="A508" i="766"/>
  <c r="A507" i="766"/>
  <c r="A506" i="766"/>
  <c r="A505" i="766"/>
  <c r="A504" i="766"/>
  <c r="A503" i="766"/>
  <c r="A502" i="766"/>
  <c r="A501" i="766"/>
  <c r="A500" i="766"/>
  <c r="A499" i="766"/>
  <c r="A498" i="766"/>
  <c r="A497" i="766"/>
  <c r="A496" i="766"/>
  <c r="A495" i="766"/>
  <c r="A494" i="766"/>
  <c r="A493" i="766"/>
  <c r="A492" i="766"/>
  <c r="A491" i="766"/>
  <c r="A490" i="766"/>
  <c r="A489" i="766"/>
  <c r="A488" i="766"/>
  <c r="A487" i="766"/>
  <c r="A486" i="766"/>
  <c r="A485" i="766"/>
  <c r="A484" i="766"/>
  <c r="A483" i="766"/>
  <c r="A482" i="766"/>
  <c r="A481" i="766"/>
  <c r="A480" i="766"/>
  <c r="A479" i="766"/>
  <c r="A478" i="766"/>
  <c r="A477" i="766"/>
  <c r="A476" i="766"/>
  <c r="A475" i="766"/>
  <c r="A474" i="766"/>
  <c r="A473" i="766"/>
  <c r="A472" i="766"/>
  <c r="A471" i="766"/>
  <c r="A470" i="766"/>
  <c r="A469" i="766"/>
  <c r="A468" i="766"/>
  <c r="A467" i="766"/>
  <c r="A466" i="766"/>
  <c r="A465" i="766"/>
  <c r="A464" i="766"/>
  <c r="A463" i="766"/>
  <c r="A462" i="766"/>
  <c r="A461" i="766"/>
  <c r="A460" i="766"/>
  <c r="A459" i="766"/>
  <c r="A458" i="766"/>
  <c r="A457" i="766"/>
  <c r="A456" i="766"/>
  <c r="A455" i="766"/>
  <c r="A454" i="766"/>
  <c r="A453" i="766"/>
  <c r="A452" i="766"/>
  <c r="A451" i="766"/>
  <c r="A450" i="766"/>
  <c r="A449" i="766"/>
  <c r="A448" i="766"/>
  <c r="A447" i="766"/>
  <c r="A446" i="766"/>
  <c r="A445" i="766"/>
  <c r="A444" i="766"/>
  <c r="A443" i="766"/>
  <c r="A442" i="766"/>
  <c r="A441" i="766"/>
  <c r="A440" i="766"/>
  <c r="A439" i="766"/>
  <c r="A438" i="766"/>
  <c r="A437" i="766"/>
  <c r="A436" i="766"/>
  <c r="A435" i="766"/>
  <c r="A434" i="766"/>
  <c r="A433" i="766"/>
  <c r="A432" i="766"/>
  <c r="A431" i="766"/>
  <c r="A430" i="766"/>
  <c r="A429" i="766"/>
  <c r="A428" i="766"/>
  <c r="A427" i="766"/>
  <c r="A426" i="766"/>
  <c r="A425" i="766"/>
  <c r="A424" i="766"/>
  <c r="A423" i="766"/>
  <c r="A422" i="766"/>
  <c r="A421" i="766"/>
  <c r="A420" i="766"/>
  <c r="A419" i="766"/>
  <c r="A418" i="766"/>
  <c r="A417" i="766"/>
  <c r="A416" i="766"/>
  <c r="A415" i="766"/>
  <c r="A414" i="766"/>
  <c r="A413" i="766"/>
  <c r="A412" i="766"/>
  <c r="A411" i="766"/>
  <c r="A410" i="766"/>
  <c r="A409" i="766"/>
  <c r="A408" i="766"/>
  <c r="A407" i="766"/>
  <c r="A406" i="766"/>
  <c r="A405" i="766"/>
  <c r="A404" i="766"/>
  <c r="A403" i="766"/>
  <c r="A402" i="766"/>
  <c r="A401" i="766"/>
  <c r="A400" i="766"/>
  <c r="A399" i="766"/>
  <c r="A398" i="766"/>
  <c r="A397" i="766"/>
  <c r="A396" i="766"/>
  <c r="A395" i="766"/>
  <c r="A394" i="766"/>
  <c r="A393" i="766"/>
  <c r="A392" i="766"/>
  <c r="A391" i="766"/>
  <c r="A390" i="766"/>
  <c r="A389" i="766"/>
  <c r="A388" i="766"/>
  <c r="A387" i="766"/>
  <c r="A386" i="766"/>
  <c r="A385" i="766"/>
  <c r="A384" i="766"/>
  <c r="A383" i="766"/>
  <c r="A382" i="766"/>
  <c r="A381" i="766"/>
  <c r="A380" i="766"/>
  <c r="A379" i="766"/>
  <c r="A378" i="766"/>
  <c r="A377" i="766"/>
  <c r="A376" i="766"/>
  <c r="A375" i="766"/>
  <c r="A374" i="766"/>
  <c r="A373" i="766"/>
  <c r="A372" i="766"/>
  <c r="A371" i="766"/>
  <c r="A370" i="766"/>
  <c r="A369" i="766"/>
  <c r="A368" i="766"/>
  <c r="A367" i="766"/>
  <c r="A366" i="766"/>
  <c r="A365" i="766"/>
  <c r="A364" i="766"/>
  <c r="A363" i="766"/>
  <c r="A362" i="766"/>
  <c r="A361" i="766"/>
  <c r="A360" i="766"/>
  <c r="A359" i="766"/>
  <c r="A358" i="766"/>
  <c r="A357" i="766"/>
  <c r="A356" i="766"/>
  <c r="A355" i="766"/>
  <c r="A354" i="766"/>
  <c r="A353" i="766"/>
  <c r="A352" i="766"/>
  <c r="A351" i="766"/>
  <c r="A350" i="766"/>
  <c r="A349" i="766"/>
  <c r="A348" i="766"/>
  <c r="A347" i="766"/>
  <c r="A346" i="766"/>
  <c r="A345" i="766"/>
  <c r="A344" i="766"/>
  <c r="A343" i="766"/>
  <c r="A342" i="766"/>
  <c r="A341" i="766"/>
  <c r="A340" i="766"/>
  <c r="A339" i="766"/>
  <c r="A338" i="766"/>
  <c r="A337" i="766"/>
  <c r="A336" i="766"/>
  <c r="A335" i="766"/>
  <c r="A334" i="766"/>
  <c r="A333" i="766"/>
  <c r="A332" i="766"/>
  <c r="A331" i="766"/>
  <c r="A330" i="766"/>
  <c r="A329" i="766"/>
  <c r="A328" i="766"/>
  <c r="A327" i="766"/>
  <c r="A326" i="766"/>
  <c r="A325" i="766"/>
  <c r="A324" i="766"/>
  <c r="A323" i="766"/>
  <c r="A322" i="766"/>
  <c r="A321" i="766"/>
  <c r="A320" i="766"/>
  <c r="A319" i="766"/>
  <c r="A318" i="766"/>
  <c r="A317" i="766"/>
  <c r="A316" i="766"/>
  <c r="A315" i="766"/>
  <c r="A314" i="766"/>
  <c r="A313" i="766"/>
  <c r="A312" i="766"/>
  <c r="A311" i="766"/>
  <c r="A310" i="766"/>
  <c r="A309" i="766"/>
  <c r="A308" i="766"/>
  <c r="A307" i="766"/>
  <c r="A306" i="766"/>
  <c r="A305" i="766"/>
  <c r="A304" i="766"/>
  <c r="A303" i="766"/>
  <c r="A302" i="766"/>
  <c r="A301" i="766"/>
  <c r="A300" i="766"/>
  <c r="A299" i="766"/>
  <c r="A298" i="766"/>
  <c r="A297" i="766"/>
  <c r="A296" i="766"/>
  <c r="A295" i="766"/>
  <c r="A294" i="766"/>
  <c r="A293" i="766"/>
  <c r="A292" i="766"/>
  <c r="A291" i="766"/>
  <c r="A290" i="766"/>
  <c r="A289" i="766"/>
  <c r="A288" i="766"/>
  <c r="A287" i="766"/>
  <c r="A286" i="766"/>
  <c r="A285" i="766"/>
  <c r="A284" i="766"/>
  <c r="A283" i="766"/>
  <c r="A282" i="766"/>
  <c r="A281" i="766"/>
  <c r="A280" i="766"/>
  <c r="A279" i="766"/>
  <c r="A278" i="766"/>
  <c r="A277" i="766"/>
  <c r="A276" i="766"/>
  <c r="A275" i="766"/>
  <c r="A274" i="766"/>
  <c r="A273" i="766"/>
  <c r="A272" i="766"/>
  <c r="A271" i="766"/>
  <c r="A270" i="766"/>
  <c r="A269" i="766"/>
  <c r="A268" i="766"/>
  <c r="A267" i="766"/>
  <c r="A266" i="766"/>
  <c r="A265" i="766"/>
  <c r="A264" i="766"/>
  <c r="A263" i="766"/>
  <c r="A262" i="766"/>
  <c r="A261" i="766"/>
  <c r="A260" i="766"/>
  <c r="A259" i="766"/>
  <c r="A258" i="766"/>
  <c r="A257" i="766"/>
  <c r="A256" i="766"/>
  <c r="A255" i="766"/>
  <c r="A254" i="766"/>
  <c r="A253" i="766"/>
  <c r="A252" i="766"/>
  <c r="A251" i="766"/>
  <c r="A250" i="766"/>
  <c r="A249" i="766"/>
  <c r="A248" i="766"/>
  <c r="A247" i="766"/>
  <c r="A246" i="766"/>
  <c r="A245" i="766"/>
  <c r="A244" i="766"/>
  <c r="A243" i="766"/>
  <c r="A242" i="766"/>
  <c r="A241" i="766"/>
  <c r="A240" i="766"/>
  <c r="A239" i="766"/>
  <c r="A238" i="766"/>
  <c r="A237" i="766"/>
  <c r="A236" i="766"/>
  <c r="A235" i="766"/>
  <c r="A234" i="766"/>
  <c r="A233" i="766"/>
  <c r="A232" i="766"/>
  <c r="A231" i="766"/>
  <c r="A230" i="766"/>
  <c r="A229" i="766"/>
  <c r="A228" i="766"/>
  <c r="A227" i="766"/>
  <c r="A226" i="766"/>
  <c r="A225" i="766"/>
  <c r="A224" i="766"/>
  <c r="A223" i="766"/>
  <c r="A222" i="766"/>
  <c r="A221" i="766"/>
  <c r="A220" i="766"/>
  <c r="A219" i="766"/>
  <c r="A218" i="766"/>
  <c r="A217" i="766"/>
  <c r="A216" i="766"/>
  <c r="A215" i="766"/>
  <c r="A214" i="766"/>
  <c r="A213" i="766"/>
  <c r="A212" i="766"/>
  <c r="A211" i="766"/>
  <c r="A210" i="766"/>
  <c r="A209" i="766"/>
  <c r="A208" i="766"/>
  <c r="A207" i="766"/>
  <c r="A206" i="766"/>
  <c r="A205" i="766"/>
  <c r="A204" i="766"/>
  <c r="A203" i="766"/>
  <c r="A202" i="766"/>
  <c r="A201" i="766"/>
  <c r="A200" i="766"/>
  <c r="A199" i="766"/>
  <c r="A198" i="766"/>
  <c r="A197" i="766"/>
  <c r="A196" i="766"/>
  <c r="A195" i="766"/>
  <c r="A194" i="766"/>
  <c r="A193" i="766"/>
  <c r="A192" i="766"/>
  <c r="A191" i="766"/>
  <c r="A190" i="766"/>
  <c r="A189" i="766"/>
  <c r="A188" i="766"/>
  <c r="A187" i="766"/>
  <c r="A186" i="766"/>
  <c r="A185" i="766"/>
  <c r="A184" i="766"/>
  <c r="A183" i="766"/>
  <c r="A182" i="766"/>
  <c r="A181" i="766"/>
  <c r="A180" i="766"/>
  <c r="A179" i="766"/>
  <c r="A178" i="766"/>
  <c r="A177" i="766"/>
  <c r="A176" i="766"/>
  <c r="A175" i="766"/>
  <c r="A174" i="766"/>
  <c r="A173" i="766"/>
  <c r="A172" i="766"/>
  <c r="A171" i="766"/>
  <c r="A170" i="766"/>
  <c r="A169" i="766"/>
  <c r="A168" i="766"/>
  <c r="A167" i="766"/>
  <c r="A166" i="766"/>
  <c r="A165" i="766"/>
  <c r="A164" i="766"/>
  <c r="A163" i="766"/>
  <c r="A162" i="766"/>
  <c r="A161" i="766"/>
  <c r="A160" i="766"/>
  <c r="A159" i="766"/>
  <c r="A158" i="766"/>
  <c r="A157" i="766"/>
  <c r="A156" i="766"/>
  <c r="A155" i="766"/>
  <c r="A154" i="766"/>
  <c r="A153" i="766"/>
  <c r="A152" i="766"/>
  <c r="A151" i="766"/>
  <c r="A150" i="766"/>
  <c r="A149" i="766"/>
  <c r="A148" i="766"/>
  <c r="A147" i="766"/>
  <c r="A146" i="766"/>
  <c r="A145" i="766"/>
  <c r="A144" i="766"/>
  <c r="A143" i="766"/>
  <c r="A142" i="766"/>
  <c r="A141" i="766"/>
  <c r="A140" i="766"/>
  <c r="A139" i="766"/>
  <c r="A138" i="766"/>
  <c r="A137" i="766"/>
  <c r="A136" i="766"/>
  <c r="A135" i="766"/>
  <c r="A134" i="766"/>
  <c r="A133" i="766"/>
  <c r="A132" i="766"/>
  <c r="A131" i="766"/>
  <c r="A130" i="766"/>
  <c r="A129" i="766"/>
  <c r="A128" i="766"/>
  <c r="A127" i="766"/>
  <c r="A126" i="766"/>
  <c r="A125" i="766"/>
  <c r="A124" i="766"/>
  <c r="A123" i="766"/>
  <c r="A122" i="766"/>
  <c r="A121" i="766"/>
  <c r="A120" i="766"/>
  <c r="A119" i="766"/>
  <c r="A118" i="766"/>
  <c r="A117" i="766"/>
  <c r="A116" i="766"/>
  <c r="A115" i="766"/>
  <c r="A114" i="766"/>
  <c r="A113" i="766"/>
  <c r="A112" i="766"/>
  <c r="A111" i="766"/>
  <c r="A110" i="766"/>
  <c r="A109" i="766"/>
  <c r="A108" i="766"/>
  <c r="A107" i="766"/>
  <c r="A106" i="766"/>
  <c r="A105" i="766"/>
  <c r="A104" i="766"/>
  <c r="A103" i="766"/>
  <c r="A102" i="766"/>
  <c r="A101" i="766"/>
  <c r="A100" i="766"/>
  <c r="A99" i="766"/>
  <c r="A98" i="766"/>
  <c r="A97" i="766"/>
  <c r="A96" i="766"/>
  <c r="A95" i="766"/>
  <c r="A94" i="766"/>
  <c r="A93" i="766"/>
  <c r="A92" i="766"/>
  <c r="A91" i="766"/>
  <c r="A90" i="766"/>
  <c r="A89" i="766"/>
  <c r="A88" i="766"/>
  <c r="A87" i="766"/>
  <c r="A86" i="766"/>
  <c r="A85" i="766"/>
  <c r="A84" i="766"/>
  <c r="A83" i="766"/>
  <c r="A82" i="766"/>
  <c r="A81" i="766"/>
  <c r="A80" i="766"/>
  <c r="A79" i="766"/>
  <c r="A78" i="766"/>
  <c r="A77" i="766"/>
  <c r="A76" i="766"/>
  <c r="A75" i="766"/>
  <c r="A74" i="766"/>
  <c r="A73" i="766"/>
  <c r="A72" i="766"/>
  <c r="A71" i="766"/>
  <c r="A70" i="766"/>
  <c r="A69" i="766"/>
  <c r="A68" i="766"/>
  <c r="A67" i="766"/>
  <c r="A66" i="766"/>
  <c r="A65" i="766"/>
  <c r="A64" i="766"/>
  <c r="A63" i="766"/>
  <c r="A62" i="766"/>
  <c r="A61" i="766"/>
  <c r="A60" i="766"/>
  <c r="A59" i="766"/>
  <c r="A58" i="766"/>
  <c r="A57" i="766"/>
  <c r="A56" i="766"/>
  <c r="A55" i="766"/>
  <c r="A54" i="766"/>
  <c r="A53" i="766"/>
  <c r="A52" i="766"/>
  <c r="A51" i="766"/>
  <c r="A50" i="766"/>
  <c r="A49" i="766"/>
  <c r="A48" i="766"/>
  <c r="A47" i="766"/>
  <c r="A46" i="766"/>
  <c r="A45" i="766"/>
  <c r="A44" i="766"/>
  <c r="A43" i="766"/>
  <c r="A42" i="766"/>
  <c r="A41" i="766"/>
  <c r="A40" i="766"/>
  <c r="A39" i="766"/>
  <c r="A38" i="766"/>
  <c r="A37" i="766"/>
  <c r="A36" i="766"/>
  <c r="A35" i="766"/>
  <c r="A34" i="766"/>
  <c r="A33" i="766"/>
  <c r="A32" i="766"/>
  <c r="A31" i="766"/>
  <c r="A30" i="766"/>
  <c r="A29" i="766"/>
  <c r="A28" i="766"/>
  <c r="A27" i="766"/>
  <c r="A26" i="766"/>
  <c r="A25" i="766"/>
  <c r="A24" i="766"/>
  <c r="A23" i="766"/>
  <c r="A22" i="766"/>
  <c r="A21" i="766"/>
  <c r="A20" i="766"/>
  <c r="A19" i="766"/>
  <c r="A18" i="766"/>
  <c r="A17" i="766"/>
  <c r="A16" i="766"/>
  <c r="A15" i="766"/>
  <c r="A14" i="766"/>
  <c r="A13" i="766"/>
  <c r="A12" i="766"/>
  <c r="A11" i="766"/>
  <c r="A10" i="766"/>
  <c r="A8" i="766"/>
  <c r="A7" i="766"/>
  <c r="A6" i="766"/>
  <c r="R13" i="250" l="1"/>
  <c r="A413" i="764"/>
  <c r="A412" i="764"/>
  <c r="A411" i="764"/>
  <c r="A410" i="764"/>
  <c r="A409" i="764"/>
  <c r="A408" i="764"/>
  <c r="A407" i="764"/>
  <c r="A406" i="764"/>
  <c r="A405" i="764"/>
  <c r="A404" i="764"/>
  <c r="A403" i="764"/>
  <c r="A402" i="764"/>
  <c r="A401" i="764"/>
  <c r="A400" i="764"/>
  <c r="A399" i="764"/>
  <c r="A398" i="764"/>
  <c r="A397" i="764"/>
  <c r="A396" i="764"/>
  <c r="A395" i="764"/>
  <c r="A394" i="764"/>
  <c r="A393" i="764"/>
  <c r="A392" i="764"/>
  <c r="A391" i="764"/>
  <c r="A390" i="764"/>
  <c r="A389" i="764"/>
  <c r="A388" i="764"/>
  <c r="A387" i="764"/>
  <c r="A386" i="764"/>
  <c r="A385" i="764"/>
  <c r="A384" i="764"/>
  <c r="A383" i="764"/>
  <c r="A382" i="764"/>
  <c r="A381" i="764"/>
  <c r="A380" i="764"/>
  <c r="A379" i="764"/>
  <c r="A378" i="764"/>
  <c r="A377" i="764"/>
  <c r="A376" i="764"/>
  <c r="A375" i="764"/>
  <c r="A374" i="764"/>
  <c r="A373" i="764"/>
  <c r="A372" i="764"/>
  <c r="A371" i="764"/>
  <c r="A370" i="764"/>
  <c r="A369" i="764"/>
  <c r="A368" i="764"/>
  <c r="A367" i="764"/>
  <c r="A366" i="764"/>
  <c r="A365" i="764"/>
  <c r="A364" i="764"/>
  <c r="A363" i="764"/>
  <c r="A362" i="764"/>
  <c r="A361" i="764"/>
  <c r="A360" i="764"/>
  <c r="A359" i="764"/>
  <c r="A358" i="764"/>
  <c r="A357" i="764"/>
  <c r="A356" i="764"/>
  <c r="A355" i="764"/>
  <c r="A354" i="764"/>
  <c r="A353" i="764"/>
  <c r="A352" i="764"/>
  <c r="A351" i="764"/>
  <c r="A350" i="764"/>
  <c r="A349" i="764"/>
  <c r="A348" i="764"/>
  <c r="A347" i="764"/>
  <c r="A346" i="764"/>
  <c r="A345" i="764"/>
  <c r="A344" i="764"/>
  <c r="A343" i="764"/>
  <c r="A342" i="764"/>
  <c r="A341" i="764"/>
  <c r="A340" i="764"/>
  <c r="A339" i="764"/>
  <c r="A338" i="764"/>
  <c r="A337" i="764"/>
  <c r="A336" i="764"/>
  <c r="A335" i="764"/>
  <c r="A334" i="764"/>
  <c r="A333" i="764"/>
  <c r="A332" i="764"/>
  <c r="A331" i="764"/>
  <c r="A330" i="764"/>
  <c r="A329" i="764"/>
  <c r="A328" i="764"/>
  <c r="A327" i="764"/>
  <c r="A326" i="764"/>
  <c r="A325" i="764"/>
  <c r="A324" i="764"/>
  <c r="A323" i="764"/>
  <c r="A322" i="764"/>
  <c r="A321" i="764"/>
  <c r="A320" i="764"/>
  <c r="A319" i="764"/>
  <c r="A318" i="764"/>
  <c r="A317" i="764"/>
  <c r="A316" i="764"/>
  <c r="A315" i="764"/>
  <c r="A314" i="764"/>
  <c r="A313" i="764"/>
  <c r="A312" i="764"/>
  <c r="A311" i="764"/>
  <c r="A310" i="764"/>
  <c r="A309" i="764"/>
  <c r="A308" i="764"/>
  <c r="A307" i="764"/>
  <c r="A306" i="764"/>
  <c r="A305" i="764"/>
  <c r="A304" i="764"/>
  <c r="A303" i="764"/>
  <c r="A302" i="764"/>
  <c r="A301" i="764"/>
  <c r="A300" i="764"/>
  <c r="A299" i="764"/>
  <c r="A298" i="764"/>
  <c r="A297" i="764"/>
  <c r="A296" i="764"/>
  <c r="A295" i="764"/>
  <c r="A294" i="764"/>
  <c r="A293" i="764"/>
  <c r="A292" i="764"/>
  <c r="A291" i="764"/>
  <c r="A290" i="764"/>
  <c r="A289" i="764"/>
  <c r="A288" i="764"/>
  <c r="A287" i="764"/>
  <c r="A286" i="764"/>
  <c r="A285" i="764"/>
  <c r="A284" i="764"/>
  <c r="A283" i="764"/>
  <c r="A282" i="764"/>
  <c r="A281" i="764"/>
  <c r="A280" i="764"/>
  <c r="A279" i="764"/>
  <c r="A278" i="764"/>
  <c r="A277" i="764"/>
  <c r="A276" i="764"/>
  <c r="A275" i="764"/>
  <c r="A274" i="764"/>
  <c r="A273" i="764"/>
  <c r="A272" i="764"/>
  <c r="A271" i="764"/>
  <c r="A270" i="764"/>
  <c r="A269" i="764"/>
  <c r="A268" i="764"/>
  <c r="A267" i="764"/>
  <c r="A266" i="764"/>
  <c r="A265" i="764"/>
  <c r="A264" i="764"/>
  <c r="A263" i="764"/>
  <c r="A262" i="764"/>
  <c r="A261" i="764"/>
  <c r="A260" i="764"/>
  <c r="A259" i="764"/>
  <c r="A258" i="764"/>
  <c r="A257" i="764"/>
  <c r="A256" i="764"/>
  <c r="A255" i="764"/>
  <c r="A254" i="764"/>
  <c r="A253" i="764"/>
  <c r="A252" i="764"/>
  <c r="A251" i="764"/>
  <c r="A250" i="764"/>
  <c r="A249" i="764"/>
  <c r="A248" i="764"/>
  <c r="A247" i="764"/>
  <c r="A246" i="764"/>
  <c r="A245" i="764"/>
  <c r="A244" i="764"/>
  <c r="A243" i="764"/>
  <c r="A242" i="764"/>
  <c r="A241" i="764"/>
  <c r="A240" i="764"/>
  <c r="A239" i="764"/>
  <c r="A238" i="764"/>
  <c r="A237" i="764"/>
  <c r="A236" i="764"/>
  <c r="A235" i="764"/>
  <c r="A234" i="764"/>
  <c r="A233" i="764"/>
  <c r="A232" i="764"/>
  <c r="A231" i="764"/>
  <c r="A230" i="764"/>
  <c r="A229" i="764"/>
  <c r="A228" i="764"/>
  <c r="A227" i="764"/>
  <c r="A226" i="764"/>
  <c r="A225" i="764"/>
  <c r="A224" i="764"/>
  <c r="A223" i="764"/>
  <c r="A222" i="764"/>
  <c r="A221" i="764"/>
  <c r="A220" i="764"/>
  <c r="A219" i="764"/>
  <c r="A218" i="764"/>
  <c r="A217" i="764"/>
  <c r="A216" i="764"/>
  <c r="A215" i="764"/>
  <c r="A214" i="764"/>
  <c r="A213" i="764"/>
  <c r="A212" i="764"/>
  <c r="A211" i="764"/>
  <c r="A210" i="764"/>
  <c r="A209" i="764"/>
  <c r="A208" i="764"/>
  <c r="A207" i="764"/>
  <c r="A206" i="764"/>
  <c r="A205" i="764"/>
  <c r="A204" i="764"/>
  <c r="A203" i="764"/>
  <c r="A202" i="764"/>
  <c r="A201" i="764"/>
  <c r="A200" i="764"/>
  <c r="A199" i="764"/>
  <c r="A198" i="764"/>
  <c r="A197" i="764"/>
  <c r="A196" i="764"/>
  <c r="A195" i="764"/>
  <c r="A194" i="764"/>
  <c r="A193" i="764"/>
  <c r="A192" i="764"/>
  <c r="A191" i="764"/>
  <c r="A190" i="764"/>
  <c r="A189" i="764"/>
  <c r="A188" i="764"/>
  <c r="A187" i="764"/>
  <c r="A186" i="764"/>
  <c r="A185" i="764"/>
  <c r="A184" i="764"/>
  <c r="A183" i="764"/>
  <c r="A182" i="764"/>
  <c r="A181" i="764"/>
  <c r="A180" i="764"/>
  <c r="A179" i="764"/>
  <c r="A178" i="764"/>
  <c r="A177" i="764"/>
  <c r="A176" i="764"/>
  <c r="A175" i="764"/>
  <c r="A174" i="764"/>
  <c r="A173" i="764"/>
  <c r="A172" i="764"/>
  <c r="A171" i="764"/>
  <c r="A170" i="764"/>
  <c r="A169" i="764"/>
  <c r="A168" i="764"/>
  <c r="A167" i="764"/>
  <c r="A166" i="764"/>
  <c r="A165" i="764"/>
  <c r="A164" i="764"/>
  <c r="A163" i="764"/>
  <c r="A162" i="764"/>
  <c r="A161" i="764"/>
  <c r="A160" i="764"/>
  <c r="A159" i="764"/>
  <c r="A158" i="764"/>
  <c r="A157" i="764"/>
  <c r="A156" i="764"/>
  <c r="A155" i="764"/>
  <c r="A154" i="764"/>
  <c r="A153" i="764"/>
  <c r="A152" i="764"/>
  <c r="A151" i="764"/>
  <c r="A150" i="764"/>
  <c r="A149" i="764"/>
  <c r="A148" i="764"/>
  <c r="A147" i="764"/>
  <c r="A146" i="764"/>
  <c r="A145" i="764"/>
  <c r="A144" i="764"/>
  <c r="A143" i="764"/>
  <c r="A142" i="764"/>
  <c r="A141" i="764"/>
  <c r="A140" i="764"/>
  <c r="A139" i="764"/>
  <c r="A138" i="764"/>
  <c r="A137" i="764"/>
  <c r="A136" i="764"/>
  <c r="A135" i="764"/>
  <c r="A134" i="764"/>
  <c r="A133" i="764"/>
  <c r="A132" i="764"/>
  <c r="A131" i="764"/>
  <c r="A130" i="764"/>
  <c r="A129" i="764"/>
  <c r="A128" i="764"/>
  <c r="A127" i="764"/>
  <c r="A126" i="764"/>
  <c r="A125" i="764"/>
  <c r="A124" i="764"/>
  <c r="A123" i="764"/>
  <c r="A122" i="764"/>
  <c r="A121" i="764"/>
  <c r="A120" i="764"/>
  <c r="A119" i="764"/>
  <c r="A118" i="764"/>
  <c r="A117" i="764"/>
  <c r="A116" i="764"/>
  <c r="A115" i="764"/>
  <c r="A114" i="764"/>
  <c r="A113" i="764"/>
  <c r="A112" i="764"/>
  <c r="A111" i="764"/>
  <c r="A110" i="764"/>
  <c r="A109" i="764"/>
  <c r="A108" i="764"/>
  <c r="A107" i="764"/>
  <c r="A106" i="764"/>
  <c r="A105" i="764"/>
  <c r="A104" i="764"/>
  <c r="A103" i="764"/>
  <c r="A102" i="764"/>
  <c r="A101" i="764"/>
  <c r="A100" i="764"/>
  <c r="A99" i="764"/>
  <c r="A98" i="764"/>
  <c r="A97" i="764"/>
  <c r="A96" i="764"/>
  <c r="A95" i="764"/>
  <c r="A94" i="764"/>
  <c r="A93" i="764"/>
  <c r="A92" i="764"/>
  <c r="A91" i="764"/>
  <c r="A90" i="764"/>
  <c r="A89" i="764"/>
  <c r="A88" i="764"/>
  <c r="A87" i="764"/>
  <c r="A86" i="764"/>
  <c r="A85" i="764"/>
  <c r="A84" i="764"/>
  <c r="A83" i="764"/>
  <c r="A82" i="764"/>
  <c r="A81" i="764"/>
  <c r="A80" i="764"/>
  <c r="A79" i="764"/>
  <c r="A78" i="764"/>
  <c r="A77" i="764"/>
  <c r="A76" i="764"/>
  <c r="A75" i="764"/>
  <c r="A74" i="764"/>
  <c r="A73" i="764"/>
  <c r="A72" i="764"/>
  <c r="A71" i="764"/>
  <c r="A70" i="764"/>
  <c r="A69" i="764"/>
  <c r="A68" i="764"/>
  <c r="A67" i="764"/>
  <c r="A66" i="764"/>
  <c r="A65" i="764"/>
  <c r="A64" i="764"/>
  <c r="A63" i="764"/>
  <c r="A62" i="764"/>
  <c r="A61" i="764"/>
  <c r="A60" i="764"/>
  <c r="A59" i="764"/>
  <c r="A58" i="764"/>
  <c r="A57" i="764"/>
  <c r="A56" i="764"/>
  <c r="A55" i="764"/>
  <c r="A54" i="764"/>
  <c r="A53" i="764"/>
  <c r="A52" i="764"/>
  <c r="A51" i="764"/>
  <c r="A50" i="764"/>
  <c r="A49" i="764"/>
  <c r="A48" i="764"/>
  <c r="A47" i="764"/>
  <c r="A46" i="764"/>
  <c r="A45" i="764"/>
  <c r="A44" i="764"/>
  <c r="A43" i="764"/>
  <c r="A42" i="764"/>
  <c r="A41" i="764"/>
  <c r="A40" i="764"/>
  <c r="A39" i="764"/>
  <c r="A38" i="764"/>
  <c r="A37" i="764"/>
  <c r="A36" i="764"/>
  <c r="A35" i="764"/>
  <c r="A34" i="764"/>
  <c r="A33" i="764"/>
  <c r="A32" i="764"/>
  <c r="A31" i="764"/>
  <c r="A30" i="764"/>
  <c r="A29" i="764"/>
  <c r="A28" i="764"/>
  <c r="A27" i="764"/>
  <c r="A26" i="764"/>
  <c r="A25" i="764"/>
  <c r="A24" i="764"/>
  <c r="A23" i="764"/>
  <c r="A22" i="764"/>
  <c r="A21" i="764"/>
  <c r="A20" i="764"/>
  <c r="A19" i="764"/>
  <c r="A18" i="764"/>
  <c r="A17" i="764"/>
  <c r="A16" i="764"/>
  <c r="A15" i="764"/>
  <c r="A14" i="764"/>
  <c r="Q13" i="737" s="1"/>
  <c r="A1000" i="763"/>
  <c r="A999" i="763"/>
  <c r="A998" i="763"/>
  <c r="A997" i="763"/>
  <c r="A996" i="763"/>
  <c r="A995" i="763"/>
  <c r="A994" i="763"/>
  <c r="A993" i="763"/>
  <c r="A992" i="763"/>
  <c r="A991" i="763"/>
  <c r="A990" i="763"/>
  <c r="A989" i="763"/>
  <c r="A988" i="763"/>
  <c r="A987" i="763"/>
  <c r="A986" i="763"/>
  <c r="A985" i="763"/>
  <c r="A984" i="763"/>
  <c r="A983" i="763"/>
  <c r="A982" i="763"/>
  <c r="A981" i="763"/>
  <c r="A980" i="763"/>
  <c r="A979" i="763"/>
  <c r="A978" i="763"/>
  <c r="A977" i="763"/>
  <c r="A976" i="763"/>
  <c r="A975" i="763"/>
  <c r="A974" i="763"/>
  <c r="A973" i="763"/>
  <c r="A972" i="763"/>
  <c r="A971" i="763"/>
  <c r="A970" i="763"/>
  <c r="A969" i="763"/>
  <c r="A968" i="763"/>
  <c r="A967" i="763"/>
  <c r="A966" i="763"/>
  <c r="A965" i="763"/>
  <c r="A964" i="763"/>
  <c r="A963" i="763"/>
  <c r="A962" i="763"/>
  <c r="A961" i="763"/>
  <c r="A960" i="763"/>
  <c r="A959" i="763"/>
  <c r="A958" i="763"/>
  <c r="A957" i="763"/>
  <c r="A956" i="763"/>
  <c r="A955" i="763"/>
  <c r="A954" i="763"/>
  <c r="A953" i="763"/>
  <c r="A952" i="763"/>
  <c r="A951" i="763"/>
  <c r="A950" i="763"/>
  <c r="A949" i="763"/>
  <c r="A948" i="763"/>
  <c r="A947" i="763"/>
  <c r="A946" i="763"/>
  <c r="A945" i="763"/>
  <c r="A944" i="763"/>
  <c r="A943" i="763"/>
  <c r="A942" i="763"/>
  <c r="A941" i="763"/>
  <c r="A940" i="763"/>
  <c r="A939" i="763"/>
  <c r="A938" i="763"/>
  <c r="A937" i="763"/>
  <c r="A936" i="763"/>
  <c r="A935" i="763"/>
  <c r="A934" i="763"/>
  <c r="A933" i="763"/>
  <c r="A932" i="763"/>
  <c r="A931" i="763"/>
  <c r="A930" i="763"/>
  <c r="A929" i="763"/>
  <c r="A928" i="763"/>
  <c r="A927" i="763"/>
  <c r="A926" i="763"/>
  <c r="A925" i="763"/>
  <c r="A924" i="763"/>
  <c r="A923" i="763"/>
  <c r="A922" i="763"/>
  <c r="A921" i="763"/>
  <c r="A920" i="763"/>
  <c r="A919" i="763"/>
  <c r="A918" i="763"/>
  <c r="A917" i="763"/>
  <c r="A916" i="763"/>
  <c r="A915" i="763"/>
  <c r="A914" i="763"/>
  <c r="A913" i="763"/>
  <c r="A912" i="763"/>
  <c r="A911" i="763"/>
  <c r="A910" i="763"/>
  <c r="A909" i="763"/>
  <c r="A908" i="763"/>
  <c r="A907" i="763"/>
  <c r="A906" i="763"/>
  <c r="A905" i="763"/>
  <c r="A904" i="763"/>
  <c r="A903" i="763"/>
  <c r="A902" i="763"/>
  <c r="A901" i="763"/>
  <c r="A900" i="763"/>
  <c r="A899" i="763"/>
  <c r="A898" i="763"/>
  <c r="A897" i="763"/>
  <c r="A896" i="763"/>
  <c r="A895" i="763"/>
  <c r="A894" i="763"/>
  <c r="A893" i="763"/>
  <c r="A892" i="763"/>
  <c r="A891" i="763"/>
  <c r="A890" i="763"/>
  <c r="A889" i="763"/>
  <c r="A888" i="763"/>
  <c r="A887" i="763"/>
  <c r="A886" i="763"/>
  <c r="A885" i="763"/>
  <c r="A884" i="763"/>
  <c r="A883" i="763"/>
  <c r="A882" i="763"/>
  <c r="A881" i="763"/>
  <c r="A880" i="763"/>
  <c r="A879" i="763"/>
  <c r="A878" i="763"/>
  <c r="A877" i="763"/>
  <c r="A876" i="763"/>
  <c r="A875" i="763"/>
  <c r="A874" i="763"/>
  <c r="A873" i="763"/>
  <c r="A872" i="763"/>
  <c r="A871" i="763"/>
  <c r="A870" i="763"/>
  <c r="A869" i="763"/>
  <c r="A868" i="763"/>
  <c r="A867" i="763"/>
  <c r="A866" i="763"/>
  <c r="A865" i="763"/>
  <c r="A864" i="763"/>
  <c r="A863" i="763"/>
  <c r="A862" i="763"/>
  <c r="A861" i="763"/>
  <c r="A860" i="763"/>
  <c r="A859" i="763"/>
  <c r="A858" i="763"/>
  <c r="A857" i="763"/>
  <c r="A856" i="763"/>
  <c r="A855" i="763"/>
  <c r="A854" i="763"/>
  <c r="A853" i="763"/>
  <c r="A852" i="763"/>
  <c r="A851" i="763"/>
  <c r="A850" i="763"/>
  <c r="A849" i="763"/>
  <c r="A848" i="763"/>
  <c r="A847" i="763"/>
  <c r="A846" i="763"/>
  <c r="A845" i="763"/>
  <c r="A844" i="763"/>
  <c r="A843" i="763"/>
  <c r="A842" i="763"/>
  <c r="A841" i="763"/>
  <c r="A840" i="763"/>
  <c r="A839" i="763"/>
  <c r="A838" i="763"/>
  <c r="A837" i="763"/>
  <c r="A836" i="763"/>
  <c r="A835" i="763"/>
  <c r="A834" i="763"/>
  <c r="A833" i="763"/>
  <c r="A832" i="763"/>
  <c r="A831" i="763"/>
  <c r="A830" i="763"/>
  <c r="A829" i="763"/>
  <c r="A828" i="763"/>
  <c r="A827" i="763"/>
  <c r="A826" i="763"/>
  <c r="A825" i="763"/>
  <c r="A824" i="763"/>
  <c r="A823" i="763"/>
  <c r="A822" i="763"/>
  <c r="A821" i="763"/>
  <c r="A820" i="763"/>
  <c r="A819" i="763"/>
  <c r="A818" i="763"/>
  <c r="A817" i="763"/>
  <c r="A816" i="763"/>
  <c r="A815" i="763"/>
  <c r="A814" i="763"/>
  <c r="A813" i="763"/>
  <c r="A812" i="763"/>
  <c r="A811" i="763"/>
  <c r="A810" i="763"/>
  <c r="A809" i="763"/>
  <c r="A808" i="763"/>
  <c r="A807" i="763"/>
  <c r="A806" i="763"/>
  <c r="A805" i="763"/>
  <c r="A804" i="763"/>
  <c r="A803" i="763"/>
  <c r="A802" i="763"/>
  <c r="A801" i="763"/>
  <c r="A800" i="763"/>
  <c r="A799" i="763"/>
  <c r="A798" i="763"/>
  <c r="A797" i="763"/>
  <c r="A796" i="763"/>
  <c r="A795" i="763"/>
  <c r="A794" i="763"/>
  <c r="A793" i="763"/>
  <c r="A792" i="763"/>
  <c r="A791" i="763"/>
  <c r="A790" i="763"/>
  <c r="A789" i="763"/>
  <c r="A788" i="763"/>
  <c r="A787" i="763"/>
  <c r="A786" i="763"/>
  <c r="A785" i="763"/>
  <c r="A784" i="763"/>
  <c r="A783" i="763"/>
  <c r="A782" i="763"/>
  <c r="A781" i="763"/>
  <c r="A780" i="763"/>
  <c r="A779" i="763"/>
  <c r="A778" i="763"/>
  <c r="A777" i="763"/>
  <c r="A776" i="763"/>
  <c r="A775" i="763"/>
  <c r="A774" i="763"/>
  <c r="A773" i="763"/>
  <c r="A772" i="763"/>
  <c r="A771" i="763"/>
  <c r="A770" i="763"/>
  <c r="A769" i="763"/>
  <c r="A768" i="763"/>
  <c r="A767" i="763"/>
  <c r="A766" i="763"/>
  <c r="A765" i="763"/>
  <c r="A764" i="763"/>
  <c r="A763" i="763"/>
  <c r="A762" i="763"/>
  <c r="A761" i="763"/>
  <c r="A760" i="763"/>
  <c r="A759" i="763"/>
  <c r="A758" i="763"/>
  <c r="A757" i="763"/>
  <c r="A756" i="763"/>
  <c r="A755" i="763"/>
  <c r="A754" i="763"/>
  <c r="A753" i="763"/>
  <c r="A752" i="763"/>
  <c r="A751" i="763"/>
  <c r="A750" i="763"/>
  <c r="A749" i="763"/>
  <c r="A748" i="763"/>
  <c r="A747" i="763"/>
  <c r="A746" i="763"/>
  <c r="A745" i="763"/>
  <c r="A744" i="763"/>
  <c r="A743" i="763"/>
  <c r="A742" i="763"/>
  <c r="A741" i="763"/>
  <c r="A740" i="763"/>
  <c r="A739" i="763"/>
  <c r="A738" i="763"/>
  <c r="A737" i="763"/>
  <c r="A736" i="763"/>
  <c r="A735" i="763"/>
  <c r="A734" i="763"/>
  <c r="A733" i="763"/>
  <c r="A732" i="763"/>
  <c r="A731" i="763"/>
  <c r="A730" i="763"/>
  <c r="A729" i="763"/>
  <c r="A728" i="763"/>
  <c r="A727" i="763"/>
  <c r="A726" i="763"/>
  <c r="A725" i="763"/>
  <c r="A724" i="763"/>
  <c r="A723" i="763"/>
  <c r="A722" i="763"/>
  <c r="A721" i="763"/>
  <c r="A720" i="763"/>
  <c r="A719" i="763"/>
  <c r="A718" i="763"/>
  <c r="A717" i="763"/>
  <c r="A716" i="763"/>
  <c r="A715" i="763"/>
  <c r="A714" i="763"/>
  <c r="A713" i="763"/>
  <c r="A712" i="763"/>
  <c r="A711" i="763"/>
  <c r="A710" i="763"/>
  <c r="A709" i="763"/>
  <c r="A708" i="763"/>
  <c r="A707" i="763"/>
  <c r="A706" i="763"/>
  <c r="A705" i="763"/>
  <c r="A704" i="763"/>
  <c r="A703" i="763"/>
  <c r="A702" i="763"/>
  <c r="A701" i="763"/>
  <c r="A700" i="763"/>
  <c r="A699" i="763"/>
  <c r="A698" i="763"/>
  <c r="A697" i="763"/>
  <c r="A696" i="763"/>
  <c r="A695" i="763"/>
  <c r="A694" i="763"/>
  <c r="A693" i="763"/>
  <c r="A692" i="763"/>
  <c r="A691" i="763"/>
  <c r="A690" i="763"/>
  <c r="A689" i="763"/>
  <c r="A688" i="763"/>
  <c r="A687" i="763"/>
  <c r="A686" i="763"/>
  <c r="A685" i="763"/>
  <c r="A684" i="763"/>
  <c r="A683" i="763"/>
  <c r="A682" i="763"/>
  <c r="A681" i="763"/>
  <c r="A680" i="763"/>
  <c r="A679" i="763"/>
  <c r="A678" i="763"/>
  <c r="A677" i="763"/>
  <c r="A676" i="763"/>
  <c r="A675" i="763"/>
  <c r="A674" i="763"/>
  <c r="A673" i="763"/>
  <c r="A672" i="763"/>
  <c r="A671" i="763"/>
  <c r="A670" i="763"/>
  <c r="A669" i="763"/>
  <c r="A668" i="763"/>
  <c r="A667" i="763"/>
  <c r="A666" i="763"/>
  <c r="A665" i="763"/>
  <c r="A664" i="763"/>
  <c r="A663" i="763"/>
  <c r="A662" i="763"/>
  <c r="A661" i="763"/>
  <c r="A660" i="763"/>
  <c r="A659" i="763"/>
  <c r="A658" i="763"/>
  <c r="A657" i="763"/>
  <c r="A656" i="763"/>
  <c r="A655" i="763"/>
  <c r="A654" i="763"/>
  <c r="A653" i="763"/>
  <c r="A652" i="763"/>
  <c r="A651" i="763"/>
  <c r="A650" i="763"/>
  <c r="A649" i="763"/>
  <c r="A648" i="763"/>
  <c r="A647" i="763"/>
  <c r="A646" i="763"/>
  <c r="A645" i="763"/>
  <c r="A644" i="763"/>
  <c r="A643" i="763"/>
  <c r="A642" i="763"/>
  <c r="A641" i="763"/>
  <c r="A640" i="763"/>
  <c r="A639" i="763"/>
  <c r="A638" i="763"/>
  <c r="A637" i="763"/>
  <c r="A636" i="763"/>
  <c r="A635" i="763"/>
  <c r="A634" i="763"/>
  <c r="A633" i="763"/>
  <c r="A632" i="763"/>
  <c r="A631" i="763"/>
  <c r="A630" i="763"/>
  <c r="A629" i="763"/>
  <c r="A628" i="763"/>
  <c r="A627" i="763"/>
  <c r="A626" i="763"/>
  <c r="A625" i="763"/>
  <c r="A624" i="763"/>
  <c r="A623" i="763"/>
  <c r="A622" i="763"/>
  <c r="A621" i="763"/>
  <c r="A620" i="763"/>
  <c r="A619" i="763"/>
  <c r="A618" i="763"/>
  <c r="A617" i="763"/>
  <c r="A616" i="763"/>
  <c r="A615" i="763"/>
  <c r="A614" i="763"/>
  <c r="A613" i="763"/>
  <c r="A612" i="763"/>
  <c r="A611" i="763"/>
  <c r="A610" i="763"/>
  <c r="A609" i="763"/>
  <c r="A608" i="763"/>
  <c r="A607" i="763"/>
  <c r="A606" i="763"/>
  <c r="A605" i="763"/>
  <c r="A604" i="763"/>
  <c r="A603" i="763"/>
  <c r="A602" i="763"/>
  <c r="A601" i="763"/>
  <c r="A600" i="763"/>
  <c r="A599" i="763"/>
  <c r="A598" i="763"/>
  <c r="A597" i="763"/>
  <c r="A596" i="763"/>
  <c r="A595" i="763"/>
  <c r="A594" i="763"/>
  <c r="A593" i="763"/>
  <c r="A592" i="763"/>
  <c r="A591" i="763"/>
  <c r="A590" i="763"/>
  <c r="A589" i="763"/>
  <c r="A588" i="763"/>
  <c r="A587" i="763"/>
  <c r="A586" i="763"/>
  <c r="A585" i="763"/>
  <c r="A584" i="763"/>
  <c r="A583" i="763"/>
  <c r="A582" i="763"/>
  <c r="A581" i="763"/>
  <c r="A580" i="763"/>
  <c r="A579" i="763"/>
  <c r="A578" i="763"/>
  <c r="A577" i="763"/>
  <c r="A576" i="763"/>
  <c r="A575" i="763"/>
  <c r="A574" i="763"/>
  <c r="A573" i="763"/>
  <c r="A572" i="763"/>
  <c r="A571" i="763"/>
  <c r="A570" i="763"/>
  <c r="A569" i="763"/>
  <c r="A568" i="763"/>
  <c r="A567" i="763"/>
  <c r="A566" i="763"/>
  <c r="A565" i="763"/>
  <c r="A564" i="763"/>
  <c r="A563" i="763"/>
  <c r="A562" i="763"/>
  <c r="A561" i="763"/>
  <c r="A560" i="763"/>
  <c r="A559" i="763"/>
  <c r="A558" i="763"/>
  <c r="A557" i="763"/>
  <c r="A556" i="763"/>
  <c r="A555" i="763"/>
  <c r="A554" i="763"/>
  <c r="A553" i="763"/>
  <c r="A552" i="763"/>
  <c r="A551" i="763"/>
  <c r="A550" i="763"/>
  <c r="A549" i="763"/>
  <c r="A548" i="763"/>
  <c r="A547" i="763"/>
  <c r="A546" i="763"/>
  <c r="A545" i="763"/>
  <c r="A544" i="763"/>
  <c r="A543" i="763"/>
  <c r="A542" i="763"/>
  <c r="A541" i="763"/>
  <c r="A540" i="763"/>
  <c r="A539" i="763"/>
  <c r="A538" i="763"/>
  <c r="A537" i="763"/>
  <c r="A536" i="763"/>
  <c r="A535" i="763"/>
  <c r="A534" i="763"/>
  <c r="A533" i="763"/>
  <c r="A532" i="763"/>
  <c r="A531" i="763"/>
  <c r="A530" i="763"/>
  <c r="A529" i="763"/>
  <c r="A528" i="763"/>
  <c r="A527" i="763"/>
  <c r="A526" i="763"/>
  <c r="A525" i="763"/>
  <c r="A524" i="763"/>
  <c r="A523" i="763"/>
  <c r="A522" i="763"/>
  <c r="A521" i="763"/>
  <c r="A520" i="763"/>
  <c r="A519" i="763"/>
  <c r="A518" i="763"/>
  <c r="A517" i="763"/>
  <c r="A516" i="763"/>
  <c r="A515" i="763"/>
  <c r="A514" i="763"/>
  <c r="A513" i="763"/>
  <c r="A512" i="763"/>
  <c r="A511" i="763"/>
  <c r="A510" i="763"/>
  <c r="A509" i="763"/>
  <c r="A508" i="763"/>
  <c r="A507" i="763"/>
  <c r="A506" i="763"/>
  <c r="A505" i="763"/>
  <c r="A504" i="763"/>
  <c r="A503" i="763"/>
  <c r="A502" i="763"/>
  <c r="A501" i="763"/>
  <c r="A500" i="763"/>
  <c r="A499" i="763"/>
  <c r="A498" i="763"/>
  <c r="A497" i="763"/>
  <c r="A496" i="763"/>
  <c r="A495" i="763"/>
  <c r="A494" i="763"/>
  <c r="A493" i="763"/>
  <c r="A492" i="763"/>
  <c r="A491" i="763"/>
  <c r="A490" i="763"/>
  <c r="A489" i="763"/>
  <c r="A488" i="763"/>
  <c r="A487" i="763"/>
  <c r="A486" i="763"/>
  <c r="A485" i="763"/>
  <c r="A484" i="763"/>
  <c r="A483" i="763"/>
  <c r="A482" i="763"/>
  <c r="A481" i="763"/>
  <c r="A480" i="763"/>
  <c r="A479" i="763"/>
  <c r="A478" i="763"/>
  <c r="A477" i="763"/>
  <c r="A476" i="763"/>
  <c r="A475" i="763"/>
  <c r="A474" i="763"/>
  <c r="A473" i="763"/>
  <c r="A472" i="763"/>
  <c r="A471" i="763"/>
  <c r="A470" i="763"/>
  <c r="A469" i="763"/>
  <c r="A468" i="763"/>
  <c r="A467" i="763"/>
  <c r="A466" i="763"/>
  <c r="A465" i="763"/>
  <c r="A464" i="763"/>
  <c r="A463" i="763"/>
  <c r="A462" i="763"/>
  <c r="A461" i="763"/>
  <c r="A460" i="763"/>
  <c r="A459" i="763"/>
  <c r="A458" i="763"/>
  <c r="A457" i="763"/>
  <c r="A456" i="763"/>
  <c r="A455" i="763"/>
  <c r="A454" i="763"/>
  <c r="A453" i="763"/>
  <c r="A452" i="763"/>
  <c r="A451" i="763"/>
  <c r="A450" i="763"/>
  <c r="A449" i="763"/>
  <c r="A448" i="763"/>
  <c r="A447" i="763"/>
  <c r="A446" i="763"/>
  <c r="A445" i="763"/>
  <c r="A444" i="763"/>
  <c r="A443" i="763"/>
  <c r="A442" i="763"/>
  <c r="A441" i="763"/>
  <c r="A440" i="763"/>
  <c r="A439" i="763"/>
  <c r="A438" i="763"/>
  <c r="A437" i="763"/>
  <c r="A436" i="763"/>
  <c r="A435" i="763"/>
  <c r="A434" i="763"/>
  <c r="A433" i="763"/>
  <c r="A432" i="763"/>
  <c r="A431" i="763"/>
  <c r="A430" i="763"/>
  <c r="A429" i="763"/>
  <c r="A428" i="763"/>
  <c r="A427" i="763"/>
  <c r="A426" i="763"/>
  <c r="A425" i="763"/>
  <c r="A424" i="763"/>
  <c r="A423" i="763"/>
  <c r="A422" i="763"/>
  <c r="A421" i="763"/>
  <c r="A420" i="763"/>
  <c r="A419" i="763"/>
  <c r="A418" i="763"/>
  <c r="A417" i="763"/>
  <c r="A416" i="763"/>
  <c r="A415" i="763"/>
  <c r="A414" i="763"/>
  <c r="A413" i="763"/>
  <c r="A412" i="763"/>
  <c r="A411" i="763"/>
  <c r="A410" i="763"/>
  <c r="A409" i="763"/>
  <c r="A408" i="763"/>
  <c r="A407" i="763"/>
  <c r="A406" i="763"/>
  <c r="A405" i="763"/>
  <c r="A404" i="763"/>
  <c r="A403" i="763"/>
  <c r="A402" i="763"/>
  <c r="A401" i="763"/>
  <c r="A400" i="763"/>
  <c r="A399" i="763"/>
  <c r="A398" i="763"/>
  <c r="A397" i="763"/>
  <c r="A396" i="763"/>
  <c r="A395" i="763"/>
  <c r="A394" i="763"/>
  <c r="A393" i="763"/>
  <c r="A392" i="763"/>
  <c r="A391" i="763"/>
  <c r="A390" i="763"/>
  <c r="A389" i="763"/>
  <c r="A388" i="763"/>
  <c r="A387" i="763"/>
  <c r="A386" i="763"/>
  <c r="A385" i="763"/>
  <c r="A384" i="763"/>
  <c r="A383" i="763"/>
  <c r="A382" i="763"/>
  <c r="A381" i="763"/>
  <c r="A380" i="763"/>
  <c r="A379" i="763"/>
  <c r="A378" i="763"/>
  <c r="A377" i="763"/>
  <c r="A376" i="763"/>
  <c r="A375" i="763"/>
  <c r="A374" i="763"/>
  <c r="A373" i="763"/>
  <c r="A372" i="763"/>
  <c r="A371" i="763"/>
  <c r="A370" i="763"/>
  <c r="A369" i="763"/>
  <c r="A368" i="763"/>
  <c r="A367" i="763"/>
  <c r="A366" i="763"/>
  <c r="A365" i="763"/>
  <c r="A364" i="763"/>
  <c r="A363" i="763"/>
  <c r="A362" i="763"/>
  <c r="A361" i="763"/>
  <c r="A360" i="763"/>
  <c r="A359" i="763"/>
  <c r="A358" i="763"/>
  <c r="A357" i="763"/>
  <c r="A356" i="763"/>
  <c r="A355" i="763"/>
  <c r="A354" i="763"/>
  <c r="A353" i="763"/>
  <c r="A352" i="763"/>
  <c r="A351" i="763"/>
  <c r="A350" i="763"/>
  <c r="A349" i="763"/>
  <c r="A348" i="763"/>
  <c r="A347" i="763"/>
  <c r="A346" i="763"/>
  <c r="A345" i="763"/>
  <c r="A344" i="763"/>
  <c r="A343" i="763"/>
  <c r="A342" i="763"/>
  <c r="A341" i="763"/>
  <c r="A340" i="763"/>
  <c r="A339" i="763"/>
  <c r="A338" i="763"/>
  <c r="A337" i="763"/>
  <c r="A336" i="763"/>
  <c r="A335" i="763"/>
  <c r="A334" i="763"/>
  <c r="A333" i="763"/>
  <c r="A332" i="763"/>
  <c r="A331" i="763"/>
  <c r="A330" i="763"/>
  <c r="A329" i="763"/>
  <c r="A328" i="763"/>
  <c r="A327" i="763"/>
  <c r="A326" i="763"/>
  <c r="A325" i="763"/>
  <c r="A324" i="763"/>
  <c r="A323" i="763"/>
  <c r="A322" i="763"/>
  <c r="A321" i="763"/>
  <c r="A320" i="763"/>
  <c r="A319" i="763"/>
  <c r="A318" i="763"/>
  <c r="A317" i="763"/>
  <c r="A316" i="763"/>
  <c r="A315" i="763"/>
  <c r="A314" i="763"/>
  <c r="A313" i="763"/>
  <c r="A312" i="763"/>
  <c r="A311" i="763"/>
  <c r="A310" i="763"/>
  <c r="A309" i="763"/>
  <c r="A308" i="763"/>
  <c r="A307" i="763"/>
  <c r="A306" i="763"/>
  <c r="A305" i="763"/>
  <c r="A304" i="763"/>
  <c r="A303" i="763"/>
  <c r="A302" i="763"/>
  <c r="A301" i="763"/>
  <c r="A300" i="763"/>
  <c r="A299" i="763"/>
  <c r="A298" i="763"/>
  <c r="A297" i="763"/>
  <c r="A296" i="763"/>
  <c r="A295" i="763"/>
  <c r="A294" i="763"/>
  <c r="A293" i="763"/>
  <c r="A292" i="763"/>
  <c r="A291" i="763"/>
  <c r="A290" i="763"/>
  <c r="A289" i="763"/>
  <c r="A288" i="763"/>
  <c r="A287" i="763"/>
  <c r="A286" i="763"/>
  <c r="A285" i="763"/>
  <c r="A284" i="763"/>
  <c r="A283" i="763"/>
  <c r="A282" i="763"/>
  <c r="A281" i="763"/>
  <c r="A280" i="763"/>
  <c r="A279" i="763"/>
  <c r="A278" i="763"/>
  <c r="A277" i="763"/>
  <c r="A276" i="763"/>
  <c r="A275" i="763"/>
  <c r="A274" i="763"/>
  <c r="A273" i="763"/>
  <c r="A272" i="763"/>
  <c r="A271" i="763"/>
  <c r="A270" i="763"/>
  <c r="A269" i="763"/>
  <c r="A268" i="763"/>
  <c r="A267" i="763"/>
  <c r="A266" i="763"/>
  <c r="A265" i="763"/>
  <c r="A264" i="763"/>
  <c r="A263" i="763"/>
  <c r="A262" i="763"/>
  <c r="A261" i="763"/>
  <c r="A260" i="763"/>
  <c r="A259" i="763"/>
  <c r="A258" i="763"/>
  <c r="A257" i="763"/>
  <c r="A256" i="763"/>
  <c r="A255" i="763"/>
  <c r="A254" i="763"/>
  <c r="A253" i="763"/>
  <c r="A252" i="763"/>
  <c r="A251" i="763"/>
  <c r="A250" i="763"/>
  <c r="A249" i="763"/>
  <c r="A248" i="763"/>
  <c r="A247" i="763"/>
  <c r="A246" i="763"/>
  <c r="A245" i="763"/>
  <c r="A244" i="763"/>
  <c r="A243" i="763"/>
  <c r="A242" i="763"/>
  <c r="A241" i="763"/>
  <c r="A240" i="763"/>
  <c r="A239" i="763"/>
  <c r="A238" i="763"/>
  <c r="A237" i="763"/>
  <c r="A236" i="763"/>
  <c r="A235" i="763"/>
  <c r="A234" i="763"/>
  <c r="A233" i="763"/>
  <c r="A232" i="763"/>
  <c r="A231" i="763"/>
  <c r="A230" i="763"/>
  <c r="A229" i="763"/>
  <c r="A228" i="763"/>
  <c r="A227" i="763"/>
  <c r="A226" i="763"/>
  <c r="A225" i="763"/>
  <c r="A224" i="763"/>
  <c r="A223" i="763"/>
  <c r="A222" i="763"/>
  <c r="A221" i="763"/>
  <c r="A220" i="763"/>
  <c r="A219" i="763"/>
  <c r="A218" i="763"/>
  <c r="A217" i="763"/>
  <c r="A216" i="763"/>
  <c r="A215" i="763"/>
  <c r="A214" i="763"/>
  <c r="A213" i="763"/>
  <c r="A212" i="763"/>
  <c r="A211" i="763"/>
  <c r="A210" i="763"/>
  <c r="A209" i="763"/>
  <c r="A208" i="763"/>
  <c r="A207" i="763"/>
  <c r="A206" i="763"/>
  <c r="A205" i="763"/>
  <c r="A204" i="763"/>
  <c r="A203" i="763"/>
  <c r="A202" i="763"/>
  <c r="A201" i="763"/>
  <c r="A200" i="763"/>
  <c r="A199" i="763"/>
  <c r="A198" i="763"/>
  <c r="A197" i="763"/>
  <c r="A196" i="763"/>
  <c r="A195" i="763"/>
  <c r="A194" i="763"/>
  <c r="A193" i="763"/>
  <c r="A192" i="763"/>
  <c r="A191" i="763"/>
  <c r="A190" i="763"/>
  <c r="A189" i="763"/>
  <c r="A188" i="763"/>
  <c r="A187" i="763"/>
  <c r="A186" i="763"/>
  <c r="A185" i="763"/>
  <c r="A184" i="763"/>
  <c r="A183" i="763"/>
  <c r="A182" i="763"/>
  <c r="A181" i="763"/>
  <c r="A180" i="763"/>
  <c r="A179" i="763"/>
  <c r="A178" i="763"/>
  <c r="A177" i="763"/>
  <c r="A176" i="763"/>
  <c r="A175" i="763"/>
  <c r="A174" i="763"/>
  <c r="A173" i="763"/>
  <c r="A172" i="763"/>
  <c r="A171" i="763"/>
  <c r="A170" i="763"/>
  <c r="A169" i="763"/>
  <c r="A168" i="763"/>
  <c r="A167" i="763"/>
  <c r="A166" i="763"/>
  <c r="A165" i="763"/>
  <c r="A164" i="763"/>
  <c r="A163" i="763"/>
  <c r="A162" i="763"/>
  <c r="A161" i="763"/>
  <c r="A160" i="763"/>
  <c r="A159" i="763"/>
  <c r="A158" i="763"/>
  <c r="A157" i="763"/>
  <c r="A156" i="763"/>
  <c r="A155" i="763"/>
  <c r="A154" i="763"/>
  <c r="A153" i="763"/>
  <c r="A152" i="763"/>
  <c r="A151" i="763"/>
  <c r="A150" i="763"/>
  <c r="A149" i="763"/>
  <c r="A148" i="763"/>
  <c r="A147" i="763"/>
  <c r="A146" i="763"/>
  <c r="A145" i="763"/>
  <c r="A144" i="763"/>
  <c r="A143" i="763"/>
  <c r="A142" i="763"/>
  <c r="A141" i="763"/>
  <c r="A140" i="763"/>
  <c r="A139" i="763"/>
  <c r="A138" i="763"/>
  <c r="A137" i="763"/>
  <c r="A136" i="763"/>
  <c r="A135" i="763"/>
  <c r="A134" i="763"/>
  <c r="A133" i="763"/>
  <c r="A132" i="763"/>
  <c r="A131" i="763"/>
  <c r="A130" i="763"/>
  <c r="A129" i="763"/>
  <c r="A128" i="763"/>
  <c r="A127" i="763"/>
  <c r="A126" i="763"/>
  <c r="A125" i="763"/>
  <c r="A124" i="763"/>
  <c r="A123" i="763"/>
  <c r="A122" i="763"/>
  <c r="A121" i="763"/>
  <c r="A120" i="763"/>
  <c r="A119" i="763"/>
  <c r="A118" i="763"/>
  <c r="A117" i="763"/>
  <c r="A116" i="763"/>
  <c r="A115" i="763"/>
  <c r="A114" i="763"/>
  <c r="A113" i="763"/>
  <c r="A112" i="763"/>
  <c r="A111" i="763"/>
  <c r="A110" i="763"/>
  <c r="A109" i="763"/>
  <c r="A108" i="763"/>
  <c r="A107" i="763"/>
  <c r="A106" i="763"/>
  <c r="A105" i="763"/>
  <c r="A104" i="763"/>
  <c r="A103" i="763"/>
  <c r="A102" i="763"/>
  <c r="A101" i="763"/>
  <c r="A100" i="763"/>
  <c r="A99" i="763"/>
  <c r="A98" i="763"/>
  <c r="A97" i="763"/>
  <c r="A96" i="763"/>
  <c r="A95" i="763"/>
  <c r="A94" i="763"/>
  <c r="A93" i="763"/>
  <c r="A92" i="763"/>
  <c r="A91" i="763"/>
  <c r="A90" i="763"/>
  <c r="A89" i="763"/>
  <c r="A88" i="763"/>
  <c r="A87" i="763"/>
  <c r="A86" i="763"/>
  <c r="A85" i="763"/>
  <c r="A84" i="763"/>
  <c r="A83" i="763"/>
  <c r="A82" i="763"/>
  <c r="A81" i="763"/>
  <c r="A80" i="763"/>
  <c r="A79" i="763"/>
  <c r="A78" i="763"/>
  <c r="A77" i="763"/>
  <c r="A76" i="763"/>
  <c r="A75" i="763"/>
  <c r="A74" i="763"/>
  <c r="A73" i="763"/>
  <c r="A72" i="763"/>
  <c r="A71" i="763"/>
  <c r="A70" i="763"/>
  <c r="A69" i="763"/>
  <c r="A68" i="763"/>
  <c r="A67" i="763"/>
  <c r="A66" i="763"/>
  <c r="A65" i="763"/>
  <c r="A64" i="763"/>
  <c r="A63" i="763"/>
  <c r="A62" i="763"/>
  <c r="A61" i="763"/>
  <c r="A60" i="763"/>
  <c r="A59" i="763"/>
  <c r="A58" i="763"/>
  <c r="A57" i="763"/>
  <c r="A56" i="763"/>
  <c r="A55" i="763"/>
  <c r="A54" i="763"/>
  <c r="A53" i="763"/>
  <c r="A52" i="763"/>
  <c r="A51" i="763"/>
  <c r="A50" i="763"/>
  <c r="A49" i="763"/>
  <c r="A48" i="763"/>
  <c r="A47" i="763"/>
  <c r="A46" i="763"/>
  <c r="A45" i="763"/>
  <c r="A44" i="763"/>
  <c r="A43" i="763"/>
  <c r="A42" i="763"/>
  <c r="A41" i="763"/>
  <c r="A40" i="763"/>
  <c r="A39" i="763"/>
  <c r="A38" i="763"/>
  <c r="A37" i="763"/>
  <c r="A36" i="763"/>
  <c r="A35" i="763"/>
  <c r="A34" i="763"/>
  <c r="A33" i="763"/>
  <c r="A32" i="763"/>
  <c r="A31" i="763"/>
  <c r="A30" i="763"/>
  <c r="A29" i="763"/>
  <c r="A28" i="763"/>
  <c r="A27" i="763"/>
  <c r="A26" i="763"/>
  <c r="A25" i="763"/>
  <c r="A24" i="763"/>
  <c r="A23" i="763"/>
  <c r="A22" i="763"/>
  <c r="A21" i="763"/>
  <c r="A20" i="763"/>
  <c r="A19" i="763"/>
  <c r="A18" i="763"/>
  <c r="A17" i="763"/>
  <c r="A16" i="763"/>
  <c r="A15" i="763"/>
  <c r="A14" i="763"/>
  <c r="A13" i="763"/>
  <c r="A12" i="763"/>
  <c r="A11" i="763"/>
  <c r="A10" i="763"/>
  <c r="A9" i="763"/>
  <c r="A8" i="763"/>
  <c r="A7" i="763"/>
  <c r="A6" i="763"/>
  <c r="Q473" i="762"/>
  <c r="P473" i="762"/>
  <c r="O473" i="762"/>
  <c r="N473" i="762"/>
  <c r="M473" i="762"/>
  <c r="L473" i="762"/>
  <c r="K473" i="762"/>
  <c r="J473" i="762"/>
  <c r="I473" i="762"/>
  <c r="H473" i="762"/>
  <c r="G473" i="762"/>
  <c r="F473" i="762"/>
  <c r="E473" i="762"/>
  <c r="D473" i="762"/>
  <c r="C473" i="762"/>
  <c r="Q13" i="250" l="1"/>
  <c r="A1000" i="761"/>
  <c r="A999" i="761"/>
  <c r="A998" i="761"/>
  <c r="A997" i="761"/>
  <c r="A996" i="761"/>
  <c r="A995" i="761"/>
  <c r="A994" i="761"/>
  <c r="A993" i="761"/>
  <c r="A992" i="761"/>
  <c r="A991" i="761"/>
  <c r="A990" i="761"/>
  <c r="A989" i="761"/>
  <c r="A988" i="761"/>
  <c r="A987" i="761"/>
  <c r="A986" i="761"/>
  <c r="A985" i="761"/>
  <c r="A984" i="761"/>
  <c r="A983" i="761"/>
  <c r="A982" i="761"/>
  <c r="A981" i="761"/>
  <c r="A980" i="761"/>
  <c r="A979" i="761"/>
  <c r="A978" i="761"/>
  <c r="A977" i="761"/>
  <c r="A976" i="761"/>
  <c r="A975" i="761"/>
  <c r="A974" i="761"/>
  <c r="A973" i="761"/>
  <c r="A972" i="761"/>
  <c r="A971" i="761"/>
  <c r="A970" i="761"/>
  <c r="A969" i="761"/>
  <c r="A968" i="761"/>
  <c r="A967" i="761"/>
  <c r="A966" i="761"/>
  <c r="A965" i="761"/>
  <c r="A964" i="761"/>
  <c r="A963" i="761"/>
  <c r="A962" i="761"/>
  <c r="A961" i="761"/>
  <c r="A960" i="761"/>
  <c r="A959" i="761"/>
  <c r="A958" i="761"/>
  <c r="A957" i="761"/>
  <c r="A956" i="761"/>
  <c r="A955" i="761"/>
  <c r="A954" i="761"/>
  <c r="A953" i="761"/>
  <c r="A952" i="761"/>
  <c r="A951" i="761"/>
  <c r="A950" i="761"/>
  <c r="A949" i="761"/>
  <c r="A948" i="761"/>
  <c r="A947" i="761"/>
  <c r="A946" i="761"/>
  <c r="A945" i="761"/>
  <c r="A944" i="761"/>
  <c r="A943" i="761"/>
  <c r="A942" i="761"/>
  <c r="A941" i="761"/>
  <c r="A940" i="761"/>
  <c r="A939" i="761"/>
  <c r="A938" i="761"/>
  <c r="A937" i="761"/>
  <c r="A936" i="761"/>
  <c r="A935" i="761"/>
  <c r="A934" i="761"/>
  <c r="A933" i="761"/>
  <c r="A932" i="761"/>
  <c r="A931" i="761"/>
  <c r="A930" i="761"/>
  <c r="A929" i="761"/>
  <c r="A928" i="761"/>
  <c r="A927" i="761"/>
  <c r="A926" i="761"/>
  <c r="A925" i="761"/>
  <c r="A924" i="761"/>
  <c r="A923" i="761"/>
  <c r="A922" i="761"/>
  <c r="A921" i="761"/>
  <c r="A920" i="761"/>
  <c r="A919" i="761"/>
  <c r="A918" i="761"/>
  <c r="A917" i="761"/>
  <c r="A916" i="761"/>
  <c r="A915" i="761"/>
  <c r="A914" i="761"/>
  <c r="A913" i="761"/>
  <c r="A912" i="761"/>
  <c r="A911" i="761"/>
  <c r="A910" i="761"/>
  <c r="A909" i="761"/>
  <c r="A908" i="761"/>
  <c r="A907" i="761"/>
  <c r="A906" i="761"/>
  <c r="A905" i="761"/>
  <c r="A904" i="761"/>
  <c r="A903" i="761"/>
  <c r="A902" i="761"/>
  <c r="A901" i="761"/>
  <c r="A900" i="761"/>
  <c r="A899" i="761"/>
  <c r="A898" i="761"/>
  <c r="A897" i="761"/>
  <c r="A896" i="761"/>
  <c r="A895" i="761"/>
  <c r="A894" i="761"/>
  <c r="A893" i="761"/>
  <c r="A892" i="761"/>
  <c r="A891" i="761"/>
  <c r="A890" i="761"/>
  <c r="A889" i="761"/>
  <c r="A888" i="761"/>
  <c r="A887" i="761"/>
  <c r="A886" i="761"/>
  <c r="A885" i="761"/>
  <c r="A884" i="761"/>
  <c r="A883" i="761"/>
  <c r="A882" i="761"/>
  <c r="A881" i="761"/>
  <c r="A880" i="761"/>
  <c r="A879" i="761"/>
  <c r="A878" i="761"/>
  <c r="A877" i="761"/>
  <c r="A876" i="761"/>
  <c r="A875" i="761"/>
  <c r="A874" i="761"/>
  <c r="A873" i="761"/>
  <c r="A872" i="761"/>
  <c r="A871" i="761"/>
  <c r="A870" i="761"/>
  <c r="A869" i="761"/>
  <c r="A868" i="761"/>
  <c r="A867" i="761"/>
  <c r="A866" i="761"/>
  <c r="A865" i="761"/>
  <c r="A864" i="761"/>
  <c r="A863" i="761"/>
  <c r="A862" i="761"/>
  <c r="A861" i="761"/>
  <c r="A860" i="761"/>
  <c r="A859" i="761"/>
  <c r="A858" i="761"/>
  <c r="A857" i="761"/>
  <c r="A856" i="761"/>
  <c r="A855" i="761"/>
  <c r="A854" i="761"/>
  <c r="A853" i="761"/>
  <c r="A852" i="761"/>
  <c r="A851" i="761"/>
  <c r="A850" i="761"/>
  <c r="A849" i="761"/>
  <c r="A848" i="761"/>
  <c r="A847" i="761"/>
  <c r="A846" i="761"/>
  <c r="A845" i="761"/>
  <c r="A844" i="761"/>
  <c r="A843" i="761"/>
  <c r="A842" i="761"/>
  <c r="A841" i="761"/>
  <c r="A840" i="761"/>
  <c r="A839" i="761"/>
  <c r="A838" i="761"/>
  <c r="A837" i="761"/>
  <c r="A836" i="761"/>
  <c r="A835" i="761"/>
  <c r="A834" i="761"/>
  <c r="A833" i="761"/>
  <c r="A832" i="761"/>
  <c r="A831" i="761"/>
  <c r="A830" i="761"/>
  <c r="A829" i="761"/>
  <c r="A828" i="761"/>
  <c r="A827" i="761"/>
  <c r="A826" i="761"/>
  <c r="A825" i="761"/>
  <c r="A824" i="761"/>
  <c r="A823" i="761"/>
  <c r="A822" i="761"/>
  <c r="A821" i="761"/>
  <c r="A820" i="761"/>
  <c r="A819" i="761"/>
  <c r="A818" i="761"/>
  <c r="A817" i="761"/>
  <c r="A816" i="761"/>
  <c r="A815" i="761"/>
  <c r="A814" i="761"/>
  <c r="A813" i="761"/>
  <c r="A812" i="761"/>
  <c r="A811" i="761"/>
  <c r="A810" i="761"/>
  <c r="A809" i="761"/>
  <c r="A808" i="761"/>
  <c r="A807" i="761"/>
  <c r="A806" i="761"/>
  <c r="A805" i="761"/>
  <c r="A804" i="761"/>
  <c r="A803" i="761"/>
  <c r="A802" i="761"/>
  <c r="A801" i="761"/>
  <c r="A800" i="761"/>
  <c r="A799" i="761"/>
  <c r="A798" i="761"/>
  <c r="A797" i="761"/>
  <c r="A796" i="761"/>
  <c r="A795" i="761"/>
  <c r="A794" i="761"/>
  <c r="A793" i="761"/>
  <c r="A792" i="761"/>
  <c r="A791" i="761"/>
  <c r="A790" i="761"/>
  <c r="A789" i="761"/>
  <c r="A788" i="761"/>
  <c r="A787" i="761"/>
  <c r="A786" i="761"/>
  <c r="A785" i="761"/>
  <c r="A784" i="761"/>
  <c r="A783" i="761"/>
  <c r="A782" i="761"/>
  <c r="A781" i="761"/>
  <c r="A780" i="761"/>
  <c r="A779" i="761"/>
  <c r="A778" i="761"/>
  <c r="A777" i="761"/>
  <c r="A776" i="761"/>
  <c r="A775" i="761"/>
  <c r="A774" i="761"/>
  <c r="A773" i="761"/>
  <c r="A772" i="761"/>
  <c r="A771" i="761"/>
  <c r="A770" i="761"/>
  <c r="A769" i="761"/>
  <c r="A768" i="761"/>
  <c r="A767" i="761"/>
  <c r="A766" i="761"/>
  <c r="A765" i="761"/>
  <c r="A764" i="761"/>
  <c r="A763" i="761"/>
  <c r="A762" i="761"/>
  <c r="A761" i="761"/>
  <c r="A760" i="761"/>
  <c r="A759" i="761"/>
  <c r="A758" i="761"/>
  <c r="A757" i="761"/>
  <c r="A756" i="761"/>
  <c r="A755" i="761"/>
  <c r="A754" i="761"/>
  <c r="A753" i="761"/>
  <c r="A752" i="761"/>
  <c r="A751" i="761"/>
  <c r="A750" i="761"/>
  <c r="A749" i="761"/>
  <c r="A748" i="761"/>
  <c r="A747" i="761"/>
  <c r="A746" i="761"/>
  <c r="A745" i="761"/>
  <c r="A744" i="761"/>
  <c r="A743" i="761"/>
  <c r="A742" i="761"/>
  <c r="A741" i="761"/>
  <c r="A740" i="761"/>
  <c r="A739" i="761"/>
  <c r="A738" i="761"/>
  <c r="A737" i="761"/>
  <c r="A736" i="761"/>
  <c r="A735" i="761"/>
  <c r="A734" i="761"/>
  <c r="A733" i="761"/>
  <c r="A732" i="761"/>
  <c r="A731" i="761"/>
  <c r="A730" i="761"/>
  <c r="A729" i="761"/>
  <c r="A728" i="761"/>
  <c r="A727" i="761"/>
  <c r="A726" i="761"/>
  <c r="A725" i="761"/>
  <c r="A724" i="761"/>
  <c r="A723" i="761"/>
  <c r="A722" i="761"/>
  <c r="A721" i="761"/>
  <c r="A720" i="761"/>
  <c r="A719" i="761"/>
  <c r="A718" i="761"/>
  <c r="A717" i="761"/>
  <c r="A716" i="761"/>
  <c r="A715" i="761"/>
  <c r="A714" i="761"/>
  <c r="A713" i="761"/>
  <c r="A712" i="761"/>
  <c r="A711" i="761"/>
  <c r="A710" i="761"/>
  <c r="A709" i="761"/>
  <c r="A708" i="761"/>
  <c r="A707" i="761"/>
  <c r="A706" i="761"/>
  <c r="A705" i="761"/>
  <c r="A704" i="761"/>
  <c r="A703" i="761"/>
  <c r="A702" i="761"/>
  <c r="A701" i="761"/>
  <c r="A700" i="761"/>
  <c r="A699" i="761"/>
  <c r="A698" i="761"/>
  <c r="A697" i="761"/>
  <c r="A696" i="761"/>
  <c r="A695" i="761"/>
  <c r="A694" i="761"/>
  <c r="A693" i="761"/>
  <c r="A692" i="761"/>
  <c r="A691" i="761"/>
  <c r="A690" i="761"/>
  <c r="A689" i="761"/>
  <c r="A688" i="761"/>
  <c r="A687" i="761"/>
  <c r="A686" i="761"/>
  <c r="A685" i="761"/>
  <c r="A684" i="761"/>
  <c r="A683" i="761"/>
  <c r="A682" i="761"/>
  <c r="A681" i="761"/>
  <c r="A680" i="761"/>
  <c r="A679" i="761"/>
  <c r="A678" i="761"/>
  <c r="A677" i="761"/>
  <c r="A676" i="761"/>
  <c r="A675" i="761"/>
  <c r="A674" i="761"/>
  <c r="A673" i="761"/>
  <c r="A672" i="761"/>
  <c r="A671" i="761"/>
  <c r="A670" i="761"/>
  <c r="A669" i="761"/>
  <c r="A668" i="761"/>
  <c r="A667" i="761"/>
  <c r="A666" i="761"/>
  <c r="A665" i="761"/>
  <c r="A664" i="761"/>
  <c r="A663" i="761"/>
  <c r="A662" i="761"/>
  <c r="A661" i="761"/>
  <c r="A660" i="761"/>
  <c r="A659" i="761"/>
  <c r="A658" i="761"/>
  <c r="A657" i="761"/>
  <c r="A656" i="761"/>
  <c r="A655" i="761"/>
  <c r="A654" i="761"/>
  <c r="A653" i="761"/>
  <c r="A652" i="761"/>
  <c r="A651" i="761"/>
  <c r="A650" i="761"/>
  <c r="A649" i="761"/>
  <c r="A648" i="761"/>
  <c r="A647" i="761"/>
  <c r="A646" i="761"/>
  <c r="A645" i="761"/>
  <c r="A644" i="761"/>
  <c r="A643" i="761"/>
  <c r="A642" i="761"/>
  <c r="A641" i="761"/>
  <c r="A640" i="761"/>
  <c r="A639" i="761"/>
  <c r="A638" i="761"/>
  <c r="A637" i="761"/>
  <c r="A636" i="761"/>
  <c r="A635" i="761"/>
  <c r="A634" i="761"/>
  <c r="A633" i="761"/>
  <c r="A632" i="761"/>
  <c r="A631" i="761"/>
  <c r="A630" i="761"/>
  <c r="A629" i="761"/>
  <c r="A628" i="761"/>
  <c r="A627" i="761"/>
  <c r="A626" i="761"/>
  <c r="A625" i="761"/>
  <c r="A624" i="761"/>
  <c r="A623" i="761"/>
  <c r="A622" i="761"/>
  <c r="A621" i="761"/>
  <c r="A620" i="761"/>
  <c r="A619" i="761"/>
  <c r="A618" i="761"/>
  <c r="A617" i="761"/>
  <c r="A616" i="761"/>
  <c r="A615" i="761"/>
  <c r="A614" i="761"/>
  <c r="A613" i="761"/>
  <c r="A612" i="761"/>
  <c r="A611" i="761"/>
  <c r="A610" i="761"/>
  <c r="A609" i="761"/>
  <c r="A608" i="761"/>
  <c r="A607" i="761"/>
  <c r="A606" i="761"/>
  <c r="A605" i="761"/>
  <c r="A604" i="761"/>
  <c r="A603" i="761"/>
  <c r="A602" i="761"/>
  <c r="A601" i="761"/>
  <c r="A600" i="761"/>
  <c r="A599" i="761"/>
  <c r="A598" i="761"/>
  <c r="A597" i="761"/>
  <c r="A596" i="761"/>
  <c r="A595" i="761"/>
  <c r="A594" i="761"/>
  <c r="A593" i="761"/>
  <c r="A592" i="761"/>
  <c r="A591" i="761"/>
  <c r="A590" i="761"/>
  <c r="A589" i="761"/>
  <c r="A588" i="761"/>
  <c r="A587" i="761"/>
  <c r="A586" i="761"/>
  <c r="A585" i="761"/>
  <c r="A584" i="761"/>
  <c r="A583" i="761"/>
  <c r="A582" i="761"/>
  <c r="A581" i="761"/>
  <c r="A580" i="761"/>
  <c r="A579" i="761"/>
  <c r="A578" i="761"/>
  <c r="A577" i="761"/>
  <c r="A576" i="761"/>
  <c r="A575" i="761"/>
  <c r="A574" i="761"/>
  <c r="A573" i="761"/>
  <c r="A572" i="761"/>
  <c r="A571" i="761"/>
  <c r="A570" i="761"/>
  <c r="A569" i="761"/>
  <c r="A568" i="761"/>
  <c r="A567" i="761"/>
  <c r="A566" i="761"/>
  <c r="A565" i="761"/>
  <c r="A564" i="761"/>
  <c r="A563" i="761"/>
  <c r="A562" i="761"/>
  <c r="A561" i="761"/>
  <c r="A560" i="761"/>
  <c r="A559" i="761"/>
  <c r="A558" i="761"/>
  <c r="A557" i="761"/>
  <c r="A556" i="761"/>
  <c r="A555" i="761"/>
  <c r="A554" i="761"/>
  <c r="A553" i="761"/>
  <c r="A552" i="761"/>
  <c r="A551" i="761"/>
  <c r="A550" i="761"/>
  <c r="A549" i="761"/>
  <c r="A548" i="761"/>
  <c r="A547" i="761"/>
  <c r="A546" i="761"/>
  <c r="A545" i="761"/>
  <c r="A544" i="761"/>
  <c r="A543" i="761"/>
  <c r="A542" i="761"/>
  <c r="A541" i="761"/>
  <c r="A540" i="761"/>
  <c r="A539" i="761"/>
  <c r="A538" i="761"/>
  <c r="A537" i="761"/>
  <c r="A536" i="761"/>
  <c r="A535" i="761"/>
  <c r="A534" i="761"/>
  <c r="A533" i="761"/>
  <c r="A532" i="761"/>
  <c r="A531" i="761"/>
  <c r="A530" i="761"/>
  <c r="A529" i="761"/>
  <c r="A528" i="761"/>
  <c r="A527" i="761"/>
  <c r="A526" i="761"/>
  <c r="A525" i="761"/>
  <c r="A524" i="761"/>
  <c r="A523" i="761"/>
  <c r="A522" i="761"/>
  <c r="A521" i="761"/>
  <c r="A520" i="761"/>
  <c r="A519" i="761"/>
  <c r="A518" i="761"/>
  <c r="A517" i="761"/>
  <c r="A516" i="761"/>
  <c r="A515" i="761"/>
  <c r="A514" i="761"/>
  <c r="A513" i="761"/>
  <c r="A512" i="761"/>
  <c r="A511" i="761"/>
  <c r="A510" i="761"/>
  <c r="A509" i="761"/>
  <c r="A508" i="761"/>
  <c r="A507" i="761"/>
  <c r="A506" i="761"/>
  <c r="A505" i="761"/>
  <c r="A504" i="761"/>
  <c r="A503" i="761"/>
  <c r="A502" i="761"/>
  <c r="A501" i="761"/>
  <c r="A500" i="761"/>
  <c r="A499" i="761"/>
  <c r="A498" i="761"/>
  <c r="A497" i="761"/>
  <c r="A496" i="761"/>
  <c r="A495" i="761"/>
  <c r="A494" i="761"/>
  <c r="A493" i="761"/>
  <c r="A492" i="761"/>
  <c r="A491" i="761"/>
  <c r="A490" i="761"/>
  <c r="A489" i="761"/>
  <c r="A488" i="761"/>
  <c r="A487" i="761"/>
  <c r="A486" i="761"/>
  <c r="A485" i="761"/>
  <c r="A484" i="761"/>
  <c r="A483" i="761"/>
  <c r="A482" i="761"/>
  <c r="A481" i="761"/>
  <c r="A480" i="761"/>
  <c r="A479" i="761"/>
  <c r="A478" i="761"/>
  <c r="A477" i="761"/>
  <c r="A476" i="761"/>
  <c r="A475" i="761"/>
  <c r="A474" i="761"/>
  <c r="A473" i="761"/>
  <c r="A472" i="761"/>
  <c r="A471" i="761"/>
  <c r="A470" i="761"/>
  <c r="A469" i="761"/>
  <c r="A468" i="761"/>
  <c r="A467" i="761"/>
  <c r="A466" i="761"/>
  <c r="A465" i="761"/>
  <c r="A464" i="761"/>
  <c r="A463" i="761"/>
  <c r="A462" i="761"/>
  <c r="A461" i="761"/>
  <c r="A460" i="761"/>
  <c r="A459" i="761"/>
  <c r="A458" i="761"/>
  <c r="A457" i="761"/>
  <c r="A456" i="761"/>
  <c r="A455" i="761"/>
  <c r="A454" i="761"/>
  <c r="A453" i="761"/>
  <c r="A452" i="761"/>
  <c r="A451" i="761"/>
  <c r="A450" i="761"/>
  <c r="A449" i="761"/>
  <c r="A448" i="761"/>
  <c r="A447" i="761"/>
  <c r="A446" i="761"/>
  <c r="A445" i="761"/>
  <c r="A444" i="761"/>
  <c r="A443" i="761"/>
  <c r="A442" i="761"/>
  <c r="A441" i="761"/>
  <c r="A440" i="761"/>
  <c r="A439" i="761"/>
  <c r="A438" i="761"/>
  <c r="A437" i="761"/>
  <c r="A436" i="761"/>
  <c r="A435" i="761"/>
  <c r="A434" i="761"/>
  <c r="A433" i="761"/>
  <c r="A432" i="761"/>
  <c r="A431" i="761"/>
  <c r="A430" i="761"/>
  <c r="A429" i="761"/>
  <c r="A428" i="761"/>
  <c r="A427" i="761"/>
  <c r="A426" i="761"/>
  <c r="A425" i="761"/>
  <c r="A424" i="761"/>
  <c r="A423" i="761"/>
  <c r="A422" i="761"/>
  <c r="A421" i="761"/>
  <c r="A420" i="761"/>
  <c r="A419" i="761"/>
  <c r="A418" i="761"/>
  <c r="A417" i="761"/>
  <c r="A416" i="761"/>
  <c r="A415" i="761"/>
  <c r="A414" i="761"/>
  <c r="A413" i="761"/>
  <c r="A412" i="761"/>
  <c r="A411" i="761"/>
  <c r="A410" i="761"/>
  <c r="A409" i="761"/>
  <c r="A408" i="761"/>
  <c r="A407" i="761"/>
  <c r="A406" i="761"/>
  <c r="A405" i="761"/>
  <c r="A404" i="761"/>
  <c r="A403" i="761"/>
  <c r="A402" i="761"/>
  <c r="A401" i="761"/>
  <c r="A400" i="761"/>
  <c r="A399" i="761"/>
  <c r="A398" i="761"/>
  <c r="A397" i="761"/>
  <c r="A396" i="761"/>
  <c r="A395" i="761"/>
  <c r="A394" i="761"/>
  <c r="A393" i="761"/>
  <c r="A392" i="761"/>
  <c r="A391" i="761"/>
  <c r="A390" i="761"/>
  <c r="A389" i="761"/>
  <c r="A388" i="761"/>
  <c r="A387" i="761"/>
  <c r="A386" i="761"/>
  <c r="A385" i="761"/>
  <c r="A384" i="761"/>
  <c r="A383" i="761"/>
  <c r="A382" i="761"/>
  <c r="A381" i="761"/>
  <c r="A380" i="761"/>
  <c r="A379" i="761"/>
  <c r="A378" i="761"/>
  <c r="A377" i="761"/>
  <c r="A376" i="761"/>
  <c r="A375" i="761"/>
  <c r="A374" i="761"/>
  <c r="A373" i="761"/>
  <c r="A372" i="761"/>
  <c r="A371" i="761"/>
  <c r="A370" i="761"/>
  <c r="A369" i="761"/>
  <c r="A368" i="761"/>
  <c r="A367" i="761"/>
  <c r="A366" i="761"/>
  <c r="A365" i="761"/>
  <c r="A364" i="761"/>
  <c r="A363" i="761"/>
  <c r="A362" i="761"/>
  <c r="A361" i="761"/>
  <c r="A360" i="761"/>
  <c r="A359" i="761"/>
  <c r="A358" i="761"/>
  <c r="A357" i="761"/>
  <c r="A356" i="761"/>
  <c r="A355" i="761"/>
  <c r="A354" i="761"/>
  <c r="A353" i="761"/>
  <c r="A352" i="761"/>
  <c r="A351" i="761"/>
  <c r="A350" i="761"/>
  <c r="A349" i="761"/>
  <c r="A348" i="761"/>
  <c r="A347" i="761"/>
  <c r="A346" i="761"/>
  <c r="A345" i="761"/>
  <c r="A344" i="761"/>
  <c r="A343" i="761"/>
  <c r="A342" i="761"/>
  <c r="A341" i="761"/>
  <c r="A340" i="761"/>
  <c r="A339" i="761"/>
  <c r="A338" i="761"/>
  <c r="A337" i="761"/>
  <c r="A336" i="761"/>
  <c r="A335" i="761"/>
  <c r="A334" i="761"/>
  <c r="A333" i="761"/>
  <c r="A332" i="761"/>
  <c r="A331" i="761"/>
  <c r="A330" i="761"/>
  <c r="A329" i="761"/>
  <c r="A328" i="761"/>
  <c r="A327" i="761"/>
  <c r="A326" i="761"/>
  <c r="A325" i="761"/>
  <c r="A324" i="761"/>
  <c r="A323" i="761"/>
  <c r="A322" i="761"/>
  <c r="A321" i="761"/>
  <c r="A320" i="761"/>
  <c r="A319" i="761"/>
  <c r="A318" i="761"/>
  <c r="A317" i="761"/>
  <c r="A316" i="761"/>
  <c r="A315" i="761"/>
  <c r="A314" i="761"/>
  <c r="A313" i="761"/>
  <c r="A312" i="761"/>
  <c r="A311" i="761"/>
  <c r="A310" i="761"/>
  <c r="A309" i="761"/>
  <c r="A308" i="761"/>
  <c r="A307" i="761"/>
  <c r="A306" i="761"/>
  <c r="A305" i="761"/>
  <c r="A304" i="761"/>
  <c r="A303" i="761"/>
  <c r="A302" i="761"/>
  <c r="A301" i="761"/>
  <c r="A300" i="761"/>
  <c r="A299" i="761"/>
  <c r="A298" i="761"/>
  <c r="A297" i="761"/>
  <c r="A296" i="761"/>
  <c r="A295" i="761"/>
  <c r="A294" i="761"/>
  <c r="A293" i="761"/>
  <c r="A292" i="761"/>
  <c r="A291" i="761"/>
  <c r="A290" i="761"/>
  <c r="A289" i="761"/>
  <c r="A288" i="761"/>
  <c r="A287" i="761"/>
  <c r="A286" i="761"/>
  <c r="A285" i="761"/>
  <c r="A284" i="761"/>
  <c r="A283" i="761"/>
  <c r="A282" i="761"/>
  <c r="A281" i="761"/>
  <c r="A280" i="761"/>
  <c r="A279" i="761"/>
  <c r="A278" i="761"/>
  <c r="A277" i="761"/>
  <c r="A276" i="761"/>
  <c r="A275" i="761"/>
  <c r="A274" i="761"/>
  <c r="A273" i="761"/>
  <c r="A272" i="761"/>
  <c r="A271" i="761"/>
  <c r="A270" i="761"/>
  <c r="A269" i="761"/>
  <c r="A268" i="761"/>
  <c r="A267" i="761"/>
  <c r="A266" i="761"/>
  <c r="A265" i="761"/>
  <c r="A264" i="761"/>
  <c r="A263" i="761"/>
  <c r="A262" i="761"/>
  <c r="A261" i="761"/>
  <c r="A260" i="761"/>
  <c r="A259" i="761"/>
  <c r="A258" i="761"/>
  <c r="A257" i="761"/>
  <c r="A256" i="761"/>
  <c r="A255" i="761"/>
  <c r="A254" i="761"/>
  <c r="A253" i="761"/>
  <c r="A252" i="761"/>
  <c r="A251" i="761"/>
  <c r="A250" i="761"/>
  <c r="A249" i="761"/>
  <c r="A248" i="761"/>
  <c r="A247" i="761"/>
  <c r="A246" i="761"/>
  <c r="A245" i="761"/>
  <c r="A244" i="761"/>
  <c r="A243" i="761"/>
  <c r="A242" i="761"/>
  <c r="A241" i="761"/>
  <c r="A240" i="761"/>
  <c r="A239" i="761"/>
  <c r="A238" i="761"/>
  <c r="A237" i="761"/>
  <c r="A236" i="761"/>
  <c r="A235" i="761"/>
  <c r="A234" i="761"/>
  <c r="A233" i="761"/>
  <c r="A232" i="761"/>
  <c r="A231" i="761"/>
  <c r="A230" i="761"/>
  <c r="A229" i="761"/>
  <c r="A228" i="761"/>
  <c r="A227" i="761"/>
  <c r="A226" i="761"/>
  <c r="A225" i="761"/>
  <c r="A224" i="761"/>
  <c r="A223" i="761"/>
  <c r="A222" i="761"/>
  <c r="A221" i="761"/>
  <c r="A220" i="761"/>
  <c r="A219" i="761"/>
  <c r="A218" i="761"/>
  <c r="A217" i="761"/>
  <c r="A216" i="761"/>
  <c r="A215" i="761"/>
  <c r="A214" i="761"/>
  <c r="A213" i="761"/>
  <c r="A212" i="761"/>
  <c r="A211" i="761"/>
  <c r="A210" i="761"/>
  <c r="A209" i="761"/>
  <c r="A208" i="761"/>
  <c r="A207" i="761"/>
  <c r="A206" i="761"/>
  <c r="A205" i="761"/>
  <c r="A204" i="761"/>
  <c r="A203" i="761"/>
  <c r="A202" i="761"/>
  <c r="A201" i="761"/>
  <c r="A200" i="761"/>
  <c r="A199" i="761"/>
  <c r="A198" i="761"/>
  <c r="A197" i="761"/>
  <c r="A196" i="761"/>
  <c r="A195" i="761"/>
  <c r="A194" i="761"/>
  <c r="A193" i="761"/>
  <c r="A192" i="761"/>
  <c r="A191" i="761"/>
  <c r="A190" i="761"/>
  <c r="A189" i="761"/>
  <c r="A188" i="761"/>
  <c r="A187" i="761"/>
  <c r="A186" i="761"/>
  <c r="A185" i="761"/>
  <c r="A184" i="761"/>
  <c r="A183" i="761"/>
  <c r="A182" i="761"/>
  <c r="A181" i="761"/>
  <c r="A180" i="761"/>
  <c r="A179" i="761"/>
  <c r="A178" i="761"/>
  <c r="A177" i="761"/>
  <c r="A176" i="761"/>
  <c r="A175" i="761"/>
  <c r="A174" i="761"/>
  <c r="A173" i="761"/>
  <c r="A172" i="761"/>
  <c r="A171" i="761"/>
  <c r="A170" i="761"/>
  <c r="A169" i="761"/>
  <c r="A168" i="761"/>
  <c r="A167" i="761"/>
  <c r="A166" i="761"/>
  <c r="A165" i="761"/>
  <c r="A164" i="761"/>
  <c r="A163" i="761"/>
  <c r="A162" i="761"/>
  <c r="A161" i="761"/>
  <c r="A160" i="761"/>
  <c r="A159" i="761"/>
  <c r="A158" i="761"/>
  <c r="A157" i="761"/>
  <c r="A156" i="761"/>
  <c r="A155" i="761"/>
  <c r="A154" i="761"/>
  <c r="A153" i="761"/>
  <c r="A152" i="761"/>
  <c r="A151" i="761"/>
  <c r="A150" i="761"/>
  <c r="A149" i="761"/>
  <c r="A148" i="761"/>
  <c r="C147" i="761"/>
  <c r="A147" i="761"/>
  <c r="A146" i="761"/>
  <c r="A145" i="761"/>
  <c r="A144" i="761"/>
  <c r="A143" i="761"/>
  <c r="A142" i="761"/>
  <c r="A141" i="761"/>
  <c r="A140" i="761"/>
  <c r="A139" i="761"/>
  <c r="A138" i="761"/>
  <c r="A137" i="761"/>
  <c r="A136" i="761"/>
  <c r="A135" i="761"/>
  <c r="A134" i="761"/>
  <c r="A133" i="761"/>
  <c r="A132" i="761"/>
  <c r="A131" i="761"/>
  <c r="A130" i="761"/>
  <c r="A129" i="761"/>
  <c r="A128" i="761"/>
  <c r="A127" i="761"/>
  <c r="A126" i="761"/>
  <c r="A125" i="761"/>
  <c r="A124" i="761"/>
  <c r="A123" i="761"/>
  <c r="A122" i="761"/>
  <c r="A121" i="761"/>
  <c r="A120" i="761"/>
  <c r="A119" i="761"/>
  <c r="A118" i="761"/>
  <c r="A117" i="761"/>
  <c r="A116" i="761"/>
  <c r="A115" i="761"/>
  <c r="A114" i="761"/>
  <c r="A113" i="761"/>
  <c r="A112" i="761"/>
  <c r="A111" i="761"/>
  <c r="A110" i="761"/>
  <c r="A109" i="761"/>
  <c r="A108" i="761"/>
  <c r="A107" i="761"/>
  <c r="A106" i="761"/>
  <c r="A105" i="761"/>
  <c r="A104" i="761"/>
  <c r="A103" i="761"/>
  <c r="A102" i="761"/>
  <c r="A101" i="761"/>
  <c r="A100" i="761"/>
  <c r="A99" i="761"/>
  <c r="A98" i="761"/>
  <c r="A97" i="761"/>
  <c r="A96" i="761"/>
  <c r="A95" i="761"/>
  <c r="A94" i="761"/>
  <c r="A93" i="761"/>
  <c r="A92" i="761"/>
  <c r="A91" i="761"/>
  <c r="A90" i="761"/>
  <c r="A89" i="761"/>
  <c r="A88" i="761"/>
  <c r="A87" i="761"/>
  <c r="A86" i="761"/>
  <c r="A85" i="761"/>
  <c r="A84" i="761"/>
  <c r="A83" i="761"/>
  <c r="A82" i="761"/>
  <c r="A81" i="761"/>
  <c r="A80" i="761"/>
  <c r="A79" i="761"/>
  <c r="A78" i="761"/>
  <c r="A77" i="761"/>
  <c r="A76" i="761"/>
  <c r="A75" i="761"/>
  <c r="A74" i="761"/>
  <c r="A73" i="761"/>
  <c r="A72" i="761"/>
  <c r="A71" i="761"/>
  <c r="A70" i="761"/>
  <c r="A69" i="761"/>
  <c r="A68" i="761"/>
  <c r="A67" i="761"/>
  <c r="A66" i="761"/>
  <c r="A65" i="761"/>
  <c r="A64" i="761"/>
  <c r="A63" i="761"/>
  <c r="A62" i="761"/>
  <c r="A61" i="761"/>
  <c r="A60" i="761"/>
  <c r="A59" i="761"/>
  <c r="A58" i="761"/>
  <c r="A57" i="761"/>
  <c r="A56" i="761"/>
  <c r="A55" i="761"/>
  <c r="A54" i="761"/>
  <c r="A53" i="761"/>
  <c r="A52" i="761"/>
  <c r="A51" i="761"/>
  <c r="A50" i="761"/>
  <c r="A49" i="761"/>
  <c r="A48" i="761"/>
  <c r="A47" i="761"/>
  <c r="A46" i="761"/>
  <c r="A45" i="761"/>
  <c r="A44" i="761"/>
  <c r="A43" i="761"/>
  <c r="A42" i="761"/>
  <c r="A41" i="761"/>
  <c r="A40" i="761"/>
  <c r="A39" i="761"/>
  <c r="A38" i="761"/>
  <c r="A37" i="761"/>
  <c r="A36" i="761"/>
  <c r="A35" i="761"/>
  <c r="A34" i="761"/>
  <c r="A33" i="761"/>
  <c r="A32" i="761"/>
  <c r="A31" i="761"/>
  <c r="A30" i="761"/>
  <c r="A29" i="761"/>
  <c r="A28" i="761"/>
  <c r="A27" i="761"/>
  <c r="A26" i="761"/>
  <c r="A25" i="761"/>
  <c r="A24" i="761"/>
  <c r="A23" i="761"/>
  <c r="A22" i="761"/>
  <c r="A21" i="761"/>
  <c r="A20" i="761"/>
  <c r="A19" i="761"/>
  <c r="A18" i="761"/>
  <c r="A17" i="761"/>
  <c r="A16" i="761"/>
  <c r="A15" i="761"/>
  <c r="A14" i="761"/>
  <c r="P13" i="737" l="1"/>
  <c r="A1000" i="760"/>
  <c r="A999" i="760"/>
  <c r="A998" i="760"/>
  <c r="A997" i="760"/>
  <c r="A996" i="760"/>
  <c r="A995" i="760"/>
  <c r="A994" i="760"/>
  <c r="A993" i="760"/>
  <c r="A992" i="760"/>
  <c r="A991" i="760"/>
  <c r="A990" i="760"/>
  <c r="A989" i="760"/>
  <c r="A988" i="760"/>
  <c r="A987" i="760"/>
  <c r="A986" i="760"/>
  <c r="A985" i="760"/>
  <c r="A984" i="760"/>
  <c r="A983" i="760"/>
  <c r="A982" i="760"/>
  <c r="A981" i="760"/>
  <c r="A980" i="760"/>
  <c r="A979" i="760"/>
  <c r="A978" i="760"/>
  <c r="A977" i="760"/>
  <c r="A976" i="760"/>
  <c r="A975" i="760"/>
  <c r="A974" i="760"/>
  <c r="A973" i="760"/>
  <c r="A972" i="760"/>
  <c r="A971" i="760"/>
  <c r="A970" i="760"/>
  <c r="A969" i="760"/>
  <c r="A968" i="760"/>
  <c r="A967" i="760"/>
  <c r="A966" i="760"/>
  <c r="A965" i="760"/>
  <c r="A964" i="760"/>
  <c r="A963" i="760"/>
  <c r="A962" i="760"/>
  <c r="A961" i="760"/>
  <c r="A960" i="760"/>
  <c r="A959" i="760"/>
  <c r="A958" i="760"/>
  <c r="A957" i="760"/>
  <c r="A956" i="760"/>
  <c r="A955" i="760"/>
  <c r="A954" i="760"/>
  <c r="A953" i="760"/>
  <c r="A952" i="760"/>
  <c r="A951" i="760"/>
  <c r="A950" i="760"/>
  <c r="A949" i="760"/>
  <c r="A948" i="760"/>
  <c r="A947" i="760"/>
  <c r="A946" i="760"/>
  <c r="A945" i="760"/>
  <c r="A944" i="760"/>
  <c r="A943" i="760"/>
  <c r="A942" i="760"/>
  <c r="A941" i="760"/>
  <c r="A940" i="760"/>
  <c r="A939" i="760"/>
  <c r="A938" i="760"/>
  <c r="A937" i="760"/>
  <c r="A936" i="760"/>
  <c r="A935" i="760"/>
  <c r="A934" i="760"/>
  <c r="A933" i="760"/>
  <c r="A932" i="760"/>
  <c r="A931" i="760"/>
  <c r="A930" i="760"/>
  <c r="A929" i="760"/>
  <c r="A928" i="760"/>
  <c r="A927" i="760"/>
  <c r="A926" i="760"/>
  <c r="A925" i="760"/>
  <c r="A924" i="760"/>
  <c r="A923" i="760"/>
  <c r="A922" i="760"/>
  <c r="A921" i="760"/>
  <c r="A920" i="760"/>
  <c r="A919" i="760"/>
  <c r="A918" i="760"/>
  <c r="A917" i="760"/>
  <c r="A916" i="760"/>
  <c r="A915" i="760"/>
  <c r="A914" i="760"/>
  <c r="A913" i="760"/>
  <c r="A912" i="760"/>
  <c r="A911" i="760"/>
  <c r="A910" i="760"/>
  <c r="A909" i="760"/>
  <c r="A908" i="760"/>
  <c r="A907" i="760"/>
  <c r="A906" i="760"/>
  <c r="A905" i="760"/>
  <c r="A904" i="760"/>
  <c r="A903" i="760"/>
  <c r="A902" i="760"/>
  <c r="A901" i="760"/>
  <c r="A900" i="760"/>
  <c r="A899" i="760"/>
  <c r="A898" i="760"/>
  <c r="A897" i="760"/>
  <c r="A896" i="760"/>
  <c r="A895" i="760"/>
  <c r="A894" i="760"/>
  <c r="A893" i="760"/>
  <c r="A892" i="760"/>
  <c r="A891" i="760"/>
  <c r="A890" i="760"/>
  <c r="A889" i="760"/>
  <c r="A888" i="760"/>
  <c r="A887" i="760"/>
  <c r="A886" i="760"/>
  <c r="A885" i="760"/>
  <c r="A884" i="760"/>
  <c r="A883" i="760"/>
  <c r="A882" i="760"/>
  <c r="A881" i="760"/>
  <c r="A880" i="760"/>
  <c r="A879" i="760"/>
  <c r="A878" i="760"/>
  <c r="A877" i="760"/>
  <c r="A876" i="760"/>
  <c r="A875" i="760"/>
  <c r="A874" i="760"/>
  <c r="A873" i="760"/>
  <c r="A872" i="760"/>
  <c r="A871" i="760"/>
  <c r="A870" i="760"/>
  <c r="A869" i="760"/>
  <c r="A868" i="760"/>
  <c r="A867" i="760"/>
  <c r="A866" i="760"/>
  <c r="A865" i="760"/>
  <c r="A864" i="760"/>
  <c r="A863" i="760"/>
  <c r="A862" i="760"/>
  <c r="A861" i="760"/>
  <c r="A860" i="760"/>
  <c r="A859" i="760"/>
  <c r="A858" i="760"/>
  <c r="A857" i="760"/>
  <c r="A856" i="760"/>
  <c r="A855" i="760"/>
  <c r="A854" i="760"/>
  <c r="A853" i="760"/>
  <c r="A852" i="760"/>
  <c r="A851" i="760"/>
  <c r="A850" i="760"/>
  <c r="A849" i="760"/>
  <c r="A848" i="760"/>
  <c r="A847" i="760"/>
  <c r="A846" i="760"/>
  <c r="A845" i="760"/>
  <c r="A844" i="760"/>
  <c r="A843" i="760"/>
  <c r="A842" i="760"/>
  <c r="A841" i="760"/>
  <c r="A840" i="760"/>
  <c r="A839" i="760"/>
  <c r="A838" i="760"/>
  <c r="A837" i="760"/>
  <c r="A836" i="760"/>
  <c r="A835" i="760"/>
  <c r="A834" i="760"/>
  <c r="A833" i="760"/>
  <c r="A832" i="760"/>
  <c r="A831" i="760"/>
  <c r="A830" i="760"/>
  <c r="A829" i="760"/>
  <c r="A828" i="760"/>
  <c r="A827" i="760"/>
  <c r="A826" i="760"/>
  <c r="A825" i="760"/>
  <c r="A824" i="760"/>
  <c r="A823" i="760"/>
  <c r="A822" i="760"/>
  <c r="A821" i="760"/>
  <c r="A820" i="760"/>
  <c r="A819" i="760"/>
  <c r="A818" i="760"/>
  <c r="A817" i="760"/>
  <c r="A816" i="760"/>
  <c r="A815" i="760"/>
  <c r="A814" i="760"/>
  <c r="A813" i="760"/>
  <c r="A812" i="760"/>
  <c r="A811" i="760"/>
  <c r="A810" i="760"/>
  <c r="A809" i="760"/>
  <c r="A808" i="760"/>
  <c r="A807" i="760"/>
  <c r="A806" i="760"/>
  <c r="A805" i="760"/>
  <c r="A804" i="760"/>
  <c r="A803" i="760"/>
  <c r="A802" i="760"/>
  <c r="A801" i="760"/>
  <c r="A800" i="760"/>
  <c r="A799" i="760"/>
  <c r="A798" i="760"/>
  <c r="A797" i="760"/>
  <c r="A796" i="760"/>
  <c r="A795" i="760"/>
  <c r="A794" i="760"/>
  <c r="A793" i="760"/>
  <c r="A792" i="760"/>
  <c r="A791" i="760"/>
  <c r="A790" i="760"/>
  <c r="A789" i="760"/>
  <c r="A788" i="760"/>
  <c r="A787" i="760"/>
  <c r="A786" i="760"/>
  <c r="A785" i="760"/>
  <c r="A784" i="760"/>
  <c r="A783" i="760"/>
  <c r="A782" i="760"/>
  <c r="A781" i="760"/>
  <c r="A780" i="760"/>
  <c r="A779" i="760"/>
  <c r="A778" i="760"/>
  <c r="A777" i="760"/>
  <c r="A776" i="760"/>
  <c r="A775" i="760"/>
  <c r="A774" i="760"/>
  <c r="A773" i="760"/>
  <c r="A772" i="760"/>
  <c r="A771" i="760"/>
  <c r="A770" i="760"/>
  <c r="A769" i="760"/>
  <c r="A768" i="760"/>
  <c r="A767" i="760"/>
  <c r="A766" i="760"/>
  <c r="A765" i="760"/>
  <c r="A764" i="760"/>
  <c r="A763" i="760"/>
  <c r="A762" i="760"/>
  <c r="A761" i="760"/>
  <c r="A760" i="760"/>
  <c r="A759" i="760"/>
  <c r="A758" i="760"/>
  <c r="A757" i="760"/>
  <c r="A756" i="760"/>
  <c r="A755" i="760"/>
  <c r="A754" i="760"/>
  <c r="A753" i="760"/>
  <c r="A752" i="760"/>
  <c r="A751" i="760"/>
  <c r="A750" i="760"/>
  <c r="A749" i="760"/>
  <c r="A748" i="760"/>
  <c r="A747" i="760"/>
  <c r="A746" i="760"/>
  <c r="A745" i="760"/>
  <c r="A744" i="760"/>
  <c r="A743" i="760"/>
  <c r="A742" i="760"/>
  <c r="A741" i="760"/>
  <c r="A740" i="760"/>
  <c r="A739" i="760"/>
  <c r="A738" i="760"/>
  <c r="A737" i="760"/>
  <c r="A736" i="760"/>
  <c r="A735" i="760"/>
  <c r="A734" i="760"/>
  <c r="A733" i="760"/>
  <c r="A732" i="760"/>
  <c r="A731" i="760"/>
  <c r="A730" i="760"/>
  <c r="A729" i="760"/>
  <c r="A728" i="760"/>
  <c r="A727" i="760"/>
  <c r="A726" i="760"/>
  <c r="A725" i="760"/>
  <c r="A724" i="760"/>
  <c r="A723" i="760"/>
  <c r="A722" i="760"/>
  <c r="A721" i="760"/>
  <c r="A720" i="760"/>
  <c r="A719" i="760"/>
  <c r="A718" i="760"/>
  <c r="A717" i="760"/>
  <c r="A716" i="760"/>
  <c r="A715" i="760"/>
  <c r="A714" i="760"/>
  <c r="A713" i="760"/>
  <c r="A712" i="760"/>
  <c r="A711" i="760"/>
  <c r="A710" i="760"/>
  <c r="A709" i="760"/>
  <c r="A708" i="760"/>
  <c r="A707" i="760"/>
  <c r="A706" i="760"/>
  <c r="A705" i="760"/>
  <c r="A704" i="760"/>
  <c r="A703" i="760"/>
  <c r="A702" i="760"/>
  <c r="A701" i="760"/>
  <c r="A700" i="760"/>
  <c r="A699" i="760"/>
  <c r="A698" i="760"/>
  <c r="A697" i="760"/>
  <c r="A696" i="760"/>
  <c r="A695" i="760"/>
  <c r="A694" i="760"/>
  <c r="A693" i="760"/>
  <c r="A692" i="760"/>
  <c r="A691" i="760"/>
  <c r="A690" i="760"/>
  <c r="A689" i="760"/>
  <c r="A688" i="760"/>
  <c r="A687" i="760"/>
  <c r="A686" i="760"/>
  <c r="A685" i="760"/>
  <c r="A684" i="760"/>
  <c r="A683" i="760"/>
  <c r="A682" i="760"/>
  <c r="A681" i="760"/>
  <c r="A680" i="760"/>
  <c r="A679" i="760"/>
  <c r="A678" i="760"/>
  <c r="A677" i="760"/>
  <c r="A676" i="760"/>
  <c r="A675" i="760"/>
  <c r="A674" i="760"/>
  <c r="A673" i="760"/>
  <c r="A672" i="760"/>
  <c r="A671" i="760"/>
  <c r="A670" i="760"/>
  <c r="A669" i="760"/>
  <c r="A668" i="760"/>
  <c r="A667" i="760"/>
  <c r="A666" i="760"/>
  <c r="A665" i="760"/>
  <c r="A664" i="760"/>
  <c r="A663" i="760"/>
  <c r="A662" i="760"/>
  <c r="A661" i="760"/>
  <c r="A660" i="760"/>
  <c r="A659" i="760"/>
  <c r="A658" i="760"/>
  <c r="A657" i="760"/>
  <c r="A656" i="760"/>
  <c r="A655" i="760"/>
  <c r="A654" i="760"/>
  <c r="A653" i="760"/>
  <c r="A652" i="760"/>
  <c r="A651" i="760"/>
  <c r="A650" i="760"/>
  <c r="A649" i="760"/>
  <c r="A648" i="760"/>
  <c r="A647" i="760"/>
  <c r="A646" i="760"/>
  <c r="A645" i="760"/>
  <c r="A644" i="760"/>
  <c r="A643" i="760"/>
  <c r="A642" i="760"/>
  <c r="A641" i="760"/>
  <c r="A640" i="760"/>
  <c r="A639" i="760"/>
  <c r="A638" i="760"/>
  <c r="A637" i="760"/>
  <c r="A636" i="760"/>
  <c r="A635" i="760"/>
  <c r="A634" i="760"/>
  <c r="A633" i="760"/>
  <c r="A632" i="760"/>
  <c r="A631" i="760"/>
  <c r="A630" i="760"/>
  <c r="A629" i="760"/>
  <c r="A628" i="760"/>
  <c r="A627" i="760"/>
  <c r="A626" i="760"/>
  <c r="A625" i="760"/>
  <c r="A624" i="760"/>
  <c r="A623" i="760"/>
  <c r="A622" i="760"/>
  <c r="A621" i="760"/>
  <c r="A620" i="760"/>
  <c r="A619" i="760"/>
  <c r="A618" i="760"/>
  <c r="A617" i="760"/>
  <c r="A616" i="760"/>
  <c r="A615" i="760"/>
  <c r="A614" i="760"/>
  <c r="A613" i="760"/>
  <c r="A612" i="760"/>
  <c r="A611" i="760"/>
  <c r="A610" i="760"/>
  <c r="A609" i="760"/>
  <c r="A608" i="760"/>
  <c r="A607" i="760"/>
  <c r="A606" i="760"/>
  <c r="A605" i="760"/>
  <c r="A604" i="760"/>
  <c r="A603" i="760"/>
  <c r="A602" i="760"/>
  <c r="A601" i="760"/>
  <c r="A600" i="760"/>
  <c r="A599" i="760"/>
  <c r="A598" i="760"/>
  <c r="A597" i="760"/>
  <c r="A596" i="760"/>
  <c r="A595" i="760"/>
  <c r="A594" i="760"/>
  <c r="A593" i="760"/>
  <c r="A592" i="760"/>
  <c r="A591" i="760"/>
  <c r="A590" i="760"/>
  <c r="A589" i="760"/>
  <c r="A588" i="760"/>
  <c r="A587" i="760"/>
  <c r="A586" i="760"/>
  <c r="A585" i="760"/>
  <c r="A584" i="760"/>
  <c r="A583" i="760"/>
  <c r="A582" i="760"/>
  <c r="A581" i="760"/>
  <c r="A580" i="760"/>
  <c r="A579" i="760"/>
  <c r="A578" i="760"/>
  <c r="A577" i="760"/>
  <c r="A576" i="760"/>
  <c r="A575" i="760"/>
  <c r="A574" i="760"/>
  <c r="A573" i="760"/>
  <c r="A572" i="760"/>
  <c r="A571" i="760"/>
  <c r="A570" i="760"/>
  <c r="A569" i="760"/>
  <c r="A568" i="760"/>
  <c r="A567" i="760"/>
  <c r="A566" i="760"/>
  <c r="A565" i="760"/>
  <c r="A564" i="760"/>
  <c r="A563" i="760"/>
  <c r="A562" i="760"/>
  <c r="A561" i="760"/>
  <c r="A560" i="760"/>
  <c r="A559" i="760"/>
  <c r="A558" i="760"/>
  <c r="A557" i="760"/>
  <c r="A556" i="760"/>
  <c r="A555" i="760"/>
  <c r="A554" i="760"/>
  <c r="A553" i="760"/>
  <c r="A552" i="760"/>
  <c r="A551" i="760"/>
  <c r="A550" i="760"/>
  <c r="A549" i="760"/>
  <c r="A548" i="760"/>
  <c r="A547" i="760"/>
  <c r="A546" i="760"/>
  <c r="A545" i="760"/>
  <c r="A544" i="760"/>
  <c r="A543" i="760"/>
  <c r="A542" i="760"/>
  <c r="A541" i="760"/>
  <c r="A540" i="760"/>
  <c r="A539" i="760"/>
  <c r="A538" i="760"/>
  <c r="A537" i="760"/>
  <c r="A536" i="760"/>
  <c r="A535" i="760"/>
  <c r="A534" i="760"/>
  <c r="A533" i="760"/>
  <c r="A532" i="760"/>
  <c r="A531" i="760"/>
  <c r="A530" i="760"/>
  <c r="A529" i="760"/>
  <c r="A528" i="760"/>
  <c r="A527" i="760"/>
  <c r="A526" i="760"/>
  <c r="A525" i="760"/>
  <c r="A524" i="760"/>
  <c r="A523" i="760"/>
  <c r="A522" i="760"/>
  <c r="A521" i="760"/>
  <c r="A520" i="760"/>
  <c r="A519" i="760"/>
  <c r="A518" i="760"/>
  <c r="A517" i="760"/>
  <c r="A516" i="760"/>
  <c r="A515" i="760"/>
  <c r="A514" i="760"/>
  <c r="A513" i="760"/>
  <c r="A512" i="760"/>
  <c r="A511" i="760"/>
  <c r="A510" i="760"/>
  <c r="A509" i="760"/>
  <c r="A508" i="760"/>
  <c r="A507" i="760"/>
  <c r="A506" i="760"/>
  <c r="A505" i="760"/>
  <c r="A504" i="760"/>
  <c r="A503" i="760"/>
  <c r="A502" i="760"/>
  <c r="A501" i="760"/>
  <c r="A500" i="760"/>
  <c r="A499" i="760"/>
  <c r="A498" i="760"/>
  <c r="A497" i="760"/>
  <c r="A496" i="760"/>
  <c r="A495" i="760"/>
  <c r="A494" i="760"/>
  <c r="A493" i="760"/>
  <c r="A492" i="760"/>
  <c r="A491" i="760"/>
  <c r="A490" i="760"/>
  <c r="A489" i="760"/>
  <c r="A488" i="760"/>
  <c r="A487" i="760"/>
  <c r="A486" i="760"/>
  <c r="A485" i="760"/>
  <c r="A484" i="760"/>
  <c r="A483" i="760"/>
  <c r="A482" i="760"/>
  <c r="A481" i="760"/>
  <c r="A480" i="760"/>
  <c r="A479" i="760"/>
  <c r="A478" i="760"/>
  <c r="A477" i="760"/>
  <c r="A476" i="760"/>
  <c r="A475" i="760"/>
  <c r="A474" i="760"/>
  <c r="A473" i="760"/>
  <c r="A472" i="760"/>
  <c r="A471" i="760"/>
  <c r="A470" i="760"/>
  <c r="A469" i="760"/>
  <c r="A468" i="760"/>
  <c r="A467" i="760"/>
  <c r="A466" i="760"/>
  <c r="A465" i="760"/>
  <c r="A464" i="760"/>
  <c r="A463" i="760"/>
  <c r="A462" i="760"/>
  <c r="A461" i="760"/>
  <c r="A460" i="760"/>
  <c r="A459" i="760"/>
  <c r="A458" i="760"/>
  <c r="A457" i="760"/>
  <c r="A456" i="760"/>
  <c r="A455" i="760"/>
  <c r="A454" i="760"/>
  <c r="A453" i="760"/>
  <c r="A452" i="760"/>
  <c r="A451" i="760"/>
  <c r="A450" i="760"/>
  <c r="A449" i="760"/>
  <c r="A448" i="760"/>
  <c r="A447" i="760"/>
  <c r="A446" i="760"/>
  <c r="A445" i="760"/>
  <c r="A444" i="760"/>
  <c r="A443" i="760"/>
  <c r="A442" i="760"/>
  <c r="A441" i="760"/>
  <c r="A440" i="760"/>
  <c r="A439" i="760"/>
  <c r="A438" i="760"/>
  <c r="A437" i="760"/>
  <c r="A436" i="760"/>
  <c r="A435" i="760"/>
  <c r="A434" i="760"/>
  <c r="A433" i="760"/>
  <c r="A432" i="760"/>
  <c r="A431" i="760"/>
  <c r="A430" i="760"/>
  <c r="A429" i="760"/>
  <c r="A428" i="760"/>
  <c r="A427" i="760"/>
  <c r="A426" i="760"/>
  <c r="A425" i="760"/>
  <c r="A424" i="760"/>
  <c r="A423" i="760"/>
  <c r="A422" i="760"/>
  <c r="A421" i="760"/>
  <c r="A420" i="760"/>
  <c r="A419" i="760"/>
  <c r="A418" i="760"/>
  <c r="A417" i="760"/>
  <c r="A416" i="760"/>
  <c r="A415" i="760"/>
  <c r="A414" i="760"/>
  <c r="A413" i="760"/>
  <c r="A412" i="760"/>
  <c r="A411" i="760"/>
  <c r="A410" i="760"/>
  <c r="A409" i="760"/>
  <c r="A408" i="760"/>
  <c r="A407" i="760"/>
  <c r="A406" i="760"/>
  <c r="A405" i="760"/>
  <c r="A404" i="760"/>
  <c r="A403" i="760"/>
  <c r="A402" i="760"/>
  <c r="A401" i="760"/>
  <c r="A400" i="760"/>
  <c r="A399" i="760"/>
  <c r="A398" i="760"/>
  <c r="A397" i="760"/>
  <c r="A396" i="760"/>
  <c r="A395" i="760"/>
  <c r="A394" i="760"/>
  <c r="A393" i="760"/>
  <c r="A392" i="760"/>
  <c r="A391" i="760"/>
  <c r="A390" i="760"/>
  <c r="A389" i="760"/>
  <c r="A388" i="760"/>
  <c r="A387" i="760"/>
  <c r="A386" i="760"/>
  <c r="A385" i="760"/>
  <c r="A384" i="760"/>
  <c r="A383" i="760"/>
  <c r="A382" i="760"/>
  <c r="A381" i="760"/>
  <c r="A380" i="760"/>
  <c r="A379" i="760"/>
  <c r="A378" i="760"/>
  <c r="A377" i="760"/>
  <c r="A376" i="760"/>
  <c r="A375" i="760"/>
  <c r="A374" i="760"/>
  <c r="A373" i="760"/>
  <c r="A372" i="760"/>
  <c r="A371" i="760"/>
  <c r="A370" i="760"/>
  <c r="A369" i="760"/>
  <c r="A368" i="760"/>
  <c r="A367" i="760"/>
  <c r="A366" i="760"/>
  <c r="A365" i="760"/>
  <c r="A364" i="760"/>
  <c r="A363" i="760"/>
  <c r="A362" i="760"/>
  <c r="A361" i="760"/>
  <c r="A360" i="760"/>
  <c r="A359" i="760"/>
  <c r="A358" i="760"/>
  <c r="A357" i="760"/>
  <c r="A356" i="760"/>
  <c r="A355" i="760"/>
  <c r="A354" i="760"/>
  <c r="A353" i="760"/>
  <c r="A352" i="760"/>
  <c r="A351" i="760"/>
  <c r="A350" i="760"/>
  <c r="A349" i="760"/>
  <c r="A348" i="760"/>
  <c r="A347" i="760"/>
  <c r="A346" i="760"/>
  <c r="A345" i="760"/>
  <c r="A344" i="760"/>
  <c r="A343" i="760"/>
  <c r="A342" i="760"/>
  <c r="A341" i="760"/>
  <c r="A340" i="760"/>
  <c r="A339" i="760"/>
  <c r="A338" i="760"/>
  <c r="A337" i="760"/>
  <c r="A336" i="760"/>
  <c r="A335" i="760"/>
  <c r="A334" i="760"/>
  <c r="A333" i="760"/>
  <c r="A332" i="760"/>
  <c r="A331" i="760"/>
  <c r="A330" i="760"/>
  <c r="A329" i="760"/>
  <c r="A328" i="760"/>
  <c r="A327" i="760"/>
  <c r="A326" i="760"/>
  <c r="A325" i="760"/>
  <c r="A324" i="760"/>
  <c r="A323" i="760"/>
  <c r="A322" i="760"/>
  <c r="A321" i="760"/>
  <c r="A320" i="760"/>
  <c r="A319" i="760"/>
  <c r="A318" i="760"/>
  <c r="A317" i="760"/>
  <c r="A316" i="760"/>
  <c r="A315" i="760"/>
  <c r="A314" i="760"/>
  <c r="A313" i="760"/>
  <c r="A312" i="760"/>
  <c r="A311" i="760"/>
  <c r="A310" i="760"/>
  <c r="A309" i="760"/>
  <c r="A308" i="760"/>
  <c r="A307" i="760"/>
  <c r="A306" i="760"/>
  <c r="A305" i="760"/>
  <c r="A304" i="760"/>
  <c r="A303" i="760"/>
  <c r="A302" i="760"/>
  <c r="A301" i="760"/>
  <c r="A300" i="760"/>
  <c r="A299" i="760"/>
  <c r="A298" i="760"/>
  <c r="A297" i="760"/>
  <c r="A296" i="760"/>
  <c r="A295" i="760"/>
  <c r="A294" i="760"/>
  <c r="A293" i="760"/>
  <c r="A292" i="760"/>
  <c r="A291" i="760"/>
  <c r="A290" i="760"/>
  <c r="A289" i="760"/>
  <c r="A288" i="760"/>
  <c r="A287" i="760"/>
  <c r="A286" i="760"/>
  <c r="A285" i="760"/>
  <c r="A284" i="760"/>
  <c r="A283" i="760"/>
  <c r="A282" i="760"/>
  <c r="A281" i="760"/>
  <c r="A280" i="760"/>
  <c r="A279" i="760"/>
  <c r="A278" i="760"/>
  <c r="A277" i="760"/>
  <c r="A276" i="760"/>
  <c r="A275" i="760"/>
  <c r="A274" i="760"/>
  <c r="A273" i="760"/>
  <c r="A272" i="760"/>
  <c r="A271" i="760"/>
  <c r="A270" i="760"/>
  <c r="A269" i="760"/>
  <c r="C268" i="760"/>
  <c r="A268" i="760"/>
  <c r="A267" i="760"/>
  <c r="A266" i="760"/>
  <c r="A265" i="760"/>
  <c r="A264" i="760"/>
  <c r="A263" i="760"/>
  <c r="A262" i="760"/>
  <c r="A261" i="760"/>
  <c r="A260" i="760"/>
  <c r="A259" i="760"/>
  <c r="A258" i="760"/>
  <c r="A257" i="760"/>
  <c r="A256" i="760"/>
  <c r="A255" i="760"/>
  <c r="A254" i="760"/>
  <c r="A253" i="760"/>
  <c r="A252" i="760"/>
  <c r="A251" i="760"/>
  <c r="A250" i="760"/>
  <c r="A249" i="760"/>
  <c r="A248" i="760"/>
  <c r="A247" i="760"/>
  <c r="A246" i="760"/>
  <c r="A245" i="760"/>
  <c r="A244" i="760"/>
  <c r="A243" i="760"/>
  <c r="A242" i="760"/>
  <c r="A241" i="760"/>
  <c r="A240" i="760"/>
  <c r="A239" i="760"/>
  <c r="A238" i="760"/>
  <c r="A237" i="760"/>
  <c r="A236" i="760"/>
  <c r="A235" i="760"/>
  <c r="A234" i="760"/>
  <c r="A233" i="760"/>
  <c r="A232" i="760"/>
  <c r="A231" i="760"/>
  <c r="A230" i="760"/>
  <c r="A229" i="760"/>
  <c r="A228" i="760"/>
  <c r="A227" i="760"/>
  <c r="A226" i="760"/>
  <c r="A225" i="760"/>
  <c r="A224" i="760"/>
  <c r="A223" i="760"/>
  <c r="A222" i="760"/>
  <c r="A221" i="760"/>
  <c r="A220" i="760"/>
  <c r="A219" i="760"/>
  <c r="A218" i="760"/>
  <c r="A217" i="760"/>
  <c r="A216" i="760"/>
  <c r="A215" i="760"/>
  <c r="A214" i="760"/>
  <c r="A213" i="760"/>
  <c r="A212" i="760"/>
  <c r="A211" i="760"/>
  <c r="A210" i="760"/>
  <c r="A209" i="760"/>
  <c r="A208" i="760"/>
  <c r="A207" i="760"/>
  <c r="A206" i="760"/>
  <c r="A205" i="760"/>
  <c r="A204" i="760"/>
  <c r="A203" i="760"/>
  <c r="A202" i="760"/>
  <c r="A201" i="760"/>
  <c r="A200" i="760"/>
  <c r="A199" i="760"/>
  <c r="A198" i="760"/>
  <c r="A197" i="760"/>
  <c r="A196" i="760"/>
  <c r="A195" i="760"/>
  <c r="A194" i="760"/>
  <c r="A193" i="760"/>
  <c r="A192" i="760"/>
  <c r="A191" i="760"/>
  <c r="A190" i="760"/>
  <c r="A189" i="760"/>
  <c r="A188" i="760"/>
  <c r="A187" i="760"/>
  <c r="A186" i="760"/>
  <c r="A185" i="760"/>
  <c r="A184" i="760"/>
  <c r="A183" i="760"/>
  <c r="A182" i="760"/>
  <c r="A181" i="760"/>
  <c r="A180" i="760"/>
  <c r="A179" i="760"/>
  <c r="A178" i="760"/>
  <c r="A177" i="760"/>
  <c r="A176" i="760"/>
  <c r="A175" i="760"/>
  <c r="A174" i="760"/>
  <c r="A173" i="760"/>
  <c r="A172" i="760"/>
  <c r="A171" i="760"/>
  <c r="A170" i="760"/>
  <c r="A169" i="760"/>
  <c r="A168" i="760"/>
  <c r="A167" i="760"/>
  <c r="A166" i="760"/>
  <c r="A165" i="760"/>
  <c r="A164" i="760"/>
  <c r="A163" i="760"/>
  <c r="A162" i="760"/>
  <c r="A161" i="760"/>
  <c r="A160" i="760"/>
  <c r="A159" i="760"/>
  <c r="A158" i="760"/>
  <c r="A157" i="760"/>
  <c r="A156" i="760"/>
  <c r="A155" i="760"/>
  <c r="A154" i="760"/>
  <c r="A153" i="760"/>
  <c r="A152" i="760"/>
  <c r="A151" i="760"/>
  <c r="A150" i="760"/>
  <c r="A149" i="760"/>
  <c r="A148" i="760"/>
  <c r="A147" i="760"/>
  <c r="A146" i="760"/>
  <c r="A145" i="760"/>
  <c r="A144" i="760"/>
  <c r="A143" i="760"/>
  <c r="A142" i="760"/>
  <c r="A141" i="760"/>
  <c r="A140" i="760"/>
  <c r="A139" i="760"/>
  <c r="A138" i="760"/>
  <c r="A137" i="760"/>
  <c r="A136" i="760"/>
  <c r="A135" i="760"/>
  <c r="A134" i="760"/>
  <c r="A133" i="760"/>
  <c r="A132" i="760"/>
  <c r="A131" i="760"/>
  <c r="A130" i="760"/>
  <c r="A129" i="760"/>
  <c r="A128" i="760"/>
  <c r="A127" i="760"/>
  <c r="A126" i="760"/>
  <c r="A125" i="760"/>
  <c r="A124" i="760"/>
  <c r="A123" i="760"/>
  <c r="A122" i="760"/>
  <c r="A121" i="760"/>
  <c r="A120" i="760"/>
  <c r="A119" i="760"/>
  <c r="A118" i="760"/>
  <c r="A117" i="760"/>
  <c r="A116" i="760"/>
  <c r="A115" i="760"/>
  <c r="A114" i="760"/>
  <c r="A113" i="760"/>
  <c r="A112" i="760"/>
  <c r="A111" i="760"/>
  <c r="A110" i="760"/>
  <c r="A109" i="760"/>
  <c r="A108" i="760"/>
  <c r="A107" i="760"/>
  <c r="A106" i="760"/>
  <c r="A105" i="760"/>
  <c r="A104" i="760"/>
  <c r="A103" i="760"/>
  <c r="A102" i="760"/>
  <c r="A101" i="760"/>
  <c r="A100" i="760"/>
  <c r="A99" i="760"/>
  <c r="A98" i="760"/>
  <c r="A97" i="760"/>
  <c r="A96" i="760"/>
  <c r="A95" i="760"/>
  <c r="A94" i="760"/>
  <c r="A93" i="760"/>
  <c r="A92" i="760"/>
  <c r="A91" i="760"/>
  <c r="A90" i="760"/>
  <c r="A89" i="760"/>
  <c r="A88" i="760"/>
  <c r="A87" i="760"/>
  <c r="A86" i="760"/>
  <c r="A85" i="760"/>
  <c r="A84" i="760"/>
  <c r="A83" i="760"/>
  <c r="A82" i="760"/>
  <c r="A81" i="760"/>
  <c r="A80" i="760"/>
  <c r="A79" i="760"/>
  <c r="A78" i="760"/>
  <c r="A77" i="760"/>
  <c r="A76" i="760"/>
  <c r="A75" i="760"/>
  <c r="A74" i="760"/>
  <c r="A73" i="760"/>
  <c r="A72" i="760"/>
  <c r="A71" i="760"/>
  <c r="A70" i="760"/>
  <c r="A69" i="760"/>
  <c r="A68" i="760"/>
  <c r="A67" i="760"/>
  <c r="A66" i="760"/>
  <c r="A65" i="760"/>
  <c r="A64" i="760"/>
  <c r="A63" i="760"/>
  <c r="A62" i="760"/>
  <c r="A61" i="760"/>
  <c r="A60" i="760"/>
  <c r="A59" i="760"/>
  <c r="A58" i="760"/>
  <c r="A57" i="760"/>
  <c r="A56" i="760"/>
  <c r="A55" i="760"/>
  <c r="A54" i="760"/>
  <c r="A53" i="760"/>
  <c r="A52" i="760"/>
  <c r="A51" i="760"/>
  <c r="A50" i="760"/>
  <c r="A49" i="760"/>
  <c r="A48" i="760"/>
  <c r="A47" i="760"/>
  <c r="A46" i="760"/>
  <c r="A45" i="760"/>
  <c r="A44" i="760"/>
  <c r="A43" i="760"/>
  <c r="A42" i="760"/>
  <c r="A41" i="760"/>
  <c r="A40" i="760"/>
  <c r="A39" i="760"/>
  <c r="A38" i="760"/>
  <c r="A37" i="760"/>
  <c r="A36" i="760"/>
  <c r="A35" i="760"/>
  <c r="A34" i="760"/>
  <c r="A33" i="760"/>
  <c r="A32" i="760"/>
  <c r="A31" i="760"/>
  <c r="A30" i="760"/>
  <c r="A29" i="760"/>
  <c r="A28" i="760"/>
  <c r="A27" i="760"/>
  <c r="A26" i="760"/>
  <c r="A25" i="760"/>
  <c r="A24" i="760"/>
  <c r="A23" i="760"/>
  <c r="A22" i="760"/>
  <c r="A21" i="760"/>
  <c r="A20" i="760"/>
  <c r="A19" i="760"/>
  <c r="A18" i="760"/>
  <c r="A17" i="760"/>
  <c r="A16" i="760"/>
  <c r="A15" i="760"/>
  <c r="A14" i="760"/>
  <c r="Q463" i="759"/>
  <c r="P463" i="759"/>
  <c r="O463" i="759"/>
  <c r="N463" i="759"/>
  <c r="M463" i="759"/>
  <c r="L463" i="759"/>
  <c r="K463" i="759"/>
  <c r="J463" i="759"/>
  <c r="I463" i="759"/>
  <c r="H463" i="759"/>
  <c r="G463" i="759"/>
  <c r="F463" i="759"/>
  <c r="E463" i="759"/>
  <c r="D463" i="759"/>
  <c r="C463" i="759"/>
  <c r="P13" i="250" l="1"/>
  <c r="C468" i="42"/>
  <c r="J468" i="42" s="1"/>
  <c r="I468" i="42"/>
  <c r="C469" i="42"/>
  <c r="J469" i="42" s="1"/>
  <c r="I469" i="42"/>
  <c r="C470" i="42"/>
  <c r="J470" i="42" s="1"/>
  <c r="I470" i="42"/>
  <c r="C471" i="42"/>
  <c r="J471" i="42" s="1"/>
  <c r="I471" i="42"/>
  <c r="C472" i="42"/>
  <c r="J472" i="42" s="1"/>
  <c r="I472" i="42"/>
  <c r="C473" i="42"/>
  <c r="J473" i="42" s="1"/>
  <c r="I473" i="42"/>
  <c r="C474" i="42"/>
  <c r="J474" i="42" s="1"/>
  <c r="I474" i="42"/>
  <c r="C475" i="42"/>
  <c r="J475" i="42" s="1"/>
  <c r="I475" i="42"/>
  <c r="K12" i="293" l="1"/>
  <c r="J12" i="293"/>
  <c r="I12" i="293"/>
  <c r="H12" i="293"/>
  <c r="G12" i="293"/>
  <c r="F12" i="293"/>
  <c r="K11" i="293"/>
  <c r="J11" i="293"/>
  <c r="I11" i="293"/>
  <c r="H11" i="293"/>
  <c r="G11" i="293"/>
  <c r="F11" i="293"/>
  <c r="K10" i="293"/>
  <c r="J10" i="293"/>
  <c r="I10" i="293"/>
  <c r="H10" i="293"/>
  <c r="G10" i="293"/>
  <c r="F10" i="293"/>
  <c r="A152" i="738" l="1"/>
  <c r="D151" i="738" l="1"/>
  <c r="A151" i="738"/>
  <c r="D150" i="738"/>
  <c r="A150" i="738"/>
  <c r="D149" i="738"/>
  <c r="A149" i="738"/>
  <c r="D148" i="738"/>
  <c r="A148" i="738"/>
  <c r="D147" i="738"/>
  <c r="A147" i="738"/>
  <c r="D146" i="738"/>
  <c r="A146" i="738"/>
  <c r="D145" i="738"/>
  <c r="A145" i="738"/>
  <c r="D144" i="738"/>
  <c r="A144" i="738"/>
  <c r="D143" i="738"/>
  <c r="A143" i="738"/>
  <c r="D142" i="738"/>
  <c r="A142" i="738"/>
  <c r="D141" i="738"/>
  <c r="A141" i="738"/>
  <c r="D140" i="738"/>
  <c r="A140" i="738"/>
  <c r="D139" i="738"/>
  <c r="A139" i="738"/>
  <c r="D138" i="738"/>
  <c r="A138" i="738"/>
  <c r="D137" i="738"/>
  <c r="A137" i="738"/>
  <c r="D136" i="738"/>
  <c r="A136" i="738"/>
  <c r="D135" i="738"/>
  <c r="A135" i="738"/>
  <c r="D134" i="738"/>
  <c r="A134" i="738"/>
  <c r="D133" i="738"/>
  <c r="A133" i="738"/>
  <c r="D132" i="738"/>
  <c r="A132" i="738"/>
  <c r="D131" i="738"/>
  <c r="A131" i="738"/>
  <c r="D130" i="738"/>
  <c r="A130" i="738"/>
  <c r="D129" i="738"/>
  <c r="A129" i="738"/>
  <c r="D128" i="738"/>
  <c r="A128" i="738"/>
  <c r="D127" i="738"/>
  <c r="A127" i="738"/>
  <c r="D126" i="738"/>
  <c r="A126" i="738"/>
  <c r="D125" i="738"/>
  <c r="A125" i="738"/>
  <c r="D124" i="738"/>
  <c r="A124" i="738"/>
  <c r="D123" i="738"/>
  <c r="A123" i="738"/>
  <c r="D122" i="738"/>
  <c r="A122" i="738"/>
  <c r="D121" i="738"/>
  <c r="A121" i="738"/>
  <c r="D120" i="738"/>
  <c r="A120" i="738"/>
  <c r="D119" i="738"/>
  <c r="A119" i="738"/>
  <c r="D118" i="738"/>
  <c r="A118" i="738"/>
  <c r="D117" i="738"/>
  <c r="A117" i="738"/>
  <c r="D116" i="738"/>
  <c r="A116" i="738"/>
  <c r="D115" i="738"/>
  <c r="A115" i="738"/>
  <c r="D114" i="738"/>
  <c r="A114" i="738"/>
  <c r="D113" i="738"/>
  <c r="A113" i="738"/>
  <c r="D112" i="738"/>
  <c r="A112" i="738"/>
  <c r="D111" i="738"/>
  <c r="A111" i="738"/>
  <c r="D110" i="738"/>
  <c r="A110" i="738"/>
  <c r="D109" i="738"/>
  <c r="A109" i="738"/>
  <c r="D108" i="738"/>
  <c r="A108" i="738"/>
  <c r="D107" i="738"/>
  <c r="A107" i="738"/>
  <c r="D106" i="738"/>
  <c r="A106" i="738"/>
  <c r="D105" i="738"/>
  <c r="A105" i="738"/>
  <c r="D104" i="738"/>
  <c r="A104" i="738"/>
  <c r="D103" i="738"/>
  <c r="A103" i="738"/>
  <c r="D102" i="738"/>
  <c r="A102" i="738"/>
  <c r="D101" i="738"/>
  <c r="A101" i="738"/>
  <c r="D100" i="738"/>
  <c r="A100" i="738"/>
  <c r="D99" i="738"/>
  <c r="A99" i="738"/>
  <c r="D98" i="738"/>
  <c r="A98" i="738"/>
  <c r="D97" i="738"/>
  <c r="A97" i="738"/>
  <c r="D96" i="738"/>
  <c r="A96" i="738"/>
  <c r="D95" i="738"/>
  <c r="A95" i="738"/>
  <c r="D94" i="738"/>
  <c r="A94" i="738"/>
  <c r="D93" i="738"/>
  <c r="A93" i="738"/>
  <c r="D92" i="738"/>
  <c r="A92" i="738"/>
  <c r="D91" i="738"/>
  <c r="A91" i="738"/>
  <c r="D90" i="738"/>
  <c r="A90" i="738"/>
  <c r="D89" i="738"/>
  <c r="A89" i="738"/>
  <c r="D88" i="738"/>
  <c r="A88" i="738"/>
  <c r="D87" i="738"/>
  <c r="A87" i="738"/>
  <c r="D86" i="738"/>
  <c r="A86" i="738"/>
  <c r="D85" i="738"/>
  <c r="A85" i="738"/>
  <c r="D84" i="738"/>
  <c r="A84" i="738"/>
  <c r="D83" i="738"/>
  <c r="A83" i="738"/>
  <c r="D82" i="738"/>
  <c r="A82" i="738"/>
  <c r="D81" i="738"/>
  <c r="A81" i="738"/>
  <c r="D80" i="738"/>
  <c r="A80" i="738"/>
  <c r="D79" i="738"/>
  <c r="A79" i="738"/>
  <c r="D78" i="738"/>
  <c r="A78" i="738"/>
  <c r="D77" i="738"/>
  <c r="A77" i="738"/>
  <c r="D76" i="738"/>
  <c r="A76" i="738"/>
  <c r="D75" i="738"/>
  <c r="A75" i="738"/>
  <c r="D74" i="738"/>
  <c r="A74" i="738"/>
  <c r="D73" i="738"/>
  <c r="A73" i="738"/>
  <c r="D72" i="738"/>
  <c r="A72" i="738"/>
  <c r="D71" i="738"/>
  <c r="A71" i="738"/>
  <c r="D70" i="738"/>
  <c r="A70" i="738"/>
  <c r="D69" i="738"/>
  <c r="A69" i="738"/>
  <c r="D68" i="738"/>
  <c r="A68" i="738"/>
  <c r="D67" i="738"/>
  <c r="A67" i="738"/>
  <c r="D66" i="738"/>
  <c r="A66" i="738"/>
  <c r="D65" i="738"/>
  <c r="A65" i="738"/>
  <c r="D64" i="738"/>
  <c r="A64" i="738"/>
  <c r="D63" i="738"/>
  <c r="A63" i="738"/>
  <c r="D62" i="738"/>
  <c r="A62" i="738"/>
  <c r="D61" i="738"/>
  <c r="A61" i="738"/>
  <c r="D60" i="738"/>
  <c r="A60" i="738"/>
  <c r="D59" i="738"/>
  <c r="A59" i="738"/>
  <c r="D58" i="738"/>
  <c r="A58" i="738"/>
  <c r="D57" i="738"/>
  <c r="A57" i="738"/>
  <c r="D56" i="738"/>
  <c r="A56" i="738"/>
  <c r="D55" i="738"/>
  <c r="A55" i="738"/>
  <c r="D54" i="738"/>
  <c r="A54" i="738"/>
  <c r="D53" i="738"/>
  <c r="A53" i="738"/>
  <c r="D52" i="738"/>
  <c r="A52" i="738"/>
  <c r="D51" i="738"/>
  <c r="A51" i="738"/>
  <c r="D50" i="738"/>
  <c r="A50" i="738"/>
  <c r="D49" i="738"/>
  <c r="A49" i="738"/>
  <c r="D48" i="738"/>
  <c r="A48" i="738"/>
  <c r="D47" i="738"/>
  <c r="A47" i="738"/>
  <c r="D46" i="738"/>
  <c r="A46" i="738"/>
  <c r="D45" i="738"/>
  <c r="A45" i="738"/>
  <c r="D44" i="738"/>
  <c r="A44" i="738"/>
  <c r="D43" i="738"/>
  <c r="A43" i="738"/>
  <c r="D42" i="738"/>
  <c r="A42" i="738"/>
  <c r="D41" i="738"/>
  <c r="A41" i="738"/>
  <c r="D40" i="738"/>
  <c r="A40" i="738"/>
  <c r="D39" i="738"/>
  <c r="A39" i="738"/>
  <c r="D38" i="738"/>
  <c r="A38" i="738"/>
  <c r="D37" i="738"/>
  <c r="A37" i="738"/>
  <c r="D36" i="738"/>
  <c r="A36" i="738"/>
  <c r="D35" i="738"/>
  <c r="A35" i="738"/>
  <c r="D34" i="738"/>
  <c r="A34" i="738"/>
  <c r="D33" i="738"/>
  <c r="A33" i="738"/>
  <c r="D32" i="738"/>
  <c r="A32" i="738"/>
  <c r="D31" i="738"/>
  <c r="A31" i="738"/>
  <c r="D30" i="738"/>
  <c r="A30" i="738"/>
  <c r="D29" i="738"/>
  <c r="A29" i="738"/>
  <c r="D28" i="738"/>
  <c r="A28" i="738"/>
  <c r="D27" i="738"/>
  <c r="A27" i="738"/>
  <c r="D26" i="738"/>
  <c r="A26" i="738"/>
  <c r="D25" i="738"/>
  <c r="A25" i="738"/>
  <c r="D24" i="738"/>
  <c r="A24" i="738"/>
  <c r="D23" i="738"/>
  <c r="A23" i="738"/>
  <c r="D22" i="738"/>
  <c r="A22" i="738"/>
  <c r="D21" i="738"/>
  <c r="A21" i="738"/>
  <c r="D20" i="738"/>
  <c r="A20" i="738"/>
  <c r="D19" i="738"/>
  <c r="A19" i="738"/>
  <c r="D18" i="738"/>
  <c r="A18" i="738"/>
  <c r="D17" i="738"/>
  <c r="A17" i="738"/>
  <c r="D16" i="738"/>
  <c r="A16" i="738"/>
  <c r="D15" i="738"/>
  <c r="A15" i="738"/>
  <c r="D14" i="738"/>
  <c r="A14" i="738"/>
  <c r="D13" i="738"/>
  <c r="A13" i="738"/>
  <c r="D12" i="738"/>
  <c r="A12" i="738"/>
  <c r="D11" i="738"/>
  <c r="A11" i="738"/>
  <c r="D10" i="738"/>
  <c r="A10" i="738"/>
  <c r="D9" i="738"/>
  <c r="A9" i="738"/>
  <c r="D8" i="738"/>
  <c r="A8" i="738"/>
  <c r="D7" i="738"/>
  <c r="A7" i="738"/>
  <c r="D6" i="738"/>
  <c r="A6" i="738"/>
  <c r="D5" i="738"/>
  <c r="A5" i="738"/>
  <c r="D4" i="738"/>
  <c r="A4" i="738"/>
  <c r="D3" i="738"/>
  <c r="A3" i="738"/>
  <c r="S13" i="737" s="1"/>
  <c r="AG1" i="738"/>
  <c r="AF1" i="738"/>
  <c r="AE1" i="738"/>
  <c r="AD1" i="738"/>
  <c r="AC1" i="738"/>
  <c r="AB1" i="738"/>
  <c r="AA1" i="738"/>
  <c r="Z1" i="738"/>
  <c r="Y1" i="738"/>
  <c r="X1" i="738"/>
  <c r="W1" i="738"/>
  <c r="V1" i="738"/>
  <c r="U1" i="738"/>
  <c r="T1" i="738"/>
  <c r="S1" i="738"/>
  <c r="R1" i="738"/>
  <c r="Q1" i="738"/>
  <c r="P1" i="738"/>
  <c r="O1" i="738"/>
  <c r="N1" i="738"/>
  <c r="M1" i="738"/>
  <c r="L1" i="738"/>
  <c r="K1" i="738"/>
  <c r="J1" i="738"/>
  <c r="I1" i="738"/>
  <c r="H1" i="738"/>
  <c r="G1" i="738"/>
  <c r="F1" i="738"/>
  <c r="E1" i="738"/>
  <c r="D1" i="738"/>
  <c r="C1" i="738"/>
  <c r="B1" i="738"/>
  <c r="A1" i="738"/>
  <c r="I158" i="42" l="1"/>
  <c r="C158" i="42"/>
  <c r="J158" i="42" s="1"/>
  <c r="L477" i="734" l="1"/>
  <c r="K477" i="734"/>
  <c r="J477" i="734"/>
  <c r="I477" i="734"/>
  <c r="H477" i="734"/>
  <c r="G477" i="734"/>
  <c r="F477" i="734"/>
  <c r="E477" i="734"/>
  <c r="D477" i="734"/>
  <c r="C477" i="734"/>
  <c r="N476" i="734"/>
  <c r="N475" i="734"/>
  <c r="N474" i="734"/>
  <c r="N473" i="734"/>
  <c r="N472" i="734"/>
  <c r="N471" i="734"/>
  <c r="N470" i="734"/>
  <c r="N469" i="734"/>
  <c r="N468" i="734"/>
  <c r="N467" i="734"/>
  <c r="N466" i="734"/>
  <c r="N465" i="734"/>
  <c r="N464" i="734"/>
  <c r="N463" i="734"/>
  <c r="N462" i="734"/>
  <c r="N461" i="734"/>
  <c r="N460" i="734"/>
  <c r="N459" i="734"/>
  <c r="N458" i="734"/>
  <c r="N457" i="734"/>
  <c r="N456" i="734"/>
  <c r="N455" i="734"/>
  <c r="N454" i="734"/>
  <c r="N453" i="734"/>
  <c r="N452" i="734"/>
  <c r="N451" i="734"/>
  <c r="N450" i="734"/>
  <c r="N449" i="734"/>
  <c r="N448" i="734"/>
  <c r="N447" i="734"/>
  <c r="N446" i="734"/>
  <c r="N445" i="734"/>
  <c r="N444" i="734"/>
  <c r="N443" i="734"/>
  <c r="N442" i="734"/>
  <c r="N441" i="734"/>
  <c r="N440" i="734"/>
  <c r="N439" i="734"/>
  <c r="N438" i="734"/>
  <c r="N437" i="734"/>
  <c r="N436" i="734"/>
  <c r="N435" i="734"/>
  <c r="N434" i="734"/>
  <c r="N433" i="734"/>
  <c r="N432" i="734"/>
  <c r="N431" i="734"/>
  <c r="N430" i="734"/>
  <c r="N429" i="734"/>
  <c r="N428" i="734"/>
  <c r="N427" i="734"/>
  <c r="N426" i="734"/>
  <c r="N425" i="734"/>
  <c r="N424" i="734"/>
  <c r="N423" i="734"/>
  <c r="N422" i="734"/>
  <c r="N421" i="734"/>
  <c r="N420" i="734"/>
  <c r="N419" i="734"/>
  <c r="N418" i="734"/>
  <c r="N417" i="734"/>
  <c r="N416" i="734"/>
  <c r="N415" i="734"/>
  <c r="N414" i="734"/>
  <c r="N413" i="734"/>
  <c r="N412" i="734"/>
  <c r="N411" i="734"/>
  <c r="N410" i="734"/>
  <c r="N409" i="734"/>
  <c r="N408" i="734"/>
  <c r="N407" i="734"/>
  <c r="N406" i="734"/>
  <c r="N405" i="734"/>
  <c r="N404" i="734"/>
  <c r="N403" i="734"/>
  <c r="N402" i="734"/>
  <c r="N401" i="734"/>
  <c r="N400" i="734"/>
  <c r="N399" i="734"/>
  <c r="N398" i="734"/>
  <c r="N397" i="734"/>
  <c r="N396" i="734"/>
  <c r="N395" i="734"/>
  <c r="N394" i="734"/>
  <c r="N393" i="734"/>
  <c r="N392" i="734"/>
  <c r="N391" i="734"/>
  <c r="N390" i="734"/>
  <c r="N389" i="734"/>
  <c r="N388" i="734"/>
  <c r="N387" i="734"/>
  <c r="N386" i="734"/>
  <c r="N385" i="734"/>
  <c r="N384" i="734"/>
  <c r="N383" i="734"/>
  <c r="N382" i="734"/>
  <c r="N381" i="734"/>
  <c r="N380" i="734"/>
  <c r="N379" i="734"/>
  <c r="N378" i="734"/>
  <c r="N377" i="734"/>
  <c r="N376" i="734"/>
  <c r="N375" i="734"/>
  <c r="N374" i="734"/>
  <c r="N373" i="734"/>
  <c r="N372" i="734"/>
  <c r="N371" i="734"/>
  <c r="N370" i="734"/>
  <c r="N369" i="734"/>
  <c r="N368" i="734"/>
  <c r="N367" i="734"/>
  <c r="N366" i="734"/>
  <c r="N365" i="734"/>
  <c r="N364" i="734"/>
  <c r="N363" i="734"/>
  <c r="N362" i="734"/>
  <c r="N361" i="734"/>
  <c r="N360" i="734"/>
  <c r="N359" i="734"/>
  <c r="N358" i="734"/>
  <c r="N357" i="734"/>
  <c r="N356" i="734"/>
  <c r="N355" i="734"/>
  <c r="N354" i="734"/>
  <c r="N353" i="734"/>
  <c r="N352" i="734"/>
  <c r="N351" i="734"/>
  <c r="N350" i="734"/>
  <c r="N349" i="734"/>
  <c r="N348" i="734"/>
  <c r="N347" i="734"/>
  <c r="N346" i="734"/>
  <c r="N345" i="734"/>
  <c r="N344" i="734"/>
  <c r="N343" i="734"/>
  <c r="N342" i="734"/>
  <c r="N341" i="734"/>
  <c r="N340" i="734"/>
  <c r="N339" i="734"/>
  <c r="N338" i="734"/>
  <c r="N337" i="734"/>
  <c r="N336" i="734"/>
  <c r="N335" i="734"/>
  <c r="N334" i="734"/>
  <c r="N333" i="734"/>
  <c r="N332" i="734"/>
  <c r="N331" i="734"/>
  <c r="N330" i="734"/>
  <c r="N329" i="734"/>
  <c r="N328" i="734"/>
  <c r="N327" i="734"/>
  <c r="N326" i="734"/>
  <c r="N325" i="734"/>
  <c r="N324" i="734"/>
  <c r="N323" i="734"/>
  <c r="N322" i="734"/>
  <c r="N321" i="734"/>
  <c r="N320" i="734"/>
  <c r="N319" i="734"/>
  <c r="N318" i="734"/>
  <c r="N317" i="734"/>
  <c r="N316" i="734"/>
  <c r="N315" i="734"/>
  <c r="N314" i="734"/>
  <c r="N313" i="734"/>
  <c r="N312" i="734"/>
  <c r="N311" i="734"/>
  <c r="N310" i="734"/>
  <c r="N309" i="734"/>
  <c r="N308" i="734"/>
  <c r="N307" i="734"/>
  <c r="N306" i="734"/>
  <c r="N305" i="734"/>
  <c r="N304" i="734"/>
  <c r="N303" i="734"/>
  <c r="N302" i="734"/>
  <c r="N301" i="734"/>
  <c r="N300" i="734"/>
  <c r="N299" i="734"/>
  <c r="N298" i="734"/>
  <c r="N297" i="734"/>
  <c r="N296" i="734"/>
  <c r="N295" i="734"/>
  <c r="N294" i="734"/>
  <c r="N293" i="734"/>
  <c r="N292" i="734"/>
  <c r="N291" i="734"/>
  <c r="N290" i="734"/>
  <c r="N289" i="734"/>
  <c r="N288" i="734"/>
  <c r="N287" i="734"/>
  <c r="N286" i="734"/>
  <c r="N285" i="734"/>
  <c r="N284" i="734"/>
  <c r="N283" i="734"/>
  <c r="N282" i="734"/>
  <c r="N281" i="734"/>
  <c r="N280" i="734"/>
  <c r="N279" i="734"/>
  <c r="N278" i="734"/>
  <c r="N277" i="734"/>
  <c r="N276" i="734"/>
  <c r="N275" i="734"/>
  <c r="N274" i="734"/>
  <c r="N273" i="734"/>
  <c r="N272" i="734"/>
  <c r="N271" i="734"/>
  <c r="N270" i="734"/>
  <c r="N269" i="734"/>
  <c r="N268" i="734"/>
  <c r="N267" i="734"/>
  <c r="N266" i="734"/>
  <c r="N265" i="734"/>
  <c r="N264" i="734"/>
  <c r="N263" i="734"/>
  <c r="N262" i="734"/>
  <c r="N261" i="734"/>
  <c r="N260" i="734"/>
  <c r="N259" i="734"/>
  <c r="N258" i="734"/>
  <c r="N257" i="734"/>
  <c r="N256" i="734"/>
  <c r="N255" i="734"/>
  <c r="N254" i="734"/>
  <c r="N253" i="734"/>
  <c r="N252" i="734"/>
  <c r="N251" i="734"/>
  <c r="N250" i="734"/>
  <c r="N249" i="734"/>
  <c r="N248" i="734"/>
  <c r="N247" i="734"/>
  <c r="N246" i="734"/>
  <c r="N245" i="734"/>
  <c r="N244" i="734"/>
  <c r="N243" i="734"/>
  <c r="N242" i="734"/>
  <c r="N241" i="734"/>
  <c r="N240" i="734"/>
  <c r="N239" i="734"/>
  <c r="N238" i="734"/>
  <c r="N237" i="734"/>
  <c r="N236" i="734"/>
  <c r="N235" i="734"/>
  <c r="N234" i="734"/>
  <c r="N233" i="734"/>
  <c r="N232" i="734"/>
  <c r="N231" i="734"/>
  <c r="N230" i="734"/>
  <c r="N229" i="734"/>
  <c r="N228" i="734"/>
  <c r="N227" i="734"/>
  <c r="N226" i="734"/>
  <c r="N225" i="734"/>
  <c r="N224" i="734"/>
  <c r="N223" i="734"/>
  <c r="N222" i="734"/>
  <c r="N221" i="734"/>
  <c r="N220" i="734"/>
  <c r="N219" i="734"/>
  <c r="N218" i="734"/>
  <c r="N217" i="734"/>
  <c r="N216" i="734"/>
  <c r="N215" i="734"/>
  <c r="N214" i="734"/>
  <c r="N213" i="734"/>
  <c r="N212" i="734"/>
  <c r="N211" i="734"/>
  <c r="N210" i="734"/>
  <c r="N209" i="734"/>
  <c r="N208" i="734"/>
  <c r="N207" i="734"/>
  <c r="N206" i="734"/>
  <c r="N205" i="734"/>
  <c r="N204" i="734"/>
  <c r="N203" i="734"/>
  <c r="N202" i="734"/>
  <c r="N201" i="734"/>
  <c r="N200" i="734"/>
  <c r="N199" i="734"/>
  <c r="N198" i="734"/>
  <c r="N197" i="734"/>
  <c r="N196" i="734"/>
  <c r="N195" i="734"/>
  <c r="N194" i="734"/>
  <c r="N193" i="734"/>
  <c r="N192" i="734"/>
  <c r="N191" i="734"/>
  <c r="N190" i="734"/>
  <c r="N189" i="734"/>
  <c r="N188" i="734"/>
  <c r="N187" i="734"/>
  <c r="N186" i="734"/>
  <c r="N185" i="734"/>
  <c r="N184" i="734"/>
  <c r="N183" i="734"/>
  <c r="N182" i="734"/>
  <c r="N181" i="734"/>
  <c r="N180" i="734"/>
  <c r="N179" i="734"/>
  <c r="N178" i="734"/>
  <c r="N177" i="734"/>
  <c r="N176" i="734"/>
  <c r="N175" i="734"/>
  <c r="N174" i="734"/>
  <c r="N173" i="734"/>
  <c r="N172" i="734"/>
  <c r="N171" i="734"/>
  <c r="N170" i="734"/>
  <c r="N169" i="734"/>
  <c r="N168" i="734"/>
  <c r="N167" i="734"/>
  <c r="N166" i="734"/>
  <c r="N165" i="734"/>
  <c r="N164" i="734"/>
  <c r="N163" i="734"/>
  <c r="N162" i="734"/>
  <c r="N161" i="734"/>
  <c r="N160" i="734"/>
  <c r="N159" i="734"/>
  <c r="N158" i="734"/>
  <c r="N157" i="734"/>
  <c r="N156" i="734"/>
  <c r="N155" i="734"/>
  <c r="N154" i="734"/>
  <c r="N153" i="734"/>
  <c r="N152" i="734"/>
  <c r="N151" i="734"/>
  <c r="N150" i="734"/>
  <c r="N149" i="734"/>
  <c r="N148" i="734"/>
  <c r="N147" i="734"/>
  <c r="N146" i="734"/>
  <c r="N145" i="734"/>
  <c r="N144" i="734"/>
  <c r="N143" i="734"/>
  <c r="N142" i="734"/>
  <c r="N141" i="734"/>
  <c r="N140" i="734"/>
  <c r="N139" i="734"/>
  <c r="N138" i="734"/>
  <c r="N137" i="734"/>
  <c r="N136" i="734"/>
  <c r="N135" i="734"/>
  <c r="N134" i="734"/>
  <c r="N133" i="734"/>
  <c r="N132" i="734"/>
  <c r="N131" i="734"/>
  <c r="N130" i="734"/>
  <c r="N129" i="734"/>
  <c r="N128" i="734"/>
  <c r="N127" i="734"/>
  <c r="N126" i="734"/>
  <c r="N125" i="734"/>
  <c r="N124" i="734"/>
  <c r="N123" i="734"/>
  <c r="N122" i="734"/>
  <c r="N121" i="734"/>
  <c r="N120" i="734"/>
  <c r="N119" i="734"/>
  <c r="N118" i="734"/>
  <c r="N117" i="734"/>
  <c r="N116" i="734"/>
  <c r="N115" i="734"/>
  <c r="N114" i="734"/>
  <c r="N113" i="734"/>
  <c r="N112" i="734"/>
  <c r="N111" i="734"/>
  <c r="N110" i="734"/>
  <c r="N109" i="734"/>
  <c r="N108" i="734"/>
  <c r="N107" i="734"/>
  <c r="N106" i="734"/>
  <c r="N105" i="734"/>
  <c r="N104" i="734"/>
  <c r="N103" i="734"/>
  <c r="N102" i="734"/>
  <c r="N101" i="734"/>
  <c r="N100" i="734"/>
  <c r="N99" i="734"/>
  <c r="N98" i="734"/>
  <c r="N97" i="734"/>
  <c r="N96" i="734"/>
  <c r="N95" i="734"/>
  <c r="N94" i="734"/>
  <c r="N93" i="734"/>
  <c r="N92" i="734"/>
  <c r="N91" i="734"/>
  <c r="N90" i="734"/>
  <c r="N89" i="734"/>
  <c r="N88" i="734"/>
  <c r="N87" i="734"/>
  <c r="N86" i="734"/>
  <c r="N85" i="734"/>
  <c r="N84" i="734"/>
  <c r="N83" i="734"/>
  <c r="N82" i="734"/>
  <c r="N81" i="734"/>
  <c r="N80" i="734"/>
  <c r="N79" i="734"/>
  <c r="N78" i="734"/>
  <c r="N77" i="734"/>
  <c r="N76" i="734"/>
  <c r="N75" i="734"/>
  <c r="N74" i="734"/>
  <c r="N73" i="734"/>
  <c r="N72" i="734"/>
  <c r="N71" i="734"/>
  <c r="N70" i="734"/>
  <c r="N69" i="734"/>
  <c r="N68" i="734"/>
  <c r="N67" i="734"/>
  <c r="N66" i="734"/>
  <c r="N65" i="734"/>
  <c r="N64" i="734"/>
  <c r="N63" i="734"/>
  <c r="N62" i="734"/>
  <c r="N61" i="734"/>
  <c r="N60" i="734"/>
  <c r="N59" i="734"/>
  <c r="N58" i="734"/>
  <c r="N57" i="734"/>
  <c r="N56" i="734"/>
  <c r="N55" i="734"/>
  <c r="N54" i="734"/>
  <c r="N53" i="734"/>
  <c r="N52" i="734"/>
  <c r="N51" i="734"/>
  <c r="N50" i="734"/>
  <c r="N49" i="734"/>
  <c r="N48" i="734"/>
  <c r="N47" i="734"/>
  <c r="N46" i="734"/>
  <c r="N45" i="734"/>
  <c r="N44" i="734"/>
  <c r="N43" i="734"/>
  <c r="N42" i="734"/>
  <c r="N41" i="734"/>
  <c r="N40" i="734"/>
  <c r="N39" i="734"/>
  <c r="N38" i="734"/>
  <c r="N37" i="734"/>
  <c r="N36" i="734"/>
  <c r="N35" i="734"/>
  <c r="N34" i="734"/>
  <c r="N33" i="734"/>
  <c r="N32" i="734"/>
  <c r="N31" i="734"/>
  <c r="N30" i="734"/>
  <c r="N29" i="734"/>
  <c r="N28" i="734"/>
  <c r="N27" i="734"/>
  <c r="N26" i="734"/>
  <c r="N25" i="734"/>
  <c r="N24" i="734"/>
  <c r="N23" i="734"/>
  <c r="N22" i="734"/>
  <c r="N21" i="734"/>
  <c r="N20" i="734"/>
  <c r="N19" i="734"/>
  <c r="N18" i="734"/>
  <c r="N17" i="734"/>
  <c r="N16" i="734"/>
  <c r="N15" i="734"/>
  <c r="N14" i="734"/>
  <c r="N13" i="734"/>
  <c r="N12" i="734"/>
  <c r="N11" i="734"/>
  <c r="N10" i="734"/>
  <c r="N9" i="734"/>
  <c r="N8" i="734"/>
  <c r="N7" i="734"/>
  <c r="N6" i="734"/>
  <c r="N5" i="734"/>
  <c r="N4" i="734"/>
  <c r="N3" i="734"/>
  <c r="M477" i="734"/>
  <c r="N1" i="734"/>
  <c r="M1" i="734"/>
  <c r="L1" i="734"/>
  <c r="K1" i="734"/>
  <c r="J1" i="734"/>
  <c r="I1" i="734"/>
  <c r="H1" i="734"/>
  <c r="G1" i="734"/>
  <c r="F1" i="734"/>
  <c r="E1" i="734"/>
  <c r="D1" i="734"/>
  <c r="C1" i="734"/>
  <c r="B1" i="734"/>
  <c r="A1" i="734"/>
  <c r="D260" i="733"/>
  <c r="A260" i="733"/>
  <c r="D259" i="733"/>
  <c r="A259" i="733"/>
  <c r="D258" i="733"/>
  <c r="A258" i="733"/>
  <c r="D257" i="733"/>
  <c r="A257" i="733"/>
  <c r="D256" i="733"/>
  <c r="A256" i="733"/>
  <c r="D255" i="733"/>
  <c r="A255" i="733"/>
  <c r="D254" i="733"/>
  <c r="A254" i="733"/>
  <c r="D253" i="733"/>
  <c r="A253" i="733"/>
  <c r="D252" i="733"/>
  <c r="A252" i="733"/>
  <c r="D251" i="733"/>
  <c r="A251" i="733"/>
  <c r="D250" i="733"/>
  <c r="A250" i="733"/>
  <c r="D249" i="733"/>
  <c r="A249" i="733"/>
  <c r="D248" i="733"/>
  <c r="A248" i="733"/>
  <c r="D247" i="733"/>
  <c r="A247" i="733"/>
  <c r="D246" i="733"/>
  <c r="A246" i="733"/>
  <c r="D245" i="733"/>
  <c r="A245" i="733"/>
  <c r="D244" i="733"/>
  <c r="A244" i="733"/>
  <c r="D243" i="733"/>
  <c r="A243" i="733"/>
  <c r="D242" i="733"/>
  <c r="A242" i="733"/>
  <c r="D241" i="733"/>
  <c r="A241" i="733"/>
  <c r="D240" i="733"/>
  <c r="A240" i="733"/>
  <c r="D239" i="733"/>
  <c r="A239" i="733"/>
  <c r="D238" i="733"/>
  <c r="A238" i="733"/>
  <c r="D237" i="733"/>
  <c r="A237" i="733"/>
  <c r="D236" i="733"/>
  <c r="A236" i="733"/>
  <c r="D235" i="733"/>
  <c r="A235" i="733"/>
  <c r="D234" i="733"/>
  <c r="A234" i="733"/>
  <c r="D233" i="733"/>
  <c r="A233" i="733"/>
  <c r="D232" i="733"/>
  <c r="A232" i="733"/>
  <c r="D231" i="733"/>
  <c r="A231" i="733"/>
  <c r="D230" i="733"/>
  <c r="A230" i="733"/>
  <c r="D229" i="733"/>
  <c r="A229" i="733"/>
  <c r="D228" i="733"/>
  <c r="A228" i="733"/>
  <c r="D227" i="733"/>
  <c r="A227" i="733"/>
  <c r="D226" i="733"/>
  <c r="A226" i="733"/>
  <c r="D225" i="733"/>
  <c r="A225" i="733"/>
  <c r="D224" i="733"/>
  <c r="A224" i="733"/>
  <c r="D223" i="733"/>
  <c r="A223" i="733"/>
  <c r="D222" i="733"/>
  <c r="A222" i="733"/>
  <c r="D221" i="733"/>
  <c r="A221" i="733"/>
  <c r="D220" i="733"/>
  <c r="A220" i="733"/>
  <c r="D219" i="733"/>
  <c r="A219" i="733"/>
  <c r="D218" i="733"/>
  <c r="A218" i="733"/>
  <c r="D217" i="733"/>
  <c r="A217" i="733"/>
  <c r="D216" i="733"/>
  <c r="A216" i="733"/>
  <c r="D215" i="733"/>
  <c r="A215" i="733"/>
  <c r="D214" i="733"/>
  <c r="A214" i="733"/>
  <c r="D213" i="733"/>
  <c r="A213" i="733"/>
  <c r="D212" i="733"/>
  <c r="A212" i="733"/>
  <c r="D211" i="733"/>
  <c r="A211" i="733"/>
  <c r="D210" i="733"/>
  <c r="A210" i="733"/>
  <c r="D209" i="733"/>
  <c r="A209" i="733"/>
  <c r="D208" i="733"/>
  <c r="A208" i="733"/>
  <c r="D207" i="733"/>
  <c r="A207" i="733"/>
  <c r="D206" i="733"/>
  <c r="A206" i="733"/>
  <c r="D205" i="733"/>
  <c r="A205" i="733"/>
  <c r="D204" i="733"/>
  <c r="A204" i="733"/>
  <c r="D203" i="733"/>
  <c r="A203" i="733"/>
  <c r="D202" i="733"/>
  <c r="A202" i="733"/>
  <c r="D201" i="733"/>
  <c r="A201" i="733"/>
  <c r="D200" i="733"/>
  <c r="A200" i="733"/>
  <c r="D199" i="733"/>
  <c r="A199" i="733"/>
  <c r="D198" i="733"/>
  <c r="A198" i="733"/>
  <c r="D197" i="733"/>
  <c r="A197" i="733"/>
  <c r="D196" i="733"/>
  <c r="A196" i="733"/>
  <c r="D195" i="733"/>
  <c r="A195" i="733"/>
  <c r="D194" i="733"/>
  <c r="A194" i="733"/>
  <c r="D193" i="733"/>
  <c r="A193" i="733"/>
  <c r="D192" i="733"/>
  <c r="A192" i="733"/>
  <c r="D191" i="733"/>
  <c r="A191" i="733"/>
  <c r="D190" i="733"/>
  <c r="A190" i="733"/>
  <c r="D189" i="733"/>
  <c r="A189" i="733"/>
  <c r="D188" i="733"/>
  <c r="A188" i="733"/>
  <c r="AE187" i="733"/>
  <c r="Z187" i="733"/>
  <c r="U187" i="733"/>
  <c r="P187" i="733"/>
  <c r="D187" i="733"/>
  <c r="D186" i="733"/>
  <c r="A186" i="733"/>
  <c r="D185" i="733"/>
  <c r="A185" i="733"/>
  <c r="D184" i="733"/>
  <c r="A184" i="733"/>
  <c r="D183" i="733"/>
  <c r="A183" i="733"/>
  <c r="D182" i="733"/>
  <c r="A182" i="733"/>
  <c r="D181" i="733"/>
  <c r="A181" i="733"/>
  <c r="D180" i="733"/>
  <c r="A180" i="733"/>
  <c r="D179" i="733"/>
  <c r="A179" i="733"/>
  <c r="D178" i="733"/>
  <c r="A178" i="733"/>
  <c r="D177" i="733"/>
  <c r="A177" i="733"/>
  <c r="D176" i="733"/>
  <c r="A176" i="733"/>
  <c r="D175" i="733"/>
  <c r="A175" i="733"/>
  <c r="D174" i="733"/>
  <c r="A174" i="733"/>
  <c r="D173" i="733"/>
  <c r="A173" i="733"/>
  <c r="D172" i="733"/>
  <c r="A172" i="733"/>
  <c r="D171" i="733"/>
  <c r="A171" i="733"/>
  <c r="D170" i="733"/>
  <c r="A170" i="733"/>
  <c r="D169" i="733"/>
  <c r="A169" i="733"/>
  <c r="D168" i="733"/>
  <c r="A168" i="733"/>
  <c r="D167" i="733"/>
  <c r="A167" i="733"/>
  <c r="D166" i="733"/>
  <c r="A166" i="733"/>
  <c r="D165" i="733"/>
  <c r="A165" i="733"/>
  <c r="D164" i="733"/>
  <c r="A164" i="733"/>
  <c r="D163" i="733"/>
  <c r="A163" i="733"/>
  <c r="D162" i="733"/>
  <c r="A162" i="733"/>
  <c r="D161" i="733"/>
  <c r="A161" i="733"/>
  <c r="D160" i="733"/>
  <c r="A160" i="733"/>
  <c r="D159" i="733"/>
  <c r="A159" i="733"/>
  <c r="D158" i="733"/>
  <c r="A158" i="733"/>
  <c r="D157" i="733"/>
  <c r="A157" i="733"/>
  <c r="D156" i="733"/>
  <c r="A156" i="733"/>
  <c r="D155" i="733"/>
  <c r="A155" i="733"/>
  <c r="D154" i="733"/>
  <c r="A154" i="733"/>
  <c r="D153" i="733"/>
  <c r="A153" i="733"/>
  <c r="D152" i="733"/>
  <c r="A152" i="733"/>
  <c r="D151" i="733"/>
  <c r="A151" i="733"/>
  <c r="D150" i="733"/>
  <c r="A150" i="733"/>
  <c r="D149" i="733"/>
  <c r="A149" i="733"/>
  <c r="D148" i="733"/>
  <c r="A148" i="733"/>
  <c r="D147" i="733"/>
  <c r="A147" i="733"/>
  <c r="D146" i="733"/>
  <c r="A146" i="733"/>
  <c r="D145" i="733"/>
  <c r="A145" i="733"/>
  <c r="D144" i="733"/>
  <c r="A144" i="733"/>
  <c r="D143" i="733"/>
  <c r="A143" i="733"/>
  <c r="D142" i="733"/>
  <c r="A142" i="733"/>
  <c r="D141" i="733"/>
  <c r="A141" i="733"/>
  <c r="D140" i="733"/>
  <c r="A140" i="733"/>
  <c r="D139" i="733"/>
  <c r="A139" i="733"/>
  <c r="D138" i="733"/>
  <c r="A138" i="733"/>
  <c r="D137" i="733"/>
  <c r="A137" i="733"/>
  <c r="D136" i="733"/>
  <c r="A136" i="733"/>
  <c r="D135" i="733"/>
  <c r="A135" i="733"/>
  <c r="D134" i="733"/>
  <c r="A134" i="733"/>
  <c r="D133" i="733"/>
  <c r="A133" i="733"/>
  <c r="D132" i="733"/>
  <c r="A132" i="733"/>
  <c r="D131" i="733"/>
  <c r="A131" i="733"/>
  <c r="D130" i="733"/>
  <c r="A130" i="733"/>
  <c r="D129" i="733"/>
  <c r="A129" i="733"/>
  <c r="D128" i="733"/>
  <c r="A128" i="733"/>
  <c r="D127" i="733"/>
  <c r="A127" i="733"/>
  <c r="D126" i="733"/>
  <c r="A126" i="733"/>
  <c r="D125" i="733"/>
  <c r="A125" i="733"/>
  <c r="D124" i="733"/>
  <c r="A124" i="733"/>
  <c r="D123" i="733"/>
  <c r="A123" i="733"/>
  <c r="D122" i="733"/>
  <c r="A122" i="733"/>
  <c r="D121" i="733"/>
  <c r="A121" i="733"/>
  <c r="D120" i="733"/>
  <c r="A120" i="733"/>
  <c r="D119" i="733"/>
  <c r="A119" i="733"/>
  <c r="D118" i="733"/>
  <c r="A118" i="733"/>
  <c r="D117" i="733"/>
  <c r="A117" i="733"/>
  <c r="D116" i="733"/>
  <c r="A116" i="733"/>
  <c r="D115" i="733"/>
  <c r="A115" i="733"/>
  <c r="D114" i="733"/>
  <c r="A114" i="733"/>
  <c r="D113" i="733"/>
  <c r="A113" i="733"/>
  <c r="D112" i="733"/>
  <c r="A112" i="733"/>
  <c r="D111" i="733"/>
  <c r="A111" i="733"/>
  <c r="D110" i="733"/>
  <c r="A110" i="733"/>
  <c r="D109" i="733"/>
  <c r="A109" i="733"/>
  <c r="D108" i="733"/>
  <c r="A108" i="733"/>
  <c r="D107" i="733"/>
  <c r="A107" i="733"/>
  <c r="D106" i="733"/>
  <c r="A106" i="733"/>
  <c r="D105" i="733"/>
  <c r="A105" i="733"/>
  <c r="D104" i="733"/>
  <c r="A104" i="733"/>
  <c r="D103" i="733"/>
  <c r="A103" i="733"/>
  <c r="D102" i="733"/>
  <c r="A102" i="733"/>
  <c r="D101" i="733"/>
  <c r="A101" i="733"/>
  <c r="D100" i="733"/>
  <c r="A100" i="733"/>
  <c r="D99" i="733"/>
  <c r="A99" i="733"/>
  <c r="D98" i="733"/>
  <c r="A98" i="733"/>
  <c r="D97" i="733"/>
  <c r="A97" i="733"/>
  <c r="D96" i="733"/>
  <c r="A96" i="733"/>
  <c r="D95" i="733"/>
  <c r="A95" i="733"/>
  <c r="D94" i="733"/>
  <c r="A94" i="733"/>
  <c r="D93" i="733"/>
  <c r="A93" i="733"/>
  <c r="D92" i="733"/>
  <c r="A92" i="733"/>
  <c r="D91" i="733"/>
  <c r="A91" i="733"/>
  <c r="D90" i="733"/>
  <c r="A90" i="733"/>
  <c r="D89" i="733"/>
  <c r="A89" i="733"/>
  <c r="D88" i="733"/>
  <c r="A88" i="733"/>
  <c r="D87" i="733"/>
  <c r="A87" i="733"/>
  <c r="D86" i="733"/>
  <c r="A86" i="733"/>
  <c r="D85" i="733"/>
  <c r="A85" i="733"/>
  <c r="D84" i="733"/>
  <c r="A84" i="733"/>
  <c r="D83" i="733"/>
  <c r="A83" i="733"/>
  <c r="D82" i="733"/>
  <c r="A82" i="733"/>
  <c r="D81" i="733"/>
  <c r="A81" i="733"/>
  <c r="D80" i="733"/>
  <c r="A80" i="733"/>
  <c r="D79" i="733"/>
  <c r="A79" i="733"/>
  <c r="D78" i="733"/>
  <c r="A78" i="733"/>
  <c r="D77" i="733"/>
  <c r="A77" i="733"/>
  <c r="D76" i="733"/>
  <c r="A76" i="733"/>
  <c r="D75" i="733"/>
  <c r="A75" i="733"/>
  <c r="D74" i="733"/>
  <c r="A74" i="733"/>
  <c r="D73" i="733"/>
  <c r="A73" i="733"/>
  <c r="D72" i="733"/>
  <c r="A72" i="733"/>
  <c r="D71" i="733"/>
  <c r="A71" i="733"/>
  <c r="D70" i="733"/>
  <c r="A70" i="733"/>
  <c r="D69" i="733"/>
  <c r="A69" i="733"/>
  <c r="D68" i="733"/>
  <c r="A68" i="733"/>
  <c r="D67" i="733"/>
  <c r="A67" i="733"/>
  <c r="D66" i="733"/>
  <c r="A66" i="733"/>
  <c r="D65" i="733"/>
  <c r="A65" i="733"/>
  <c r="D64" i="733"/>
  <c r="A64" i="733"/>
  <c r="D63" i="733"/>
  <c r="A63" i="733"/>
  <c r="D62" i="733"/>
  <c r="A62" i="733"/>
  <c r="D61" i="733"/>
  <c r="A61" i="733"/>
  <c r="D60" i="733"/>
  <c r="A60" i="733"/>
  <c r="D59" i="733"/>
  <c r="A59" i="733"/>
  <c r="D58" i="733"/>
  <c r="A58" i="733"/>
  <c r="D57" i="733"/>
  <c r="A57" i="733"/>
  <c r="D56" i="733"/>
  <c r="A56" i="733"/>
  <c r="D55" i="733"/>
  <c r="A55" i="733"/>
  <c r="D54" i="733"/>
  <c r="A54" i="733"/>
  <c r="D53" i="733"/>
  <c r="A53" i="733"/>
  <c r="D52" i="733"/>
  <c r="A52" i="733"/>
  <c r="D51" i="733"/>
  <c r="A51" i="733"/>
  <c r="D50" i="733"/>
  <c r="A50" i="733"/>
  <c r="D49" i="733"/>
  <c r="A49" i="733"/>
  <c r="D48" i="733"/>
  <c r="A48" i="733"/>
  <c r="D47" i="733"/>
  <c r="A47" i="733"/>
  <c r="D46" i="733"/>
  <c r="A46" i="733"/>
  <c r="D45" i="733"/>
  <c r="A45" i="733"/>
  <c r="D44" i="733"/>
  <c r="A44" i="733"/>
  <c r="D43" i="733"/>
  <c r="A43" i="733"/>
  <c r="D42" i="733"/>
  <c r="A42" i="733"/>
  <c r="D41" i="733"/>
  <c r="A41" i="733"/>
  <c r="D40" i="733"/>
  <c r="A40" i="733"/>
  <c r="D39" i="733"/>
  <c r="A39" i="733"/>
  <c r="D38" i="733"/>
  <c r="A38" i="733"/>
  <c r="D37" i="733"/>
  <c r="A37" i="733"/>
  <c r="D36" i="733"/>
  <c r="A36" i="733"/>
  <c r="D35" i="733"/>
  <c r="A35" i="733"/>
  <c r="D34" i="733"/>
  <c r="A34" i="733"/>
  <c r="D33" i="733"/>
  <c r="A33" i="733"/>
  <c r="D32" i="733"/>
  <c r="A32" i="733"/>
  <c r="D31" i="733"/>
  <c r="A31" i="733"/>
  <c r="D30" i="733"/>
  <c r="A30" i="733"/>
  <c r="D29" i="733"/>
  <c r="A29" i="733"/>
  <c r="D28" i="733"/>
  <c r="A28" i="733"/>
  <c r="D27" i="733"/>
  <c r="A27" i="733"/>
  <c r="D26" i="733"/>
  <c r="A26" i="733"/>
  <c r="D25" i="733"/>
  <c r="A25" i="733"/>
  <c r="D24" i="733"/>
  <c r="A24" i="733"/>
  <c r="D23" i="733"/>
  <c r="A23" i="733"/>
  <c r="D22" i="733"/>
  <c r="A22" i="733"/>
  <c r="D21" i="733"/>
  <c r="A21" i="733"/>
  <c r="D20" i="733"/>
  <c r="A20" i="733"/>
  <c r="D19" i="733"/>
  <c r="A19" i="733"/>
  <c r="D18" i="733"/>
  <c r="A18" i="733"/>
  <c r="D17" i="733"/>
  <c r="A17" i="733"/>
  <c r="D16" i="733"/>
  <c r="A16" i="733"/>
  <c r="D15" i="733"/>
  <c r="A15" i="733"/>
  <c r="D14" i="733"/>
  <c r="A14" i="733"/>
  <c r="D13" i="733"/>
  <c r="A13" i="733"/>
  <c r="D12" i="733"/>
  <c r="A12" i="733"/>
  <c r="D11" i="733"/>
  <c r="A11" i="733"/>
  <c r="D10" i="733"/>
  <c r="A10" i="733"/>
  <c r="D9" i="733"/>
  <c r="A9" i="733"/>
  <c r="D8" i="733"/>
  <c r="A8" i="733"/>
  <c r="D7" i="733"/>
  <c r="A7" i="733"/>
  <c r="D6" i="733"/>
  <c r="A6" i="733"/>
  <c r="D5" i="733"/>
  <c r="A5" i="733"/>
  <c r="D4" i="733"/>
  <c r="A4" i="733"/>
  <c r="D3" i="733"/>
  <c r="A3" i="733"/>
  <c r="S13" i="250" s="1"/>
  <c r="AG1" i="733"/>
  <c r="AF1" i="733"/>
  <c r="AE1" i="733"/>
  <c r="AD1" i="733"/>
  <c r="AC1" i="733"/>
  <c r="AB1" i="733"/>
  <c r="AA1" i="733"/>
  <c r="Z1" i="733"/>
  <c r="Y1" i="733"/>
  <c r="X1" i="733"/>
  <c r="W1" i="733"/>
  <c r="V1" i="733"/>
  <c r="U1" i="733"/>
  <c r="T1" i="733"/>
  <c r="S1" i="733"/>
  <c r="R1" i="733"/>
  <c r="Q1" i="733"/>
  <c r="P1" i="733"/>
  <c r="O1" i="733"/>
  <c r="N1" i="733"/>
  <c r="M1" i="733"/>
  <c r="L1" i="733"/>
  <c r="K1" i="733"/>
  <c r="J1" i="733"/>
  <c r="I1" i="733"/>
  <c r="H1" i="733"/>
  <c r="G1" i="733"/>
  <c r="F1" i="733"/>
  <c r="E1" i="733"/>
  <c r="D1" i="733"/>
  <c r="C1" i="733"/>
  <c r="B1" i="733"/>
  <c r="A1" i="733"/>
  <c r="N477" i="734" l="1"/>
  <c r="C338" i="42" l="1"/>
  <c r="J338" i="42" s="1"/>
  <c r="I338" i="42"/>
  <c r="C176" i="42"/>
  <c r="J176" i="42" s="1"/>
  <c r="I176" i="42"/>
  <c r="C252" i="42"/>
  <c r="J252" i="42" s="1"/>
  <c r="I252" i="42"/>
  <c r="C22" i="42"/>
  <c r="J22" i="42" s="1"/>
  <c r="I22" i="42"/>
  <c r="K6" i="293" l="1"/>
  <c r="J6" i="293"/>
  <c r="I6" i="293"/>
  <c r="H6" i="293"/>
  <c r="G6" i="293"/>
  <c r="F6" i="293"/>
  <c r="K5" i="293"/>
  <c r="J5" i="293"/>
  <c r="I5" i="293"/>
  <c r="H5" i="293"/>
  <c r="G5" i="293"/>
  <c r="F5" i="293"/>
  <c r="K4" i="293"/>
  <c r="J4" i="293"/>
  <c r="I4" i="293"/>
  <c r="H4" i="293"/>
  <c r="G4" i="293"/>
  <c r="F4" i="293"/>
  <c r="C320" i="42" l="1"/>
  <c r="J320" i="42" s="1"/>
  <c r="I320" i="42"/>
  <c r="C415" i="42"/>
  <c r="J415" i="42" s="1"/>
  <c r="I415" i="42"/>
  <c r="C461" i="42"/>
  <c r="J461" i="42" s="1"/>
  <c r="I461" i="42"/>
  <c r="C409" i="42"/>
  <c r="J409" i="42" s="1"/>
  <c r="I409" i="42"/>
  <c r="C249" i="42"/>
  <c r="J249" i="42" s="1"/>
  <c r="I249" i="42"/>
  <c r="C34" i="42"/>
  <c r="J34" i="42" s="1"/>
  <c r="I34" i="42"/>
  <c r="C67" i="42"/>
  <c r="J67" i="42" s="1"/>
  <c r="I67" i="42"/>
  <c r="C187" i="42"/>
  <c r="J187" i="42" s="1"/>
  <c r="I187" i="42"/>
  <c r="C205" i="42"/>
  <c r="J205" i="42" s="1"/>
  <c r="I205" i="42"/>
  <c r="C417" i="42" l="1"/>
  <c r="C68" i="42"/>
  <c r="C36" i="42"/>
  <c r="C150" i="42"/>
  <c r="C325" i="42"/>
  <c r="C467" i="42"/>
  <c r="C106" i="42"/>
  <c r="C167" i="42"/>
  <c r="C452" i="42"/>
  <c r="C236" i="42"/>
  <c r="C211" i="42"/>
  <c r="C416" i="42"/>
  <c r="C373" i="42"/>
  <c r="C215" i="42"/>
  <c r="C375" i="42"/>
  <c r="C322" i="42"/>
  <c r="C103" i="42"/>
  <c r="C296" i="42"/>
  <c r="C324" i="42"/>
  <c r="C30" i="42"/>
  <c r="C66" i="42"/>
  <c r="C457" i="42"/>
  <c r="C88" i="42"/>
  <c r="C463" i="42"/>
  <c r="C386" i="42"/>
  <c r="C229" i="42"/>
  <c r="C124" i="42"/>
  <c r="C69" i="42"/>
  <c r="C54" i="42"/>
  <c r="C203" i="42"/>
  <c r="C315" i="42"/>
  <c r="C337" i="42"/>
  <c r="C347" i="42"/>
  <c r="C350" i="42"/>
  <c r="C454" i="42"/>
  <c r="C384" i="42"/>
  <c r="C429" i="42"/>
  <c r="C439" i="42"/>
  <c r="C408" i="42"/>
  <c r="C425" i="42"/>
  <c r="C29" i="42"/>
  <c r="C367" i="42"/>
  <c r="C435" i="42"/>
  <c r="C174" i="42"/>
  <c r="C330" i="42"/>
  <c r="C4" i="42"/>
  <c r="C6" i="42"/>
  <c r="C449" i="42"/>
  <c r="C443" i="42"/>
  <c r="C186" i="42"/>
  <c r="C9" i="42"/>
  <c r="C448" i="42"/>
  <c r="C84" i="42"/>
  <c r="C76" i="42"/>
  <c r="C7" i="42"/>
  <c r="C326" i="42"/>
  <c r="C402" i="42"/>
  <c r="C194" i="42"/>
  <c r="C77" i="42"/>
  <c r="C382" i="42"/>
  <c r="C309" i="42"/>
  <c r="C273" i="42"/>
  <c r="C139" i="42"/>
  <c r="C266" i="42"/>
  <c r="C379" i="42"/>
  <c r="C247" i="42"/>
  <c r="C234" i="42"/>
  <c r="C23" i="42"/>
  <c r="C294" i="42"/>
  <c r="C216" i="42"/>
  <c r="C16" i="42"/>
  <c r="C221" i="42"/>
  <c r="C127" i="42"/>
  <c r="C96" i="42"/>
  <c r="C366" i="42"/>
  <c r="C60" i="42"/>
  <c r="C357" i="42"/>
  <c r="C407" i="42"/>
  <c r="C459" i="42"/>
  <c r="C144" i="42"/>
  <c r="C290" i="42"/>
  <c r="C242" i="42"/>
  <c r="C365" i="42"/>
  <c r="C50" i="42"/>
  <c r="C102" i="42"/>
  <c r="C392" i="42"/>
  <c r="C308" i="42"/>
  <c r="C377" i="42"/>
  <c r="C49" i="42"/>
  <c r="C333" i="42"/>
  <c r="C172" i="42"/>
  <c r="C126" i="42"/>
  <c r="C125" i="42"/>
  <c r="C271" i="42"/>
  <c r="C317" i="42"/>
  <c r="C25" i="42"/>
  <c r="C340" i="42"/>
  <c r="C21" i="42"/>
  <c r="C130" i="42"/>
  <c r="C201" i="42"/>
  <c r="C394" i="42"/>
  <c r="C48" i="42"/>
  <c r="C387" i="42"/>
  <c r="C87" i="42"/>
  <c r="C93" i="42"/>
  <c r="C170" i="42"/>
  <c r="C85" i="42"/>
  <c r="C32" i="42"/>
  <c r="C372" i="42"/>
  <c r="C147" i="42"/>
  <c r="C453" i="42"/>
  <c r="C267" i="42"/>
  <c r="C100" i="42"/>
  <c r="C292" i="42"/>
  <c r="C122" i="42"/>
  <c r="C263" i="42"/>
  <c r="C101" i="42"/>
  <c r="C15" i="42"/>
  <c r="C137" i="42"/>
  <c r="C428" i="42"/>
  <c r="C348" i="42"/>
  <c r="C237" i="42"/>
  <c r="C56" i="42"/>
  <c r="C258" i="42"/>
  <c r="C196" i="42"/>
  <c r="C455" i="42"/>
  <c r="C399" i="42"/>
  <c r="C354" i="42"/>
  <c r="C240" i="42"/>
  <c r="C465" i="42"/>
  <c r="C83" i="42"/>
  <c r="C43" i="42"/>
  <c r="C321" i="42"/>
  <c r="C238" i="42"/>
  <c r="C430" i="42"/>
  <c r="C191" i="42"/>
  <c r="C385" i="42"/>
  <c r="C397" i="42"/>
  <c r="C275" i="42"/>
  <c r="C121" i="42"/>
  <c r="C420" i="42"/>
  <c r="C217" i="42"/>
  <c r="C58" i="42"/>
  <c r="C447" i="42"/>
  <c r="C75" i="42"/>
  <c r="C189" i="42"/>
  <c r="C433" i="42"/>
  <c r="C112" i="42"/>
  <c r="C426" i="42"/>
  <c r="C62" i="42"/>
  <c r="C38" i="42"/>
  <c r="C164" i="42"/>
  <c r="C166" i="42"/>
  <c r="C98" i="42"/>
  <c r="C136" i="42"/>
  <c r="C286" i="42"/>
  <c r="C175" i="42"/>
  <c r="C329" i="42"/>
  <c r="C264" i="42"/>
  <c r="C173" i="42"/>
  <c r="C376" i="42"/>
  <c r="C302" i="42"/>
  <c r="C323" i="42"/>
  <c r="C445" i="42"/>
  <c r="C117" i="42"/>
  <c r="C243" i="42"/>
  <c r="C63" i="42"/>
  <c r="C224" i="42"/>
  <c r="C346" i="42"/>
  <c r="C17" i="42"/>
  <c r="C28" i="42"/>
  <c r="C285" i="42"/>
  <c r="C208" i="42"/>
  <c r="C95" i="42"/>
  <c r="C297" i="42"/>
  <c r="C185" i="42"/>
  <c r="C265" i="42"/>
  <c r="C464" i="42"/>
  <c r="C181" i="42"/>
  <c r="C188" i="42"/>
  <c r="C138" i="42"/>
  <c r="C24" i="42"/>
  <c r="C353" i="42"/>
  <c r="C257" i="42"/>
  <c r="C287" i="42"/>
  <c r="C183" i="42"/>
  <c r="C74" i="42"/>
  <c r="C65" i="42"/>
  <c r="C162" i="42"/>
  <c r="C359" i="42"/>
  <c r="C153" i="42"/>
  <c r="C466" i="42"/>
  <c r="C276" i="42"/>
  <c r="C293" i="42"/>
  <c r="C209" i="42"/>
  <c r="C341" i="42"/>
  <c r="C31" i="42"/>
  <c r="C342" i="42"/>
  <c r="C27" i="42"/>
  <c r="C277" i="42"/>
  <c r="C179" i="42"/>
  <c r="C460" i="42"/>
  <c r="C228" i="42"/>
  <c r="C345" i="42"/>
  <c r="C260" i="42"/>
  <c r="C193" i="42"/>
  <c r="C79" i="42"/>
  <c r="C113" i="42"/>
  <c r="C52" i="42"/>
  <c r="C304" i="42"/>
  <c r="C157" i="42"/>
  <c r="C414" i="42"/>
  <c r="C225" i="42"/>
  <c r="C214" i="42"/>
  <c r="C73" i="42"/>
  <c r="C5" i="42"/>
  <c r="C61" i="42"/>
  <c r="C184" i="42"/>
  <c r="C226" i="42"/>
  <c r="C440" i="42"/>
  <c r="C115" i="42"/>
  <c r="C51" i="42"/>
  <c r="C456" i="42"/>
  <c r="C370" i="42"/>
  <c r="C311" i="42"/>
  <c r="C190" i="42"/>
  <c r="C207" i="42"/>
  <c r="C18" i="42"/>
  <c r="C159" i="42"/>
  <c r="C195" i="42"/>
  <c r="C316" i="42"/>
  <c r="C143" i="42"/>
  <c r="C3" i="42"/>
  <c r="C307" i="42"/>
  <c r="C94" i="42"/>
  <c r="C26" i="42"/>
  <c r="C223" i="42"/>
  <c r="C434" i="42"/>
  <c r="C182" i="42"/>
  <c r="C412" i="42"/>
  <c r="C284" i="42"/>
  <c r="C82" i="42"/>
  <c r="C45" i="42"/>
  <c r="C97" i="42"/>
  <c r="C355" i="42"/>
  <c r="C462" i="42"/>
  <c r="C41" i="42"/>
  <c r="C46" i="42"/>
  <c r="C149" i="42"/>
  <c r="C305" i="42"/>
  <c r="C148" i="42"/>
  <c r="C406" i="42"/>
  <c r="C295" i="42"/>
  <c r="C99" i="42"/>
  <c r="C437" i="42"/>
  <c r="C105" i="42"/>
  <c r="C202" i="42"/>
  <c r="C109" i="42"/>
  <c r="C423" i="42"/>
  <c r="C371" i="42"/>
  <c r="C262" i="42"/>
  <c r="C413" i="42"/>
  <c r="C278" i="42"/>
  <c r="C314" i="42"/>
  <c r="C197" i="42"/>
  <c r="C274" i="42"/>
  <c r="C450" i="42"/>
  <c r="C432" i="42"/>
  <c r="C110" i="42"/>
  <c r="C135" i="42"/>
  <c r="C270" i="42"/>
  <c r="C92" i="42"/>
  <c r="C90" i="42"/>
  <c r="C20" i="42"/>
  <c r="C118" i="42"/>
  <c r="C40" i="42"/>
  <c r="C248" i="42"/>
  <c r="C298" i="42"/>
  <c r="C361" i="42"/>
  <c r="C171" i="42"/>
  <c r="C458" i="42"/>
  <c r="C256" i="42"/>
  <c r="C42" i="42"/>
  <c r="C220" i="42"/>
  <c r="C12" i="42"/>
  <c r="C427" i="42"/>
  <c r="C210" i="42"/>
  <c r="C418" i="42"/>
  <c r="C364" i="42"/>
  <c r="C327" i="42"/>
  <c r="C424" i="42"/>
  <c r="C244" i="42"/>
  <c r="C132" i="42"/>
  <c r="C2" i="42"/>
  <c r="C107" i="42"/>
  <c r="C259" i="42"/>
  <c r="C71" i="42"/>
  <c r="C81" i="42"/>
  <c r="C318" i="42"/>
  <c r="C381" i="42"/>
  <c r="C360" i="42"/>
  <c r="C444" i="42"/>
  <c r="C438" i="42"/>
  <c r="C396" i="42"/>
  <c r="C14" i="42"/>
  <c r="C8" i="42"/>
  <c r="C388" i="42"/>
  <c r="C251" i="42"/>
  <c r="C91" i="42"/>
  <c r="C140" i="42"/>
  <c r="C369" i="42"/>
  <c r="C389" i="42"/>
  <c r="C86" i="42"/>
  <c r="C339" i="42"/>
  <c r="C160" i="42"/>
  <c r="C391" i="42"/>
  <c r="C268" i="42"/>
  <c r="C70" i="42"/>
  <c r="C235" i="42"/>
  <c r="C89" i="42"/>
  <c r="C344" i="42"/>
  <c r="C13" i="42"/>
  <c r="C212" i="42"/>
  <c r="C269" i="42"/>
  <c r="C72" i="42"/>
  <c r="C446" i="42"/>
  <c r="C358" i="42"/>
  <c r="C395" i="42"/>
  <c r="C180" i="42"/>
  <c r="C312" i="42"/>
  <c r="C441" i="42"/>
  <c r="C374" i="42"/>
  <c r="C250" i="42"/>
  <c r="C419" i="42"/>
  <c r="C239" i="42"/>
  <c r="C334" i="42"/>
  <c r="C35" i="42"/>
  <c r="C328" i="42"/>
  <c r="C233" i="42"/>
  <c r="C161" i="42"/>
  <c r="C279" i="42"/>
  <c r="C204" i="42"/>
  <c r="C289" i="42"/>
  <c r="C231" i="42"/>
  <c r="C431" i="42"/>
  <c r="C332" i="42"/>
  <c r="C261" i="42"/>
  <c r="C245" i="42"/>
  <c r="C378" i="42"/>
  <c r="C421" i="42"/>
  <c r="C368" i="42"/>
  <c r="C116" i="42"/>
  <c r="C362" i="42"/>
  <c r="C436" i="42"/>
  <c r="C114" i="42"/>
  <c r="C134" i="42"/>
  <c r="C199" i="42"/>
  <c r="C156" i="42"/>
  <c r="C349" i="42"/>
  <c r="C404" i="42"/>
  <c r="C356" i="42"/>
  <c r="C442" i="42"/>
  <c r="C403" i="42"/>
  <c r="C47" i="42"/>
  <c r="C178" i="42"/>
  <c r="C230" i="42"/>
  <c r="C123" i="42"/>
  <c r="C306" i="42"/>
  <c r="C142" i="42"/>
  <c r="C351" i="42"/>
  <c r="C213" i="42"/>
  <c r="C398" i="42"/>
  <c r="C288" i="42"/>
  <c r="C400" i="42"/>
  <c r="C141" i="42"/>
  <c r="C380" i="42"/>
  <c r="C393" i="42"/>
  <c r="C281" i="42"/>
  <c r="C282" i="42"/>
  <c r="C343" i="42"/>
  <c r="C57" i="42"/>
  <c r="C222" i="42"/>
  <c r="C283" i="42"/>
  <c r="C411" i="42"/>
  <c r="C299" i="42"/>
  <c r="C227" i="42"/>
  <c r="C300" i="42"/>
  <c r="C405" i="42"/>
  <c r="C301" i="42"/>
  <c r="C177" i="42"/>
  <c r="C55" i="42"/>
  <c r="C401" i="42"/>
  <c r="C53" i="42"/>
  <c r="C303" i="42"/>
  <c r="C331" i="42"/>
  <c r="C246" i="42"/>
  <c r="C363" i="42"/>
  <c r="C291" i="42"/>
  <c r="C310" i="42"/>
  <c r="C129" i="42"/>
  <c r="C198" i="42"/>
  <c r="C383" i="42"/>
  <c r="C39" i="42"/>
  <c r="C422" i="42"/>
  <c r="C37" i="42"/>
  <c r="C11" i="42"/>
  <c r="C10" i="42"/>
  <c r="C165" i="42"/>
  <c r="C128" i="42"/>
  <c r="C255" i="42"/>
  <c r="C78" i="42"/>
  <c r="C44" i="42"/>
  <c r="C336" i="42"/>
  <c r="C168" i="42"/>
  <c r="C19" i="42"/>
  <c r="C155" i="42"/>
  <c r="C253" i="42"/>
  <c r="C120" i="42"/>
  <c r="C169" i="42"/>
  <c r="C108" i="42"/>
  <c r="C33" i="42"/>
  <c r="C145" i="42"/>
  <c r="C151" i="42"/>
  <c r="C111" i="42"/>
  <c r="C218" i="42"/>
  <c r="C335" i="42"/>
  <c r="C59" i="42"/>
  <c r="C192" i="42"/>
  <c r="C152" i="42"/>
  <c r="C352" i="42"/>
  <c r="C219" i="42"/>
  <c r="C232" i="42"/>
  <c r="C390" i="42"/>
  <c r="C200" i="42"/>
  <c r="J200" i="42" s="1"/>
  <c r="C119" i="42"/>
  <c r="J119" i="42" s="1"/>
  <c r="C280" i="42"/>
  <c r="J280" i="42" s="1"/>
  <c r="C206" i="42"/>
  <c r="J206" i="42" s="1"/>
  <c r="C272" i="42"/>
  <c r="J272" i="42" s="1"/>
  <c r="C451" i="42"/>
  <c r="J451" i="42" s="1"/>
  <c r="C241" i="42"/>
  <c r="J241" i="42" s="1"/>
  <c r="C254" i="42"/>
  <c r="J254" i="42" s="1"/>
  <c r="C133" i="42"/>
  <c r="J133" i="42" s="1"/>
  <c r="C154" i="42"/>
  <c r="J154" i="42" s="1"/>
  <c r="C410" i="42"/>
  <c r="J410" i="42" s="1"/>
  <c r="C146" i="42"/>
  <c r="J146" i="42" s="1"/>
  <c r="C313" i="42"/>
  <c r="J313" i="42" s="1"/>
  <c r="C163" i="42"/>
  <c r="J163" i="42" s="1"/>
  <c r="C131" i="42"/>
  <c r="C80" i="42"/>
  <c r="J80" i="42" s="1"/>
  <c r="C64" i="42"/>
  <c r="J64" i="42" s="1"/>
  <c r="C319" i="42"/>
  <c r="J131" i="42" l="1"/>
  <c r="I319" i="42" l="1"/>
  <c r="I417" i="42"/>
  <c r="I68" i="42"/>
  <c r="I36" i="42"/>
  <c r="I150" i="42"/>
  <c r="I325" i="42"/>
  <c r="I467" i="42"/>
  <c r="I106" i="42"/>
  <c r="I167" i="42"/>
  <c r="I452" i="42"/>
  <c r="I236" i="42"/>
  <c r="I211" i="42"/>
  <c r="I416" i="42"/>
  <c r="I373" i="42"/>
  <c r="I215" i="42"/>
  <c r="I375" i="42"/>
  <c r="I322" i="42"/>
  <c r="I103" i="42"/>
  <c r="I296" i="42"/>
  <c r="I324" i="42"/>
  <c r="I30" i="42"/>
  <c r="I66" i="42"/>
  <c r="I457" i="42"/>
  <c r="I88" i="42"/>
  <c r="I463" i="42"/>
  <c r="I386" i="42"/>
  <c r="I229" i="42"/>
  <c r="I124" i="42"/>
  <c r="I69" i="42"/>
  <c r="I54" i="42"/>
  <c r="I203" i="42"/>
  <c r="I315" i="42"/>
  <c r="I337" i="42"/>
  <c r="I347" i="42"/>
  <c r="I350" i="42"/>
  <c r="I454" i="42"/>
  <c r="I384" i="42"/>
  <c r="I429" i="42"/>
  <c r="I439" i="42"/>
  <c r="I408" i="42"/>
  <c r="I425" i="42"/>
  <c r="I29" i="42"/>
  <c r="I367" i="42"/>
  <c r="I435" i="42"/>
  <c r="I174" i="42"/>
  <c r="I330" i="42"/>
  <c r="I4" i="42"/>
  <c r="I6" i="42"/>
  <c r="I449" i="42"/>
  <c r="I443" i="42"/>
  <c r="I186" i="42"/>
  <c r="I9" i="42"/>
  <c r="I448" i="42"/>
  <c r="I84" i="42"/>
  <c r="I76" i="42"/>
  <c r="I7" i="42"/>
  <c r="I326" i="42"/>
  <c r="I402" i="42"/>
  <c r="I194" i="42"/>
  <c r="I77" i="42"/>
  <c r="I382" i="42"/>
  <c r="I309" i="42"/>
  <c r="I273" i="42"/>
  <c r="I139" i="42"/>
  <c r="I266" i="42"/>
  <c r="I379" i="42"/>
  <c r="I247" i="42"/>
  <c r="I234" i="42"/>
  <c r="I23" i="42"/>
  <c r="I294" i="42"/>
  <c r="I216" i="42"/>
  <c r="I16" i="42"/>
  <c r="I221" i="42"/>
  <c r="I127" i="42"/>
  <c r="I96" i="42"/>
  <c r="I366" i="42"/>
  <c r="I60" i="42"/>
  <c r="I357" i="42"/>
  <c r="I407" i="42"/>
  <c r="I459" i="42"/>
  <c r="I144" i="42"/>
  <c r="I290" i="42"/>
  <c r="I242" i="42"/>
  <c r="I365" i="42"/>
  <c r="I50" i="42"/>
  <c r="I102" i="42"/>
  <c r="I392" i="42"/>
  <c r="I308" i="42"/>
  <c r="I377" i="42"/>
  <c r="I49" i="42"/>
  <c r="I333" i="42"/>
  <c r="I172" i="42"/>
  <c r="I126" i="42"/>
  <c r="I125" i="42"/>
  <c r="I271" i="42"/>
  <c r="I317" i="42"/>
  <c r="I25" i="42"/>
  <c r="I340" i="42"/>
  <c r="I21" i="42"/>
  <c r="I130" i="42"/>
  <c r="I201" i="42"/>
  <c r="I394" i="42"/>
  <c r="I48" i="42"/>
  <c r="I387" i="42"/>
  <c r="I87" i="42"/>
  <c r="I93" i="42"/>
  <c r="I170" i="42"/>
  <c r="I85" i="42"/>
  <c r="I32" i="42"/>
  <c r="I372" i="42"/>
  <c r="I147" i="42"/>
  <c r="I453" i="42"/>
  <c r="I267" i="42"/>
  <c r="I100" i="42"/>
  <c r="I292" i="42"/>
  <c r="I122" i="42"/>
  <c r="I263" i="42"/>
  <c r="I101" i="42"/>
  <c r="I15" i="42"/>
  <c r="I137" i="42"/>
  <c r="I428" i="42"/>
  <c r="I348" i="42"/>
  <c r="I237" i="42"/>
  <c r="I56" i="42"/>
  <c r="I258" i="42"/>
  <c r="I196" i="42"/>
  <c r="I455" i="42"/>
  <c r="I399" i="42"/>
  <c r="I354" i="42"/>
  <c r="I240" i="42"/>
  <c r="I465" i="42"/>
  <c r="I83" i="42"/>
  <c r="I43" i="42"/>
  <c r="I321" i="42"/>
  <c r="I238" i="42"/>
  <c r="I430" i="42"/>
  <c r="I191" i="42"/>
  <c r="I385" i="42"/>
  <c r="I397" i="42"/>
  <c r="I275" i="42"/>
  <c r="I121" i="42"/>
  <c r="I420" i="42"/>
  <c r="I217" i="42"/>
  <c r="I58" i="42"/>
  <c r="I447" i="42"/>
  <c r="I75" i="42"/>
  <c r="I189" i="42"/>
  <c r="I433" i="42"/>
  <c r="I112" i="42"/>
  <c r="I426" i="42"/>
  <c r="I62" i="42"/>
  <c r="I38" i="42"/>
  <c r="I164" i="42"/>
  <c r="I166" i="42"/>
  <c r="I98" i="42"/>
  <c r="I136" i="42"/>
  <c r="I286" i="42"/>
  <c r="I175" i="42"/>
  <c r="I329" i="42"/>
  <c r="I264" i="42"/>
  <c r="I173" i="42"/>
  <c r="I376" i="42"/>
  <c r="I302" i="42"/>
  <c r="I323" i="42"/>
  <c r="I445" i="42"/>
  <c r="I117" i="42"/>
  <c r="I243" i="42"/>
  <c r="I63" i="42"/>
  <c r="I224" i="42"/>
  <c r="I346" i="42"/>
  <c r="I17" i="42"/>
  <c r="I28" i="42"/>
  <c r="I285" i="42"/>
  <c r="I208" i="42"/>
  <c r="I95" i="42"/>
  <c r="I297" i="42"/>
  <c r="I185" i="42"/>
  <c r="I265" i="42"/>
  <c r="I464" i="42"/>
  <c r="I181" i="42"/>
  <c r="I188" i="42"/>
  <c r="I138" i="42"/>
  <c r="I24" i="42"/>
  <c r="I353" i="42"/>
  <c r="I257" i="42"/>
  <c r="I287" i="42"/>
  <c r="I183" i="42"/>
  <c r="I74" i="42"/>
  <c r="I65" i="42"/>
  <c r="I162" i="42"/>
  <c r="I359" i="42"/>
  <c r="I153" i="42"/>
  <c r="I466" i="42"/>
  <c r="I276" i="42"/>
  <c r="I293" i="42"/>
  <c r="I209" i="42"/>
  <c r="I341" i="42"/>
  <c r="I31" i="42"/>
  <c r="I342" i="42"/>
  <c r="I27" i="42"/>
  <c r="I277" i="42"/>
  <c r="I179" i="42"/>
  <c r="I460" i="42"/>
  <c r="I228" i="42"/>
  <c r="I345" i="42"/>
  <c r="I260" i="42"/>
  <c r="I193" i="42"/>
  <c r="I79" i="42"/>
  <c r="I113" i="42"/>
  <c r="I52" i="42"/>
  <c r="I304" i="42"/>
  <c r="I157" i="42"/>
  <c r="I414" i="42"/>
  <c r="I225" i="42"/>
  <c r="I214" i="42"/>
  <c r="I73" i="42"/>
  <c r="I5" i="42"/>
  <c r="I61" i="42"/>
  <c r="I184" i="42"/>
  <c r="I226" i="42"/>
  <c r="I440" i="42"/>
  <c r="I115" i="42"/>
  <c r="I51" i="42"/>
  <c r="I456" i="42"/>
  <c r="I370" i="42"/>
  <c r="I311" i="42"/>
  <c r="I190" i="42"/>
  <c r="I207" i="42"/>
  <c r="I18" i="42"/>
  <c r="I159" i="42"/>
  <c r="I195" i="42"/>
  <c r="I316" i="42"/>
  <c r="I143" i="42"/>
  <c r="I3" i="42"/>
  <c r="I307" i="42"/>
  <c r="I94" i="42"/>
  <c r="I26" i="42"/>
  <c r="I223" i="42"/>
  <c r="I434" i="42"/>
  <c r="I182" i="42"/>
  <c r="I412" i="42"/>
  <c r="I284" i="42"/>
  <c r="I82" i="42"/>
  <c r="I45" i="42"/>
  <c r="I97" i="42"/>
  <c r="I355" i="42"/>
  <c r="I462" i="42"/>
  <c r="I41" i="42"/>
  <c r="I46" i="42"/>
  <c r="I149" i="42"/>
  <c r="I305" i="42"/>
  <c r="I148" i="42"/>
  <c r="I406" i="42"/>
  <c r="I295" i="42"/>
  <c r="I99" i="42"/>
  <c r="I437" i="42"/>
  <c r="I105" i="42"/>
  <c r="I202" i="42"/>
  <c r="I109" i="42"/>
  <c r="I423" i="42"/>
  <c r="I371" i="42"/>
  <c r="I262" i="42"/>
  <c r="I413" i="42"/>
  <c r="I278" i="42"/>
  <c r="I314" i="42"/>
  <c r="I197" i="42"/>
  <c r="I274" i="42"/>
  <c r="I450" i="42"/>
  <c r="I432" i="42"/>
  <c r="I110" i="42"/>
  <c r="I135" i="42"/>
  <c r="I270" i="42"/>
  <c r="I92" i="42"/>
  <c r="I90" i="42"/>
  <c r="I20" i="42"/>
  <c r="I118" i="42"/>
  <c r="I40" i="42"/>
  <c r="I248" i="42"/>
  <c r="I298" i="42"/>
  <c r="I361" i="42"/>
  <c r="I171" i="42"/>
  <c r="I458" i="42"/>
  <c r="I256" i="42"/>
  <c r="I42" i="42"/>
  <c r="I220" i="42"/>
  <c r="I12" i="42"/>
  <c r="I427" i="42"/>
  <c r="I210" i="42"/>
  <c r="I418" i="42"/>
  <c r="I364" i="42"/>
  <c r="I327" i="42"/>
  <c r="I424" i="42"/>
  <c r="I244" i="42"/>
  <c r="I132" i="42"/>
  <c r="I2" i="42"/>
  <c r="I107" i="42"/>
  <c r="I259" i="42"/>
  <c r="I71" i="42"/>
  <c r="I81" i="42"/>
  <c r="I318" i="42"/>
  <c r="I381" i="42"/>
  <c r="I360" i="42"/>
  <c r="I444" i="42"/>
  <c r="I438" i="42"/>
  <c r="I396" i="42"/>
  <c r="I14" i="42"/>
  <c r="I8" i="42"/>
  <c r="I388" i="42"/>
  <c r="I251" i="42"/>
  <c r="I91" i="42"/>
  <c r="I140" i="42"/>
  <c r="I369" i="42"/>
  <c r="I389" i="42"/>
  <c r="I86" i="42"/>
  <c r="I339" i="42"/>
  <c r="I160" i="42"/>
  <c r="I391" i="42"/>
  <c r="I268" i="42"/>
  <c r="I70" i="42"/>
  <c r="I235" i="42"/>
  <c r="I89" i="42"/>
  <c r="I344" i="42"/>
  <c r="I13" i="42"/>
  <c r="I212" i="42"/>
  <c r="I269" i="42"/>
  <c r="I72" i="42"/>
  <c r="I446" i="42"/>
  <c r="I358" i="42"/>
  <c r="I395" i="42"/>
  <c r="I180" i="42"/>
  <c r="I312" i="42"/>
  <c r="I441" i="42"/>
  <c r="I374" i="42"/>
  <c r="I250" i="42"/>
  <c r="I419" i="42"/>
  <c r="I239" i="42"/>
  <c r="I334" i="42"/>
  <c r="I35" i="42"/>
  <c r="I328" i="42"/>
  <c r="I233" i="42"/>
  <c r="I161" i="42"/>
  <c r="I279" i="42"/>
  <c r="I204" i="42"/>
  <c r="I289" i="42"/>
  <c r="I231" i="42"/>
  <c r="I431" i="42"/>
  <c r="I332" i="42"/>
  <c r="I261" i="42"/>
  <c r="I245" i="42"/>
  <c r="I378" i="42"/>
  <c r="I421" i="42"/>
  <c r="I368" i="42"/>
  <c r="I116" i="42"/>
  <c r="I362" i="42"/>
  <c r="I436" i="42"/>
  <c r="I114" i="42"/>
  <c r="I134" i="42"/>
  <c r="I199" i="42"/>
  <c r="I156" i="42"/>
  <c r="I349" i="42"/>
  <c r="I404" i="42"/>
  <c r="I356" i="42"/>
  <c r="I442" i="42"/>
  <c r="I403" i="42"/>
  <c r="I47" i="42"/>
  <c r="I178" i="42"/>
  <c r="I230" i="42"/>
  <c r="I123" i="42"/>
  <c r="I306" i="42"/>
  <c r="I142" i="42"/>
  <c r="I351" i="42"/>
  <c r="I213" i="42"/>
  <c r="I398" i="42"/>
  <c r="I288" i="42"/>
  <c r="I400" i="42"/>
  <c r="I141" i="42"/>
  <c r="I380" i="42"/>
  <c r="I393" i="42"/>
  <c r="I281" i="42"/>
  <c r="I282" i="42"/>
  <c r="I343" i="42"/>
  <c r="I57" i="42"/>
  <c r="I222" i="42"/>
  <c r="I283" i="42"/>
  <c r="I411" i="42"/>
  <c r="I299" i="42"/>
  <c r="I227" i="42"/>
  <c r="I300" i="42"/>
  <c r="I405" i="42"/>
  <c r="I301" i="42"/>
  <c r="I177" i="42"/>
  <c r="I55" i="42"/>
  <c r="I401" i="42"/>
  <c r="I53" i="42"/>
  <c r="I303" i="42"/>
  <c r="I331" i="42"/>
  <c r="I246" i="42"/>
  <c r="I363" i="42"/>
  <c r="I291" i="42"/>
  <c r="I310" i="42"/>
  <c r="I129" i="42"/>
  <c r="I198" i="42"/>
  <c r="I383" i="42"/>
  <c r="I39" i="42"/>
  <c r="I422" i="42"/>
  <c r="I37" i="42"/>
  <c r="I11" i="42"/>
  <c r="I10" i="42"/>
  <c r="I165" i="42"/>
  <c r="I128" i="42"/>
  <c r="I255" i="42"/>
  <c r="I78" i="42"/>
  <c r="I44" i="42"/>
  <c r="I336" i="42"/>
  <c r="I168" i="42"/>
  <c r="I19" i="42"/>
  <c r="I155" i="42"/>
  <c r="I253" i="42"/>
  <c r="I120" i="42"/>
  <c r="I169" i="42"/>
  <c r="I108" i="42"/>
  <c r="I33" i="42"/>
  <c r="I145" i="42"/>
  <c r="I151" i="42"/>
  <c r="I111" i="42"/>
  <c r="I218" i="42"/>
  <c r="I335" i="42"/>
  <c r="I59" i="42"/>
  <c r="I192" i="42"/>
  <c r="I152" i="42"/>
  <c r="I352" i="42"/>
  <c r="I219" i="42"/>
  <c r="I232" i="42"/>
  <c r="I390" i="42"/>
  <c r="I200" i="42"/>
  <c r="I119" i="42"/>
  <c r="I280" i="42"/>
  <c r="I206" i="42"/>
  <c r="I272" i="42"/>
  <c r="I451" i="42"/>
  <c r="I241" i="42"/>
  <c r="I254" i="42"/>
  <c r="I133" i="42"/>
  <c r="I154" i="42"/>
  <c r="I410" i="42"/>
  <c r="I146" i="42"/>
  <c r="I313" i="42"/>
  <c r="I163" i="42"/>
  <c r="I131" i="42"/>
  <c r="I80" i="42"/>
  <c r="I64" i="42"/>
  <c r="I1" i="42"/>
  <c r="J390" i="42" l="1"/>
  <c r="J232" i="42"/>
  <c r="J219" i="42"/>
  <c r="J352" i="42"/>
  <c r="J152" i="42"/>
  <c r="J192" i="42"/>
  <c r="J59" i="42"/>
  <c r="J335" i="42"/>
  <c r="J218" i="42"/>
  <c r="J111" i="42"/>
  <c r="J151" i="42"/>
  <c r="J145" i="42"/>
  <c r="J33" i="42"/>
  <c r="J108" i="42"/>
  <c r="J169" i="42"/>
  <c r="J120" i="42"/>
  <c r="J253" i="42"/>
  <c r="J155" i="42"/>
  <c r="J19" i="42"/>
  <c r="J168" i="42"/>
  <c r="J336" i="42"/>
  <c r="J44" i="42"/>
  <c r="J78" i="42"/>
  <c r="J255" i="42"/>
  <c r="J128" i="42"/>
  <c r="J165" i="42"/>
  <c r="J10" i="42"/>
  <c r="J11" i="42"/>
  <c r="J37" i="42"/>
  <c r="J422" i="42"/>
  <c r="J39" i="42"/>
  <c r="J383" i="42"/>
  <c r="J198" i="42"/>
  <c r="J129" i="42"/>
  <c r="J310" i="42"/>
  <c r="J291" i="42"/>
  <c r="J363" i="42"/>
  <c r="J246" i="42"/>
  <c r="J331" i="42"/>
  <c r="J303" i="42"/>
  <c r="J53" i="42"/>
  <c r="J401" i="42"/>
  <c r="J55" i="42"/>
  <c r="J177" i="42"/>
  <c r="J301" i="42"/>
  <c r="J405" i="42"/>
  <c r="J300" i="42"/>
  <c r="J227" i="42"/>
  <c r="J299" i="42"/>
  <c r="J411" i="42"/>
  <c r="J283" i="42"/>
  <c r="J222" i="42"/>
  <c r="J57" i="42"/>
  <c r="J343" i="42"/>
  <c r="J282" i="42"/>
  <c r="J281" i="42"/>
  <c r="J393" i="42"/>
  <c r="J380" i="42"/>
  <c r="J141" i="42"/>
  <c r="J400" i="42"/>
  <c r="J288" i="42"/>
  <c r="J398" i="42"/>
  <c r="J213" i="42"/>
  <c r="J351" i="42"/>
  <c r="J142" i="42"/>
  <c r="J306" i="42"/>
  <c r="J123" i="42"/>
  <c r="J230" i="42"/>
  <c r="J178" i="42"/>
  <c r="J47" i="42"/>
  <c r="J403" i="42"/>
  <c r="J442" i="42"/>
  <c r="J356" i="42"/>
  <c r="J404" i="42"/>
  <c r="J349" i="42"/>
  <c r="J156" i="42"/>
  <c r="J199" i="42"/>
  <c r="J134" i="42"/>
  <c r="J114" i="42"/>
  <c r="J436" i="42"/>
  <c r="J362" i="42"/>
  <c r="J116" i="42"/>
  <c r="J368" i="42"/>
  <c r="J421" i="42"/>
  <c r="J378" i="42"/>
  <c r="J245" i="42"/>
  <c r="J261" i="42"/>
  <c r="J332" i="42"/>
  <c r="J431" i="42"/>
  <c r="J231" i="42"/>
  <c r="J289" i="42"/>
  <c r="J204" i="42"/>
  <c r="J279" i="42"/>
  <c r="J161" i="42"/>
  <c r="J233" i="42"/>
  <c r="J328" i="42"/>
  <c r="J35" i="42"/>
  <c r="J334" i="42"/>
  <c r="J239" i="42"/>
  <c r="J419" i="42"/>
  <c r="J250" i="42"/>
  <c r="J374" i="42"/>
  <c r="J441" i="42"/>
  <c r="J312" i="42"/>
  <c r="J180" i="42"/>
  <c r="J395" i="42"/>
  <c r="J358" i="42"/>
  <c r="J446" i="42"/>
  <c r="J72" i="42"/>
  <c r="J269" i="42"/>
  <c r="J212" i="42"/>
  <c r="J13" i="42"/>
  <c r="J344" i="42"/>
  <c r="J89" i="42"/>
  <c r="J235" i="42"/>
  <c r="J70" i="42"/>
  <c r="J268" i="42"/>
  <c r="J391" i="42"/>
  <c r="J160" i="42"/>
  <c r="J339" i="42"/>
  <c r="J86" i="42"/>
  <c r="J389" i="42"/>
  <c r="J369" i="42"/>
  <c r="J140" i="42"/>
  <c r="J91" i="42"/>
  <c r="J251" i="42"/>
  <c r="J388" i="42"/>
  <c r="J8" i="42"/>
  <c r="J14" i="42"/>
  <c r="J396" i="42"/>
  <c r="J438" i="42"/>
  <c r="J444" i="42"/>
  <c r="J360" i="42"/>
  <c r="J381" i="42"/>
  <c r="J318" i="42"/>
  <c r="J81" i="42"/>
  <c r="J71" i="42"/>
  <c r="J259" i="42"/>
  <c r="J107" i="42"/>
  <c r="J2" i="42"/>
  <c r="J132" i="42"/>
  <c r="J244" i="42"/>
  <c r="J424" i="42"/>
  <c r="J327" i="42"/>
  <c r="J364" i="42"/>
  <c r="J418" i="42"/>
  <c r="J210" i="42"/>
  <c r="J427" i="42"/>
  <c r="J12" i="42"/>
  <c r="J220" i="42"/>
  <c r="J42" i="42"/>
  <c r="J256" i="42"/>
  <c r="J458" i="42"/>
  <c r="J171" i="42"/>
  <c r="J361" i="42"/>
  <c r="J298" i="42"/>
  <c r="J248" i="42"/>
  <c r="J40" i="42"/>
  <c r="J118" i="42"/>
  <c r="J20" i="42"/>
  <c r="J90" i="42"/>
  <c r="J92" i="42"/>
  <c r="J270" i="42"/>
  <c r="J135" i="42"/>
  <c r="J110" i="42"/>
  <c r="J432" i="42"/>
  <c r="J450" i="42"/>
  <c r="J274" i="42"/>
  <c r="J197" i="42"/>
  <c r="J314" i="42"/>
  <c r="J278" i="42"/>
  <c r="J413" i="42"/>
  <c r="J262" i="42"/>
  <c r="J371" i="42"/>
  <c r="J423" i="42"/>
  <c r="J109" i="42"/>
  <c r="J202" i="42"/>
  <c r="J105" i="42"/>
  <c r="J437" i="42"/>
  <c r="J99" i="42"/>
  <c r="J295" i="42"/>
  <c r="J406" i="42"/>
  <c r="J148" i="42"/>
  <c r="J305" i="42"/>
  <c r="J149" i="42"/>
  <c r="J46" i="42"/>
  <c r="J41" i="42"/>
  <c r="J462" i="42"/>
  <c r="J355" i="42"/>
  <c r="J97" i="42"/>
  <c r="J45" i="42"/>
  <c r="J82" i="42"/>
  <c r="J284" i="42"/>
  <c r="J412" i="42"/>
  <c r="J182" i="42"/>
  <c r="J434" i="42"/>
  <c r="J223" i="42"/>
  <c r="J26" i="42"/>
  <c r="J94" i="42"/>
  <c r="J307" i="42"/>
  <c r="J3" i="42"/>
  <c r="J143" i="42"/>
  <c r="J316" i="42"/>
  <c r="J195" i="42"/>
  <c r="J159" i="42"/>
  <c r="J18" i="42"/>
  <c r="J207" i="42"/>
  <c r="J190" i="42"/>
  <c r="J311" i="42"/>
  <c r="J370" i="42"/>
  <c r="J456" i="42"/>
  <c r="J51" i="42"/>
  <c r="J115" i="42"/>
  <c r="J440" i="42"/>
  <c r="J226" i="42"/>
  <c r="J184" i="42"/>
  <c r="J61" i="42"/>
  <c r="J5" i="42"/>
  <c r="J73" i="42"/>
  <c r="J214" i="42"/>
  <c r="J225" i="42"/>
  <c r="J414" i="42"/>
  <c r="J157" i="42"/>
  <c r="J304" i="42"/>
  <c r="J52" i="42"/>
  <c r="J113" i="42"/>
  <c r="J79" i="42"/>
  <c r="J193" i="42"/>
  <c r="J260" i="42"/>
  <c r="J345" i="42"/>
  <c r="J228" i="42"/>
  <c r="J460" i="42"/>
  <c r="J179" i="42"/>
  <c r="J277" i="42"/>
  <c r="J27" i="42"/>
  <c r="J342" i="42"/>
  <c r="J31" i="42"/>
  <c r="J341" i="42"/>
  <c r="J209" i="42"/>
  <c r="J293" i="42"/>
  <c r="J276" i="42"/>
  <c r="J466" i="42"/>
  <c r="J153" i="42"/>
  <c r="J359" i="42"/>
  <c r="J162" i="42"/>
  <c r="J65" i="42"/>
  <c r="J74" i="42"/>
  <c r="J183" i="42"/>
  <c r="J287" i="42"/>
  <c r="J257" i="42"/>
  <c r="J353" i="42"/>
  <c r="J24" i="42"/>
  <c r="J138" i="42"/>
  <c r="J188" i="42"/>
  <c r="J181" i="42"/>
  <c r="J464" i="42"/>
  <c r="J265" i="42"/>
  <c r="J185" i="42"/>
  <c r="J297" i="42"/>
  <c r="J95" i="42"/>
  <c r="J208" i="42"/>
  <c r="J285" i="42"/>
  <c r="J28" i="42"/>
  <c r="J17" i="42"/>
  <c r="J346" i="42"/>
  <c r="J224" i="42"/>
  <c r="J63" i="42"/>
  <c r="J243" i="42"/>
  <c r="J117" i="42"/>
  <c r="J445" i="42"/>
  <c r="J323" i="42"/>
  <c r="J302" i="42"/>
  <c r="J376" i="42"/>
  <c r="J173" i="42"/>
  <c r="J264" i="42"/>
  <c r="J329" i="42"/>
  <c r="J175" i="42"/>
  <c r="J286" i="42"/>
  <c r="J136" i="42"/>
  <c r="J98" i="42"/>
  <c r="J166" i="42"/>
  <c r="J164" i="42"/>
  <c r="J38" i="42"/>
  <c r="J62" i="42"/>
  <c r="J426" i="42"/>
  <c r="J112" i="42"/>
  <c r="J433" i="42"/>
  <c r="J189" i="42"/>
  <c r="J75" i="42"/>
  <c r="J447" i="42"/>
  <c r="J58" i="42"/>
  <c r="J217" i="42"/>
  <c r="J420" i="42"/>
  <c r="J121" i="42"/>
  <c r="J275" i="42"/>
  <c r="J397" i="42"/>
  <c r="J385" i="42"/>
  <c r="J191" i="42"/>
  <c r="J430" i="42"/>
  <c r="J238" i="42"/>
  <c r="J321" i="42"/>
  <c r="J43" i="42"/>
  <c r="J83" i="42"/>
  <c r="J465" i="42"/>
  <c r="J240" i="42"/>
  <c r="J354" i="42"/>
  <c r="J399" i="42"/>
  <c r="J455" i="42"/>
  <c r="J196" i="42"/>
  <c r="J258" i="42"/>
  <c r="J56" i="42"/>
  <c r="J237" i="42"/>
  <c r="J348" i="42"/>
  <c r="J428" i="42"/>
  <c r="J137" i="42"/>
  <c r="J15" i="42"/>
  <c r="J101" i="42"/>
  <c r="J263" i="42"/>
  <c r="J122" i="42"/>
  <c r="J292" i="42"/>
  <c r="J100" i="42"/>
  <c r="J267" i="42"/>
  <c r="J453" i="42"/>
  <c r="J147" i="42"/>
  <c r="J372" i="42"/>
  <c r="J32" i="42"/>
  <c r="J85" i="42"/>
  <c r="J170" i="42"/>
  <c r="J93" i="42"/>
  <c r="J87" i="42"/>
  <c r="J387" i="42"/>
  <c r="J48" i="42"/>
  <c r="J394" i="42"/>
  <c r="J201" i="42"/>
  <c r="J130" i="42"/>
  <c r="J21" i="42"/>
  <c r="J340" i="42"/>
  <c r="J25" i="42"/>
  <c r="J317" i="42"/>
  <c r="J271" i="42"/>
  <c r="J125" i="42"/>
  <c r="J126" i="42"/>
  <c r="J172" i="42"/>
  <c r="J333" i="42"/>
  <c r="J49" i="42"/>
  <c r="J377" i="42"/>
  <c r="J308" i="42"/>
  <c r="J392" i="42"/>
  <c r="J102" i="42"/>
  <c r="J50" i="42"/>
  <c r="J365" i="42"/>
  <c r="J242" i="42"/>
  <c r="J290" i="42"/>
  <c r="J144" i="42"/>
  <c r="J459" i="42"/>
  <c r="J407" i="42"/>
  <c r="J357" i="42"/>
  <c r="J60" i="42"/>
  <c r="J366" i="42"/>
  <c r="J96" i="42"/>
  <c r="J127" i="42"/>
  <c r="J221" i="42"/>
  <c r="J16" i="42"/>
  <c r="J216" i="42"/>
  <c r="J294" i="42"/>
  <c r="J23" i="42"/>
  <c r="J234" i="42"/>
  <c r="J247" i="42"/>
  <c r="J379" i="42"/>
  <c r="J266" i="42"/>
  <c r="J139" i="42"/>
  <c r="J273" i="42"/>
  <c r="J309" i="42"/>
  <c r="J382" i="42"/>
  <c r="J77" i="42"/>
  <c r="J194" i="42"/>
  <c r="J402" i="42"/>
  <c r="J326" i="42"/>
  <c r="J7" i="42"/>
  <c r="J76" i="42"/>
  <c r="J84" i="42"/>
  <c r="J448" i="42"/>
  <c r="J9" i="42"/>
  <c r="J186" i="42"/>
  <c r="J443" i="42"/>
  <c r="J449" i="42"/>
  <c r="J6" i="42"/>
  <c r="J4" i="42"/>
  <c r="J330" i="42"/>
  <c r="J174" i="42"/>
  <c r="J435" i="42"/>
  <c r="J367" i="42"/>
  <c r="J29" i="42"/>
  <c r="J425" i="42"/>
  <c r="J408" i="42"/>
  <c r="J439" i="42"/>
  <c r="J429" i="42"/>
  <c r="J384" i="42"/>
  <c r="J454" i="42"/>
  <c r="J350" i="42"/>
  <c r="J347" i="42"/>
  <c r="J337" i="42"/>
  <c r="J315" i="42"/>
  <c r="J203" i="42"/>
  <c r="J54" i="42"/>
  <c r="J69" i="42"/>
  <c r="J124" i="42"/>
  <c r="J229" i="42"/>
  <c r="J386" i="42"/>
  <c r="J463" i="42"/>
  <c r="J88" i="42"/>
  <c r="J457" i="42"/>
  <c r="J66" i="42"/>
  <c r="J30" i="42"/>
  <c r="J324" i="42"/>
  <c r="J296" i="42"/>
  <c r="J103" i="42"/>
  <c r="J322" i="42"/>
  <c r="J375" i="42"/>
  <c r="J215" i="42"/>
  <c r="J373" i="42"/>
  <c r="J416" i="42"/>
  <c r="J211" i="42"/>
  <c r="J236" i="42"/>
  <c r="J452" i="42"/>
  <c r="J167" i="42"/>
  <c r="J106" i="42"/>
  <c r="J467" i="42"/>
  <c r="J325" i="42"/>
  <c r="J150" i="42"/>
  <c r="J36" i="42"/>
  <c r="J68" i="42"/>
  <c r="J417" i="42"/>
  <c r="J319" i="42"/>
  <c r="J1" i="42"/>
  <c r="B3" i="247" l="1"/>
  <c r="A3" i="737" s="1"/>
  <c r="O19" i="737" l="1"/>
  <c r="B19" i="737"/>
  <c r="O20" i="737"/>
  <c r="B20" i="737"/>
  <c r="O21" i="737"/>
  <c r="B21" i="737"/>
  <c r="B22" i="737"/>
  <c r="O22" i="737"/>
  <c r="B23" i="737"/>
  <c r="O23" i="737"/>
  <c r="A4" i="737"/>
  <c r="A3" i="250"/>
  <c r="N1" i="247"/>
  <c r="O3" i="737"/>
  <c r="C20" i="737" l="1"/>
  <c r="L20" i="737" s="1"/>
  <c r="C19" i="737"/>
  <c r="D19" i="737" s="1"/>
  <c r="T14" i="737" s="1"/>
  <c r="C21" i="737"/>
  <c r="J21" i="737" s="1"/>
  <c r="O19" i="250"/>
  <c r="B19" i="250"/>
  <c r="C22" i="737"/>
  <c r="O20" i="250"/>
  <c r="O21" i="250"/>
  <c r="B20" i="250"/>
  <c r="B21" i="250"/>
  <c r="B22" i="250"/>
  <c r="O22" i="250"/>
  <c r="O3" i="250"/>
  <c r="C23" i="737"/>
  <c r="A4" i="250"/>
  <c r="B23" i="250"/>
  <c r="O23" i="250"/>
  <c r="H20" i="737" l="1"/>
  <c r="D20" i="737"/>
  <c r="S14" i="737" s="1"/>
  <c r="F20" i="737"/>
  <c r="J20" i="737"/>
  <c r="J19" i="737"/>
  <c r="H19" i="737"/>
  <c r="L19" i="737"/>
  <c r="F19" i="737"/>
  <c r="D21" i="737"/>
  <c r="R14" i="737" s="1"/>
  <c r="L21" i="737"/>
  <c r="H21" i="737"/>
  <c r="F21" i="737"/>
  <c r="C19" i="250"/>
  <c r="F19" i="250" s="1"/>
  <c r="C21" i="250"/>
  <c r="L21" i="250" s="1"/>
  <c r="C20" i="250"/>
  <c r="C22" i="250"/>
  <c r="J22" i="737"/>
  <c r="H22" i="737"/>
  <c r="D22" i="737"/>
  <c r="Q14" i="737" s="1"/>
  <c r="F22" i="737"/>
  <c r="L22" i="737"/>
  <c r="L23" i="737"/>
  <c r="J23" i="737"/>
  <c r="F23" i="737"/>
  <c r="H23" i="737"/>
  <c r="D23" i="737"/>
  <c r="P14" i="737" s="1"/>
  <c r="C23" i="250"/>
  <c r="L19" i="250" l="1"/>
  <c r="H19" i="250"/>
  <c r="J19" i="250"/>
  <c r="F21" i="250"/>
  <c r="H21" i="250"/>
  <c r="D19" i="250"/>
  <c r="T14" i="250" s="1"/>
  <c r="J21" i="250"/>
  <c r="D21" i="250"/>
  <c r="R14" i="250" s="1"/>
  <c r="J20" i="250"/>
  <c r="H20" i="250"/>
  <c r="D20" i="250"/>
  <c r="S14" i="250" s="1"/>
  <c r="L20" i="250"/>
  <c r="F20" i="250"/>
  <c r="J22" i="250"/>
  <c r="H22" i="250"/>
  <c r="L22" i="250"/>
  <c r="D22" i="250"/>
  <c r="Q14" i="250" s="1"/>
  <c r="F22" i="250"/>
  <c r="L23" i="250"/>
  <c r="J23" i="250"/>
  <c r="H23" i="250"/>
  <c r="F23" i="250"/>
  <c r="D23" i="250"/>
  <c r="P14" i="250" s="1"/>
</calcChain>
</file>

<file path=xl/comments1.xml><?xml version="1.0" encoding="utf-8"?>
<comments xmlns="http://schemas.openxmlformats.org/spreadsheetml/2006/main">
  <authors>
    <author>Wongbundhit, Yuwadee</author>
  </authors>
  <commentList>
    <comment ref="B19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Sept. 21, 2015</t>
        </r>
      </text>
    </comment>
    <comment ref="B20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Sept. 12, 2014</t>
        </r>
      </text>
    </comment>
    <comment ref="B21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Sept. 13, 2013</t>
        </r>
      </text>
    </comment>
    <comment ref="B22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Sept. 21, 2012</t>
        </r>
      </text>
    </comment>
    <comment ref="B23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September 2, 2011</t>
        </r>
      </text>
    </comment>
  </commentList>
</comments>
</file>

<file path=xl/comments2.xml><?xml version="1.0" encoding="utf-8"?>
<comments xmlns="http://schemas.openxmlformats.org/spreadsheetml/2006/main">
  <authors>
    <author>Wongbundhit, Yuwadee</author>
  </authors>
  <commentList>
    <comment ref="B19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Sept. 21,2015, excluding FAA and student enrollment in Biology courses</t>
        </r>
      </text>
    </comment>
    <comment ref="B20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Sept. 12, 2014, excluding FAA and student enrollment in Biology courses</t>
        </r>
      </text>
    </comment>
    <comment ref="B21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September 13, 2013,excluding FAA and student enrollment in Biology courses</t>
        </r>
      </text>
    </comment>
    <comment ref="B22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September 21, 2011, excluding FAA</t>
        </r>
      </text>
    </comment>
    <comment ref="B23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September 2, 2011, excluding FAA</t>
        </r>
      </text>
    </comment>
  </commentList>
</comments>
</file>

<file path=xl/comments3.xml><?xml version="1.0" encoding="utf-8"?>
<comments xmlns="http://schemas.openxmlformats.org/spreadsheetml/2006/main">
  <authors>
    <author>Wongbundhit, Yuwadee</author>
  </authors>
  <commentList>
    <comment ref="A187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add upon school request</t>
        </r>
      </text>
    </comment>
  </commentList>
</comments>
</file>

<file path=xl/comments4.xml><?xml version="1.0" encoding="utf-8"?>
<comments xmlns="http://schemas.openxmlformats.org/spreadsheetml/2006/main">
  <authors>
    <author>Wongbundhit, Yuwadee</author>
  </authors>
  <commentList>
    <comment ref="A187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add upon school request</t>
        </r>
      </text>
    </comment>
  </commentList>
</comments>
</file>

<file path=xl/sharedStrings.xml><?xml version="1.0" encoding="utf-8"?>
<sst xmlns="http://schemas.openxmlformats.org/spreadsheetml/2006/main" count="39247" uniqueCount="5269">
  <si>
    <t>OXFORD ACADEMY OF MIAMI</t>
  </si>
  <si>
    <t>DISTRICT</t>
  </si>
  <si>
    <t>ARVIDA MIDDLE SCHOOL</t>
  </si>
  <si>
    <t>MADISON MIDDLE SCHOOL</t>
  </si>
  <si>
    <t>MATER GARDENS ACADEMY</t>
  </si>
  <si>
    <t>DEVON AIRE K-8 CENTER</t>
  </si>
  <si>
    <t>HOLMES ELEMENTARY</t>
  </si>
  <si>
    <t>MADIE IVES ELEMENTARY</t>
  </si>
  <si>
    <t>MIAMI LAKES K-8 CENTER</t>
  </si>
  <si>
    <t>SOUTH MIAMI K-8 CENTER</t>
  </si>
  <si>
    <t>PAUL W. BELL MIDDLE</t>
  </si>
  <si>
    <t>CHARLES R. DREW MIDDLE</t>
  </si>
  <si>
    <t>JOHN F. KENNEDY MIDDLE</t>
  </si>
  <si>
    <t>W. R. THOMAS MIDDLE</t>
  </si>
  <si>
    <t>CORAL REEF SENIOR HIGH</t>
  </si>
  <si>
    <t>School Name</t>
  </si>
  <si>
    <t>ARCHIMEDEAN ACADEMY</t>
  </si>
  <si>
    <t>PINECREST PREP ACADEMY</t>
  </si>
  <si>
    <t>EVERGLADES K-8 CENTER</t>
  </si>
  <si>
    <t>KENWOOD K-8 CENTER</t>
  </si>
  <si>
    <t>GIBSON CHARTER SCHOOL</t>
  </si>
  <si>
    <t>SOMERSET ACADEMY MIDDLE</t>
  </si>
  <si>
    <t>ALLAPATTAH MIDDLE</t>
  </si>
  <si>
    <t>BROWNSVILLE MIDDLE</t>
  </si>
  <si>
    <t>CAROL CITY MIDDLE</t>
  </si>
  <si>
    <t>CAMPBELL DRIVE MIDDLE</t>
  </si>
  <si>
    <t>RUBEN DARIO MIDDLE</t>
  </si>
  <si>
    <t>HENRY H. FILER MIDDLE</t>
  </si>
  <si>
    <t>GLADES MIDDLE</t>
  </si>
  <si>
    <t>HAMMOCKS MIDDLE</t>
  </si>
  <si>
    <t>HIALEAH MIDDLE</t>
  </si>
  <si>
    <t>HIGHLAND OAKS MIDDLE</t>
  </si>
  <si>
    <t>HOMESTEAD MIDDLE</t>
  </si>
  <si>
    <t>KINLOCH PARK MIDDLE</t>
  </si>
  <si>
    <t>LAKE STEVENS MIDDLE</t>
  </si>
  <si>
    <t>HORACE MANN MIDDLE</t>
  </si>
  <si>
    <t>MIAMI EDISON MIDDLE</t>
  </si>
  <si>
    <t>MIAMI LAKES MIDDLE</t>
  </si>
  <si>
    <t>MIAMI SPRINGS MIDDLE</t>
  </si>
  <si>
    <t>NORLAND MIDDLE</t>
  </si>
  <si>
    <t>NORTH DADE MIDDLE</t>
  </si>
  <si>
    <t>NORTH MIAMI MIDDLE</t>
  </si>
  <si>
    <t>PALM SPRINGS MIDDLE</t>
  </si>
  <si>
    <t>PALMETTO MIDDLE</t>
  </si>
  <si>
    <t>PARKWAY MIDDLE</t>
  </si>
  <si>
    <t>PONCE DE LEON MIDDLE</t>
  </si>
  <si>
    <t>REDLAND MIDDLE</t>
  </si>
  <si>
    <t>RICHMOND HEIGHTS MIDDLE</t>
  </si>
  <si>
    <t>RIVIERA MIDDLE</t>
  </si>
  <si>
    <t>ROCKWAY MIDDLE</t>
  </si>
  <si>
    <t>SHENANDOAH MIDDLE</t>
  </si>
  <si>
    <t>SOUTHWOOD MIDDLE</t>
  </si>
  <si>
    <t>WEST MIAMI MIDDLE</t>
  </si>
  <si>
    <t>THOMAS JEFFERSON MIDDLE</t>
  </si>
  <si>
    <t>NAUTILUS MIDDLE</t>
  </si>
  <si>
    <t>DORAL ACADEMY HIGH SCHOOL</t>
  </si>
  <si>
    <t>ACADEMY OF ARTS AND MINDS</t>
  </si>
  <si>
    <t>CORAL GABLES SENIOR HIGH</t>
  </si>
  <si>
    <t>HOMESTEAD SENIOR HIGH</t>
  </si>
  <si>
    <t>MIAMI BEACH SENIOR HIGH</t>
  </si>
  <si>
    <t>MIAMI CENTRAL SENIOR HIGH</t>
  </si>
  <si>
    <t>MIAMI EDISON SENIOR HIGH</t>
  </si>
  <si>
    <t>MIAMI JACKSON SENIOR HIGH</t>
  </si>
  <si>
    <t>MIAMI KILLIAN SENIOR HIGH</t>
  </si>
  <si>
    <t>MIAMI NORLAND SENIOR HIGH</t>
  </si>
  <si>
    <t>MIAMI SENIOR HIGH</t>
  </si>
  <si>
    <t>MIAMI SPRINGS SENIOR HIGH</t>
  </si>
  <si>
    <t>NORTH MIAMI SENIOR HIGH</t>
  </si>
  <si>
    <t>SOUTH DADE SENIOR HIGH</t>
  </si>
  <si>
    <t>SOUTH MIAMI SENIOR HIGH</t>
  </si>
  <si>
    <t>ACADEMY FOR COMMUNITY ED</t>
  </si>
  <si>
    <t>School</t>
  </si>
  <si>
    <t>MATER ACADEMY</t>
  </si>
  <si>
    <t>SOMERSET ACADEMY</t>
  </si>
  <si>
    <t>CORAL WAY K-8 CENTER</t>
  </si>
  <si>
    <t>SUMMERVILLE CHARTER SCHOOL</t>
  </si>
  <si>
    <t>SOUTH DADE MIDDLE SCHOOL</t>
  </si>
  <si>
    <t>MANDARIN LAKES K-8 CENTER</t>
  </si>
  <si>
    <t>AVENTURA WATERWAYS K-8 CENTER</t>
  </si>
  <si>
    <t>ADA MERRITT K-8 CENTER</t>
  </si>
  <si>
    <t>WINSTON PARK K-8 CENTER</t>
  </si>
  <si>
    <t>ZELDA GLAZER MIDDLE SCHOOL</t>
  </si>
  <si>
    <t>JORGE MAS CANOSA MIDDLE</t>
  </si>
  <si>
    <t>DORAL ACADEMY</t>
  </si>
  <si>
    <t>Science</t>
  </si>
  <si>
    <t/>
  </si>
  <si>
    <t>10</t>
  </si>
  <si>
    <t>NEW WORLD SCHOOL OF THE ARTS</t>
  </si>
  <si>
    <t>COPE CENTER NORTH</t>
  </si>
  <si>
    <t>Avg Raw Score</t>
  </si>
  <si>
    <t>Avg % Correct</t>
  </si>
  <si>
    <t>Assessment</t>
  </si>
  <si>
    <t>ANDOVER MIDDLE SCHOOL</t>
  </si>
  <si>
    <t>ARCH CREEK ELEMENTARY SCHOOL</t>
  </si>
  <si>
    <t>01</t>
  </si>
  <si>
    <t>04</t>
  </si>
  <si>
    <t>EUGENIA B. THOMAS K-8 CENTER</t>
  </si>
  <si>
    <t>MIAMI COMMUNITY CHARTER SCHOOL</t>
  </si>
  <si>
    <t>ETHEL KOGER BECKHAM ELEMENTARY</t>
  </si>
  <si>
    <t>BISCAYNE GARDENS ELEMENTARY</t>
  </si>
  <si>
    <t>JAMES H. BRIGHT ELEMENTARY</t>
  </si>
  <si>
    <t>YOUTH CO-OP CHARTER SCHOOL</t>
  </si>
  <si>
    <t>MARJORY STONEMAN DOUGLAS ELEM</t>
  </si>
  <si>
    <t>02</t>
  </si>
  <si>
    <t>KEY BISCAYNE K-8 CENTER</t>
  </si>
  <si>
    <t>LEEWOOD K-8 CENTER</t>
  </si>
  <si>
    <t>LEISURE CITY K-8 CENTER</t>
  </si>
  <si>
    <t>LINDA LENTIN K-8 CENTER</t>
  </si>
  <si>
    <t>MATER ACADEMY EAST CHARTER</t>
  </si>
  <si>
    <t>DOWNTOWN MIAMI CHARTER SCHOOL</t>
  </si>
  <si>
    <t>KEYS GATE CHARTER SCHOOL</t>
  </si>
  <si>
    <t>COCONUT PALM K-8 ACADEMY</t>
  </si>
  <si>
    <t>SOUTH MIAMI HEIGHTS ELEMENTARY</t>
  </si>
  <si>
    <t>VINELAND K-8 CENTER</t>
  </si>
  <si>
    <t>MATER ACADEMY CHARTER MIDDLE</t>
  </si>
  <si>
    <t>CITRUS GROVE MIDDLE SCHOOL</t>
  </si>
  <si>
    <t>LAWTON CHILES MIDDLE SCHOOL</t>
  </si>
  <si>
    <t>JOSE DE DIEGO MIDDLE SCHOOL</t>
  </si>
  <si>
    <t>COUNTRY CLUB MIDDLE SCHOOL</t>
  </si>
  <si>
    <t>HIALEAH GARDENS MIDDLE SCHOOL</t>
  </si>
  <si>
    <t>SOUTH MIAMI MIDDLE SCHOOL</t>
  </si>
  <si>
    <t>03</t>
  </si>
  <si>
    <t>G. HOLMES BRADDOCK SENIOR HIGH</t>
  </si>
  <si>
    <t>MATER ACADEMY CHARTER HIGH</t>
  </si>
  <si>
    <t>MIAMI CAROL CITY SENIOR HIGH</t>
  </si>
  <si>
    <t>MIAMI CORAL PARK SENIOR HIGH</t>
  </si>
  <si>
    <t>MIAMI LAKES EDUCATIONAL CENTER</t>
  </si>
  <si>
    <t>MIAMI NORTHWESTERN SENIOR HIGH</t>
  </si>
  <si>
    <t>NORTH MIAMI BEACH SENIOR HIGH</t>
  </si>
  <si>
    <t>MIAMI SOUTHRIDGE SENIOR HIGH</t>
  </si>
  <si>
    <t>SOUTHWEST MIAMI SENIOR HIGH</t>
  </si>
  <si>
    <t>BARBARA GOLEMAN SENIOR HIGH</t>
  </si>
  <si>
    <t>Number Tested</t>
  </si>
  <si>
    <t>0041</t>
  </si>
  <si>
    <t>0070</t>
  </si>
  <si>
    <t>0071</t>
  </si>
  <si>
    <t>0072</t>
  </si>
  <si>
    <t>0073</t>
  </si>
  <si>
    <t>0081</t>
  </si>
  <si>
    <t>0091</t>
  </si>
  <si>
    <t>0092</t>
  </si>
  <si>
    <t>0100</t>
  </si>
  <si>
    <t>0101</t>
  </si>
  <si>
    <t>0102</t>
  </si>
  <si>
    <t>0111</t>
  </si>
  <si>
    <t>0121</t>
  </si>
  <si>
    <t>0122</t>
  </si>
  <si>
    <t>0125</t>
  </si>
  <si>
    <t>0161</t>
  </si>
  <si>
    <t>0201</t>
  </si>
  <si>
    <t>0211</t>
  </si>
  <si>
    <t>0231</t>
  </si>
  <si>
    <t>0241</t>
  </si>
  <si>
    <t>0251</t>
  </si>
  <si>
    <t>0261</t>
  </si>
  <si>
    <t>0271</t>
  </si>
  <si>
    <t>0311</t>
  </si>
  <si>
    <t>0312</t>
  </si>
  <si>
    <t>0321</t>
  </si>
  <si>
    <t>0332</t>
  </si>
  <si>
    <t>0341</t>
  </si>
  <si>
    <t>0342</t>
  </si>
  <si>
    <t>0361</t>
  </si>
  <si>
    <t>0400</t>
  </si>
  <si>
    <t>0401</t>
  </si>
  <si>
    <t>0441</t>
  </si>
  <si>
    <t>0451</t>
  </si>
  <si>
    <t>0461</t>
  </si>
  <si>
    <t>0481</t>
  </si>
  <si>
    <t>0510</t>
  </si>
  <si>
    <t>0520</t>
  </si>
  <si>
    <t>0521</t>
  </si>
  <si>
    <t>0561</t>
  </si>
  <si>
    <t>0600</t>
  </si>
  <si>
    <t>0641</t>
  </si>
  <si>
    <t>0651</t>
  </si>
  <si>
    <t>0661</t>
  </si>
  <si>
    <t>0671</t>
  </si>
  <si>
    <t>0681</t>
  </si>
  <si>
    <t>0721</t>
  </si>
  <si>
    <t>0761</t>
  </si>
  <si>
    <t>0771</t>
  </si>
  <si>
    <t>0801</t>
  </si>
  <si>
    <t>0831</t>
  </si>
  <si>
    <t>0841</t>
  </si>
  <si>
    <t>0861</t>
  </si>
  <si>
    <t>0881</t>
  </si>
  <si>
    <t>0921</t>
  </si>
  <si>
    <t>0950</t>
  </si>
  <si>
    <t>0961</t>
  </si>
  <si>
    <t>1001</t>
  </si>
  <si>
    <t>1010</t>
  </si>
  <si>
    <t>1020</t>
  </si>
  <si>
    <t>1041</t>
  </si>
  <si>
    <t>1081</t>
  </si>
  <si>
    <t>1121</t>
  </si>
  <si>
    <t>1161</t>
  </si>
  <si>
    <t>1241</t>
  </si>
  <si>
    <t>1281</t>
  </si>
  <si>
    <t>1331</t>
  </si>
  <si>
    <t>1361</t>
  </si>
  <si>
    <t>1371</t>
  </si>
  <si>
    <t>1401</t>
  </si>
  <si>
    <t>1441</t>
  </si>
  <si>
    <t>1481</t>
  </si>
  <si>
    <t>1521</t>
  </si>
  <si>
    <t>1561</t>
  </si>
  <si>
    <t>1601</t>
  </si>
  <si>
    <t>1641</t>
  </si>
  <si>
    <t>1681</t>
  </si>
  <si>
    <t>1691</t>
  </si>
  <si>
    <t>1721</t>
  </si>
  <si>
    <t>1761</t>
  </si>
  <si>
    <t>1801</t>
  </si>
  <si>
    <t>1811</t>
  </si>
  <si>
    <t>1841</t>
  </si>
  <si>
    <t>1881</t>
  </si>
  <si>
    <t>1921</t>
  </si>
  <si>
    <t>2001</t>
  </si>
  <si>
    <t>2006</t>
  </si>
  <si>
    <t>2021</t>
  </si>
  <si>
    <t>2041</t>
  </si>
  <si>
    <t>2060</t>
  </si>
  <si>
    <t>2081</t>
  </si>
  <si>
    <t>2111</t>
  </si>
  <si>
    <t>2151</t>
  </si>
  <si>
    <t>2161</t>
  </si>
  <si>
    <t>2181</t>
  </si>
  <si>
    <t>2191</t>
  </si>
  <si>
    <t>2241</t>
  </si>
  <si>
    <t>2261</t>
  </si>
  <si>
    <t>2281</t>
  </si>
  <si>
    <t>2321</t>
  </si>
  <si>
    <t>2331</t>
  </si>
  <si>
    <t>2341</t>
  </si>
  <si>
    <t>2351</t>
  </si>
  <si>
    <t>2361</t>
  </si>
  <si>
    <t>2371</t>
  </si>
  <si>
    <t>2401</t>
  </si>
  <si>
    <t>2441</t>
  </si>
  <si>
    <t>2501</t>
  </si>
  <si>
    <t>2511</t>
  </si>
  <si>
    <t>2521</t>
  </si>
  <si>
    <t>2531</t>
  </si>
  <si>
    <t>2541</t>
  </si>
  <si>
    <t>2581</t>
  </si>
  <si>
    <t>2641</t>
  </si>
  <si>
    <t>2651</t>
  </si>
  <si>
    <t>2661</t>
  </si>
  <si>
    <t>2701</t>
  </si>
  <si>
    <t>2741</t>
  </si>
  <si>
    <t>2781</t>
  </si>
  <si>
    <t>2801</t>
  </si>
  <si>
    <t>2821</t>
  </si>
  <si>
    <t>2881</t>
  </si>
  <si>
    <t>2891</t>
  </si>
  <si>
    <t>2901</t>
  </si>
  <si>
    <t>2911</t>
  </si>
  <si>
    <t>2941</t>
  </si>
  <si>
    <t>2981</t>
  </si>
  <si>
    <t>3021</t>
  </si>
  <si>
    <t>3030</t>
  </si>
  <si>
    <t>3041</t>
  </si>
  <si>
    <t>3051</t>
  </si>
  <si>
    <t>3061</t>
  </si>
  <si>
    <t>3100</t>
  </si>
  <si>
    <t>3101</t>
  </si>
  <si>
    <t>3111</t>
  </si>
  <si>
    <t>3141</t>
  </si>
  <si>
    <t>3181</t>
  </si>
  <si>
    <t>3191</t>
  </si>
  <si>
    <t>3241</t>
  </si>
  <si>
    <t>3261</t>
  </si>
  <si>
    <t>3281</t>
  </si>
  <si>
    <t>3301</t>
  </si>
  <si>
    <t>3341</t>
  </si>
  <si>
    <t>3381</t>
  </si>
  <si>
    <t>3421</t>
  </si>
  <si>
    <t>3431</t>
  </si>
  <si>
    <t>3501</t>
  </si>
  <si>
    <t>3541</t>
  </si>
  <si>
    <t>3581</t>
  </si>
  <si>
    <t>3600</t>
  </si>
  <si>
    <t>3610</t>
  </si>
  <si>
    <t>3621</t>
  </si>
  <si>
    <t>3661</t>
  </si>
  <si>
    <t>3701</t>
  </si>
  <si>
    <t>3741</t>
  </si>
  <si>
    <t>3781</t>
  </si>
  <si>
    <t>3821</t>
  </si>
  <si>
    <t>3861</t>
  </si>
  <si>
    <t>3901</t>
  </si>
  <si>
    <t>3941</t>
  </si>
  <si>
    <t>3981</t>
  </si>
  <si>
    <t>4001</t>
  </si>
  <si>
    <t>4021</t>
  </si>
  <si>
    <t>4061</t>
  </si>
  <si>
    <t>4071</t>
  </si>
  <si>
    <t>4091</t>
  </si>
  <si>
    <t>4121</t>
  </si>
  <si>
    <t>4171</t>
  </si>
  <si>
    <t>4221</t>
  </si>
  <si>
    <t>4241</t>
  </si>
  <si>
    <t>4261</t>
  </si>
  <si>
    <t>4281</t>
  </si>
  <si>
    <t>4301</t>
  </si>
  <si>
    <t>4341</t>
  </si>
  <si>
    <t>4381</t>
  </si>
  <si>
    <t>4391</t>
  </si>
  <si>
    <t>4401</t>
  </si>
  <si>
    <t>4421</t>
  </si>
  <si>
    <t>4441</t>
  </si>
  <si>
    <t>4461</t>
  </si>
  <si>
    <t>4491</t>
  </si>
  <si>
    <t>4501</t>
  </si>
  <si>
    <t>4511</t>
  </si>
  <si>
    <t>4541</t>
  </si>
  <si>
    <t>4581</t>
  </si>
  <si>
    <t>4611</t>
  </si>
  <si>
    <t>4651</t>
  </si>
  <si>
    <t>4681</t>
  </si>
  <si>
    <t>4691</t>
  </si>
  <si>
    <t>4721</t>
  </si>
  <si>
    <t>4741</t>
  </si>
  <si>
    <t>4761</t>
  </si>
  <si>
    <t>4801</t>
  </si>
  <si>
    <t>4841</t>
  </si>
  <si>
    <t>4881</t>
  </si>
  <si>
    <t>4921</t>
  </si>
  <si>
    <t>4961</t>
  </si>
  <si>
    <t>5001</t>
  </si>
  <si>
    <t>5003</t>
  </si>
  <si>
    <t>5005</t>
  </si>
  <si>
    <t>5010</t>
  </si>
  <si>
    <t>5021</t>
  </si>
  <si>
    <t>5029</t>
  </si>
  <si>
    <t>5041</t>
  </si>
  <si>
    <t>5051</t>
  </si>
  <si>
    <t>5061</t>
  </si>
  <si>
    <t>5081</t>
  </si>
  <si>
    <t>5091</t>
  </si>
  <si>
    <t>5101</t>
  </si>
  <si>
    <t>5121</t>
  </si>
  <si>
    <t>5131</t>
  </si>
  <si>
    <t>5141</t>
  </si>
  <si>
    <t>5201</t>
  </si>
  <si>
    <t>5241</t>
  </si>
  <si>
    <t>5281</t>
  </si>
  <si>
    <t>5321</t>
  </si>
  <si>
    <t>5361</t>
  </si>
  <si>
    <t>5381</t>
  </si>
  <si>
    <t>5401</t>
  </si>
  <si>
    <t>5421</t>
  </si>
  <si>
    <t>5431</t>
  </si>
  <si>
    <t>5441</t>
  </si>
  <si>
    <t>5481</t>
  </si>
  <si>
    <t>5521</t>
  </si>
  <si>
    <t>5561</t>
  </si>
  <si>
    <t>5601</t>
  </si>
  <si>
    <t>5641</t>
  </si>
  <si>
    <t>5671</t>
  </si>
  <si>
    <t>5711</t>
  </si>
  <si>
    <t>5791</t>
  </si>
  <si>
    <t>5831</t>
  </si>
  <si>
    <t>5861</t>
  </si>
  <si>
    <t>5901</t>
  </si>
  <si>
    <t>5931</t>
  </si>
  <si>
    <t>5951</t>
  </si>
  <si>
    <t>5961</t>
  </si>
  <si>
    <t>5971</t>
  </si>
  <si>
    <t>5981</t>
  </si>
  <si>
    <t>5991</t>
  </si>
  <si>
    <t>6001</t>
  </si>
  <si>
    <t>6004</t>
  </si>
  <si>
    <t>6006</t>
  </si>
  <si>
    <t>6008</t>
  </si>
  <si>
    <t>6009</t>
  </si>
  <si>
    <t>6010</t>
  </si>
  <si>
    <t>6011</t>
  </si>
  <si>
    <t>6012</t>
  </si>
  <si>
    <t>6020</t>
  </si>
  <si>
    <t>6021</t>
  </si>
  <si>
    <t>6022</t>
  </si>
  <si>
    <t>6023</t>
  </si>
  <si>
    <t>6028</t>
  </si>
  <si>
    <t>6030</t>
  </si>
  <si>
    <t>6031</t>
  </si>
  <si>
    <t>6033</t>
  </si>
  <si>
    <t>6040</t>
  </si>
  <si>
    <t>6041</t>
  </si>
  <si>
    <t>6042</t>
  </si>
  <si>
    <t>6043</t>
  </si>
  <si>
    <t>6047</t>
  </si>
  <si>
    <t>6048</t>
  </si>
  <si>
    <t>6049</t>
  </si>
  <si>
    <t>6051</t>
  </si>
  <si>
    <t>6052</t>
  </si>
  <si>
    <t>6060</t>
  </si>
  <si>
    <t>6061</t>
  </si>
  <si>
    <t>6070</t>
  </si>
  <si>
    <t>6071</t>
  </si>
  <si>
    <t>6081</t>
  </si>
  <si>
    <t>6091</t>
  </si>
  <si>
    <t>6111</t>
  </si>
  <si>
    <t>6121</t>
  </si>
  <si>
    <t>6141</t>
  </si>
  <si>
    <t>6161</t>
  </si>
  <si>
    <t>6171</t>
  </si>
  <si>
    <t>6211</t>
  </si>
  <si>
    <t>6221</t>
  </si>
  <si>
    <t>6231</t>
  </si>
  <si>
    <t>6241</t>
  </si>
  <si>
    <t>6251</t>
  </si>
  <si>
    <t>6281</t>
  </si>
  <si>
    <t>6301</t>
  </si>
  <si>
    <t>6331</t>
  </si>
  <si>
    <t>6351</t>
  </si>
  <si>
    <t>6361</t>
  </si>
  <si>
    <t>6391</t>
  </si>
  <si>
    <t>6411</t>
  </si>
  <si>
    <t>6441</t>
  </si>
  <si>
    <t>6481</t>
  </si>
  <si>
    <t>6501</t>
  </si>
  <si>
    <t>6521</t>
  </si>
  <si>
    <t>6541</t>
  </si>
  <si>
    <t>6571</t>
  </si>
  <si>
    <t>6591</t>
  </si>
  <si>
    <t>6611</t>
  </si>
  <si>
    <t>6631</t>
  </si>
  <si>
    <t>6681</t>
  </si>
  <si>
    <t>6701</t>
  </si>
  <si>
    <t>6721</t>
  </si>
  <si>
    <t>6741</t>
  </si>
  <si>
    <t>6751</t>
  </si>
  <si>
    <t>6761</t>
  </si>
  <si>
    <t>6771</t>
  </si>
  <si>
    <t>6781</t>
  </si>
  <si>
    <t>6801</t>
  </si>
  <si>
    <t>6821</t>
  </si>
  <si>
    <t>6841</t>
  </si>
  <si>
    <t>6861</t>
  </si>
  <si>
    <t>6881</t>
  </si>
  <si>
    <t>6901</t>
  </si>
  <si>
    <t>6921</t>
  </si>
  <si>
    <t>6961</t>
  </si>
  <si>
    <t>7007</t>
  </si>
  <si>
    <t>7009</t>
  </si>
  <si>
    <t>7011</t>
  </si>
  <si>
    <t>7014</t>
  </si>
  <si>
    <t>7015</t>
  </si>
  <si>
    <t>7018</t>
  </si>
  <si>
    <t>7020</t>
  </si>
  <si>
    <t>7022</t>
  </si>
  <si>
    <t>7036</t>
  </si>
  <si>
    <t>7037</t>
  </si>
  <si>
    <t>7042</t>
  </si>
  <si>
    <t>7049</t>
  </si>
  <si>
    <t>7051</t>
  </si>
  <si>
    <t>7055</t>
  </si>
  <si>
    <t>7056</t>
  </si>
  <si>
    <t>7071</t>
  </si>
  <si>
    <t>7081</t>
  </si>
  <si>
    <t>7101</t>
  </si>
  <si>
    <t>7111</t>
  </si>
  <si>
    <t>7121</t>
  </si>
  <si>
    <t>7131</t>
  </si>
  <si>
    <t>7141</t>
  </si>
  <si>
    <t>7151</t>
  </si>
  <si>
    <t>7160</t>
  </si>
  <si>
    <t>7161</t>
  </si>
  <si>
    <t>7191</t>
  </si>
  <si>
    <t>7201</t>
  </si>
  <si>
    <t>7231</t>
  </si>
  <si>
    <t>7241</t>
  </si>
  <si>
    <t>7251</t>
  </si>
  <si>
    <t>7262</t>
  </si>
  <si>
    <t>7265</t>
  </si>
  <si>
    <t>7271</t>
  </si>
  <si>
    <t>7301</t>
  </si>
  <si>
    <t>7341</t>
  </si>
  <si>
    <t>7361</t>
  </si>
  <si>
    <t>7371</t>
  </si>
  <si>
    <t>7381</t>
  </si>
  <si>
    <t>7391</t>
  </si>
  <si>
    <t>7411</t>
  </si>
  <si>
    <t>7431</t>
  </si>
  <si>
    <t>7461</t>
  </si>
  <si>
    <t>7511</t>
  </si>
  <si>
    <t>7531</t>
  </si>
  <si>
    <t>7541</t>
  </si>
  <si>
    <t>7591</t>
  </si>
  <si>
    <t>7601</t>
  </si>
  <si>
    <t>7631</t>
  </si>
  <si>
    <t>7701</t>
  </si>
  <si>
    <t>7721</t>
  </si>
  <si>
    <t>7731</t>
  </si>
  <si>
    <t>7741</t>
  </si>
  <si>
    <t>7751</t>
  </si>
  <si>
    <t>7781</t>
  </si>
  <si>
    <t>7791</t>
  </si>
  <si>
    <t>7901</t>
  </si>
  <si>
    <t>8019</t>
  </si>
  <si>
    <t>8101</t>
  </si>
  <si>
    <t>8121</t>
  </si>
  <si>
    <t>8131</t>
  </si>
  <si>
    <t>8151</t>
  </si>
  <si>
    <t>8181</t>
  </si>
  <si>
    <t>9732</t>
  </si>
  <si>
    <t>9999</t>
  </si>
  <si>
    <t>Y</t>
  </si>
  <si>
    <t>ALONZO &amp; TRACY MOURNING SH</t>
  </si>
  <si>
    <t>CHARTER SCHOOL AT WATERSTONE</t>
  </si>
  <si>
    <t>DOCTORS CHARTER/MIAMI SHORES</t>
  </si>
  <si>
    <t>EARLY BEGINNINGS ACADEMY-CIVIC</t>
  </si>
  <si>
    <t>EXCELSIOR CHARTER ACADEMY</t>
  </si>
  <si>
    <t>EXCELSIOR LANGUAGE ACADEMY K-8</t>
  </si>
  <si>
    <t>FELIX VARELA SENIOR HIGH</t>
  </si>
  <si>
    <t>FIENBERG/FISHER K-8 CENTER</t>
  </si>
  <si>
    <t>FLORIDA INTERNATIONAL ACADEMY</t>
  </si>
  <si>
    <t>FRANK C. MARTIN K-8 CENTER</t>
  </si>
  <si>
    <t>GATEWAY ENVIRONMENTAL K-8</t>
  </si>
  <si>
    <t>GOULDS ELEMENTARY</t>
  </si>
  <si>
    <t>HERBERT A. AMMONS MIDDLE</t>
  </si>
  <si>
    <t>HOWARD D. MCMILLAN MIDDLE</t>
  </si>
  <si>
    <t>ISAAC ACADEMY K-8</t>
  </si>
  <si>
    <t>JUVENILE JUSTICE CENTER</t>
  </si>
  <si>
    <t>LAW ENFORCEMENT OFFICERS HS</t>
  </si>
  <si>
    <t>LAWRENCE ACADEMY MIDDLE</t>
  </si>
  <si>
    <t>LINCOLN-MARTI CS LITTLE HAVANA</t>
  </si>
  <si>
    <t>MATER ACADEMY EAST MIDDLE</t>
  </si>
  <si>
    <t>MATER ACADEMY LAKES MIDDLE</t>
  </si>
  <si>
    <t>MATER ACADEMY MIDDLE-INTL STUD</t>
  </si>
  <si>
    <t>MATER ACADEMY OF INTL STUDIES</t>
  </si>
  <si>
    <t>MATER GARDENS ACADEMY MIDDLE</t>
  </si>
  <si>
    <t>MATER PERFORMING ARTS ACADEMY</t>
  </si>
  <si>
    <t>MAVERICKS HIGH OF NORTH M-DADE</t>
  </si>
  <si>
    <t>MAVERICKS HIGH OF SOUTH M-DADE</t>
  </si>
  <si>
    <t>MIAMI ARTS CHARTER</t>
  </si>
  <si>
    <t>MIAMI COMMUNITY CH HIGH SCHOOL</t>
  </si>
  <si>
    <t>MIAMI COMMUNITY CHARTER MIDDLE</t>
  </si>
  <si>
    <t>MIAMI PALMETTO SENIOR HIGH</t>
  </si>
  <si>
    <t>MIAMI SUNSET SENIOR HIGH</t>
  </si>
  <si>
    <t>NEVA KING COOPER EDUCATIONAL</t>
  </si>
  <si>
    <t>PINECREST ACADEMY CHARTER HIGH</t>
  </si>
  <si>
    <t>PINECREST ACADEMY SOUTH CAMPUS</t>
  </si>
  <si>
    <t>RICHARD ALLEN LEADERSHIP ACAD</t>
  </si>
  <si>
    <t>RIVER CITIES COMMUNITY CHARTER</t>
  </si>
  <si>
    <t>RUTH OWENS KRUSE' EDUC CENTER</t>
  </si>
  <si>
    <t>SCHOOL FOR ADV STUDIES-HOMESTD</t>
  </si>
  <si>
    <t>SOMERSET ACADEMY ELEMENTARY</t>
  </si>
  <si>
    <t>SOMERSET ACADEMY MIDDLE-SOUTH</t>
  </si>
  <si>
    <t>SOMERSET ARTS ACADEMY</t>
  </si>
  <si>
    <t>SOUTH FLORIDA AUTISM CHARTER</t>
  </si>
  <si>
    <t>TAP PROGRAM FACILITIES</t>
  </si>
  <si>
    <t>TERRA ENVIRONMENTAL RESEARCH</t>
  </si>
  <si>
    <t>WESTLAND HIALEAH SENIOR HIGH</t>
  </si>
  <si>
    <t>WILLIAM H. TURNER TECHNICAL</t>
  </si>
  <si>
    <t>INSTRUCTIONAL SYSTEMWIDE</t>
  </si>
  <si>
    <t>9731</t>
  </si>
  <si>
    <t>PRE K - INTERVENTION</t>
  </si>
  <si>
    <t>9013</t>
  </si>
  <si>
    <t>ROBERT RENICK EDUCATION CTR</t>
  </si>
  <si>
    <t>8141</t>
  </si>
  <si>
    <t>DOROTHY M WALLACE COPE CENTER</t>
  </si>
  <si>
    <t>8021</t>
  </si>
  <si>
    <t>ALTERNATIVE OUTREACH PROGRAM</t>
  </si>
  <si>
    <t>8017</t>
  </si>
  <si>
    <t>8016</t>
  </si>
  <si>
    <t>ALTERNATIVE OUTREACH-EXT. YR</t>
  </si>
  <si>
    <t>8014</t>
  </si>
  <si>
    <t>BOOKER T. WASHINGTON SR. HIGH</t>
  </si>
  <si>
    <t>7551</t>
  </si>
  <si>
    <t>ROBERT MORGAN EDUCATIONAL CTR</t>
  </si>
  <si>
    <t>ARCHIMEDEAN UPPER CONSERV CHAR</t>
  </si>
  <si>
    <t>CITY OF HIALEAH EDUCATION ACAD</t>
  </si>
  <si>
    <t>RONALD W REAGAN/DORAL SENIOR</t>
  </si>
  <si>
    <t>HIALEAH GARDENS SENIOR</t>
  </si>
  <si>
    <t>DR MICHAEL M KROP SENIOR HIGH</t>
  </si>
  <si>
    <t>HIALEAH-MIAMI LAKES SENIOR</t>
  </si>
  <si>
    <t>JOHN A FERGUSON SENIOR HIGH</t>
  </si>
  <si>
    <t>HIALEAH SENIOR</t>
  </si>
  <si>
    <t>SCHOOL FOR ADV STUDIES SOUTH</t>
  </si>
  <si>
    <t>7091</t>
  </si>
  <si>
    <t>DESIGN &amp; ARCHITECTURE SENIOR</t>
  </si>
  <si>
    <t>7065</t>
  </si>
  <si>
    <t>7062</t>
  </si>
  <si>
    <t>SCHOOL FOR ADVANCED STUDIES NO</t>
  </si>
  <si>
    <t>7061</t>
  </si>
  <si>
    <t>7059</t>
  </si>
  <si>
    <t>7058</t>
  </si>
  <si>
    <t>YOUNG MENS PREPARATORY ACADEMY</t>
  </si>
  <si>
    <t>YOUNG WOMEN'S PREPARATORY ACAD</t>
  </si>
  <si>
    <t>7053</t>
  </si>
  <si>
    <t>7048</t>
  </si>
  <si>
    <t>SOMERSET ACADEMY CHARTER HIGH</t>
  </si>
  <si>
    <t>SCHOOL FOR ADVANCED STUDIES WC</t>
  </si>
  <si>
    <t>7041</t>
  </si>
  <si>
    <t>7038</t>
  </si>
  <si>
    <t>LAWRENCE ACADEMY SENIOR</t>
  </si>
  <si>
    <t>7033</t>
  </si>
  <si>
    <t>7029</t>
  </si>
  <si>
    <t>MATER ACADEMY HIGH-INTL STUDIE</t>
  </si>
  <si>
    <t>7024</t>
  </si>
  <si>
    <t>MATER ACADEMY LAKES HIGH SCH</t>
  </si>
  <si>
    <t>AMERICAN SENIOR</t>
  </si>
  <si>
    <t>DORAL PERFORMING ARTS ACADEMY</t>
  </si>
  <si>
    <t>MIAMI-DADE ONLINE ACADEMY</t>
  </si>
  <si>
    <t>7001</t>
  </si>
  <si>
    <t>LAMAR LOUISE CURRY MIDDLE SCH</t>
  </si>
  <si>
    <t>GEORGE WASHINGTON CARVER</t>
  </si>
  <si>
    <t>ASPIRA EUGENIO MARIA DE HOSTOS</t>
  </si>
  <si>
    <t>ASPIRA SOUTH YOUTH LEADERSHIP</t>
  </si>
  <si>
    <t>6053</t>
  </si>
  <si>
    <t>6045</t>
  </si>
  <si>
    <t>DORAL ACADEMY CHARTER MIDDLE</t>
  </si>
  <si>
    <t>RENAISSANCE MIDDLE CHARTER</t>
  </si>
  <si>
    <t>PINECREST ACADEMY CHARTER MIDD</t>
  </si>
  <si>
    <t>6013</t>
  </si>
  <si>
    <t>ARCHIMEDEAN CONSERVATORY</t>
  </si>
  <si>
    <t>CHARLES DAVID WYCHE JR ELEM</t>
  </si>
  <si>
    <t>DR. EDWARD L. WHIGHAM</t>
  </si>
  <si>
    <t>NATHAN YOUNG ELEMENTARY</t>
  </si>
  <si>
    <t>WHISPERING PINES ELEMENTARY</t>
  </si>
  <si>
    <t>PHILLIS WHEATLEY ELEMENTARY</t>
  </si>
  <si>
    <t>HENRY S. WEST LABORATORY SCHL</t>
  </si>
  <si>
    <t>WEST HOMESTEAD ELEMENTARY</t>
  </si>
  <si>
    <t>MAE WALTERS ELEMENTARY</t>
  </si>
  <si>
    <t>VILLAGE GREEN ELEMENTARY</t>
  </si>
  <si>
    <t>TWIN LAKES ELEMENTARY</t>
  </si>
  <si>
    <t>FRANCES S. TUCKER ELEMENTARY</t>
  </si>
  <si>
    <t>TROPICAL ELEMENTARY</t>
  </si>
  <si>
    <t>TREASURE ISLAND ELEMENTARY</t>
  </si>
  <si>
    <t>SYLVANIA HEIGHTS ELEMENTARY</t>
  </si>
  <si>
    <t>SWEETWATER ELEMENTARY</t>
  </si>
  <si>
    <t>SUNSET PARK ELEMENTARY</t>
  </si>
  <si>
    <t>SUNSET ELEMENTARY</t>
  </si>
  <si>
    <t>E.W.F. STIRRUP ELEMENTARY</t>
  </si>
  <si>
    <t>SPRINGVIEW ELEMENTARY</t>
  </si>
  <si>
    <t>SOUTHSIDE ELEMENTARY</t>
  </si>
  <si>
    <t>SOUTH HIALEAH ELEMENTARY</t>
  </si>
  <si>
    <t>N. DADE CTR FOR MODERN LANG</t>
  </si>
  <si>
    <t>SNAPPER CREEK ELEMENTARY</t>
  </si>
  <si>
    <t>SOUTH POINTE ELEMENTARY</t>
  </si>
  <si>
    <t>SKYWAY ELEMENTARY</t>
  </si>
  <si>
    <t>DR. CARLOS J FINLAY ELEMENTARY</t>
  </si>
  <si>
    <t>SILVER BLUFF ELEMENTARY</t>
  </si>
  <si>
    <t>5032</t>
  </si>
  <si>
    <t>5025</t>
  </si>
  <si>
    <t>BEN SHEPPARD ELEMENTARY</t>
  </si>
  <si>
    <t>5007</t>
  </si>
  <si>
    <t>DAVID LAWRENCE JR K-8 CENTER</t>
  </si>
  <si>
    <t>SHENANDOAH ELEMENTARY</t>
  </si>
  <si>
    <t>SHADOWLAWN ELEMENTARY</t>
  </si>
  <si>
    <t>SEMINOLE ELEMENTARY</t>
  </si>
  <si>
    <t>SCOTT LAKE ELEMENTARY</t>
  </si>
  <si>
    <t>SANTA CLARA ELEMENTARY</t>
  </si>
  <si>
    <t>GERTRUDE EDELMAN/SABAL PALM EL</t>
  </si>
  <si>
    <t>ROYAL PALM ELEMENTARY</t>
  </si>
  <si>
    <t>ROYAL GREEN ELEMENTARY</t>
  </si>
  <si>
    <t>ROCKWAY ELEMENTARY</t>
  </si>
  <si>
    <t>JANE ROBERTS K-8 CENTER</t>
  </si>
  <si>
    <t>RIVERSIDE ELEMENTARY</t>
  </si>
  <si>
    <t>ETHEL F BECKFORD/RICHMOND ELEM</t>
  </si>
  <si>
    <t>REDONDO ELEMENTARY</t>
  </si>
  <si>
    <t>REDLAND ELEMENTARY</t>
  </si>
  <si>
    <t>RAINBOW PARK ELEMENTARY</t>
  </si>
  <si>
    <t>POINCIANA PARK ELEMENTARY</t>
  </si>
  <si>
    <t>HENRY E.S. REEVES ELEMENTARY</t>
  </si>
  <si>
    <t>PINE VILLA ELEMENTARY</t>
  </si>
  <si>
    <t>PINE LAKE ELEMENTARY</t>
  </si>
  <si>
    <t>PINECREST ELEMENTARY</t>
  </si>
  <si>
    <t>KELSEY L. PHARR ELEMENTARY</t>
  </si>
  <si>
    <t>PARKWAY ELEMENTARY</t>
  </si>
  <si>
    <t>PARKVIEW ELEMENTARY</t>
  </si>
  <si>
    <t>PALM SPRINGS NORTH ELEMENTARY</t>
  </si>
  <si>
    <t>PALM SPRINGS ELEMENTARY</t>
  </si>
  <si>
    <t>PALM LAKES ELEMENTARY</t>
  </si>
  <si>
    <t>PALMETTO ELEMENTARY</t>
  </si>
  <si>
    <t>ORCHARD VILLA ELEMENTARY</t>
  </si>
  <si>
    <t>DR. ROBERT B. INGRAM EL</t>
  </si>
  <si>
    <t>OLYMPIA HEIGHTS ELEMENTARY</t>
  </si>
  <si>
    <t>4081</t>
  </si>
  <si>
    <t>4070</t>
  </si>
  <si>
    <t>OJUS ELEMENTARY</t>
  </si>
  <si>
    <t>4031</t>
  </si>
  <si>
    <t>OAK GROVE ELEMENTARY</t>
  </si>
  <si>
    <t>NORWOOD ELEMENTARY</t>
  </si>
  <si>
    <t>MIAMI CHILDREN'S MUSEUM</t>
  </si>
  <si>
    <t>4000</t>
  </si>
  <si>
    <t>NORTH TWIN LAKES ELEMENTARY</t>
  </si>
  <si>
    <t>NORTH MIAMI ELEMENTARY</t>
  </si>
  <si>
    <t>NORTH HIALEAH ELEMENTARY</t>
  </si>
  <si>
    <t>NORTH GLADE ELEMENTARY</t>
  </si>
  <si>
    <t>BARBARA HAWKINS ELEMENTARY</t>
  </si>
  <si>
    <t>NORTH BEACH ELEMENTARY</t>
  </si>
  <si>
    <t>NORLAND ELEMENTARY</t>
  </si>
  <si>
    <t>NATURAL BRIDGE ELEMENTARY</t>
  </si>
  <si>
    <t>ROBERT RUSSA MOTON ELEMENTARY</t>
  </si>
  <si>
    <t>PHYLLIS RUTH MILLER ELEMENTARY</t>
  </si>
  <si>
    <t>M.A. MILAM K-8 CENTER</t>
  </si>
  <si>
    <t>MIAMI SPRINGS ELEMENTARY</t>
  </si>
  <si>
    <t>MIAMI SHORES ELEMENTARY</t>
  </si>
  <si>
    <t>MIAMI PARK ELEMENTARY</t>
  </si>
  <si>
    <t>MIAMI HEIGHTS ELEMENTARY</t>
  </si>
  <si>
    <t>MIAMI GARDENS ELEMENTARY</t>
  </si>
  <si>
    <t>MELROSE ELEMENTARY</t>
  </si>
  <si>
    <t>MEADOWLANE ELEMENTARY</t>
  </si>
  <si>
    <t>WESLEY MATTHEWS ELEMENTARY</t>
  </si>
  <si>
    <t>LUDLAM ELEMENTARY</t>
  </si>
  <si>
    <t>TOUSSAINT L'OUVERTURE ELEM</t>
  </si>
  <si>
    <t>LORAH PARK ELEMENTARY</t>
  </si>
  <si>
    <t>LIBERTY CITY ELEMENTARY</t>
  </si>
  <si>
    <t>LAURA C. SAUNDERS ELEMENTARY</t>
  </si>
  <si>
    <t>WILLIAM LEHMAN ELEMENTARY</t>
  </si>
  <si>
    <t>LAKEVIEW ELEMENTARY</t>
  </si>
  <si>
    <t>LAKE STEVENS ELEMENTARY</t>
  </si>
  <si>
    <t>KINLOCH PARK ELEMENTARY</t>
  </si>
  <si>
    <t>KENSINGTON PARK ELEMENTARY</t>
  </si>
  <si>
    <t>KENDALE LAKES ELEMENTARY</t>
  </si>
  <si>
    <t>KENDALE ELEMENTARY</t>
  </si>
  <si>
    <t>HOWARD DRIVE ELEMENTARY</t>
  </si>
  <si>
    <t>OLIVER HOOVER ELEMENTARY</t>
  </si>
  <si>
    <t>ZORA NEALE HURSTON ELEMENTARY</t>
  </si>
  <si>
    <t>VIRGINIA A BOONE/HIGHLAND OAKS</t>
  </si>
  <si>
    <t>HIBISCUS ELEMENTARY</t>
  </si>
  <si>
    <t>WEST HIALEAH GARDENS ELEM</t>
  </si>
  <si>
    <t>HIALEAH ELEMENTARY</t>
  </si>
  <si>
    <t>ENEIDA MASSAS HARTNER ELEM</t>
  </si>
  <si>
    <t>JOE HALL ELEMENTARY</t>
  </si>
  <si>
    <t>CHARLES R. HADLEY ELEMENTARY</t>
  </si>
  <si>
    <t>GULFSTREAM ELEMENTARY</t>
  </si>
  <si>
    <t>GREYNOLDS PARK ELEMENTARY</t>
  </si>
  <si>
    <t>GREENGLADE ELEMENTARY</t>
  </si>
  <si>
    <t>GRATIGNY ELEMENTARY</t>
  </si>
  <si>
    <t>SPANISH LAKE ELEMENTARY</t>
  </si>
  <si>
    <t>JOELLA C. GOOD ELEMENTARY</t>
  </si>
  <si>
    <t>GOLDEN GLADES ELEMENTARY</t>
  </si>
  <si>
    <t>JACK D. GORDON ELEMENTARY</t>
  </si>
  <si>
    <t>HIALEAH GARDENS ELEMENTARY</t>
  </si>
  <si>
    <t>FULFORD ELEMENTARY</t>
  </si>
  <si>
    <t>GLORIA FLOYD ELEMENTARY</t>
  </si>
  <si>
    <t>2012</t>
  </si>
  <si>
    <t>2007</t>
  </si>
  <si>
    <t>2004</t>
  </si>
  <si>
    <t>FLORIDA CITY ELEMENTARY</t>
  </si>
  <si>
    <t>FLAMINGO ELEMENTARY</t>
  </si>
  <si>
    <t>HENRY M. FLAGLER ELEMENTARY</t>
  </si>
  <si>
    <t>FLAGAMI ELEMENTARY</t>
  </si>
  <si>
    <t>DANTE B. FASCELL ELEMENTARY</t>
  </si>
  <si>
    <t>FAIRLAWN ELEMENTARY</t>
  </si>
  <si>
    <t>DAVID FAIRCHILD ELEMENTARY</t>
  </si>
  <si>
    <t>CHRISTINA M. EVE ELEMENTARY</t>
  </si>
  <si>
    <t>EMERSON ELEMENTARY</t>
  </si>
  <si>
    <t>EARLINGTON HEIGHTS ELEMENTARY</t>
  </si>
  <si>
    <t>AMELIA EARHART ELEMENTARY</t>
  </si>
  <si>
    <t>JOHN G. DUPUIS ELEMENTARY</t>
  </si>
  <si>
    <t>FREDERICK DOUGLASS ELEMENTARY</t>
  </si>
  <si>
    <t>CYPRESS ELEMENTARY</t>
  </si>
  <si>
    <t>CUTLER RIDGE ELEMENTARY</t>
  </si>
  <si>
    <t>CRESTVIEW ELEMENTARY</t>
  </si>
  <si>
    <t>CORAL TERRACE ELEMENTARY</t>
  </si>
  <si>
    <t>1070</t>
  </si>
  <si>
    <t>CORAL REEF ELEMENTARY</t>
  </si>
  <si>
    <t>1017</t>
  </si>
  <si>
    <t>1014</t>
  </si>
  <si>
    <t>CORAL PARK ELEMENTARY</t>
  </si>
  <si>
    <t>AVENTURA CITY OF EXCELLENCE</t>
  </si>
  <si>
    <t>COMSTOCK ELEMENTARY</t>
  </si>
  <si>
    <t>COLONIAL DRIVE ELEMENTARY</t>
  </si>
  <si>
    <t>COCONUT GROVE ELEMENTARY</t>
  </si>
  <si>
    <t>CLAUDE PEPPER ELEMENTARY</t>
  </si>
  <si>
    <t>CITRUS GROVE ELEMENTARY</t>
  </si>
  <si>
    <t>WILLIAM A. CHAPMAN ELEMENTARY</t>
  </si>
  <si>
    <t>GEORGE WASHINGTON CARVER ELEM</t>
  </si>
  <si>
    <t>CAROL CITY ELEMENTARY</t>
  </si>
  <si>
    <t>CALUSA ELEMENTARY</t>
  </si>
  <si>
    <t>CARIBBEAN ELEMENTARY</t>
  </si>
  <si>
    <t>BUNCHE PARK ELEMENTARY</t>
  </si>
  <si>
    <t>W.J. BRYAN ELEMENTARY</t>
  </si>
  <si>
    <t>BROADMOOR ELEMENTARY</t>
  </si>
  <si>
    <t>BRENTWOOD ELEMENTARY</t>
  </si>
  <si>
    <t>BLUE LAKES ELEMENTARY</t>
  </si>
  <si>
    <t>VAN E. BLANTON ELEMENTARY</t>
  </si>
  <si>
    <t>RENAISSANCE ELEMENTARY CHARTER</t>
  </si>
  <si>
    <t>SOMERSET ACADEMY CHARTER ELEM</t>
  </si>
  <si>
    <t>0339</t>
  </si>
  <si>
    <t>SOMERSET ACADEMY(SILVER PALMS)</t>
  </si>
  <si>
    <t>BISCAYNE ELEMENTARY</t>
  </si>
  <si>
    <t>BENT TREE ELEMENTARY</t>
  </si>
  <si>
    <t>BEL-AIRE ELEMENTARY</t>
  </si>
  <si>
    <t>RUTH K BROAD/BAY HARBOR K-8</t>
  </si>
  <si>
    <t>DR. MANUEL C. BARREIRO ELEM</t>
  </si>
  <si>
    <t>BANYAN ELEMENTARY</t>
  </si>
  <si>
    <t>AVOCADO ELEMENTARY</t>
  </si>
  <si>
    <t>NORMA BUTLER BOSSARD ELEM</t>
  </si>
  <si>
    <t>DR ROLANDO ESPINOSA K-8</t>
  </si>
  <si>
    <t>AUBURNDALE ELEMENTARY</t>
  </si>
  <si>
    <t>MAYA ANGELOU ELEMENTARY</t>
  </si>
  <si>
    <t>ARCOLA LAKE ELEMENTARY</t>
  </si>
  <si>
    <t>BOB GRAHAM EDUCATION CTR</t>
  </si>
  <si>
    <t>LENORA B. SMITH ELEMENTARY</t>
  </si>
  <si>
    <t>CORAL REEF MONTESSORI ACAD CH</t>
  </si>
  <si>
    <t>AIR BASE ELEMENTARY</t>
  </si>
  <si>
    <t>PK</t>
  </si>
  <si>
    <t>12</t>
  </si>
  <si>
    <t>11</t>
  </si>
  <si>
    <t>09</t>
  </si>
  <si>
    <t>08</t>
  </si>
  <si>
    <t>07</t>
  </si>
  <si>
    <t>06</t>
  </si>
  <si>
    <t>05</t>
  </si>
  <si>
    <t>00</t>
  </si>
  <si>
    <t>Total Of STUDENT_ID</t>
  </si>
  <si>
    <t>S_SCHL_NAME</t>
  </si>
  <si>
    <t>SCHOOL_NUMBER</t>
  </si>
  <si>
    <t>JESSE J MCCRARY JR ELEMENTARY</t>
  </si>
  <si>
    <t>Enroll-ment</t>
  </si>
  <si>
    <t>INTL. STUDIES CHARTER MIDDLE</t>
  </si>
  <si>
    <t>INTL. STUDIES CHARTER SENIOR</t>
  </si>
  <si>
    <t>0410</t>
  </si>
  <si>
    <t>ACADEMIR CHARTER SCHOOL WEST</t>
  </si>
  <si>
    <t>2003</t>
  </si>
  <si>
    <t>3024</t>
  </si>
  <si>
    <t>FLORIDA INTERNATIONAL EL ACAD</t>
  </si>
  <si>
    <t>DR GILBERT L. PORTER ELEM</t>
  </si>
  <si>
    <t>5008</t>
  </si>
  <si>
    <t>5022</t>
  </si>
  <si>
    <t>BEN GAMLA CHARTER SCHL</t>
  </si>
  <si>
    <t>5043</t>
  </si>
  <si>
    <t>5047</t>
  </si>
  <si>
    <t>MATER ACADEMY (MIAMI BEACH)</t>
  </si>
  <si>
    <t>5048</t>
  </si>
  <si>
    <t>PINECREST ACADEMY (NORTH)</t>
  </si>
  <si>
    <t>ASPIRA RAUL A. MARTINEZ CHTR</t>
  </si>
  <si>
    <t>7050</t>
  </si>
  <si>
    <t>KEYS GATE CHARTER HIGH SCHL</t>
  </si>
  <si>
    <t>7171</t>
  </si>
  <si>
    <t>MED ACAD SCIENCE &amp; TECHNOLOGY</t>
  </si>
  <si>
    <t>7571</t>
  </si>
  <si>
    <t>INTL STUDIES PREP ACADEMY</t>
  </si>
  <si>
    <t>7581</t>
  </si>
  <si>
    <t>IPREPARATORY ACADEMY</t>
  </si>
  <si>
    <t>Pts.
Max</t>
  </si>
  <si>
    <t>PRIMARY LEARNING CENTER</t>
  </si>
  <si>
    <t>Avg. % Correct</t>
  </si>
  <si>
    <t>Avg.% Correct</t>
  </si>
  <si>
    <t>% 
Tested</t>
  </si>
  <si>
    <t>Insufficient Progress</t>
  </si>
  <si>
    <t>Limited Progress</t>
  </si>
  <si>
    <t>Satisfactory Progress</t>
  </si>
  <si>
    <t>Total Points</t>
  </si>
  <si>
    <t>Total</t>
  </si>
  <si>
    <t>Science, G5</t>
  </si>
  <si>
    <t>CORAL GABLES PREPARATORY ACAD</t>
  </si>
  <si>
    <t>LINCOLN-MARTI CS INT'L CAMPUS</t>
  </si>
  <si>
    <t>District</t>
  </si>
  <si>
    <t>Grade</t>
  </si>
  <si>
    <t>Click here to return to the school and sheet selection interface</t>
  </si>
  <si>
    <t>MATER ACADEMY MIAMI BEACH</t>
  </si>
  <si>
    <t>NORMAN S. EDELCUP/SUNNY ISLES</t>
  </si>
  <si>
    <t>CAMPBELL DRIVE K-8 CENTER</t>
  </si>
  <si>
    <t>LILLIE C. EVANS K-8 CENTER</t>
  </si>
  <si>
    <t>2013</t>
  </si>
  <si>
    <t>BENJAMIN FRANKLIN K-8 CENTER</t>
  </si>
  <si>
    <t>3025</t>
  </si>
  <si>
    <t>ADVANTAGE ACADEMY SANTA FE</t>
  </si>
  <si>
    <t>3026</t>
  </si>
  <si>
    <t>ADVANTAGE ACAD AT SUMMERVILLE</t>
  </si>
  <si>
    <t>3027</t>
  </si>
  <si>
    <t>ADVANTAGE ACAD AT WATERSTONE</t>
  </si>
  <si>
    <t>3029</t>
  </si>
  <si>
    <t>DORAL ACADEMY OF TECHNOLOGY</t>
  </si>
  <si>
    <t>3033</t>
  </si>
  <si>
    <t>SOMERSET OAKS ACADEMY</t>
  </si>
  <si>
    <t>3034</t>
  </si>
  <si>
    <t>3035</t>
  </si>
  <si>
    <t>RAMZ ACADEMY ELEM MIAMI CAMPUS</t>
  </si>
  <si>
    <t>NORTH COUNTY K-8 CENTER</t>
  </si>
  <si>
    <t>4012</t>
  </si>
  <si>
    <t>SOMERSET ACAD AT SILVER PALMS</t>
  </si>
  <si>
    <t>IRVING &amp; BEATRICE PESKOE K-8</t>
  </si>
  <si>
    <t>LINCOLN-MARTI CHARTER HIALEAH</t>
  </si>
  <si>
    <t>5044</t>
  </si>
  <si>
    <t>5045</t>
  </si>
  <si>
    <t>MATER GROVE ACADEMY</t>
  </si>
  <si>
    <t>5046</t>
  </si>
  <si>
    <t>MATER BRICKELL PREP ACADEMY</t>
  </si>
  <si>
    <t>5049</t>
  </si>
  <si>
    <t>PINECREST COVE ACADEMY</t>
  </si>
  <si>
    <t>ERNEST R GRAHAM K-8 CENTER</t>
  </si>
  <si>
    <t>JOHN I. SMITH K-8 CENTER</t>
  </si>
  <si>
    <t>HUBERT O. SIBLEY K-8 CENTER</t>
  </si>
  <si>
    <t>DR H W MACK/W LITTLE RIVER K8</t>
  </si>
  <si>
    <t>CARRIE P MEEK/WESTVIEW K-8 CTR</t>
  </si>
  <si>
    <t>6003</t>
  </si>
  <si>
    <t>PINECREST ACADEMY MIDDLE NORTH</t>
  </si>
  <si>
    <t>6005</t>
  </si>
  <si>
    <t>RAMZ ACAD MIDDLE MIAMI CAMPUS</t>
  </si>
  <si>
    <t>SOMERSET ACAD MIDDLE (C-PALMS)</t>
  </si>
  <si>
    <t>SOMERSET ACAD MIDDLE (S-MIAMI)</t>
  </si>
  <si>
    <t>7025</t>
  </si>
  <si>
    <t>7034</t>
  </si>
  <si>
    <t>SOMERSET ACAD HIGH SOUTH-HMSTD</t>
  </si>
  <si>
    <t>MATER ACADEMY EAST HIGH SCHOOL</t>
  </si>
  <si>
    <t>SOMERSET ACADEMY HIGH (SOUTH)</t>
  </si>
  <si>
    <t>7067</t>
  </si>
  <si>
    <t>GREEN SPRINGS HIGH SCHOOL</t>
  </si>
  <si>
    <t>7068</t>
  </si>
  <si>
    <t>NORTH GARDENS HIGH SCHOOL</t>
  </si>
  <si>
    <t>7069</t>
  </si>
  <si>
    <t>NORTH PARK HIGH SCHOOL</t>
  </si>
  <si>
    <t>7291</t>
  </si>
  <si>
    <t>JOSE MARTI MAST 6-12 ACADEMY</t>
  </si>
  <si>
    <t>7351</t>
  </si>
  <si>
    <t>ARTHUR AND POLLY MAYS CONSERVA</t>
  </si>
  <si>
    <t>MIAMI MACARTHUR SOUTH</t>
  </si>
  <si>
    <t>JAN MANN OPPORTUNITY SCHOOL</t>
  </si>
  <si>
    <t>Nature of Science</t>
  </si>
  <si>
    <t>Earth and Space Science</t>
  </si>
  <si>
    <t>Physical Science</t>
  </si>
  <si>
    <t>Life Science</t>
  </si>
  <si>
    <t>CLASS_SCHOOL</t>
  </si>
  <si>
    <t>JAMES H. BRIGHT/JW JOHNSON ES</t>
  </si>
  <si>
    <t>ACADEMY FOR INT'L EDUCATION CH</t>
  </si>
  <si>
    <t>y</t>
  </si>
  <si>
    <t>% Proficient</t>
  </si>
  <si>
    <t>SCHOOL NAME</t>
  </si>
  <si>
    <t>Low</t>
  </si>
  <si>
    <t>Medium</t>
  </si>
  <si>
    <t>%Insufficient Progress</t>
  </si>
  <si>
    <t>% Limited Progress</t>
  </si>
  <si>
    <t>% Satisfactory Progress</t>
  </si>
  <si>
    <t>Raw Score</t>
  </si>
  <si>
    <t>% Scores</t>
  </si>
  <si>
    <t>Count of STUDENT_ID</t>
  </si>
  <si>
    <t>BOWMAN ASHE/DOOLIN K-8 ACAD</t>
  </si>
  <si>
    <t>0331</t>
  </si>
  <si>
    <t>CHAPMAN PARTNERSHIP ECC NORTH</t>
  </si>
  <si>
    <t>0351</t>
  </si>
  <si>
    <t>CHAPMAN PARTNERSHIP ECC SOUTH</t>
  </si>
  <si>
    <t>THENA C. CROWDER EARLY CHLDHD</t>
  </si>
  <si>
    <t>3032</t>
  </si>
  <si>
    <t>PALM GLADES PREPATORY ACADEMY</t>
  </si>
  <si>
    <t>DR HENRY E PERRINE ACADEMY</t>
  </si>
  <si>
    <t>5006</t>
  </si>
  <si>
    <t>EVERGLADES PREPARATORY ACADEMY</t>
  </si>
  <si>
    <t>SOMERSET GABLES ACADEMY</t>
  </si>
  <si>
    <t>5020</t>
  </si>
  <si>
    <t>5054</t>
  </si>
  <si>
    <t>MATER ACADEMY AT MOUNT SINAI</t>
  </si>
  <si>
    <t>5410</t>
  </si>
  <si>
    <t>ALPHA CHARTER OF EXCELLENCE</t>
  </si>
  <si>
    <t>6082</t>
  </si>
  <si>
    <t>ACADEMIR CHARTER SCHOOL MIDDLE</t>
  </si>
  <si>
    <t>6083</t>
  </si>
  <si>
    <t>JUST ARTS AND MANAGEMENT CMS</t>
  </si>
  <si>
    <t>STELLAR LEADERSHIP ACADEMY</t>
  </si>
  <si>
    <t>7016</t>
  </si>
  <si>
    <t>SPORTS LEADERSHIP OF MIAMI CHS</t>
  </si>
  <si>
    <t>MATER ACAD HIGH (MIAMI BEACH)</t>
  </si>
  <si>
    <t>7032</t>
  </si>
  <si>
    <t>PALM GLADES PREP HIGH SCHOOL</t>
  </si>
  <si>
    <t>7060</t>
  </si>
  <si>
    <t>EVERGLADES PREP ACADEMY HIGH</t>
  </si>
  <si>
    <t>7066</t>
  </si>
  <si>
    <t>LBA CONSTR &amp; BUS MGMT ACAD</t>
  </si>
  <si>
    <t>7070</t>
  </si>
  <si>
    <t>YOUTH CO-OP PREP HIGH SCHOOL</t>
  </si>
  <si>
    <t>7080</t>
  </si>
  <si>
    <t>CHARTER HS OF THE AMERICAS</t>
  </si>
  <si>
    <t>TITLE I MIGRANT EDUC PROGRAM</t>
  </si>
  <si>
    <t>CHARLES R. DREW K-8 CENTER</t>
  </si>
  <si>
    <t>PAUL LAURENCE DUNBAR K-8 CTR</t>
  </si>
  <si>
    <t>EDISON PARK K-8 CENTER</t>
  </si>
  <si>
    <t>MORNINGSIDE K-8 ACADEMY</t>
  </si>
  <si>
    <t>MYRTLE GROVE K-8 CENTER</t>
  </si>
  <si>
    <t>STUDENT_GRADE</t>
  </si>
  <si>
    <t>Bio</t>
  </si>
  <si>
    <t>5062</t>
  </si>
  <si>
    <t>6128</t>
  </si>
  <si>
    <t>7008</t>
  </si>
  <si>
    <t>7090</t>
  </si>
  <si>
    <t>9574</t>
  </si>
  <si>
    <t>Location</t>
  </si>
  <si>
    <t>BRUCIE BALL EDUCATIONAL CENTER</t>
  </si>
  <si>
    <t>HIVE PREPARATORY SCHOOL</t>
  </si>
  <si>
    <t>BRIDGEPREP ACADEMY SOUTH</t>
  </si>
  <si>
    <t>BRIDGEPREP ACAD GREATER MIAMI</t>
  </si>
  <si>
    <t>BRIDGEPREP ACAD VILLAGE GREEN</t>
  </si>
  <si>
    <t>AGENORIA S. PASCHAL/OLINDA EL</t>
  </si>
  <si>
    <t>4634</t>
  </si>
  <si>
    <t>PINECREST PALM ACADEMY</t>
  </si>
  <si>
    <t>BRIDGEPREP ACAD INTERAMERICAN</t>
  </si>
  <si>
    <t>SOMERSET ACADEMY BAY</t>
  </si>
  <si>
    <t>5384</t>
  </si>
  <si>
    <t>IMATER ACADEMY</t>
  </si>
  <si>
    <t>6014</t>
  </si>
  <si>
    <t>IMATER ACADEMY MIDDLE SCHOOL</t>
  </si>
  <si>
    <t>6015</t>
  </si>
  <si>
    <t>SPORTS LEADERSHIP AND MGMT CMS</t>
  </si>
  <si>
    <t>CUTLER BAY ACAD OF ADV STUDIES</t>
  </si>
  <si>
    <t>CUTLER BAY ACAD - CUTLER RIDGE</t>
  </si>
  <si>
    <t>SOMERSET ACADEMY BAY MIDDLE</t>
  </si>
  <si>
    <t>6997</t>
  </si>
  <si>
    <t>MATER VIRTUAL ACADEMY CHARTER</t>
  </si>
  <si>
    <t>MIAMI-DADE ONLINE ACADEMY 7001</t>
  </si>
  <si>
    <t>7031</t>
  </si>
  <si>
    <t>MAST @ FIU BISCAYNE BAY CAMPUS</t>
  </si>
  <si>
    <t>IMATER PREP ACADEMY HIGH</t>
  </si>
  <si>
    <t>MARITIME &amp; SCIENCE TECH ACAD</t>
  </si>
  <si>
    <t>Max Score</t>
  </si>
  <si>
    <t># Insufficient</t>
  </si>
  <si>
    <t># Limited</t>
  </si>
  <si>
    <t># Satisfactory</t>
  </si>
  <si>
    <t>% Insufficient</t>
  </si>
  <si>
    <t>% Limited</t>
  </si>
  <si>
    <t>% Satisfactory</t>
  </si>
  <si>
    <t>Domain1</t>
  </si>
  <si>
    <t>Domain1 Max Score</t>
  </si>
  <si>
    <t>Avg Domain1 %Correct</t>
  </si>
  <si>
    <t>Avg Domain1 Raw</t>
  </si>
  <si>
    <t>Domain2</t>
  </si>
  <si>
    <t>Domain2 Max Score</t>
  </si>
  <si>
    <t>Avg Domain2 %Correct</t>
  </si>
  <si>
    <t>Avg Domain2 Raw</t>
  </si>
  <si>
    <t>Domain3</t>
  </si>
  <si>
    <t>Domain3 Max Score</t>
  </si>
  <si>
    <t>Avg Domain3 %Correct</t>
  </si>
  <si>
    <t>Avg Domain3 Raw</t>
  </si>
  <si>
    <t>Domain4</t>
  </si>
  <si>
    <t>Domain4 Max Score</t>
  </si>
  <si>
    <t>Avg Domain4 %Correct</t>
  </si>
  <si>
    <t>Avg Domain4 Raw</t>
  </si>
  <si>
    <t>Domain5</t>
  </si>
  <si>
    <t>Domain5 Max Score</t>
  </si>
  <si>
    <t>Avg Domain5 %Correct</t>
  </si>
  <si>
    <t>Avg Domain5 Raw</t>
  </si>
  <si>
    <t>0041 0041 - Air Base Elementary</t>
  </si>
  <si>
    <t>0070 0070 - Coral Reef Montessori Acad Ch</t>
  </si>
  <si>
    <t>0071 0071 - Eugenia B. Thomas K-8 Center</t>
  </si>
  <si>
    <t>0072 0072 - Summerville Charter School</t>
  </si>
  <si>
    <t>0073 0073 - Mandarin Lakes K-8 Center</t>
  </si>
  <si>
    <t>0081 0081 - Lenora B. Smith Elementary</t>
  </si>
  <si>
    <t>0091 0091 - Bob Graham Education Ctr</t>
  </si>
  <si>
    <t>0092 0092 - Norman S. Edelcup/sunny Isles</t>
  </si>
  <si>
    <t>0100 0100 - Mater Academy</t>
  </si>
  <si>
    <t>0101 0101 - Arcola Lake Elementary</t>
  </si>
  <si>
    <t>0111 0111 - Maya Angelou Elementary</t>
  </si>
  <si>
    <t>0121 0121 - Auburndale Elementary</t>
  </si>
  <si>
    <t>0122 0122 - Dr Rolando Espinosa K-8</t>
  </si>
  <si>
    <t>0125 0125 - Norma Butler Bossard Elem</t>
  </si>
  <si>
    <t>0201 0201 - Banyan Elementary</t>
  </si>
  <si>
    <t>0211 0211 - Dr. Manuel C. Barreiro Elem</t>
  </si>
  <si>
    <t>0231 0231 - Aventura Waterways K-8 Center</t>
  </si>
  <si>
    <t>0241 0241 - Ruth K Broad/bay Harbor K-8</t>
  </si>
  <si>
    <t>0251 0251 - Ethel Koger Beckham Elementary</t>
  </si>
  <si>
    <t>0261 0261 - Bel-Aire Elementary</t>
  </si>
  <si>
    <t>0311 0311 - Goulds Elementary</t>
  </si>
  <si>
    <t>0312 0312 - Mater Gardens Academy</t>
  </si>
  <si>
    <t>0321 0321 - Biscayne Elementary</t>
  </si>
  <si>
    <t>0332 0332 - Somerset Academy(silver Palms)</t>
  </si>
  <si>
    <t>0341 0341 - Arch Creek Elementary School</t>
  </si>
  <si>
    <t>0342 0342 - Pinecrest Academy South Campus</t>
  </si>
  <si>
    <t>0361 0361 - Biscayne Gardens Elementary</t>
  </si>
  <si>
    <t>0401 0401 - Van E. Blanton Elementary</t>
  </si>
  <si>
    <t>0410 0410 - Academir Charter School West</t>
  </si>
  <si>
    <t>0441 0441 - Blue Lakes Elementary</t>
  </si>
  <si>
    <t>0451 0451 - Bowman Ashe/doolin K-8 Acad</t>
  </si>
  <si>
    <t>0461 0461 - Brentwood Elementary</t>
  </si>
  <si>
    <t>0481 0481 - James H. Bright/jw Johnson Es</t>
  </si>
  <si>
    <t>0510 0510 - Archimedean Academy</t>
  </si>
  <si>
    <t>0520 0520 - Somerset Academy</t>
  </si>
  <si>
    <t>0521 0521 - Broadmoor Elementary</t>
  </si>
  <si>
    <t>0561 0561 - W.j. Bryan Elementary</t>
  </si>
  <si>
    <t>0600 0600 - Pinecrest Prep Academy</t>
  </si>
  <si>
    <t>0641 0641 - Bunche Park Elementary</t>
  </si>
  <si>
    <t>0651 0651 - Campbell Drive K-8 Center</t>
  </si>
  <si>
    <t>0661 0661 - Caribbean Elementary</t>
  </si>
  <si>
    <t>0671 0671 - Calusa Elementary</t>
  </si>
  <si>
    <t>0681 0681 - Carol City Elementary</t>
  </si>
  <si>
    <t>0721 0721 - George Washington Carver Elem</t>
  </si>
  <si>
    <t>0761 0761 - Fienberg/fisher K-8 Center</t>
  </si>
  <si>
    <t>0771 0771 - William A. Chapman Elementary</t>
  </si>
  <si>
    <t>0801 0801 - Citrus Grove Elementary</t>
  </si>
  <si>
    <t>0831 0831 - Claude Pepper Elementary</t>
  </si>
  <si>
    <t>0841 0841 - Coconut Grove Elementary</t>
  </si>
  <si>
    <t>0861 0861 - Colonial Drive Elementary</t>
  </si>
  <si>
    <t>0881 0881 - Comstock Elementary</t>
  </si>
  <si>
    <t>0961 0961 - Coral Gables Preparatory Acad</t>
  </si>
  <si>
    <t>1001 1001 - Coral Park Elementary</t>
  </si>
  <si>
    <t>1010 1010 - Charter School At Waterstone</t>
  </si>
  <si>
    <t>1014 1014 - Hive Preparatory School</t>
  </si>
  <si>
    <t>1017 1017 - Mater Academy Of Intl Studies</t>
  </si>
  <si>
    <t>1020 1020 - Youth Co-Op Charter School</t>
  </si>
  <si>
    <t>1041 1041 - Coral Reef Elementary</t>
  </si>
  <si>
    <t>1081 1081 - Coral Terrace Elementary</t>
  </si>
  <si>
    <t>1121 1121 - Coral Way K-8 Center</t>
  </si>
  <si>
    <t>1161 1161 - Crestview Elementary</t>
  </si>
  <si>
    <t>1241 1241 - Cutler Ridge Elementary</t>
  </si>
  <si>
    <t>1281 1281 - Cypress Elementary</t>
  </si>
  <si>
    <t>1331 1331 - Devon Aire K-8 Center</t>
  </si>
  <si>
    <t>1361 1361 - Frederick Douglass Elementary</t>
  </si>
  <si>
    <t>1371 1371 - Marjory Stoneman Douglas Elem</t>
  </si>
  <si>
    <t>1401 1401 - Charles R. Drew K-8 Center</t>
  </si>
  <si>
    <t>1441 1441 - Paul Laurence Dunbar K-8 Ctr</t>
  </si>
  <si>
    <t>1481 1481 - John G. Dupuis Elementary</t>
  </si>
  <si>
    <t>1521 1521 - Amelia Earhart Elementary</t>
  </si>
  <si>
    <t>1561 1561 - Earlington Heights Elementary</t>
  </si>
  <si>
    <t>1601 1601 - Edison Park K-8 Center</t>
  </si>
  <si>
    <t>1641 1641 - Emerson Elementary</t>
  </si>
  <si>
    <t>1681 1681 - Lillie C. Evans K-8 Center</t>
  </si>
  <si>
    <t>1691 1691 - Christina M. Eve Elementary</t>
  </si>
  <si>
    <t>1721 1721 - Everglades K-8 Center</t>
  </si>
  <si>
    <t>1761 1761 - David Fairchild Elementary</t>
  </si>
  <si>
    <t>1801 1801 - Fairlawn Elementary</t>
  </si>
  <si>
    <t>1811 1811 - Dante B. Fascell Elementary</t>
  </si>
  <si>
    <t>1841 1841 - Flagami Elementary</t>
  </si>
  <si>
    <t>1881 1881 - Henry M. Flagler Elementary</t>
  </si>
  <si>
    <t>1921 1921 - Flamingo Elementary</t>
  </si>
  <si>
    <t>2001 2001 - Florida City Elementary</t>
  </si>
  <si>
    <t>2003 2003 - Bridgeprep Academy South</t>
  </si>
  <si>
    <t>2006 2006 - Richard Allen Leadership Acad</t>
  </si>
  <si>
    <t>2007 2007 - Somerset Academy Elementary</t>
  </si>
  <si>
    <t>2021 2021 - Gloria Floyd Elementary</t>
  </si>
  <si>
    <t>2041 2041 - Benjamin Franklin K-8 Center</t>
  </si>
  <si>
    <t>2060 2060 - Gibson Charter School</t>
  </si>
  <si>
    <t>2081 2081 - Fulford Elementary</t>
  </si>
  <si>
    <t>2111 2111 - Hialeah Gardens Elementary</t>
  </si>
  <si>
    <t>2151 2151 - Jack D. Gordon Elementary</t>
  </si>
  <si>
    <t>2161 2161 - Golden Glades Elementary</t>
  </si>
  <si>
    <t>2181 2181 - Joella C. Good Elementary</t>
  </si>
  <si>
    <t>2191 2191 - Spanish Lake Elementary</t>
  </si>
  <si>
    <t>2241 2241 - Gratigny Elementary</t>
  </si>
  <si>
    <t>2261 2261 - Greenglade Elementary</t>
  </si>
  <si>
    <t>2281 2281 - Greynolds Park Elementary</t>
  </si>
  <si>
    <t>2321 2321 - Gulfstream Elementary</t>
  </si>
  <si>
    <t>2331 2331 - Charles R. Hadley Elementary</t>
  </si>
  <si>
    <t>2341 2341 - Joe Hall Elementary</t>
  </si>
  <si>
    <t>2351 2351 - Eneida Massas Hartner Elem</t>
  </si>
  <si>
    <t>2361 2361 - Hialeah Elementary</t>
  </si>
  <si>
    <t>2371 2371 - West Hialeah Gardens Elem</t>
  </si>
  <si>
    <t>2401 2401 - Hibiscus Elementary</t>
  </si>
  <si>
    <t>2441 2441 - Virginia A Boone/highland Oaks</t>
  </si>
  <si>
    <t>2501 2501 - Holmes Elementary</t>
  </si>
  <si>
    <t>2511 2511 - Zora Neale Hurston Elementary</t>
  </si>
  <si>
    <t>2521 2521 - Oliver Hoover Elementary</t>
  </si>
  <si>
    <t>2541 2541 - Howard Drive Elementary</t>
  </si>
  <si>
    <t>2581 2581 - Madie Ives Elementary</t>
  </si>
  <si>
    <t>2641 2641 - Kendale Elementary</t>
  </si>
  <si>
    <t>2651 2651 - Kendale Lakes Elementary</t>
  </si>
  <si>
    <t>2661 2661 - Kensington Park Elementary</t>
  </si>
  <si>
    <t>2701 2701 - Kenwood K-8 Center</t>
  </si>
  <si>
    <t>2741 2741 - Key Biscayne K-8 Center</t>
  </si>
  <si>
    <t>2781 2781 - Kinloch Park Elementary</t>
  </si>
  <si>
    <t>2801 2801 - Lake Stevens Elementary</t>
  </si>
  <si>
    <t>2821 2821 - Lakeview Elementary</t>
  </si>
  <si>
    <t>2881 2881 - Leewood K-8 Center</t>
  </si>
  <si>
    <t>2891 2891 - William Lehman Elementary</t>
  </si>
  <si>
    <t>2901 2901 - Leisure City K-8 Center</t>
  </si>
  <si>
    <t>2911 2911 - Linda Lentin K-8 Center</t>
  </si>
  <si>
    <t>2941 2941 - Laura C. Saunders Elementary</t>
  </si>
  <si>
    <t>2981 2981 - Liberty City Elementary</t>
  </si>
  <si>
    <t>3021 3021 - Jesse J Mccrary Jr Elementary</t>
  </si>
  <si>
    <t>3025 3025 - Advantage Academy Santa Fe</t>
  </si>
  <si>
    <t>3030 3030 - Doral Academy</t>
  </si>
  <si>
    <t>3034 3034 - Bridgeprep Acad Village Green</t>
  </si>
  <si>
    <t>3035 3035 - Ramz Academy Elem Miami Campus</t>
  </si>
  <si>
    <t>3041 3041 - Lorah Park Elementary</t>
  </si>
  <si>
    <t>3051 3051 - Toussaint L''ouverture Elem</t>
  </si>
  <si>
    <t>3061 3061 - Ludlam Elementary</t>
  </si>
  <si>
    <t>3100 3100 - Mater Academy East Charter</t>
  </si>
  <si>
    <t>3101 3101 - Frank C. Martin K-8 Center</t>
  </si>
  <si>
    <t>3111 3111 - Wesley Matthews Elementary</t>
  </si>
  <si>
    <t>3141 3141 - Meadowlane Elementary</t>
  </si>
  <si>
    <t>3181 3181 - Melrose Elementary</t>
  </si>
  <si>
    <t>3241 3241 - Miami Gardens Elementary</t>
  </si>
  <si>
    <t>3261 3261 - Miami Heights Elementary</t>
  </si>
  <si>
    <t>3281 3281 - Miami Lakes K-8 Center</t>
  </si>
  <si>
    <t>3301 3301 - Miami Park Elementary</t>
  </si>
  <si>
    <t>3341 3341 - Miami Shores Elementary</t>
  </si>
  <si>
    <t>3381 3381 - Miami Springs Elementary</t>
  </si>
  <si>
    <t>3421 3421 - M.a. Milam K-8 Center</t>
  </si>
  <si>
    <t>3431 3431 - Phyllis Ruth Miller Elementary</t>
  </si>
  <si>
    <t>3501 3501 - Morningside K-8 Academy</t>
  </si>
  <si>
    <t>3541 3541 - Robert Russa Moton Elementary</t>
  </si>
  <si>
    <t>3581 3581 - Myrtle Grove K-8 Center</t>
  </si>
  <si>
    <t>3621 3621 - Coconut Palm K-8 Academy</t>
  </si>
  <si>
    <t>3661 3661 - Natural Bridge Elementary</t>
  </si>
  <si>
    <t>3701 3701 - Norland Elementary</t>
  </si>
  <si>
    <t>3741 3741 - North Beach Elementary</t>
  </si>
  <si>
    <t>3781 3781 - Barbara Hawkins Elementary</t>
  </si>
  <si>
    <t>3821 3821 - North County K-8 Center</t>
  </si>
  <si>
    <t>3861 3861 - North Glade Elementary</t>
  </si>
  <si>
    <t>3901 3901 - North Hialeah Elementary</t>
  </si>
  <si>
    <t>3941 3941 - North Miami Elementary</t>
  </si>
  <si>
    <t>3981 3981 - North Twin Lakes Elementary</t>
  </si>
  <si>
    <t>4000 4000 - Miami Children''s Museum</t>
  </si>
  <si>
    <t>4001 4001 - Norwood Elementary</t>
  </si>
  <si>
    <t>4012 4012 - Somerset Acad At Silver Palms</t>
  </si>
  <si>
    <t>4021 4021 - Oak Grove Elementary</t>
  </si>
  <si>
    <t>4031 4031 - Gateway Environmental K-8</t>
  </si>
  <si>
    <t>4061 4061 - Ojus Elementary</t>
  </si>
  <si>
    <t>4071 4071 - Agenoria S. Paschal/olinda El</t>
  </si>
  <si>
    <t>4091 4091 - Olympia Heights Elementary</t>
  </si>
  <si>
    <t>4121 4121 - Dr. Robert B. Ingram El</t>
  </si>
  <si>
    <t>4171 4171 - Orchard Villa Elementary</t>
  </si>
  <si>
    <t>4221 4221 - Palmetto Elementary</t>
  </si>
  <si>
    <t>4241 4241 - Palm Lakes Elementary</t>
  </si>
  <si>
    <t>4261 4261 - Palm Springs Elementary</t>
  </si>
  <si>
    <t>4281 4281 - Palm Springs North Elementary</t>
  </si>
  <si>
    <t>4301 4301 - Parkview Elementary</t>
  </si>
  <si>
    <t>4341 4341 - Parkway Elementary</t>
  </si>
  <si>
    <t>4381 4381 - Dr Henry E Perrine Academy</t>
  </si>
  <si>
    <t>4391 4391 - Irving and Beatrice Peskoe K-8</t>
  </si>
  <si>
    <t>4401 4401 - Kelsey L. Pharr Elementary</t>
  </si>
  <si>
    <t>4421 4421 - Pinecrest Elementary</t>
  </si>
  <si>
    <t>4441 4441 - Pine Lake Elementary</t>
  </si>
  <si>
    <t>4461 4461 - Pine Villa Elementary</t>
  </si>
  <si>
    <t>4491 4491 - Henry E.s. Reeves Elementary</t>
  </si>
  <si>
    <t>4501 4501 - Poinciana Park Elementary</t>
  </si>
  <si>
    <t>4511 4511 - Dr Gilbert L. Porter Elem</t>
  </si>
  <si>
    <t>4541 4541 - Rainbow Park Elementary</t>
  </si>
  <si>
    <t>4581 4581 - Redland Elementary</t>
  </si>
  <si>
    <t>4651 4651 - Ethel F Beckford/richmond Elem</t>
  </si>
  <si>
    <t>4681 4681 - Riverside Elementary</t>
  </si>
  <si>
    <t>4691 4691 - Jane Roberts K-8 Center</t>
  </si>
  <si>
    <t>4721 4721 - Rockway Elementary</t>
  </si>
  <si>
    <t>4741 4741 - Royal Green Elementary</t>
  </si>
  <si>
    <t>4761 4761 - Royal Palm Elementary</t>
  </si>
  <si>
    <t>4801 4801 - Gertrude Edelman/sabal Palm El</t>
  </si>
  <si>
    <t>4841 4841 - Santa Clara Elementary</t>
  </si>
  <si>
    <t>4881 4881 - Scott Lake Elementary</t>
  </si>
  <si>
    <t>4921 4921 - Seminole Elementary</t>
  </si>
  <si>
    <t>4961 4961 - Shadowlawn Elementary</t>
  </si>
  <si>
    <t>5001 5001 - Shenandoah Elementary</t>
  </si>
  <si>
    <t>5005 5005 - David Lawrence Jr K-8 Center</t>
  </si>
  <si>
    <t>5007 5007 - Lincoln-Marti Charter Hialeah</t>
  </si>
  <si>
    <t>5008 5008 - Somerset Gables Academy</t>
  </si>
  <si>
    <t>5021 5021 - Ben Sheppard Elementary</t>
  </si>
  <si>
    <t>5022 5022 - Ben Gamla Charter Schl</t>
  </si>
  <si>
    <t>5025 5025 - Lincoln-Marti Cs Little Havana</t>
  </si>
  <si>
    <t>5029 5029 - Excelsior Language Academy K-8</t>
  </si>
  <si>
    <t>5032 5032 - Excelsior Charter Academy</t>
  </si>
  <si>
    <t>5041 5041 - Silver Bluff Elementary</t>
  </si>
  <si>
    <t>5043 5043 - Lincoln-Marti Cs Int''l Campus</t>
  </si>
  <si>
    <t>5044 5044 - Academy For Int''l Education Ch</t>
  </si>
  <si>
    <t>5045 5045 - Mater Grove Academy</t>
  </si>
  <si>
    <t>5046 5046 - Mater Brickell Prep Academy</t>
  </si>
  <si>
    <t>5047 5047 - Mater Academy (miami Beach)</t>
  </si>
  <si>
    <t>5048 5048 - Pinecrest Academy (north)</t>
  </si>
  <si>
    <t>5049 5049 - Pinecrest Cove Academy</t>
  </si>
  <si>
    <t>5051 5051 - Ernest R Graham K-8 Center</t>
  </si>
  <si>
    <t>5054 5054 - Mater Academy At Mount Sinai</t>
  </si>
  <si>
    <t>5061 5061 - Dr. Carlos J Finlay Elementary</t>
  </si>
  <si>
    <t>5062 5062 - Somerset Academy Bay</t>
  </si>
  <si>
    <t>5081 5081 - Skyway Elementary</t>
  </si>
  <si>
    <t>5101 5101 - John I. Smith K-8 Center</t>
  </si>
  <si>
    <t>5121 5121 - Snapper Creek Elementary</t>
  </si>
  <si>
    <t>5131 5131 - N. Dade Ctr For Modern Lang</t>
  </si>
  <si>
    <t>5141 5141 - Hubert O. Sibley K-8 Center</t>
  </si>
  <si>
    <t>5201 5201 - South Hialeah Elementary</t>
  </si>
  <si>
    <t>5241 5241 - South Miami K-8 Center</t>
  </si>
  <si>
    <t>5281 5281 - South Miami Heights Elementary</t>
  </si>
  <si>
    <t>5321 5321 - Southside Elementary</t>
  </si>
  <si>
    <t>5361 5361 - Springview Elementary</t>
  </si>
  <si>
    <t>5381 5381 - E.w.f. Stirrup Elementary</t>
  </si>
  <si>
    <t>5384 5384 - Imater Academy</t>
  </si>
  <si>
    <t>5401 5401 - Sunset Elementary</t>
  </si>
  <si>
    <t>5410 5410 - Alpha Charter Of Excellence</t>
  </si>
  <si>
    <t>5421 5421 - Sunset Park Elementary</t>
  </si>
  <si>
    <t>5431 5431 - Sweetwater Elementary</t>
  </si>
  <si>
    <t>5481 5481 - Treasure Island Elementary</t>
  </si>
  <si>
    <t>5521 5521 - Tropical Elementary</t>
  </si>
  <si>
    <t>5561 5561 - Frances S. Tucker Elementary</t>
  </si>
  <si>
    <t>5601 5601 - Twin Lakes Elementary</t>
  </si>
  <si>
    <t>5641 5641 - Village Green Elementary</t>
  </si>
  <si>
    <t>5671 5671 - Vineland K-8 Center</t>
  </si>
  <si>
    <t>5711 5711 - Mae Walters Elementary</t>
  </si>
  <si>
    <t>5791 5791 - West Homestead Elementary</t>
  </si>
  <si>
    <t>5831 5831 - Henry S. West Laboratory Schl</t>
  </si>
  <si>
    <t>5861 5861 - Dr H W Mack/w Little River K8</t>
  </si>
  <si>
    <t>5901 5901 - Carrie P Meek/westview K-8 Ctr</t>
  </si>
  <si>
    <t>5931 5931 - Phillis Wheatley Elementary</t>
  </si>
  <si>
    <t>5951 5951 - Whispering Pines Elementary</t>
  </si>
  <si>
    <t>5961 5961 - Winston Park K-8 Center</t>
  </si>
  <si>
    <t>5971 5971 - Nathan Young Elementary</t>
  </si>
  <si>
    <t>5981 5981 - Dr. Edward L. Whigham</t>
  </si>
  <si>
    <t>5991 5991 - Charles David Wyche Jr Elem</t>
  </si>
  <si>
    <t>8151 8151 - Robert Renick Education Ctr</t>
  </si>
  <si>
    <t>8181 8181 - Ruth Owens Kruse'' Educ Center</t>
  </si>
  <si>
    <t>9732 9732 - Brucie Ball Educational Center</t>
  </si>
  <si>
    <t>5003 5003 - South Dade Middle School</t>
  </si>
  <si>
    <t>0102 0102 - Miami Community Charter School</t>
  </si>
  <si>
    <t>8017 8017 - Alternative Outreach Program</t>
  </si>
  <si>
    <t>3029 3029 - Doral Academy Of Technology</t>
  </si>
  <si>
    <t>3032 3032 - Palm Glades Prepatory Academy</t>
  </si>
  <si>
    <t>5006 5006 - Everglades Preparatory Academy</t>
  </si>
  <si>
    <t>6001 6001 - Herbert A. Ammons Middle</t>
  </si>
  <si>
    <t>6004 6004 - Somerset Academy Middle</t>
  </si>
  <si>
    <t>6006 6006 - Archimedean Conservatory</t>
  </si>
  <si>
    <t>6009 6009 - Mater Academy East Middle</t>
  </si>
  <si>
    <t>6011 6011 - Allapattah Middle</t>
  </si>
  <si>
    <t>6012 6012 - Mater Academy Charter Middle</t>
  </si>
  <si>
    <t>6014 6014 - Imater Academy Middle School</t>
  </si>
  <si>
    <t>6015 6015 - Sports Leadership And Mgmt Cms</t>
  </si>
  <si>
    <t>6020 6020 - Aspira Raul A. Martinez Chtr</t>
  </si>
  <si>
    <t>6021 6021 - Arvida Middle School</t>
  </si>
  <si>
    <t>6022 6022 - Pinecrest Academy Charter Midd</t>
  </si>
  <si>
    <t>6023 6023 - Andover Middle School</t>
  </si>
  <si>
    <t>6030 6030 - Doral Academy Charter Middle</t>
  </si>
  <si>
    <t>6031 6031 - Brownsville Middle</t>
  </si>
  <si>
    <t>6033 6033 - Mater Academy Lakes Middle</t>
  </si>
  <si>
    <t>6040 6040 - Doctors Charter/miami Shores</t>
  </si>
  <si>
    <t>6041 6041 - Paul W. Bell Middle</t>
  </si>
  <si>
    <t>6042 6042 - Mater Gardens Academy Middle</t>
  </si>
  <si>
    <t>6045 6045 - Intl. Studies Charter Middle</t>
  </si>
  <si>
    <t>6047 6047 - Mater Academy Middle-Intl Stud</t>
  </si>
  <si>
    <t>6051 6051 - Carol City Middle</t>
  </si>
  <si>
    <t>6052 6052 - Zelda Glazer Middle School</t>
  </si>
  <si>
    <t>6060 6060 - Aspira South Youth Leadership</t>
  </si>
  <si>
    <t>6070 6070 - Aspira Eugenio Maria De Hostos</t>
  </si>
  <si>
    <t>6071 6071 - George Washington Carver</t>
  </si>
  <si>
    <t>6091 6091 - Citrus Grove Middle School</t>
  </si>
  <si>
    <t>6111 6111 - Cutler Bay Acad - Cutler Ridge</t>
  </si>
  <si>
    <t>6121 6121 - Ruben Dario Middle</t>
  </si>
  <si>
    <t>6161 6161 - Lawton Chiles Middle School</t>
  </si>
  <si>
    <t>6171 6171 - Henry H. Filer Middle</t>
  </si>
  <si>
    <t>6211 6211 - Glades Middle</t>
  </si>
  <si>
    <t>6221 6221 - Hammocks Middle</t>
  </si>
  <si>
    <t>6231 6231 - Hialeah Middle</t>
  </si>
  <si>
    <t>6241 6241 - Highland Oaks Middle</t>
  </si>
  <si>
    <t>6251 6251 - Homestead Middle</t>
  </si>
  <si>
    <t>6281 6281 - Thomas Jefferson Middle</t>
  </si>
  <si>
    <t>6301 6301 - John F. Kennedy Middle</t>
  </si>
  <si>
    <t>6331 6331 - Kinloch Park Middle</t>
  </si>
  <si>
    <t>6351 6351 - Lake Stevens Middle</t>
  </si>
  <si>
    <t>6361 6361 - Jose De Diego Middle School</t>
  </si>
  <si>
    <t>6391 6391 - Madison Middle School</t>
  </si>
  <si>
    <t>6411 6411 - Horace Mann Middle</t>
  </si>
  <si>
    <t>6441 6441 - Howard D. Mcmillan Middle</t>
  </si>
  <si>
    <t>6501 6501 - Miami Lakes Middle</t>
  </si>
  <si>
    <t>6521 6521 - Miami Springs Middle</t>
  </si>
  <si>
    <t>6541 6541 - Nautilus Middle</t>
  </si>
  <si>
    <t>6571 6571 - Norland Middle</t>
  </si>
  <si>
    <t>6591 6591 - North Dade Middle</t>
  </si>
  <si>
    <t>6611 6611 - Country Club Middle School</t>
  </si>
  <si>
    <t>6631 6631 - North Miami Middle</t>
  </si>
  <si>
    <t>6681 6681 - Palm Springs Middle</t>
  </si>
  <si>
    <t>6701 6701 - Palmetto Middle</t>
  </si>
  <si>
    <t>6741 6741 - Ponce De Leon Middle</t>
  </si>
  <si>
    <t>6751 6751 - Hialeah Gardens Middle School</t>
  </si>
  <si>
    <t>6761 6761 - Redland Middle</t>
  </si>
  <si>
    <t>6771 6771 - Jorge Mas Canosa Middle</t>
  </si>
  <si>
    <t>6781 6781 - Richmond Heights Middle</t>
  </si>
  <si>
    <t>6801 6801 - Riviera Middle</t>
  </si>
  <si>
    <t>6821 6821 - Rockway Middle</t>
  </si>
  <si>
    <t>6841 6841 - Shenandoah Middle</t>
  </si>
  <si>
    <t>6861 6861 - Southwood Middle</t>
  </si>
  <si>
    <t>6881 6881 - South Miami Middle School</t>
  </si>
  <si>
    <t>6901 6901 - W. R. Thomas Middle</t>
  </si>
  <si>
    <t>6921 6921 - Lamar Louise Curry Middle Sch</t>
  </si>
  <si>
    <t>6961 6961 - West Miami Middle</t>
  </si>
  <si>
    <t>7055 7055 - Young Women''s Preparatory Acad</t>
  </si>
  <si>
    <t>7056 7056 - Young Mens Preparatory Academy</t>
  </si>
  <si>
    <t>7059 7059 - Miami Arts Charter</t>
  </si>
  <si>
    <t>7262 7262 - City Of Hialeah Education Acad</t>
  </si>
  <si>
    <t>7291 7291 - Jose Marti Mast 6-12 Academy</t>
  </si>
  <si>
    <t>7351 7351 - Arthur And Polly Mays Conserva</t>
  </si>
  <si>
    <t>7631 7631 - Miami Macarthur South</t>
  </si>
  <si>
    <t>8014 8014 - Alternative Outreach-Ext. Yr</t>
  </si>
  <si>
    <t>8101 8101 - Jan Mann Opportunity School</t>
  </si>
  <si>
    <t>8141 8141 - Juvenile Justice Center</t>
  </si>
  <si>
    <t>8131 8131 - Dorothy M Wallace Cope Center</t>
  </si>
  <si>
    <t>6997 6997 - Mater Virtual Academy Charter</t>
  </si>
  <si>
    <t>8121 8121 - Cope Center North</t>
  </si>
  <si>
    <t>7011 7011 - American Senior</t>
  </si>
  <si>
    <t>7461 7461 - Miami Senior High</t>
  </si>
  <si>
    <t>7541 7541 - North Miami Beach Senior High</t>
  </si>
  <si>
    <t>7591 7591 - North Miami Senior High</t>
  </si>
  <si>
    <t>7701 7701 - South Dade Senior High</t>
  </si>
  <si>
    <t>3600 3600 - Downtown Miami Charter School</t>
  </si>
  <si>
    <t>8012</t>
  </si>
  <si>
    <t>PACE CENTER FOR GIRLS</t>
  </si>
  <si>
    <t>N-Tested</t>
  </si>
  <si>
    <t>Avg ES %Correct</t>
  </si>
  <si>
    <t>Domain1 Item List</t>
  </si>
  <si>
    <t>Avg LS %Correct</t>
  </si>
  <si>
    <t>Domain2 Item List</t>
  </si>
  <si>
    <t>Avg NS %Correct</t>
  </si>
  <si>
    <t>Domain3 Item List</t>
  </si>
  <si>
    <t>Avg PS %Correct</t>
  </si>
  <si>
    <t>Domain4 Item List</t>
  </si>
  <si>
    <t>Domain5 Item List</t>
  </si>
  <si>
    <t>05 Science Grade 5 IA Baseline Assessment</t>
  </si>
  <si>
    <t>1;3;5;12;15;16;17;18;19;46;47;48;51;53;54;55;62;63;64</t>
  </si>
  <si>
    <t>2;4;9;10;11;13;20;40;41;42;49;50;56;57;65</t>
  </si>
  <si>
    <t>8;14;35;36;43;44;45;66</t>
  </si>
  <si>
    <t>3033 3033 - Somerset Oaks Academy</t>
  </si>
  <si>
    <t>Grade 8 Bio</t>
  </si>
  <si>
    <t>Grade 8 minus bio enrollment</t>
  </si>
  <si>
    <t>AIR BASE K-8 CTR INT'L EDUC</t>
  </si>
  <si>
    <t>BLUE LAKES K-8</t>
  </si>
  <si>
    <t>4002</t>
  </si>
  <si>
    <t>BEACON COLLEGE PREPARATORY</t>
  </si>
  <si>
    <t>WEST HOMESTEAD K-8 CENTER</t>
  </si>
  <si>
    <t>6016</t>
  </si>
  <si>
    <t>SOMERSET VIRTUAL ACADEMY</t>
  </si>
  <si>
    <t>6018</t>
  </si>
  <si>
    <t>THE SEED SCHOOL OF MIAMI</t>
  </si>
  <si>
    <t>ZELDA GLAZER MIDDLE</t>
  </si>
  <si>
    <t>ASPIRA LEAD. &amp; COLLEGE PREP</t>
  </si>
  <si>
    <t>ASPIRA ARTS DECO CHARTER</t>
  </si>
  <si>
    <t>7005</t>
  </si>
  <si>
    <t>ITECH @ THOMAS EDISON EDUC CTR</t>
  </si>
  <si>
    <t>BIOTECH @ RICHMOND HEIGHTS</t>
  </si>
  <si>
    <t>7021</t>
  </si>
  <si>
    <t>CENTER FOR INTERNATIONAL EDUC</t>
  </si>
  <si>
    <t>CENTRAL REGION OFFICE</t>
  </si>
  <si>
    <t>ERNEST R GRAHAM K-8 ACADEMY</t>
  </si>
  <si>
    <t>HUBERT O. SIBLEY K-8 ACADEMY</t>
  </si>
  <si>
    <t>INTERNATIONAL STUDIES VIRTUAL</t>
  </si>
  <si>
    <t>08 Science Grade 8 Science Baseline</t>
  </si>
  <si>
    <t>1;2;6;7;14;15;16;19;20;21;22;45;46;47;48;49;52;53;54;67;68;73</t>
  </si>
  <si>
    <t>3;4;5;9;10;11;12;13;18;27;28;29;30;35;36;50;51;55;56</t>
  </si>
  <si>
    <t>25;26;31;32;33;34;37;38;57;58;71;72</t>
  </si>
  <si>
    <t>8012 8012 PACE Center for Girls</t>
  </si>
  <si>
    <t>Science, G8</t>
  </si>
  <si>
    <t>9999 9999 - District</t>
  </si>
  <si>
    <t>Science - 2014-15 Mid-Year Assessment (MYA)</t>
  </si>
  <si>
    <t>Science - 2014-15 Fall Interim Assessment (FIA)</t>
  </si>
  <si>
    <t>Overall</t>
  </si>
  <si>
    <t>5</t>
  </si>
  <si>
    <t>4</t>
  </si>
  <si>
    <t>1</t>
  </si>
  <si>
    <t>8</t>
  </si>
  <si>
    <t>DR FREDERICA S WILSON/SKYWAY</t>
  </si>
  <si>
    <t>MIAMI ARTS STUDIO 6-12 @ZELDA</t>
  </si>
  <si>
    <t>CUTLER BAY SENIOR HIGH</t>
  </si>
  <si>
    <t>CUTLER BAY MIDDLE</t>
  </si>
  <si>
    <t>MATER VIRTUAL ACADEMY MID/HIGH</t>
  </si>
  <si>
    <t>METRO WEST DETENTION FACILITY</t>
  </si>
  <si>
    <t>2015-16</t>
  </si>
  <si>
    <t>2014-15</t>
  </si>
  <si>
    <t>2013-14</t>
  </si>
  <si>
    <t>2012-13</t>
  </si>
  <si>
    <t>2011-12</t>
  </si>
  <si>
    <t>0113</t>
  </si>
  <si>
    <t>BALERE LANGUAGE ACADEMY</t>
  </si>
  <si>
    <t>0215</t>
  </si>
  <si>
    <t>LAWRENCE ACADEMY ELEMENTARY</t>
  </si>
  <si>
    <t>BOWMAN/DOOLIN K-8 CENTER</t>
  </si>
  <si>
    <t>ADVANCED LEARNING CHARTER SCH</t>
  </si>
  <si>
    <t>CHARLES R. DREW ELEMENTARY</t>
  </si>
  <si>
    <t>PAUL LAURENCE DUNBAR ELEM</t>
  </si>
  <si>
    <t>EDISON PARK ELEMENTARY</t>
  </si>
  <si>
    <t>BRIDGEPOINT ACADEMY</t>
  </si>
  <si>
    <t>BRIDGEPOINT ACAD GREATER MIAMI</t>
  </si>
  <si>
    <t>THENA C. CROWDER ELEMENTARY</t>
  </si>
  <si>
    <t>2621</t>
  </si>
  <si>
    <t>J.W. JOHNSON ELEMENTARY</t>
  </si>
  <si>
    <t>2761</t>
  </si>
  <si>
    <t>MARTIN LUTHER KING ELEMENTARY</t>
  </si>
  <si>
    <t>BRIDGEPOINT ACAD VILLAGE GREEN</t>
  </si>
  <si>
    <t>MORNINGSIDE ELEMENTARY</t>
  </si>
  <si>
    <t>MYRTLE GROVE ELEMENTARY</t>
  </si>
  <si>
    <t>OLINDA ELEMENTARY</t>
  </si>
  <si>
    <t>PERRINE ELEMENTARY</t>
  </si>
  <si>
    <t>SOMERSET GRACE ACADEMY</t>
  </si>
  <si>
    <t>ACADEMY OF INT'L EDUCATION</t>
  </si>
  <si>
    <t>CENTENNIAL MIDDLE</t>
  </si>
  <si>
    <t>CUTLER RIDGE MIDDLE</t>
  </si>
  <si>
    <t>6131</t>
  </si>
  <si>
    <t>HOWARD A. DOOLIN MIDDLE</t>
  </si>
  <si>
    <t>6151</t>
  </si>
  <si>
    <t>DORAL MIDDLE SCHOOL</t>
  </si>
  <si>
    <t>6421</t>
  </si>
  <si>
    <t>JOSE MARTI MIDDLE</t>
  </si>
  <si>
    <t>6431</t>
  </si>
  <si>
    <t>MAYS MIDDLE</t>
  </si>
  <si>
    <t>6981</t>
  </si>
  <si>
    <t>WESTVIEW MIDDLE</t>
  </si>
  <si>
    <t>LIFE SKILLS CENTER MIAMI-DADE</t>
  </si>
  <si>
    <t>MATER BRICKELL PREP ACAD HIGH</t>
  </si>
  <si>
    <t>7030</t>
  </si>
  <si>
    <t>INTEGRATED ACADEMICS (SIATECH)</t>
  </si>
  <si>
    <t>7054</t>
  </si>
  <si>
    <t>EXCELSIOR CHARTER HIGH SCHOOL</t>
  </si>
  <si>
    <t>MARITIME &amp; SCIENCE TECHNOLOGY</t>
  </si>
  <si>
    <t>MIGRANT EDUCATION PROGRAM</t>
  </si>
  <si>
    <t>9005</t>
  </si>
  <si>
    <t>EVEN START</t>
  </si>
  <si>
    <t>9576</t>
  </si>
  <si>
    <t>REGION VI</t>
  </si>
  <si>
    <t>MERRICK EDUCATIONAL CENTER</t>
  </si>
  <si>
    <t>S-G05-RC-SCHL-ALL</t>
  </si>
  <si>
    <t>Description:</t>
  </si>
  <si>
    <t>Science, G05, RC, School, All</t>
  </si>
  <si>
    <t>Student Selection:</t>
  </si>
  <si>
    <t>Multiple | 2011-2012 Fall, 2011-2012 School Year</t>
  </si>
  <si>
    <t>Group By Data:</t>
  </si>
  <si>
    <t>Assessments:</t>
  </si>
  <si>
    <t>Grade 5 Science Baseline Assessment August 2011</t>
  </si>
  <si>
    <t>Scores:</t>
  </si>
  <si>
    <t>Overall Avg Raw Score, Overall Avg % Correct, Overall # in Performance Band, Overall % in Performance Band, Question Groups Avg Raw Score, Question Groups Avg % Correct, Question Groups # in Performance Band, Question Groups % in Performance Band</t>
  </si>
  <si>
    <t>Author Name:</t>
  </si>
  <si>
    <t>Yuwadee Wongbundhit</t>
  </si>
  <si>
    <t>Total Row(s): 254 Generated on Sep-17-2011 by Yuwadee Wongbundhit</t>
  </si>
  <si>
    <t>Total # students</t>
  </si>
  <si>
    <t>Overall (68 pts max)</t>
  </si>
  <si>
    <t>Earth and Space Science (20 pts max)</t>
  </si>
  <si>
    <t>Life Science (15 pts max)</t>
  </si>
  <si>
    <t>Nature of Science (9 pts max)</t>
  </si>
  <si>
    <t>Physical Science (24 pts max)</t>
  </si>
  <si>
    <t># in Performance Band</t>
  </si>
  <si>
    <t>% in Performance Band</t>
  </si>
  <si>
    <t>Non Proficient</t>
  </si>
  <si>
    <t>Proficient</t>
  </si>
  <si>
    <t>0041 Air Base Elementary</t>
  </si>
  <si>
    <t>93.42%</t>
  </si>
  <si>
    <t>6.58%</t>
  </si>
  <si>
    <t>88.16%</t>
  </si>
  <si>
    <t>11.84%</t>
  </si>
  <si>
    <t>97.37%</t>
  </si>
  <si>
    <t>2.63%</t>
  </si>
  <si>
    <t>75.00%</t>
  </si>
  <si>
    <t>25.00%</t>
  </si>
  <si>
    <t>0070 Coral Reef Montessori Academy</t>
  </si>
  <si>
    <t>83.78%</t>
  </si>
  <si>
    <t>16.22%</t>
  </si>
  <si>
    <t>86.49%</t>
  </si>
  <si>
    <t>13.51%</t>
  </si>
  <si>
    <t>94.59%</t>
  </si>
  <si>
    <t>5.41%</t>
  </si>
  <si>
    <t>70.27%</t>
  </si>
  <si>
    <t>29.73%</t>
  </si>
  <si>
    <t>0071 Eugenia B. Thomas K-8</t>
  </si>
  <si>
    <t>96.02%</t>
  </si>
  <si>
    <t>3.98%</t>
  </si>
  <si>
    <t>93.18%</t>
  </si>
  <si>
    <t>6.82%</t>
  </si>
  <si>
    <t>88.64%</t>
  </si>
  <si>
    <t>11.36%</t>
  </si>
  <si>
    <t>73.86%</t>
  </si>
  <si>
    <t>26.14%</t>
  </si>
  <si>
    <t>0072 Summerville Charter School</t>
  </si>
  <si>
    <t>100.00%</t>
  </si>
  <si>
    <t>85.71%</t>
  </si>
  <si>
    <t>14.29%</t>
  </si>
  <si>
    <t>95.24%</t>
  </si>
  <si>
    <t>4.76%</t>
  </si>
  <si>
    <t>0073 Mandarin Lakes K-8 Center</t>
  </si>
  <si>
    <t>99.30%</t>
  </si>
  <si>
    <t>0.70%</t>
  </si>
  <si>
    <t>98.60%</t>
  </si>
  <si>
    <t>1.40%</t>
  </si>
  <si>
    <t>95.80%</t>
  </si>
  <si>
    <t>4.20%</t>
  </si>
  <si>
    <t>93.01%</t>
  </si>
  <si>
    <t>6.99%</t>
  </si>
  <si>
    <t>0081 Lenora B. Smith Elementary</t>
  </si>
  <si>
    <t>98.65%</t>
  </si>
  <si>
    <t>1.35%</t>
  </si>
  <si>
    <t>95.95%</t>
  </si>
  <si>
    <t>4.05%</t>
  </si>
  <si>
    <t>0091 Bob Graham Education Center</t>
  </si>
  <si>
    <t>94.88%</t>
  </si>
  <si>
    <t>5.12%</t>
  </si>
  <si>
    <t>92.56%</t>
  </si>
  <si>
    <t>7.44%</t>
  </si>
  <si>
    <t>87.91%</t>
  </si>
  <si>
    <t>12.09%</t>
  </si>
  <si>
    <t>96.28%</t>
  </si>
  <si>
    <t>3.72%</t>
  </si>
  <si>
    <t>77.21%</t>
  </si>
  <si>
    <t>22.79%</t>
  </si>
  <si>
    <t>0092 Sunny Isles Beach Community School K-8</t>
  </si>
  <si>
    <t>94.77%</t>
  </si>
  <si>
    <t>5.23%</t>
  </si>
  <si>
    <t>93.60%</t>
  </si>
  <si>
    <t>6.40%</t>
  </si>
  <si>
    <t>87.79%</t>
  </si>
  <si>
    <t>12.21%</t>
  </si>
  <si>
    <t>98.26%</t>
  </si>
  <si>
    <t>1.74%</t>
  </si>
  <si>
    <t>76.74%</t>
  </si>
  <si>
    <t>23.26%</t>
  </si>
  <si>
    <t>0100 Mater Academy Charter</t>
  </si>
  <si>
    <t>91.60%</t>
  </si>
  <si>
    <t>8.40%</t>
  </si>
  <si>
    <t>89.08%</t>
  </si>
  <si>
    <t>10.92%</t>
  </si>
  <si>
    <t>80.67%</t>
  </si>
  <si>
    <t>19.33%</t>
  </si>
  <si>
    <t>97.48%</t>
  </si>
  <si>
    <t>2.52%</t>
  </si>
  <si>
    <t>72.27%</t>
  </si>
  <si>
    <t>27.73%</t>
  </si>
  <si>
    <t>0101 Arcola Lake Elementary School</t>
  </si>
  <si>
    <t>96.92%</t>
  </si>
  <si>
    <t>3.08%</t>
  </si>
  <si>
    <t>98.46%</t>
  </si>
  <si>
    <t>1.54%</t>
  </si>
  <si>
    <t>92.31%</t>
  </si>
  <si>
    <t>7.69%</t>
  </si>
  <si>
    <t>0102 Miami Community Charter School</t>
  </si>
  <si>
    <t>93.85%</t>
  </si>
  <si>
    <t>6.15%</t>
  </si>
  <si>
    <t>84.62%</t>
  </si>
  <si>
    <t>15.38%</t>
  </si>
  <si>
    <t>0111 Maya Angelou Elementary School</t>
  </si>
  <si>
    <t>98.68%</t>
  </si>
  <si>
    <t>1.32%</t>
  </si>
  <si>
    <t>86.84%</t>
  </si>
  <si>
    <t>13.16%</t>
  </si>
  <si>
    <t>0113 Balere Language Academy</t>
  </si>
  <si>
    <t>0121 Auburndale Elementary Community School</t>
  </si>
  <si>
    <t>97.28%</t>
  </si>
  <si>
    <t>2.72%</t>
  </si>
  <si>
    <t>97.96%</t>
  </si>
  <si>
    <t>2.04%</t>
  </si>
  <si>
    <t>92.52%</t>
  </si>
  <si>
    <t>7.48%</t>
  </si>
  <si>
    <t>98.64%</t>
  </si>
  <si>
    <t>1.36%</t>
  </si>
  <si>
    <t>93.88%</t>
  </si>
  <si>
    <t>6.12%</t>
  </si>
  <si>
    <t>0122 Dr. Rolando Espinosa K-8 Center</t>
  </si>
  <si>
    <t>91.83%</t>
  </si>
  <si>
    <t>8.17%</t>
  </si>
  <si>
    <t>86.54%</t>
  </si>
  <si>
    <t>13.46%</t>
  </si>
  <si>
    <t>93.27%</t>
  </si>
  <si>
    <t>6.73%</t>
  </si>
  <si>
    <t>71.63%</t>
  </si>
  <si>
    <t>28.37%</t>
  </si>
  <si>
    <t>0125 Norma Butler Bossard Elementary</t>
  </si>
  <si>
    <t>95.82%</t>
  </si>
  <si>
    <t>4.18%</t>
  </si>
  <si>
    <t>93.72%</t>
  </si>
  <si>
    <t>6.28%</t>
  </si>
  <si>
    <t>84.94%</t>
  </si>
  <si>
    <t>15.06%</t>
  </si>
  <si>
    <t>76.99%</t>
  </si>
  <si>
    <t>23.01%</t>
  </si>
  <si>
    <t>0201 Banyan Elementary</t>
  </si>
  <si>
    <t>98.15%</t>
  </si>
  <si>
    <t>1.85%</t>
  </si>
  <si>
    <t>92.59%</t>
  </si>
  <si>
    <t>7.41%</t>
  </si>
  <si>
    <t>94.44%</t>
  </si>
  <si>
    <t>5.56%</t>
  </si>
  <si>
    <t>83.33%</t>
  </si>
  <si>
    <t>16.67%</t>
  </si>
  <si>
    <t>0211 Dr. Manuel C. Barreiro Elementary</t>
  </si>
  <si>
    <t>95.14%</t>
  </si>
  <si>
    <t>4.86%</t>
  </si>
  <si>
    <t>93.06%</t>
  </si>
  <si>
    <t>6.94%</t>
  </si>
  <si>
    <t>86.81%</t>
  </si>
  <si>
    <t>13.19%</t>
  </si>
  <si>
    <t>96.53%</t>
  </si>
  <si>
    <t>3.47%</t>
  </si>
  <si>
    <t>82.64%</t>
  </si>
  <si>
    <t>17.36%</t>
  </si>
  <si>
    <t>0215 Lawrence Acad. Elementary Charter School</t>
  </si>
  <si>
    <t>90.91%</t>
  </si>
  <si>
    <t>9.09%</t>
  </si>
  <si>
    <t>86.36%</t>
  </si>
  <si>
    <t>13.64%</t>
  </si>
  <si>
    <t>95.45%</t>
  </si>
  <si>
    <t>4.55%</t>
  </si>
  <si>
    <t>0231 Aventura Waterways K-8</t>
  </si>
  <si>
    <t>95.12%</t>
  </si>
  <si>
    <t>4.88%</t>
  </si>
  <si>
    <t>96.59%</t>
  </si>
  <si>
    <t>3.41%</t>
  </si>
  <si>
    <t>93.17%</t>
  </si>
  <si>
    <t>6.83%</t>
  </si>
  <si>
    <t>95.61%</t>
  </si>
  <si>
    <t>4.39%</t>
  </si>
  <si>
    <t>85.37%</t>
  </si>
  <si>
    <t>14.63%</t>
  </si>
  <si>
    <t>0241 Ruth K. Broad/Bay Harbor K-8</t>
  </si>
  <si>
    <t>89.31%</t>
  </si>
  <si>
    <t>10.69%</t>
  </si>
  <si>
    <t>91.19%</t>
  </si>
  <si>
    <t>8.81%</t>
  </si>
  <si>
    <t>68.55%</t>
  </si>
  <si>
    <t>31.45%</t>
  </si>
  <si>
    <t>63.52%</t>
  </si>
  <si>
    <t>36.48%</t>
  </si>
  <si>
    <t>0251 Ethel Koger Beckham Elementary</t>
  </si>
  <si>
    <t>93.70%</t>
  </si>
  <si>
    <t>6.30%</t>
  </si>
  <si>
    <t>92.13%</t>
  </si>
  <si>
    <t>7.87%</t>
  </si>
  <si>
    <t>86.61%</t>
  </si>
  <si>
    <t>13.39%</t>
  </si>
  <si>
    <t>74.02%</t>
  </si>
  <si>
    <t>25.98%</t>
  </si>
  <si>
    <t>0261 Bel-Aire Elementary</t>
  </si>
  <si>
    <t>98.41%</t>
  </si>
  <si>
    <t>1.59%</t>
  </si>
  <si>
    <t>93.65%</t>
  </si>
  <si>
    <t>6.35%</t>
  </si>
  <si>
    <t>0271 Bent Tree Elementary</t>
  </si>
  <si>
    <t>94.03%</t>
  </si>
  <si>
    <t>5.97%</t>
  </si>
  <si>
    <t>98.51%</t>
  </si>
  <si>
    <t>1.49%</t>
  </si>
  <si>
    <t>80.60%</t>
  </si>
  <si>
    <t>19.40%</t>
  </si>
  <si>
    <t>68.66%</t>
  </si>
  <si>
    <t>31.34%</t>
  </si>
  <si>
    <t>0311 Goulds Elementary</t>
  </si>
  <si>
    <t>98.77%</t>
  </si>
  <si>
    <t>1.23%</t>
  </si>
  <si>
    <t>97.53%</t>
  </si>
  <si>
    <t>2.47%</t>
  </si>
  <si>
    <t>96.30%</t>
  </si>
  <si>
    <t>3.70%</t>
  </si>
  <si>
    <t>0312 Mater Gardens Academy</t>
  </si>
  <si>
    <t>93.24%</t>
  </si>
  <si>
    <t>6.76%</t>
  </si>
  <si>
    <t>82.43%</t>
  </si>
  <si>
    <t>17.57%</t>
  </si>
  <si>
    <t>0321 Biscayne Elementary</t>
  </si>
  <si>
    <t>98.21%</t>
  </si>
  <si>
    <t>1.79%</t>
  </si>
  <si>
    <t>99.11%</t>
  </si>
  <si>
    <t>0.89%</t>
  </si>
  <si>
    <t>94.64%</t>
  </si>
  <si>
    <t>5.36%</t>
  </si>
  <si>
    <t>0332 Somerset Silver Palms K-8</t>
  </si>
  <si>
    <t>96.67%</t>
  </si>
  <si>
    <t>3.33%</t>
  </si>
  <si>
    <t>91.67%</t>
  </si>
  <si>
    <t>8.33%</t>
  </si>
  <si>
    <t>82.50%</t>
  </si>
  <si>
    <t>17.50%</t>
  </si>
  <si>
    <t xml:space="preserve">0339 Somerset Academy (Country Palms) </t>
  </si>
  <si>
    <t>97.73%</t>
  </si>
  <si>
    <t>2.27%</t>
  </si>
  <si>
    <t>0341 Archcreek Elementary</t>
  </si>
  <si>
    <t>97.62%</t>
  </si>
  <si>
    <t>2.38%</t>
  </si>
  <si>
    <t>98.81%</t>
  </si>
  <si>
    <t>1.19%</t>
  </si>
  <si>
    <t>94.05%</t>
  </si>
  <si>
    <t>5.95%</t>
  </si>
  <si>
    <t>0342 Pinecrest Academy (South Campus)</t>
  </si>
  <si>
    <t>95.33%</t>
  </si>
  <si>
    <t>4.67%</t>
  </si>
  <si>
    <t>94.00%</t>
  </si>
  <si>
    <t>6.00%</t>
  </si>
  <si>
    <t>90.00%</t>
  </si>
  <si>
    <t>10.00%</t>
  </si>
  <si>
    <t>98.67%</t>
  </si>
  <si>
    <t>1.33%</t>
  </si>
  <si>
    <t>84.00%</t>
  </si>
  <si>
    <t>16.00%</t>
  </si>
  <si>
    <t>0361 Biscayne Gardens Elementary</t>
  </si>
  <si>
    <t>98.78%</t>
  </si>
  <si>
    <t>1.22%</t>
  </si>
  <si>
    <t>97.56%</t>
  </si>
  <si>
    <t>2.44%</t>
  </si>
  <si>
    <t>93.90%</t>
  </si>
  <si>
    <t>6.10%</t>
  </si>
  <si>
    <t>0401 Van E. Blanton Elementary</t>
  </si>
  <si>
    <t>95.83%</t>
  </si>
  <si>
    <t>4.17%</t>
  </si>
  <si>
    <t>97.22%</t>
  </si>
  <si>
    <t>2.78%</t>
  </si>
  <si>
    <t>98.61%</t>
  </si>
  <si>
    <t>1.39%</t>
  </si>
  <si>
    <t xml:space="preserve">0410 Academir Charter School West </t>
  </si>
  <si>
    <t>79.17%</t>
  </si>
  <si>
    <t>20.83%</t>
  </si>
  <si>
    <t>0441 Blue Lakes Elementary</t>
  </si>
  <si>
    <t>97.30%</t>
  </si>
  <si>
    <t>2.70%</t>
  </si>
  <si>
    <t>90.54%</t>
  </si>
  <si>
    <t>9.46%</t>
  </si>
  <si>
    <t>0451 Doolin /Ashe K-8 Academy</t>
  </si>
  <si>
    <t>89.19%</t>
  </si>
  <si>
    <t>10.81%</t>
  </si>
  <si>
    <t>85.14%</t>
  </si>
  <si>
    <t>14.86%</t>
  </si>
  <si>
    <t>0461 Brentwood Elementary</t>
  </si>
  <si>
    <t>98.08%</t>
  </si>
  <si>
    <t>1.92%</t>
  </si>
  <si>
    <t>96.15%</t>
  </si>
  <si>
    <t>3.85%</t>
  </si>
  <si>
    <t>99.04%</t>
  </si>
  <si>
    <t>0.96%</t>
  </si>
  <si>
    <t>0481 James H. Bright Elementary</t>
  </si>
  <si>
    <t>97.79%</t>
  </si>
  <si>
    <t>2.21%</t>
  </si>
  <si>
    <t>97.06%</t>
  </si>
  <si>
    <t>2.94%</t>
  </si>
  <si>
    <t>94.12%</t>
  </si>
  <si>
    <t>5.88%</t>
  </si>
  <si>
    <t>99.26%</t>
  </si>
  <si>
    <t>0.74%</t>
  </si>
  <si>
    <t>86.76%</t>
  </si>
  <si>
    <t>13.24%</t>
  </si>
  <si>
    <t>0510 Archimedean Academy Charter</t>
  </si>
  <si>
    <t>89.47%</t>
  </si>
  <si>
    <t>10.53%</t>
  </si>
  <si>
    <t>87.72%</t>
  </si>
  <si>
    <t>12.28%</t>
  </si>
  <si>
    <t>85.96%</t>
  </si>
  <si>
    <t>14.04%</t>
  </si>
  <si>
    <t>59.65%</t>
  </si>
  <si>
    <t>40.35%</t>
  </si>
  <si>
    <t>0520 Somerset Academy</t>
  </si>
  <si>
    <t>88.41%</t>
  </si>
  <si>
    <t>11.59%</t>
  </si>
  <si>
    <t>85.51%</t>
  </si>
  <si>
    <t>14.49%</t>
  </si>
  <si>
    <t>81.16%</t>
  </si>
  <si>
    <t>18.84%</t>
  </si>
  <si>
    <t>97.10%</t>
  </si>
  <si>
    <t>2.90%</t>
  </si>
  <si>
    <t>75.36%</t>
  </si>
  <si>
    <t>24.64%</t>
  </si>
  <si>
    <t>0521 Broadmoor Elementary</t>
  </si>
  <si>
    <t>98.63%</t>
  </si>
  <si>
    <t>1.37%</t>
  </si>
  <si>
    <t>97.26%</t>
  </si>
  <si>
    <t>2.74%</t>
  </si>
  <si>
    <t>90.41%</t>
  </si>
  <si>
    <t>9.59%</t>
  </si>
  <si>
    <t>0561 William J. Bryan Elementary</t>
  </si>
  <si>
    <t>95.10%</t>
  </si>
  <si>
    <t>4.90%</t>
  </si>
  <si>
    <t>96.08%</t>
  </si>
  <si>
    <t>3.92%</t>
  </si>
  <si>
    <t>92.16%</t>
  </si>
  <si>
    <t>7.84%</t>
  </si>
  <si>
    <t>0600 Pinecrest Preparatory Academy Charter</t>
  </si>
  <si>
    <t>74.32%</t>
  </si>
  <si>
    <t>25.68%</t>
  </si>
  <si>
    <t>0641 Bunche Park Elementary</t>
  </si>
  <si>
    <t>0651 Campbell Drive Elementary</t>
  </si>
  <si>
    <t>96.47%</t>
  </si>
  <si>
    <t>3.53%</t>
  </si>
  <si>
    <t>95.29%</t>
  </si>
  <si>
    <t>4.71%</t>
  </si>
  <si>
    <t>87.06%</t>
  </si>
  <si>
    <t>12.94%</t>
  </si>
  <si>
    <t>0661 Caribbean Elementary</t>
  </si>
  <si>
    <t>96.51%</t>
  </si>
  <si>
    <t>3.49%</t>
  </si>
  <si>
    <t>88.37%</t>
  </si>
  <si>
    <t>11.63%</t>
  </si>
  <si>
    <t>82.56%</t>
  </si>
  <si>
    <t>17.44%</t>
  </si>
  <si>
    <t>0671 Calusa Elementary School</t>
  </si>
  <si>
    <t>91.38%</t>
  </si>
  <si>
    <t>8.62%</t>
  </si>
  <si>
    <t>90.52%</t>
  </si>
  <si>
    <t>9.48%</t>
  </si>
  <si>
    <t>81.03%</t>
  </si>
  <si>
    <t>18.97%</t>
  </si>
  <si>
    <t>95.69%</t>
  </si>
  <si>
    <t>4.31%</t>
  </si>
  <si>
    <t>0681 Carol City Elementary School</t>
  </si>
  <si>
    <t>98.36%</t>
  </si>
  <si>
    <t>1.64%</t>
  </si>
  <si>
    <t>95.08%</t>
  </si>
  <si>
    <t>4.92%</t>
  </si>
  <si>
    <t>0721 George Washington Carver Elementary</t>
  </si>
  <si>
    <t>95.40%</t>
  </si>
  <si>
    <t>4.60%</t>
  </si>
  <si>
    <t>94.25%</t>
  </si>
  <si>
    <t>5.75%</t>
  </si>
  <si>
    <t>96.55%</t>
  </si>
  <si>
    <t>3.45%</t>
  </si>
  <si>
    <t>82.76%</t>
  </si>
  <si>
    <t>17.24%</t>
  </si>
  <si>
    <t>0761 Fienberg Fisher K-8 Center</t>
  </si>
  <si>
    <t>98.86%</t>
  </si>
  <si>
    <t>1.14%</t>
  </si>
  <si>
    <t>0771 Dr William A. Chapman Elementary</t>
  </si>
  <si>
    <t>0801 Citrus Grove Elementary</t>
  </si>
  <si>
    <t>99.22%</t>
  </si>
  <si>
    <t>0.78%</t>
  </si>
  <si>
    <t>98.45%</t>
  </si>
  <si>
    <t>1.55%</t>
  </si>
  <si>
    <t>93.80%</t>
  </si>
  <si>
    <t>6.20%</t>
  </si>
  <si>
    <t>97.67%</t>
  </si>
  <si>
    <t>2.33%</t>
  </si>
  <si>
    <t>89.15%</t>
  </si>
  <si>
    <t>10.85%</t>
  </si>
  <si>
    <t>0831 Claude Pepper Elementary</t>
  </si>
  <si>
    <t>91.15%</t>
  </si>
  <si>
    <t>8.85%</t>
  </si>
  <si>
    <t>93.81%</t>
  </si>
  <si>
    <t>6.19%</t>
  </si>
  <si>
    <t>75.22%</t>
  </si>
  <si>
    <t>24.78%</t>
  </si>
  <si>
    <t>96.46%</t>
  </si>
  <si>
    <t>3.54%</t>
  </si>
  <si>
    <t>70.80%</t>
  </si>
  <si>
    <t>29.20%</t>
  </si>
  <si>
    <t>0841 Coconut Grove Elementary School</t>
  </si>
  <si>
    <t>77.55%</t>
  </si>
  <si>
    <t>22.45%</t>
  </si>
  <si>
    <t>81.63%</t>
  </si>
  <si>
    <t>18.37%</t>
  </si>
  <si>
    <t>95.92%</t>
  </si>
  <si>
    <t>4.08%</t>
  </si>
  <si>
    <t>69.39%</t>
  </si>
  <si>
    <t>30.61%</t>
  </si>
  <si>
    <t>0861 Colonial Drive Elementary</t>
  </si>
  <si>
    <t>0881 Comstock Elementary School</t>
  </si>
  <si>
    <t>96.20%</t>
  </si>
  <si>
    <t>3.80%</t>
  </si>
  <si>
    <t>98.73%</t>
  </si>
  <si>
    <t>1.27%</t>
  </si>
  <si>
    <t>86.08%</t>
  </si>
  <si>
    <t>13.92%</t>
  </si>
  <si>
    <t>0950 Aventura City Of Excellence School</t>
  </si>
  <si>
    <t>88.24%</t>
  </si>
  <si>
    <t>11.76%</t>
  </si>
  <si>
    <t>85.29%</t>
  </si>
  <si>
    <t>14.71%</t>
  </si>
  <si>
    <t>78.43%</t>
  </si>
  <si>
    <t>21.57%</t>
  </si>
  <si>
    <t>70.59%</t>
  </si>
  <si>
    <t>29.41%</t>
  </si>
  <si>
    <t>0961 Coral Gables Elementary</t>
  </si>
  <si>
    <t>72.60%</t>
  </si>
  <si>
    <t>27.40%</t>
  </si>
  <si>
    <t>79.45%</t>
  </si>
  <si>
    <t>20.55%</t>
  </si>
  <si>
    <t>68.49%</t>
  </si>
  <si>
    <t>31.51%</t>
  </si>
  <si>
    <t>87.67%</t>
  </si>
  <si>
    <t>12.33%</t>
  </si>
  <si>
    <t>58.90%</t>
  </si>
  <si>
    <t>41.10%</t>
  </si>
  <si>
    <t>1001 Coral Park Elementary</t>
  </si>
  <si>
    <t>98.56%</t>
  </si>
  <si>
    <t>1.44%</t>
  </si>
  <si>
    <t>94.96%</t>
  </si>
  <si>
    <t>5.04%</t>
  </si>
  <si>
    <t>1010 The Charter School At Waterstone</t>
  </si>
  <si>
    <t>93.33%</t>
  </si>
  <si>
    <t>6.67%</t>
  </si>
  <si>
    <t>82.96%</t>
  </si>
  <si>
    <t>17.04%</t>
  </si>
  <si>
    <t>97.04%</t>
  </si>
  <si>
    <t>2.96%</t>
  </si>
  <si>
    <t>77.04%</t>
  </si>
  <si>
    <t>22.96%</t>
  </si>
  <si>
    <t>1014 Advanced Learning Charter</t>
  </si>
  <si>
    <t>94.29%</t>
  </si>
  <si>
    <t>5.71%</t>
  </si>
  <si>
    <t xml:space="preserve">1017 Mater Academy of International Studies </t>
  </si>
  <si>
    <t>93.02%</t>
  </si>
  <si>
    <t>6.98%</t>
  </si>
  <si>
    <t>83.72%</t>
  </si>
  <si>
    <t>16.28%</t>
  </si>
  <si>
    <t>1020 Youth Co-op Charter School</t>
  </si>
  <si>
    <t>1041 Coral Reef Elementary</t>
  </si>
  <si>
    <t>91.22%</t>
  </si>
  <si>
    <t>8.78%</t>
  </si>
  <si>
    <t>77.70%</t>
  </si>
  <si>
    <t>22.30%</t>
  </si>
  <si>
    <t>95.27%</t>
  </si>
  <si>
    <t>4.73%</t>
  </si>
  <si>
    <t>1081 Coral Terrace Elementary</t>
  </si>
  <si>
    <t>95.06%</t>
  </si>
  <si>
    <t>4.94%</t>
  </si>
  <si>
    <t>93.83%</t>
  </si>
  <si>
    <t>6.17%</t>
  </si>
  <si>
    <t>85.19%</t>
  </si>
  <si>
    <t>14.81%</t>
  </si>
  <si>
    <t>1121 Coral Way K-8 Center</t>
  </si>
  <si>
    <t>95.00%</t>
  </si>
  <si>
    <t>5.00%</t>
  </si>
  <si>
    <t>87.78%</t>
  </si>
  <si>
    <t>12.22%</t>
  </si>
  <si>
    <t>80.00%</t>
  </si>
  <si>
    <t>20.00%</t>
  </si>
  <si>
    <t>1161 Crestview Elementary</t>
  </si>
  <si>
    <t>95.37%</t>
  </si>
  <si>
    <t>4.63%</t>
  </si>
  <si>
    <t>90.74%</t>
  </si>
  <si>
    <t>9.26%</t>
  </si>
  <si>
    <t>1241 Cutler Ridge Elementary</t>
  </si>
  <si>
    <t>95.28%</t>
  </si>
  <si>
    <t>4.72%</t>
  </si>
  <si>
    <t>85.04%</t>
  </si>
  <si>
    <t>14.96%</t>
  </si>
  <si>
    <t>98.43%</t>
  </si>
  <si>
    <t>1.57%</t>
  </si>
  <si>
    <t>81.10%</t>
  </si>
  <si>
    <t>18.90%</t>
  </si>
  <si>
    <t>1281 Cypress Elementary</t>
  </si>
  <si>
    <t>93.75%</t>
  </si>
  <si>
    <t>6.25%</t>
  </si>
  <si>
    <t>81.25%</t>
  </si>
  <si>
    <t>18.75%</t>
  </si>
  <si>
    <t>97.92%</t>
  </si>
  <si>
    <t>2.08%</t>
  </si>
  <si>
    <t>1331 Devon Aire K-8 Center</t>
  </si>
  <si>
    <t>92.47%</t>
  </si>
  <si>
    <t>7.53%</t>
  </si>
  <si>
    <t>84.41%</t>
  </si>
  <si>
    <t>15.59%</t>
  </si>
  <si>
    <t>96.77%</t>
  </si>
  <si>
    <t>3.23%</t>
  </si>
  <si>
    <t>76.34%</t>
  </si>
  <si>
    <t>23.66%</t>
  </si>
  <si>
    <t>1361 Frederick Douglass Elementary</t>
  </si>
  <si>
    <t>1371 Marjory Stoneman Douglas Elementary</t>
  </si>
  <si>
    <t>97.83%</t>
  </si>
  <si>
    <t>2.17%</t>
  </si>
  <si>
    <t>88.04%</t>
  </si>
  <si>
    <t>11.96%</t>
  </si>
  <si>
    <t>76.09%</t>
  </si>
  <si>
    <t>23.91%</t>
  </si>
  <si>
    <t>1401 Charles R. Drew Elementary</t>
  </si>
  <si>
    <t>1441 Paul Lawrence Dunbar Elementary</t>
  </si>
  <si>
    <t>1481 John G. Dupuis</t>
  </si>
  <si>
    <t>98.31%</t>
  </si>
  <si>
    <t>1.69%</t>
  </si>
  <si>
    <t>97.46%</t>
  </si>
  <si>
    <t>2.54%</t>
  </si>
  <si>
    <t>92.37%</t>
  </si>
  <si>
    <t>7.63%</t>
  </si>
  <si>
    <t>88.14%</t>
  </si>
  <si>
    <t>11.86%</t>
  </si>
  <si>
    <t>1521 Amelia Earhart Elementary</t>
  </si>
  <si>
    <t>98.72%</t>
  </si>
  <si>
    <t>1.28%</t>
  </si>
  <si>
    <t>97.44%</t>
  </si>
  <si>
    <t>2.56%</t>
  </si>
  <si>
    <t>1561 Earlington Heights Elementary</t>
  </si>
  <si>
    <t>1601 Edison Park Elementary</t>
  </si>
  <si>
    <t>1641 Emerson Elementary</t>
  </si>
  <si>
    <t>88.33%</t>
  </si>
  <si>
    <t>11.67%</t>
  </si>
  <si>
    <t>86.67%</t>
  </si>
  <si>
    <t>13.33%</t>
  </si>
  <si>
    <t>1681 Lillie C. Evans Elementary</t>
  </si>
  <si>
    <t>95.65%</t>
  </si>
  <si>
    <t>4.35%</t>
  </si>
  <si>
    <t>89.13%</t>
  </si>
  <si>
    <t>10.87%</t>
  </si>
  <si>
    <t>1691 Christina Eve Elementary</t>
  </si>
  <si>
    <t>89.17%</t>
  </si>
  <si>
    <t>10.83%</t>
  </si>
  <si>
    <t>94.17%</t>
  </si>
  <si>
    <t>5.83%</t>
  </si>
  <si>
    <t>70.83%</t>
  </si>
  <si>
    <t>29.17%</t>
  </si>
  <si>
    <t>1721 Everglades K-8 Center</t>
  </si>
  <si>
    <t>97.60%</t>
  </si>
  <si>
    <t>2.40%</t>
  </si>
  <si>
    <t>95.20%</t>
  </si>
  <si>
    <t>4.80%</t>
  </si>
  <si>
    <t>80.80%</t>
  </si>
  <si>
    <t>19.20%</t>
  </si>
  <si>
    <t>1761 David Fairchild Elementary</t>
  </si>
  <si>
    <t>91.11%</t>
  </si>
  <si>
    <t>8.89%</t>
  </si>
  <si>
    <t>92.22%</t>
  </si>
  <si>
    <t>7.78%</t>
  </si>
  <si>
    <t>81.11%</t>
  </si>
  <si>
    <t>18.89%</t>
  </si>
  <si>
    <t>71.11%</t>
  </si>
  <si>
    <t>28.89%</t>
  </si>
  <si>
    <t>1801 Fairlawn Elementary</t>
  </si>
  <si>
    <t>96.88%</t>
  </si>
  <si>
    <t>3.12%</t>
  </si>
  <si>
    <t>91.41%</t>
  </si>
  <si>
    <t>8.59%</t>
  </si>
  <si>
    <t>97.66%</t>
  </si>
  <si>
    <t>2.34%</t>
  </si>
  <si>
    <t>86.72%</t>
  </si>
  <si>
    <t>13.28%</t>
  </si>
  <si>
    <t>1811 Dante B. Fascell Elementary</t>
  </si>
  <si>
    <t>86.90%</t>
  </si>
  <si>
    <t>13.10%</t>
  </si>
  <si>
    <t>77.38%</t>
  </si>
  <si>
    <t>22.62%</t>
  </si>
  <si>
    <t>1841 Flagami Elementary</t>
  </si>
  <si>
    <t>98.53%</t>
  </si>
  <si>
    <t>1.47%</t>
  </si>
  <si>
    <t>92.65%</t>
  </si>
  <si>
    <t>7.35%</t>
  </si>
  <si>
    <t>1881 Henry M. Flagler Elementary</t>
  </si>
  <si>
    <t>96.83%</t>
  </si>
  <si>
    <t>3.17%</t>
  </si>
  <si>
    <t>92.86%</t>
  </si>
  <si>
    <t>7.14%</t>
  </si>
  <si>
    <t>89.68%</t>
  </si>
  <si>
    <t>10.32%</t>
  </si>
  <si>
    <t>1921 Flamingo Elementary</t>
  </si>
  <si>
    <t>95.42%</t>
  </si>
  <si>
    <t>4.58%</t>
  </si>
  <si>
    <t>96.18%</t>
  </si>
  <si>
    <t>3.82%</t>
  </si>
  <si>
    <t>97.71%</t>
  </si>
  <si>
    <t>2.29%</t>
  </si>
  <si>
    <t>85.50%</t>
  </si>
  <si>
    <t>14.50%</t>
  </si>
  <si>
    <t>2001 Florida City Elementary</t>
  </si>
  <si>
    <t>99.21%</t>
  </si>
  <si>
    <t>0.79%</t>
  </si>
  <si>
    <t xml:space="preserve">2003 Bridgepoint Academy </t>
  </si>
  <si>
    <t>97.14%</t>
  </si>
  <si>
    <t>2.86%</t>
  </si>
  <si>
    <t>82.86%</t>
  </si>
  <si>
    <t>17.14%</t>
  </si>
  <si>
    <t>91.43%</t>
  </si>
  <si>
    <t>8.57%</t>
  </si>
  <si>
    <t xml:space="preserve">2006 Richard Allen Leadership Academy </t>
  </si>
  <si>
    <t>2007 Somerset Academy Elementary (South Miami)</t>
  </si>
  <si>
    <t>91.84%</t>
  </si>
  <si>
    <t>8.16%</t>
  </si>
  <si>
    <t>89.80%</t>
  </si>
  <si>
    <t>10.20%</t>
  </si>
  <si>
    <t>67.35%</t>
  </si>
  <si>
    <t>32.65%</t>
  </si>
  <si>
    <t xml:space="preserve">2012 Somerset Arts Academy </t>
  </si>
  <si>
    <t>93.10%</t>
  </si>
  <si>
    <t>6.90%</t>
  </si>
  <si>
    <t>89.66%</t>
  </si>
  <si>
    <t>10.34%</t>
  </si>
  <si>
    <t>62.07%</t>
  </si>
  <si>
    <t>37.93%</t>
  </si>
  <si>
    <t>2021 Gloria Floyd Elementary</t>
  </si>
  <si>
    <t>97.47%</t>
  </si>
  <si>
    <t>2.53%</t>
  </si>
  <si>
    <t>81.01%</t>
  </si>
  <si>
    <t>18.99%</t>
  </si>
  <si>
    <t>82.28%</t>
  </si>
  <si>
    <t>17.72%</t>
  </si>
  <si>
    <t>2041 Benjamin Franklin Elementary School</t>
  </si>
  <si>
    <t>98.75%</t>
  </si>
  <si>
    <t>1.25%</t>
  </si>
  <si>
    <t>97.50%</t>
  </si>
  <si>
    <t>2.50%</t>
  </si>
  <si>
    <t>91.25%</t>
  </si>
  <si>
    <t>8.75%</t>
  </si>
  <si>
    <t>2060 Theodore R. And Thelma A. Gibson Charter</t>
  </si>
  <si>
    <t>2081 Fulford Elementary</t>
  </si>
  <si>
    <t>2111 Hialeah Gardens Elementary</t>
  </si>
  <si>
    <t>93.12%</t>
  </si>
  <si>
    <t>6.88%</t>
  </si>
  <si>
    <t>90.62%</t>
  </si>
  <si>
    <t>9.38%</t>
  </si>
  <si>
    <t>83.13%</t>
  </si>
  <si>
    <t>16.88%</t>
  </si>
  <si>
    <t>2151 Jack D. Gordon Elementary</t>
  </si>
  <si>
    <t>92.82%</t>
  </si>
  <si>
    <t>7.18%</t>
  </si>
  <si>
    <t>83.08%</t>
  </si>
  <si>
    <t>16.92%</t>
  </si>
  <si>
    <t>2161 Golden Glades Elementary</t>
  </si>
  <si>
    <t>95.56%</t>
  </si>
  <si>
    <t>4.44%</t>
  </si>
  <si>
    <t>2181 Joella C. Good Elementary</t>
  </si>
  <si>
    <t>86.71%</t>
  </si>
  <si>
    <t>13.29%</t>
  </si>
  <si>
    <t>80.38%</t>
  </si>
  <si>
    <t>19.62%</t>
  </si>
  <si>
    <t>2191 Spanish Lake Elementary</t>
  </si>
  <si>
    <t>97.99%</t>
  </si>
  <si>
    <t>2.01%</t>
  </si>
  <si>
    <t>98.80%</t>
  </si>
  <si>
    <t>1.20%</t>
  </si>
  <si>
    <t>95.18%</t>
  </si>
  <si>
    <t>4.82%</t>
  </si>
  <si>
    <t>98.39%</t>
  </si>
  <si>
    <t>1.61%</t>
  </si>
  <si>
    <t>89.56%</t>
  </si>
  <si>
    <t>10.44%</t>
  </si>
  <si>
    <t>2241 Gratigny Elementary</t>
  </si>
  <si>
    <t>2261 Greenglade Elementary</t>
  </si>
  <si>
    <t>90.59%</t>
  </si>
  <si>
    <t>9.41%</t>
  </si>
  <si>
    <t>89.41%</t>
  </si>
  <si>
    <t>10.59%</t>
  </si>
  <si>
    <t>2281 Greynolds Park Elementary</t>
  </si>
  <si>
    <t>97.39%</t>
  </si>
  <si>
    <t>2.61%</t>
  </si>
  <si>
    <t>91.30%</t>
  </si>
  <si>
    <t>8.70%</t>
  </si>
  <si>
    <t>76.52%</t>
  </si>
  <si>
    <t>23.48%</t>
  </si>
  <si>
    <t>2321 Gulfstream Elementary</t>
  </si>
  <si>
    <t>92.75%</t>
  </si>
  <si>
    <t>7.25%</t>
  </si>
  <si>
    <t>94.20%</t>
  </si>
  <si>
    <t>5.80%</t>
  </si>
  <si>
    <t>82.61%</t>
  </si>
  <si>
    <t>17.39%</t>
  </si>
  <si>
    <t>2331 Charles R. Hadley Elementary</t>
  </si>
  <si>
    <t>94.94%</t>
  </si>
  <si>
    <t>5.06%</t>
  </si>
  <si>
    <t>90.51%</t>
  </si>
  <si>
    <t>9.49%</t>
  </si>
  <si>
    <t>87.97%</t>
  </si>
  <si>
    <t>12.03%</t>
  </si>
  <si>
    <t>96.84%</t>
  </si>
  <si>
    <t>3.16%</t>
  </si>
  <si>
    <t>74.68%</t>
  </si>
  <si>
    <t>25.32%</t>
  </si>
  <si>
    <t>2341 Joe Hall Elementary</t>
  </si>
  <si>
    <t>97.41%</t>
  </si>
  <si>
    <t>2.59%</t>
  </si>
  <si>
    <t>92.24%</t>
  </si>
  <si>
    <t>7.76%</t>
  </si>
  <si>
    <t>80.17%</t>
  </si>
  <si>
    <t>19.83%</t>
  </si>
  <si>
    <t>2351 Eneida Massas Hartner Elementary</t>
  </si>
  <si>
    <t>98.97%</t>
  </si>
  <si>
    <t>1.03%</t>
  </si>
  <si>
    <t>97.94%</t>
  </si>
  <si>
    <t>2.06%</t>
  </si>
  <si>
    <t>95.88%</t>
  </si>
  <si>
    <t>4.12%</t>
  </si>
  <si>
    <t>91.75%</t>
  </si>
  <si>
    <t>8.25%</t>
  </si>
  <si>
    <t>2361 Hialeah Elementary</t>
  </si>
  <si>
    <t>95.59%</t>
  </si>
  <si>
    <t>4.41%</t>
  </si>
  <si>
    <t>87.50%</t>
  </si>
  <si>
    <t>12.50%</t>
  </si>
  <si>
    <t>2371 West Hialeah Gardens Elementary School</t>
  </si>
  <si>
    <t>98.07%</t>
  </si>
  <si>
    <t>1.93%</t>
  </si>
  <si>
    <t>96.62%</t>
  </si>
  <si>
    <t>3.38%</t>
  </si>
  <si>
    <t>88.89%</t>
  </si>
  <si>
    <t>11.11%</t>
  </si>
  <si>
    <t>2401 Hibiscus Elementary</t>
  </si>
  <si>
    <t>98.85%</t>
  </si>
  <si>
    <t>1.15%</t>
  </si>
  <si>
    <t>2441 V.A. Boone/ Highland Oaks Elementary</t>
  </si>
  <si>
    <t>94.31%</t>
  </si>
  <si>
    <t>5.69%</t>
  </si>
  <si>
    <t>91.87%</t>
  </si>
  <si>
    <t>8.13%</t>
  </si>
  <si>
    <t>96.75%</t>
  </si>
  <si>
    <t>3.25%</t>
  </si>
  <si>
    <t>70.73%</t>
  </si>
  <si>
    <t>29.27%</t>
  </si>
  <si>
    <t>2501 Holmes Elementary School</t>
  </si>
  <si>
    <t>96.61%</t>
  </si>
  <si>
    <t>3.39%</t>
  </si>
  <si>
    <t>2511 Zora Neale Hurston Elementary</t>
  </si>
  <si>
    <t>98.32%</t>
  </si>
  <si>
    <t>1.68%</t>
  </si>
  <si>
    <t>75.63%</t>
  </si>
  <si>
    <t>24.37%</t>
  </si>
  <si>
    <t>2521 Oliver Hoover Elementary</t>
  </si>
  <si>
    <t>87.76%</t>
  </si>
  <si>
    <t>12.24%</t>
  </si>
  <si>
    <t>79.59%</t>
  </si>
  <si>
    <t>20.41%</t>
  </si>
  <si>
    <t>2541 Howard Drive Elementary</t>
  </si>
  <si>
    <t>81.73%</t>
  </si>
  <si>
    <t>18.27%</t>
  </si>
  <si>
    <t>90.38%</t>
  </si>
  <si>
    <t>9.62%</t>
  </si>
  <si>
    <t>77.88%</t>
  </si>
  <si>
    <t>22.12%</t>
  </si>
  <si>
    <t>62.50%</t>
  </si>
  <si>
    <t>37.50%</t>
  </si>
  <si>
    <t>2581 Madie Ives Elementary</t>
  </si>
  <si>
    <t>95.39%</t>
  </si>
  <si>
    <t>4.61%</t>
  </si>
  <si>
    <t>2641 Kendale Elementary</t>
  </si>
  <si>
    <t>84.04%</t>
  </si>
  <si>
    <t>15.96%</t>
  </si>
  <si>
    <t>88.30%</t>
  </si>
  <si>
    <t>11.70%</t>
  </si>
  <si>
    <t>79.79%</t>
  </si>
  <si>
    <t>20.21%</t>
  </si>
  <si>
    <t>92.55%</t>
  </si>
  <si>
    <t>7.45%</t>
  </si>
  <si>
    <t>63.83%</t>
  </si>
  <si>
    <t>36.17%</t>
  </si>
  <si>
    <t>2651 Kendale Lakes Elementary</t>
  </si>
  <si>
    <t>92.06%</t>
  </si>
  <si>
    <t>7.94%</t>
  </si>
  <si>
    <t>81.75%</t>
  </si>
  <si>
    <t>18.25%</t>
  </si>
  <si>
    <t>71.43%</t>
  </si>
  <si>
    <t>28.57%</t>
  </si>
  <si>
    <t>2661 Kensington Park Elementary</t>
  </si>
  <si>
    <t>98.91%</t>
  </si>
  <si>
    <t>1.09%</t>
  </si>
  <si>
    <t>99.45%</t>
  </si>
  <si>
    <t>0.55%</t>
  </si>
  <si>
    <t>92.90%</t>
  </si>
  <si>
    <t>7.10%</t>
  </si>
  <si>
    <t>2701 Kenwood K-8 Center</t>
  </si>
  <si>
    <t>97.78%</t>
  </si>
  <si>
    <t>2.22%</t>
  </si>
  <si>
    <t>98.52%</t>
  </si>
  <si>
    <t>1.48%</t>
  </si>
  <si>
    <t xml:space="preserve">2741 Key Biscayne K-8 Center </t>
  </si>
  <si>
    <t>87.43%</t>
  </si>
  <si>
    <t>12.57%</t>
  </si>
  <si>
    <t>85.63%</t>
  </si>
  <si>
    <t>14.37%</t>
  </si>
  <si>
    <t>76.05%</t>
  </si>
  <si>
    <t>23.95%</t>
  </si>
  <si>
    <t>94.61%</t>
  </si>
  <si>
    <t>5.39%</t>
  </si>
  <si>
    <t>64.67%</t>
  </si>
  <si>
    <t>35.33%</t>
  </si>
  <si>
    <t>2781 Kinloch Park Elementary</t>
  </si>
  <si>
    <t>98.54%</t>
  </si>
  <si>
    <t>1.46%</t>
  </si>
  <si>
    <t>97.81%</t>
  </si>
  <si>
    <t>2.19%</t>
  </si>
  <si>
    <t>94.16%</t>
  </si>
  <si>
    <t>5.84%</t>
  </si>
  <si>
    <t>86.86%</t>
  </si>
  <si>
    <t>13.14%</t>
  </si>
  <si>
    <t>2801 Lake Stevens Elementary</t>
  </si>
  <si>
    <t>90.70%</t>
  </si>
  <si>
    <t>9.30%</t>
  </si>
  <si>
    <t>2821 Lakeview Elementary</t>
  </si>
  <si>
    <t>94.87%</t>
  </si>
  <si>
    <t>5.13%</t>
  </si>
  <si>
    <t>2881 Leewood K-8 Center</t>
  </si>
  <si>
    <t>90.83%</t>
  </si>
  <si>
    <t>9.17%</t>
  </si>
  <si>
    <t>77.98%</t>
  </si>
  <si>
    <t>22.02%</t>
  </si>
  <si>
    <t>93.58%</t>
  </si>
  <si>
    <t>6.42%</t>
  </si>
  <si>
    <t>77.06%</t>
  </si>
  <si>
    <t>22.94%</t>
  </si>
  <si>
    <t>2891 William Lehman Elementary</t>
  </si>
  <si>
    <t>92.68%</t>
  </si>
  <si>
    <t>7.32%</t>
  </si>
  <si>
    <t>89.43%</t>
  </si>
  <si>
    <t>10.57%</t>
  </si>
  <si>
    <t>84.55%</t>
  </si>
  <si>
    <t>15.45%</t>
  </si>
  <si>
    <t>2901 Leisure City K-8 Center</t>
  </si>
  <si>
    <t>94.68%</t>
  </si>
  <si>
    <t>5.32%</t>
  </si>
  <si>
    <t>96.81%</t>
  </si>
  <si>
    <t>3.19%</t>
  </si>
  <si>
    <t>98.94%</t>
  </si>
  <si>
    <t>1.06%</t>
  </si>
  <si>
    <t>2911 Linda Lentin K - 8 Center</t>
  </si>
  <si>
    <t>99.01%</t>
  </si>
  <si>
    <t>0.99%</t>
  </si>
  <si>
    <t>97.03%</t>
  </si>
  <si>
    <t>2.97%</t>
  </si>
  <si>
    <t>92.08%</t>
  </si>
  <si>
    <t>7.92%</t>
  </si>
  <si>
    <t>2941 Laura C. Saunders Elem</t>
  </si>
  <si>
    <t>2981 Liberty City Elementary School</t>
  </si>
  <si>
    <t>3021 Little River Elementary School</t>
  </si>
  <si>
    <t xml:space="preserve">3024 Florida International Elementary Academy </t>
  </si>
  <si>
    <t>98.33%</t>
  </si>
  <si>
    <t>1.67%</t>
  </si>
  <si>
    <t xml:space="preserve">3025 Advantage Academy Santa Fe </t>
  </si>
  <si>
    <t>93.22%</t>
  </si>
  <si>
    <t>6.78%</t>
  </si>
  <si>
    <t>91.53%</t>
  </si>
  <si>
    <t>8.47%</t>
  </si>
  <si>
    <t>74.58%</t>
  </si>
  <si>
    <t>25.42%</t>
  </si>
  <si>
    <t>3030 Doral Academy Elementary</t>
  </si>
  <si>
    <t>86.26%</t>
  </si>
  <si>
    <t>13.74%</t>
  </si>
  <si>
    <t>83.21%</t>
  </si>
  <si>
    <t>16.79%</t>
  </si>
  <si>
    <t>67.94%</t>
  </si>
  <si>
    <t>32.06%</t>
  </si>
  <si>
    <t>3035 Ramz Academy K-5 Miami Campus</t>
  </si>
  <si>
    <t>3041 Lorah Park Elementary School</t>
  </si>
  <si>
    <t>3051 Toussaint Louverture Elementary</t>
  </si>
  <si>
    <t>3061 Ludlam Elementary School</t>
  </si>
  <si>
    <t>82.05%</t>
  </si>
  <si>
    <t>17.95%</t>
  </si>
  <si>
    <t>87.18%</t>
  </si>
  <si>
    <t>12.82%</t>
  </si>
  <si>
    <t>71.79%</t>
  </si>
  <si>
    <t>28.21%</t>
  </si>
  <si>
    <t>3101 Frank C. Martin K-8 Center</t>
  </si>
  <si>
    <t>88.62%</t>
  </si>
  <si>
    <t>11.38%</t>
  </si>
  <si>
    <t>72.36%</t>
  </si>
  <si>
    <t>27.64%</t>
  </si>
  <si>
    <t>93.50%</t>
  </si>
  <si>
    <t>6.50%</t>
  </si>
  <si>
    <t>60.98%</t>
  </si>
  <si>
    <t>39.02%</t>
  </si>
  <si>
    <t>3111 Wesley Matthews Elementary School</t>
  </si>
  <si>
    <t>84.72%</t>
  </si>
  <si>
    <t>15.28%</t>
  </si>
  <si>
    <t>3141 Meadowlane Elementary</t>
  </si>
  <si>
    <t>99.50%</t>
  </si>
  <si>
    <t>0.50%</t>
  </si>
  <si>
    <t>98.99%</t>
  </si>
  <si>
    <t>1.01%</t>
  </si>
  <si>
    <t>92.96%</t>
  </si>
  <si>
    <t>7.04%</t>
  </si>
  <si>
    <t>88.44%</t>
  </si>
  <si>
    <t>11.56%</t>
  </si>
  <si>
    <t>3181 Melrose Elementary School</t>
  </si>
  <si>
    <t>94.74%</t>
  </si>
  <si>
    <t>5.26%</t>
  </si>
  <si>
    <t>3191 Ada Merritt K-8 Center</t>
  </si>
  <si>
    <t>85.26%</t>
  </si>
  <si>
    <t>14.74%</t>
  </si>
  <si>
    <t>76.84%</t>
  </si>
  <si>
    <t>23.16%</t>
  </si>
  <si>
    <t>93.68%</t>
  </si>
  <si>
    <t>6.32%</t>
  </si>
  <si>
    <t>60.00%</t>
  </si>
  <si>
    <t>40.00%</t>
  </si>
  <si>
    <t>3241 Miami Gardens Elementary</t>
  </si>
  <si>
    <t>96.49%</t>
  </si>
  <si>
    <t>3.51%</t>
  </si>
  <si>
    <t>3261 Miami Heights Elementary</t>
  </si>
  <si>
    <t>98.30%</t>
  </si>
  <si>
    <t>1.70%</t>
  </si>
  <si>
    <t>3281 Miami Lakes K-8 Center</t>
  </si>
  <si>
    <t>96.11%</t>
  </si>
  <si>
    <t>3.89%</t>
  </si>
  <si>
    <t>98.89%</t>
  </si>
  <si>
    <t>1.11%</t>
  </si>
  <si>
    <t>79.44%</t>
  </si>
  <si>
    <t>20.56%</t>
  </si>
  <si>
    <t>3301 Miami Park Elementary School</t>
  </si>
  <si>
    <t>3341 Miami Shores Elementary</t>
  </si>
  <si>
    <t>94.07%</t>
  </si>
  <si>
    <t>5.93%</t>
  </si>
  <si>
    <t>90.68%</t>
  </si>
  <si>
    <t>9.32%</t>
  </si>
  <si>
    <t>87.29%</t>
  </si>
  <si>
    <t>12.71%</t>
  </si>
  <si>
    <t>95.76%</t>
  </si>
  <si>
    <t>4.24%</t>
  </si>
  <si>
    <t>84.75%</t>
  </si>
  <si>
    <t>15.25%</t>
  </si>
  <si>
    <t>3381 Miami Springs Elementary</t>
  </si>
  <si>
    <t>96.26%</t>
  </si>
  <si>
    <t>3.74%</t>
  </si>
  <si>
    <t>97.20%</t>
  </si>
  <si>
    <t>2.80%</t>
  </si>
  <si>
    <t>85.05%</t>
  </si>
  <si>
    <t>14.95%</t>
  </si>
  <si>
    <t>81.31%</t>
  </si>
  <si>
    <t>18.69%</t>
  </si>
  <si>
    <t>3421 Milam K-8 Center</t>
  </si>
  <si>
    <t>92.11%</t>
  </si>
  <si>
    <t>7.89%</t>
  </si>
  <si>
    <t>79.82%</t>
  </si>
  <si>
    <t>20.18%</t>
  </si>
  <si>
    <t>3431 Phyllis Ruth Miller Elementary</t>
  </si>
  <si>
    <t>92.94%</t>
  </si>
  <si>
    <t>7.06%</t>
  </si>
  <si>
    <t>3501 Morningside Elementary</t>
  </si>
  <si>
    <t>98.25%</t>
  </si>
  <si>
    <t>1.75%</t>
  </si>
  <si>
    <t>92.98%</t>
  </si>
  <si>
    <t>7.02%</t>
  </si>
  <si>
    <t>3541 Robert Russa Moton Elementary</t>
  </si>
  <si>
    <t>85.00%</t>
  </si>
  <si>
    <t>15.00%</t>
  </si>
  <si>
    <t>3581 Myrtle Grove Elementary</t>
  </si>
  <si>
    <t>3621 Coconut Palms K-8 Academy</t>
  </si>
  <si>
    <t>85.93%</t>
  </si>
  <si>
    <t>14.07%</t>
  </si>
  <si>
    <t>3661 Natural Bridge Elementary</t>
  </si>
  <si>
    <t>96.43%</t>
  </si>
  <si>
    <t>3.57%</t>
  </si>
  <si>
    <t>3701 Norland Elementary School</t>
  </si>
  <si>
    <t>96.33%</t>
  </si>
  <si>
    <t>3.67%</t>
  </si>
  <si>
    <t>94.50%</t>
  </si>
  <si>
    <t>5.50%</t>
  </si>
  <si>
    <t>95.41%</t>
  </si>
  <si>
    <t>4.59%</t>
  </si>
  <si>
    <t>75.23%</t>
  </si>
  <si>
    <t>24.77%</t>
  </si>
  <si>
    <t>3741 North Beach Elementary</t>
  </si>
  <si>
    <t>85.07%</t>
  </si>
  <si>
    <t>14.93%</t>
  </si>
  <si>
    <t>93.28%</t>
  </si>
  <si>
    <t>6.72%</t>
  </si>
  <si>
    <t>67.91%</t>
  </si>
  <si>
    <t>32.09%</t>
  </si>
  <si>
    <t>3781 Barbara Hawkins Elementary</t>
  </si>
  <si>
    <t>3821 North County Elementary School</t>
  </si>
  <si>
    <t>98.00%</t>
  </si>
  <si>
    <t>2.00%</t>
  </si>
  <si>
    <t>96.00%</t>
  </si>
  <si>
    <t>4.00%</t>
  </si>
  <si>
    <t>3861 North Glade Elementary</t>
  </si>
  <si>
    <t>97.87%</t>
  </si>
  <si>
    <t>2.13%</t>
  </si>
  <si>
    <t>93.62%</t>
  </si>
  <si>
    <t>6.38%</t>
  </si>
  <si>
    <t>95.74%</t>
  </si>
  <si>
    <t>4.26%</t>
  </si>
  <si>
    <t>3901 North Hialeah Elementary</t>
  </si>
  <si>
    <t>98.20%</t>
  </si>
  <si>
    <t>1.80%</t>
  </si>
  <si>
    <t>92.79%</t>
  </si>
  <si>
    <t>7.21%</t>
  </si>
  <si>
    <t>99.10%</t>
  </si>
  <si>
    <t>0.90%</t>
  </si>
  <si>
    <t>88.29%</t>
  </si>
  <si>
    <t>11.71%</t>
  </si>
  <si>
    <t>3941 North Miami Elementary</t>
  </si>
  <si>
    <t>3981 North Twin Lakes Elementary Community School</t>
  </si>
  <si>
    <t>93.26%</t>
  </si>
  <si>
    <t>6.74%</t>
  </si>
  <si>
    <t>83.15%</t>
  </si>
  <si>
    <t>16.85%</t>
  </si>
  <si>
    <t>97.75%</t>
  </si>
  <si>
    <t>2.25%</t>
  </si>
  <si>
    <t>80.90%</t>
  </si>
  <si>
    <t>19.10%</t>
  </si>
  <si>
    <t>4000 Miami Children's Museum Charter</t>
  </si>
  <si>
    <t>78.95%</t>
  </si>
  <si>
    <t>21.05%</t>
  </si>
  <si>
    <t>84.21%</t>
  </si>
  <si>
    <t>15.79%</t>
  </si>
  <si>
    <t>4001 Norwood Elementary</t>
  </si>
  <si>
    <t>95.89%</t>
  </si>
  <si>
    <t>4.11%</t>
  </si>
  <si>
    <t>94.52%</t>
  </si>
  <si>
    <t>5.48%</t>
  </si>
  <si>
    <t>76.71%</t>
  </si>
  <si>
    <t>23.29%</t>
  </si>
  <si>
    <t>4021 Oak Grove Elementary</t>
  </si>
  <si>
    <t>99.12%</t>
  </si>
  <si>
    <t>0.88%</t>
  </si>
  <si>
    <t xml:space="preserve">4031 Gateway Environmental K-8 Learning Center </t>
  </si>
  <si>
    <t>98.87%</t>
  </si>
  <si>
    <t>1.13%</t>
  </si>
  <si>
    <t>97.18%</t>
  </si>
  <si>
    <t>2.82%</t>
  </si>
  <si>
    <t>99.44%</t>
  </si>
  <si>
    <t>0.56%</t>
  </si>
  <si>
    <t>89.27%</t>
  </si>
  <si>
    <t>10.73%</t>
  </si>
  <si>
    <t>4061 Ojus Elementary School</t>
  </si>
  <si>
    <t>97.74%</t>
  </si>
  <si>
    <t>2.26%</t>
  </si>
  <si>
    <t>96.24%</t>
  </si>
  <si>
    <t>3.76%</t>
  </si>
  <si>
    <t>86.47%</t>
  </si>
  <si>
    <t>13.53%</t>
  </si>
  <si>
    <t>96.99%</t>
  </si>
  <si>
    <t>3.01%</t>
  </si>
  <si>
    <t>4071 Olinda Elementary</t>
  </si>
  <si>
    <t>4091 Olympia Heights Elementary</t>
  </si>
  <si>
    <t>96.34%</t>
  </si>
  <si>
    <t>3.66%</t>
  </si>
  <si>
    <t>86.59%</t>
  </si>
  <si>
    <t>13.41%</t>
  </si>
  <si>
    <t>4121 Dr. Robert B. Ingram Elementary School</t>
  </si>
  <si>
    <t>4171 Orchard Villa Elementary</t>
  </si>
  <si>
    <t>94.55%</t>
  </si>
  <si>
    <t>5.45%</t>
  </si>
  <si>
    <t>96.36%</t>
  </si>
  <si>
    <t>3.64%</t>
  </si>
  <si>
    <t>89.09%</t>
  </si>
  <si>
    <t>10.91%</t>
  </si>
  <si>
    <t>4221 Palmetto Elementary</t>
  </si>
  <si>
    <t>71.00%</t>
  </si>
  <si>
    <t>29.00%</t>
  </si>
  <si>
    <t>86.00%</t>
  </si>
  <si>
    <t>14.00%</t>
  </si>
  <si>
    <t>66.00%</t>
  </si>
  <si>
    <t>34.00%</t>
  </si>
  <si>
    <t>4241 Palm Lakes Elementary School</t>
  </si>
  <si>
    <t>95.07%</t>
  </si>
  <si>
    <t>4.93%</t>
  </si>
  <si>
    <t>81.69%</t>
  </si>
  <si>
    <t>18.31%</t>
  </si>
  <si>
    <t>80.28%</t>
  </si>
  <si>
    <t>19.72%</t>
  </si>
  <si>
    <t>4261 Palm Springs Elementary</t>
  </si>
  <si>
    <t>93.98%</t>
  </si>
  <si>
    <t>6.02%</t>
  </si>
  <si>
    <t>4281 Palm Springs North Elementary</t>
  </si>
  <si>
    <t>98.58%</t>
  </si>
  <si>
    <t>1.42%</t>
  </si>
  <si>
    <t>90.78%</t>
  </si>
  <si>
    <t>9.22%</t>
  </si>
  <si>
    <t>97.16%</t>
  </si>
  <si>
    <t>2.84%</t>
  </si>
  <si>
    <t>79.43%</t>
  </si>
  <si>
    <t>20.57%</t>
  </si>
  <si>
    <t>4301 Parkview Elementary</t>
  </si>
  <si>
    <t>98.28%</t>
  </si>
  <si>
    <t>1.72%</t>
  </si>
  <si>
    <t>94.83%</t>
  </si>
  <si>
    <t>5.17%</t>
  </si>
  <si>
    <t>4341 Parkway Elementary</t>
  </si>
  <si>
    <t>4381 Perrine Elementary School</t>
  </si>
  <si>
    <t>4391 Irving and Beatrice Peskoe Elementary School</t>
  </si>
  <si>
    <t>97.85%</t>
  </si>
  <si>
    <t>2.15%</t>
  </si>
  <si>
    <t>93.55%</t>
  </si>
  <si>
    <t>6.45%</t>
  </si>
  <si>
    <t>94.62%</t>
  </si>
  <si>
    <t>5.38%</t>
  </si>
  <si>
    <t>98.92%</t>
  </si>
  <si>
    <t>1.08%</t>
  </si>
  <si>
    <t>89.25%</t>
  </si>
  <si>
    <t>10.75%</t>
  </si>
  <si>
    <t>4401 Kelsey Pharr Elem</t>
  </si>
  <si>
    <t>4421 Pinecrest Elementary</t>
  </si>
  <si>
    <t>84.14%</t>
  </si>
  <si>
    <t>15.86%</t>
  </si>
  <si>
    <t>83.45%</t>
  </si>
  <si>
    <t>16.55%</t>
  </si>
  <si>
    <t>76.55%</t>
  </si>
  <si>
    <t>23.45%</t>
  </si>
  <si>
    <t>90.34%</t>
  </si>
  <si>
    <t>9.66%</t>
  </si>
  <si>
    <t>69.66%</t>
  </si>
  <si>
    <t>30.34%</t>
  </si>
  <si>
    <t>4441 Pine Lake Elementary</t>
  </si>
  <si>
    <t>95.31%</t>
  </si>
  <si>
    <t>4.69%</t>
  </si>
  <si>
    <t>98.44%</t>
  </si>
  <si>
    <t>1.56%</t>
  </si>
  <si>
    <t>4461 Pine VIlla Elementary School</t>
  </si>
  <si>
    <t>4491 Henry E.S. Reeves Elementary</t>
  </si>
  <si>
    <t>96.27%</t>
  </si>
  <si>
    <t>3.73%</t>
  </si>
  <si>
    <t>97.76%</t>
  </si>
  <si>
    <t>2.24%</t>
  </si>
  <si>
    <t>95.52%</t>
  </si>
  <si>
    <t>4.48%</t>
  </si>
  <si>
    <t>97.01%</t>
  </si>
  <si>
    <t>2.99%</t>
  </si>
  <si>
    <t>91.04%</t>
  </si>
  <si>
    <t>8.96%</t>
  </si>
  <si>
    <t>4501 Poinciana Park Elementary</t>
  </si>
  <si>
    <t>4511 Dr. Gilbert L. Porter Elementary School</t>
  </si>
  <si>
    <t>93.08%</t>
  </si>
  <si>
    <t>6.92%</t>
  </si>
  <si>
    <t>85.38%</t>
  </si>
  <si>
    <t>14.62%</t>
  </si>
  <si>
    <t>75.38%</t>
  </si>
  <si>
    <t>24.62%</t>
  </si>
  <si>
    <t>4541 Rainbow Park Elementary</t>
  </si>
  <si>
    <t>94.67%</t>
  </si>
  <si>
    <t>5.33%</t>
  </si>
  <si>
    <t>88.00%</t>
  </si>
  <si>
    <t>12.00%</t>
  </si>
  <si>
    <t>4581 Redland Elementary</t>
  </si>
  <si>
    <t>91.54%</t>
  </si>
  <si>
    <t>8.46%</t>
  </si>
  <si>
    <t>88.46%</t>
  </si>
  <si>
    <t>11.54%</t>
  </si>
  <si>
    <t>95.38%</t>
  </si>
  <si>
    <t>4.62%</t>
  </si>
  <si>
    <t>79.23%</t>
  </si>
  <si>
    <t>20.77%</t>
  </si>
  <si>
    <t>4651 Ethel Beckford Richmond Elem.</t>
  </si>
  <si>
    <t>4681 Riverside Elementary Community School</t>
  </si>
  <si>
    <t>92.14%</t>
  </si>
  <si>
    <t>7.86%</t>
  </si>
  <si>
    <t>95.71%</t>
  </si>
  <si>
    <t>4.29%</t>
  </si>
  <si>
    <t>90.71%</t>
  </si>
  <si>
    <t>9.29%</t>
  </si>
  <si>
    <t>4691 Jane S. Roberts K-8 Center</t>
  </si>
  <si>
    <t>92.78%</t>
  </si>
  <si>
    <t>7.22%</t>
  </si>
  <si>
    <t>87.63%</t>
  </si>
  <si>
    <t>12.37%</t>
  </si>
  <si>
    <t>75.26%</t>
  </si>
  <si>
    <t>24.74%</t>
  </si>
  <si>
    <t>4721 Rockway Elementary</t>
  </si>
  <si>
    <t>91.76%</t>
  </si>
  <si>
    <t>8.24%</t>
  </si>
  <si>
    <t>84.71%</t>
  </si>
  <si>
    <t>15.29%</t>
  </si>
  <si>
    <t>97.65%</t>
  </si>
  <si>
    <t>2.35%</t>
  </si>
  <si>
    <t>69.41%</t>
  </si>
  <si>
    <t>30.59%</t>
  </si>
  <si>
    <t>4741 Royal Green Elementary</t>
  </si>
  <si>
    <t>78.33%</t>
  </si>
  <si>
    <t>21.67%</t>
  </si>
  <si>
    <t>4761 Royal Palm Elementary</t>
  </si>
  <si>
    <t>96.74%</t>
  </si>
  <si>
    <t>3.26%</t>
  </si>
  <si>
    <t>93.48%</t>
  </si>
  <si>
    <t>6.52%</t>
  </si>
  <si>
    <t>90.22%</t>
  </si>
  <si>
    <t>9.78%</t>
  </si>
  <si>
    <t>4801 Gertrude K. Edleman/Sabal Palm</t>
  </si>
  <si>
    <t>96.06%</t>
  </si>
  <si>
    <t>3.94%</t>
  </si>
  <si>
    <t>4841 Santa Clara Elementary School</t>
  </si>
  <si>
    <t>91.49%</t>
  </si>
  <si>
    <t>8.51%</t>
  </si>
  <si>
    <t>4881 Scott Lake Elementary</t>
  </si>
  <si>
    <t>89.74%</t>
  </si>
  <si>
    <t>10.26%</t>
  </si>
  <si>
    <t>4921 Seminole Elementary</t>
  </si>
  <si>
    <t>94.57%</t>
  </si>
  <si>
    <t>5.43%</t>
  </si>
  <si>
    <t>79.35%</t>
  </si>
  <si>
    <t>20.65%</t>
  </si>
  <si>
    <t>4961 Shadowlawn Elementary School</t>
  </si>
  <si>
    <t>82.14%</t>
  </si>
  <si>
    <t>17.86%</t>
  </si>
  <si>
    <t>5001 Shenandoah Elementary School</t>
  </si>
  <si>
    <t>96.89%</t>
  </si>
  <si>
    <t>3.11%</t>
  </si>
  <si>
    <t>94.41%</t>
  </si>
  <si>
    <t>5.59%</t>
  </si>
  <si>
    <t>98.14%</t>
  </si>
  <si>
    <t>1.86%</t>
  </si>
  <si>
    <t>91.93%</t>
  </si>
  <si>
    <t>8.07%</t>
  </si>
  <si>
    <t xml:space="preserve">5003 South Dade Middle School </t>
  </si>
  <si>
    <t>99.16%</t>
  </si>
  <si>
    <t>0.84%</t>
  </si>
  <si>
    <t>96.64%</t>
  </si>
  <si>
    <t>3.36%</t>
  </si>
  <si>
    <t>89.50%</t>
  </si>
  <si>
    <t>10.50%</t>
  </si>
  <si>
    <t>5005 David Lawrence Jr. K8 Center</t>
  </si>
  <si>
    <t>86.18%</t>
  </si>
  <si>
    <t>13.82%</t>
  </si>
  <si>
    <t>98.03%</t>
  </si>
  <si>
    <t>1.97%</t>
  </si>
  <si>
    <t xml:space="preserve">5007 Lincoln-marti Charter Schools (Hialeah) </t>
  </si>
  <si>
    <t>5010 Oxford Academy Of Miami</t>
  </si>
  <si>
    <t>5021 Ben Sheppard Elementary</t>
  </si>
  <si>
    <t>98.76%</t>
  </si>
  <si>
    <t>1.24%</t>
  </si>
  <si>
    <t xml:space="preserve">5022 Ben Gamla Charter School (Miami Beach) </t>
  </si>
  <si>
    <t>66.67%</t>
  </si>
  <si>
    <t>33.33%</t>
  </si>
  <si>
    <t xml:space="preserve">5025 Lincoln-marti Charter Schools(Little Havana) </t>
  </si>
  <si>
    <t>92.50%</t>
  </si>
  <si>
    <t>7.50%</t>
  </si>
  <si>
    <t xml:space="preserve">5029 Excelsior Language Academy of Hialeah </t>
  </si>
  <si>
    <t>90.24%</t>
  </si>
  <si>
    <t>9.76%</t>
  </si>
  <si>
    <t>5032 Excelsior Charter Academy</t>
  </si>
  <si>
    <t>5041 Silver Bluff Elementary</t>
  </si>
  <si>
    <t>91.89%</t>
  </si>
  <si>
    <t>8.11%</t>
  </si>
  <si>
    <t>5043 Lincoln-marti Charter Schools (International)</t>
  </si>
  <si>
    <t>5045 Mater Grove Academy</t>
  </si>
  <si>
    <t xml:space="preserve">5047 Mater Academy (Miami Beach) </t>
  </si>
  <si>
    <t>76.32%</t>
  </si>
  <si>
    <t>23.68%</t>
  </si>
  <si>
    <t xml:space="preserve">5048 Pinecrest Academy (North Campus) </t>
  </si>
  <si>
    <t>81.40%</t>
  </si>
  <si>
    <t>18.60%</t>
  </si>
  <si>
    <t>5049 Pinecrest Cove Academy</t>
  </si>
  <si>
    <t>84.85%</t>
  </si>
  <si>
    <t>15.15%</t>
  </si>
  <si>
    <t>93.94%</t>
  </si>
  <si>
    <t>6.06%</t>
  </si>
  <si>
    <t>5051 Ernest R Graham Elementary</t>
  </si>
  <si>
    <t>94.80%</t>
  </si>
  <si>
    <t>5.20%</t>
  </si>
  <si>
    <t>90.33%</t>
  </si>
  <si>
    <t>9.67%</t>
  </si>
  <si>
    <t>81.04%</t>
  </si>
  <si>
    <t>18.96%</t>
  </si>
  <si>
    <t>5061 Dr. Carlos J. Finlay Elementary</t>
  </si>
  <si>
    <t>90.36%</t>
  </si>
  <si>
    <t>9.64%</t>
  </si>
  <si>
    <t>79.52%</t>
  </si>
  <si>
    <t>20.48%</t>
  </si>
  <si>
    <t>97.59%</t>
  </si>
  <si>
    <t>2.41%</t>
  </si>
  <si>
    <t>78.31%</t>
  </si>
  <si>
    <t>21.69%</t>
  </si>
  <si>
    <t>5081 Skyway Elementary School</t>
  </si>
  <si>
    <t>5091 South Pointe Elementary</t>
  </si>
  <si>
    <t>90.48%</t>
  </si>
  <si>
    <t>9.52%</t>
  </si>
  <si>
    <t>5101 John I. Smith Elementary</t>
  </si>
  <si>
    <t>88.81%</t>
  </si>
  <si>
    <t>11.19%</t>
  </si>
  <si>
    <t>85.82%</t>
  </si>
  <si>
    <t>14.18%</t>
  </si>
  <si>
    <t>73.13%</t>
  </si>
  <si>
    <t>26.87%</t>
  </si>
  <si>
    <t>5121 Snapper Creek Elementary</t>
  </si>
  <si>
    <t>90.53%</t>
  </si>
  <si>
    <t>9.47%</t>
  </si>
  <si>
    <t>81.05%</t>
  </si>
  <si>
    <t>18.95%</t>
  </si>
  <si>
    <t>5131 North Dade Center for Modern Languages</t>
  </si>
  <si>
    <t>93.67%</t>
  </si>
  <si>
    <t>6.33%</t>
  </si>
  <si>
    <t>92.41%</t>
  </si>
  <si>
    <t>7.59%</t>
  </si>
  <si>
    <t>87.34%</t>
  </si>
  <si>
    <t>12.66%</t>
  </si>
  <si>
    <t>77.22%</t>
  </si>
  <si>
    <t>22.78%</t>
  </si>
  <si>
    <t>5141 Hubert O. Sibley Elem.</t>
  </si>
  <si>
    <t>5201 South Hialeah Elementary</t>
  </si>
  <si>
    <t>97.49%</t>
  </si>
  <si>
    <t>2.51%</t>
  </si>
  <si>
    <t>98.49%</t>
  </si>
  <si>
    <t>1.51%</t>
  </si>
  <si>
    <t>89.45%</t>
  </si>
  <si>
    <t>10.55%</t>
  </si>
  <si>
    <t>5241 South Miami K-8 Center</t>
  </si>
  <si>
    <t>91.73%</t>
  </si>
  <si>
    <t>8.27%</t>
  </si>
  <si>
    <t>93.23%</t>
  </si>
  <si>
    <t>6.77%</t>
  </si>
  <si>
    <t>74.44%</t>
  </si>
  <si>
    <t>25.56%</t>
  </si>
  <si>
    <t>77.44%</t>
  </si>
  <si>
    <t>22.56%</t>
  </si>
  <si>
    <t>5281 South Miami Heights Elem.</t>
  </si>
  <si>
    <t>98.02%</t>
  </si>
  <si>
    <t>1.98%</t>
  </si>
  <si>
    <t>5321 Southside Elementary Museums Magnet</t>
  </si>
  <si>
    <t>86.96%</t>
  </si>
  <si>
    <t>13.04%</t>
  </si>
  <si>
    <t>73.91%</t>
  </si>
  <si>
    <t>26.09%</t>
  </si>
  <si>
    <t>5361 Springview Elementary</t>
  </si>
  <si>
    <t>87.23%</t>
  </si>
  <si>
    <t>12.77%</t>
  </si>
  <si>
    <t>82.98%</t>
  </si>
  <si>
    <t>17.02%</t>
  </si>
  <si>
    <t>74.47%</t>
  </si>
  <si>
    <t>25.53%</t>
  </si>
  <si>
    <t>70.21%</t>
  </si>
  <si>
    <t>29.79%</t>
  </si>
  <si>
    <t>5381 EWF Stirrup Elementary</t>
  </si>
  <si>
    <t>91.72%</t>
  </si>
  <si>
    <t>8.28%</t>
  </si>
  <si>
    <t>98.62%</t>
  </si>
  <si>
    <t>1.38%</t>
  </si>
  <si>
    <t>80.69%</t>
  </si>
  <si>
    <t>19.31%</t>
  </si>
  <si>
    <t>5401 SunSET Elementary</t>
  </si>
  <si>
    <t>85.49%</t>
  </si>
  <si>
    <t>14.51%</t>
  </si>
  <si>
    <t>90.16%</t>
  </si>
  <si>
    <t>9.84%</t>
  </si>
  <si>
    <t>78.76%</t>
  </si>
  <si>
    <t>21.24%</t>
  </si>
  <si>
    <t>96.37%</t>
  </si>
  <si>
    <t>3.63%</t>
  </si>
  <si>
    <t>76.68%</t>
  </si>
  <si>
    <t>23.32%</t>
  </si>
  <si>
    <t>5421 SunSET Park Elementary School</t>
  </si>
  <si>
    <t>89.92%</t>
  </si>
  <si>
    <t>10.08%</t>
  </si>
  <si>
    <t>76.47%</t>
  </si>
  <si>
    <t>23.53%</t>
  </si>
  <si>
    <t>5431 Sweetwater Elementary</t>
  </si>
  <si>
    <t>95.86%</t>
  </si>
  <si>
    <t>4.14%</t>
  </si>
  <si>
    <t>94.48%</t>
  </si>
  <si>
    <t>5.52%</t>
  </si>
  <si>
    <t>88.28%</t>
  </si>
  <si>
    <t>11.72%</t>
  </si>
  <si>
    <t>97.24%</t>
  </si>
  <si>
    <t>2.76%</t>
  </si>
  <si>
    <t>82.07%</t>
  </si>
  <si>
    <t>17.93%</t>
  </si>
  <si>
    <t>5441 Sylvania Heights Elementary</t>
  </si>
  <si>
    <t>89.77%</t>
  </si>
  <si>
    <t>10.23%</t>
  </si>
  <si>
    <t>92.05%</t>
  </si>
  <si>
    <t>7.95%</t>
  </si>
  <si>
    <t>78.41%</t>
  </si>
  <si>
    <t>21.59%</t>
  </si>
  <si>
    <t>5481 Treasure Island Elementary</t>
  </si>
  <si>
    <t>93.07%</t>
  </si>
  <si>
    <t>6.93%</t>
  </si>
  <si>
    <t>90.10%</t>
  </si>
  <si>
    <t>9.90%</t>
  </si>
  <si>
    <t>80.20%</t>
  </si>
  <si>
    <t>19.80%</t>
  </si>
  <si>
    <t>5521 Tropical Elementary</t>
  </si>
  <si>
    <t>5561 Frances Tucker Elementary School</t>
  </si>
  <si>
    <t>91.23%</t>
  </si>
  <si>
    <t>8.77%</t>
  </si>
  <si>
    <t>77.19%</t>
  </si>
  <si>
    <t>22.81%</t>
  </si>
  <si>
    <t>5601 Twin Lakes Elementary</t>
  </si>
  <si>
    <t>84.31%</t>
  </si>
  <si>
    <t>15.69%</t>
  </si>
  <si>
    <t>5641 Village Green Elementary</t>
  </si>
  <si>
    <t>89.29%</t>
  </si>
  <si>
    <t>10.71%</t>
  </si>
  <si>
    <t>76.79%</t>
  </si>
  <si>
    <t>23.21%</t>
  </si>
  <si>
    <t>5671 Vineland K-8 Center</t>
  </si>
  <si>
    <t>86.41%</t>
  </si>
  <si>
    <t>13.59%</t>
  </si>
  <si>
    <t>87.38%</t>
  </si>
  <si>
    <t>12.62%</t>
  </si>
  <si>
    <t>79.61%</t>
  </si>
  <si>
    <t>20.39%</t>
  </si>
  <si>
    <t>55.34%</t>
  </si>
  <si>
    <t>44.66%</t>
  </si>
  <si>
    <t>5711 Mae M. Walters Elementary</t>
  </si>
  <si>
    <t>99.25%</t>
  </si>
  <si>
    <t>0.75%</t>
  </si>
  <si>
    <t>5791 West Homestead Elementary</t>
  </si>
  <si>
    <t>5831 Henry S. West Laboratory School</t>
  </si>
  <si>
    <t>54.29%</t>
  </si>
  <si>
    <t>45.71%</t>
  </si>
  <si>
    <t>5861 Dr. Henry W. Mack/West Little River Elem.</t>
  </si>
  <si>
    <t>5901 Carrie P. Meek/Westview Elementary</t>
  </si>
  <si>
    <t>5931 Phillis Wheatley Elementary</t>
  </si>
  <si>
    <t>5951 Whispering Pines Elementary Schools</t>
  </si>
  <si>
    <t>85.83%</t>
  </si>
  <si>
    <t>14.17%</t>
  </si>
  <si>
    <t>5961 Winston Park K-8 Center</t>
  </si>
  <si>
    <t>94.08%</t>
  </si>
  <si>
    <t>5.92%</t>
  </si>
  <si>
    <t>96.05%</t>
  </si>
  <si>
    <t>3.95%</t>
  </si>
  <si>
    <t>5971 Nathan B. Young Elementary</t>
  </si>
  <si>
    <t>5981 Dr. Edward L. Whigham Elementary</t>
  </si>
  <si>
    <t>5991 Charles D. Wyche, Jr. Elementary School</t>
  </si>
  <si>
    <t>99.15%</t>
  </si>
  <si>
    <t>0.85%</t>
  </si>
  <si>
    <t>9999 DISTRICT</t>
  </si>
  <si>
    <t>95.70%</t>
  </si>
  <si>
    <t>4.30%</t>
  </si>
  <si>
    <t>95.13%</t>
  </si>
  <si>
    <t>4.87%</t>
  </si>
  <si>
    <t>89.78%</t>
  </si>
  <si>
    <t>10.22%</t>
  </si>
  <si>
    <t>83.39%</t>
  </si>
  <si>
    <t>16.61%</t>
  </si>
  <si>
    <t>S-G08-RC-SCHL-ALL</t>
  </si>
  <si>
    <t>Science, G08, RC, School, All</t>
  </si>
  <si>
    <t>Baseline 2011 - Grade 8 Science AUGUST 2011  Teacher __________  Period ____</t>
  </si>
  <si>
    <t>Total Row(s): 133 Generated on Sep-17-2011 by Yuwadee Wongbundhit</t>
  </si>
  <si>
    <t>Overall (74 pts max)</t>
  </si>
  <si>
    <t>The Nature of Science (12 pts max)</t>
  </si>
  <si>
    <t>Earth and Space Science (22 pts max)</t>
  </si>
  <si>
    <t>Physical Science (21 pts max)</t>
  </si>
  <si>
    <t>Life Science (19 pts max)</t>
  </si>
  <si>
    <t>91.18%</t>
  </si>
  <si>
    <t>8.82%</t>
  </si>
  <si>
    <t>88.82%</t>
  </si>
  <si>
    <t>11.18%</t>
  </si>
  <si>
    <t>81.76%</t>
  </si>
  <si>
    <t>18.24%</t>
  </si>
  <si>
    <t>93.53%</t>
  </si>
  <si>
    <t>6.47%</t>
  </si>
  <si>
    <t>95.60%</t>
  </si>
  <si>
    <t>4.40%</t>
  </si>
  <si>
    <t>93.41%</t>
  </si>
  <si>
    <t>6.59%</t>
  </si>
  <si>
    <t>97.80%</t>
  </si>
  <si>
    <t>2.20%</t>
  </si>
  <si>
    <t>92.77%</t>
  </si>
  <si>
    <t>7.23%</t>
  </si>
  <si>
    <t>85.11%</t>
  </si>
  <si>
    <t>14.89%</t>
  </si>
  <si>
    <t>88.94%</t>
  </si>
  <si>
    <t>11.06%</t>
  </si>
  <si>
    <t>94.04%</t>
  </si>
  <si>
    <t>5.96%</t>
  </si>
  <si>
    <t>92.39%</t>
  </si>
  <si>
    <t>7.61%</t>
  </si>
  <si>
    <t>83.25%</t>
  </si>
  <si>
    <t>16.75%</t>
  </si>
  <si>
    <t>84.77%</t>
  </si>
  <si>
    <t>15.23%</t>
  </si>
  <si>
    <t>91.88%</t>
  </si>
  <si>
    <t>8.12%</t>
  </si>
  <si>
    <t>94.42%</t>
  </si>
  <si>
    <t>5.58%</t>
  </si>
  <si>
    <t>88.13%</t>
  </si>
  <si>
    <t>11.87%</t>
  </si>
  <si>
    <t>88.75%</t>
  </si>
  <si>
    <t>11.25%</t>
  </si>
  <si>
    <t>95.35%</t>
  </si>
  <si>
    <t>4.65%</t>
  </si>
  <si>
    <t>80.34%</t>
  </si>
  <si>
    <t>19.66%</t>
  </si>
  <si>
    <t>76.92%</t>
  </si>
  <si>
    <t>23.08%</t>
  </si>
  <si>
    <t>72.65%</t>
  </si>
  <si>
    <t>27.35%</t>
  </si>
  <si>
    <t>76.07%</t>
  </si>
  <si>
    <t>23.93%</t>
  </si>
  <si>
    <t>99.31%</t>
  </si>
  <si>
    <t>0.69%</t>
  </si>
  <si>
    <t>96.17%</t>
  </si>
  <si>
    <t>3.83%</t>
  </si>
  <si>
    <t>93.87%</t>
  </si>
  <si>
    <t>6.13%</t>
  </si>
  <si>
    <t>92.72%</t>
  </si>
  <si>
    <t>7.28%</t>
  </si>
  <si>
    <t>81.18%</t>
  </si>
  <si>
    <t>18.82%</t>
  </si>
  <si>
    <t>89.58%</t>
  </si>
  <si>
    <t>10.42%</t>
  </si>
  <si>
    <t>92.36%</t>
  </si>
  <si>
    <t>7.64%</t>
  </si>
  <si>
    <t>78.26%</t>
  </si>
  <si>
    <t>21.74%</t>
  </si>
  <si>
    <t>94.35%</t>
  </si>
  <si>
    <t>5.65%</t>
  </si>
  <si>
    <t>90.96%</t>
  </si>
  <si>
    <t>9.04%</t>
  </si>
  <si>
    <t>87.01%</t>
  </si>
  <si>
    <t>12.99%</t>
  </si>
  <si>
    <t>88.69%</t>
  </si>
  <si>
    <t>11.31%</t>
  </si>
  <si>
    <t>92.26%</t>
  </si>
  <si>
    <t>7.74%</t>
  </si>
  <si>
    <t>94.19%</t>
  </si>
  <si>
    <t>5.81%</t>
  </si>
  <si>
    <t>92.44%</t>
  </si>
  <si>
    <t>7.56%</t>
  </si>
  <si>
    <t>91.86%</t>
  </si>
  <si>
    <t>8.14%</t>
  </si>
  <si>
    <t>95.93%</t>
  </si>
  <si>
    <t>4.07%</t>
  </si>
  <si>
    <t>83.82%</t>
  </si>
  <si>
    <t>16.18%</t>
  </si>
  <si>
    <t>82.81%</t>
  </si>
  <si>
    <t>17.19%</t>
  </si>
  <si>
    <t>80.36%</t>
  </si>
  <si>
    <t>19.64%</t>
  </si>
  <si>
    <t>73.21%</t>
  </si>
  <si>
    <t>26.79%</t>
  </si>
  <si>
    <t>78.57%</t>
  </si>
  <si>
    <t>21.43%</t>
  </si>
  <si>
    <t>94.69%</t>
  </si>
  <si>
    <t>5.31%</t>
  </si>
  <si>
    <t>95.58%</t>
  </si>
  <si>
    <t>4.42%</t>
  </si>
  <si>
    <t>3029 Doral Academy Of Technology</t>
  </si>
  <si>
    <t>71.05%</t>
  </si>
  <si>
    <t>28.95%</t>
  </si>
  <si>
    <t>73.68%</t>
  </si>
  <si>
    <t>26.32%</t>
  </si>
  <si>
    <t>72.58%</t>
  </si>
  <si>
    <t>27.42%</t>
  </si>
  <si>
    <t>70.97%</t>
  </si>
  <si>
    <t>29.03%</t>
  </si>
  <si>
    <t>62.90%</t>
  </si>
  <si>
    <t>37.10%</t>
  </si>
  <si>
    <t>88.71%</t>
  </si>
  <si>
    <t>11.29%</t>
  </si>
  <si>
    <t>64.71%</t>
  </si>
  <si>
    <t>35.29%</t>
  </si>
  <si>
    <t>84.47%</t>
  </si>
  <si>
    <t>15.53%</t>
  </si>
  <si>
    <t>77.64%</t>
  </si>
  <si>
    <t>22.36%</t>
  </si>
  <si>
    <t>88.20%</t>
  </si>
  <si>
    <t>11.80%</t>
  </si>
  <si>
    <t>99.23%</t>
  </si>
  <si>
    <t>0.77%</t>
  </si>
  <si>
    <t>90.77%</t>
  </si>
  <si>
    <t>9.23%</t>
  </si>
  <si>
    <t>97.69%</t>
  </si>
  <si>
    <t>2.31%</t>
  </si>
  <si>
    <t>95.50%</t>
  </si>
  <si>
    <t>4.50%</t>
  </si>
  <si>
    <t>90.99%</t>
  </si>
  <si>
    <t>9.01%</t>
  </si>
  <si>
    <t>95.90%</t>
  </si>
  <si>
    <t>4.10%</t>
  </si>
  <si>
    <t>95.49%</t>
  </si>
  <si>
    <t>4.51%</t>
  </si>
  <si>
    <t>97.95%</t>
  </si>
  <si>
    <t>2.05%</t>
  </si>
  <si>
    <t>91.46%</t>
  </si>
  <si>
    <t>8.54%</t>
  </si>
  <si>
    <t>99.36%</t>
  </si>
  <si>
    <t>0.64%</t>
  </si>
  <si>
    <t>96.79%</t>
  </si>
  <si>
    <t>3.21%</t>
  </si>
  <si>
    <t>6001 Herbert A. Ammons Middle School</t>
  </si>
  <si>
    <t>82.73%</t>
  </si>
  <si>
    <t>17.27%</t>
  </si>
  <si>
    <t>81.44%</t>
  </si>
  <si>
    <t>18.56%</t>
  </si>
  <si>
    <t>6004 Somerset Academy Charter Middle</t>
  </si>
  <si>
    <t>84.93%</t>
  </si>
  <si>
    <t>15.07%</t>
  </si>
  <si>
    <t>6006 Archimedean Middle Conservatory</t>
  </si>
  <si>
    <t>75.95%</t>
  </si>
  <si>
    <t>24.05%</t>
  </si>
  <si>
    <t>70.89%</t>
  </si>
  <si>
    <t>29.11%</t>
  </si>
  <si>
    <t>68.35%</t>
  </si>
  <si>
    <t>31.65%</t>
  </si>
  <si>
    <t>79.75%</t>
  </si>
  <si>
    <t>20.25%</t>
  </si>
  <si>
    <t>6008 Lawrence Academy</t>
  </si>
  <si>
    <t>6009 Mater East Academy Middle School</t>
  </si>
  <si>
    <t>95.51%</t>
  </si>
  <si>
    <t>4.49%</t>
  </si>
  <si>
    <t>94.38%</t>
  </si>
  <si>
    <t>5.62%</t>
  </si>
  <si>
    <t xml:space="preserve">6010 Florida International Academy </t>
  </si>
  <si>
    <t>98.11%</t>
  </si>
  <si>
    <t>1.89%</t>
  </si>
  <si>
    <t>96.23%</t>
  </si>
  <si>
    <t>3.77%</t>
  </si>
  <si>
    <t>6011 Allapattah Middle</t>
  </si>
  <si>
    <t>99.05%</t>
  </si>
  <si>
    <t>0.95%</t>
  </si>
  <si>
    <t>98.10%</t>
  </si>
  <si>
    <t>1.90%</t>
  </si>
  <si>
    <t>6012 Mater Academy Middle</t>
  </si>
  <si>
    <t>91.28%</t>
  </si>
  <si>
    <t>8.72%</t>
  </si>
  <si>
    <t>87.45%</t>
  </si>
  <si>
    <t>12.55%</t>
  </si>
  <si>
    <t>6013 Somerset Academy MS (South Campus)</t>
  </si>
  <si>
    <t>6020 Aspira Charter</t>
  </si>
  <si>
    <t>99.51%</t>
  </si>
  <si>
    <t>0.49%</t>
  </si>
  <si>
    <t>6021 Arvida Middle School</t>
  </si>
  <si>
    <t>89.96%</t>
  </si>
  <si>
    <t>10.04%</t>
  </si>
  <si>
    <t>86.16%</t>
  </si>
  <si>
    <t>13.84%</t>
  </si>
  <si>
    <t>84.15%</t>
  </si>
  <si>
    <t>15.85%</t>
  </si>
  <si>
    <t>87.05%</t>
  </si>
  <si>
    <t>12.95%</t>
  </si>
  <si>
    <t>95.09%</t>
  </si>
  <si>
    <t>4.91%</t>
  </si>
  <si>
    <t>6022 Pinecrest Academy Charter Middle</t>
  </si>
  <si>
    <t>94.90%</t>
  </si>
  <si>
    <t>5.10%</t>
  </si>
  <si>
    <t>6023 Andover Middle School</t>
  </si>
  <si>
    <t>99.00%</t>
  </si>
  <si>
    <t>1.00%</t>
  </si>
  <si>
    <t>6030 Doral Academy Charter Middle</t>
  </si>
  <si>
    <t>92.01%</t>
  </si>
  <si>
    <t>7.99%</t>
  </si>
  <si>
    <t>89.26%</t>
  </si>
  <si>
    <t>10.74%</t>
  </si>
  <si>
    <t>89.53%</t>
  </si>
  <si>
    <t>10.47%</t>
  </si>
  <si>
    <t>6031 Brownsville Middle School</t>
  </si>
  <si>
    <t>99.43%</t>
  </si>
  <si>
    <t>0.57%</t>
  </si>
  <si>
    <t>6033 Mater Academy Lakes Middle School</t>
  </si>
  <si>
    <t>95.68%</t>
  </si>
  <si>
    <t>4.32%</t>
  </si>
  <si>
    <t>90.27%</t>
  </si>
  <si>
    <t>9.73%</t>
  </si>
  <si>
    <t>85.95%</t>
  </si>
  <si>
    <t>14.05%</t>
  </si>
  <si>
    <t>97.84%</t>
  </si>
  <si>
    <t>2.16%</t>
  </si>
  <si>
    <t xml:space="preserve">6040 Doctors Charter School Of Miami Shores </t>
  </si>
  <si>
    <t>84.88%</t>
  </si>
  <si>
    <t>15.12%</t>
  </si>
  <si>
    <t>87.21%</t>
  </si>
  <si>
    <t>12.79%</t>
  </si>
  <si>
    <t>86.05%</t>
  </si>
  <si>
    <t>13.95%</t>
  </si>
  <si>
    <t>6041 Paul W. Bell Middle School</t>
  </si>
  <si>
    <t>96.93%</t>
  </si>
  <si>
    <t>3.07%</t>
  </si>
  <si>
    <t>6042 Mater Gardens Academy Middle School</t>
  </si>
  <si>
    <t>83.64%</t>
  </si>
  <si>
    <t>16.36%</t>
  </si>
  <si>
    <t>65.45%</t>
  </si>
  <si>
    <t>34.55%</t>
  </si>
  <si>
    <t>87.27%</t>
  </si>
  <si>
    <t>12.73%</t>
  </si>
  <si>
    <t>92.73%</t>
  </si>
  <si>
    <t>7.27%</t>
  </si>
  <si>
    <t>6045 International Studies Charter Middle</t>
  </si>
  <si>
    <t>91.07%</t>
  </si>
  <si>
    <t>8.93%</t>
  </si>
  <si>
    <t>6047 Mater Acad. MS of International Studies</t>
  </si>
  <si>
    <t>6048 Miami Community Charter Middle School</t>
  </si>
  <si>
    <t>6049 River Cities Community Charter School</t>
  </si>
  <si>
    <t>6051 Carol City Middle School</t>
  </si>
  <si>
    <t>98.17%</t>
  </si>
  <si>
    <t>1.83%</t>
  </si>
  <si>
    <t>95.43%</t>
  </si>
  <si>
    <t>4.57%</t>
  </si>
  <si>
    <t>97.72%</t>
  </si>
  <si>
    <t>2.28%</t>
  </si>
  <si>
    <t>99.09%</t>
  </si>
  <si>
    <t>0.91%</t>
  </si>
  <si>
    <t>6052 Zelda Glazer Middle</t>
  </si>
  <si>
    <t>96.80%</t>
  </si>
  <si>
    <t>3.20%</t>
  </si>
  <si>
    <t>92.80%</t>
  </si>
  <si>
    <t>7.20%</t>
  </si>
  <si>
    <t>93.40%</t>
  </si>
  <si>
    <t>6.60%</t>
  </si>
  <si>
    <t>97.00%</t>
  </si>
  <si>
    <t>3.00%</t>
  </si>
  <si>
    <t>6053 Somerset Academy Middle (South Miami)</t>
  </si>
  <si>
    <t>6060 Aspira south</t>
  </si>
  <si>
    <t>89.36%</t>
  </si>
  <si>
    <t>10.64%</t>
  </si>
  <si>
    <t>6061 Campbell Drive Middle School</t>
  </si>
  <si>
    <t>99.02%</t>
  </si>
  <si>
    <t>0.98%</t>
  </si>
  <si>
    <t>6070 Aspira</t>
  </si>
  <si>
    <t>99.07%</t>
  </si>
  <si>
    <t>0.93%</t>
  </si>
  <si>
    <t>6071 G. W. Carver Middle</t>
  </si>
  <si>
    <t>63.29%</t>
  </si>
  <si>
    <t>36.71%</t>
  </si>
  <si>
    <t>66.14%</t>
  </si>
  <si>
    <t>33.86%</t>
  </si>
  <si>
    <t>82.59%</t>
  </si>
  <si>
    <t>17.41%</t>
  </si>
  <si>
    <t>6081 Centennial Middle School</t>
  </si>
  <si>
    <t>94.89%</t>
  </si>
  <si>
    <t>5.11%</t>
  </si>
  <si>
    <t>6091 CItrus Grove Middle School</t>
  </si>
  <si>
    <t>98.74%</t>
  </si>
  <si>
    <t>1.26%</t>
  </si>
  <si>
    <t>99.69%</t>
  </si>
  <si>
    <t>0.31%</t>
  </si>
  <si>
    <t>6111 Cutler Ridge Middle School</t>
  </si>
  <si>
    <t>97.91%</t>
  </si>
  <si>
    <t>2.09%</t>
  </si>
  <si>
    <t>94.24%</t>
  </si>
  <si>
    <t>5.76%</t>
  </si>
  <si>
    <t>95.81%</t>
  </si>
  <si>
    <t>4.19%</t>
  </si>
  <si>
    <t>96.86%</t>
  </si>
  <si>
    <t>3.14%</t>
  </si>
  <si>
    <t>6121 Ruben Dario Middle School</t>
  </si>
  <si>
    <t>6141 Charles R Drew Middle School</t>
  </si>
  <si>
    <t>94.95%</t>
  </si>
  <si>
    <t>5.05%</t>
  </si>
  <si>
    <t>97.98%</t>
  </si>
  <si>
    <t>2.02%</t>
  </si>
  <si>
    <t>96.97%</t>
  </si>
  <si>
    <t>3.03%</t>
  </si>
  <si>
    <t>6151 Doral Middle School</t>
  </si>
  <si>
    <t>96.52%</t>
  </si>
  <si>
    <t>3.48%</t>
  </si>
  <si>
    <t>6161 Lawton Chiles Middle</t>
  </si>
  <si>
    <t>92.45%</t>
  </si>
  <si>
    <t>7.55%</t>
  </si>
  <si>
    <t>91.51%</t>
  </si>
  <si>
    <t>8.49%</t>
  </si>
  <si>
    <t>93.71%</t>
  </si>
  <si>
    <t>6.29%</t>
  </si>
  <si>
    <t>94.34%</t>
  </si>
  <si>
    <t>5.66%</t>
  </si>
  <si>
    <t>6171 Henry H. Filer Middle School</t>
  </si>
  <si>
    <t>99.75%</t>
  </si>
  <si>
    <t>0.25%</t>
  </si>
  <si>
    <t>6211 Glades Middle School</t>
  </si>
  <si>
    <t>94.15%</t>
  </si>
  <si>
    <t>5.85%</t>
  </si>
  <si>
    <t>92.02%</t>
  </si>
  <si>
    <t>7.98%</t>
  </si>
  <si>
    <t>93.35%</t>
  </si>
  <si>
    <t>6.65%</t>
  </si>
  <si>
    <t>97.61%</t>
  </si>
  <si>
    <t>2.39%</t>
  </si>
  <si>
    <t>6221 Hammocks Middle School</t>
  </si>
  <si>
    <t>97.32%</t>
  </si>
  <si>
    <t>2.68%</t>
  </si>
  <si>
    <t>93.92%</t>
  </si>
  <si>
    <t>6.08%</t>
  </si>
  <si>
    <t>94.65%</t>
  </si>
  <si>
    <t>5.35%</t>
  </si>
  <si>
    <t>97.57%</t>
  </si>
  <si>
    <t>2.43%</t>
  </si>
  <si>
    <t>6231 Hialeah Middle School</t>
  </si>
  <si>
    <t>96.50%</t>
  </si>
  <si>
    <t>3.50%</t>
  </si>
  <si>
    <t>6241 Highland Oaks Middle School</t>
  </si>
  <si>
    <t>92.12%</t>
  </si>
  <si>
    <t>7.88%</t>
  </si>
  <si>
    <t>86.70%</t>
  </si>
  <si>
    <t>13.30%</t>
  </si>
  <si>
    <t>89.90%</t>
  </si>
  <si>
    <t>10.10%</t>
  </si>
  <si>
    <t>91.13%</t>
  </si>
  <si>
    <t>8.87%</t>
  </si>
  <si>
    <t>6251 Homestead Middle School</t>
  </si>
  <si>
    <t>6281 Thomas Jefferson Middle</t>
  </si>
  <si>
    <t>6301 JFK Middle School</t>
  </si>
  <si>
    <t>92.19%</t>
  </si>
  <si>
    <t>7.81%</t>
  </si>
  <si>
    <t>86.77%</t>
  </si>
  <si>
    <t>13.23%</t>
  </si>
  <si>
    <t>6331 Kinloch Park Middle School</t>
  </si>
  <si>
    <t>97.58%</t>
  </si>
  <si>
    <t>2.42%</t>
  </si>
  <si>
    <t>94.09%</t>
  </si>
  <si>
    <t>5.91%</t>
  </si>
  <si>
    <t>98.66%</t>
  </si>
  <si>
    <t>1.34%</t>
  </si>
  <si>
    <t>6351 Lake Stevens Middle School</t>
  </si>
  <si>
    <t>94.54%</t>
  </si>
  <si>
    <t>5.46%</t>
  </si>
  <si>
    <t>6361 Jose de Diego Middle School</t>
  </si>
  <si>
    <t>99.34%</t>
  </si>
  <si>
    <t>0.66%</t>
  </si>
  <si>
    <t>98.01%</t>
  </si>
  <si>
    <t>1.99%</t>
  </si>
  <si>
    <t>6391 Madison Middle School</t>
  </si>
  <si>
    <t>6411 Horace Mann Middle School</t>
  </si>
  <si>
    <t>98.50%</t>
  </si>
  <si>
    <t>1.50%</t>
  </si>
  <si>
    <t>6421 Jose Marti Middle</t>
  </si>
  <si>
    <t>95.87%</t>
  </si>
  <si>
    <t>4.13%</t>
  </si>
  <si>
    <t>6431 Arthur &amp; Polly Mays Middle Community School</t>
  </si>
  <si>
    <t>6441 Howard D. McMillan Middle</t>
  </si>
  <si>
    <t>96.48%</t>
  </si>
  <si>
    <t>3.52%</t>
  </si>
  <si>
    <t>92.97%</t>
  </si>
  <si>
    <t>7.03%</t>
  </si>
  <si>
    <t>87.11%</t>
  </si>
  <si>
    <t>12.89%</t>
  </si>
  <si>
    <t>94.92%</t>
  </si>
  <si>
    <t>5.08%</t>
  </si>
  <si>
    <t>6481 Miami Edison Middle Schools</t>
  </si>
  <si>
    <t>96.90%</t>
  </si>
  <si>
    <t>3.10%</t>
  </si>
  <si>
    <t>6501 Miami Lakes Middle School</t>
  </si>
  <si>
    <t>99.59%</t>
  </si>
  <si>
    <t>0.41%</t>
  </si>
  <si>
    <t>99.18%</t>
  </si>
  <si>
    <t>0.82%</t>
  </si>
  <si>
    <t>6521 Miami Springs Middle School</t>
  </si>
  <si>
    <t>96.91%</t>
  </si>
  <si>
    <t>3.09%</t>
  </si>
  <si>
    <t>94.01%</t>
  </si>
  <si>
    <t>5.99%</t>
  </si>
  <si>
    <t>97.64%</t>
  </si>
  <si>
    <t>2.36%</t>
  </si>
  <si>
    <t>6541 Nautilus Middle</t>
  </si>
  <si>
    <t>95.23%</t>
  </si>
  <si>
    <t>4.77%</t>
  </si>
  <si>
    <t>92.84%</t>
  </si>
  <si>
    <t>7.16%</t>
  </si>
  <si>
    <t>96.29%</t>
  </si>
  <si>
    <t>3.71%</t>
  </si>
  <si>
    <t>97.08%</t>
  </si>
  <si>
    <t>2.92%</t>
  </si>
  <si>
    <t>6571 Norland Middle</t>
  </si>
  <si>
    <t>6591 North Dade Middle School</t>
  </si>
  <si>
    <t>98.90%</t>
  </si>
  <si>
    <t>1.10%</t>
  </si>
  <si>
    <t>6611 Country Club Middle School</t>
  </si>
  <si>
    <t>96.78%</t>
  </si>
  <si>
    <t>3.22%</t>
  </si>
  <si>
    <t>93.57%</t>
  </si>
  <si>
    <t>6.43%</t>
  </si>
  <si>
    <t>6631 North Miami Middle School</t>
  </si>
  <si>
    <t>99.41%</t>
  </si>
  <si>
    <t>0.59%</t>
  </si>
  <si>
    <t>98.24%</t>
  </si>
  <si>
    <t>1.76%</t>
  </si>
  <si>
    <t>6681 Palm Springs Middle</t>
  </si>
  <si>
    <t>94.23%</t>
  </si>
  <si>
    <t>5.77%</t>
  </si>
  <si>
    <t>6701 Palmetto Middle School</t>
  </si>
  <si>
    <t>87.68%</t>
  </si>
  <si>
    <t>12.32%</t>
  </si>
  <si>
    <t>90.15%</t>
  </si>
  <si>
    <t>9.85%</t>
  </si>
  <si>
    <t>6721 Parkway Middle Community School</t>
  </si>
  <si>
    <t>6741 Ponce de Leon Middle School</t>
  </si>
  <si>
    <t>94.33%</t>
  </si>
  <si>
    <t>5.67%</t>
  </si>
  <si>
    <t>90.89%</t>
  </si>
  <si>
    <t>9.11%</t>
  </si>
  <si>
    <t>6751 Hialeah Gardens Middle School</t>
  </si>
  <si>
    <t>92.33%</t>
  </si>
  <si>
    <t>7.67%</t>
  </si>
  <si>
    <t>92.66%</t>
  </si>
  <si>
    <t>7.34%</t>
  </si>
  <si>
    <t>6761 Redland Middle School</t>
  </si>
  <si>
    <t>96.63%</t>
  </si>
  <si>
    <t>3.37%</t>
  </si>
  <si>
    <t>96.07%</t>
  </si>
  <si>
    <t>3.93%</t>
  </si>
  <si>
    <t>6771 Jorge Mas Canosa Middle School</t>
  </si>
  <si>
    <t>92.61%</t>
  </si>
  <si>
    <t>7.39%</t>
  </si>
  <si>
    <t>95.25%</t>
  </si>
  <si>
    <t>4.75%</t>
  </si>
  <si>
    <t>6781 Richmond heights Middle School</t>
  </si>
  <si>
    <t>93.64%</t>
  </si>
  <si>
    <t>6.36%</t>
  </si>
  <si>
    <t>6801 Riviera Middle School</t>
  </si>
  <si>
    <t>96.22%</t>
  </si>
  <si>
    <t>3.78%</t>
  </si>
  <si>
    <t>6821 Rockway Middle School</t>
  </si>
  <si>
    <t>96.65%</t>
  </si>
  <si>
    <t>3.35%</t>
  </si>
  <si>
    <t>91.52%</t>
  </si>
  <si>
    <t>8.48%</t>
  </si>
  <si>
    <t>6841 Shenandoah Middle School</t>
  </si>
  <si>
    <t>95.19%</t>
  </si>
  <si>
    <t>4.81%</t>
  </si>
  <si>
    <t>98.40%</t>
  </si>
  <si>
    <t>1.60%</t>
  </si>
  <si>
    <t>6861 Southwood Middle School</t>
  </si>
  <si>
    <t>95.85%</t>
  </si>
  <si>
    <t>4.15%</t>
  </si>
  <si>
    <t>88.02%</t>
  </si>
  <si>
    <t>11.98%</t>
  </si>
  <si>
    <t>91.24%</t>
  </si>
  <si>
    <t>8.76%</t>
  </si>
  <si>
    <t>6881 South Miami Middle School</t>
  </si>
  <si>
    <t>87.93%</t>
  </si>
  <si>
    <t>12.07%</t>
  </si>
  <si>
    <t>83.91%</t>
  </si>
  <si>
    <t>16.09%</t>
  </si>
  <si>
    <t>6901 WR Thomas Middle School</t>
  </si>
  <si>
    <t>96.09%</t>
  </si>
  <si>
    <t>3.91%</t>
  </si>
  <si>
    <t>97.21%</t>
  </si>
  <si>
    <t>2.79%</t>
  </si>
  <si>
    <t>89.94%</t>
  </si>
  <si>
    <t>10.06%</t>
  </si>
  <si>
    <t>6921 Lamar Louise Curry Middle School</t>
  </si>
  <si>
    <t>96.32%</t>
  </si>
  <si>
    <t>3.68%</t>
  </si>
  <si>
    <t>91.10%</t>
  </si>
  <si>
    <t>8.90%</t>
  </si>
  <si>
    <t>6961 West Miami Middle School</t>
  </si>
  <si>
    <t>95.02%</t>
  </si>
  <si>
    <t>4.98%</t>
  </si>
  <si>
    <t>6981 Westview Middle School</t>
  </si>
  <si>
    <t>96.57%</t>
  </si>
  <si>
    <t>3.43%</t>
  </si>
  <si>
    <t>7011 American Senior High School</t>
  </si>
  <si>
    <t>7055 Young Women's Preparatory Academy</t>
  </si>
  <si>
    <t>84.29%</t>
  </si>
  <si>
    <t>15.71%</t>
  </si>
  <si>
    <t>98.57%</t>
  </si>
  <si>
    <t>1.43%</t>
  </si>
  <si>
    <t>7059 Miami Arts Charter</t>
  </si>
  <si>
    <t>89.55%</t>
  </si>
  <si>
    <t>10.45%</t>
  </si>
  <si>
    <t>91.79%</t>
  </si>
  <si>
    <t>8.21%</t>
  </si>
  <si>
    <t>88.06%</t>
  </si>
  <si>
    <t>11.94%</t>
  </si>
  <si>
    <t>7151 Homestead Sr. High School</t>
  </si>
  <si>
    <t>7254 MacArthur North</t>
  </si>
  <si>
    <t>7361 Miami Killian Senior High</t>
  </si>
  <si>
    <t>7411 Miami Northwestern Senior</t>
  </si>
  <si>
    <t>7461 Miami Senior High</t>
  </si>
  <si>
    <t>7541 North Miami Beach Sr.</t>
  </si>
  <si>
    <t>7631 MacArthur South Senior High</t>
  </si>
  <si>
    <t>8101 Jan Mann Opp. Center</t>
  </si>
  <si>
    <t>8121 C.O.P.E. Center North</t>
  </si>
  <si>
    <t>8131 Dorothy M. Wallace COPE Center</t>
  </si>
  <si>
    <t>8141 Juvenile Justice Center</t>
  </si>
  <si>
    <t>92.60%</t>
  </si>
  <si>
    <t>7.40%</t>
  </si>
  <si>
    <t>91.33%</t>
  </si>
  <si>
    <t>8.67%</t>
  </si>
  <si>
    <t>BRIDGEPOINT ACAD INTERAMERICAN</t>
  </si>
  <si>
    <t>MAST @ VIRGINIA KEY</t>
  </si>
  <si>
    <t>7801</t>
  </si>
  <si>
    <t>GEORGE T. BAKER AVIATION</t>
  </si>
  <si>
    <t xml:space="preserve">Science RC G05 School all </t>
  </si>
  <si>
    <t>All Schools | 2012-2013 Fall, 2012-2013 School Year</t>
  </si>
  <si>
    <t>Grade 5 Science Baseline Assessment August 2012</t>
  </si>
  <si>
    <t>Total Row(s): 264 Generated on Sep-22-2012 by Yuwadee Wongbundhit</t>
  </si>
  <si>
    <t>Winter 2012- Grade 5 Science January 2012</t>
  </si>
  <si>
    <t>Overall (66 pts max)</t>
  </si>
  <si>
    <t>Earth and Space Science (19 pts max)</t>
  </si>
  <si>
    <t>Nature of Science (8 pts max)</t>
  </si>
  <si>
    <t>86.55%</t>
  </si>
  <si>
    <t>13.45%</t>
  </si>
  <si>
    <t>77.31%</t>
  </si>
  <si>
    <t>22.69%</t>
  </si>
  <si>
    <t>84.87%</t>
  </si>
  <si>
    <t>15.13%</t>
  </si>
  <si>
    <t>69.75%</t>
  </si>
  <si>
    <t>30.25%</t>
  </si>
  <si>
    <t>85.54%</t>
  </si>
  <si>
    <t>14.46%</t>
  </si>
  <si>
    <t>91.57%</t>
  </si>
  <si>
    <t>8.43%</t>
  </si>
  <si>
    <t>72.29%</t>
  </si>
  <si>
    <t>27.71%</t>
  </si>
  <si>
    <t>88.55%</t>
  </si>
  <si>
    <t>11.45%</t>
  </si>
  <si>
    <t>67.47%</t>
  </si>
  <si>
    <t>32.53%</t>
  </si>
  <si>
    <t>93.16%</t>
  </si>
  <si>
    <t>6.84%</t>
  </si>
  <si>
    <t>87.37%</t>
  </si>
  <si>
    <t>12.63%</t>
  </si>
  <si>
    <t>82.82%</t>
  </si>
  <si>
    <t>17.18%</t>
  </si>
  <si>
    <t>77.30%</t>
  </si>
  <si>
    <t>22.70%</t>
  </si>
  <si>
    <t>92.91%</t>
  </si>
  <si>
    <t>7.09%</t>
  </si>
  <si>
    <t>70.87%</t>
  </si>
  <si>
    <t>29.13%</t>
  </si>
  <si>
    <t>90.43%</t>
  </si>
  <si>
    <t>9.57%</t>
  </si>
  <si>
    <t>86.17%</t>
  </si>
  <si>
    <t>13.83%</t>
  </si>
  <si>
    <t>99.20%</t>
  </si>
  <si>
    <t>0.80%</t>
  </si>
  <si>
    <t>92.00%</t>
  </si>
  <si>
    <t>8.00%</t>
  </si>
  <si>
    <t>93.21%</t>
  </si>
  <si>
    <t>6.79%</t>
  </si>
  <si>
    <t>87.04%</t>
  </si>
  <si>
    <t>12.96%</t>
  </si>
  <si>
    <t>91.36%</t>
  </si>
  <si>
    <t>8.64%</t>
  </si>
  <si>
    <t>73.46%</t>
  </si>
  <si>
    <t>26.54%</t>
  </si>
  <si>
    <t>93.61%</t>
  </si>
  <si>
    <t>6.39%</t>
  </si>
  <si>
    <t>92.69%</t>
  </si>
  <si>
    <t>7.31%</t>
  </si>
  <si>
    <t>75.34%</t>
  </si>
  <si>
    <t>24.66%</t>
  </si>
  <si>
    <t>82.69%</t>
  </si>
  <si>
    <t>17.31%</t>
  </si>
  <si>
    <t>77.92%</t>
  </si>
  <si>
    <t>22.08%</t>
  </si>
  <si>
    <t>97.40%</t>
  </si>
  <si>
    <t>2.60%</t>
  </si>
  <si>
    <t>88.54%</t>
  </si>
  <si>
    <t>11.46%</t>
  </si>
  <si>
    <t>92.71%</t>
  </si>
  <si>
    <t>7.29%</t>
  </si>
  <si>
    <t>92.62%</t>
  </si>
  <si>
    <t>7.38%</t>
  </si>
  <si>
    <t>83.61%</t>
  </si>
  <si>
    <t>16.39%</t>
  </si>
  <si>
    <t>77.05%</t>
  </si>
  <si>
    <t>22.95%</t>
  </si>
  <si>
    <t>91.59%</t>
  </si>
  <si>
    <t>8.41%</t>
  </si>
  <si>
    <t>94.39%</t>
  </si>
  <si>
    <t>5.61%</t>
  </si>
  <si>
    <t>84.11%</t>
  </si>
  <si>
    <t>15.89%</t>
  </si>
  <si>
    <t>75.70%</t>
  </si>
  <si>
    <t>24.30%</t>
  </si>
  <si>
    <t>94.79%</t>
  </si>
  <si>
    <t>5.21%</t>
  </si>
  <si>
    <t>80.21%</t>
  </si>
  <si>
    <t>19.79%</t>
  </si>
  <si>
    <t>82.47%</t>
  </si>
  <si>
    <t>17.53%</t>
  </si>
  <si>
    <t>72.16%</t>
  </si>
  <si>
    <t>27.84%</t>
  </si>
  <si>
    <t>69.07%</t>
  </si>
  <si>
    <t>30.93%</t>
  </si>
  <si>
    <t>99.03%</t>
  </si>
  <si>
    <t>0.97%</t>
  </si>
  <si>
    <t>98.06%</t>
  </si>
  <si>
    <t>1.94%</t>
  </si>
  <si>
    <t>93.20%</t>
  </si>
  <si>
    <t>6.80%</t>
  </si>
  <si>
    <t>97.09%</t>
  </si>
  <si>
    <t>2.91%</t>
  </si>
  <si>
    <t>88.35%</t>
  </si>
  <si>
    <t>11.65%</t>
  </si>
  <si>
    <t>98.84%</t>
  </si>
  <si>
    <t>1.16%</t>
  </si>
  <si>
    <t>77.91%</t>
  </si>
  <si>
    <t>22.09%</t>
  </si>
  <si>
    <t>84.09%</t>
  </si>
  <si>
    <t>15.91%</t>
  </si>
  <si>
    <t>95.96%</t>
  </si>
  <si>
    <t>4.04%</t>
  </si>
  <si>
    <t>81.67%</t>
  </si>
  <si>
    <t>18.33%</t>
  </si>
  <si>
    <t>65.83%</t>
  </si>
  <si>
    <t>34.17%</t>
  </si>
  <si>
    <t>93.59%</t>
  </si>
  <si>
    <t>6.41%</t>
  </si>
  <si>
    <t>96.25%</t>
  </si>
  <si>
    <t>3.75%</t>
  </si>
  <si>
    <t>79.63%</t>
  </si>
  <si>
    <t>20.37%</t>
  </si>
  <si>
    <t>75.93%</t>
  </si>
  <si>
    <t>24.07%</t>
  </si>
  <si>
    <t>92.42%</t>
  </si>
  <si>
    <t>7.58%</t>
  </si>
  <si>
    <t>87.88%</t>
  </si>
  <si>
    <t>12.12%</t>
  </si>
  <si>
    <t>72.73%</t>
  </si>
  <si>
    <t>27.27%</t>
  </si>
  <si>
    <t>96.38%</t>
  </si>
  <si>
    <t>3.62%</t>
  </si>
  <si>
    <t>81.88%</t>
  </si>
  <si>
    <t>18.12%</t>
  </si>
  <si>
    <t>92.92%</t>
  </si>
  <si>
    <t>7.08%</t>
  </si>
  <si>
    <t>92.04%</t>
  </si>
  <si>
    <t>7.96%</t>
  </si>
  <si>
    <t>97.35%</t>
  </si>
  <si>
    <t>2.65%</t>
  </si>
  <si>
    <t>96.12%</t>
  </si>
  <si>
    <t>3.88%</t>
  </si>
  <si>
    <t>82.09%</t>
  </si>
  <si>
    <t>17.91%</t>
  </si>
  <si>
    <t>86.21%</t>
  </si>
  <si>
    <t>13.79%</t>
  </si>
  <si>
    <t>98.55%</t>
  </si>
  <si>
    <t>1.45%</t>
  </si>
  <si>
    <t>81.00%</t>
  </si>
  <si>
    <t>19.00%</t>
  </si>
  <si>
    <t>63.00%</t>
  </si>
  <si>
    <t>37.00%</t>
  </si>
  <si>
    <t>90.72%</t>
  </si>
  <si>
    <t>9.28%</t>
  </si>
  <si>
    <t>88.66%</t>
  </si>
  <si>
    <t>11.34%</t>
  </si>
  <si>
    <t>87.73%</t>
  </si>
  <si>
    <t>12.27%</t>
  </si>
  <si>
    <t>85.89%</t>
  </si>
  <si>
    <t>14.11%</t>
  </si>
  <si>
    <t>88.34%</t>
  </si>
  <si>
    <t>11.66%</t>
  </si>
  <si>
    <t>65.64%</t>
  </si>
  <si>
    <t>34.36%</t>
  </si>
  <si>
    <t>98.88%</t>
  </si>
  <si>
    <t>1.12%</t>
  </si>
  <si>
    <t>82.67%</t>
  </si>
  <si>
    <t>17.33%</t>
  </si>
  <si>
    <t>97.33%</t>
  </si>
  <si>
    <t>2.67%</t>
  </si>
  <si>
    <t>98.82%</t>
  </si>
  <si>
    <t>1.18%</t>
  </si>
  <si>
    <t>94.81%</t>
  </si>
  <si>
    <t>5.19%</t>
  </si>
  <si>
    <t>84.96%</t>
  </si>
  <si>
    <t>15.04%</t>
  </si>
  <si>
    <t>88.50%</t>
  </si>
  <si>
    <t>11.50%</t>
  </si>
  <si>
    <t>66.37%</t>
  </si>
  <si>
    <t>33.63%</t>
  </si>
  <si>
    <t>79.07%</t>
  </si>
  <si>
    <t>20.93%</t>
  </si>
  <si>
    <t>90.67%</t>
  </si>
  <si>
    <t>9.33%</t>
  </si>
  <si>
    <t>69.57%</t>
  </si>
  <si>
    <t>30.43%</t>
  </si>
  <si>
    <t>72.83%</t>
  </si>
  <si>
    <t>27.17%</t>
  </si>
  <si>
    <t>61.96%</t>
  </si>
  <si>
    <t>38.04%</t>
  </si>
  <si>
    <t>71.74%</t>
  </si>
  <si>
    <t>28.26%</t>
  </si>
  <si>
    <t>54.35%</t>
  </si>
  <si>
    <t>45.65%</t>
  </si>
  <si>
    <t>75.28%</t>
  </si>
  <si>
    <t>24.72%</t>
  </si>
  <si>
    <t>85.39%</t>
  </si>
  <si>
    <t>14.61%</t>
  </si>
  <si>
    <t>66.29%</t>
  </si>
  <si>
    <t>33.71%</t>
  </si>
  <si>
    <t>55.06%</t>
  </si>
  <si>
    <t>44.94%</t>
  </si>
  <si>
    <t>81.82%</t>
  </si>
  <si>
    <t>18.18%</t>
  </si>
  <si>
    <t>71.52%</t>
  </si>
  <si>
    <t>28.48%</t>
  </si>
  <si>
    <t>93.44%</t>
  </si>
  <si>
    <t>6.56%</t>
  </si>
  <si>
    <t>96.72%</t>
  </si>
  <si>
    <t>3.28%</t>
  </si>
  <si>
    <t>81.97%</t>
  </si>
  <si>
    <t>18.03%</t>
  </si>
  <si>
    <t>69.23%</t>
  </si>
  <si>
    <t>30.77%</t>
  </si>
  <si>
    <t>85.52%</t>
  </si>
  <si>
    <t>14.48%</t>
  </si>
  <si>
    <t>88.97%</t>
  </si>
  <si>
    <t>11.03%</t>
  </si>
  <si>
    <t>71.72%</t>
  </si>
  <si>
    <t>28.28%</t>
  </si>
  <si>
    <t>65.52%</t>
  </si>
  <si>
    <t>34.48%</t>
  </si>
  <si>
    <t>94.32%</t>
  </si>
  <si>
    <t>5.68%</t>
  </si>
  <si>
    <t>85.23%</t>
  </si>
  <si>
    <t>14.77%</t>
  </si>
  <si>
    <t>92.93%</t>
  </si>
  <si>
    <t>7.07%</t>
  </si>
  <si>
    <t>87.69%</t>
  </si>
  <si>
    <t>12.31%</t>
  </si>
  <si>
    <t>72.31%</t>
  </si>
  <si>
    <t>27.69%</t>
  </si>
  <si>
    <t>85.80%</t>
  </si>
  <si>
    <t>14.20%</t>
  </si>
  <si>
    <t>91.12%</t>
  </si>
  <si>
    <t>8.88%</t>
  </si>
  <si>
    <t>75.15%</t>
  </si>
  <si>
    <t>24.85%</t>
  </si>
  <si>
    <t>86.98%</t>
  </si>
  <si>
    <t>13.02%</t>
  </si>
  <si>
    <t>66.27%</t>
  </si>
  <si>
    <t>33.73%</t>
  </si>
  <si>
    <t>87.25%</t>
  </si>
  <si>
    <t>12.75%</t>
  </si>
  <si>
    <t>89.71%</t>
  </si>
  <si>
    <t>10.29%</t>
  </si>
  <si>
    <t>70.10%</t>
  </si>
  <si>
    <t>29.90%</t>
  </si>
  <si>
    <t>86.11%</t>
  </si>
  <si>
    <t>13.89%</t>
  </si>
  <si>
    <t>90.28%</t>
  </si>
  <si>
    <t>9.72%</t>
  </si>
  <si>
    <t>68.06%</t>
  </si>
  <si>
    <t>31.94%</t>
  </si>
  <si>
    <t>93.52%</t>
  </si>
  <si>
    <t>6.48%</t>
  </si>
  <si>
    <t>71.30%</t>
  </si>
  <si>
    <t>28.70%</t>
  </si>
  <si>
    <t>83.90%</t>
  </si>
  <si>
    <t>16.10%</t>
  </si>
  <si>
    <t>88.98%</t>
  </si>
  <si>
    <t>11.02%</t>
  </si>
  <si>
    <t>79.66%</t>
  </si>
  <si>
    <t>20.34%</t>
  </si>
  <si>
    <t>82.95%</t>
  </si>
  <si>
    <t>17.05%</t>
  </si>
  <si>
    <t>95.54%</t>
  </si>
  <si>
    <t>4.46%</t>
  </si>
  <si>
    <t>82.29%</t>
  </si>
  <si>
    <t>17.71%</t>
  </si>
  <si>
    <t>76.04%</t>
  </si>
  <si>
    <t>23.96%</t>
  </si>
  <si>
    <t>84.52%</t>
  </si>
  <si>
    <t>15.48%</t>
  </si>
  <si>
    <t>78.86%</t>
  </si>
  <si>
    <t>21.14%</t>
  </si>
  <si>
    <t>76.42%</t>
  </si>
  <si>
    <t>23.58%</t>
  </si>
  <si>
    <t>60.53%</t>
  </si>
  <si>
    <t>39.47%</t>
  </si>
  <si>
    <t>82.00%</t>
  </si>
  <si>
    <t>18.00%</t>
  </si>
  <si>
    <t>68.00%</t>
  </si>
  <si>
    <t>32.00%</t>
  </si>
  <si>
    <t>82.35%</t>
  </si>
  <si>
    <t>17.65%</t>
  </si>
  <si>
    <t>2013 Bridgepoint Academy Greater Miami</t>
  </si>
  <si>
    <t>70.00%</t>
  </si>
  <si>
    <t>30.00%</t>
  </si>
  <si>
    <t>68.09%</t>
  </si>
  <si>
    <t>31.91%</t>
  </si>
  <si>
    <t>82.89%</t>
  </si>
  <si>
    <t>17.11%</t>
  </si>
  <si>
    <t>81.68%</t>
  </si>
  <si>
    <t>18.32%</t>
  </si>
  <si>
    <t>87.02%</t>
  </si>
  <si>
    <t>12.98%</t>
  </si>
  <si>
    <t>86.29%</t>
  </si>
  <si>
    <t>13.71%</t>
  </si>
  <si>
    <t>90.86%</t>
  </si>
  <si>
    <t>9.14%</t>
  </si>
  <si>
    <t>78.17%</t>
  </si>
  <si>
    <t>21.83%</t>
  </si>
  <si>
    <t>91.37%</t>
  </si>
  <si>
    <t>8.63%</t>
  </si>
  <si>
    <t>73.10%</t>
  </si>
  <si>
    <t>26.90%</t>
  </si>
  <si>
    <t>96.10%</t>
  </si>
  <si>
    <t>3.90%</t>
  </si>
  <si>
    <t>98.05%</t>
  </si>
  <si>
    <t>1.95%</t>
  </si>
  <si>
    <t>88.96%</t>
  </si>
  <si>
    <t>11.04%</t>
  </si>
  <si>
    <t>77.27%</t>
  </si>
  <si>
    <t>22.73%</t>
  </si>
  <si>
    <t>90.49%</t>
  </si>
  <si>
    <t>9.51%</t>
  </si>
  <si>
    <t>90.85%</t>
  </si>
  <si>
    <t>9.15%</t>
  </si>
  <si>
    <t>85.56%</t>
  </si>
  <si>
    <t>14.44%</t>
  </si>
  <si>
    <t>76.76%</t>
  </si>
  <si>
    <t>23.24%</t>
  </si>
  <si>
    <t>75.64%</t>
  </si>
  <si>
    <t>24.36%</t>
  </si>
  <si>
    <t>91.80%</t>
  </si>
  <si>
    <t>8.20%</t>
  </si>
  <si>
    <t>78.69%</t>
  </si>
  <si>
    <t>21.31%</t>
  </si>
  <si>
    <t>88.03%</t>
  </si>
  <si>
    <t>11.97%</t>
  </si>
  <si>
    <t>92.25%</t>
  </si>
  <si>
    <t>7.75%</t>
  </si>
  <si>
    <t>83.10%</t>
  </si>
  <si>
    <t>16.90%</t>
  </si>
  <si>
    <t>91.55%</t>
  </si>
  <si>
    <t>8.45%</t>
  </si>
  <si>
    <t>68.31%</t>
  </si>
  <si>
    <t>31.69%</t>
  </si>
  <si>
    <t>92.63%</t>
  </si>
  <si>
    <t>7.37%</t>
  </si>
  <si>
    <t>88.42%</t>
  </si>
  <si>
    <t>11.58%</t>
  </si>
  <si>
    <t>96.58%</t>
  </si>
  <si>
    <t>3.42%</t>
  </si>
  <si>
    <t>94.02%</t>
  </si>
  <si>
    <t>5.98%</t>
  </si>
  <si>
    <t>91.45%</t>
  </si>
  <si>
    <t>8.55%</t>
  </si>
  <si>
    <t>94.71%</t>
  </si>
  <si>
    <t>5.29%</t>
  </si>
  <si>
    <t>92.35%</t>
  </si>
  <si>
    <t>7.65%</t>
  </si>
  <si>
    <t>87.65%</t>
  </si>
  <si>
    <t>12.35%</t>
  </si>
  <si>
    <t>91.00%</t>
  </si>
  <si>
    <t>9.00%</t>
  </si>
  <si>
    <t>81.71%</t>
  </si>
  <si>
    <t>18.29%</t>
  </si>
  <si>
    <t>63.41%</t>
  </si>
  <si>
    <t>36.59%</t>
  </si>
  <si>
    <t>89.33%</t>
  </si>
  <si>
    <t>10.67%</t>
  </si>
  <si>
    <t>79.84%</t>
  </si>
  <si>
    <t>20.16%</t>
  </si>
  <si>
    <t>96.21%</t>
  </si>
  <si>
    <t>3.79%</t>
  </si>
  <si>
    <t>82.57%</t>
  </si>
  <si>
    <t>17.43%</t>
  </si>
  <si>
    <t>84.40%</t>
  </si>
  <si>
    <t>15.60%</t>
  </si>
  <si>
    <t>70.64%</t>
  </si>
  <si>
    <t>29.36%</t>
  </si>
  <si>
    <t>66.06%</t>
  </si>
  <si>
    <t>33.94%</t>
  </si>
  <si>
    <t>90.18%</t>
  </si>
  <si>
    <t>9.82%</t>
  </si>
  <si>
    <t>91.96%</t>
  </si>
  <si>
    <t>8.04%</t>
  </si>
  <si>
    <t>83.93%</t>
  </si>
  <si>
    <t>16.07%</t>
  </si>
  <si>
    <t>82.19%</t>
  </si>
  <si>
    <t>17.81%</t>
  </si>
  <si>
    <t>78.08%</t>
  </si>
  <si>
    <t>21.92%</t>
  </si>
  <si>
    <t>89.04%</t>
  </si>
  <si>
    <t>10.96%</t>
  </si>
  <si>
    <t>64.38%</t>
  </si>
  <si>
    <t>35.62%</t>
  </si>
  <si>
    <t>76.86%</t>
  </si>
  <si>
    <t>23.14%</t>
  </si>
  <si>
    <t>84.30%</t>
  </si>
  <si>
    <t>15.70%</t>
  </si>
  <si>
    <t>71.07%</t>
  </si>
  <si>
    <t>28.93%</t>
  </si>
  <si>
    <t>97.38%</t>
  </si>
  <si>
    <t>2.62%</t>
  </si>
  <si>
    <t>89.01%</t>
  </si>
  <si>
    <t>10.99%</t>
  </si>
  <si>
    <t>77.78%</t>
  </si>
  <si>
    <t>22.22%</t>
  </si>
  <si>
    <t>87.82%</t>
  </si>
  <si>
    <t>12.18%</t>
  </si>
  <si>
    <t>91.82%</t>
  </si>
  <si>
    <t>8.18%</t>
  </si>
  <si>
    <t>94.97%</t>
  </si>
  <si>
    <t>5.03%</t>
  </si>
  <si>
    <t>85.53%</t>
  </si>
  <si>
    <t>14.47%</t>
  </si>
  <si>
    <t>87.10%</t>
  </si>
  <si>
    <t>12.90%</t>
  </si>
  <si>
    <t>83.87%</t>
  </si>
  <si>
    <t>16.13%</t>
  </si>
  <si>
    <t>90.32%</t>
  </si>
  <si>
    <t>9.68%</t>
  </si>
  <si>
    <t>61.29%</t>
  </si>
  <si>
    <t>38.71%</t>
  </si>
  <si>
    <t>91.94%</t>
  </si>
  <si>
    <t>8.06%</t>
  </si>
  <si>
    <t>89.76%</t>
  </si>
  <si>
    <t>10.24%</t>
  </si>
  <si>
    <t>97.89%</t>
  </si>
  <si>
    <t>2.11%</t>
  </si>
  <si>
    <t>70.95%</t>
  </si>
  <si>
    <t>29.05%</t>
  </si>
  <si>
    <t>83.11%</t>
  </si>
  <si>
    <t>16.89%</t>
  </si>
  <si>
    <t>3034 Bridgepoint Academy Of Village Green</t>
  </si>
  <si>
    <t>81.36%</t>
  </si>
  <si>
    <t>18.64%</t>
  </si>
  <si>
    <t>3100 Mater Academy East Charter School</t>
  </si>
  <si>
    <t>81.54%</t>
  </si>
  <si>
    <t>18.46%</t>
  </si>
  <si>
    <t>77.95%</t>
  </si>
  <si>
    <t>22.05%</t>
  </si>
  <si>
    <t>68.50%</t>
  </si>
  <si>
    <t>31.50%</t>
  </si>
  <si>
    <t>85.88%</t>
  </si>
  <si>
    <t>14.12%</t>
  </si>
  <si>
    <t>78.82%</t>
  </si>
  <si>
    <t>21.18%</t>
  </si>
  <si>
    <t>98.12%</t>
  </si>
  <si>
    <t>1.88%</t>
  </si>
  <si>
    <t>98.59%</t>
  </si>
  <si>
    <t>1.41%</t>
  </si>
  <si>
    <t>94.84%</t>
  </si>
  <si>
    <t>5.16%</t>
  </si>
  <si>
    <t>90.14%</t>
  </si>
  <si>
    <t>9.86%</t>
  </si>
  <si>
    <t>79.71%</t>
  </si>
  <si>
    <t>20.29%</t>
  </si>
  <si>
    <t>72.46%</t>
  </si>
  <si>
    <t>27.54%</t>
  </si>
  <si>
    <t>91.62%</t>
  </si>
  <si>
    <t>8.38%</t>
  </si>
  <si>
    <t>81.56%</t>
  </si>
  <si>
    <t>18.44%</t>
  </si>
  <si>
    <t>90.60%</t>
  </si>
  <si>
    <t>9.40%</t>
  </si>
  <si>
    <t>94.63%</t>
  </si>
  <si>
    <t>5.37%</t>
  </si>
  <si>
    <t>69.80%</t>
  </si>
  <si>
    <t>30.20%</t>
  </si>
  <si>
    <t>98.18%</t>
  </si>
  <si>
    <t>1.82%</t>
  </si>
  <si>
    <t>83.20%</t>
  </si>
  <si>
    <t>16.80%</t>
  </si>
  <si>
    <t>89.60%</t>
  </si>
  <si>
    <t>10.40%</t>
  </si>
  <si>
    <t>72.00%</t>
  </si>
  <si>
    <t>28.00%</t>
  </si>
  <si>
    <t>83.84%</t>
  </si>
  <si>
    <t>16.16%</t>
  </si>
  <si>
    <t>76.77%</t>
  </si>
  <si>
    <t>23.23%</t>
  </si>
  <si>
    <t>88.68%</t>
  </si>
  <si>
    <t>11.32%</t>
  </si>
  <si>
    <t>85.85%</t>
  </si>
  <si>
    <t>14.15%</t>
  </si>
  <si>
    <t>86.79%</t>
  </si>
  <si>
    <t>13.21%</t>
  </si>
  <si>
    <t>3610 Keys Gate Charter School</t>
  </si>
  <si>
    <t>97.52%</t>
  </si>
  <si>
    <t>2.48%</t>
  </si>
  <si>
    <t>90.06%</t>
  </si>
  <si>
    <t>9.94%</t>
  </si>
  <si>
    <t>95.03%</t>
  </si>
  <si>
    <t>4.97%</t>
  </si>
  <si>
    <t>83.23%</t>
  </si>
  <si>
    <t>16.77%</t>
  </si>
  <si>
    <t>94.66%</t>
  </si>
  <si>
    <t>5.34%</t>
  </si>
  <si>
    <t>98.47%</t>
  </si>
  <si>
    <t>1.53%</t>
  </si>
  <si>
    <t>83.65%</t>
  </si>
  <si>
    <t>16.35%</t>
  </si>
  <si>
    <t>86.09%</t>
  </si>
  <si>
    <t>13.91%</t>
  </si>
  <si>
    <t>90.07%</t>
  </si>
  <si>
    <t>9.93%</t>
  </si>
  <si>
    <t>74.83%</t>
  </si>
  <si>
    <t>25.17%</t>
  </si>
  <si>
    <t>81.46%</t>
  </si>
  <si>
    <t>18.54%</t>
  </si>
  <si>
    <t>54.30%</t>
  </si>
  <si>
    <t>45.70%</t>
  </si>
  <si>
    <t>84.44%</t>
  </si>
  <si>
    <t>15.56%</t>
  </si>
  <si>
    <t>97.12%</t>
  </si>
  <si>
    <t>2.88%</t>
  </si>
  <si>
    <t>80.77%</t>
  </si>
  <si>
    <t>19.23%</t>
  </si>
  <si>
    <t>83.95%</t>
  </si>
  <si>
    <t>16.05%</t>
  </si>
  <si>
    <t>80.25%</t>
  </si>
  <si>
    <t>19.75%</t>
  </si>
  <si>
    <t>87.30%</t>
  </si>
  <si>
    <t>12.70%</t>
  </si>
  <si>
    <t>84.13%</t>
  </si>
  <si>
    <t>15.87%</t>
  </si>
  <si>
    <t>4012 Somerset Academy At Silver Palms</t>
  </si>
  <si>
    <t>95.78%</t>
  </si>
  <si>
    <t>4.22%</t>
  </si>
  <si>
    <t>89.86%</t>
  </si>
  <si>
    <t>10.14%</t>
  </si>
  <si>
    <t>75.68%</t>
  </si>
  <si>
    <t>24.32%</t>
  </si>
  <si>
    <t>78.22%</t>
  </si>
  <si>
    <t>21.78%</t>
  </si>
  <si>
    <t>86.14%</t>
  </si>
  <si>
    <t>13.86%</t>
  </si>
  <si>
    <t>71.29%</t>
  </si>
  <si>
    <t>28.71%</t>
  </si>
  <si>
    <t>81.19%</t>
  </si>
  <si>
    <t>18.81%</t>
  </si>
  <si>
    <t>53.47%</t>
  </si>
  <si>
    <t>46.53%</t>
  </si>
  <si>
    <t>85.44%</t>
  </si>
  <si>
    <t>14.56%</t>
  </si>
  <si>
    <t>88.79%</t>
  </si>
  <si>
    <t>11.21%</t>
  </si>
  <si>
    <t>83.62%</t>
  </si>
  <si>
    <t>16.38%</t>
  </si>
  <si>
    <t>92.99%</t>
  </si>
  <si>
    <t>7.01%</t>
  </si>
  <si>
    <t>87.90%</t>
  </si>
  <si>
    <t>12.10%</t>
  </si>
  <si>
    <t>90.45%</t>
  </si>
  <si>
    <t>9.55%</t>
  </si>
  <si>
    <t>82.17%</t>
  </si>
  <si>
    <t>17.83%</t>
  </si>
  <si>
    <t>91.85%</t>
  </si>
  <si>
    <t>8.15%</t>
  </si>
  <si>
    <t>76.30%</t>
  </si>
  <si>
    <t>23.70%</t>
  </si>
  <si>
    <t>91.09%</t>
  </si>
  <si>
    <t>8.91%</t>
  </si>
  <si>
    <t>84.16%</t>
  </si>
  <si>
    <t>15.84%</t>
  </si>
  <si>
    <t>80.12%</t>
  </si>
  <si>
    <t>19.88%</t>
  </si>
  <si>
    <t>72.51%</t>
  </si>
  <si>
    <t>27.49%</t>
  </si>
  <si>
    <t>60.82%</t>
  </si>
  <si>
    <t>39.18%</t>
  </si>
  <si>
    <t>98.13%</t>
  </si>
  <si>
    <t>1.87%</t>
  </si>
  <si>
    <t>93.46%</t>
  </si>
  <si>
    <t>6.54%</t>
  </si>
  <si>
    <t>84.25%</t>
  </si>
  <si>
    <t>15.75%</t>
  </si>
  <si>
    <t>79.53%</t>
  </si>
  <si>
    <t>20.47%</t>
  </si>
  <si>
    <t>95.77%</t>
  </si>
  <si>
    <t>4.23%</t>
  </si>
  <si>
    <t>88.73%</t>
  </si>
  <si>
    <t>11.27%</t>
  </si>
  <si>
    <t>77.46%</t>
  </si>
  <si>
    <t>22.54%</t>
  </si>
  <si>
    <t>80.14%</t>
  </si>
  <si>
    <t>19.86%</t>
  </si>
  <si>
    <t>89.51%</t>
  </si>
  <si>
    <t>10.49%</t>
  </si>
  <si>
    <t>81.12%</t>
  </si>
  <si>
    <t>18.88%</t>
  </si>
  <si>
    <t>89.72%</t>
  </si>
  <si>
    <t>10.28%</t>
  </si>
  <si>
    <t>85.98%</t>
  </si>
  <si>
    <t>14.02%</t>
  </si>
  <si>
    <t>88.61%</t>
  </si>
  <si>
    <t>11.39%</t>
  </si>
  <si>
    <t>79.73%</t>
  </si>
  <si>
    <t>20.27%</t>
  </si>
  <si>
    <t>81.43%</t>
  </si>
  <si>
    <t>18.57%</t>
  </si>
  <si>
    <t>76.81%</t>
  </si>
  <si>
    <t>23.19%</t>
  </si>
  <si>
    <t>90.65%</t>
  </si>
  <si>
    <t>9.35%</t>
  </si>
  <si>
    <t>95.22%</t>
  </si>
  <si>
    <t>4.78%</t>
  </si>
  <si>
    <t>91.39%</t>
  </si>
  <si>
    <t>8.61%</t>
  </si>
  <si>
    <t>88.19%</t>
  </si>
  <si>
    <t>11.81%</t>
  </si>
  <si>
    <t>73.61%</t>
  </si>
  <si>
    <t>26.39%</t>
  </si>
  <si>
    <t>5020 Bridgepoint Academy Interamerican</t>
  </si>
  <si>
    <t>85.31%</t>
  </si>
  <si>
    <t>14.69%</t>
  </si>
  <si>
    <t>50.00%</t>
  </si>
  <si>
    <t>79.37%</t>
  </si>
  <si>
    <t>20.63%</t>
  </si>
  <si>
    <t>96.39%</t>
  </si>
  <si>
    <t>3.61%</t>
  </si>
  <si>
    <t>89.16%</t>
  </si>
  <si>
    <t>10.84%</t>
  </si>
  <si>
    <t xml:space="preserve">5044 Academy for International Education Charter </t>
  </si>
  <si>
    <t>5046 Mater Brickell Preparatory Academy</t>
  </si>
  <si>
    <t>80.85%</t>
  </si>
  <si>
    <t>19.15%</t>
  </si>
  <si>
    <t>78.72%</t>
  </si>
  <si>
    <t>21.28%</t>
  </si>
  <si>
    <t>83.67%</t>
  </si>
  <si>
    <t>16.33%</t>
  </si>
  <si>
    <t>57.14%</t>
  </si>
  <si>
    <t>42.86%</t>
  </si>
  <si>
    <t>84.91%</t>
  </si>
  <si>
    <t>15.09%</t>
  </si>
  <si>
    <t>90.95%</t>
  </si>
  <si>
    <t>9.05%</t>
  </si>
  <si>
    <t>74.14%</t>
  </si>
  <si>
    <t>25.86%</t>
  </si>
  <si>
    <t>88.10%</t>
  </si>
  <si>
    <t>11.90%</t>
  </si>
  <si>
    <t>63.01%</t>
  </si>
  <si>
    <t>36.99%</t>
  </si>
  <si>
    <t>86.02%</t>
  </si>
  <si>
    <t>13.98%</t>
  </si>
  <si>
    <t>86.56%</t>
  </si>
  <si>
    <t>13.44%</t>
  </si>
  <si>
    <t>73.66%</t>
  </si>
  <si>
    <t>26.34%</t>
  </si>
  <si>
    <t>67.20%</t>
  </si>
  <si>
    <t>32.80%</t>
  </si>
  <si>
    <t>75.56%</t>
  </si>
  <si>
    <t>24.44%</t>
  </si>
  <si>
    <t>88.31%</t>
  </si>
  <si>
    <t>11.69%</t>
  </si>
  <si>
    <t>68.83%</t>
  </si>
  <si>
    <t>31.17%</t>
  </si>
  <si>
    <t>84.42%</t>
  </si>
  <si>
    <t>15.58%</t>
  </si>
  <si>
    <t>97.42%</t>
  </si>
  <si>
    <t>2.58%</t>
  </si>
  <si>
    <t>80.62%</t>
  </si>
  <si>
    <t>19.38%</t>
  </si>
  <si>
    <t>71.32%</t>
  </si>
  <si>
    <t>28.68%</t>
  </si>
  <si>
    <t>64.34%</t>
  </si>
  <si>
    <t>35.66%</t>
  </si>
  <si>
    <t>95.05%</t>
  </si>
  <si>
    <t>4.95%</t>
  </si>
  <si>
    <t>82.18%</t>
  </si>
  <si>
    <t>17.82%</t>
  </si>
  <si>
    <t>67.33%</t>
  </si>
  <si>
    <t>32.67%</t>
  </si>
  <si>
    <t>90.79%</t>
  </si>
  <si>
    <t>9.21%</t>
  </si>
  <si>
    <t>75.14%</t>
  </si>
  <si>
    <t>24.86%</t>
  </si>
  <si>
    <t>82.16%</t>
  </si>
  <si>
    <t>17.84%</t>
  </si>
  <si>
    <t>71.35%</t>
  </si>
  <si>
    <t>28.65%</t>
  </si>
  <si>
    <t>76.22%</t>
  </si>
  <si>
    <t>23.78%</t>
  </si>
  <si>
    <t>55.14%</t>
  </si>
  <si>
    <t>44.86%</t>
  </si>
  <si>
    <t>5410 Alpha Charter Of Excellence</t>
  </si>
  <si>
    <t>86.60%</t>
  </si>
  <si>
    <t>13.40%</t>
  </si>
  <si>
    <t>89.69%</t>
  </si>
  <si>
    <t>10.31%</t>
  </si>
  <si>
    <t>99.29%</t>
  </si>
  <si>
    <t>0.71%</t>
  </si>
  <si>
    <t>86.52%</t>
  </si>
  <si>
    <t>13.48%</t>
  </si>
  <si>
    <t>93.51%</t>
  </si>
  <si>
    <t>6.49%</t>
  </si>
  <si>
    <t>92.21%</t>
  </si>
  <si>
    <t>7.79%</t>
  </si>
  <si>
    <t>80.52%</t>
  </si>
  <si>
    <t>19.48%</t>
  </si>
  <si>
    <t>88.80%</t>
  </si>
  <si>
    <t>11.20%</t>
  </si>
  <si>
    <t>87.20%</t>
  </si>
  <si>
    <t>12.80%</t>
  </si>
  <si>
    <t>73.60%</t>
  </si>
  <si>
    <t>26.40%</t>
  </si>
  <si>
    <t>82.08%</t>
  </si>
  <si>
    <t>17.92%</t>
  </si>
  <si>
    <t>83.02%</t>
  </si>
  <si>
    <t>16.98%</t>
  </si>
  <si>
    <t>80.88%</t>
  </si>
  <si>
    <t>19.12%</t>
  </si>
  <si>
    <t>87.16%</t>
  </si>
  <si>
    <t>12.84%</t>
  </si>
  <si>
    <t>91.74%</t>
  </si>
  <si>
    <t>8.26%</t>
  </si>
  <si>
    <t>80.73%</t>
  </si>
  <si>
    <t>19.27%</t>
  </si>
  <si>
    <t>72.48%</t>
  </si>
  <si>
    <t>27.52%</t>
  </si>
  <si>
    <t>88.07%</t>
  </si>
  <si>
    <t>11.93%</t>
  </si>
  <si>
    <t>61.76%</t>
  </si>
  <si>
    <t>38.24%</t>
  </si>
  <si>
    <t>80.65%</t>
  </si>
  <si>
    <t>19.35%</t>
  </si>
  <si>
    <t>73.83%</t>
  </si>
  <si>
    <t>26.17%</t>
  </si>
  <si>
    <t>74.77%</t>
  </si>
  <si>
    <t>25.23%</t>
  </si>
  <si>
    <t>87.59%</t>
  </si>
  <si>
    <t>12.41%</t>
  </si>
  <si>
    <t>91.97%</t>
  </si>
  <si>
    <t>8.03%</t>
  </si>
  <si>
    <t>81.02%</t>
  </si>
  <si>
    <t>18.98%</t>
  </si>
  <si>
    <t>91.27%</t>
  </si>
  <si>
    <t>8.73%</t>
  </si>
  <si>
    <t>96.03%</t>
  </si>
  <si>
    <t>3.97%</t>
  </si>
  <si>
    <t>8017 Outreachprograms</t>
  </si>
  <si>
    <t>8151 Renick, Robert Educational Center</t>
  </si>
  <si>
    <t>8181 Ruth Owens Kruse Educational Center</t>
  </si>
  <si>
    <t>9732 Merrick Educational Center</t>
  </si>
  <si>
    <t>9999 District</t>
  </si>
  <si>
    <t>93.66%</t>
  </si>
  <si>
    <t>6.34%</t>
  </si>
  <si>
    <t>94.99%</t>
  </si>
  <si>
    <t>5.01%</t>
  </si>
  <si>
    <t>87.26%</t>
  </si>
  <si>
    <t>12.74%</t>
  </si>
  <si>
    <t>Baseline Assessment
School Year</t>
  </si>
  <si>
    <t xml:space="preserve">Science RC G08 School all </t>
  </si>
  <si>
    <t>Baseline 2012 - Grade 8 Science AUGUST 2012  Teacher __________  Period ____</t>
  </si>
  <si>
    <t>Total Row(s): 143 Generated on Sep-22-2012 by Yuwadee Wongbundhit</t>
  </si>
  <si>
    <t>Overall (73 pts max)</t>
  </si>
  <si>
    <t>Physical Science (20 pts max)</t>
  </si>
  <si>
    <t>76.67%</t>
  </si>
  <si>
    <t>23.33%</t>
  </si>
  <si>
    <t>93.86%</t>
  </si>
  <si>
    <t>6.14%</t>
  </si>
  <si>
    <t>88.56%</t>
  </si>
  <si>
    <t>11.44%</t>
  </si>
  <si>
    <t>85.13%</t>
  </si>
  <si>
    <t>14.87%</t>
  </si>
  <si>
    <t>90.81%</t>
  </si>
  <si>
    <t>9.19%</t>
  </si>
  <si>
    <t>88.32%</t>
  </si>
  <si>
    <t>11.68%</t>
  </si>
  <si>
    <t>82.74%</t>
  </si>
  <si>
    <t>17.26%</t>
  </si>
  <si>
    <t>84.34%</t>
  </si>
  <si>
    <t>15.66%</t>
  </si>
  <si>
    <t>86.75%</t>
  </si>
  <si>
    <t>13.25%</t>
  </si>
  <si>
    <t>16.87%</t>
  </si>
  <si>
    <t>87.95%</t>
  </si>
  <si>
    <t>12.05%</t>
  </si>
  <si>
    <t>95.16%</t>
  </si>
  <si>
    <t>4.84%</t>
  </si>
  <si>
    <t>92.74%</t>
  </si>
  <si>
    <t>7.26%</t>
  </si>
  <si>
    <t>85.48%</t>
  </si>
  <si>
    <t>14.52%</t>
  </si>
  <si>
    <t>94.06%</t>
  </si>
  <si>
    <t>5.94%</t>
  </si>
  <si>
    <t>94.98%</t>
  </si>
  <si>
    <t>5.02%</t>
  </si>
  <si>
    <t>71.15%</t>
  </si>
  <si>
    <t>28.85%</t>
  </si>
  <si>
    <t>88.57%</t>
  </si>
  <si>
    <t>11.43%</t>
  </si>
  <si>
    <t>93.14%</t>
  </si>
  <si>
    <t>6.86%</t>
  </si>
  <si>
    <t>89.44%</t>
  </si>
  <si>
    <t>10.56%</t>
  </si>
  <si>
    <t>80.56%</t>
  </si>
  <si>
    <t>19.44%</t>
  </si>
  <si>
    <t>93.89%</t>
  </si>
  <si>
    <t>6.11%</t>
  </si>
  <si>
    <t>83.92%</t>
  </si>
  <si>
    <t>16.08%</t>
  </si>
  <si>
    <t>77.62%</t>
  </si>
  <si>
    <t>22.38%</t>
  </si>
  <si>
    <t>77.42%</t>
  </si>
  <si>
    <t>22.58%</t>
  </si>
  <si>
    <t>86.27%</t>
  </si>
  <si>
    <t>13.73%</t>
  </si>
  <si>
    <t>74.51%</t>
  </si>
  <si>
    <t>25.49%</t>
  </si>
  <si>
    <t>62.75%</t>
  </si>
  <si>
    <t>37.25%</t>
  </si>
  <si>
    <t>94.40%</t>
  </si>
  <si>
    <t>5.60%</t>
  </si>
  <si>
    <t>80.30%</t>
  </si>
  <si>
    <t>19.70%</t>
  </si>
  <si>
    <t>78.79%</t>
  </si>
  <si>
    <t>21.21%</t>
  </si>
  <si>
    <t>56.06%</t>
  </si>
  <si>
    <t>43.94%</t>
  </si>
  <si>
    <t>68.18%</t>
  </si>
  <si>
    <t>31.82%</t>
  </si>
  <si>
    <t>3032 Palm Glades Preparatory Academy</t>
  </si>
  <si>
    <t>80.95%</t>
  </si>
  <si>
    <t>19.05%</t>
  </si>
  <si>
    <t>78.67%</t>
  </si>
  <si>
    <t>21.33%</t>
  </si>
  <si>
    <t>69.32%</t>
  </si>
  <si>
    <t>30.68%</t>
  </si>
  <si>
    <t>65.91%</t>
  </si>
  <si>
    <t>34.09%</t>
  </si>
  <si>
    <t>61.36%</t>
  </si>
  <si>
    <t>38.64%</t>
  </si>
  <si>
    <t>63.64%</t>
  </si>
  <si>
    <t>36.36%</t>
  </si>
  <si>
    <t>70.45%</t>
  </si>
  <si>
    <t>29.55%</t>
  </si>
  <si>
    <t>97.86%</t>
  </si>
  <si>
    <t>2.14%</t>
  </si>
  <si>
    <t>75.79%</t>
  </si>
  <si>
    <t>24.21%</t>
  </si>
  <si>
    <t>69.47%</t>
  </si>
  <si>
    <t>30.53%</t>
  </si>
  <si>
    <t>80.22%</t>
  </si>
  <si>
    <t>19.78%</t>
  </si>
  <si>
    <t>81.32%</t>
  </si>
  <si>
    <t>18.68%</t>
  </si>
  <si>
    <t>70.33%</t>
  </si>
  <si>
    <t>29.67%</t>
  </si>
  <si>
    <t>5006 Everglades Preparatory Academy</t>
  </si>
  <si>
    <t>88.76%</t>
  </si>
  <si>
    <t>11.24%</t>
  </si>
  <si>
    <t>86.39%</t>
  </si>
  <si>
    <t>13.61%</t>
  </si>
  <si>
    <t>89.06%</t>
  </si>
  <si>
    <t>10.94%</t>
  </si>
  <si>
    <t>77.14%</t>
  </si>
  <si>
    <t>22.86%</t>
  </si>
  <si>
    <t>67.14%</t>
  </si>
  <si>
    <t>32.86%</t>
  </si>
  <si>
    <t>99.42%</t>
  </si>
  <si>
    <t>0.58%</t>
  </si>
  <si>
    <t>88.47%</t>
  </si>
  <si>
    <t>11.53%</t>
  </si>
  <si>
    <t>85.36%</t>
  </si>
  <si>
    <t>14.64%</t>
  </si>
  <si>
    <t>85.67%</t>
  </si>
  <si>
    <t>14.33%</t>
  </si>
  <si>
    <t>77.26%</t>
  </si>
  <si>
    <t>22.74%</t>
  </si>
  <si>
    <t>6005 Ramz Academy Middle – Miami</t>
  </si>
  <si>
    <t>78.48%</t>
  </si>
  <si>
    <t>21.52%</t>
  </si>
  <si>
    <t>97.54%</t>
  </si>
  <si>
    <t>2.46%</t>
  </si>
  <si>
    <t>82.97%</t>
  </si>
  <si>
    <t>17.03%</t>
  </si>
  <si>
    <t>85.81%</t>
  </si>
  <si>
    <t>14.19%</t>
  </si>
  <si>
    <t>79.04%</t>
  </si>
  <si>
    <t>20.96%</t>
  </si>
  <si>
    <t>77.51%</t>
  </si>
  <si>
    <t>22.49%</t>
  </si>
  <si>
    <t>95.48%</t>
  </si>
  <si>
    <t>4.52%</t>
  </si>
  <si>
    <t>93.84%</t>
  </si>
  <si>
    <t>6.16%</t>
  </si>
  <si>
    <t>90.87%</t>
  </si>
  <si>
    <t>9.13%</t>
  </si>
  <si>
    <t>86.30%</t>
  </si>
  <si>
    <t>13.70%</t>
  </si>
  <si>
    <t>85.62%</t>
  </si>
  <si>
    <t>14.38%</t>
  </si>
  <si>
    <t>99.37%</t>
  </si>
  <si>
    <t>0.63%</t>
  </si>
  <si>
    <t>95.91%</t>
  </si>
  <si>
    <t>4.09%</t>
  </si>
  <si>
    <t>88.22%</t>
  </si>
  <si>
    <t>11.78%</t>
  </si>
  <si>
    <t>87.07%</t>
  </si>
  <si>
    <t>12.93%</t>
  </si>
  <si>
    <t>93.97%</t>
  </si>
  <si>
    <t>6.03%</t>
  </si>
  <si>
    <t>99.53%</t>
  </si>
  <si>
    <t>0.47%</t>
  </si>
  <si>
    <t>98.34%</t>
  </si>
  <si>
    <t>1.66%</t>
  </si>
  <si>
    <t>78.05%</t>
  </si>
  <si>
    <t>21.95%</t>
  </si>
  <si>
    <t>79.27%</t>
  </si>
  <si>
    <t>20.73%</t>
  </si>
  <si>
    <t>76.83%</t>
  </si>
  <si>
    <t>23.17%</t>
  </si>
  <si>
    <t>71.95%</t>
  </si>
  <si>
    <t>28.05%</t>
  </si>
  <si>
    <t>98.35%</t>
  </si>
  <si>
    <t>1.65%</t>
  </si>
  <si>
    <t>6043 Somerset Academy MS (Country Palms)</t>
  </si>
  <si>
    <t>95.79%</t>
  </si>
  <si>
    <t>4.21%</t>
  </si>
  <si>
    <t>91.58%</t>
  </si>
  <si>
    <t>8.42%</t>
  </si>
  <si>
    <t>98.95%</t>
  </si>
  <si>
    <t>1.05%</t>
  </si>
  <si>
    <t>97.88%</t>
  </si>
  <si>
    <t>2.12%</t>
  </si>
  <si>
    <t>90.04%</t>
  </si>
  <si>
    <t>9.96%</t>
  </si>
  <si>
    <t>99.28%</t>
  </si>
  <si>
    <t>0.72%</t>
  </si>
  <si>
    <t>75.89%</t>
  </si>
  <si>
    <t>24.11%</t>
  </si>
  <si>
    <t>65.96%</t>
  </si>
  <si>
    <t>34.04%</t>
  </si>
  <si>
    <t>98.48%</t>
  </si>
  <si>
    <t>1.52%</t>
  </si>
  <si>
    <t>6082 Academir Charter School Middle</t>
  </si>
  <si>
    <t>99.71%</t>
  </si>
  <si>
    <t>0.29%</t>
  </si>
  <si>
    <t>96.68%</t>
  </si>
  <si>
    <t>3.32%</t>
  </si>
  <si>
    <t>91.05%</t>
  </si>
  <si>
    <t>8.95%</t>
  </si>
  <si>
    <t>85.99%</t>
  </si>
  <si>
    <t>14.01%</t>
  </si>
  <si>
    <t>87.94%</t>
  </si>
  <si>
    <t>12.06%</t>
  </si>
  <si>
    <t>93.77%</t>
  </si>
  <si>
    <t>6.23%</t>
  </si>
  <si>
    <t>99.08%</t>
  </si>
  <si>
    <t>0.92%</t>
  </si>
  <si>
    <t>97.70%</t>
  </si>
  <si>
    <t>2.30%</t>
  </si>
  <si>
    <t>99.54%</t>
  </si>
  <si>
    <t>0.46%</t>
  </si>
  <si>
    <t>97.97%</t>
  </si>
  <si>
    <t>2.03%</t>
  </si>
  <si>
    <t>94.26%</t>
  </si>
  <si>
    <t>5.74%</t>
  </si>
  <si>
    <t>98.09%</t>
  </si>
  <si>
    <t>1.91%</t>
  </si>
  <si>
    <t>97.55%</t>
  </si>
  <si>
    <t>2.45%</t>
  </si>
  <si>
    <t>94.82%</t>
  </si>
  <si>
    <t>5.18%</t>
  </si>
  <si>
    <t>98.37%</t>
  </si>
  <si>
    <t>1.63%</t>
  </si>
  <si>
    <t>89.30%</t>
  </si>
  <si>
    <t>10.70%</t>
  </si>
  <si>
    <t>88.51%</t>
  </si>
  <si>
    <t>11.49%</t>
  </si>
  <si>
    <t>97.11%</t>
  </si>
  <si>
    <t>2.89%</t>
  </si>
  <si>
    <t>91.34%</t>
  </si>
  <si>
    <t>8.66%</t>
  </si>
  <si>
    <t>93.04%</t>
  </si>
  <si>
    <t>6.96%</t>
  </si>
  <si>
    <t>94.47%</t>
  </si>
  <si>
    <t>5.53%</t>
  </si>
  <si>
    <t>92.43%</t>
  </si>
  <si>
    <t>7.57%</t>
  </si>
  <si>
    <t>83.55%</t>
  </si>
  <si>
    <t>16.45%</t>
  </si>
  <si>
    <t>92.17%</t>
  </si>
  <si>
    <t>7.83%</t>
  </si>
  <si>
    <t>91.90%</t>
  </si>
  <si>
    <t>8.10%</t>
  </si>
  <si>
    <t>91.50%</t>
  </si>
  <si>
    <t>8.50%</t>
  </si>
  <si>
    <t>99.47%</t>
  </si>
  <si>
    <t>0.53%</t>
  </si>
  <si>
    <t>99.49%</t>
  </si>
  <si>
    <t>0.51%</t>
  </si>
  <si>
    <t>94.56%</t>
  </si>
  <si>
    <t>5.44%</t>
  </si>
  <si>
    <t>98.96%</t>
  </si>
  <si>
    <t>1.04%</t>
  </si>
  <si>
    <t>95.34%</t>
  </si>
  <si>
    <t>4.66%</t>
  </si>
  <si>
    <t>91.70%</t>
  </si>
  <si>
    <t>8.30%</t>
  </si>
  <si>
    <t>99.67%</t>
  </si>
  <si>
    <t>0.33%</t>
  </si>
  <si>
    <t>99.38%</t>
  </si>
  <si>
    <t>0.62%</t>
  </si>
  <si>
    <t>93.56%</t>
  </si>
  <si>
    <t>6.44%</t>
  </si>
  <si>
    <t>92.64%</t>
  </si>
  <si>
    <t>7.36%</t>
  </si>
  <si>
    <t>96.13%</t>
  </si>
  <si>
    <t>3.87%</t>
  </si>
  <si>
    <t>95.30%</t>
  </si>
  <si>
    <t>4.70%</t>
  </si>
  <si>
    <t>93.00%</t>
  </si>
  <si>
    <t>7.00%</t>
  </si>
  <si>
    <t>86.92%</t>
  </si>
  <si>
    <t>13.08%</t>
  </si>
  <si>
    <t>89.83%</t>
  </si>
  <si>
    <t>10.17%</t>
  </si>
  <si>
    <t>93.25%</t>
  </si>
  <si>
    <t>6.75%</t>
  </si>
  <si>
    <t>90.12%</t>
  </si>
  <si>
    <t>9.88%</t>
  </si>
  <si>
    <t>90.94%</t>
  </si>
  <si>
    <t>9.06%</t>
  </si>
  <si>
    <t>89.37%</t>
  </si>
  <si>
    <t>10.63%</t>
  </si>
  <si>
    <t>94.49%</t>
  </si>
  <si>
    <t>5.51%</t>
  </si>
  <si>
    <t>98.23%</t>
  </si>
  <si>
    <t>1.77%</t>
  </si>
  <si>
    <t>97.02%</t>
  </si>
  <si>
    <t>2.98%</t>
  </si>
  <si>
    <t>99.73%</t>
  </si>
  <si>
    <t>0.27%</t>
  </si>
  <si>
    <t>91.02%</t>
  </si>
  <si>
    <t>8.98%</t>
  </si>
  <si>
    <t>87.96%</t>
  </si>
  <si>
    <t>12.04%</t>
  </si>
  <si>
    <t>90.20%</t>
  </si>
  <si>
    <t>9.80%</t>
  </si>
  <si>
    <t>83.85%</t>
  </si>
  <si>
    <t>16.15%</t>
  </si>
  <si>
    <t>80.43%</t>
  </si>
  <si>
    <t>19.57%</t>
  </si>
  <si>
    <t>83.48%</t>
  </si>
  <si>
    <t>16.52%</t>
  </si>
  <si>
    <t>89.49%</t>
  </si>
  <si>
    <t>10.51%</t>
  </si>
  <si>
    <t>91.48%</t>
  </si>
  <si>
    <t>8.52%</t>
  </si>
  <si>
    <t>94.22%</t>
  </si>
  <si>
    <t>5.78%</t>
  </si>
  <si>
    <t>99.35%</t>
  </si>
  <si>
    <t>0.65%</t>
  </si>
  <si>
    <t>98.71%</t>
  </si>
  <si>
    <t>1.29%</t>
  </si>
  <si>
    <t>7048 Alonzo Andtracy Mourning High (Biscanye Bay)</t>
  </si>
  <si>
    <t>38.46%</t>
  </si>
  <si>
    <t>61.54%</t>
  </si>
  <si>
    <t>7051 G Holmes Braddock Senior High</t>
  </si>
  <si>
    <t>94.70%</t>
  </si>
  <si>
    <t>5.30%</t>
  </si>
  <si>
    <t>89.39%</t>
  </si>
  <si>
    <t>10.61%</t>
  </si>
  <si>
    <t>7121 John A. Ferguson Senior High School</t>
  </si>
  <si>
    <t>7161 MAST Academy</t>
  </si>
  <si>
    <t>72.22%</t>
  </si>
  <si>
    <t>27.78%</t>
  </si>
  <si>
    <t>68.89%</t>
  </si>
  <si>
    <t>31.11%</t>
  </si>
  <si>
    <t>64.44%</t>
  </si>
  <si>
    <t>35.56%</t>
  </si>
  <si>
    <t>7791 Booker T. Washington Senior High School</t>
  </si>
  <si>
    <t>8014 Educational Alt. Outreach Program</t>
  </si>
  <si>
    <t>95.04%</t>
  </si>
  <si>
    <t>4.96%</t>
  </si>
  <si>
    <t>91.98%</t>
  </si>
  <si>
    <t>8.02%</t>
  </si>
  <si>
    <t>89.88%</t>
  </si>
  <si>
    <t>10.12%</t>
  </si>
  <si>
    <t>95.75%</t>
  </si>
  <si>
    <t>4.25%</t>
  </si>
  <si>
    <t>S-G05-RC-Schl-All</t>
  </si>
  <si>
    <t>Science Grade 5 RC-Schl-All</t>
  </si>
  <si>
    <t>All Schools | 2013-2014 Fall, 2013-2014 School Year</t>
  </si>
  <si>
    <t>Grade 5 Science Baseline Assessment August 2013</t>
  </si>
  <si>
    <t>Total Row(s): 266 Generated on Sep-18-2013 by Yuwadee Wongbundhit</t>
  </si>
  <si>
    <t>68.47%</t>
  </si>
  <si>
    <t>31.53%</t>
  </si>
  <si>
    <t>85.59%</t>
  </si>
  <si>
    <t>14.41%</t>
  </si>
  <si>
    <t>56.41%</t>
  </si>
  <si>
    <t>43.59%</t>
  </si>
  <si>
    <t>75.13%</t>
  </si>
  <si>
    <t>24.87%</t>
  </si>
  <si>
    <t>82.38%</t>
  </si>
  <si>
    <t>17.62%</t>
  </si>
  <si>
    <t>90.57%</t>
  </si>
  <si>
    <t>9.43%</t>
  </si>
  <si>
    <t>90.09%</t>
  </si>
  <si>
    <t>9.91%</t>
  </si>
  <si>
    <t>73.58%</t>
  </si>
  <si>
    <t>26.42%</t>
  </si>
  <si>
    <t>86.32%</t>
  </si>
  <si>
    <t>13.68%</t>
  </si>
  <si>
    <t>62.38%</t>
  </si>
  <si>
    <t>37.62%</t>
  </si>
  <si>
    <t>78.74%</t>
  </si>
  <si>
    <t>21.26%</t>
  </si>
  <si>
    <t>87.40%</t>
  </si>
  <si>
    <t>12.60%</t>
  </si>
  <si>
    <t>59.84%</t>
  </si>
  <si>
    <t>40.16%</t>
  </si>
  <si>
    <t>83.46%</t>
  </si>
  <si>
    <t>16.54%</t>
  </si>
  <si>
    <t>80.10%</t>
  </si>
  <si>
    <t>19.90%</t>
  </si>
  <si>
    <t>88.27%</t>
  </si>
  <si>
    <t>11.73%</t>
  </si>
  <si>
    <t>74.49%</t>
  </si>
  <si>
    <t>25.51%</t>
  </si>
  <si>
    <t>85.20%</t>
  </si>
  <si>
    <t>14.80%</t>
  </si>
  <si>
    <t>89.70%</t>
  </si>
  <si>
    <t>10.30%</t>
  </si>
  <si>
    <t>69.09%</t>
  </si>
  <si>
    <t>30.91%</t>
  </si>
  <si>
    <t>85.45%</t>
  </si>
  <si>
    <t>14.55%</t>
  </si>
  <si>
    <t>92.57%</t>
  </si>
  <si>
    <t>7.43%</t>
  </si>
  <si>
    <t>89.22%</t>
  </si>
  <si>
    <t>10.78%</t>
  </si>
  <si>
    <t>95.21%</t>
  </si>
  <si>
    <t>4.79%</t>
  </si>
  <si>
    <t>71.26%</t>
  </si>
  <si>
    <t>28.74%</t>
  </si>
  <si>
    <t>85.03%</t>
  </si>
  <si>
    <t>14.97%</t>
  </si>
  <si>
    <t>85.09%</t>
  </si>
  <si>
    <t>14.91%</t>
  </si>
  <si>
    <t>80.72%</t>
  </si>
  <si>
    <t>19.28%</t>
  </si>
  <si>
    <t>64.77%</t>
  </si>
  <si>
    <t>35.23%</t>
  </si>
  <si>
    <t>76.14%</t>
  </si>
  <si>
    <t>23.86%</t>
  </si>
  <si>
    <t>68.04%</t>
  </si>
  <si>
    <t>31.96%</t>
  </si>
  <si>
    <t>86.89%</t>
  </si>
  <si>
    <t>13.11%</t>
  </si>
  <si>
    <t>96.70%</t>
  </si>
  <si>
    <t>3.30%</t>
  </si>
  <si>
    <t>91.21%</t>
  </si>
  <si>
    <t>8.79%</t>
  </si>
  <si>
    <t>75.42%</t>
  </si>
  <si>
    <t>24.58%</t>
  </si>
  <si>
    <t>59.68%</t>
  </si>
  <si>
    <t>40.32%</t>
  </si>
  <si>
    <t>58.89%</t>
  </si>
  <si>
    <t>41.11%</t>
  </si>
  <si>
    <t>91.92%</t>
  </si>
  <si>
    <t>8.08%</t>
  </si>
  <si>
    <t>82.83%</t>
  </si>
  <si>
    <t>17.17%</t>
  </si>
  <si>
    <t>82.46%</t>
  </si>
  <si>
    <t>17.54%</t>
  </si>
  <si>
    <t>78.07%</t>
  </si>
  <si>
    <t>21.93%</t>
  </si>
  <si>
    <t>84.38%</t>
  </si>
  <si>
    <t>15.62%</t>
  </si>
  <si>
    <t>77.85%</t>
  </si>
  <si>
    <t>22.15%</t>
  </si>
  <si>
    <t>91.14%</t>
  </si>
  <si>
    <t>8.86%</t>
  </si>
  <si>
    <t>61.39%</t>
  </si>
  <si>
    <t>38.61%</t>
  </si>
  <si>
    <t>98.04%</t>
  </si>
  <si>
    <t>1.96%</t>
  </si>
  <si>
    <t>90.97%</t>
  </si>
  <si>
    <t>9.03%</t>
  </si>
  <si>
    <t>88.12%</t>
  </si>
  <si>
    <t>11.88%</t>
  </si>
  <si>
    <t>82.26%</t>
  </si>
  <si>
    <t>17.74%</t>
  </si>
  <si>
    <t>69.89%</t>
  </si>
  <si>
    <t>30.11%</t>
  </si>
  <si>
    <t>65.59%</t>
  </si>
  <si>
    <t>34.41%</t>
  </si>
  <si>
    <t>54.84%</t>
  </si>
  <si>
    <t>45.16%</t>
  </si>
  <si>
    <t>76.60%</t>
  </si>
  <si>
    <t>23.40%</t>
  </si>
  <si>
    <t>60.64%</t>
  </si>
  <si>
    <t>39.36%</t>
  </si>
  <si>
    <t>72.34%</t>
  </si>
  <si>
    <t>27.66%</t>
  </si>
  <si>
    <t>71.67%</t>
  </si>
  <si>
    <t>28.33%</t>
  </si>
  <si>
    <t>76.39%</t>
  </si>
  <si>
    <t>23.61%</t>
  </si>
  <si>
    <t>50.69%</t>
  </si>
  <si>
    <t>49.31%</t>
  </si>
  <si>
    <t>83.77%</t>
  </si>
  <si>
    <t>16.23%</t>
  </si>
  <si>
    <t>94.53%</t>
  </si>
  <si>
    <t>5.47%</t>
  </si>
  <si>
    <t>74.22%</t>
  </si>
  <si>
    <t>25.78%</t>
  </si>
  <si>
    <t>87.57%</t>
  </si>
  <si>
    <t>12.43%</t>
  </si>
  <si>
    <t>82.84%</t>
  </si>
  <si>
    <t>17.16%</t>
  </si>
  <si>
    <t>79.46%</t>
  </si>
  <si>
    <t>20.54%</t>
  </si>
  <si>
    <t>80.70%</t>
  </si>
  <si>
    <t>19.30%</t>
  </si>
  <si>
    <t>83.49%</t>
  </si>
  <si>
    <t>16.51%</t>
  </si>
  <si>
    <t>85.32%</t>
  </si>
  <si>
    <t>14.68%</t>
  </si>
  <si>
    <t>67.89%</t>
  </si>
  <si>
    <t>32.11%</t>
  </si>
  <si>
    <t>78.90%</t>
  </si>
  <si>
    <t>21.10%</t>
  </si>
  <si>
    <t>62.82%</t>
  </si>
  <si>
    <t>37.18%</t>
  </si>
  <si>
    <t>89.61%</t>
  </si>
  <si>
    <t>10.39%</t>
  </si>
  <si>
    <t>83.05%</t>
  </si>
  <si>
    <t>16.95%</t>
  </si>
  <si>
    <t>72.50%</t>
  </si>
  <si>
    <t>27.50%</t>
  </si>
  <si>
    <t>80.41%</t>
  </si>
  <si>
    <t>19.59%</t>
  </si>
  <si>
    <t>84.54%</t>
  </si>
  <si>
    <t>15.46%</t>
  </si>
  <si>
    <t>47.42%</t>
  </si>
  <si>
    <t>52.58%</t>
  </si>
  <si>
    <t>80.33%</t>
  </si>
  <si>
    <t>19.67%</t>
  </si>
  <si>
    <t>71.76%</t>
  </si>
  <si>
    <t>28.24%</t>
  </si>
  <si>
    <t>84.78%</t>
  </si>
  <si>
    <t>15.22%</t>
  </si>
  <si>
    <t>73.24%</t>
  </si>
  <si>
    <t>26.76%</t>
  </si>
  <si>
    <t>74.73%</t>
  </si>
  <si>
    <t>25.27%</t>
  </si>
  <si>
    <t>77.16%</t>
  </si>
  <si>
    <t>22.84%</t>
  </si>
  <si>
    <t>92.03%</t>
  </si>
  <si>
    <t>7.97%</t>
  </si>
  <si>
    <t>90.82%</t>
  </si>
  <si>
    <t>9.18%</t>
  </si>
  <si>
    <t>74.40%</t>
  </si>
  <si>
    <t>25.60%</t>
  </si>
  <si>
    <t>83.06%</t>
  </si>
  <si>
    <t>16.94%</t>
  </si>
  <si>
    <t>70.16%</t>
  </si>
  <si>
    <t>29.84%</t>
  </si>
  <si>
    <t>89.52%</t>
  </si>
  <si>
    <t>10.48%</t>
  </si>
  <si>
    <t>91.20%</t>
  </si>
  <si>
    <t>8.80%</t>
  </si>
  <si>
    <t>70.77%</t>
  </si>
  <si>
    <t>29.23%</t>
  </si>
  <si>
    <t>82.31%</t>
  </si>
  <si>
    <t>17.69%</t>
  </si>
  <si>
    <t>68.07%</t>
  </si>
  <si>
    <t>31.93%</t>
  </si>
  <si>
    <t>73.11%</t>
  </si>
  <si>
    <t>26.89%</t>
  </si>
  <si>
    <t>99.17%</t>
  </si>
  <si>
    <t>0.83%</t>
  </si>
  <si>
    <t>70.91%</t>
  </si>
  <si>
    <t>29.09%</t>
  </si>
  <si>
    <t>87.74%</t>
  </si>
  <si>
    <t>12.26%</t>
  </si>
  <si>
    <t>71.70%</t>
  </si>
  <si>
    <t>28.30%</t>
  </si>
  <si>
    <t>79.76%</t>
  </si>
  <si>
    <t>20.24%</t>
  </si>
  <si>
    <t>85.12%</t>
  </si>
  <si>
    <t>14.88%</t>
  </si>
  <si>
    <t>81.94%</t>
  </si>
  <si>
    <t>18.06%</t>
  </si>
  <si>
    <t>70.54%</t>
  </si>
  <si>
    <t>29.46%</t>
  </si>
  <si>
    <t>83.04%</t>
  </si>
  <si>
    <t>16.96%</t>
  </si>
  <si>
    <t>99.14%</t>
  </si>
  <si>
    <t>0.86%</t>
  </si>
  <si>
    <t>87.00%</t>
  </si>
  <si>
    <t>13.00%</t>
  </si>
  <si>
    <t>92.38%</t>
  </si>
  <si>
    <t>7.62%</t>
  </si>
  <si>
    <t>94.85%</t>
  </si>
  <si>
    <t>5.15%</t>
  </si>
  <si>
    <t>54.55%</t>
  </si>
  <si>
    <t>45.45%</t>
  </si>
  <si>
    <t>69.70%</t>
  </si>
  <si>
    <t>30.30%</t>
  </si>
  <si>
    <t>85.33%</t>
  </si>
  <si>
    <t>14.67%</t>
  </si>
  <si>
    <t>87.33%</t>
  </si>
  <si>
    <t>12.67%</t>
  </si>
  <si>
    <t>72.67%</t>
  </si>
  <si>
    <t>27.33%</t>
  </si>
  <si>
    <t>62.26%</t>
  </si>
  <si>
    <t>37.74%</t>
  </si>
  <si>
    <t>85.25%</t>
  </si>
  <si>
    <t>14.75%</t>
  </si>
  <si>
    <t>91.06%</t>
  </si>
  <si>
    <t>8.94%</t>
  </si>
  <si>
    <t>59.35%</t>
  </si>
  <si>
    <t>40.65%</t>
  </si>
  <si>
    <t>78.89%</t>
  </si>
  <si>
    <t>21.11%</t>
  </si>
  <si>
    <t>69.49%</t>
  </si>
  <si>
    <t>30.51%</t>
  </si>
  <si>
    <t>97.63%</t>
  </si>
  <si>
    <t>2.37%</t>
  </si>
  <si>
    <t>86.51%</t>
  </si>
  <si>
    <t>13.49%</t>
  </si>
  <si>
    <t>75.40%</t>
  </si>
  <si>
    <t>24.60%</t>
  </si>
  <si>
    <t>74.23%</t>
  </si>
  <si>
    <t>25.77%</t>
  </si>
  <si>
    <t>77.24%</t>
  </si>
  <si>
    <t>22.76%</t>
  </si>
  <si>
    <t>77.93%</t>
  </si>
  <si>
    <t>22.07%</t>
  </si>
  <si>
    <t>55.86%</t>
  </si>
  <si>
    <t>44.14%</t>
  </si>
  <si>
    <t>78.12%</t>
  </si>
  <si>
    <t>21.88%</t>
  </si>
  <si>
    <t>56.25%</t>
  </si>
  <si>
    <t>43.75%</t>
  </si>
  <si>
    <t>68.75%</t>
  </si>
  <si>
    <t>31.25%</t>
  </si>
  <si>
    <t>88.48%</t>
  </si>
  <si>
    <t>11.52%</t>
  </si>
  <si>
    <t>75.76%</t>
  </si>
  <si>
    <t>24.24%</t>
  </si>
  <si>
    <t>86.06%</t>
  </si>
  <si>
    <t>13.94%</t>
  </si>
  <si>
    <t>59.78%</t>
  </si>
  <si>
    <t>40.22%</t>
  </si>
  <si>
    <t>92.54%</t>
  </si>
  <si>
    <t>7.46%</t>
  </si>
  <si>
    <t>76.87%</t>
  </si>
  <si>
    <t>23.13%</t>
  </si>
  <si>
    <t>90.30%</t>
  </si>
  <si>
    <t>9.70%</t>
  </si>
  <si>
    <t>95.97%</t>
  </si>
  <si>
    <t>4.03%</t>
  </si>
  <si>
    <t>95.11%</t>
  </si>
  <si>
    <t>4.89%</t>
  </si>
  <si>
    <t>77.17%</t>
  </si>
  <si>
    <t>22.83%</t>
  </si>
  <si>
    <t>77.59%</t>
  </si>
  <si>
    <t>22.41%</t>
  </si>
  <si>
    <t>96.69%</t>
  </si>
  <si>
    <t>3.31%</t>
  </si>
  <si>
    <t>95.36%</t>
  </si>
  <si>
    <t>4.64%</t>
  </si>
  <si>
    <t>75.50%</t>
  </si>
  <si>
    <t>24.50%</t>
  </si>
  <si>
    <t>79.87%</t>
  </si>
  <si>
    <t>20.13%</t>
  </si>
  <si>
    <t>70.78%</t>
  </si>
  <si>
    <t>29.22%</t>
  </si>
  <si>
    <t>70.13%</t>
  </si>
  <si>
    <t>29.87%</t>
  </si>
  <si>
    <t>99.19%</t>
  </si>
  <si>
    <t>0.81%</t>
  </si>
  <si>
    <t>71.77%</t>
  </si>
  <si>
    <t>28.23%</t>
  </si>
  <si>
    <t>88.65%</t>
  </si>
  <si>
    <t>11.35%</t>
  </si>
  <si>
    <t>85.42%</t>
  </si>
  <si>
    <t>14.58%</t>
  </si>
  <si>
    <t>77.66%</t>
  </si>
  <si>
    <t>22.34%</t>
  </si>
  <si>
    <t>74.07%</t>
  </si>
  <si>
    <t>25.93%</t>
  </si>
  <si>
    <t>88.17%</t>
  </si>
  <si>
    <t>11.83%</t>
  </si>
  <si>
    <t>96.76%</t>
  </si>
  <si>
    <t>3.24%</t>
  </si>
  <si>
    <t>86.78%</t>
  </si>
  <si>
    <t>13.22%</t>
  </si>
  <si>
    <t>90.23%</t>
  </si>
  <si>
    <t>9.77%</t>
  </si>
  <si>
    <t>74.71%</t>
  </si>
  <si>
    <t>25.29%</t>
  </si>
  <si>
    <t xml:space="preserve">5008 Somerset Grace Academy </t>
  </si>
  <si>
    <t>89.81%</t>
  </si>
  <si>
    <t>10.19%</t>
  </si>
  <si>
    <t>93.63%</t>
  </si>
  <si>
    <t>6.37%</t>
  </si>
  <si>
    <t>82.80%</t>
  </si>
  <si>
    <t>17.20%</t>
  </si>
  <si>
    <t>81.58%</t>
  </si>
  <si>
    <t>18.42%</t>
  </si>
  <si>
    <t>68.42%</t>
  </si>
  <si>
    <t>31.58%</t>
  </si>
  <si>
    <t>73.33%</t>
  </si>
  <si>
    <t>26.67%</t>
  </si>
  <si>
    <t>87.84%</t>
  </si>
  <si>
    <t>12.16%</t>
  </si>
  <si>
    <t>62.16%</t>
  </si>
  <si>
    <t>37.84%</t>
  </si>
  <si>
    <t>81.08%</t>
  </si>
  <si>
    <t>18.92%</t>
  </si>
  <si>
    <t>89.05%</t>
  </si>
  <si>
    <t>10.95%</t>
  </si>
  <si>
    <t>81.09%</t>
  </si>
  <si>
    <t>18.91%</t>
  </si>
  <si>
    <t>85.57%</t>
  </si>
  <si>
    <t>14.43%</t>
  </si>
  <si>
    <t>87.14%</t>
  </si>
  <si>
    <t>12.86%</t>
  </si>
  <si>
    <t>62.86%</t>
  </si>
  <si>
    <t>37.14%</t>
  </si>
  <si>
    <t>5062 Somerset Academy Bay</t>
  </si>
  <si>
    <t>45.83%</t>
  </si>
  <si>
    <t>54.17%</t>
  </si>
  <si>
    <t>73.49%</t>
  </si>
  <si>
    <t>26.51%</t>
  </si>
  <si>
    <t>74.70%</t>
  </si>
  <si>
    <t>25.30%</t>
  </si>
  <si>
    <t>57.83%</t>
  </si>
  <si>
    <t>42.17%</t>
  </si>
  <si>
    <t>71.08%</t>
  </si>
  <si>
    <t>28.92%</t>
  </si>
  <si>
    <t>81.55%</t>
  </si>
  <si>
    <t>18.45%</t>
  </si>
  <si>
    <t>90.05%</t>
  </si>
  <si>
    <t>9.95%</t>
  </si>
  <si>
    <t>93.69%</t>
  </si>
  <si>
    <t>6.31%</t>
  </si>
  <si>
    <t>96.40%</t>
  </si>
  <si>
    <t>3.60%</t>
  </si>
  <si>
    <t>76.56%</t>
  </si>
  <si>
    <t>23.44%</t>
  </si>
  <si>
    <t>85.94%</t>
  </si>
  <si>
    <t>14.06%</t>
  </si>
  <si>
    <t>59.38%</t>
  </si>
  <si>
    <t>40.62%</t>
  </si>
  <si>
    <t>75.21%</t>
  </si>
  <si>
    <t>24.79%</t>
  </si>
  <si>
    <t>5384 Imater Academy</t>
  </si>
  <si>
    <t>61.98%</t>
  </si>
  <si>
    <t>38.02%</t>
  </si>
  <si>
    <t>63.16%</t>
  </si>
  <si>
    <t>36.84%</t>
  </si>
  <si>
    <t>83.51%</t>
  </si>
  <si>
    <t>16.49%</t>
  </si>
  <si>
    <t>89.57%</t>
  </si>
  <si>
    <t>10.43%</t>
  </si>
  <si>
    <t>73.04%</t>
  </si>
  <si>
    <t>26.96%</t>
  </si>
  <si>
    <t>51.85%</t>
  </si>
  <si>
    <t>48.15%</t>
  </si>
  <si>
    <t>55.56%</t>
  </si>
  <si>
    <t>44.44%</t>
  </si>
  <si>
    <t>59.26%</t>
  </si>
  <si>
    <t>40.74%</t>
  </si>
  <si>
    <t>29.63%</t>
  </si>
  <si>
    <t>70.37%</t>
  </si>
  <si>
    <t>76.85%</t>
  </si>
  <si>
    <t>23.15%</t>
  </si>
  <si>
    <t>88.78%</t>
  </si>
  <si>
    <t>11.22%</t>
  </si>
  <si>
    <t>80.32%</t>
  </si>
  <si>
    <t>19.68%</t>
  </si>
  <si>
    <t>89.18%</t>
  </si>
  <si>
    <t>10.82%</t>
  </si>
  <si>
    <t>S-G08-RC-Schl-All</t>
  </si>
  <si>
    <t>Science Grade 8 RC-Schl-All</t>
  </si>
  <si>
    <t>Baseline 2013 - Grade 8 Science AUGUST 2013  Teacher __________  Period ____</t>
  </si>
  <si>
    <t>Total Row(s): 150 Generated on Sep-18-2013 by Yuwadee Wongbundhit</t>
  </si>
  <si>
    <t>83.66%</t>
  </si>
  <si>
    <t>16.34%</t>
  </si>
  <si>
    <t>85.65%</t>
  </si>
  <si>
    <t>14.35%</t>
  </si>
  <si>
    <t>78.92%</t>
  </si>
  <si>
    <t>21.08%</t>
  </si>
  <si>
    <t>87.44%</t>
  </si>
  <si>
    <t>12.56%</t>
  </si>
  <si>
    <t>89.89%</t>
  </si>
  <si>
    <t>10.11%</t>
  </si>
  <si>
    <t>82.45%</t>
  </si>
  <si>
    <t>17.55%</t>
  </si>
  <si>
    <t>88.83%</t>
  </si>
  <si>
    <t>11.17%</t>
  </si>
  <si>
    <t>94.86%</t>
  </si>
  <si>
    <t>5.14%</t>
  </si>
  <si>
    <t>92.48%</t>
  </si>
  <si>
    <t>7.52%</t>
  </si>
  <si>
    <t>90.98%</t>
  </si>
  <si>
    <t>9.02%</t>
  </si>
  <si>
    <t>93.43%</t>
  </si>
  <si>
    <t>6.57%</t>
  </si>
  <si>
    <t>90.40%</t>
  </si>
  <si>
    <t>9.60%</t>
  </si>
  <si>
    <t>79.12%</t>
  </si>
  <si>
    <t>20.88%</t>
  </si>
  <si>
    <t>78.06%</t>
  </si>
  <si>
    <t>21.94%</t>
  </si>
  <si>
    <t>84.83%</t>
  </si>
  <si>
    <t>15.17%</t>
  </si>
  <si>
    <t>85.47%</t>
  </si>
  <si>
    <t>14.53%</t>
  </si>
  <si>
    <t>83.54%</t>
  </si>
  <si>
    <t>16.46%</t>
  </si>
  <si>
    <t>96.94%</t>
  </si>
  <si>
    <t>3.06%</t>
  </si>
  <si>
    <t>92.23%</t>
  </si>
  <si>
    <t>7.77%</t>
  </si>
  <si>
    <t>95.15%</t>
  </si>
  <si>
    <t>4.85%</t>
  </si>
  <si>
    <t>75.83%</t>
  </si>
  <si>
    <t>24.17%</t>
  </si>
  <si>
    <t>98.83%</t>
  </si>
  <si>
    <t>1.17%</t>
  </si>
  <si>
    <t>95.72%</t>
  </si>
  <si>
    <t>4.28%</t>
  </si>
  <si>
    <t>99.61%</t>
  </si>
  <si>
    <t>0.39%</t>
  </si>
  <si>
    <t>95.32%</t>
  </si>
  <si>
    <t>4.68%</t>
  </si>
  <si>
    <t>91.81%</t>
  </si>
  <si>
    <t>8.19%</t>
  </si>
  <si>
    <t>85.15%</t>
  </si>
  <si>
    <t>14.85%</t>
  </si>
  <si>
    <t>86.97%</t>
  </si>
  <si>
    <t>13.03%</t>
  </si>
  <si>
    <t>86.64%</t>
  </si>
  <si>
    <t>13.36%</t>
  </si>
  <si>
    <t>80.46%</t>
  </si>
  <si>
    <t>19.54%</t>
  </si>
  <si>
    <t>80.78%</t>
  </si>
  <si>
    <t>19.22%</t>
  </si>
  <si>
    <t>88.60%</t>
  </si>
  <si>
    <t>11.40%</t>
  </si>
  <si>
    <t>71.93%</t>
  </si>
  <si>
    <t>28.07%</t>
  </si>
  <si>
    <t>99.63%</t>
  </si>
  <si>
    <t>0.37%</t>
  </si>
  <si>
    <t xml:space="preserve">6014 Imater Academy Middle School </t>
  </si>
  <si>
    <t>6015 Sports Leadership And Management (Slam) Chart</t>
  </si>
  <si>
    <t>98.98%</t>
  </si>
  <si>
    <t>1.02%</t>
  </si>
  <si>
    <t>96.31%</t>
  </si>
  <si>
    <t>3.69%</t>
  </si>
  <si>
    <t>95.64%</t>
  </si>
  <si>
    <t>4.36%</t>
  </si>
  <si>
    <t>99.66%</t>
  </si>
  <si>
    <t>0.34%</t>
  </si>
  <si>
    <t>88.77%</t>
  </si>
  <si>
    <t>11.23%</t>
  </si>
  <si>
    <t>99.52%</t>
  </si>
  <si>
    <t>0.48%</t>
  </si>
  <si>
    <t>89.14%</t>
  </si>
  <si>
    <t>10.86%</t>
  </si>
  <si>
    <t>90.11%</t>
  </si>
  <si>
    <t>9.89%</t>
  </si>
  <si>
    <t>99.40%</t>
  </si>
  <si>
    <t>0.60%</t>
  </si>
  <si>
    <t>91.29%</t>
  </si>
  <si>
    <t>8.71%</t>
  </si>
  <si>
    <t>95.53%</t>
  </si>
  <si>
    <t>4.47%</t>
  </si>
  <si>
    <t>88.93%</t>
  </si>
  <si>
    <t>11.07%</t>
  </si>
  <si>
    <t>85.77%</t>
  </si>
  <si>
    <t>14.23%</t>
  </si>
  <si>
    <t>75.10%</t>
  </si>
  <si>
    <t>24.90%</t>
  </si>
  <si>
    <t>96.54%</t>
  </si>
  <si>
    <t>3.46%</t>
  </si>
  <si>
    <t>99.06%</t>
  </si>
  <si>
    <t>0.94%</t>
  </si>
  <si>
    <t>99.55%</t>
  </si>
  <si>
    <t>0.45%</t>
  </si>
  <si>
    <t>95.63%</t>
  </si>
  <si>
    <t>4.37%</t>
  </si>
  <si>
    <t>98.19%</t>
  </si>
  <si>
    <t>1.81%</t>
  </si>
  <si>
    <t>97.29%</t>
  </si>
  <si>
    <t>2.71%</t>
  </si>
  <si>
    <t>96.95%</t>
  </si>
  <si>
    <t>3.05%</t>
  </si>
  <si>
    <t>98.22%</t>
  </si>
  <si>
    <t>1.78%</t>
  </si>
  <si>
    <t>92.28%</t>
  </si>
  <si>
    <t>7.72%</t>
  </si>
  <si>
    <t>97.07%</t>
  </si>
  <si>
    <t>2.93%</t>
  </si>
  <si>
    <t>95.17%</t>
  </si>
  <si>
    <t>4.83%</t>
  </si>
  <si>
    <t>97.34%</t>
  </si>
  <si>
    <t>2.66%</t>
  </si>
  <si>
    <t>96.45%</t>
  </si>
  <si>
    <t>3.55%</t>
  </si>
  <si>
    <t>99.70%</t>
  </si>
  <si>
    <t>0.30%</t>
  </si>
  <si>
    <t>96.19%</t>
  </si>
  <si>
    <t>3.81%</t>
  </si>
  <si>
    <t>92.29%</t>
  </si>
  <si>
    <t>7.71%</t>
  </si>
  <si>
    <t>92.89%</t>
  </si>
  <si>
    <t>7.11%</t>
  </si>
  <si>
    <t>99.24%</t>
  </si>
  <si>
    <t>0.76%</t>
  </si>
  <si>
    <t>93.15%</t>
  </si>
  <si>
    <t>6.85%</t>
  </si>
  <si>
    <t>97.68%</t>
  </si>
  <si>
    <t>2.32%</t>
  </si>
  <si>
    <t>97.51%</t>
  </si>
  <si>
    <t>2.49%</t>
  </si>
  <si>
    <t>95.44%</t>
  </si>
  <si>
    <t>4.56%</t>
  </si>
  <si>
    <t>96.42%</t>
  </si>
  <si>
    <t>3.58%</t>
  </si>
  <si>
    <t>99.46%</t>
  </si>
  <si>
    <t>0.54%</t>
  </si>
  <si>
    <t>90.64%</t>
  </si>
  <si>
    <t>9.36%</t>
  </si>
  <si>
    <t>96.96%</t>
  </si>
  <si>
    <t>3.04%</t>
  </si>
  <si>
    <t>96.66%</t>
  </si>
  <si>
    <t>3.34%</t>
  </si>
  <si>
    <t>91.32%</t>
  </si>
  <si>
    <t>8.68%</t>
  </si>
  <si>
    <t>87.85%</t>
  </si>
  <si>
    <t>12.15%</t>
  </si>
  <si>
    <t>89.59%</t>
  </si>
  <si>
    <t>10.41%</t>
  </si>
  <si>
    <t>84.60%</t>
  </si>
  <si>
    <t>15.40%</t>
  </si>
  <si>
    <t>88.92%</t>
  </si>
  <si>
    <t>11.08%</t>
  </si>
  <si>
    <t>84.92%</t>
  </si>
  <si>
    <t>15.08%</t>
  </si>
  <si>
    <t>86.58%</t>
  </si>
  <si>
    <t>13.42%</t>
  </si>
  <si>
    <t>82.11%</t>
  </si>
  <si>
    <t>17.89%</t>
  </si>
  <si>
    <t>83.12%</t>
  </si>
  <si>
    <t>84.73%</t>
  </si>
  <si>
    <t>15.27%</t>
  </si>
  <si>
    <t>80.15%</t>
  </si>
  <si>
    <t>19.85%</t>
  </si>
  <si>
    <t>78.63%</t>
  </si>
  <si>
    <t>21.37%</t>
  </si>
  <si>
    <t>77.10%</t>
  </si>
  <si>
    <t>22.90%</t>
  </si>
  <si>
    <t>69.61%</t>
  </si>
  <si>
    <t>30.39%</t>
  </si>
  <si>
    <t>73.53%</t>
  </si>
  <si>
    <t>26.47%</t>
  </si>
  <si>
    <t>71.57%</t>
  </si>
  <si>
    <t>28.43%</t>
  </si>
  <si>
    <t>57.84%</t>
  </si>
  <si>
    <t>42.16%</t>
  </si>
  <si>
    <t>7262 City of Hialeah Education Academy</t>
  </si>
  <si>
    <t xml:space="preserve">7291 Jose Marti </t>
  </si>
  <si>
    <t>7351 Arthur And Polly Mays 6-12 Conservatory Of Th</t>
  </si>
  <si>
    <t>93.34%</t>
  </si>
  <si>
    <t>6.66%</t>
  </si>
  <si>
    <t>CARIBBEAN K-8 CENTER</t>
  </si>
  <si>
    <t>TRUE NORTH CLASSICAL ACADEMY</t>
  </si>
  <si>
    <t>CYPRESS K-8 CENTER</t>
  </si>
  <si>
    <t>ACADEMIR PREPARATORY ACADEMY</t>
  </si>
  <si>
    <t>MATER INTERNATIONAL ACADEMY</t>
  </si>
  <si>
    <t>DOWNTOWN DORAL CHARTER ELEM</t>
  </si>
  <si>
    <t>PALM GLADES PREP ACADEMY</t>
  </si>
  <si>
    <t>ETHEL F BECKFORD/RICHMOND PLC</t>
  </si>
  <si>
    <t>SOMERSET PREP ACADEMY SUNSET</t>
  </si>
  <si>
    <t>PINECREST ACADEMY SCHOOL</t>
  </si>
  <si>
    <t>GEORGIA JONES-AYERS MIDDLE</t>
  </si>
  <si>
    <t>Grade 5</t>
  </si>
  <si>
    <t>Baseline Science Assessment Information</t>
  </si>
  <si>
    <t>All</t>
  </si>
  <si>
    <t xml:space="preserve">Nature of Science </t>
  </si>
  <si>
    <t xml:space="preserve">Earth and Space </t>
  </si>
  <si>
    <t xml:space="preserve">Physical Science </t>
  </si>
  <si>
    <t xml:space="preserve">Life Science </t>
  </si>
  <si>
    <t>Grade 5 Number of items</t>
  </si>
  <si>
    <t>Grade 8 Number of items</t>
  </si>
  <si>
    <t>Work Location</t>
  </si>
  <si>
    <t>Region</t>
  </si>
  <si>
    <t>Tier School</t>
  </si>
  <si>
    <t>Enrollment</t>
  </si>
  <si>
    <t>Average % Correct</t>
  </si>
  <si>
    <t>N Tested</t>
  </si>
  <si>
    <t>% Tested*</t>
  </si>
  <si>
    <t>Tier</t>
  </si>
  <si>
    <t>SCHOOL_REGION</t>
  </si>
  <si>
    <t>K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</si>
  <si>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</si>
  <si>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</si>
  <si>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</si>
  <si>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</si>
  <si>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</si>
  <si>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</si>
  <si>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</si>
  <si>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</si>
  <si>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</si>
  <si>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</si>
  <si>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</si>
  <si>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</si>
  <si>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7</t>
  </si>
  <si>
    <t>1000</t>
  </si>
  <si>
    <t>2002</t>
  </si>
  <si>
    <t>3000</t>
  </si>
  <si>
    <t>3002</t>
  </si>
  <si>
    <t>5002</t>
  </si>
  <si>
    <t>6017</t>
  </si>
  <si>
    <t>7013</t>
  </si>
  <si>
    <t>0</t>
  </si>
  <si>
    <t>9</t>
  </si>
  <si>
    <t>Bio Gr8</t>
  </si>
  <si>
    <t>Gr8 Minus BioGr8</t>
  </si>
  <si>
    <t>05 Science Grade 5 Science Baseline -2015-2016</t>
  </si>
  <si>
    <t>2;5;7;11;14;15;16;17;18;22;46;48;50;53;55;58;59;60;64</t>
  </si>
  <si>
    <t>1;9;13;19;21;23;26;28;45;51;52;54;56;62;65</t>
  </si>
  <si>
    <t>3;20;25;27;29;33;57;61</t>
  </si>
  <si>
    <t>4;6;8;10;12;24;30;31;32;34;35;36;37;38;39;40;41;42;43;44;47;49;63;66</t>
  </si>
  <si>
    <t>0271 0271 - Bent Tree Elementary</t>
  </si>
  <si>
    <t>0761 0761 - Fienberg/Fisher K-8 Center</t>
  </si>
  <si>
    <t xml:space="preserve">2002 ACADEMIR PREPARATORY ACAD                         </t>
  </si>
  <si>
    <t>3051 3051 - Toussaint L'Ouverture Elem</t>
  </si>
  <si>
    <t>3191 3191 - Ada Merritt K-8 Center</t>
  </si>
  <si>
    <t>3610 3610 - Keys Gate Charter School</t>
  </si>
  <si>
    <t>5020 5020 - Bridgeprep Acad Interamerican</t>
  </si>
  <si>
    <t>5091 5091 - South Pointe Elementary</t>
  </si>
  <si>
    <t>5441 5441 - Sylvania Heights Elementary</t>
  </si>
  <si>
    <t>8181 8181 - Ruth Owens Kruse Educ Center</t>
  </si>
  <si>
    <t>08 Science Grade 8 Science Baseline 2015</t>
  </si>
  <si>
    <t>6082 6082 - Academir Charter School Middle</t>
  </si>
  <si>
    <t>Grand Total</t>
  </si>
  <si>
    <t>0339 0339 - Somerset Academy Charter Elem</t>
  </si>
  <si>
    <t>2012 2012 - Somerset Arts Academy</t>
  </si>
  <si>
    <t>Max of Domain1 Max Score</t>
  </si>
  <si>
    <t>Average of Domain1 %Correct</t>
  </si>
  <si>
    <t>Average of Domain1 RawScore</t>
  </si>
  <si>
    <t>Max of Domain2 Max Score</t>
  </si>
  <si>
    <t>Average of Domain2 %Correct</t>
  </si>
  <si>
    <t>Average of Domain2 RawScore</t>
  </si>
  <si>
    <t>Max of Domain3 Max Score</t>
  </si>
  <si>
    <t>Average of Domain3 %Correct</t>
  </si>
  <si>
    <t>Average of Domain3 RawScore</t>
  </si>
  <si>
    <t>Max of Domain4 Max Score</t>
  </si>
  <si>
    <t>Average of Domain4 %Correct</t>
  </si>
  <si>
    <t>Average of Domain4 RawScore</t>
  </si>
  <si>
    <t>6013 6013 - Somerset Academy Middle-South</t>
  </si>
  <si>
    <t>6128 6128 - Somerset Academy Bay Middle</t>
  </si>
  <si>
    <t>Grade 8</t>
  </si>
  <si>
    <t>3;4;5;8;10;11;14;19;21;22;23;45;46;47;48;50;55;56;57;65;67;72</t>
  </si>
  <si>
    <t>1;2;7;9;12;13;16;17;18;26;28;29;31;36;37;49;51;53;58</t>
  </si>
  <si>
    <t>24;27;30;32;33;34;35;40;52;54;70;73</t>
  </si>
  <si>
    <t>6;15;20;25;38;39;41;42;43;44;59;60;61;62;63;64;66;68;69;71</t>
  </si>
  <si>
    <t>7101 7101 - Coral Reef Senior High</t>
  </si>
  <si>
    <t>7431 7431 - Miami Palmetto Senior High</t>
  </si>
  <si>
    <t>7781 7781 - Felix Varela Senior High</t>
  </si>
  <si>
    <t>South</t>
  </si>
  <si>
    <t>Tier 1</t>
  </si>
  <si>
    <t>Charter</t>
  </si>
  <si>
    <t>Central</t>
  </si>
  <si>
    <t>Tier 3</t>
  </si>
  <si>
    <t>Tier 2</t>
  </si>
  <si>
    <t>North</t>
  </si>
  <si>
    <t>Other</t>
  </si>
  <si>
    <t>6921 6921 -  Lamar Louise Curry Middle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</si>
</sst>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000"/>
    <numFmt numFmtId="165" formatCode="#,##0;[Red]#,##0"/>
    <numFmt numFmtId="166" formatCode="0\%"/>
    <numFmt numFmtId="167" formatCode="######0"/>
    <numFmt numFmtId="168" formatCode="######0.#"/>
    <numFmt numFmtId="169" formatCode="#0%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 Narrow"/>
      <family val="2"/>
    </font>
    <font>
      <sz val="12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sz val="9"/>
      <color indexed="8"/>
      <name val="Arial"/>
      <family val="2"/>
    </font>
    <font>
      <b/>
      <sz val="14"/>
      <color indexed="8"/>
      <name val="Arial"/>
      <family val="2"/>
    </font>
    <font>
      <sz val="18"/>
      <color indexed="12"/>
      <name val="Arial"/>
      <family val="2"/>
    </font>
    <font>
      <b/>
      <sz val="18"/>
      <color indexed="62"/>
      <name val="Arial"/>
      <family val="2"/>
    </font>
    <font>
      <b/>
      <sz val="11"/>
      <color indexed="8"/>
      <name val="Arial Narrow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sz val="16"/>
      <color indexed="8"/>
      <name val="Arial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4"/>
      <color indexed="62"/>
      <name val="Arial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0"/>
      <color theme="10"/>
      <name val="Calibri"/>
      <family val="2"/>
    </font>
    <font>
      <u/>
      <sz val="18"/>
      <color theme="10"/>
      <name val="Calibri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MS Sans Serif"/>
      <family val="2"/>
    </font>
    <font>
      <b/>
      <sz val="16"/>
      <color theme="0"/>
      <name val="Arial"/>
      <family val="2"/>
    </font>
    <font>
      <sz val="10"/>
      <name val="MS Sans Serif"/>
      <family val="2"/>
    </font>
    <font>
      <b/>
      <sz val="1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6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u/>
      <sz val="11"/>
      <color rgb="FF004488"/>
      <name val="Calibri"/>
      <family val="2"/>
      <scheme val="minor"/>
    </font>
    <font>
      <u/>
      <sz val="11"/>
      <color rgb="FF0066AA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4"/>
      <color indexed="72"/>
      <name val="Arial"/>
      <family val="2"/>
    </font>
    <font>
      <b/>
      <sz val="8"/>
      <color indexed="72"/>
      <name val="Arial"/>
      <family val="2"/>
    </font>
    <font>
      <sz val="8"/>
      <color indexed="72"/>
      <name val="Arial"/>
      <family val="2"/>
    </font>
    <font>
      <b/>
      <sz val="9"/>
      <color indexed="72"/>
      <name val="Arial"/>
      <family val="2"/>
    </font>
    <font>
      <sz val="7"/>
      <color indexed="72"/>
      <name val="Arial"/>
      <family val="2"/>
    </font>
    <font>
      <b/>
      <sz val="2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8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auto="1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8">
    <xf numFmtId="0" fontId="0" fillId="0" borderId="0"/>
    <xf numFmtId="0" fontId="46" fillId="0" borderId="0"/>
    <xf numFmtId="0" fontId="45" fillId="0" borderId="0"/>
    <xf numFmtId="0" fontId="39" fillId="0" borderId="0"/>
    <xf numFmtId="0" fontId="45" fillId="0" borderId="0"/>
    <xf numFmtId="0" fontId="45" fillId="0" borderId="0"/>
    <xf numFmtId="0" fontId="46" fillId="0" borderId="0"/>
    <xf numFmtId="0" fontId="46" fillId="0" borderId="0"/>
    <xf numFmtId="0" fontId="44" fillId="0" borderId="0"/>
    <xf numFmtId="0" fontId="39" fillId="0" borderId="0"/>
    <xf numFmtId="0" fontId="44" fillId="0" borderId="0"/>
    <xf numFmtId="0" fontId="40" fillId="0" borderId="0"/>
    <xf numFmtId="0" fontId="38" fillId="0" borderId="0"/>
    <xf numFmtId="0" fontId="44" fillId="0" borderId="0"/>
    <xf numFmtId="0" fontId="55" fillId="0" borderId="0"/>
    <xf numFmtId="0" fontId="37" fillId="0" borderId="0"/>
    <xf numFmtId="9" fontId="40" fillId="0" borderId="0" applyFont="0" applyFill="0" applyBorder="0" applyAlignment="0" applyProtection="0"/>
    <xf numFmtId="0" fontId="36" fillId="0" borderId="0"/>
    <xf numFmtId="0" fontId="44" fillId="0" borderId="0"/>
    <xf numFmtId="0" fontId="40" fillId="0" borderId="0"/>
    <xf numFmtId="0" fontId="40" fillId="0" borderId="0"/>
    <xf numFmtId="0" fontId="38" fillId="0" borderId="0"/>
    <xf numFmtId="0" fontId="36" fillId="0" borderId="0"/>
    <xf numFmtId="0" fontId="36" fillId="0" borderId="0"/>
    <xf numFmtId="0" fontId="36" fillId="0" borderId="0"/>
    <xf numFmtId="0" fontId="44" fillId="0" borderId="0"/>
    <xf numFmtId="0" fontId="35" fillId="0" borderId="0"/>
    <xf numFmtId="0" fontId="44" fillId="0" borderId="0"/>
    <xf numFmtId="0" fontId="40" fillId="0" borderId="0"/>
    <xf numFmtId="0" fontId="40" fillId="0" borderId="0"/>
    <xf numFmtId="0" fontId="35" fillId="0" borderId="0"/>
    <xf numFmtId="0" fontId="35" fillId="0" borderId="0"/>
    <xf numFmtId="0" fontId="40" fillId="0" borderId="0"/>
    <xf numFmtId="0" fontId="5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4" fillId="0" borderId="0"/>
    <xf numFmtId="0" fontId="35" fillId="0" borderId="0"/>
    <xf numFmtId="0" fontId="44" fillId="0" borderId="0"/>
    <xf numFmtId="0" fontId="40" fillId="0" borderId="0"/>
    <xf numFmtId="0" fontId="40" fillId="0" borderId="0"/>
    <xf numFmtId="0" fontId="35" fillId="0" borderId="0"/>
    <xf numFmtId="9" fontId="40" fillId="0" borderId="0" applyFont="0" applyFill="0" applyBorder="0" applyAlignment="0" applyProtection="0"/>
    <xf numFmtId="0" fontId="4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4" fillId="0" borderId="0"/>
    <xf numFmtId="0" fontId="35" fillId="0" borderId="0"/>
    <xf numFmtId="0" fontId="44" fillId="0" borderId="0"/>
    <xf numFmtId="0" fontId="40" fillId="0" borderId="0"/>
    <xf numFmtId="0" fontId="40" fillId="0" borderId="0"/>
    <xf numFmtId="0" fontId="35" fillId="0" borderId="0"/>
    <xf numFmtId="0" fontId="4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4" fillId="0" borderId="0"/>
    <xf numFmtId="0" fontId="33" fillId="0" borderId="0"/>
    <xf numFmtId="0" fontId="33" fillId="0" borderId="0"/>
    <xf numFmtId="0" fontId="61" fillId="0" borderId="0" applyNumberFormat="0" applyFill="0" applyBorder="0" applyAlignment="0" applyProtection="0">
      <alignment vertical="top"/>
      <protection locked="0"/>
    </xf>
    <xf numFmtId="9" fontId="63" fillId="0" borderId="0" applyFont="0" applyFill="0" applyBorder="0" applyAlignment="0" applyProtection="0"/>
    <xf numFmtId="0" fontId="64" fillId="0" borderId="0"/>
    <xf numFmtId="0" fontId="32" fillId="0" borderId="0"/>
    <xf numFmtId="0" fontId="44" fillId="0" borderId="0"/>
    <xf numFmtId="0" fontId="67" fillId="0" borderId="0"/>
    <xf numFmtId="0" fontId="69" fillId="0" borderId="0"/>
    <xf numFmtId="0" fontId="44" fillId="0" borderId="0"/>
    <xf numFmtId="0" fontId="40" fillId="0" borderId="0" applyNumberFormat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40" fillId="0" borderId="0" applyNumberFormat="0" applyFont="0" applyFill="0" applyBorder="0" applyAlignment="0" applyProtection="0"/>
    <xf numFmtId="0" fontId="71" fillId="0" borderId="0"/>
    <xf numFmtId="0" fontId="32" fillId="0" borderId="0"/>
    <xf numFmtId="9" fontId="7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73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57" fillId="0" borderId="0"/>
    <xf numFmtId="0" fontId="74" fillId="0" borderId="0"/>
    <xf numFmtId="0" fontId="75" fillId="0" borderId="0"/>
    <xf numFmtId="0" fontId="40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40" fillId="0" borderId="0" applyNumberFormat="0" applyFont="0" applyFill="0" applyBorder="0" applyAlignment="0" applyProtection="0"/>
    <xf numFmtId="0" fontId="32" fillId="0" borderId="0"/>
    <xf numFmtId="0" fontId="27" fillId="0" borderId="0"/>
    <xf numFmtId="0" fontId="27" fillId="0" borderId="0"/>
    <xf numFmtId="0" fontId="26" fillId="0" borderId="0"/>
    <xf numFmtId="0" fontId="25" fillId="0" borderId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89" fillId="30" borderId="0" applyNumberFormat="0" applyBorder="0" applyAlignment="0" applyProtection="0"/>
    <xf numFmtId="0" fontId="89" fillId="34" borderId="0" applyNumberFormat="0" applyBorder="0" applyAlignment="0" applyProtection="0"/>
    <xf numFmtId="0" fontId="89" fillId="38" borderId="0" applyNumberFormat="0" applyBorder="0" applyAlignment="0" applyProtection="0"/>
    <xf numFmtId="0" fontId="89" fillId="42" borderId="0" applyNumberFormat="0" applyBorder="0" applyAlignment="0" applyProtection="0"/>
    <xf numFmtId="0" fontId="89" fillId="46" borderId="0" applyNumberFormat="0" applyBorder="0" applyAlignment="0" applyProtection="0"/>
    <xf numFmtId="0" fontId="89" fillId="50" borderId="0" applyNumberFormat="0" applyBorder="0" applyAlignment="0" applyProtection="0"/>
    <xf numFmtId="0" fontId="89" fillId="27" borderId="0" applyNumberFormat="0" applyBorder="0" applyAlignment="0" applyProtection="0"/>
    <xf numFmtId="0" fontId="89" fillId="31" borderId="0" applyNumberFormat="0" applyBorder="0" applyAlignment="0" applyProtection="0"/>
    <xf numFmtId="0" fontId="89" fillId="35" borderId="0" applyNumberFormat="0" applyBorder="0" applyAlignment="0" applyProtection="0"/>
    <xf numFmtId="0" fontId="89" fillId="39" borderId="0" applyNumberFormat="0" applyBorder="0" applyAlignment="0" applyProtection="0"/>
    <xf numFmtId="0" fontId="89" fillId="43" borderId="0" applyNumberFormat="0" applyBorder="0" applyAlignment="0" applyProtection="0"/>
    <xf numFmtId="0" fontId="89" fillId="47" borderId="0" applyNumberFormat="0" applyBorder="0" applyAlignment="0" applyProtection="0"/>
    <xf numFmtId="0" fontId="80" fillId="21" borderId="0" applyNumberFormat="0" applyBorder="0" applyAlignment="0" applyProtection="0"/>
    <xf numFmtId="0" fontId="84" fillId="24" borderId="40" applyNumberFormat="0" applyAlignment="0" applyProtection="0"/>
    <xf numFmtId="0" fontId="86" fillId="25" borderId="43" applyNumberFormat="0" applyAlignment="0" applyProtection="0"/>
    <xf numFmtId="0" fontId="87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6" fillId="0" borderId="37" applyNumberFormat="0" applyFill="0" applyAlignment="0" applyProtection="0"/>
    <xf numFmtId="0" fontId="77" fillId="0" borderId="38" applyNumberFormat="0" applyFill="0" applyAlignment="0" applyProtection="0"/>
    <xf numFmtId="0" fontId="78" fillId="0" borderId="39" applyNumberFormat="0" applyFill="0" applyAlignment="0" applyProtection="0"/>
    <xf numFmtId="0" fontId="78" fillId="0" borderId="0" applyNumberFormat="0" applyFill="0" applyBorder="0" applyAlignment="0" applyProtection="0"/>
    <xf numFmtId="0" fontId="82" fillId="23" borderId="40" applyNumberFormat="0" applyAlignment="0" applyProtection="0"/>
    <xf numFmtId="0" fontId="85" fillId="0" borderId="42" applyNumberFormat="0" applyFill="0" applyAlignment="0" applyProtection="0"/>
    <xf numFmtId="0" fontId="81" fillId="22" borderId="0" applyNumberFormat="0" applyBorder="0" applyAlignment="0" applyProtection="0"/>
    <xf numFmtId="0" fontId="25" fillId="26" borderId="44" applyNumberFormat="0" applyFont="0" applyAlignment="0" applyProtection="0"/>
    <xf numFmtId="0" fontId="83" fillId="24" borderId="41" applyNumberFormat="0" applyAlignment="0" applyProtection="0"/>
    <xf numFmtId="0" fontId="88" fillId="0" borderId="45" applyNumberFormat="0" applyFill="0" applyAlignment="0" applyProtection="0"/>
    <xf numFmtId="0" fontId="56" fillId="0" borderId="0" applyNumberFormat="0" applyFill="0" applyBorder="0" applyAlignment="0" applyProtection="0"/>
    <xf numFmtId="0" fontId="91" fillId="0" borderId="0" applyNumberFormat="0" applyFont="0" applyFill="0" applyBorder="0" applyAlignment="0" applyProtection="0"/>
    <xf numFmtId="0" fontId="91" fillId="0" borderId="0" applyNumberFormat="0" applyFont="0" applyFill="0" applyBorder="0" applyAlignment="0" applyProtection="0"/>
    <xf numFmtId="0" fontId="2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3" fillId="0" borderId="0"/>
    <xf numFmtId="0" fontId="92" fillId="0" borderId="0"/>
    <xf numFmtId="0" fontId="22" fillId="0" borderId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/>
    <xf numFmtId="0" fontId="44" fillId="0" borderId="0"/>
    <xf numFmtId="0" fontId="21" fillId="0" borderId="0"/>
    <xf numFmtId="0" fontId="20" fillId="0" borderId="0"/>
    <xf numFmtId="0" fontId="20" fillId="0" borderId="0"/>
    <xf numFmtId="0" fontId="96" fillId="0" borderId="0" applyNumberFormat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0" fontId="18" fillId="0" borderId="0"/>
    <xf numFmtId="0" fontId="59" fillId="0" borderId="0"/>
    <xf numFmtId="0" fontId="18" fillId="0" borderId="0"/>
    <xf numFmtId="0" fontId="16" fillId="0" borderId="0"/>
    <xf numFmtId="0" fontId="15" fillId="0" borderId="0"/>
    <xf numFmtId="0" fontId="17" fillId="0" borderId="0"/>
    <xf numFmtId="0" fontId="14" fillId="0" borderId="0"/>
    <xf numFmtId="0" fontId="13" fillId="0" borderId="0"/>
    <xf numFmtId="0" fontId="97" fillId="0" borderId="0" applyNumberFormat="0" applyFont="0" applyFill="0" applyBorder="0" applyAlignment="0" applyProtection="0"/>
    <xf numFmtId="0" fontId="17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</cellStyleXfs>
  <cellXfs count="435">
    <xf numFmtId="0" fontId="0" fillId="0" borderId="0" xfId="0"/>
    <xf numFmtId="0" fontId="41" fillId="0" borderId="0" xfId="0" applyFont="1"/>
    <xf numFmtId="0" fontId="43" fillId="0" borderId="0" xfId="0" applyFont="1"/>
    <xf numFmtId="0" fontId="43" fillId="0" borderId="0" xfId="0" applyFont="1" applyFill="1"/>
    <xf numFmtId="0" fontId="47" fillId="0" borderId="0" xfId="0" applyFont="1"/>
    <xf numFmtId="0" fontId="47" fillId="0" borderId="0" xfId="0" applyFont="1" applyFill="1"/>
    <xf numFmtId="0" fontId="41" fillId="0" borderId="0" xfId="0" applyFont="1" applyAlignment="1">
      <alignment vertical="center"/>
    </xf>
    <xf numFmtId="0" fontId="49" fillId="0" borderId="0" xfId="0" applyFont="1"/>
    <xf numFmtId="0" fontId="54" fillId="0" borderId="0" xfId="0" applyFont="1"/>
    <xf numFmtId="0" fontId="41" fillId="0" borderId="0" xfId="0" applyFont="1" applyFill="1"/>
    <xf numFmtId="0" fontId="54" fillId="0" borderId="0" xfId="0" applyFont="1" applyFill="1"/>
    <xf numFmtId="0" fontId="41" fillId="0" borderId="0" xfId="0" applyFont="1" applyFill="1" applyAlignment="1">
      <alignment vertical="center"/>
    </xf>
    <xf numFmtId="0" fontId="49" fillId="0" borderId="0" xfId="0" applyFont="1" applyFill="1"/>
    <xf numFmtId="0" fontId="44" fillId="3" borderId="0" xfId="13" applyFill="1"/>
    <xf numFmtId="0" fontId="44" fillId="4" borderId="0" xfId="13" applyFill="1"/>
    <xf numFmtId="0" fontId="44" fillId="13" borderId="0" xfId="13" applyFill="1"/>
    <xf numFmtId="0" fontId="0" fillId="0" borderId="0" xfId="0"/>
    <xf numFmtId="0" fontId="44" fillId="0" borderId="0" xfId="13"/>
    <xf numFmtId="0" fontId="0" fillId="3" borderId="0" xfId="0" applyFill="1"/>
    <xf numFmtId="165" fontId="40" fillId="0" borderId="0" xfId="0" applyNumberFormat="1" applyFont="1"/>
    <xf numFmtId="0" fontId="47" fillId="0" borderId="0" xfId="0" applyFont="1" applyFill="1" applyAlignment="1">
      <alignment horizontal="center"/>
    </xf>
    <xf numFmtId="0" fontId="33" fillId="0" borderId="0" xfId="65"/>
    <xf numFmtId="0" fontId="33" fillId="0" borderId="0" xfId="65" applyFill="1"/>
    <xf numFmtId="0" fontId="52" fillId="15" borderId="0" xfId="66" applyFont="1" applyFill="1" applyAlignment="1"/>
    <xf numFmtId="0" fontId="41" fillId="0" borderId="0" xfId="66" applyFont="1"/>
    <xf numFmtId="0" fontId="40" fillId="0" borderId="0" xfId="0" applyFont="1" applyFill="1"/>
    <xf numFmtId="165" fontId="40" fillId="0" borderId="0" xfId="0" applyNumberFormat="1" applyFont="1" applyFill="1"/>
    <xf numFmtId="0" fontId="43" fillId="0" borderId="8" xfId="11" applyFont="1" applyBorder="1" applyAlignment="1">
      <alignment horizontal="center" vertical="center"/>
    </xf>
    <xf numFmtId="164" fontId="40" fillId="0" borderId="8" xfId="11" applyNumberFormat="1" applyBorder="1"/>
    <xf numFmtId="0" fontId="40" fillId="0" borderId="8" xfId="11" applyBorder="1" applyAlignment="1">
      <alignment horizontal="center"/>
    </xf>
    <xf numFmtId="0" fontId="40" fillId="0" borderId="8" xfId="11" applyBorder="1"/>
    <xf numFmtId="0" fontId="43" fillId="0" borderId="8" xfId="11" applyFont="1" applyBorder="1"/>
    <xf numFmtId="0" fontId="0" fillId="0" borderId="0" xfId="0" applyAlignment="1">
      <alignment horizontal="center" vertical="center"/>
    </xf>
    <xf numFmtId="0" fontId="40" fillId="0" borderId="0" xfId="32" applyAlignment="1">
      <alignment horizontal="center" vertical="center"/>
    </xf>
    <xf numFmtId="0" fontId="40" fillId="0" borderId="8" xfId="11" applyNumberFormat="1" applyBorder="1"/>
    <xf numFmtId="164" fontId="40" fillId="0" borderId="8" xfId="11" quotePrefix="1" applyNumberFormat="1" applyBorder="1"/>
    <xf numFmtId="164" fontId="40" fillId="0" borderId="8" xfId="11" quotePrefix="1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11" borderId="4" xfId="0" applyFill="1" applyBorder="1" applyAlignment="1">
      <alignment horizontal="center" vertical="center"/>
    </xf>
    <xf numFmtId="0" fontId="0" fillId="11" borderId="5" xfId="0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8" borderId="8" xfId="0" applyFill="1" applyBorder="1" applyAlignment="1">
      <alignment horizontal="center" vertical="center"/>
    </xf>
    <xf numFmtId="0" fontId="0" fillId="15" borderId="8" xfId="0" applyFill="1" applyBorder="1" applyAlignment="1">
      <alignment horizontal="center" vertical="center"/>
    </xf>
    <xf numFmtId="0" fontId="0" fillId="16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16" borderId="25" xfId="0" applyFill="1" applyBorder="1" applyAlignment="1">
      <alignment horizontal="center" vertical="center" wrapText="1"/>
    </xf>
    <xf numFmtId="0" fontId="0" fillId="5" borderId="26" xfId="0" applyFill="1" applyBorder="1" applyAlignment="1">
      <alignment horizontal="center" vertical="center" wrapText="1"/>
    </xf>
    <xf numFmtId="0" fontId="40" fillId="0" borderId="27" xfId="0" applyFont="1" applyBorder="1" applyAlignment="1">
      <alignment horizontal="center" vertical="center"/>
    </xf>
    <xf numFmtId="2" fontId="40" fillId="0" borderId="8" xfId="11" applyNumberFormat="1" applyBorder="1"/>
    <xf numFmtId="0" fontId="40" fillId="0" borderId="8" xfId="11" applyFont="1" applyBorder="1"/>
    <xf numFmtId="0" fontId="44" fillId="0" borderId="0" xfId="13" applyAlignment="1">
      <alignment horizontal="center"/>
    </xf>
    <xf numFmtId="0" fontId="40" fillId="0" borderId="0" xfId="32" applyAlignment="1">
      <alignment vertical="center"/>
    </xf>
    <xf numFmtId="9" fontId="40" fillId="16" borderId="27" xfId="16" applyFill="1" applyBorder="1" applyAlignment="1">
      <alignment horizontal="center" vertical="center"/>
    </xf>
    <xf numFmtId="9" fontId="40" fillId="0" borderId="8" xfId="16" applyBorder="1" applyAlignment="1">
      <alignment horizontal="center" vertical="center"/>
    </xf>
    <xf numFmtId="9" fontId="40" fillId="5" borderId="6" xfId="16" applyFill="1" applyBorder="1" applyAlignment="1">
      <alignment horizontal="center" vertical="center"/>
    </xf>
    <xf numFmtId="0" fontId="0" fillId="15" borderId="28" xfId="0" applyFill="1" applyBorder="1" applyAlignment="1">
      <alignment horizontal="center" vertical="center"/>
    </xf>
    <xf numFmtId="0" fontId="0" fillId="0" borderId="28" xfId="0" applyBorder="1" applyAlignment="1">
      <alignment horizontal="center" vertical="center" wrapText="1"/>
    </xf>
    <xf numFmtId="0" fontId="0" fillId="16" borderId="28" xfId="0" applyFill="1" applyBorder="1" applyAlignment="1">
      <alignment horizontal="center" vertical="center" wrapText="1"/>
    </xf>
    <xf numFmtId="0" fontId="0" fillId="5" borderId="35" xfId="0" applyFill="1" applyBorder="1" applyAlignment="1">
      <alignment horizontal="center" vertical="center" wrapText="1"/>
    </xf>
    <xf numFmtId="166" fontId="47" fillId="0" borderId="0" xfId="0" applyNumberFormat="1" applyFont="1" applyFill="1"/>
    <xf numFmtId="0" fontId="0" fillId="15" borderId="36" xfId="0" applyFill="1" applyBorder="1" applyAlignment="1">
      <alignment horizontal="center" vertical="center"/>
    </xf>
    <xf numFmtId="0" fontId="0" fillId="0" borderId="36" xfId="0" applyBorder="1" applyAlignment="1">
      <alignment horizontal="center" vertical="center" wrapText="1"/>
    </xf>
    <xf numFmtId="0" fontId="0" fillId="16" borderId="36" xfId="0" applyFill="1" applyBorder="1" applyAlignment="1">
      <alignment horizontal="center" vertical="center" wrapText="1"/>
    </xf>
    <xf numFmtId="0" fontId="0" fillId="5" borderId="46" xfId="0" applyFill="1" applyBorder="1" applyAlignment="1">
      <alignment horizontal="center" vertical="center" wrapText="1"/>
    </xf>
    <xf numFmtId="0" fontId="40" fillId="0" borderId="8" xfId="11" quotePrefix="1" applyNumberFormat="1" applyBorder="1" applyAlignment="1">
      <alignment horizontal="center"/>
    </xf>
    <xf numFmtId="0" fontId="17" fillId="14" borderId="16" xfId="66" applyFont="1" applyFill="1" applyBorder="1" applyAlignment="1">
      <alignment horizontal="center" vertical="center" wrapText="1"/>
    </xf>
    <xf numFmtId="0" fontId="17" fillId="0" borderId="16" xfId="66" applyFont="1" applyBorder="1" applyAlignment="1">
      <alignment horizontal="center" vertical="center" wrapText="1"/>
    </xf>
    <xf numFmtId="0" fontId="17" fillId="0" borderId="16" xfId="66" applyFont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33" fillId="12" borderId="16" xfId="66" applyFill="1" applyBorder="1" applyAlignment="1">
      <alignment horizontal="center" vertical="center"/>
    </xf>
    <xf numFmtId="0" fontId="68" fillId="0" borderId="0" xfId="0" applyFont="1" applyFill="1" applyBorder="1" applyAlignment="1">
      <alignment horizontal="center" vertical="top" wrapText="1"/>
    </xf>
    <xf numFmtId="0" fontId="54" fillId="0" borderId="0" xfId="0" applyFont="1" applyFill="1" applyBorder="1"/>
    <xf numFmtId="0" fontId="47" fillId="0" borderId="0" xfId="0" applyFont="1" applyFill="1" applyBorder="1" applyAlignment="1">
      <alignment horizontal="center" vertical="center" wrapText="1"/>
    </xf>
    <xf numFmtId="0" fontId="47" fillId="0" borderId="54" xfId="0" applyFont="1" applyFill="1" applyBorder="1" applyAlignment="1">
      <alignment horizontal="center" vertical="center" wrapText="1"/>
    </xf>
    <xf numFmtId="0" fontId="47" fillId="0" borderId="54" xfId="0" applyFont="1" applyFill="1" applyBorder="1" applyAlignment="1">
      <alignment horizontal="center" vertical="center"/>
    </xf>
    <xf numFmtId="0" fontId="43" fillId="9" borderId="54" xfId="0" applyFont="1" applyFill="1" applyBorder="1" applyAlignment="1">
      <alignment horizontal="center" vertical="center"/>
    </xf>
    <xf numFmtId="0" fontId="33" fillId="12" borderId="16" xfId="66" applyFill="1" applyBorder="1" applyAlignment="1">
      <alignment horizontal="center" vertical="center"/>
    </xf>
    <xf numFmtId="0" fontId="51" fillId="0" borderId="33" xfId="0" applyFont="1" applyFill="1" applyBorder="1" applyAlignment="1">
      <alignment horizontal="center" vertical="center" wrapText="1"/>
    </xf>
    <xf numFmtId="0" fontId="52" fillId="0" borderId="0" xfId="66" applyFont="1" applyFill="1" applyAlignment="1"/>
    <xf numFmtId="0" fontId="51" fillId="0" borderId="56" xfId="0" applyFont="1" applyFill="1" applyBorder="1" applyAlignment="1">
      <alignment horizontal="center" vertical="center" wrapText="1"/>
    </xf>
    <xf numFmtId="0" fontId="51" fillId="0" borderId="58" xfId="0" applyFont="1" applyFill="1" applyBorder="1" applyAlignment="1">
      <alignment horizontal="center" vertical="center" wrapText="1"/>
    </xf>
    <xf numFmtId="0" fontId="51" fillId="0" borderId="34" xfId="0" applyFont="1" applyFill="1" applyBorder="1" applyAlignment="1">
      <alignment horizontal="center" vertical="center" wrapText="1"/>
    </xf>
    <xf numFmtId="0" fontId="51" fillId="0" borderId="24" xfId="0" applyFont="1" applyFill="1" applyBorder="1" applyAlignment="1">
      <alignment horizontal="center" vertical="center" wrapText="1"/>
    </xf>
    <xf numFmtId="0" fontId="51" fillId="0" borderId="60" xfId="0" applyFont="1" applyFill="1" applyBorder="1" applyAlignment="1">
      <alignment horizontal="center" vertical="center" wrapText="1"/>
    </xf>
    <xf numFmtId="0" fontId="43" fillId="0" borderId="31" xfId="0" applyFont="1" applyBorder="1" applyAlignment="1">
      <alignment horizontal="center" vertical="center" wrapText="1"/>
    </xf>
    <xf numFmtId="0" fontId="7" fillId="3" borderId="51" xfId="230" applyFill="1" applyBorder="1" applyAlignment="1">
      <alignment horizontal="center"/>
    </xf>
    <xf numFmtId="0" fontId="7" fillId="51" borderId="51" xfId="230" applyFill="1" applyBorder="1" applyAlignment="1">
      <alignment horizontal="center"/>
    </xf>
    <xf numFmtId="0" fontId="7" fillId="0" borderId="0" xfId="230"/>
    <xf numFmtId="0" fontId="7" fillId="0" borderId="54" xfId="230" applyBorder="1" applyAlignment="1">
      <alignment horizontal="center" vertical="center" wrapText="1"/>
    </xf>
    <xf numFmtId="0" fontId="7" fillId="12" borderId="0" xfId="230" applyFill="1"/>
    <xf numFmtId="0" fontId="7" fillId="3" borderId="0" xfId="230" quotePrefix="1" applyFill="1"/>
    <xf numFmtId="0" fontId="7" fillId="3" borderId="0" xfId="230" applyFill="1"/>
    <xf numFmtId="2" fontId="7" fillId="3" borderId="0" xfId="230" applyNumberFormat="1" applyFill="1"/>
    <xf numFmtId="0" fontId="7" fillId="19" borderId="54" xfId="230" applyFill="1" applyBorder="1" applyAlignment="1">
      <alignment horizontal="center" vertical="center"/>
    </xf>
    <xf numFmtId="0" fontId="7" fillId="0" borderId="54" xfId="230" applyBorder="1" applyAlignment="1">
      <alignment horizontal="center" vertical="center"/>
    </xf>
    <xf numFmtId="0" fontId="7" fillId="0" borderId="0" xfId="230" applyAlignment="1">
      <alignment horizontal="center" vertical="center" wrapText="1"/>
    </xf>
    <xf numFmtId="0" fontId="7" fillId="0" borderId="0" xfId="230" applyAlignment="1">
      <alignment vertical="center"/>
    </xf>
    <xf numFmtId="0" fontId="7" fillId="0" borderId="54" xfId="230" applyBorder="1" applyAlignment="1">
      <alignment horizontal="center"/>
    </xf>
    <xf numFmtId="0" fontId="7" fillId="0" borderId="0" xfId="230" applyAlignment="1">
      <alignment horizontal="center" vertical="center"/>
    </xf>
    <xf numFmtId="0" fontId="7" fillId="0" borderId="54" xfId="230" quotePrefix="1" applyBorder="1" applyAlignment="1">
      <alignment horizontal="center"/>
    </xf>
    <xf numFmtId="0" fontId="7" fillId="0" borderId="0" xfId="230" quotePrefix="1"/>
    <xf numFmtId="0" fontId="7" fillId="0" borderId="0" xfId="230" applyFill="1"/>
    <xf numFmtId="0" fontId="7" fillId="3" borderId="54" xfId="230" applyFill="1" applyBorder="1" applyAlignment="1">
      <alignment horizontal="center"/>
    </xf>
    <xf numFmtId="0" fontId="7" fillId="51" borderId="54" xfId="230" applyFill="1" applyBorder="1" applyAlignment="1">
      <alignment horizontal="center"/>
    </xf>
    <xf numFmtId="0" fontId="7" fillId="0" borderId="0" xfId="230" applyAlignment="1">
      <alignment horizontal="left"/>
    </xf>
    <xf numFmtId="0" fontId="7" fillId="17" borderId="54" xfId="230" applyFill="1" applyBorder="1"/>
    <xf numFmtId="0" fontId="7" fillId="52" borderId="54" xfId="230" applyFill="1" applyBorder="1"/>
    <xf numFmtId="0" fontId="7" fillId="3" borderId="54" xfId="230" applyFill="1" applyBorder="1"/>
    <xf numFmtId="0" fontId="7" fillId="18" borderId="54" xfId="230" applyFill="1" applyBorder="1"/>
    <xf numFmtId="0" fontId="52" fillId="7" borderId="0" xfId="65" applyFont="1" applyFill="1" applyBorder="1" applyAlignment="1">
      <alignment vertical="center" wrapText="1"/>
    </xf>
    <xf numFmtId="0" fontId="52" fillId="0" borderId="0" xfId="65" applyFont="1" applyFill="1" applyBorder="1" applyAlignment="1">
      <alignment vertical="center" wrapText="1"/>
    </xf>
    <xf numFmtId="0" fontId="58" fillId="0" borderId="0" xfId="65" applyFont="1" applyFill="1" applyBorder="1" applyAlignment="1">
      <alignment vertical="center"/>
    </xf>
    <xf numFmtId="164" fontId="33" fillId="0" borderId="0" xfId="65" applyNumberFormat="1" applyFill="1"/>
    <xf numFmtId="0" fontId="60" fillId="0" borderId="0" xfId="65" applyFont="1" applyFill="1" applyAlignment="1">
      <alignment horizontal="center"/>
    </xf>
    <xf numFmtId="0" fontId="59" fillId="0" borderId="0" xfId="65" applyFont="1" applyFill="1" applyBorder="1"/>
    <xf numFmtId="0" fontId="59" fillId="0" borderId="0" xfId="65" applyFont="1" applyFill="1" applyBorder="1" applyAlignment="1">
      <alignment horizontal="center" vertical="center"/>
    </xf>
    <xf numFmtId="0" fontId="60" fillId="0" borderId="0" xfId="65" applyFont="1" applyFill="1" applyBorder="1" applyAlignment="1">
      <alignment horizontal="center" vertical="center"/>
    </xf>
    <xf numFmtId="164" fontId="43" fillId="0" borderId="0" xfId="65" applyNumberFormat="1" applyFont="1" applyFill="1" applyAlignment="1">
      <alignment horizontal="left" vertical="top" wrapText="1"/>
    </xf>
    <xf numFmtId="0" fontId="59" fillId="0" borderId="0" xfId="65" applyFont="1" applyFill="1"/>
    <xf numFmtId="0" fontId="64" fillId="0" borderId="0" xfId="65" applyFont="1" applyFill="1"/>
    <xf numFmtId="0" fontId="64" fillId="0" borderId="0" xfId="65" applyFont="1"/>
    <xf numFmtId="0" fontId="98" fillId="0" borderId="0" xfId="65" applyFont="1" applyFill="1" applyBorder="1" applyAlignment="1">
      <alignment vertical="center" wrapText="1"/>
    </xf>
    <xf numFmtId="0" fontId="99" fillId="0" borderId="0" xfId="65" applyFont="1" applyFill="1" applyBorder="1" applyAlignment="1">
      <alignment vertical="center"/>
    </xf>
    <xf numFmtId="0" fontId="70" fillId="0" borderId="0" xfId="65" applyFont="1" applyFill="1" applyBorder="1" applyAlignment="1">
      <alignment vertical="center"/>
    </xf>
    <xf numFmtId="0" fontId="64" fillId="0" borderId="0" xfId="65" applyFont="1" applyFill="1" applyBorder="1"/>
    <xf numFmtId="0" fontId="100" fillId="0" borderId="0" xfId="65" applyFont="1" applyFill="1" applyAlignment="1">
      <alignment horizontal="center"/>
    </xf>
    <xf numFmtId="0" fontId="101" fillId="0" borderId="0" xfId="65" applyFont="1" applyFill="1" applyBorder="1"/>
    <xf numFmtId="164" fontId="64" fillId="0" borderId="0" xfId="65" applyNumberFormat="1" applyFont="1" applyFill="1" applyAlignment="1">
      <alignment horizontal="center" vertical="center"/>
    </xf>
    <xf numFmtId="164" fontId="0" fillId="0" borderId="0" xfId="0" applyNumberFormat="1"/>
    <xf numFmtId="0" fontId="43" fillId="0" borderId="50" xfId="0" applyFont="1" applyFill="1" applyBorder="1" applyAlignment="1">
      <alignment horizontal="center" vertical="center" wrapText="1"/>
    </xf>
    <xf numFmtId="3" fontId="43" fillId="0" borderId="50" xfId="0" applyNumberFormat="1" applyFont="1" applyFill="1" applyBorder="1" applyAlignment="1">
      <alignment horizontal="center" vertical="center" wrapText="1"/>
    </xf>
    <xf numFmtId="0" fontId="43" fillId="0" borderId="57" xfId="0" applyFont="1" applyFill="1" applyBorder="1" applyAlignment="1">
      <alignment horizontal="center" vertical="center" wrapText="1"/>
    </xf>
    <xf numFmtId="0" fontId="33" fillId="12" borderId="54" xfId="66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quotePrefix="1"/>
    <xf numFmtId="0" fontId="102" fillId="2" borderId="68" xfId="0" applyNumberFormat="1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/>
    <xf numFmtId="0" fontId="103" fillId="2" borderId="68" xfId="0" applyNumberFormat="1" applyFont="1" applyFill="1" applyBorder="1" applyAlignment="1">
      <alignment horizontal="left" vertical="center"/>
    </xf>
    <xf numFmtId="0" fontId="104" fillId="2" borderId="68" xfId="0" applyNumberFormat="1" applyFont="1" applyFill="1" applyBorder="1" applyAlignment="1">
      <alignment horizontal="left" vertical="center"/>
    </xf>
    <xf numFmtId="0" fontId="0" fillId="0" borderId="0" xfId="0" applyAlignment="1">
      <alignment wrapText="1"/>
    </xf>
    <xf numFmtId="0" fontId="0" fillId="0" borderId="0" xfId="0" applyNumberFormat="1" applyFont="1" applyFill="1" applyBorder="1" applyAlignment="1">
      <alignment wrapText="1"/>
    </xf>
    <xf numFmtId="0" fontId="106" fillId="57" borderId="68" xfId="0" applyNumberFormat="1" applyFont="1" applyFill="1" applyBorder="1" applyAlignment="1">
      <alignment horizontal="center" vertical="center" wrapText="1"/>
    </xf>
    <xf numFmtId="0" fontId="106" fillId="2" borderId="68" xfId="0" applyNumberFormat="1" applyFont="1" applyFill="1" applyBorder="1" applyAlignment="1">
      <alignment horizontal="left" vertical="center" wrapText="1"/>
    </xf>
    <xf numFmtId="0" fontId="106" fillId="2" borderId="68" xfId="0" applyNumberFormat="1" applyFont="1" applyFill="1" applyBorder="1" applyAlignment="1">
      <alignment horizontal="center" vertical="center" wrapText="1"/>
    </xf>
    <xf numFmtId="167" fontId="104" fillId="2" borderId="68" xfId="0" applyNumberFormat="1" applyFont="1" applyFill="1" applyBorder="1" applyAlignment="1">
      <alignment horizontal="center" vertical="center"/>
    </xf>
    <xf numFmtId="168" fontId="104" fillId="2" borderId="68" xfId="0" applyNumberFormat="1" applyFont="1" applyFill="1" applyBorder="1" applyAlignment="1">
      <alignment horizontal="center" vertical="center"/>
    </xf>
    <xf numFmtId="169" fontId="104" fillId="2" borderId="68" xfId="0" applyNumberFormat="1" applyFont="1" applyFill="1" applyBorder="1" applyAlignment="1">
      <alignment horizontal="center" vertical="center"/>
    </xf>
    <xf numFmtId="0" fontId="104" fillId="2" borderId="68" xfId="0" applyNumberFormat="1" applyFont="1" applyFill="1" applyBorder="1" applyAlignment="1">
      <alignment horizontal="center" vertical="center"/>
    </xf>
    <xf numFmtId="0" fontId="104" fillId="57" borderId="68" xfId="0" applyNumberFormat="1" applyFont="1" applyFill="1" applyBorder="1" applyAlignment="1">
      <alignment horizontal="left" vertical="center"/>
    </xf>
    <xf numFmtId="167" fontId="104" fillId="57" borderId="68" xfId="0" applyNumberFormat="1" applyFont="1" applyFill="1" applyBorder="1" applyAlignment="1">
      <alignment horizontal="center" vertical="center"/>
    </xf>
    <xf numFmtId="168" fontId="104" fillId="57" borderId="68" xfId="0" applyNumberFormat="1" applyFont="1" applyFill="1" applyBorder="1" applyAlignment="1">
      <alignment horizontal="center" vertical="center"/>
    </xf>
    <xf numFmtId="169" fontId="104" fillId="57" borderId="68" xfId="0" applyNumberFormat="1" applyFont="1" applyFill="1" applyBorder="1" applyAlignment="1">
      <alignment horizontal="center" vertical="center"/>
    </xf>
    <xf numFmtId="0" fontId="104" fillId="57" borderId="68" xfId="0" applyNumberFormat="1" applyFont="1" applyFill="1" applyBorder="1" applyAlignment="1">
      <alignment horizontal="center" vertical="center"/>
    </xf>
    <xf numFmtId="0" fontId="0" fillId="53" borderId="0" xfId="0" applyFill="1"/>
    <xf numFmtId="167" fontId="0" fillId="0" borderId="0" xfId="0" applyNumberFormat="1" applyFont="1" applyFill="1" applyBorder="1" applyAlignment="1"/>
    <xf numFmtId="0" fontId="0" fillId="3" borderId="54" xfId="0" applyFill="1" applyBorder="1" applyAlignment="1">
      <alignment horizontal="center" vertical="center"/>
    </xf>
    <xf numFmtId="0" fontId="0" fillId="0" borderId="0" xfId="0" quotePrefix="1" applyFont="1"/>
    <xf numFmtId="0" fontId="0" fillId="0" borderId="0" xfId="0" applyFont="1"/>
    <xf numFmtId="0" fontId="106" fillId="57" borderId="68" xfId="0" applyNumberFormat="1" applyFont="1" applyFill="1" applyBorder="1" applyAlignment="1">
      <alignment horizontal="center" vertical="center"/>
    </xf>
    <xf numFmtId="0" fontId="106" fillId="2" borderId="68" xfId="0" applyNumberFormat="1" applyFont="1" applyFill="1" applyBorder="1" applyAlignment="1">
      <alignment horizontal="left" vertical="center"/>
    </xf>
    <xf numFmtId="0" fontId="106" fillId="2" borderId="68" xfId="0" applyNumberFormat="1" applyFont="1" applyFill="1" applyBorder="1" applyAlignment="1">
      <alignment horizontal="center" vertical="center"/>
    </xf>
    <xf numFmtId="164" fontId="0" fillId="3" borderId="0" xfId="0" applyNumberFormat="1" applyFill="1"/>
    <xf numFmtId="166" fontId="43" fillId="0" borderId="14" xfId="68" applyNumberFormat="1" applyFont="1" applyFill="1" applyBorder="1" applyAlignment="1">
      <alignment horizontal="center" vertical="center" wrapText="1"/>
    </xf>
    <xf numFmtId="0" fontId="43" fillId="0" borderId="47" xfId="0" applyFont="1" applyFill="1" applyBorder="1" applyAlignment="1">
      <alignment horizontal="center" vertical="center" wrapText="1"/>
    </xf>
    <xf numFmtId="166" fontId="43" fillId="0" borderId="63" xfId="68" applyNumberFormat="1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43" fillId="0" borderId="12" xfId="0" applyNumberFormat="1" applyFont="1" applyFill="1" applyBorder="1" applyAlignment="1">
      <alignment horizontal="center" vertical="center" wrapText="1"/>
    </xf>
    <xf numFmtId="0" fontId="43" fillId="0" borderId="13" xfId="0" applyFont="1" applyFill="1" applyBorder="1" applyAlignment="1">
      <alignment horizontal="center" vertical="center" wrapText="1"/>
    </xf>
    <xf numFmtId="0" fontId="43" fillId="0" borderId="29" xfId="0" applyFont="1" applyFill="1" applyBorder="1" applyAlignment="1">
      <alignment horizontal="center" vertical="center" wrapText="1"/>
    </xf>
    <xf numFmtId="3" fontId="43" fillId="0" borderId="30" xfId="0" applyNumberFormat="1" applyFont="1" applyFill="1" applyBorder="1" applyAlignment="1">
      <alignment horizontal="center" vertical="center" wrapText="1"/>
    </xf>
    <xf numFmtId="9" fontId="43" fillId="0" borderId="30" xfId="68" applyFont="1" applyFill="1" applyBorder="1" applyAlignment="1">
      <alignment horizontal="center" vertical="center" wrapText="1"/>
    </xf>
    <xf numFmtId="0" fontId="40" fillId="0" borderId="0" xfId="95" applyNumberFormat="1" applyFont="1" applyFill="1" applyBorder="1" applyAlignment="1"/>
    <xf numFmtId="0" fontId="43" fillId="0" borderId="74" xfId="0" applyFont="1" applyFill="1" applyBorder="1" applyAlignment="1">
      <alignment horizontal="center" vertical="center" wrapText="1"/>
    </xf>
    <xf numFmtId="3" fontId="43" fillId="0" borderId="51" xfId="0" applyNumberFormat="1" applyFont="1" applyFill="1" applyBorder="1" applyAlignment="1">
      <alignment horizontal="center" vertical="center" wrapText="1"/>
    </xf>
    <xf numFmtId="9" fontId="43" fillId="0" borderId="51" xfId="68" applyFont="1" applyFill="1" applyBorder="1" applyAlignment="1">
      <alignment horizontal="center" vertical="center" wrapText="1"/>
    </xf>
    <xf numFmtId="166" fontId="43" fillId="0" borderId="52" xfId="68" applyNumberFormat="1" applyFont="1" applyFill="1" applyBorder="1" applyAlignment="1">
      <alignment horizontal="center" vertical="center" wrapText="1"/>
    </xf>
    <xf numFmtId="0" fontId="43" fillId="0" borderId="75" xfId="0" applyFont="1" applyFill="1" applyBorder="1" applyAlignment="1">
      <alignment horizontal="center" vertical="center" wrapText="1"/>
    </xf>
    <xf numFmtId="166" fontId="43" fillId="0" borderId="76" xfId="68" applyNumberFormat="1" applyFont="1" applyFill="1" applyBorder="1" applyAlignment="1">
      <alignment horizontal="center" vertical="center" wrapText="1"/>
    </xf>
    <xf numFmtId="0" fontId="43" fillId="0" borderId="77" xfId="0" applyFont="1" applyFill="1" applyBorder="1" applyAlignment="1">
      <alignment horizontal="center" vertical="center" wrapText="1"/>
    </xf>
    <xf numFmtId="3" fontId="43" fillId="0" borderId="77" xfId="0" applyNumberFormat="1" applyFont="1" applyFill="1" applyBorder="1" applyAlignment="1">
      <alignment horizontal="center" vertical="center" wrapText="1"/>
    </xf>
    <xf numFmtId="0" fontId="43" fillId="0" borderId="78" xfId="0" applyFont="1" applyFill="1" applyBorder="1" applyAlignment="1">
      <alignment horizontal="center" vertical="center" wrapText="1"/>
    </xf>
    <xf numFmtId="0" fontId="43" fillId="0" borderId="74" xfId="0" applyFont="1" applyBorder="1" applyAlignment="1">
      <alignment horizontal="center" vertical="center" wrapText="1"/>
    </xf>
    <xf numFmtId="3" fontId="43" fillId="0" borderId="51" xfId="0" applyNumberFormat="1" applyFont="1" applyBorder="1" applyAlignment="1">
      <alignment horizontal="center" vertical="center" wrapText="1"/>
    </xf>
    <xf numFmtId="9" fontId="43" fillId="0" borderId="51" xfId="16" applyFont="1" applyBorder="1" applyAlignment="1">
      <alignment horizontal="center" vertical="center" wrapText="1"/>
    </xf>
    <xf numFmtId="166" fontId="43" fillId="0" borderId="64" xfId="68" applyNumberFormat="1" applyFont="1" applyFill="1" applyBorder="1" applyAlignment="1">
      <alignment horizontal="center" vertical="center" wrapText="1"/>
    </xf>
    <xf numFmtId="0" fontId="43" fillId="0" borderId="65" xfId="0" applyFont="1" applyFill="1" applyBorder="1" applyAlignment="1">
      <alignment horizontal="center" vertical="center" wrapText="1"/>
    </xf>
    <xf numFmtId="166" fontId="43" fillId="0" borderId="66" xfId="68" applyNumberFormat="1" applyFont="1" applyFill="1" applyBorder="1" applyAlignment="1">
      <alignment horizontal="center" vertical="center" wrapText="1"/>
    </xf>
    <xf numFmtId="0" fontId="43" fillId="0" borderId="67" xfId="0" applyFont="1" applyFill="1" applyBorder="1" applyAlignment="1">
      <alignment horizontal="center" vertical="center" wrapText="1"/>
    </xf>
    <xf numFmtId="3" fontId="43" fillId="0" borderId="67" xfId="0" applyNumberFormat="1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166" fontId="43" fillId="0" borderId="49" xfId="68" applyNumberFormat="1" applyFont="1" applyFill="1" applyBorder="1" applyAlignment="1">
      <alignment horizontal="center" vertical="center" wrapText="1"/>
    </xf>
    <xf numFmtId="0" fontId="43" fillId="0" borderId="24" xfId="0" applyFont="1" applyFill="1" applyBorder="1" applyAlignment="1">
      <alignment horizontal="center" vertical="center" wrapText="1"/>
    </xf>
    <xf numFmtId="166" fontId="43" fillId="0" borderId="23" xfId="68" applyNumberFormat="1" applyFont="1" applyFill="1" applyBorder="1" applyAlignment="1">
      <alignment horizontal="center" vertical="center" wrapText="1"/>
    </xf>
    <xf numFmtId="0" fontId="40" fillId="3" borderId="54" xfId="32" applyFill="1" applyBorder="1" applyAlignment="1">
      <alignment horizontal="center" vertical="center"/>
    </xf>
    <xf numFmtId="0" fontId="40" fillId="0" borderId="0" xfId="32" applyAlignment="1">
      <alignment horizontal="center"/>
    </xf>
    <xf numFmtId="0" fontId="40" fillId="0" borderId="0" xfId="32"/>
    <xf numFmtId="0" fontId="40" fillId="0" borderId="0" xfId="32" quotePrefix="1"/>
    <xf numFmtId="0" fontId="40" fillId="0" borderId="0" xfId="32" quotePrefix="1" applyFont="1"/>
    <xf numFmtId="0" fontId="40" fillId="0" borderId="0" xfId="32" applyFont="1"/>
    <xf numFmtId="0" fontId="102" fillId="2" borderId="68" xfId="32" applyNumberFormat="1" applyFont="1" applyFill="1" applyBorder="1" applyAlignment="1">
      <alignment horizontal="left" vertical="center"/>
    </xf>
    <xf numFmtId="0" fontId="40" fillId="0" borderId="0" xfId="32" applyNumberFormat="1" applyFont="1" applyFill="1" applyBorder="1" applyAlignment="1"/>
    <xf numFmtId="0" fontId="103" fillId="2" borderId="68" xfId="32" applyNumberFormat="1" applyFont="1" applyFill="1" applyBorder="1" applyAlignment="1">
      <alignment horizontal="left" vertical="center"/>
    </xf>
    <xf numFmtId="0" fontId="104" fillId="2" borderId="68" xfId="32" applyNumberFormat="1" applyFont="1" applyFill="1" applyBorder="1" applyAlignment="1">
      <alignment horizontal="left" vertical="center"/>
    </xf>
    <xf numFmtId="164" fontId="40" fillId="0" borderId="0" xfId="32" applyNumberFormat="1"/>
    <xf numFmtId="0" fontId="40" fillId="3" borderId="54" xfId="32" applyNumberFormat="1" applyFill="1" applyBorder="1" applyAlignment="1">
      <alignment horizontal="center"/>
    </xf>
    <xf numFmtId="0" fontId="40" fillId="0" borderId="0" xfId="32" applyAlignment="1">
      <alignment wrapText="1"/>
    </xf>
    <xf numFmtId="0" fontId="106" fillId="57" borderId="68" xfId="32" applyNumberFormat="1" applyFont="1" applyFill="1" applyBorder="1" applyAlignment="1">
      <alignment horizontal="center" vertical="center"/>
    </xf>
    <xf numFmtId="0" fontId="106" fillId="2" borderId="68" xfId="32" applyNumberFormat="1" applyFont="1" applyFill="1" applyBorder="1" applyAlignment="1">
      <alignment horizontal="left" vertical="center"/>
    </xf>
    <xf numFmtId="0" fontId="106" fillId="2" borderId="68" xfId="32" applyNumberFormat="1" applyFont="1" applyFill="1" applyBorder="1" applyAlignment="1">
      <alignment horizontal="center" vertical="center"/>
    </xf>
    <xf numFmtId="167" fontId="104" fillId="2" borderId="68" xfId="32" applyNumberFormat="1" applyFont="1" applyFill="1" applyBorder="1" applyAlignment="1">
      <alignment horizontal="center" vertical="center"/>
    </xf>
    <xf numFmtId="168" fontId="104" fillId="2" borderId="68" xfId="32" applyNumberFormat="1" applyFont="1" applyFill="1" applyBorder="1" applyAlignment="1">
      <alignment horizontal="center" vertical="center"/>
    </xf>
    <xf numFmtId="169" fontId="104" fillId="2" borderId="68" xfId="32" applyNumberFormat="1" applyFont="1" applyFill="1" applyBorder="1" applyAlignment="1">
      <alignment horizontal="center" vertical="center"/>
    </xf>
    <xf numFmtId="0" fontId="104" fillId="2" borderId="68" xfId="32" applyNumberFormat="1" applyFont="1" applyFill="1" applyBorder="1" applyAlignment="1">
      <alignment horizontal="center" vertical="center"/>
    </xf>
    <xf numFmtId="0" fontId="104" fillId="57" borderId="68" xfId="32" applyNumberFormat="1" applyFont="1" applyFill="1" applyBorder="1" applyAlignment="1">
      <alignment horizontal="left" vertical="center"/>
    </xf>
    <xf numFmtId="167" fontId="104" fillId="57" borderId="68" xfId="32" applyNumberFormat="1" applyFont="1" applyFill="1" applyBorder="1" applyAlignment="1">
      <alignment horizontal="center" vertical="center"/>
    </xf>
    <xf numFmtId="168" fontId="104" fillId="57" borderId="68" xfId="32" applyNumberFormat="1" applyFont="1" applyFill="1" applyBorder="1" applyAlignment="1">
      <alignment horizontal="center" vertical="center"/>
    </xf>
    <xf numFmtId="169" fontId="104" fillId="57" borderId="68" xfId="32" applyNumberFormat="1" applyFont="1" applyFill="1" applyBorder="1" applyAlignment="1">
      <alignment horizontal="center" vertical="center"/>
    </xf>
    <xf numFmtId="0" fontId="104" fillId="57" borderId="68" xfId="32" applyNumberFormat="1" applyFont="1" applyFill="1" applyBorder="1" applyAlignment="1">
      <alignment horizontal="center" vertical="center"/>
    </xf>
    <xf numFmtId="0" fontId="40" fillId="53" borderId="0" xfId="32" applyFill="1"/>
    <xf numFmtId="0" fontId="40" fillId="3" borderId="0" xfId="32" applyFill="1"/>
    <xf numFmtId="164" fontId="40" fillId="3" borderId="0" xfId="32" applyNumberFormat="1" applyFill="1"/>
    <xf numFmtId="0" fontId="5" fillId="0" borderId="0" xfId="234"/>
    <xf numFmtId="0" fontId="5" fillId="0" borderId="0" xfId="234" applyNumberFormat="1"/>
    <xf numFmtId="0" fontId="5" fillId="0" borderId="0" xfId="234" quotePrefix="1" applyFont="1"/>
    <xf numFmtId="0" fontId="40" fillId="0" borderId="0" xfId="32" applyNumberFormat="1" applyFont="1" applyFill="1" applyBorder="1" applyAlignment="1">
      <alignment wrapText="1"/>
    </xf>
    <xf numFmtId="3" fontId="43" fillId="9" borderId="30" xfId="0" applyNumberFormat="1" applyFont="1" applyFill="1" applyBorder="1" applyAlignment="1">
      <alignment horizontal="center" vertical="center" wrapText="1"/>
    </xf>
    <xf numFmtId="9" fontId="43" fillId="9" borderId="30" xfId="68" applyFont="1" applyFill="1" applyBorder="1" applyAlignment="1">
      <alignment horizontal="center" vertical="center" wrapText="1"/>
    </xf>
    <xf numFmtId="0" fontId="43" fillId="9" borderId="47" xfId="0" applyFont="1" applyFill="1" applyBorder="1" applyAlignment="1">
      <alignment horizontal="center" vertical="center" wrapText="1"/>
    </xf>
    <xf numFmtId="9" fontId="43" fillId="9" borderId="63" xfId="68" applyFont="1" applyFill="1" applyBorder="1" applyAlignment="1">
      <alignment horizontal="center" vertical="center" wrapText="1"/>
    </xf>
    <xf numFmtId="0" fontId="43" fillId="9" borderId="12" xfId="0" applyFont="1" applyFill="1" applyBorder="1" applyAlignment="1">
      <alignment horizontal="center" vertical="center" wrapText="1"/>
    </xf>
    <xf numFmtId="3" fontId="43" fillId="9" borderId="12" xfId="0" applyNumberFormat="1" applyFont="1" applyFill="1" applyBorder="1" applyAlignment="1">
      <alignment horizontal="center" vertical="center" wrapText="1"/>
    </xf>
    <xf numFmtId="9" fontId="43" fillId="9" borderId="48" xfId="68" applyFont="1" applyFill="1" applyBorder="1" applyAlignment="1">
      <alignment horizontal="center" vertical="center" wrapText="1"/>
    </xf>
    <xf numFmtId="0" fontId="43" fillId="9" borderId="13" xfId="0" applyFont="1" applyFill="1" applyBorder="1" applyAlignment="1">
      <alignment horizontal="center" vertical="center" wrapText="1"/>
    </xf>
    <xf numFmtId="3" fontId="43" fillId="0" borderId="79" xfId="0" applyNumberFormat="1" applyFont="1" applyBorder="1" applyAlignment="1">
      <alignment horizontal="center" vertical="center" wrapText="1"/>
    </xf>
    <xf numFmtId="9" fontId="43" fillId="0" borderId="55" xfId="16" applyFont="1" applyBorder="1" applyAlignment="1">
      <alignment horizontal="center" vertical="center"/>
    </xf>
    <xf numFmtId="166" fontId="43" fillId="0" borderId="34" xfId="68" applyNumberFormat="1" applyFont="1" applyFill="1" applyBorder="1" applyAlignment="1">
      <alignment horizontal="center" vertical="center" wrapText="1"/>
    </xf>
    <xf numFmtId="0" fontId="43" fillId="0" borderId="80" xfId="0" applyFont="1" applyFill="1" applyBorder="1" applyAlignment="1">
      <alignment horizontal="center" vertical="center" wrapText="1"/>
    </xf>
    <xf numFmtId="9" fontId="43" fillId="0" borderId="60" xfId="68" applyFont="1" applyFill="1" applyBorder="1" applyAlignment="1">
      <alignment horizontal="center" vertical="center" wrapText="1"/>
    </xf>
    <xf numFmtId="0" fontId="43" fillId="0" borderId="33" xfId="0" applyFont="1" applyFill="1" applyBorder="1" applyAlignment="1">
      <alignment horizontal="center" vertical="center" wrapText="1"/>
    </xf>
    <xf numFmtId="3" fontId="43" fillId="0" borderId="33" xfId="0" applyNumberFormat="1" applyFont="1" applyFill="1" applyBorder="1" applyAlignment="1">
      <alignment horizontal="center" vertical="center" wrapText="1"/>
    </xf>
    <xf numFmtId="0" fontId="43" fillId="0" borderId="56" xfId="0" applyFont="1" applyFill="1" applyBorder="1" applyAlignment="1">
      <alignment horizontal="center" vertical="center" wrapText="1"/>
    </xf>
    <xf numFmtId="0" fontId="43" fillId="9" borderId="29" xfId="0" applyFont="1" applyFill="1" applyBorder="1" applyAlignment="1">
      <alignment horizontal="center" vertical="center" wrapText="1"/>
    </xf>
    <xf numFmtId="166" fontId="43" fillId="9" borderId="14" xfId="68" applyNumberFormat="1" applyFont="1" applyFill="1" applyBorder="1" applyAlignment="1">
      <alignment horizontal="center" vertical="center" wrapText="1"/>
    </xf>
    <xf numFmtId="164" fontId="40" fillId="0" borderId="8" xfId="11" applyNumberFormat="1" applyFill="1" applyBorder="1"/>
    <xf numFmtId="164" fontId="40" fillId="3" borderId="8" xfId="11" applyNumberFormat="1" applyFill="1" applyBorder="1"/>
    <xf numFmtId="166" fontId="33" fillId="14" borderId="16" xfId="66" applyNumberFormat="1" applyFill="1" applyBorder="1" applyAlignment="1">
      <alignment horizontal="center" vertical="center"/>
    </xf>
    <xf numFmtId="166" fontId="33" fillId="0" borderId="16" xfId="66" applyNumberFormat="1" applyBorder="1" applyAlignment="1">
      <alignment horizontal="center" vertical="center"/>
    </xf>
    <xf numFmtId="0" fontId="98" fillId="7" borderId="0" xfId="65" applyFont="1" applyFill="1" applyBorder="1" applyAlignment="1">
      <alignment vertical="center" wrapText="1"/>
    </xf>
    <xf numFmtId="0" fontId="64" fillId="7" borderId="0" xfId="65" applyFont="1" applyFill="1"/>
    <xf numFmtId="0" fontId="4" fillId="10" borderId="54" xfId="235" applyFill="1" applyBorder="1" applyAlignment="1">
      <alignment horizontal="center" vertical="center" wrapText="1"/>
    </xf>
    <xf numFmtId="9" fontId="0" fillId="9" borderId="54" xfId="236" applyFont="1" applyFill="1" applyBorder="1" applyAlignment="1">
      <alignment horizontal="center" vertical="center" wrapText="1"/>
    </xf>
    <xf numFmtId="9" fontId="0" fillId="12" borderId="54" xfId="236" applyFont="1" applyFill="1" applyBorder="1" applyAlignment="1">
      <alignment horizontal="center" vertical="center" wrapText="1"/>
    </xf>
    <xf numFmtId="9" fontId="0" fillId="19" borderId="54" xfId="236" applyFont="1" applyFill="1" applyBorder="1" applyAlignment="1">
      <alignment horizontal="center" vertical="center" wrapText="1"/>
    </xf>
    <xf numFmtId="9" fontId="0" fillId="59" borderId="54" xfId="236" applyFont="1" applyFill="1" applyBorder="1" applyAlignment="1">
      <alignment horizontal="center" vertical="center" wrapText="1"/>
    </xf>
    <xf numFmtId="0" fontId="4" fillId="0" borderId="0" xfId="235"/>
    <xf numFmtId="0" fontId="4" fillId="9" borderId="54" xfId="235" applyFill="1" applyBorder="1" applyAlignment="1">
      <alignment horizontal="center" vertical="center" wrapText="1"/>
    </xf>
    <xf numFmtId="0" fontId="0" fillId="9" borderId="54" xfId="236" applyNumberFormat="1" applyFont="1" applyFill="1" applyBorder="1" applyAlignment="1">
      <alignment horizontal="center" vertical="center" wrapText="1"/>
    </xf>
    <xf numFmtId="0" fontId="4" fillId="12" borderId="54" xfId="235" applyFill="1" applyBorder="1" applyAlignment="1">
      <alignment horizontal="center" vertical="center" wrapText="1"/>
    </xf>
    <xf numFmtId="0" fontId="0" fillId="12" borderId="54" xfId="236" applyNumberFormat="1" applyFont="1" applyFill="1" applyBorder="1" applyAlignment="1">
      <alignment horizontal="center" vertical="center" wrapText="1"/>
    </xf>
    <xf numFmtId="0" fontId="4" fillId="7" borderId="49" xfId="235" applyFill="1" applyBorder="1" applyAlignment="1">
      <alignment horizontal="left" vertical="center"/>
    </xf>
    <xf numFmtId="0" fontId="4" fillId="7" borderId="17" xfId="235" applyFill="1" applyBorder="1" applyAlignment="1">
      <alignment horizontal="left" vertical="center"/>
    </xf>
    <xf numFmtId="0" fontId="4" fillId="7" borderId="17" xfId="235" applyFill="1" applyBorder="1" applyAlignment="1">
      <alignment horizontal="center" vertical="center"/>
    </xf>
    <xf numFmtId="0" fontId="4" fillId="7" borderId="50" xfId="235" applyFill="1" applyBorder="1" applyAlignment="1">
      <alignment horizontal="left" vertical="center"/>
    </xf>
    <xf numFmtId="0" fontId="4" fillId="7" borderId="54" xfId="235" applyFill="1" applyBorder="1" applyAlignment="1">
      <alignment horizontal="center" vertical="center" wrapText="1"/>
    </xf>
    <xf numFmtId="0" fontId="0" fillId="7" borderId="54" xfId="236" applyNumberFormat="1" applyFont="1" applyFill="1" applyBorder="1" applyAlignment="1">
      <alignment horizontal="center" vertical="center" wrapText="1"/>
    </xf>
    <xf numFmtId="0" fontId="4" fillId="19" borderId="54" xfId="235" applyFill="1" applyBorder="1" applyAlignment="1">
      <alignment horizontal="center" vertical="center"/>
    </xf>
    <xf numFmtId="0" fontId="4" fillId="0" borderId="54" xfId="235" applyBorder="1" applyAlignment="1">
      <alignment horizontal="center" vertical="center"/>
    </xf>
    <xf numFmtId="0" fontId="4" fillId="61" borderId="54" xfId="235" quotePrefix="1" applyFill="1" applyBorder="1" applyAlignment="1">
      <alignment horizontal="center" vertical="center" wrapText="1"/>
    </xf>
    <xf numFmtId="0" fontId="4" fillId="61" borderId="54" xfId="235" applyFill="1" applyBorder="1" applyAlignment="1">
      <alignment horizontal="center" vertical="center"/>
    </xf>
    <xf numFmtId="0" fontId="4" fillId="61" borderId="54" xfId="235" applyFill="1" applyBorder="1" applyAlignment="1">
      <alignment horizontal="center" vertical="center" wrapText="1"/>
    </xf>
    <xf numFmtId="9" fontId="0" fillId="61" borderId="54" xfId="236" applyFont="1" applyFill="1" applyBorder="1" applyAlignment="1">
      <alignment horizontal="center" vertical="center" wrapText="1"/>
    </xf>
    <xf numFmtId="166" fontId="4" fillId="61" borderId="54" xfId="235" applyNumberFormat="1" applyFill="1" applyBorder="1" applyAlignment="1">
      <alignment horizontal="center" vertical="center" wrapText="1"/>
    </xf>
    <xf numFmtId="0" fontId="4" fillId="62" borderId="54" xfId="235" quotePrefix="1" applyFill="1" applyBorder="1" applyAlignment="1">
      <alignment horizontal="center" vertical="center" wrapText="1"/>
    </xf>
    <xf numFmtId="0" fontId="4" fillId="62" borderId="54" xfId="235" applyFill="1" applyBorder="1" applyAlignment="1">
      <alignment horizontal="center" vertical="center"/>
    </xf>
    <xf numFmtId="0" fontId="4" fillId="62" borderId="54" xfId="235" quotePrefix="1" applyFill="1" applyBorder="1" applyAlignment="1">
      <alignment horizontal="center" vertical="center"/>
    </xf>
    <xf numFmtId="0" fontId="4" fillId="62" borderId="54" xfId="235" applyFill="1" applyBorder="1" applyAlignment="1">
      <alignment horizontal="center" vertical="center" wrapText="1"/>
    </xf>
    <xf numFmtId="9" fontId="0" fillId="62" borderId="54" xfId="236" applyFont="1" applyFill="1" applyBorder="1" applyAlignment="1">
      <alignment horizontal="center" vertical="center" wrapText="1"/>
    </xf>
    <xf numFmtId="166" fontId="4" fillId="62" borderId="54" xfId="235" applyNumberFormat="1" applyFill="1" applyBorder="1" applyAlignment="1">
      <alignment horizontal="center" vertical="center" wrapText="1"/>
    </xf>
    <xf numFmtId="0" fontId="4" fillId="0" borderId="54" xfId="235" quotePrefix="1" applyBorder="1" applyAlignment="1">
      <alignment horizontal="center"/>
    </xf>
    <xf numFmtId="0" fontId="4" fillId="0" borderId="54" xfId="235" applyBorder="1"/>
    <xf numFmtId="0" fontId="4" fillId="0" borderId="54" xfId="235" applyBorder="1" applyAlignment="1">
      <alignment horizontal="center"/>
    </xf>
    <xf numFmtId="0" fontId="4" fillId="60" borderId="54" xfId="235" applyFill="1" applyBorder="1" applyAlignment="1">
      <alignment horizontal="center" vertical="center" wrapText="1"/>
    </xf>
    <xf numFmtId="0" fontId="4" fillId="0" borderId="54" xfId="235" applyBorder="1" applyAlignment="1">
      <alignment horizontal="center" vertical="center" wrapText="1"/>
    </xf>
    <xf numFmtId="9" fontId="0" fillId="0" borderId="54" xfId="236" applyFont="1" applyBorder="1" applyAlignment="1">
      <alignment horizontal="center" vertical="center" wrapText="1"/>
    </xf>
    <xf numFmtId="166" fontId="4" fillId="10" borderId="54" xfId="235" applyNumberFormat="1" applyFill="1" applyBorder="1" applyAlignment="1">
      <alignment horizontal="center" vertical="center" wrapText="1"/>
    </xf>
    <xf numFmtId="0" fontId="4" fillId="0" borderId="0" xfId="235" applyAlignment="1">
      <alignment horizontal="center"/>
    </xf>
    <xf numFmtId="0" fontId="4" fillId="0" borderId="0" xfId="235" applyAlignment="1">
      <alignment horizontal="center" vertical="center"/>
    </xf>
    <xf numFmtId="0" fontId="4" fillId="0" borderId="0" xfId="235" applyAlignment="1">
      <alignment horizontal="center" vertical="center" wrapText="1"/>
    </xf>
    <xf numFmtId="9" fontId="0" fillId="0" borderId="0" xfId="236" applyFont="1" applyAlignment="1">
      <alignment horizontal="center" vertical="center" wrapText="1"/>
    </xf>
    <xf numFmtId="0" fontId="4" fillId="0" borderId="0" xfId="235" applyAlignment="1">
      <alignment vertical="center"/>
    </xf>
    <xf numFmtId="0" fontId="4" fillId="0" borderId="54" xfId="235" applyBorder="1" applyAlignment="1">
      <alignment horizontal="left"/>
    </xf>
    <xf numFmtId="0" fontId="4" fillId="0" borderId="54" xfId="235" applyNumberFormat="1" applyBorder="1" applyAlignment="1">
      <alignment horizontal="center"/>
    </xf>
    <xf numFmtId="0" fontId="4" fillId="9" borderId="54" xfId="235" applyFill="1" applyBorder="1" applyAlignment="1">
      <alignment horizontal="center"/>
    </xf>
    <xf numFmtId="0" fontId="4" fillId="9" borderId="54" xfId="235" applyFill="1" applyBorder="1" applyAlignment="1">
      <alignment horizontal="left"/>
    </xf>
    <xf numFmtId="0" fontId="4" fillId="0" borderId="0" xfId="235" applyAlignment="1">
      <alignment horizontal="left"/>
    </xf>
    <xf numFmtId="0" fontId="4" fillId="0" borderId="54" xfId="235" quotePrefix="1" applyBorder="1" applyAlignment="1">
      <alignment horizontal="left"/>
    </xf>
    <xf numFmtId="0" fontId="43" fillId="0" borderId="81" xfId="0" applyFont="1" applyBorder="1" applyAlignment="1">
      <alignment horizontal="center" vertical="center" wrapText="1"/>
    </xf>
    <xf numFmtId="0" fontId="0" fillId="3" borderId="54" xfId="0" applyFill="1" applyBorder="1" applyAlignment="1">
      <alignment horizontal="center"/>
    </xf>
    <xf numFmtId="0" fontId="0" fillId="16" borderId="54" xfId="0" applyFill="1" applyBorder="1" applyAlignment="1">
      <alignment horizontal="center" vertical="center" wrapText="1"/>
    </xf>
    <xf numFmtId="0" fontId="0" fillId="0" borderId="54" xfId="0" applyBorder="1" applyAlignment="1">
      <alignment horizontal="center"/>
    </xf>
    <xf numFmtId="0" fontId="0" fillId="0" borderId="54" xfId="0" applyBorder="1" applyAlignment="1">
      <alignment horizontal="left"/>
    </xf>
    <xf numFmtId="0" fontId="0" fillId="0" borderId="54" xfId="0" applyBorder="1"/>
    <xf numFmtId="0" fontId="0" fillId="63" borderId="50" xfId="0" applyFill="1" applyBorder="1" applyAlignment="1">
      <alignment horizontal="center"/>
    </xf>
    <xf numFmtId="0" fontId="0" fillId="9" borderId="54" xfId="0" quotePrefix="1" applyFill="1" applyBorder="1" applyAlignment="1">
      <alignment horizontal="center"/>
    </xf>
    <xf numFmtId="0" fontId="0" fillId="9" borderId="54" xfId="0" applyFill="1" applyBorder="1" applyAlignment="1">
      <alignment horizontal="left"/>
    </xf>
    <xf numFmtId="0" fontId="0" fillId="9" borderId="54" xfId="0" applyFill="1" applyBorder="1" applyAlignment="1">
      <alignment horizontal="center"/>
    </xf>
    <xf numFmtId="0" fontId="3" fillId="0" borderId="0" xfId="237"/>
    <xf numFmtId="0" fontId="3" fillId="0" borderId="0" xfId="237" applyNumberFormat="1"/>
    <xf numFmtId="0" fontId="2" fillId="0" borderId="0" xfId="237" quotePrefix="1" applyFont="1"/>
    <xf numFmtId="0" fontId="2" fillId="0" borderId="0" xfId="237" applyFont="1"/>
    <xf numFmtId="0" fontId="7" fillId="64" borderId="54" xfId="230" applyFill="1" applyBorder="1" applyAlignment="1">
      <alignment horizontal="center" vertical="center" wrapText="1"/>
    </xf>
    <xf numFmtId="2" fontId="7" fillId="64" borderId="54" xfId="230" applyNumberFormat="1" applyFill="1" applyBorder="1" applyAlignment="1">
      <alignment horizontal="center" vertical="center" wrapText="1"/>
    </xf>
    <xf numFmtId="0" fontId="0" fillId="18" borderId="54" xfId="0" applyFill="1" applyBorder="1" applyAlignment="1">
      <alignment horizontal="center" vertical="center" wrapText="1"/>
    </xf>
    <xf numFmtId="0" fontId="0" fillId="3" borderId="54" xfId="230" applyFont="1" applyFill="1" applyBorder="1" applyAlignment="1">
      <alignment horizontal="center" vertical="center" wrapText="1"/>
    </xf>
    <xf numFmtId="0" fontId="0" fillId="3" borderId="54" xfId="0" applyFill="1" applyBorder="1" applyAlignment="1">
      <alignment horizontal="center" vertical="center" wrapText="1"/>
    </xf>
    <xf numFmtId="2" fontId="0" fillId="3" borderId="54" xfId="0" applyNumberFormat="1" applyFill="1" applyBorder="1" applyAlignment="1">
      <alignment horizontal="center" vertical="center" wrapText="1"/>
    </xf>
    <xf numFmtId="0" fontId="7" fillId="3" borderId="54" xfId="230" applyFill="1" applyBorder="1" applyAlignment="1">
      <alignment horizontal="center" vertical="center" wrapText="1"/>
    </xf>
    <xf numFmtId="0" fontId="7" fillId="16" borderId="54" xfId="230" applyFill="1" applyBorder="1" applyAlignment="1">
      <alignment horizontal="center" vertical="center" wrapText="1"/>
    </xf>
    <xf numFmtId="2" fontId="0" fillId="16" borderId="54" xfId="0" applyNumberFormat="1" applyFill="1" applyBorder="1" applyAlignment="1">
      <alignment horizontal="center" vertical="center" wrapText="1"/>
    </xf>
    <xf numFmtId="0" fontId="0" fillId="16" borderId="54" xfId="230" applyFont="1" applyFill="1" applyBorder="1" applyAlignment="1">
      <alignment horizontal="center" vertical="center" wrapText="1"/>
    </xf>
    <xf numFmtId="0" fontId="0" fillId="9" borderId="54" xfId="230" applyFont="1" applyFill="1" applyBorder="1" applyAlignment="1">
      <alignment horizontal="center" vertical="center" wrapText="1"/>
    </xf>
    <xf numFmtId="0" fontId="0" fillId="9" borderId="54" xfId="0" applyFill="1" applyBorder="1" applyAlignment="1">
      <alignment horizontal="center" vertical="center" wrapText="1"/>
    </xf>
    <xf numFmtId="2" fontId="0" fillId="9" borderId="54" xfId="0" applyNumberFormat="1" applyFill="1" applyBorder="1" applyAlignment="1">
      <alignment horizontal="center" vertical="center" wrapText="1"/>
    </xf>
    <xf numFmtId="0" fontId="0" fillId="65" borderId="54" xfId="230" applyFont="1" applyFill="1" applyBorder="1" applyAlignment="1">
      <alignment horizontal="center" vertical="center" wrapText="1"/>
    </xf>
    <xf numFmtId="0" fontId="0" fillId="65" borderId="54" xfId="0" applyFill="1" applyBorder="1" applyAlignment="1">
      <alignment horizontal="center" vertical="center" wrapText="1"/>
    </xf>
    <xf numFmtId="2" fontId="0" fillId="65" borderId="54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54" xfId="230" applyBorder="1"/>
    <xf numFmtId="0" fontId="0" fillId="64" borderId="54" xfId="0" applyNumberFormat="1" applyFill="1" applyBorder="1" applyAlignment="1">
      <alignment horizontal="center"/>
    </xf>
    <xf numFmtId="0" fontId="0" fillId="0" borderId="54" xfId="0" applyNumberFormat="1" applyBorder="1" applyAlignment="1">
      <alignment horizontal="center"/>
    </xf>
    <xf numFmtId="166" fontId="0" fillId="0" borderId="54" xfId="0" applyNumberFormat="1" applyBorder="1" applyAlignment="1">
      <alignment horizontal="center"/>
    </xf>
    <xf numFmtId="2" fontId="0" fillId="0" borderId="54" xfId="0" applyNumberFormat="1" applyBorder="1" applyAlignment="1">
      <alignment horizontal="center"/>
    </xf>
    <xf numFmtId="0" fontId="0" fillId="18" borderId="54" xfId="0" applyNumberFormat="1" applyFill="1" applyBorder="1" applyAlignment="1">
      <alignment horizontal="center"/>
    </xf>
    <xf numFmtId="166" fontId="0" fillId="3" borderId="54" xfId="0" applyNumberFormat="1" applyFill="1" applyBorder="1" applyAlignment="1">
      <alignment horizontal="left"/>
    </xf>
    <xf numFmtId="2" fontId="0" fillId="0" borderId="54" xfId="68" applyNumberFormat="1" applyFont="1" applyBorder="1" applyAlignment="1">
      <alignment horizontal="center"/>
    </xf>
    <xf numFmtId="9" fontId="0" fillId="0" borderId="54" xfId="0" applyNumberFormat="1" applyBorder="1" applyAlignment="1">
      <alignment horizontal="center"/>
    </xf>
    <xf numFmtId="166" fontId="0" fillId="16" borderId="54" xfId="0" applyNumberFormat="1" applyFill="1" applyBorder="1" applyAlignment="1">
      <alignment horizontal="left"/>
    </xf>
    <xf numFmtId="166" fontId="0" fillId="9" borderId="54" xfId="0" applyNumberFormat="1" applyFill="1" applyBorder="1" applyAlignment="1">
      <alignment horizontal="left"/>
    </xf>
    <xf numFmtId="166" fontId="0" fillId="65" borderId="54" xfId="0" applyNumberFormat="1" applyFill="1" applyBorder="1" applyAlignment="1">
      <alignment horizontal="left"/>
    </xf>
    <xf numFmtId="0" fontId="108" fillId="66" borderId="54" xfId="0" applyFont="1" applyFill="1" applyBorder="1"/>
    <xf numFmtId="2" fontId="0" fillId="0" borderId="0" xfId="0" applyNumberFormat="1"/>
    <xf numFmtId="0" fontId="0" fillId="0" borderId="54" xfId="0" applyBorder="1" applyAlignment="1">
      <alignment horizontal="left" vertical="center"/>
    </xf>
    <xf numFmtId="0" fontId="0" fillId="0" borderId="54" xfId="0" applyBorder="1" applyAlignment="1">
      <alignment vertical="center"/>
    </xf>
    <xf numFmtId="0" fontId="0" fillId="0" borderId="54" xfId="0" applyBorder="1" applyAlignment="1">
      <alignment horizontal="center" vertical="center"/>
    </xf>
    <xf numFmtId="2" fontId="0" fillId="0" borderId="54" xfId="0" applyNumberFormat="1" applyBorder="1" applyAlignment="1">
      <alignment vertical="center"/>
    </xf>
    <xf numFmtId="0" fontId="1" fillId="0" borderId="0" xfId="230" applyFont="1"/>
    <xf numFmtId="0" fontId="40" fillId="0" borderId="54" xfId="0" quotePrefix="1" applyFont="1" applyBorder="1" applyAlignment="1">
      <alignment horizontal="center"/>
    </xf>
    <xf numFmtId="0" fontId="1" fillId="0" borderId="54" xfId="235" quotePrefix="1" applyFont="1" applyBorder="1" applyAlignment="1">
      <alignment horizontal="center"/>
    </xf>
    <xf numFmtId="0" fontId="0" fillId="0" borderId="54" xfId="0" quotePrefix="1" applyBorder="1" applyAlignment="1">
      <alignment horizontal="center"/>
    </xf>
    <xf numFmtId="0" fontId="60" fillId="0" borderId="0" xfId="65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40" fillId="6" borderId="20" xfId="0" applyFont="1" applyFill="1" applyBorder="1" applyAlignment="1">
      <alignment horizontal="center" vertical="center"/>
    </xf>
    <xf numFmtId="0" fontId="40" fillId="6" borderId="17" xfId="0" applyFont="1" applyFill="1" applyBorder="1" applyAlignment="1">
      <alignment horizontal="center" vertical="center"/>
    </xf>
    <xf numFmtId="0" fontId="40" fillId="6" borderId="21" xfId="0" applyFont="1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40" fillId="10" borderId="23" xfId="0" applyFont="1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0" borderId="24" xfId="0" applyFill="1" applyBorder="1" applyAlignment="1">
      <alignment horizontal="center" vertical="center"/>
    </xf>
    <xf numFmtId="0" fontId="62" fillId="3" borderId="0" xfId="67" applyFont="1" applyFill="1" applyBorder="1" applyAlignment="1" applyProtection="1">
      <alignment horizontal="center" vertical="center"/>
    </xf>
    <xf numFmtId="0" fontId="52" fillId="4" borderId="0" xfId="66" applyFont="1" applyFill="1" applyAlignment="1">
      <alignment horizontal="center" vertical="center"/>
    </xf>
    <xf numFmtId="0" fontId="52" fillId="3" borderId="0" xfId="66" applyFont="1" applyFill="1" applyAlignment="1">
      <alignment horizontal="center" vertical="center"/>
    </xf>
    <xf numFmtId="0" fontId="50" fillId="11" borderId="22" xfId="66" applyFont="1" applyFill="1" applyBorder="1" applyAlignment="1">
      <alignment horizontal="left" vertical="center"/>
    </xf>
    <xf numFmtId="0" fontId="68" fillId="54" borderId="52" xfId="0" applyFont="1" applyFill="1" applyBorder="1" applyAlignment="1">
      <alignment horizontal="center" vertical="top" wrapText="1"/>
    </xf>
    <xf numFmtId="0" fontId="68" fillId="54" borderId="53" xfId="0" applyFont="1" applyFill="1" applyBorder="1" applyAlignment="1">
      <alignment horizontal="center" vertical="top" wrapText="1"/>
    </xf>
    <xf numFmtId="0" fontId="48" fillId="7" borderId="62" xfId="0" applyFont="1" applyFill="1" applyBorder="1" applyAlignment="1">
      <alignment horizontal="center" vertical="top" wrapText="1"/>
    </xf>
    <xf numFmtId="0" fontId="48" fillId="7" borderId="7" xfId="0" applyFont="1" applyFill="1" applyBorder="1" applyAlignment="1">
      <alignment horizontal="center" vertical="top" wrapText="1"/>
    </xf>
    <xf numFmtId="0" fontId="48" fillId="7" borderId="5" xfId="0" applyFont="1" applyFill="1" applyBorder="1" applyAlignment="1">
      <alignment horizontal="center" vertical="top" wrapText="1"/>
    </xf>
    <xf numFmtId="0" fontId="53" fillId="0" borderId="59" xfId="0" applyFont="1" applyFill="1" applyBorder="1" applyAlignment="1">
      <alignment horizontal="center" vertical="center" wrapText="1"/>
    </xf>
    <xf numFmtId="0" fontId="53" fillId="0" borderId="10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0" fontId="53" fillId="0" borderId="3" xfId="0" applyFont="1" applyFill="1" applyBorder="1" applyAlignment="1">
      <alignment horizontal="center" vertical="center" wrapText="1"/>
    </xf>
    <xf numFmtId="0" fontId="42" fillId="2" borderId="18" xfId="0" applyFont="1" applyFill="1" applyBorder="1" applyAlignment="1">
      <alignment horizontal="center" vertical="center" wrapText="1"/>
    </xf>
    <xf numFmtId="0" fontId="42" fillId="2" borderId="61" xfId="0" applyFont="1" applyFill="1" applyBorder="1" applyAlignment="1">
      <alignment horizontal="center" vertical="center" wrapText="1"/>
    </xf>
    <xf numFmtId="3" fontId="51" fillId="2" borderId="15" xfId="0" applyNumberFormat="1" applyFont="1" applyFill="1" applyBorder="1" applyAlignment="1">
      <alignment horizontal="center" vertical="center" wrapText="1"/>
    </xf>
    <xf numFmtId="3" fontId="51" fillId="2" borderId="32" xfId="0" applyNumberFormat="1" applyFont="1" applyFill="1" applyBorder="1" applyAlignment="1">
      <alignment horizontal="center" vertical="center" wrapText="1"/>
    </xf>
    <xf numFmtId="0" fontId="68" fillId="55" borderId="52" xfId="0" applyFont="1" applyFill="1" applyBorder="1" applyAlignment="1">
      <alignment horizontal="center" vertical="top" wrapText="1"/>
    </xf>
    <xf numFmtId="0" fontId="68" fillId="55" borderId="53" xfId="0" applyFont="1" applyFill="1" applyBorder="1" applyAlignment="1">
      <alignment horizontal="center" vertical="top" wrapText="1"/>
    </xf>
    <xf numFmtId="0" fontId="4" fillId="0" borderId="51" xfId="235" applyBorder="1" applyAlignment="1">
      <alignment horizontal="center" vertical="center" wrapText="1"/>
    </xf>
    <xf numFmtId="0" fontId="4" fillId="0" borderId="32" xfId="235" applyBorder="1" applyAlignment="1">
      <alignment horizontal="center" vertical="center" wrapText="1"/>
    </xf>
    <xf numFmtId="0" fontId="107" fillId="52" borderId="54" xfId="235" applyFont="1" applyFill="1" applyBorder="1" applyAlignment="1">
      <alignment horizontal="center" vertical="center" wrapText="1"/>
    </xf>
    <xf numFmtId="0" fontId="4" fillId="19" borderId="51" xfId="235" applyFill="1" applyBorder="1" applyAlignment="1">
      <alignment horizontal="center" vertical="center" wrapText="1"/>
    </xf>
    <xf numFmtId="0" fontId="4" fillId="19" borderId="32" xfId="235" applyFill="1" applyBorder="1" applyAlignment="1">
      <alignment horizontal="center" vertical="center" wrapText="1"/>
    </xf>
    <xf numFmtId="0" fontId="4" fillId="0" borderId="49" xfId="235" applyBorder="1" applyAlignment="1">
      <alignment horizontal="center" vertical="center" wrapText="1"/>
    </xf>
    <xf numFmtId="0" fontId="4" fillId="0" borderId="17" xfId="235" applyBorder="1" applyAlignment="1">
      <alignment horizontal="center" vertical="center" wrapText="1"/>
    </xf>
    <xf numFmtId="0" fontId="4" fillId="0" borderId="50" xfId="235" applyBorder="1" applyAlignment="1">
      <alignment horizontal="center" vertical="center" wrapText="1"/>
    </xf>
    <xf numFmtId="0" fontId="4" fillId="9" borderId="49" xfId="235" applyFill="1" applyBorder="1" applyAlignment="1">
      <alignment horizontal="right" vertical="center" indent="3"/>
    </xf>
    <xf numFmtId="0" fontId="4" fillId="9" borderId="17" xfId="235" applyFill="1" applyBorder="1" applyAlignment="1">
      <alignment horizontal="right" vertical="center" indent="3"/>
    </xf>
    <xf numFmtId="0" fontId="4" fillId="9" borderId="50" xfId="235" applyFill="1" applyBorder="1" applyAlignment="1">
      <alignment horizontal="right" vertical="center" indent="3"/>
    </xf>
    <xf numFmtId="0" fontId="4" fillId="12" borderId="49" xfId="235" applyFill="1" applyBorder="1" applyAlignment="1">
      <alignment horizontal="right" vertical="center" indent="3"/>
    </xf>
    <xf numFmtId="0" fontId="4" fillId="12" borderId="17" xfId="235" applyFill="1" applyBorder="1" applyAlignment="1">
      <alignment horizontal="right" vertical="center" indent="3"/>
    </xf>
    <xf numFmtId="0" fontId="4" fillId="12" borderId="50" xfId="235" applyFill="1" applyBorder="1" applyAlignment="1">
      <alignment horizontal="right" vertical="center" indent="3"/>
    </xf>
    <xf numFmtId="0" fontId="4" fillId="0" borderId="51" xfId="235" applyBorder="1" applyAlignment="1">
      <alignment horizontal="center" vertical="center"/>
    </xf>
    <xf numFmtId="0" fontId="4" fillId="0" borderId="32" xfId="235" applyBorder="1" applyAlignment="1">
      <alignment horizontal="center" vertical="center"/>
    </xf>
    <xf numFmtId="0" fontId="4" fillId="60" borderId="51" xfId="235" applyFill="1" applyBorder="1" applyAlignment="1">
      <alignment horizontal="center" vertical="center" wrapText="1"/>
    </xf>
    <xf numFmtId="0" fontId="4" fillId="60" borderId="32" xfId="235" applyFill="1" applyBorder="1" applyAlignment="1">
      <alignment horizontal="center" vertical="center" wrapText="1"/>
    </xf>
    <xf numFmtId="0" fontId="106" fillId="57" borderId="70" xfId="32" applyFont="1" applyFill="1" applyBorder="1" applyAlignment="1">
      <alignment horizontal="center" vertical="center"/>
    </xf>
    <xf numFmtId="0" fontId="106" fillId="57" borderId="72" xfId="32" applyFont="1" applyFill="1" applyBorder="1" applyAlignment="1">
      <alignment horizontal="center" vertical="center"/>
    </xf>
    <xf numFmtId="0" fontId="104" fillId="2" borderId="69" xfId="32" applyFont="1" applyFill="1" applyBorder="1" applyAlignment="1">
      <alignment horizontal="left" vertical="center"/>
    </xf>
    <xf numFmtId="0" fontId="104" fillId="2" borderId="73" xfId="32" applyFont="1" applyFill="1" applyBorder="1" applyAlignment="1">
      <alignment horizontal="left" vertical="center"/>
    </xf>
    <xf numFmtId="0" fontId="105" fillId="56" borderId="70" xfId="32" applyFont="1" applyFill="1" applyBorder="1" applyAlignment="1">
      <alignment horizontal="center" vertical="center"/>
    </xf>
    <xf numFmtId="0" fontId="105" fillId="56" borderId="71" xfId="32" applyFont="1" applyFill="1" applyBorder="1" applyAlignment="1">
      <alignment horizontal="center" vertical="center"/>
    </xf>
    <xf numFmtId="0" fontId="105" fillId="56" borderId="72" xfId="32" applyFont="1" applyFill="1" applyBorder="1" applyAlignment="1">
      <alignment horizontal="center" vertical="center"/>
    </xf>
    <xf numFmtId="0" fontId="106" fillId="57" borderId="69" xfId="32" applyFont="1" applyFill="1" applyBorder="1" applyAlignment="1">
      <alignment horizontal="center" vertical="center"/>
    </xf>
    <xf numFmtId="0" fontId="106" fillId="57" borderId="73" xfId="32" applyFont="1" applyFill="1" applyBorder="1" applyAlignment="1">
      <alignment horizontal="center" vertical="center"/>
    </xf>
    <xf numFmtId="0" fontId="106" fillId="58" borderId="70" xfId="32" applyFont="1" applyFill="1" applyBorder="1" applyAlignment="1">
      <alignment horizontal="center" vertical="center"/>
    </xf>
    <xf numFmtId="0" fontId="106" fillId="58" borderId="71" xfId="32" applyFont="1" applyFill="1" applyBorder="1" applyAlignment="1">
      <alignment horizontal="center" vertical="center"/>
    </xf>
    <xf numFmtId="0" fontId="106" fillId="58" borderId="72" xfId="32" applyFont="1" applyFill="1" applyBorder="1" applyAlignment="1">
      <alignment horizontal="center" vertical="center"/>
    </xf>
    <xf numFmtId="0" fontId="106" fillId="57" borderId="70" xfId="0" applyFont="1" applyFill="1" applyBorder="1" applyAlignment="1">
      <alignment horizontal="center" vertical="center"/>
    </xf>
    <xf numFmtId="0" fontId="106" fillId="57" borderId="72" xfId="0" applyFont="1" applyFill="1" applyBorder="1" applyAlignment="1">
      <alignment horizontal="center" vertical="center"/>
    </xf>
    <xf numFmtId="0" fontId="104" fillId="2" borderId="69" xfId="0" applyFont="1" applyFill="1" applyBorder="1" applyAlignment="1">
      <alignment horizontal="left" vertical="center"/>
    </xf>
    <xf numFmtId="0" fontId="104" fillId="2" borderId="73" xfId="0" applyFont="1" applyFill="1" applyBorder="1" applyAlignment="1">
      <alignment horizontal="left" vertical="center"/>
    </xf>
    <xf numFmtId="0" fontId="105" fillId="56" borderId="70" xfId="0" applyFont="1" applyFill="1" applyBorder="1" applyAlignment="1">
      <alignment horizontal="center" vertical="center"/>
    </xf>
    <xf numFmtId="0" fontId="105" fillId="56" borderId="71" xfId="0" applyFont="1" applyFill="1" applyBorder="1" applyAlignment="1">
      <alignment horizontal="center" vertical="center"/>
    </xf>
    <xf numFmtId="0" fontId="106" fillId="57" borderId="69" xfId="0" applyFont="1" applyFill="1" applyBorder="1" applyAlignment="1">
      <alignment horizontal="center" vertical="center"/>
    </xf>
    <xf numFmtId="0" fontId="106" fillId="57" borderId="73" xfId="0" applyFont="1" applyFill="1" applyBorder="1" applyAlignment="1">
      <alignment horizontal="center" vertical="center"/>
    </xf>
    <xf numFmtId="0" fontId="106" fillId="58" borderId="70" xfId="0" applyFont="1" applyFill="1" applyBorder="1" applyAlignment="1">
      <alignment horizontal="center" vertical="center"/>
    </xf>
    <xf numFmtId="0" fontId="106" fillId="58" borderId="71" xfId="0" applyFont="1" applyFill="1" applyBorder="1" applyAlignment="1">
      <alignment horizontal="center" vertical="center"/>
    </xf>
    <xf numFmtId="0" fontId="106" fillId="58" borderId="72" xfId="0" applyFont="1" applyFill="1" applyBorder="1" applyAlignment="1">
      <alignment horizontal="center" vertical="center"/>
    </xf>
    <xf numFmtId="0" fontId="105" fillId="56" borderId="72" xfId="0" applyFont="1" applyFill="1" applyBorder="1" applyAlignment="1">
      <alignment horizontal="center" vertical="center"/>
    </xf>
    <xf numFmtId="0" fontId="106" fillId="57" borderId="70" xfId="0" applyFont="1" applyFill="1" applyBorder="1" applyAlignment="1">
      <alignment horizontal="center" vertical="center" wrapText="1"/>
    </xf>
    <xf numFmtId="0" fontId="106" fillId="57" borderId="72" xfId="0" applyFont="1" applyFill="1" applyBorder="1" applyAlignment="1">
      <alignment horizontal="center" vertical="center" wrapText="1"/>
    </xf>
    <xf numFmtId="0" fontId="104" fillId="2" borderId="69" xfId="0" applyFont="1" applyFill="1" applyBorder="1" applyAlignment="1">
      <alignment horizontal="left" vertical="center" wrapText="1"/>
    </xf>
    <xf numFmtId="0" fontId="104" fillId="2" borderId="73" xfId="0" applyFont="1" applyFill="1" applyBorder="1" applyAlignment="1">
      <alignment horizontal="left" vertical="center" wrapText="1"/>
    </xf>
    <xf numFmtId="0" fontId="105" fillId="56" borderId="70" xfId="0" applyFont="1" applyFill="1" applyBorder="1" applyAlignment="1">
      <alignment horizontal="center" vertical="center" wrapText="1"/>
    </xf>
    <xf numFmtId="0" fontId="105" fillId="56" borderId="71" xfId="0" applyFont="1" applyFill="1" applyBorder="1" applyAlignment="1">
      <alignment horizontal="center" vertical="center" wrapText="1"/>
    </xf>
    <xf numFmtId="0" fontId="105" fillId="56" borderId="72" xfId="0" applyFont="1" applyFill="1" applyBorder="1" applyAlignment="1">
      <alignment horizontal="center" vertical="center" wrapText="1"/>
    </xf>
    <xf numFmtId="0" fontId="106" fillId="57" borderId="69" xfId="0" applyFont="1" applyFill="1" applyBorder="1" applyAlignment="1">
      <alignment horizontal="center" vertical="center" wrapText="1"/>
    </xf>
    <xf numFmtId="0" fontId="106" fillId="57" borderId="73" xfId="0" applyFont="1" applyFill="1" applyBorder="1" applyAlignment="1">
      <alignment horizontal="center" vertical="center" wrapText="1"/>
    </xf>
    <xf numFmtId="0" fontId="106" fillId="58" borderId="70" xfId="0" applyFont="1" applyFill="1" applyBorder="1" applyAlignment="1">
      <alignment horizontal="center" vertical="center" wrapText="1"/>
    </xf>
    <xf numFmtId="0" fontId="106" fillId="58" borderId="71" xfId="0" applyFont="1" applyFill="1" applyBorder="1" applyAlignment="1">
      <alignment horizontal="center" vertical="center" wrapText="1"/>
    </xf>
    <xf numFmtId="0" fontId="106" fillId="58" borderId="72" xfId="0" applyFont="1" applyFill="1" applyBorder="1" applyAlignment="1">
      <alignment horizontal="center" vertical="center" wrapText="1"/>
    </xf>
  </cellXfs>
  <cellStyles count="238">
    <cellStyle name="20% - Accent1 2" xfId="101"/>
    <cellStyle name="20% - Accent2 2" xfId="102"/>
    <cellStyle name="20% - Accent3 2" xfId="103"/>
    <cellStyle name="20% - Accent4 2" xfId="104"/>
    <cellStyle name="20% - Accent5 2" xfId="105"/>
    <cellStyle name="20% - Accent6 2" xfId="106"/>
    <cellStyle name="40% - Accent1 2" xfId="107"/>
    <cellStyle name="40% - Accent2 2" xfId="108"/>
    <cellStyle name="40% - Accent3 2" xfId="109"/>
    <cellStyle name="40% - Accent4 2" xfId="110"/>
    <cellStyle name="40% - Accent5 2" xfId="111"/>
    <cellStyle name="40% - Accent6 2" xfId="112"/>
    <cellStyle name="60% - Accent1 2" xfId="113"/>
    <cellStyle name="60% - Accent2 2" xfId="114"/>
    <cellStyle name="60% - Accent3 2" xfId="115"/>
    <cellStyle name="60% - Accent4 2" xfId="116"/>
    <cellStyle name="60% - Accent5 2" xfId="117"/>
    <cellStyle name="60% - Accent6 2" xfId="118"/>
    <cellStyle name="Accent1 2" xfId="119"/>
    <cellStyle name="Accent2 2" xfId="120"/>
    <cellStyle name="Accent3 2" xfId="121"/>
    <cellStyle name="Accent4 2" xfId="122"/>
    <cellStyle name="Accent5 2" xfId="123"/>
    <cellStyle name="Accent6 2" xfId="124"/>
    <cellStyle name="Bad 2" xfId="125"/>
    <cellStyle name="Calculation 2" xfId="126"/>
    <cellStyle name="Check Cell 2" xfId="127"/>
    <cellStyle name="Explanatory Text 2" xfId="128"/>
    <cellStyle name="Followed Hyperlink 2" xfId="200"/>
    <cellStyle name="Good 2" xfId="129"/>
    <cellStyle name="Heading 1 2" xfId="130"/>
    <cellStyle name="Heading 2 2" xfId="131"/>
    <cellStyle name="Heading 3 2" xfId="132"/>
    <cellStyle name="Heading 4 2" xfId="133"/>
    <cellStyle name="Hyperlink" xfId="67" builtinId="8"/>
    <cellStyle name="Hyperlink 2" xfId="201"/>
    <cellStyle name="Input 2" xfId="134"/>
    <cellStyle name="Linked Cell 2" xfId="135"/>
    <cellStyle name="Neutral 2" xfId="136"/>
    <cellStyle name="Normal" xfId="0" builtinId="0"/>
    <cellStyle name="Normal 10" xfId="12"/>
    <cellStyle name="Normal 10 2" xfId="24"/>
    <cellStyle name="Normal 10 2 2" xfId="50"/>
    <cellStyle name="Normal 10 2 2 2" xfId="96"/>
    <cellStyle name="Normal 10 2 3" xfId="37"/>
    <cellStyle name="Normal 10 2 3 2" xfId="144"/>
    <cellStyle name="Normal 10 2 4" xfId="80"/>
    <cellStyle name="Normal 10 2 4 2" xfId="145"/>
    <cellStyle name="Normal 10 2 5" xfId="146"/>
    <cellStyle name="Normal 10 3" xfId="59"/>
    <cellStyle name="Normal 10 3 2" xfId="147"/>
    <cellStyle name="Normal 10 4" xfId="32"/>
    <cellStyle name="Normal 11" xfId="14"/>
    <cellStyle name="Normal 11 2" xfId="33"/>
    <cellStyle name="Normal 11 2 2" xfId="148"/>
    <cellStyle name="Normal 11 3" xfId="149"/>
    <cellStyle name="Normal 12" xfId="17"/>
    <cellStyle name="Normal 12 2" xfId="60"/>
    <cellStyle name="Normal 12 2 2" xfId="150"/>
    <cellStyle name="Normal 12 3" xfId="47"/>
    <cellStyle name="Normal 12 3 2" xfId="151"/>
    <cellStyle name="Normal 12 4" xfId="34"/>
    <cellStyle name="Normal 12 4 2" xfId="152"/>
    <cellStyle name="Normal 12 5" xfId="153"/>
    <cellStyle name="Normal 13" xfId="18"/>
    <cellStyle name="Normal 13 2" xfId="154"/>
    <cellStyle name="Normal 14" xfId="19"/>
    <cellStyle name="Normal 14 2" xfId="20"/>
    <cellStyle name="Normal 14 2 2" xfId="63"/>
    <cellStyle name="Normal 15" xfId="64"/>
    <cellStyle name="Normal 15 2" xfId="66"/>
    <cellStyle name="Normal 15 2 2" xfId="76"/>
    <cellStyle name="Normal 15 2 2 2" xfId="155"/>
    <cellStyle name="Normal 15 2 3" xfId="156"/>
    <cellStyle name="Normal 15 3" xfId="157"/>
    <cellStyle name="Normal 16" xfId="65"/>
    <cellStyle name="Normal 16 2" xfId="78"/>
    <cellStyle name="Normal 16 3" xfId="158"/>
    <cellStyle name="Normal 16 4" xfId="224"/>
    <cellStyle name="Normal 17" xfId="70"/>
    <cellStyle name="Normal 17 2" xfId="159"/>
    <cellStyle name="Normal 18" xfId="72"/>
    <cellStyle name="Normal 19" xfId="73"/>
    <cellStyle name="Normal 2" xfId="1"/>
    <cellStyle name="Normal 2 10" xfId="227"/>
    <cellStyle name="Normal 2 2" xfId="11"/>
    <cellStyle name="Normal 2 2 2" xfId="232"/>
    <cellStyle name="Normal 2 3" xfId="21"/>
    <cellStyle name="Normal 2 3 2" xfId="93"/>
    <cellStyle name="Normal 2 3 2 2" xfId="97"/>
    <cellStyle name="Normal 2 3 2 2 2" xfId="210"/>
    <cellStyle name="Normal 2 3 2 3" xfId="206"/>
    <cellStyle name="Normal 2 3 3" xfId="203"/>
    <cellStyle name="Normal 2 4" xfId="69"/>
    <cellStyle name="Normal 2 5" xfId="71"/>
    <cellStyle name="Normal 2 6" xfId="89"/>
    <cellStyle name="Normal 2 6 2" xfId="160"/>
    <cellStyle name="Normal 2 6 2 2" xfId="161"/>
    <cellStyle name="Normal 2 6 3" xfId="162"/>
    <cellStyle name="Normal 2 7" xfId="199"/>
    <cellStyle name="Normal 2 7 2" xfId="211"/>
    <cellStyle name="Normal 2 8" xfId="212"/>
    <cellStyle name="Normal 2 9" xfId="226"/>
    <cellStyle name="Normal 20" xfId="75"/>
    <cellStyle name="Normal 20 2" xfId="98"/>
    <cellStyle name="Normal 21" xfId="79"/>
    <cellStyle name="Normal 22" xfId="84"/>
    <cellStyle name="Normal 23" xfId="85"/>
    <cellStyle name="Normal 24" xfId="86"/>
    <cellStyle name="Normal 25" xfId="87"/>
    <cellStyle name="Normal 26" xfId="88"/>
    <cellStyle name="Normal 26 2" xfId="213"/>
    <cellStyle name="Normal 27" xfId="90"/>
    <cellStyle name="Normal 27 2" xfId="214"/>
    <cellStyle name="Normal 28" xfId="91"/>
    <cellStyle name="Normal 29" xfId="92"/>
    <cellStyle name="Normal 3" xfId="2"/>
    <cellStyle name="Normal 3 2" xfId="4"/>
    <cellStyle name="Normal 3 2 2" xfId="53"/>
    <cellStyle name="Normal 3 2 3" xfId="40"/>
    <cellStyle name="Normal 3 2 4" xfId="27"/>
    <cellStyle name="Normal 3 3" xfId="51"/>
    <cellStyle name="Normal 3 4" xfId="38"/>
    <cellStyle name="Normal 3 5" xfId="25"/>
    <cellStyle name="Normal 30" xfId="94"/>
    <cellStyle name="Normal 31" xfId="100"/>
    <cellStyle name="Normal 31 2" xfId="205"/>
    <cellStyle name="Normal 31 3" xfId="234"/>
    <cellStyle name="Normal 32" xfId="141"/>
    <cellStyle name="Normal 33" xfId="142"/>
    <cellStyle name="Normal 34" xfId="143"/>
    <cellStyle name="Normal 34 2" xfId="163"/>
    <cellStyle name="Normal 34 3" xfId="215"/>
    <cellStyle name="Normal 35" xfId="164"/>
    <cellStyle name="Normal 36" xfId="165"/>
    <cellStyle name="Normal 37" xfId="166"/>
    <cellStyle name="Normal 38" xfId="167"/>
    <cellStyle name="Normal 39" xfId="95"/>
    <cellStyle name="Normal 4" xfId="3"/>
    <cellStyle name="Normal 4 2" xfId="22"/>
    <cellStyle name="Normal 4 2 2" xfId="61"/>
    <cellStyle name="Normal 4 2 2 2" xfId="168"/>
    <cellStyle name="Normal 4 2 3" xfId="48"/>
    <cellStyle name="Normal 4 2 3 2" xfId="169"/>
    <cellStyle name="Normal 4 2 4" xfId="35"/>
    <cellStyle name="Normal 4 2 4 2" xfId="170"/>
    <cellStyle name="Normal 4 2 5" xfId="171"/>
    <cellStyle name="Normal 4 3" xfId="23"/>
    <cellStyle name="Normal 4 3 2" xfId="62"/>
    <cellStyle name="Normal 4 3 2 2" xfId="172"/>
    <cellStyle name="Normal 4 3 2 2 2" xfId="173"/>
    <cellStyle name="Normal 4 3 2 2 2 2" xfId="174"/>
    <cellStyle name="Normal 4 3 2 2 3" xfId="175"/>
    <cellStyle name="Normal 4 3 2 3" xfId="176"/>
    <cellStyle name="Normal 4 3 2 3 2" xfId="177"/>
    <cellStyle name="Normal 4 3 2 4" xfId="178"/>
    <cellStyle name="Normal 4 3 3" xfId="49"/>
    <cellStyle name="Normal 4 3 3 2" xfId="179"/>
    <cellStyle name="Normal 4 3 4" xfId="36"/>
    <cellStyle name="Normal 4 3 4 2" xfId="180"/>
    <cellStyle name="Normal 4 3 5" xfId="181"/>
    <cellStyle name="Normal 4 4" xfId="52"/>
    <cellStyle name="Normal 4 4 2" xfId="182"/>
    <cellStyle name="Normal 4 5" xfId="39"/>
    <cellStyle name="Normal 4 5 2" xfId="183"/>
    <cellStyle name="Normal 4 6" xfId="26"/>
    <cellStyle name="Normal 4 6 2" xfId="184"/>
    <cellStyle name="Normal 4 7" xfId="99"/>
    <cellStyle name="Normal 40" xfId="185"/>
    <cellStyle name="Normal 41" xfId="197"/>
    <cellStyle name="Normal 42" xfId="198"/>
    <cellStyle name="Normal 43" xfId="202"/>
    <cellStyle name="Normal 44" xfId="204"/>
    <cellStyle name="Normal 45" xfId="207"/>
    <cellStyle name="Normal 45 2" xfId="217"/>
    <cellStyle name="Normal 46" xfId="208"/>
    <cellStyle name="Normal 47" xfId="209"/>
    <cellStyle name="Normal 48" xfId="216"/>
    <cellStyle name="Normal 49" xfId="218"/>
    <cellStyle name="Normal 5" xfId="5"/>
    <cellStyle name="Normal 5 2" xfId="8"/>
    <cellStyle name="Normal 50" xfId="219"/>
    <cellStyle name="Normal 51" xfId="220"/>
    <cellStyle name="Normal 52" xfId="221"/>
    <cellStyle name="Normal 53" xfId="222"/>
    <cellStyle name="Normal 54" xfId="223"/>
    <cellStyle name="Normal 55" xfId="225"/>
    <cellStyle name="Normal 56" xfId="228"/>
    <cellStyle name="Normal 57" xfId="229"/>
    <cellStyle name="Normal 58" xfId="230"/>
    <cellStyle name="Normal 59" xfId="231"/>
    <cellStyle name="Normal 6" xfId="6"/>
    <cellStyle name="Normal 6 2" xfId="7"/>
    <cellStyle name="Normal 6 2 2" xfId="55"/>
    <cellStyle name="Normal 6 2 3" xfId="42"/>
    <cellStyle name="Normal 6 2 4" xfId="29"/>
    <cellStyle name="Normal 6 3" xfId="54"/>
    <cellStyle name="Normal 6 4" xfId="41"/>
    <cellStyle name="Normal 6 5" xfId="28"/>
    <cellStyle name="Normal 60" xfId="235"/>
    <cellStyle name="Normal 61" xfId="237"/>
    <cellStyle name="Normal 7" xfId="9"/>
    <cellStyle name="Normal 7 2" xfId="15"/>
    <cellStyle name="Normal 7 2 2" xfId="58"/>
    <cellStyle name="Normal 7 2 2 2" xfId="186"/>
    <cellStyle name="Normal 7 2 3" xfId="46"/>
    <cellStyle name="Normal 7 2 3 2" xfId="187"/>
    <cellStyle name="Normal 7 2 4" xfId="31"/>
    <cellStyle name="Normal 7 2 4 2" xfId="188"/>
    <cellStyle name="Normal 7 2 5" xfId="189"/>
    <cellStyle name="Normal 7 3" xfId="56"/>
    <cellStyle name="Normal 7 3 2" xfId="190"/>
    <cellStyle name="Normal 7 4" xfId="43"/>
    <cellStyle name="Normal 7 4 2" xfId="191"/>
    <cellStyle name="Normal 7 5" xfId="30"/>
    <cellStyle name="Normal 7 5 2" xfId="192"/>
    <cellStyle name="Normal 7 6" xfId="193"/>
    <cellStyle name="Normal 8" xfId="10"/>
    <cellStyle name="Normal 8 2" xfId="74"/>
    <cellStyle name="Normal 9" xfId="13"/>
    <cellStyle name="Normal 9 2" xfId="57"/>
    <cellStyle name="Normal 9 3" xfId="45"/>
    <cellStyle name="Note 2" xfId="137"/>
    <cellStyle name="Output 2" xfId="138"/>
    <cellStyle name="Percent" xfId="68" builtinId="5"/>
    <cellStyle name="Percent 10" xfId="236"/>
    <cellStyle name="Percent 2" xfId="16"/>
    <cellStyle name="Percent 2 2" xfId="83"/>
    <cellStyle name="Percent 3" xfId="44"/>
    <cellStyle name="Percent 4" xfId="77"/>
    <cellStyle name="Percent 4 2" xfId="194"/>
    <cellStyle name="Percent 5" xfId="81"/>
    <cellStyle name="Percent 6" xfId="82"/>
    <cellStyle name="Percent 7" xfId="195"/>
    <cellStyle name="Percent 8" xfId="196"/>
    <cellStyle name="Percent 9" xfId="233"/>
    <cellStyle name="Total 2" xfId="139"/>
    <cellStyle name="Warning Text 2" xfId="140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99FF"/>
      <color rgb="FFDBB7FF"/>
      <color rgb="FFE4A2F8"/>
      <color rgb="FFFFFFCC"/>
      <color rgb="FFFAFED2"/>
      <color rgb="FFF3FD91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/>
              <a:t>Overall Average % Correct</a:t>
            </a:r>
          </a:p>
        </c:rich>
      </c:tx>
      <c:layout>
        <c:manualLayout>
          <c:xMode val="edge"/>
          <c:yMode val="edge"/>
          <c:x val="0.38771929824561402"/>
          <c:y val="5.8866090767803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964041753290499"/>
          <c:y val="0.11790877980791115"/>
          <c:w val="0.76921769323452782"/>
          <c:h val="0.59918220748721529"/>
        </c:manualLayout>
      </c:layout>
      <c:lineChart>
        <c:grouping val="standard"/>
        <c:varyColors val="0"/>
        <c:ser>
          <c:idx val="0"/>
          <c:order val="0"/>
          <c:tx>
            <c:strRef>
              <c:f>'Grade 5'!$O$14</c:f>
              <c:strCache>
                <c:ptCount val="1"/>
                <c:pt idx="0">
                  <c:v>School</c:v>
                </c:pt>
              </c:strCache>
            </c:strRef>
          </c:tx>
          <c:spPr>
            <a:ln w="19050">
              <a:solidFill>
                <a:schemeClr val="accent6">
                  <a:lumMod val="75000"/>
                </a:schemeClr>
              </a:solidFill>
            </a:ln>
          </c:spPr>
          <c:marker>
            <c:spPr>
              <a:ln w="19050">
                <a:solidFill>
                  <a:schemeClr val="accent6">
                    <a:lumMod val="75000"/>
                  </a:schemeClr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7D-4FA6-B0A1-53D0859B0E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A87D-4FA6-B0A1-53D0859B0E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A87D-4FA6-B0A1-53D0859B0E7E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7D-4FA6-B0A1-53D0859B0E7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7D-4FA6-B0A1-53D0859B0E7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7D-4FA6-B0A1-53D0859B0E7E}"/>
                </c:ext>
              </c:extLst>
            </c:dLbl>
            <c:dLbl>
              <c:idx val="4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87D-4FA6-B0A1-53D0859B0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'Grade 5'!$P$12:$T$12</c:f>
              <c:strCache>
                <c:ptCount val="5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</c:strCache>
            </c:strRef>
          </c:cat>
          <c:val>
            <c:numRef>
              <c:f>'Grade 5'!$P$14:$T$14</c:f>
              <c:numCache>
                <c:formatCode>0\%</c:formatCode>
                <c:ptCount val="5"/>
                <c:pt idx="0">
                  <c:v>45</c:v>
                </c:pt>
                <c:pt idx="1">
                  <c:v>47</c:v>
                </c:pt>
                <c:pt idx="2">
                  <c:v>46</c:v>
                </c:pt>
                <c:pt idx="3">
                  <c:v>47.77</c:v>
                </c:pt>
                <c:pt idx="4">
                  <c:v>48.297632317994548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7D-4FA6-B0A1-53D0859B0E7E}"/>
            </c:ext>
          </c:extLst>
        </c:ser>
        <c:ser>
          <c:idx val="1"/>
          <c:order val="1"/>
          <c:tx>
            <c:strRef>
              <c:f>'Grade 5'!$O$13</c:f>
              <c:strCache>
                <c:ptCount val="1"/>
                <c:pt idx="0">
                  <c:v>District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 w="19050">
                <a:solidFill>
                  <a:srgbClr val="FF0000"/>
                </a:solidFill>
              </a:ln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7D-4FA6-B0A1-53D0859B0E7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7D-4FA6-B0A1-53D0859B0E7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7D-4FA6-B0A1-53D0859B0E7E}"/>
                </c:ext>
              </c:extLst>
            </c:dLbl>
            <c:dLbl>
              <c:idx val="4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A87D-4FA6-B0A1-53D0859B0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'Grade 5'!$P$12:$T$12</c:f>
              <c:strCache>
                <c:ptCount val="5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</c:strCache>
            </c:strRef>
          </c:cat>
          <c:val>
            <c:numRef>
              <c:f>'Grade 5'!$P$13:$T$13</c:f>
              <c:numCache>
                <c:formatCode>0\%</c:formatCode>
                <c:ptCount val="5"/>
                <c:pt idx="0">
                  <c:v>45</c:v>
                </c:pt>
                <c:pt idx="1">
                  <c:v>47</c:v>
                </c:pt>
                <c:pt idx="2">
                  <c:v>46</c:v>
                </c:pt>
                <c:pt idx="3">
                  <c:v>47.77</c:v>
                </c:pt>
                <c:pt idx="4">
                  <c:v>48.297632317994548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7D-4FA6-B0A1-53D0859B0E7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65536"/>
        <c:axId val="20468256"/>
      </c:lineChart>
      <c:catAx>
        <c:axId val="2046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School 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468256"/>
        <c:crosses val="autoZero"/>
        <c:auto val="1"/>
        <c:lblAlgn val="ctr"/>
        <c:lblOffset val="100"/>
        <c:noMultiLvlLbl val="0"/>
      </c:catAx>
      <c:valAx>
        <c:axId val="2046825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% Correct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8760614482013277E-2"/>
              <c:y val="0.15448918833858108"/>
            </c:manualLayout>
          </c:layout>
          <c:overlay val="0"/>
        </c:title>
        <c:numFmt formatCode="0\%" sourceLinked="1"/>
        <c:majorTickMark val="out"/>
        <c:minorTickMark val="none"/>
        <c:tickLblPos val="nextTo"/>
        <c:crossAx val="20465536"/>
        <c:crosses val="autoZero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89333026678932848"/>
          <c:y val="0.32126331265912972"/>
          <c:w val="9.8970588235294116E-2"/>
          <c:h val="0.2008891097268567"/>
        </c:manualLayout>
      </c:layout>
      <c:overlay val="0"/>
    </c:legend>
    <c:plotVisOnly val="1"/>
    <c:dispBlanksAs val="gap"/>
    <c:showDLblsOverMax val="0"/>
  </c:chart>
  <c:spPr>
    <a:solidFill>
      <a:schemeClr val="accent2">
        <a:lumMod val="20000"/>
        <a:lumOff val="80000"/>
      </a:schemeClr>
    </a:solidFill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955" l="0.70000000000000062" r="0.70000000000000062" t="0.750000000000009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/>
              <a:t>Overall Average % Correct</a:t>
            </a:r>
          </a:p>
        </c:rich>
      </c:tx>
      <c:layout>
        <c:manualLayout>
          <c:xMode val="edge"/>
          <c:yMode val="edge"/>
          <c:x val="0.38771929824561402"/>
          <c:y val="5.8866090767803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964041753290499"/>
          <c:y val="0.11790877980791115"/>
          <c:w val="0.76921769323452782"/>
          <c:h val="0.59918220748721529"/>
        </c:manualLayout>
      </c:layout>
      <c:lineChart>
        <c:grouping val="standard"/>
        <c:varyColors val="0"/>
        <c:ser>
          <c:idx val="0"/>
          <c:order val="0"/>
          <c:tx>
            <c:strRef>
              <c:f>'Grade 8'!$O$14</c:f>
              <c:strCache>
                <c:ptCount val="1"/>
                <c:pt idx="0">
                  <c:v>School</c:v>
                </c:pt>
              </c:strCache>
            </c:strRef>
          </c:tx>
          <c:spPr>
            <a:ln w="19050">
              <a:solidFill>
                <a:schemeClr val="accent6">
                  <a:lumMod val="75000"/>
                </a:schemeClr>
              </a:solidFill>
            </a:ln>
          </c:spPr>
          <c:marker>
            <c:spPr>
              <a:ln w="19050">
                <a:solidFill>
                  <a:schemeClr val="accent6">
                    <a:lumMod val="75000"/>
                  </a:schemeClr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5E7-49F3-8EC1-B68AB698A3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75E7-49F3-8EC1-B68AB698A3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75E7-49F3-8EC1-B68AB698A31A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E7-49F3-8EC1-B68AB698A31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E7-49F3-8EC1-B68AB698A31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E7-49F3-8EC1-B68AB698A31A}"/>
                </c:ext>
              </c:extLst>
            </c:dLbl>
            <c:dLbl>
              <c:idx val="4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5E7-49F3-8EC1-B68AB698A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'Grade 8'!$P$12:$T$12</c:f>
              <c:strCache>
                <c:ptCount val="5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</c:strCache>
            </c:strRef>
          </c:cat>
          <c:val>
            <c:numRef>
              <c:f>'Grade 8'!$P$14:$T$14</c:f>
              <c:numCache>
                <c:formatCode>0\%</c:formatCode>
                <c:ptCount val="5"/>
                <c:pt idx="0">
                  <c:v>40</c:v>
                </c:pt>
                <c:pt idx="1">
                  <c:v>40</c:v>
                </c:pt>
                <c:pt idx="2">
                  <c:v>39</c:v>
                </c:pt>
                <c:pt idx="3">
                  <c:v>39.47</c:v>
                </c:pt>
                <c:pt idx="4">
                  <c:v>39.227314222381217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E7-49F3-8EC1-B68AB698A31A}"/>
            </c:ext>
          </c:extLst>
        </c:ser>
        <c:ser>
          <c:idx val="1"/>
          <c:order val="1"/>
          <c:tx>
            <c:strRef>
              <c:f>'Grade 8'!$O$13</c:f>
              <c:strCache>
                <c:ptCount val="1"/>
                <c:pt idx="0">
                  <c:v>District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 w="19050">
                <a:solidFill>
                  <a:srgbClr val="FF0000"/>
                </a:solidFill>
              </a:ln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E7-49F3-8EC1-B68AB698A31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E7-49F3-8EC1-B68AB698A31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E7-49F3-8EC1-B68AB698A31A}"/>
                </c:ext>
              </c:extLst>
            </c:dLbl>
            <c:dLbl>
              <c:idx val="4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5E7-49F3-8EC1-B68AB698A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'Grade 8'!$P$12:$T$12</c:f>
              <c:strCache>
                <c:ptCount val="5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</c:strCache>
            </c:strRef>
          </c:cat>
          <c:val>
            <c:numRef>
              <c:f>'Grade 8'!$P$13:$T$13</c:f>
              <c:numCache>
                <c:formatCode>0\%</c:formatCode>
                <c:ptCount val="5"/>
                <c:pt idx="0">
                  <c:v>40</c:v>
                </c:pt>
                <c:pt idx="1">
                  <c:v>40</c:v>
                </c:pt>
                <c:pt idx="2">
                  <c:v>39</c:v>
                </c:pt>
                <c:pt idx="3">
                  <c:v>39.47</c:v>
                </c:pt>
                <c:pt idx="4">
                  <c:v>39.227314222381217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E7-49F3-8EC1-B68AB698A31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54656"/>
        <c:axId val="20463360"/>
      </c:lineChart>
      <c:catAx>
        <c:axId val="2045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School 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463360"/>
        <c:crosses val="autoZero"/>
        <c:auto val="1"/>
        <c:lblAlgn val="ctr"/>
        <c:lblOffset val="100"/>
        <c:noMultiLvlLbl val="0"/>
      </c:catAx>
      <c:valAx>
        <c:axId val="2046336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% Correct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126627553908704E-2"/>
              <c:y val="0.14860257926180065"/>
            </c:manualLayout>
          </c:layout>
          <c:overlay val="0"/>
        </c:title>
        <c:numFmt formatCode="0\%" sourceLinked="1"/>
        <c:majorTickMark val="out"/>
        <c:minorTickMark val="none"/>
        <c:tickLblPos val="nextTo"/>
        <c:crossAx val="20454656"/>
        <c:crosses val="autoZero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89333026678932848"/>
          <c:y val="0.32126331265912972"/>
          <c:w val="9.8970588235294116E-2"/>
          <c:h val="0.2008891097268567"/>
        </c:manualLayout>
      </c:layout>
      <c:overlay val="0"/>
    </c:legend>
    <c:plotVisOnly val="1"/>
    <c:dispBlanksAs val="gap"/>
    <c:showDLblsOverMax val="0"/>
  </c:chart>
  <c:spPr>
    <a:solidFill>
      <a:schemeClr val="accent4">
        <a:lumMod val="40000"/>
        <a:lumOff val="60000"/>
      </a:schemeClr>
    </a:solidFill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955" l="0.70000000000000062" r="0.70000000000000062" t="0.75000000000000955" header="0.30000000000000032" footer="0.30000000000000032"/>
    <c:pageSetup orientation="portrait"/>
  </c:printSettings>
</c:chartSpace>
</file>

<file path=xl/ctrlProps/ctrlProp1.xml><?xml version="1.0" encoding="utf-8"?>
<formControlPr xmlns="http://schemas.microsoft.com/office/spreadsheetml/2009/9/main" objectType="Drop" dropStyle="combo" dx="16" fmlaLink="$C$3" fmlaRange="SchList!$B$1:$B$491" sel="1" val="0"/>
</file>

<file path=xl/diagrams/_rels/data1.xml.rels><?xml version="1.0" encoding="UTF-8" standalone="yes"?>
<Relationships xmlns="http://schemas.openxmlformats.org/package/2006/relationships"><Relationship Id="rId2" Type="http://schemas.openxmlformats.org/officeDocument/2006/relationships/hyperlink" Target="#'Grade 8'!A1"/><Relationship Id="rId1" Type="http://schemas.openxmlformats.org/officeDocument/2006/relationships/hyperlink" Target="#'Grade 5'!A1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colorful5">
  <dgm:title val=""/>
  <dgm:desc val=""/>
  <dgm:catLst>
    <dgm:cat type="colorful" pri="10500"/>
  </dgm:catLst>
  <dgm:styleLbl name="node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5"/>
      <a:schemeClr val="accent6"/>
    </dgm:fillClrLst>
    <dgm:linClrLst>
      <a:schemeClr val="accent5"/>
      <a:schemeClr val="accent6"/>
    </dgm:linClrLst>
    <dgm:effectClrLst/>
    <dgm:txLinClrLst/>
    <dgm:txFillClrLst/>
    <dgm:txEffectClrLst/>
  </dgm:styleLbl>
  <dgm:styleLbl name="ln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13B6D615-0EB3-417A-A784-1195EEE464DD}" type="doc">
      <dgm:prSet loTypeId="urn:microsoft.com/office/officeart/2005/8/layout/arrow4" loCatId="relationship" qsTypeId="urn:microsoft.com/office/officeart/2005/8/quickstyle/3d2" qsCatId="3D" csTypeId="urn:microsoft.com/office/officeart/2005/8/colors/colorful5" csCatId="colorful" phldr="1"/>
      <dgm:spPr/>
      <dgm:t>
        <a:bodyPr/>
        <a:lstStyle/>
        <a:p>
          <a:endParaRPr lang="en-US"/>
        </a:p>
      </dgm:t>
    </dgm:pt>
    <dgm:pt modelId="{FFF98C23-5689-40AD-B4B5-1DA98F007E9E}">
      <dgm:prSet phldrT="[Text]" custT="1"/>
      <dgm:spPr/>
      <dgm:t>
        <a:bodyPr/>
        <a:lstStyle/>
        <a:p>
          <a:r>
            <a:rPr lang="en-US" sz="3600">
              <a:solidFill>
                <a:srgbClr val="0070C0"/>
              </a:solidFill>
            </a:rPr>
            <a:t>Grade 5 Trend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"/>
          </dgm14:cNvPr>
        </a:ext>
      </dgm:extLst>
    </dgm:pt>
    <dgm:pt modelId="{22F839D7-0C7E-4C66-913B-D47148979FF5}" type="parTrans" cxnId="{05131AA3-0E41-4CBD-A1E5-F2E0E4E1333B}">
      <dgm:prSet/>
      <dgm:spPr/>
      <dgm:t>
        <a:bodyPr/>
        <a:lstStyle/>
        <a:p>
          <a:endParaRPr lang="en-US"/>
        </a:p>
      </dgm:t>
    </dgm:pt>
    <dgm:pt modelId="{7803F6D1-72E5-4479-B5E1-5AE2BD978AA5}" type="sibTrans" cxnId="{05131AA3-0E41-4CBD-A1E5-F2E0E4E1333B}">
      <dgm:prSet/>
      <dgm:spPr/>
      <dgm:t>
        <a:bodyPr/>
        <a:lstStyle/>
        <a:p>
          <a:endParaRPr lang="en-US"/>
        </a:p>
      </dgm:t>
    </dgm:pt>
    <dgm:pt modelId="{B9279BA1-5966-4121-9FF6-424894DDF5CE}">
      <dgm:prSet phldrT="[Text]" custT="1"/>
      <dgm:spPr/>
      <dgm:t>
        <a:bodyPr/>
        <a:lstStyle/>
        <a:p>
          <a:r>
            <a:rPr lang="en-US" sz="3600">
              <a:solidFill>
                <a:schemeClr val="accent6">
                  <a:lumMod val="50000"/>
                </a:schemeClr>
              </a:solidFill>
            </a:rPr>
            <a:t>Grade 8 Trend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2"/>
          </dgm14:cNvPr>
        </a:ext>
      </dgm:extLst>
    </dgm:pt>
    <dgm:pt modelId="{EC478F60-E82F-4AF5-8731-0DBFC180F4E6}" type="parTrans" cxnId="{23EC8F6B-FAB0-4BC5-AE41-E55A4AF38BC3}">
      <dgm:prSet/>
      <dgm:spPr/>
      <dgm:t>
        <a:bodyPr/>
        <a:lstStyle/>
        <a:p>
          <a:endParaRPr lang="en-US"/>
        </a:p>
      </dgm:t>
    </dgm:pt>
    <dgm:pt modelId="{F063FE92-AFCA-483F-8FE5-04D23637E85A}" type="sibTrans" cxnId="{23EC8F6B-FAB0-4BC5-AE41-E55A4AF38BC3}">
      <dgm:prSet/>
      <dgm:spPr/>
      <dgm:t>
        <a:bodyPr/>
        <a:lstStyle/>
        <a:p>
          <a:endParaRPr lang="en-US"/>
        </a:p>
      </dgm:t>
    </dgm:pt>
    <dgm:pt modelId="{F1E665CC-52C4-482C-9DFD-E33CBC86D9CC}" type="pres">
      <dgm:prSet presAssocID="{13B6D615-0EB3-417A-A784-1195EEE464DD}" presName="compositeShape" presStyleCnt="0">
        <dgm:presLayoutVars>
          <dgm:chMax val="2"/>
          <dgm:dir/>
          <dgm:resizeHandles val="exact"/>
        </dgm:presLayoutVars>
      </dgm:prSet>
      <dgm:spPr/>
      <dgm:t>
        <a:bodyPr/>
        <a:lstStyle/>
        <a:p>
          <a:endParaRPr lang="en-US"/>
        </a:p>
      </dgm:t>
    </dgm:pt>
    <dgm:pt modelId="{E2715C7B-942F-4CC0-B40A-72AD1E92537A}" type="pres">
      <dgm:prSet presAssocID="{FFF98C23-5689-40AD-B4B5-1DA98F007E9E}" presName="upArrow" presStyleLbl="node1" presStyleIdx="0" presStyleCnt="2" custScaleY="90278"/>
      <dgm:spPr/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"/>
          </dgm14:cNvPr>
        </a:ext>
      </dgm:extLst>
    </dgm:pt>
    <dgm:pt modelId="{58390809-4AF8-4236-9AFC-09AEF2147EC7}" type="pres">
      <dgm:prSet presAssocID="{FFF98C23-5689-40AD-B4B5-1DA98F007E9E}" presName="upArrowText" presStyleLbl="revTx" presStyleIdx="0" presStyleCnt="2" custScaleX="120245" custScaleY="86343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9BC16228-4922-40D5-9A86-F4100071713B}" type="pres">
      <dgm:prSet presAssocID="{B9279BA1-5966-4121-9FF6-424894DDF5CE}" presName="downArrow" presStyleLbl="node1" presStyleIdx="1" presStyleCnt="2" custScaleY="90278"/>
      <dgm:spPr/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2"/>
          </dgm14:cNvPr>
        </a:ext>
      </dgm:extLst>
    </dgm:pt>
    <dgm:pt modelId="{972018CE-AB21-4B3A-8CCD-3749955B7062}" type="pres">
      <dgm:prSet presAssocID="{B9279BA1-5966-4121-9FF6-424894DDF5CE}" presName="downArrowText" presStyleLbl="revTx" presStyleIdx="1" presStyleCnt="2" custLinFactNeighborX="-10713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</dgm:ptLst>
  <dgm:cxnLst>
    <dgm:cxn modelId="{D61865D3-0DB9-47C6-BF03-6BBE6ED887DF}" type="presOf" srcId="{13B6D615-0EB3-417A-A784-1195EEE464DD}" destId="{F1E665CC-52C4-482C-9DFD-E33CBC86D9CC}" srcOrd="0" destOrd="0" presId="urn:microsoft.com/office/officeart/2005/8/layout/arrow4"/>
    <dgm:cxn modelId="{05131AA3-0E41-4CBD-A1E5-F2E0E4E1333B}" srcId="{13B6D615-0EB3-417A-A784-1195EEE464DD}" destId="{FFF98C23-5689-40AD-B4B5-1DA98F007E9E}" srcOrd="0" destOrd="0" parTransId="{22F839D7-0C7E-4C66-913B-D47148979FF5}" sibTransId="{7803F6D1-72E5-4479-B5E1-5AE2BD978AA5}"/>
    <dgm:cxn modelId="{9FD12E97-20E8-4823-9D35-D608EBD551F6}" type="presOf" srcId="{FFF98C23-5689-40AD-B4B5-1DA98F007E9E}" destId="{58390809-4AF8-4236-9AFC-09AEF2147EC7}" srcOrd="0" destOrd="0" presId="urn:microsoft.com/office/officeart/2005/8/layout/arrow4"/>
    <dgm:cxn modelId="{23EC8F6B-FAB0-4BC5-AE41-E55A4AF38BC3}" srcId="{13B6D615-0EB3-417A-A784-1195EEE464DD}" destId="{B9279BA1-5966-4121-9FF6-424894DDF5CE}" srcOrd="1" destOrd="0" parTransId="{EC478F60-E82F-4AF5-8731-0DBFC180F4E6}" sibTransId="{F063FE92-AFCA-483F-8FE5-04D23637E85A}"/>
    <dgm:cxn modelId="{00571607-3CA1-4719-B405-9F4ED771DEB3}" type="presOf" srcId="{B9279BA1-5966-4121-9FF6-424894DDF5CE}" destId="{972018CE-AB21-4B3A-8CCD-3749955B7062}" srcOrd="0" destOrd="0" presId="urn:microsoft.com/office/officeart/2005/8/layout/arrow4"/>
    <dgm:cxn modelId="{9DEEEE71-69FD-4E38-AFB5-CC2197E23D63}" type="presParOf" srcId="{F1E665CC-52C4-482C-9DFD-E33CBC86D9CC}" destId="{E2715C7B-942F-4CC0-B40A-72AD1E92537A}" srcOrd="0" destOrd="0" presId="urn:microsoft.com/office/officeart/2005/8/layout/arrow4"/>
    <dgm:cxn modelId="{53B52952-F7B6-476A-BFF5-1696DC78A21E}" type="presParOf" srcId="{F1E665CC-52C4-482C-9DFD-E33CBC86D9CC}" destId="{58390809-4AF8-4236-9AFC-09AEF2147EC7}" srcOrd="1" destOrd="0" presId="urn:microsoft.com/office/officeart/2005/8/layout/arrow4"/>
    <dgm:cxn modelId="{F27EDBF4-9844-4B00-AC11-024330AEFE79}" type="presParOf" srcId="{F1E665CC-52C4-482C-9DFD-E33CBC86D9CC}" destId="{9BC16228-4922-40D5-9A86-F4100071713B}" srcOrd="2" destOrd="0" presId="urn:microsoft.com/office/officeart/2005/8/layout/arrow4"/>
    <dgm:cxn modelId="{9AD39ED0-7CE7-4BC4-AC67-5FE4B5AB03BB}" type="presParOf" srcId="{F1E665CC-52C4-482C-9DFD-E33CBC86D9CC}" destId="{972018CE-AB21-4B3A-8CCD-3749955B7062}" srcOrd="3" destOrd="0" presId="urn:microsoft.com/office/officeart/2005/8/layout/arrow4"/>
  </dgm:cxnLst>
  <dgm:bg>
    <a:solidFill>
      <a:schemeClr val="bg2"/>
    </a:solidFill>
  </dgm:bg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FAECFE92-0B9A-4B87-BA77-821DD52733C0}" type="doc">
      <dgm:prSet loTypeId="urn:microsoft.com/office/officeart/2009/3/layout/RandomtoResultProcess" loCatId="process" qsTypeId="urn:microsoft.com/office/officeart/2005/8/quickstyle/simple1" qsCatId="simple" csTypeId="urn:microsoft.com/office/officeart/2005/8/colors/colorful3" csCatId="colorful" phldr="1"/>
      <dgm:spPr/>
      <dgm:t>
        <a:bodyPr/>
        <a:lstStyle/>
        <a:p>
          <a:endParaRPr lang="en-US"/>
        </a:p>
      </dgm:t>
    </dgm:pt>
    <dgm:pt modelId="{E3A343F4-2297-4B77-A336-CE7D2EFEF5FA}">
      <dgm:prSet phldrT="[Text]"/>
      <dgm:spPr/>
      <dgm:t>
        <a:bodyPr/>
        <a:lstStyle/>
        <a:p>
          <a:r>
            <a:rPr lang="en-US"/>
            <a:t>2015-16</a:t>
          </a:r>
        </a:p>
      </dgm:t>
    </dgm:pt>
    <dgm:pt modelId="{8A5EFD19-54A9-4146-B587-8038EE1B3E9B}" type="parTrans" cxnId="{A47743D9-FC5E-4F7F-BE0C-802790318BB5}">
      <dgm:prSet/>
      <dgm:spPr/>
      <dgm:t>
        <a:bodyPr/>
        <a:lstStyle/>
        <a:p>
          <a:endParaRPr lang="en-US"/>
        </a:p>
      </dgm:t>
    </dgm:pt>
    <dgm:pt modelId="{2FDF2613-D001-403B-A619-68F58EEA5D27}" type="sibTrans" cxnId="{A47743D9-FC5E-4F7F-BE0C-802790318BB5}">
      <dgm:prSet/>
      <dgm:spPr/>
      <dgm:t>
        <a:bodyPr/>
        <a:lstStyle/>
        <a:p>
          <a:endParaRPr lang="en-US"/>
        </a:p>
      </dgm:t>
    </dgm:pt>
    <dgm:pt modelId="{7B45EA8D-B7C3-4E1E-B34A-B79781934B0D}">
      <dgm:prSet phldrT="[Text]"/>
      <dgm:spPr/>
      <dgm:t>
        <a:bodyPr/>
        <a:lstStyle/>
        <a:p>
          <a:r>
            <a:rPr lang="en-US"/>
            <a:t>All Schools</a:t>
          </a:r>
        </a:p>
      </dgm:t>
    </dgm:pt>
    <dgm:pt modelId="{06CFD55D-5C52-4164-9953-CCDF02C2F038}" type="parTrans" cxnId="{78D9CEF4-6CFE-4ECA-B092-7C68A99D8016}">
      <dgm:prSet/>
      <dgm:spPr/>
      <dgm:t>
        <a:bodyPr/>
        <a:lstStyle/>
        <a:p>
          <a:endParaRPr lang="en-US"/>
        </a:p>
      </dgm:t>
    </dgm:pt>
    <dgm:pt modelId="{3374C8DB-D2D0-4D43-B25A-5FEAAB4ABA33}" type="sibTrans" cxnId="{78D9CEF4-6CFE-4ECA-B092-7C68A99D8016}">
      <dgm:prSet/>
      <dgm:spPr/>
      <dgm:t>
        <a:bodyPr/>
        <a:lstStyle/>
        <a:p>
          <a:endParaRPr lang="en-US"/>
        </a:p>
      </dgm:t>
    </dgm:pt>
    <dgm:pt modelId="{DB3028A9-B5F9-4FB0-BAAB-EBC6A4633A92}" type="pres">
      <dgm:prSet presAssocID="{FAECFE92-0B9A-4B87-BA77-821DD52733C0}" presName="Name0" presStyleCnt="0">
        <dgm:presLayoutVars>
          <dgm:dir/>
          <dgm:animOne val="branch"/>
          <dgm:animLvl val="lvl"/>
        </dgm:presLayoutVars>
      </dgm:prSet>
      <dgm:spPr/>
      <dgm:t>
        <a:bodyPr/>
        <a:lstStyle/>
        <a:p>
          <a:endParaRPr lang="en-US"/>
        </a:p>
      </dgm:t>
    </dgm:pt>
    <dgm:pt modelId="{57E2FA91-9D91-4155-8775-1348B078F88B}" type="pres">
      <dgm:prSet presAssocID="{E3A343F4-2297-4B77-A336-CE7D2EFEF5FA}" presName="chaos" presStyleCnt="0"/>
      <dgm:spPr/>
    </dgm:pt>
    <dgm:pt modelId="{05133979-C475-4EF3-BB10-2A7D4DDE62BF}" type="pres">
      <dgm:prSet presAssocID="{E3A343F4-2297-4B77-A336-CE7D2EFEF5FA}" presName="parTx1" presStyleLbl="revTx" presStyleIdx="0" presStyleCnt="1"/>
      <dgm:spPr/>
      <dgm:t>
        <a:bodyPr/>
        <a:lstStyle/>
        <a:p>
          <a:endParaRPr lang="en-US"/>
        </a:p>
      </dgm:t>
    </dgm:pt>
    <dgm:pt modelId="{719834D3-7F6D-4DFF-BFA6-175B005EF4E0}" type="pres">
      <dgm:prSet presAssocID="{E3A343F4-2297-4B77-A336-CE7D2EFEF5FA}" presName="c1" presStyleLbl="node1" presStyleIdx="0" presStyleCnt="19"/>
      <dgm:spPr/>
    </dgm:pt>
    <dgm:pt modelId="{B49C0CD8-C74F-4DC4-9957-0D61FD9C2E33}" type="pres">
      <dgm:prSet presAssocID="{E3A343F4-2297-4B77-A336-CE7D2EFEF5FA}" presName="c2" presStyleLbl="node1" presStyleIdx="1" presStyleCnt="19"/>
      <dgm:spPr/>
    </dgm:pt>
    <dgm:pt modelId="{12407DF6-D862-4C78-86A0-4431CCD80C2C}" type="pres">
      <dgm:prSet presAssocID="{E3A343F4-2297-4B77-A336-CE7D2EFEF5FA}" presName="c3" presStyleLbl="node1" presStyleIdx="2" presStyleCnt="19"/>
      <dgm:spPr/>
    </dgm:pt>
    <dgm:pt modelId="{C994E32E-8973-421B-A2CF-C80D137FE110}" type="pres">
      <dgm:prSet presAssocID="{E3A343F4-2297-4B77-A336-CE7D2EFEF5FA}" presName="c4" presStyleLbl="node1" presStyleIdx="3" presStyleCnt="19"/>
      <dgm:spPr/>
    </dgm:pt>
    <dgm:pt modelId="{91910FEF-D6B0-43A0-87E0-5C56BA3A55ED}" type="pres">
      <dgm:prSet presAssocID="{E3A343F4-2297-4B77-A336-CE7D2EFEF5FA}" presName="c5" presStyleLbl="node1" presStyleIdx="4" presStyleCnt="19"/>
      <dgm:spPr/>
    </dgm:pt>
    <dgm:pt modelId="{68BABBE9-6654-4B23-BE48-4BA2A0492C86}" type="pres">
      <dgm:prSet presAssocID="{E3A343F4-2297-4B77-A336-CE7D2EFEF5FA}" presName="c6" presStyleLbl="node1" presStyleIdx="5" presStyleCnt="19"/>
      <dgm:spPr/>
    </dgm:pt>
    <dgm:pt modelId="{E6A75C2F-50B9-4654-86B0-295CFCCABD7E}" type="pres">
      <dgm:prSet presAssocID="{E3A343F4-2297-4B77-A336-CE7D2EFEF5FA}" presName="c7" presStyleLbl="node1" presStyleIdx="6" presStyleCnt="19"/>
      <dgm:spPr/>
    </dgm:pt>
    <dgm:pt modelId="{14D7762F-3153-4F36-ABE8-E6FA62D61532}" type="pres">
      <dgm:prSet presAssocID="{E3A343F4-2297-4B77-A336-CE7D2EFEF5FA}" presName="c8" presStyleLbl="node1" presStyleIdx="7" presStyleCnt="19"/>
      <dgm:spPr/>
    </dgm:pt>
    <dgm:pt modelId="{D3849064-6F0E-4003-9AE3-9D84D5C92E5F}" type="pres">
      <dgm:prSet presAssocID="{E3A343F4-2297-4B77-A336-CE7D2EFEF5FA}" presName="c9" presStyleLbl="node1" presStyleIdx="8" presStyleCnt="19"/>
      <dgm:spPr/>
    </dgm:pt>
    <dgm:pt modelId="{5E9D7C47-30D6-42E1-A6A7-8959659CAEF7}" type="pres">
      <dgm:prSet presAssocID="{E3A343F4-2297-4B77-A336-CE7D2EFEF5FA}" presName="c10" presStyleLbl="node1" presStyleIdx="9" presStyleCnt="19"/>
      <dgm:spPr/>
    </dgm:pt>
    <dgm:pt modelId="{7A90B3D7-FEC6-4798-A8B1-A45EF3AB2A3A}" type="pres">
      <dgm:prSet presAssocID="{E3A343F4-2297-4B77-A336-CE7D2EFEF5FA}" presName="c11" presStyleLbl="node1" presStyleIdx="10" presStyleCnt="19"/>
      <dgm:spPr/>
    </dgm:pt>
    <dgm:pt modelId="{B5E968F4-473C-442B-B274-48D661B7FE34}" type="pres">
      <dgm:prSet presAssocID="{E3A343F4-2297-4B77-A336-CE7D2EFEF5FA}" presName="c12" presStyleLbl="node1" presStyleIdx="11" presStyleCnt="19"/>
      <dgm:spPr/>
    </dgm:pt>
    <dgm:pt modelId="{9C442DBA-0E03-4AF3-83D0-7D04E9640B00}" type="pres">
      <dgm:prSet presAssocID="{E3A343F4-2297-4B77-A336-CE7D2EFEF5FA}" presName="c13" presStyleLbl="node1" presStyleIdx="12" presStyleCnt="19"/>
      <dgm:spPr/>
    </dgm:pt>
    <dgm:pt modelId="{B6BD02E4-0EBC-4B8E-BF56-7A1192EAB2AF}" type="pres">
      <dgm:prSet presAssocID="{E3A343F4-2297-4B77-A336-CE7D2EFEF5FA}" presName="c14" presStyleLbl="node1" presStyleIdx="13" presStyleCnt="19"/>
      <dgm:spPr/>
    </dgm:pt>
    <dgm:pt modelId="{C5A9B8FD-164F-4EA7-AEED-21875F5C0207}" type="pres">
      <dgm:prSet presAssocID="{E3A343F4-2297-4B77-A336-CE7D2EFEF5FA}" presName="c15" presStyleLbl="node1" presStyleIdx="14" presStyleCnt="19"/>
      <dgm:spPr/>
    </dgm:pt>
    <dgm:pt modelId="{12F018B1-C9C9-4489-BEFE-CB27750A4DB2}" type="pres">
      <dgm:prSet presAssocID="{E3A343F4-2297-4B77-A336-CE7D2EFEF5FA}" presName="c16" presStyleLbl="node1" presStyleIdx="15" presStyleCnt="19"/>
      <dgm:spPr/>
    </dgm:pt>
    <dgm:pt modelId="{DD4E94A2-D81D-49CD-B6F0-76131FB13C56}" type="pres">
      <dgm:prSet presAssocID="{E3A343F4-2297-4B77-A336-CE7D2EFEF5FA}" presName="c17" presStyleLbl="node1" presStyleIdx="16" presStyleCnt="19"/>
      <dgm:spPr/>
    </dgm:pt>
    <dgm:pt modelId="{74E4AE12-6288-4AD3-B3E6-6018208959C8}" type="pres">
      <dgm:prSet presAssocID="{E3A343F4-2297-4B77-A336-CE7D2EFEF5FA}" presName="c18" presStyleLbl="node1" presStyleIdx="17" presStyleCnt="19"/>
      <dgm:spPr/>
    </dgm:pt>
    <dgm:pt modelId="{46592642-B172-4FB2-955B-3ECA6C1B5503}" type="pres">
      <dgm:prSet presAssocID="{2FDF2613-D001-403B-A619-68F58EEA5D27}" presName="chevronComposite1" presStyleCnt="0"/>
      <dgm:spPr/>
    </dgm:pt>
    <dgm:pt modelId="{E4485275-BFD1-49DE-8DC8-5F74ED5B6ECF}" type="pres">
      <dgm:prSet presAssocID="{2FDF2613-D001-403B-A619-68F58EEA5D27}" presName="chevron1" presStyleLbl="sibTrans2D1" presStyleIdx="0" presStyleCnt="2"/>
      <dgm:spPr/>
    </dgm:pt>
    <dgm:pt modelId="{06F82378-E150-4236-82F9-D5C0DEFD1EF8}" type="pres">
      <dgm:prSet presAssocID="{2FDF2613-D001-403B-A619-68F58EEA5D27}" presName="spChevron1" presStyleCnt="0"/>
      <dgm:spPr/>
    </dgm:pt>
    <dgm:pt modelId="{97308515-F09D-4AAF-B23B-128951D75B7B}" type="pres">
      <dgm:prSet presAssocID="{2FDF2613-D001-403B-A619-68F58EEA5D27}" presName="overlap" presStyleCnt="0"/>
      <dgm:spPr/>
    </dgm:pt>
    <dgm:pt modelId="{D44A88E4-C642-4071-9529-FE292D5447BE}" type="pres">
      <dgm:prSet presAssocID="{2FDF2613-D001-403B-A619-68F58EEA5D27}" presName="chevronComposite2" presStyleCnt="0"/>
      <dgm:spPr/>
    </dgm:pt>
    <dgm:pt modelId="{CEB18FCB-CE3B-494E-A710-2E9BDDC2BDB7}" type="pres">
      <dgm:prSet presAssocID="{2FDF2613-D001-403B-A619-68F58EEA5D27}" presName="chevron2" presStyleLbl="sibTrans2D1" presStyleIdx="1" presStyleCnt="2"/>
      <dgm:spPr/>
    </dgm:pt>
    <dgm:pt modelId="{C3499BB7-4927-4E5A-84B9-FE9C18AB6FCE}" type="pres">
      <dgm:prSet presAssocID="{2FDF2613-D001-403B-A619-68F58EEA5D27}" presName="spChevron2" presStyleCnt="0"/>
      <dgm:spPr/>
    </dgm:pt>
    <dgm:pt modelId="{6CC1783F-59A3-4874-8011-0C35F376F1EF}" type="pres">
      <dgm:prSet presAssocID="{7B45EA8D-B7C3-4E1E-B34A-B79781934B0D}" presName="last" presStyleCnt="0"/>
      <dgm:spPr/>
    </dgm:pt>
    <dgm:pt modelId="{2603F165-24D6-45B3-A9EC-182AE85F7B3C}" type="pres">
      <dgm:prSet presAssocID="{7B45EA8D-B7C3-4E1E-B34A-B79781934B0D}" presName="circleTx" presStyleLbl="node1" presStyleIdx="18" presStyleCnt="19"/>
      <dgm:spPr/>
      <dgm:t>
        <a:bodyPr/>
        <a:lstStyle/>
        <a:p>
          <a:endParaRPr lang="en-US"/>
        </a:p>
      </dgm:t>
    </dgm:pt>
    <dgm:pt modelId="{A708B079-9A69-4E2B-8AEE-01D8285B593D}" type="pres">
      <dgm:prSet presAssocID="{7B45EA8D-B7C3-4E1E-B34A-B79781934B0D}" presName="spN" presStyleCnt="0"/>
      <dgm:spPr/>
    </dgm:pt>
  </dgm:ptLst>
  <dgm:cxnLst>
    <dgm:cxn modelId="{5D27DD01-7103-4524-8880-A9D89D0BCE57}" type="presOf" srcId="{FAECFE92-0B9A-4B87-BA77-821DD52733C0}" destId="{DB3028A9-B5F9-4FB0-BAAB-EBC6A4633A92}" srcOrd="0" destOrd="0" presId="urn:microsoft.com/office/officeart/2009/3/layout/RandomtoResultProcess"/>
    <dgm:cxn modelId="{39D54338-229A-47D1-8F1F-4D3F925FDDCB}" type="presOf" srcId="{7B45EA8D-B7C3-4E1E-B34A-B79781934B0D}" destId="{2603F165-24D6-45B3-A9EC-182AE85F7B3C}" srcOrd="0" destOrd="0" presId="urn:microsoft.com/office/officeart/2009/3/layout/RandomtoResultProcess"/>
    <dgm:cxn modelId="{A47743D9-FC5E-4F7F-BE0C-802790318BB5}" srcId="{FAECFE92-0B9A-4B87-BA77-821DD52733C0}" destId="{E3A343F4-2297-4B77-A336-CE7D2EFEF5FA}" srcOrd="0" destOrd="0" parTransId="{8A5EFD19-54A9-4146-B587-8038EE1B3E9B}" sibTransId="{2FDF2613-D001-403B-A619-68F58EEA5D27}"/>
    <dgm:cxn modelId="{4576C77B-EB9B-45C9-ADEB-53228C4E2DE4}" type="presOf" srcId="{E3A343F4-2297-4B77-A336-CE7D2EFEF5FA}" destId="{05133979-C475-4EF3-BB10-2A7D4DDE62BF}" srcOrd="0" destOrd="0" presId="urn:microsoft.com/office/officeart/2009/3/layout/RandomtoResultProcess"/>
    <dgm:cxn modelId="{78D9CEF4-6CFE-4ECA-B092-7C68A99D8016}" srcId="{FAECFE92-0B9A-4B87-BA77-821DD52733C0}" destId="{7B45EA8D-B7C3-4E1E-B34A-B79781934B0D}" srcOrd="1" destOrd="0" parTransId="{06CFD55D-5C52-4164-9953-CCDF02C2F038}" sibTransId="{3374C8DB-D2D0-4D43-B25A-5FEAAB4ABA33}"/>
    <dgm:cxn modelId="{B584E89C-1252-4ADE-A9F7-CD700A7D8E34}" type="presParOf" srcId="{DB3028A9-B5F9-4FB0-BAAB-EBC6A4633A92}" destId="{57E2FA91-9D91-4155-8775-1348B078F88B}" srcOrd="0" destOrd="0" presId="urn:microsoft.com/office/officeart/2009/3/layout/RandomtoResultProcess"/>
    <dgm:cxn modelId="{68E18380-158C-40B0-9515-0CC525A7D81F}" type="presParOf" srcId="{57E2FA91-9D91-4155-8775-1348B078F88B}" destId="{05133979-C475-4EF3-BB10-2A7D4DDE62BF}" srcOrd="0" destOrd="0" presId="urn:microsoft.com/office/officeart/2009/3/layout/RandomtoResultProcess"/>
    <dgm:cxn modelId="{D422F0FA-5BBF-440A-8A19-11B72E3E648B}" type="presParOf" srcId="{57E2FA91-9D91-4155-8775-1348B078F88B}" destId="{719834D3-7F6D-4DFF-BFA6-175B005EF4E0}" srcOrd="1" destOrd="0" presId="urn:microsoft.com/office/officeart/2009/3/layout/RandomtoResultProcess"/>
    <dgm:cxn modelId="{FFF65FF9-2A52-4F0E-9389-91EEE2ACC578}" type="presParOf" srcId="{57E2FA91-9D91-4155-8775-1348B078F88B}" destId="{B49C0CD8-C74F-4DC4-9957-0D61FD9C2E33}" srcOrd="2" destOrd="0" presId="urn:microsoft.com/office/officeart/2009/3/layout/RandomtoResultProcess"/>
    <dgm:cxn modelId="{8A76A9D7-99DA-4813-A3A2-6EECC764CBD1}" type="presParOf" srcId="{57E2FA91-9D91-4155-8775-1348B078F88B}" destId="{12407DF6-D862-4C78-86A0-4431CCD80C2C}" srcOrd="3" destOrd="0" presId="urn:microsoft.com/office/officeart/2009/3/layout/RandomtoResultProcess"/>
    <dgm:cxn modelId="{D76749B0-DF47-4E67-9694-DD2489711176}" type="presParOf" srcId="{57E2FA91-9D91-4155-8775-1348B078F88B}" destId="{C994E32E-8973-421B-A2CF-C80D137FE110}" srcOrd="4" destOrd="0" presId="urn:microsoft.com/office/officeart/2009/3/layout/RandomtoResultProcess"/>
    <dgm:cxn modelId="{F5644961-DA13-475B-A61C-C744860B137B}" type="presParOf" srcId="{57E2FA91-9D91-4155-8775-1348B078F88B}" destId="{91910FEF-D6B0-43A0-87E0-5C56BA3A55ED}" srcOrd="5" destOrd="0" presId="urn:microsoft.com/office/officeart/2009/3/layout/RandomtoResultProcess"/>
    <dgm:cxn modelId="{4E9D6A57-A707-4380-810F-BFC2F51D66F3}" type="presParOf" srcId="{57E2FA91-9D91-4155-8775-1348B078F88B}" destId="{68BABBE9-6654-4B23-BE48-4BA2A0492C86}" srcOrd="6" destOrd="0" presId="urn:microsoft.com/office/officeart/2009/3/layout/RandomtoResultProcess"/>
    <dgm:cxn modelId="{322A0E37-B01A-47A4-B582-C59CDC260667}" type="presParOf" srcId="{57E2FA91-9D91-4155-8775-1348B078F88B}" destId="{E6A75C2F-50B9-4654-86B0-295CFCCABD7E}" srcOrd="7" destOrd="0" presId="urn:microsoft.com/office/officeart/2009/3/layout/RandomtoResultProcess"/>
    <dgm:cxn modelId="{E3556265-B6E9-4AE2-9118-744719ADDA16}" type="presParOf" srcId="{57E2FA91-9D91-4155-8775-1348B078F88B}" destId="{14D7762F-3153-4F36-ABE8-E6FA62D61532}" srcOrd="8" destOrd="0" presId="urn:microsoft.com/office/officeart/2009/3/layout/RandomtoResultProcess"/>
    <dgm:cxn modelId="{F852DBB6-D9CD-4EA8-BD40-4634BC245030}" type="presParOf" srcId="{57E2FA91-9D91-4155-8775-1348B078F88B}" destId="{D3849064-6F0E-4003-9AE3-9D84D5C92E5F}" srcOrd="9" destOrd="0" presId="urn:microsoft.com/office/officeart/2009/3/layout/RandomtoResultProcess"/>
    <dgm:cxn modelId="{0F0B9C31-1AA7-4989-B4BF-110A50B0F824}" type="presParOf" srcId="{57E2FA91-9D91-4155-8775-1348B078F88B}" destId="{5E9D7C47-30D6-42E1-A6A7-8959659CAEF7}" srcOrd="10" destOrd="0" presId="urn:microsoft.com/office/officeart/2009/3/layout/RandomtoResultProcess"/>
    <dgm:cxn modelId="{DED19117-2351-48F7-907E-6C0149FA8EE9}" type="presParOf" srcId="{57E2FA91-9D91-4155-8775-1348B078F88B}" destId="{7A90B3D7-FEC6-4798-A8B1-A45EF3AB2A3A}" srcOrd="11" destOrd="0" presId="urn:microsoft.com/office/officeart/2009/3/layout/RandomtoResultProcess"/>
    <dgm:cxn modelId="{3EB74CEC-4014-40E8-93EC-96D0DC01FB7D}" type="presParOf" srcId="{57E2FA91-9D91-4155-8775-1348B078F88B}" destId="{B5E968F4-473C-442B-B274-48D661B7FE34}" srcOrd="12" destOrd="0" presId="urn:microsoft.com/office/officeart/2009/3/layout/RandomtoResultProcess"/>
    <dgm:cxn modelId="{641005A2-525D-485F-9113-B30A57F06AE0}" type="presParOf" srcId="{57E2FA91-9D91-4155-8775-1348B078F88B}" destId="{9C442DBA-0E03-4AF3-83D0-7D04E9640B00}" srcOrd="13" destOrd="0" presId="urn:microsoft.com/office/officeart/2009/3/layout/RandomtoResultProcess"/>
    <dgm:cxn modelId="{A0A6A21A-6F14-42D7-BB1B-60AFF1441574}" type="presParOf" srcId="{57E2FA91-9D91-4155-8775-1348B078F88B}" destId="{B6BD02E4-0EBC-4B8E-BF56-7A1192EAB2AF}" srcOrd="14" destOrd="0" presId="urn:microsoft.com/office/officeart/2009/3/layout/RandomtoResultProcess"/>
    <dgm:cxn modelId="{821530A4-6171-4BCA-9DA5-2A92A1CA3DC2}" type="presParOf" srcId="{57E2FA91-9D91-4155-8775-1348B078F88B}" destId="{C5A9B8FD-164F-4EA7-AEED-21875F5C0207}" srcOrd="15" destOrd="0" presId="urn:microsoft.com/office/officeart/2009/3/layout/RandomtoResultProcess"/>
    <dgm:cxn modelId="{BFC9D31B-339F-4D28-8C62-31E3F8E7571E}" type="presParOf" srcId="{57E2FA91-9D91-4155-8775-1348B078F88B}" destId="{12F018B1-C9C9-4489-BEFE-CB27750A4DB2}" srcOrd="16" destOrd="0" presId="urn:microsoft.com/office/officeart/2009/3/layout/RandomtoResultProcess"/>
    <dgm:cxn modelId="{6D8D2B73-4B9D-4BA6-8D6D-6E757C7BB7F2}" type="presParOf" srcId="{57E2FA91-9D91-4155-8775-1348B078F88B}" destId="{DD4E94A2-D81D-49CD-B6F0-76131FB13C56}" srcOrd="17" destOrd="0" presId="urn:microsoft.com/office/officeart/2009/3/layout/RandomtoResultProcess"/>
    <dgm:cxn modelId="{BD45E847-DC57-4F23-9553-986DB2C1158D}" type="presParOf" srcId="{57E2FA91-9D91-4155-8775-1348B078F88B}" destId="{74E4AE12-6288-4AD3-B3E6-6018208959C8}" srcOrd="18" destOrd="0" presId="urn:microsoft.com/office/officeart/2009/3/layout/RandomtoResultProcess"/>
    <dgm:cxn modelId="{F9CAA13A-6AAD-4060-B2F8-F2DCBB03B911}" type="presParOf" srcId="{DB3028A9-B5F9-4FB0-BAAB-EBC6A4633A92}" destId="{46592642-B172-4FB2-955B-3ECA6C1B5503}" srcOrd="1" destOrd="0" presId="urn:microsoft.com/office/officeart/2009/3/layout/RandomtoResultProcess"/>
    <dgm:cxn modelId="{C787EAF3-3BF3-42A6-9BCF-DF3D41F19977}" type="presParOf" srcId="{46592642-B172-4FB2-955B-3ECA6C1B5503}" destId="{E4485275-BFD1-49DE-8DC8-5F74ED5B6ECF}" srcOrd="0" destOrd="0" presId="urn:microsoft.com/office/officeart/2009/3/layout/RandomtoResultProcess"/>
    <dgm:cxn modelId="{C0784315-B349-40E1-A32A-7EE69A13692D}" type="presParOf" srcId="{46592642-B172-4FB2-955B-3ECA6C1B5503}" destId="{06F82378-E150-4236-82F9-D5C0DEFD1EF8}" srcOrd="1" destOrd="0" presId="urn:microsoft.com/office/officeart/2009/3/layout/RandomtoResultProcess"/>
    <dgm:cxn modelId="{5050474A-69D9-42D8-A37C-01471FBB32EF}" type="presParOf" srcId="{DB3028A9-B5F9-4FB0-BAAB-EBC6A4633A92}" destId="{97308515-F09D-4AAF-B23B-128951D75B7B}" srcOrd="2" destOrd="0" presId="urn:microsoft.com/office/officeart/2009/3/layout/RandomtoResultProcess"/>
    <dgm:cxn modelId="{B022AB72-2459-4CB7-9DB9-93A90D83370B}" type="presParOf" srcId="{DB3028A9-B5F9-4FB0-BAAB-EBC6A4633A92}" destId="{D44A88E4-C642-4071-9529-FE292D5447BE}" srcOrd="3" destOrd="0" presId="urn:microsoft.com/office/officeart/2009/3/layout/RandomtoResultProcess"/>
    <dgm:cxn modelId="{EBB27AF8-3531-4D45-ACBB-E4D3CB80821B}" type="presParOf" srcId="{D44A88E4-C642-4071-9529-FE292D5447BE}" destId="{CEB18FCB-CE3B-494E-A710-2E9BDDC2BDB7}" srcOrd="0" destOrd="0" presId="urn:microsoft.com/office/officeart/2009/3/layout/RandomtoResultProcess"/>
    <dgm:cxn modelId="{F2295C1E-4FAB-46AD-811E-BE50CD6F15DD}" type="presParOf" srcId="{D44A88E4-C642-4071-9529-FE292D5447BE}" destId="{C3499BB7-4927-4E5A-84B9-FE9C18AB6FCE}" srcOrd="1" destOrd="0" presId="urn:microsoft.com/office/officeart/2009/3/layout/RandomtoResultProcess"/>
    <dgm:cxn modelId="{F79F7E94-72B6-403D-B3B2-C5C3E1526DC1}" type="presParOf" srcId="{DB3028A9-B5F9-4FB0-BAAB-EBC6A4633A92}" destId="{6CC1783F-59A3-4874-8011-0C35F376F1EF}" srcOrd="4" destOrd="0" presId="urn:microsoft.com/office/officeart/2009/3/layout/RandomtoResultProcess"/>
    <dgm:cxn modelId="{8F4ABF59-6FE4-4D31-B88B-196A8ED14E91}" type="presParOf" srcId="{6CC1783F-59A3-4874-8011-0C35F376F1EF}" destId="{2603F165-24D6-45B3-A9EC-182AE85F7B3C}" srcOrd="0" destOrd="0" presId="urn:microsoft.com/office/officeart/2009/3/layout/RandomtoResultProcess"/>
    <dgm:cxn modelId="{927FC4D4-F3A7-46F8-89C9-1277A32D0332}" type="presParOf" srcId="{6CC1783F-59A3-4874-8011-0C35F376F1EF}" destId="{A708B079-9A69-4E2B-8AEE-01D8285B593D}" srcOrd="1" destOrd="0" presId="urn:microsoft.com/office/officeart/2009/3/layout/RandomtoResultProcess"/>
  </dgm:cxnLst>
  <dgm:bg>
    <a:solidFill>
      <a:schemeClr val="accent2">
        <a:lumMod val="75000"/>
      </a:schemeClr>
    </a:solidFill>
  </dgm:bg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2715C7B-942F-4CC0-B40A-72AD1E92537A}">
      <dsp:nvSpPr>
        <dsp:cNvPr id="0" name=""/>
        <dsp:cNvSpPr/>
      </dsp:nvSpPr>
      <dsp:spPr>
        <a:xfrm>
          <a:off x="258221" y="31758"/>
          <a:ext cx="1742236" cy="1179642"/>
        </a:xfrm>
        <a:prstGeom prst="upArrow">
          <a:avLst/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5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</dsp:sp>
    <dsp:sp modelId="{58390809-4AF8-4236-9AFC-09AEF2147EC7}">
      <dsp:nvSpPr>
        <dsp:cNvPr id="0" name=""/>
        <dsp:cNvSpPr/>
      </dsp:nvSpPr>
      <dsp:spPr>
        <a:xfrm>
          <a:off x="1687665" y="57467"/>
          <a:ext cx="4336544" cy="1128224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56032" tIns="0" rIns="256032" bIns="256032" numCol="1" spcCol="1270" anchor="ctr" anchorCtr="0">
          <a:noAutofit/>
        </a:bodyPr>
        <a:lstStyle/>
        <a:p>
          <a:pPr lvl="0" algn="l" defTabSz="1600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3600" kern="1200">
              <a:solidFill>
                <a:srgbClr val="0070C0"/>
              </a:solidFill>
            </a:rPr>
            <a:t>Grade 5 Trend</a:t>
          </a:r>
        </a:p>
      </dsp:txBody>
      <dsp:txXfrm>
        <a:off x="1687665" y="57467"/>
        <a:ext cx="4336544" cy="1128224"/>
      </dsp:txXfrm>
    </dsp:sp>
    <dsp:sp modelId="{9BC16228-4922-40D5-9A86-F4100071713B}">
      <dsp:nvSpPr>
        <dsp:cNvPr id="0" name=""/>
        <dsp:cNvSpPr/>
      </dsp:nvSpPr>
      <dsp:spPr>
        <a:xfrm>
          <a:off x="780893" y="1447326"/>
          <a:ext cx="1742236" cy="1179642"/>
        </a:xfrm>
        <a:prstGeom prst="downArrow">
          <a:avLst/>
        </a:prstGeom>
        <a:gradFill rotWithShape="0">
          <a:gsLst>
            <a:gs pos="0">
              <a:schemeClr val="accent5">
                <a:hueOff val="-7353344"/>
                <a:satOff val="-10228"/>
                <a:lumOff val="-3922"/>
                <a:alphaOff val="0"/>
                <a:shade val="51000"/>
                <a:satMod val="130000"/>
              </a:schemeClr>
            </a:gs>
            <a:gs pos="80000">
              <a:schemeClr val="accent5">
                <a:hueOff val="-7353344"/>
                <a:satOff val="-10228"/>
                <a:lumOff val="-3922"/>
                <a:alphaOff val="0"/>
                <a:shade val="93000"/>
                <a:satMod val="130000"/>
              </a:schemeClr>
            </a:gs>
            <a:gs pos="100000">
              <a:schemeClr val="accent5">
                <a:hueOff val="-7353344"/>
                <a:satOff val="-10228"/>
                <a:lumOff val="-3922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</dsp:sp>
    <dsp:sp modelId="{972018CE-AB21-4B3A-8CCD-3749955B7062}">
      <dsp:nvSpPr>
        <dsp:cNvPr id="0" name=""/>
        <dsp:cNvSpPr/>
      </dsp:nvSpPr>
      <dsp:spPr>
        <a:xfrm>
          <a:off x="2189040" y="1383808"/>
          <a:ext cx="3606424" cy="1306677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56032" tIns="0" rIns="256032" bIns="256032" numCol="1" spcCol="1270" anchor="ctr" anchorCtr="0">
          <a:noAutofit/>
        </a:bodyPr>
        <a:lstStyle/>
        <a:p>
          <a:pPr lvl="0" algn="l" defTabSz="1600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3600" kern="1200">
              <a:solidFill>
                <a:schemeClr val="accent6">
                  <a:lumMod val="50000"/>
                </a:schemeClr>
              </a:solidFill>
            </a:rPr>
            <a:t>Grade 8 Trend</a:t>
          </a:r>
        </a:p>
      </dsp:txBody>
      <dsp:txXfrm>
        <a:off x="2189040" y="1383808"/>
        <a:ext cx="3606424" cy="1306677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05133979-C475-4EF3-BB10-2A7D4DDE62BF}">
      <dsp:nvSpPr>
        <dsp:cNvPr id="0" name=""/>
        <dsp:cNvSpPr/>
      </dsp:nvSpPr>
      <dsp:spPr>
        <a:xfrm>
          <a:off x="118579" y="1119791"/>
          <a:ext cx="1723789" cy="568067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3020" tIns="33020" rIns="33020" bIns="33020" numCol="1" spcCol="1270" anchor="ctr" anchorCtr="0">
          <a:noAutofit/>
        </a:bodyPr>
        <a:lstStyle/>
        <a:p>
          <a:pPr lvl="0" algn="ctr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2600" kern="1200"/>
            <a:t>2015-16</a:t>
          </a:r>
        </a:p>
      </dsp:txBody>
      <dsp:txXfrm>
        <a:off x="118579" y="1119791"/>
        <a:ext cx="1723789" cy="568067"/>
      </dsp:txXfrm>
    </dsp:sp>
    <dsp:sp modelId="{719834D3-7F6D-4DFF-BFA6-175B005EF4E0}">
      <dsp:nvSpPr>
        <dsp:cNvPr id="0" name=""/>
        <dsp:cNvSpPr/>
      </dsp:nvSpPr>
      <dsp:spPr>
        <a:xfrm>
          <a:off x="116621" y="947021"/>
          <a:ext cx="137119" cy="137119"/>
        </a:xfrm>
        <a:prstGeom prst="ellipse">
          <a:avLst/>
        </a:prstGeom>
        <a:solidFill>
          <a:schemeClr val="accent3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B49C0CD8-C74F-4DC4-9957-0D61FD9C2E33}">
      <dsp:nvSpPr>
        <dsp:cNvPr id="0" name=""/>
        <dsp:cNvSpPr/>
      </dsp:nvSpPr>
      <dsp:spPr>
        <a:xfrm>
          <a:off x="212604" y="755053"/>
          <a:ext cx="137119" cy="137119"/>
        </a:xfrm>
        <a:prstGeom prst="ellipse">
          <a:avLst/>
        </a:prstGeom>
        <a:solidFill>
          <a:schemeClr val="accent3">
            <a:hueOff val="150589"/>
            <a:satOff val="5556"/>
            <a:lumOff val="-817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2407DF6-D862-4C78-86A0-4431CCD80C2C}">
      <dsp:nvSpPr>
        <dsp:cNvPr id="0" name=""/>
        <dsp:cNvSpPr/>
      </dsp:nvSpPr>
      <dsp:spPr>
        <a:xfrm>
          <a:off x="442965" y="793447"/>
          <a:ext cx="215473" cy="215473"/>
        </a:xfrm>
        <a:prstGeom prst="ellipse">
          <a:avLst/>
        </a:prstGeom>
        <a:solidFill>
          <a:schemeClr val="accent3">
            <a:hueOff val="301178"/>
            <a:satOff val="11111"/>
            <a:lumOff val="-1634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C994E32E-8973-421B-A2CF-C80D137FE110}">
      <dsp:nvSpPr>
        <dsp:cNvPr id="0" name=""/>
        <dsp:cNvSpPr/>
      </dsp:nvSpPr>
      <dsp:spPr>
        <a:xfrm>
          <a:off x="634933" y="582282"/>
          <a:ext cx="137119" cy="137119"/>
        </a:xfrm>
        <a:prstGeom prst="ellipse">
          <a:avLst/>
        </a:prstGeom>
        <a:solidFill>
          <a:schemeClr val="accent3">
            <a:hueOff val="451767"/>
            <a:satOff val="16667"/>
            <a:lumOff val="-2451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91910FEF-D6B0-43A0-87E0-5C56BA3A55ED}">
      <dsp:nvSpPr>
        <dsp:cNvPr id="0" name=""/>
        <dsp:cNvSpPr/>
      </dsp:nvSpPr>
      <dsp:spPr>
        <a:xfrm>
          <a:off x="884491" y="505495"/>
          <a:ext cx="137119" cy="137119"/>
        </a:xfrm>
        <a:prstGeom prst="ellipse">
          <a:avLst/>
        </a:prstGeom>
        <a:solidFill>
          <a:schemeClr val="accent3">
            <a:hueOff val="602355"/>
            <a:satOff val="22222"/>
            <a:lumOff val="-3268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68BABBE9-6654-4B23-BE48-4BA2A0492C86}">
      <dsp:nvSpPr>
        <dsp:cNvPr id="0" name=""/>
        <dsp:cNvSpPr/>
      </dsp:nvSpPr>
      <dsp:spPr>
        <a:xfrm>
          <a:off x="1191639" y="639873"/>
          <a:ext cx="137119" cy="137119"/>
        </a:xfrm>
        <a:prstGeom prst="ellipse">
          <a:avLst/>
        </a:prstGeom>
        <a:solidFill>
          <a:schemeClr val="accent3">
            <a:hueOff val="752944"/>
            <a:satOff val="27778"/>
            <a:lumOff val="-4085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E6A75C2F-50B9-4654-86B0-295CFCCABD7E}">
      <dsp:nvSpPr>
        <dsp:cNvPr id="0" name=""/>
        <dsp:cNvSpPr/>
      </dsp:nvSpPr>
      <dsp:spPr>
        <a:xfrm>
          <a:off x="1383606" y="735856"/>
          <a:ext cx="215473" cy="215473"/>
        </a:xfrm>
        <a:prstGeom prst="ellipse">
          <a:avLst/>
        </a:prstGeom>
        <a:solidFill>
          <a:schemeClr val="accent3">
            <a:hueOff val="903533"/>
            <a:satOff val="33333"/>
            <a:lumOff val="-4902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4D7762F-3153-4F36-ABE8-E6FA62D61532}">
      <dsp:nvSpPr>
        <dsp:cNvPr id="0" name=""/>
        <dsp:cNvSpPr/>
      </dsp:nvSpPr>
      <dsp:spPr>
        <a:xfrm>
          <a:off x="1652361" y="947021"/>
          <a:ext cx="137119" cy="137119"/>
        </a:xfrm>
        <a:prstGeom prst="ellipse">
          <a:avLst/>
        </a:prstGeom>
        <a:solidFill>
          <a:schemeClr val="accent3">
            <a:hueOff val="1054122"/>
            <a:satOff val="38889"/>
            <a:lumOff val="-5719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3849064-6F0E-4003-9AE3-9D84D5C92E5F}">
      <dsp:nvSpPr>
        <dsp:cNvPr id="0" name=""/>
        <dsp:cNvSpPr/>
      </dsp:nvSpPr>
      <dsp:spPr>
        <a:xfrm>
          <a:off x="1767541" y="1158185"/>
          <a:ext cx="137119" cy="137119"/>
        </a:xfrm>
        <a:prstGeom prst="ellipse">
          <a:avLst/>
        </a:prstGeom>
        <a:solidFill>
          <a:schemeClr val="accent3">
            <a:hueOff val="1204711"/>
            <a:satOff val="44444"/>
            <a:lumOff val="-6536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5E9D7C47-30D6-42E1-A6A7-8959659CAEF7}">
      <dsp:nvSpPr>
        <dsp:cNvPr id="0" name=""/>
        <dsp:cNvSpPr/>
      </dsp:nvSpPr>
      <dsp:spPr>
        <a:xfrm>
          <a:off x="769310" y="755053"/>
          <a:ext cx="352593" cy="352593"/>
        </a:xfrm>
        <a:prstGeom prst="ellipse">
          <a:avLst/>
        </a:prstGeom>
        <a:solidFill>
          <a:schemeClr val="accent3">
            <a:hueOff val="1355300"/>
            <a:satOff val="50000"/>
            <a:lumOff val="-7353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7A90B3D7-FEC6-4798-A8B1-A45EF3AB2A3A}">
      <dsp:nvSpPr>
        <dsp:cNvPr id="0" name=""/>
        <dsp:cNvSpPr/>
      </dsp:nvSpPr>
      <dsp:spPr>
        <a:xfrm>
          <a:off x="20637" y="1484530"/>
          <a:ext cx="137119" cy="137119"/>
        </a:xfrm>
        <a:prstGeom prst="ellipse">
          <a:avLst/>
        </a:prstGeom>
        <a:solidFill>
          <a:schemeClr val="accent3">
            <a:hueOff val="1505888"/>
            <a:satOff val="55556"/>
            <a:lumOff val="-817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B5E968F4-473C-442B-B274-48D661B7FE34}">
      <dsp:nvSpPr>
        <dsp:cNvPr id="0" name=""/>
        <dsp:cNvSpPr/>
      </dsp:nvSpPr>
      <dsp:spPr>
        <a:xfrm>
          <a:off x="135817" y="1657300"/>
          <a:ext cx="215473" cy="215473"/>
        </a:xfrm>
        <a:prstGeom prst="ellipse">
          <a:avLst/>
        </a:prstGeom>
        <a:solidFill>
          <a:schemeClr val="accent3">
            <a:hueOff val="1656477"/>
            <a:satOff val="61111"/>
            <a:lumOff val="-8987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9C442DBA-0E03-4AF3-83D0-7D04E9640B00}">
      <dsp:nvSpPr>
        <dsp:cNvPr id="0" name=""/>
        <dsp:cNvSpPr/>
      </dsp:nvSpPr>
      <dsp:spPr>
        <a:xfrm>
          <a:off x="423769" y="1810874"/>
          <a:ext cx="313416" cy="313416"/>
        </a:xfrm>
        <a:prstGeom prst="ellipse">
          <a:avLst/>
        </a:prstGeom>
        <a:solidFill>
          <a:schemeClr val="accent3">
            <a:hueOff val="1807066"/>
            <a:satOff val="66667"/>
            <a:lumOff val="-9804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B6BD02E4-0EBC-4B8E-BF56-7A1192EAB2AF}">
      <dsp:nvSpPr>
        <dsp:cNvPr id="0" name=""/>
        <dsp:cNvSpPr/>
      </dsp:nvSpPr>
      <dsp:spPr>
        <a:xfrm>
          <a:off x="826900" y="2060432"/>
          <a:ext cx="137119" cy="137119"/>
        </a:xfrm>
        <a:prstGeom prst="ellipse">
          <a:avLst/>
        </a:prstGeom>
        <a:solidFill>
          <a:schemeClr val="accent3">
            <a:hueOff val="1957655"/>
            <a:satOff val="72222"/>
            <a:lumOff val="-10621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C5A9B8FD-164F-4EA7-AEED-21875F5C0207}">
      <dsp:nvSpPr>
        <dsp:cNvPr id="0" name=""/>
        <dsp:cNvSpPr/>
      </dsp:nvSpPr>
      <dsp:spPr>
        <a:xfrm>
          <a:off x="903687" y="1810874"/>
          <a:ext cx="215473" cy="215473"/>
        </a:xfrm>
        <a:prstGeom prst="ellipse">
          <a:avLst/>
        </a:prstGeom>
        <a:solidFill>
          <a:schemeClr val="accent3">
            <a:hueOff val="2108244"/>
            <a:satOff val="77778"/>
            <a:lumOff val="-11438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2F018B1-C9C9-4489-BEFE-CB27750A4DB2}">
      <dsp:nvSpPr>
        <dsp:cNvPr id="0" name=""/>
        <dsp:cNvSpPr/>
      </dsp:nvSpPr>
      <dsp:spPr>
        <a:xfrm>
          <a:off x="1095655" y="2079629"/>
          <a:ext cx="137119" cy="137119"/>
        </a:xfrm>
        <a:prstGeom prst="ellipse">
          <a:avLst/>
        </a:prstGeom>
        <a:solidFill>
          <a:schemeClr val="accent3">
            <a:hueOff val="2258833"/>
            <a:satOff val="83333"/>
            <a:lumOff val="-12255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D4E94A2-D81D-49CD-B6F0-76131FB13C56}">
      <dsp:nvSpPr>
        <dsp:cNvPr id="0" name=""/>
        <dsp:cNvSpPr/>
      </dsp:nvSpPr>
      <dsp:spPr>
        <a:xfrm>
          <a:off x="1268426" y="1772481"/>
          <a:ext cx="313416" cy="313416"/>
        </a:xfrm>
        <a:prstGeom prst="ellipse">
          <a:avLst/>
        </a:prstGeom>
        <a:solidFill>
          <a:schemeClr val="accent3">
            <a:hueOff val="2409421"/>
            <a:satOff val="88889"/>
            <a:lumOff val="-13072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74E4AE12-6288-4AD3-B3E6-6018208959C8}">
      <dsp:nvSpPr>
        <dsp:cNvPr id="0" name=""/>
        <dsp:cNvSpPr/>
      </dsp:nvSpPr>
      <dsp:spPr>
        <a:xfrm>
          <a:off x="1690754" y="1695694"/>
          <a:ext cx="215473" cy="215473"/>
        </a:xfrm>
        <a:prstGeom prst="ellipse">
          <a:avLst/>
        </a:prstGeom>
        <a:solidFill>
          <a:schemeClr val="accent3">
            <a:hueOff val="2560010"/>
            <a:satOff val="94444"/>
            <a:lumOff val="-13889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E4485275-BFD1-49DE-8DC8-5F74ED5B6ECF}">
      <dsp:nvSpPr>
        <dsp:cNvPr id="0" name=""/>
        <dsp:cNvSpPr/>
      </dsp:nvSpPr>
      <dsp:spPr>
        <a:xfrm>
          <a:off x="1906228" y="793127"/>
          <a:ext cx="632815" cy="1208114"/>
        </a:xfrm>
        <a:prstGeom prst="chevron">
          <a:avLst>
            <a:gd name="adj" fmla="val 62310"/>
          </a:avLst>
        </a:prstGeom>
        <a:solidFill>
          <a:schemeClr val="accent3"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CEB18FCB-CE3B-494E-A710-2E9BDDC2BDB7}">
      <dsp:nvSpPr>
        <dsp:cNvPr id="0" name=""/>
        <dsp:cNvSpPr/>
      </dsp:nvSpPr>
      <dsp:spPr>
        <a:xfrm>
          <a:off x="2423986" y="793127"/>
          <a:ext cx="632815" cy="1208114"/>
        </a:xfrm>
        <a:prstGeom prst="chevron">
          <a:avLst>
            <a:gd name="adj" fmla="val 62310"/>
          </a:avLst>
        </a:prstGeom>
        <a:solidFill>
          <a:schemeClr val="accent3">
            <a:hueOff val="2710599"/>
            <a:satOff val="100000"/>
            <a:lumOff val="-14706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2603F165-24D6-45B3-A9EC-182AE85F7B3C}">
      <dsp:nvSpPr>
        <dsp:cNvPr id="0" name=""/>
        <dsp:cNvSpPr/>
      </dsp:nvSpPr>
      <dsp:spPr>
        <a:xfrm>
          <a:off x="3125836" y="693286"/>
          <a:ext cx="1466981" cy="1466981"/>
        </a:xfrm>
        <a:prstGeom prst="ellipse">
          <a:avLst/>
        </a:prstGeom>
        <a:solidFill>
          <a:schemeClr val="accent3">
            <a:hueOff val="2710599"/>
            <a:satOff val="100000"/>
            <a:lumOff val="-14706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lvl="0" algn="ctr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2600" kern="1200"/>
            <a:t>All Schools</a:t>
          </a:r>
        </a:p>
      </dsp:txBody>
      <dsp:txXfrm>
        <a:off x="3340670" y="908120"/>
        <a:ext cx="1037313" cy="1037313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arrow4">
  <dgm:title val=""/>
  <dgm:desc val=""/>
  <dgm:catLst>
    <dgm:cat type="relationship" pri="8000"/>
    <dgm:cat type="process" pri="30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clrData>
  <dgm:layoutNode name="compositeShape">
    <dgm:varLst>
      <dgm:chMax val="2"/>
      <dgm:dir/>
      <dgm:resizeHandles val="exact"/>
    </dgm:varLst>
    <dgm:alg type="composite"/>
    <dgm:shape xmlns:r="http://schemas.openxmlformats.org/officeDocument/2006/relationships" r:blip="">
      <dgm:adjLst/>
    </dgm:shape>
    <dgm:presOf/>
    <dgm:choose name="Name0">
      <dgm:if name="Name1" func="var" arg="dir" op="equ" val="norm">
        <dgm:choose name="Name2">
          <dgm:if name="Name3" axis="ch" ptType="node" func="cnt" op="lte" val="1">
            <dgm:constrLst>
              <dgm:constr type="primFontSz" for="des" ptType="node" op="equ" val="65"/>
              <dgm:constr type="w" for="ch" forName="upArrow" refType="w" fact="0.33"/>
              <dgm:constr type="h" for="ch" forName="upArrow" refType="h"/>
              <dgm:constr type="b" for="ch" forName="upArrow" refType="h" fact="0.48"/>
              <dgm:constr type="l" for="ch" forName="upArrow"/>
              <dgm:constr type="h" for="ch" forName="upArrow" refType="w" refFor="ch" refForName="upArrow" op="gte" fact="0.75"/>
              <dgm:constr type="w" for="ch" forName="upArrowText" refType="w" fact="0.56"/>
              <dgm:constr type="h" for="ch" forName="upArrowText" refType="h"/>
              <dgm:constr type="b" for="ch" forName="upArrowText" refType="h" fact="0.48"/>
              <dgm:constr type="l" for="ch" forName="upArrowText" refType="w" refFor="ch" refForName="upArrow" fact="1.03"/>
            </dgm:constrLst>
          </dgm:if>
          <dgm:else name="Name4">
            <dgm:constrLst>
              <dgm:constr type="primFontSz" for="des" ptType="node" op="equ" val="65"/>
              <dgm:constr type="w" for="ch" forName="upArrow" refType="w" fact="0.33"/>
              <dgm:constr type="h" for="ch" forName="upArrow" refType="h" fact="0.48"/>
              <dgm:constr type="b" for="ch" forName="upArrow" refType="h" fact="0.48"/>
              <dgm:constr type="l" for="ch" forName="upArrow"/>
              <dgm:constr type="h" for="ch" forName="upArrow" refType="w" refFor="ch" refForName="upArrow" op="gte" fact="0.75"/>
              <dgm:constr type="w" for="ch" forName="upArrowText" refType="w" fact="0.56"/>
              <dgm:constr type="h" for="ch" forName="upArrowText" refType="h" fact="0.48"/>
              <dgm:constr type="b" for="ch" forName="upArrowText" refType="h" fact="0.48"/>
              <dgm:constr type="l" for="ch" forName="upArrowText" refType="w" refFor="ch" refForName="upArrow" fact="1.03"/>
              <dgm:constr type="w" for="ch" forName="downArrow" refType="w" fact="0.33"/>
              <dgm:constr type="h" for="ch" forName="downArrow" refType="h" fact="0.48"/>
              <dgm:constr type="t" for="ch" forName="downArrow" refType="h" fact="0.52"/>
              <dgm:constr type="l" for="ch" forName="downArrow" refType="w" refFor="ch" refForName="downArrow" fact="0.3"/>
              <dgm:constr type="h" for="ch" forName="downArrow" refType="w" refFor="ch" refForName="downArrow" op="gte" fact="0.75"/>
              <dgm:constr type="w" for="ch" forName="downArrowText" refType="w" fact="0.56"/>
              <dgm:constr type="h" for="ch" forName="downArrowText" refType="h" fact="0.48"/>
              <dgm:constr type="t" for="ch" forName="downArrowText" refType="h" fact="0.52"/>
              <dgm:constr type="l" for="ch" forName="downArrowText" refType="w" refFor="ch" refForName="downArrow" fact="1.33"/>
            </dgm:constrLst>
          </dgm:else>
        </dgm:choose>
      </dgm:if>
      <dgm:else name="Name5">
        <dgm:choose name="Name6">
          <dgm:if name="Name7" axis="ch" ptType="node" func="cnt" op="lte" val="1">
            <dgm:constrLst>
              <dgm:constr type="primFontSz" for="des" ptType="node" op="equ" val="65"/>
              <dgm:constr type="w" for="ch" forName="upArrow" refType="w" fact="0.33"/>
              <dgm:constr type="h" for="ch" forName="upArrow" refType="h"/>
              <dgm:constr type="t" for="ch" forName="upArrow"/>
              <dgm:constr type="l" for="ch" forName="upArrow" refType="w" fact="0.67"/>
              <dgm:constr type="h" for="ch" forName="upArrow" refType="w" refFor="ch" refForName="upArrow" op="gte" fact="0.75"/>
              <dgm:constr type="w" for="ch" forName="upArrowText" refType="w" fact="0.56"/>
              <dgm:constr type="h" for="ch" forName="upArrowText" refType="h"/>
              <dgm:constr type="t" for="ch" forName="upArrowText"/>
              <dgm:constr type="l" for="ch" forName="upArrowText" refType="w" fact="0.1"/>
            </dgm:constrLst>
          </dgm:if>
          <dgm:else name="Name8">
            <dgm:constrLst>
              <dgm:constr type="primFontSz" for="des" ptType="node" op="equ" val="65"/>
              <dgm:constr type="w" for="ch" forName="upArrow" refType="w" fact="0.33"/>
              <dgm:constr type="h" for="ch" forName="upArrow" refType="h" fact="0.48"/>
              <dgm:constr type="t" for="ch" forName="upArrow"/>
              <dgm:constr type="l" for="ch" forName="upArrow" refType="w" fact="0.67"/>
              <dgm:constr type="h" for="ch" forName="upArrow" refType="w" refFor="ch" refForName="upArrow" op="gte" fact="0.75"/>
              <dgm:constr type="w" for="ch" forName="upArrowText" refType="w" fact="0.56"/>
              <dgm:constr type="h" for="ch" forName="upArrowText" refType="h" fact="0.48"/>
              <dgm:constr type="t" for="ch" forName="upArrowText"/>
              <dgm:constr type="l" for="ch" forName="upArrowText" refType="w" fact="0.1"/>
              <dgm:constr type="w" for="ch" forName="downArrow" refType="w" fact="0.33"/>
              <dgm:constr type="h" for="ch" forName="downArrow" refType="h" fact="0.48"/>
              <dgm:constr type="t" for="ch" forName="downArrow" refType="h" fact="0.52"/>
              <dgm:constr type="l" for="ch" forName="downArrow" refType="w" fact="0.57"/>
              <dgm:constr type="h" for="ch" forName="downArrow" refType="w" refFor="ch" refForName="downArrow" op="gte" fact="0.75"/>
              <dgm:constr type="w" for="ch" forName="downArrowText" refType="w" fact="0.56"/>
              <dgm:constr type="h" for="ch" forName="downArrowText" refType="h" fact="0.48"/>
              <dgm:constr type="t" for="ch" forName="downArrowText" refType="h" fact="0.52"/>
              <dgm:constr type="l" for="ch" forName="downArrowText"/>
            </dgm:constrLst>
          </dgm:else>
        </dgm:choose>
      </dgm:else>
    </dgm:choose>
    <dgm:ruleLst/>
    <dgm:forEach name="Name9" axis="ch" ptType="node" cnt="1">
      <dgm:layoutNode name="upArrow" styleLbl="node1">
        <dgm:alg type="sp"/>
        <dgm:shape xmlns:r="http://schemas.openxmlformats.org/officeDocument/2006/relationships" type="upArrow" r:blip="">
          <dgm:adjLst/>
        </dgm:shape>
        <dgm:presOf/>
        <dgm:constrLst/>
        <dgm:ruleLst/>
      </dgm:layoutNode>
      <dgm:layoutNode name="upArrowText" styleLbl="revTx">
        <dgm:varLst>
          <dgm:chMax val="0"/>
          <dgm:bulletEnabled val="1"/>
        </dgm:varLst>
        <dgm:choose name="Name10">
          <dgm:if name="Name11" axis="root des" ptType="all node" func="maxDepth" op="gt" val="1">
            <dgm:alg type="tx">
              <dgm:param type="parTxLTRAlign" val="l"/>
              <dgm:param type="parTxRTLAlign" val="r"/>
              <dgm:param type="txAnchorVertCh" val="mid"/>
            </dgm:alg>
          </dgm:if>
          <dgm:else name="Name12">
            <dgm:choose name="Name13">
              <dgm:if name="Name14" func="var" arg="dir" op="equ" val="norm">
                <dgm:alg type="tx">
                  <dgm:param type="parTxLTRAlign" val="l"/>
                  <dgm:param type="parTxRTLAlign" val="l"/>
                  <dgm:param type="txAnchorVertCh" val="mid"/>
                </dgm:alg>
              </dgm:if>
              <dgm:else name="Name15">
                <dgm:alg type="tx">
                  <dgm:param type="parTxLTRAlign" val="r"/>
                  <dgm:param type="parTxRTLAlign" val="r"/>
                  <dgm:param type="txAnchorVertCh" val="mid"/>
                </dgm:alg>
              </dgm:else>
            </dgm:choose>
          </dgm:else>
        </dgm:choose>
        <dgm:shape xmlns:r="http://schemas.openxmlformats.org/officeDocument/2006/relationships" type="rect" r:blip="">
          <dgm:adjLst/>
        </dgm:shape>
        <dgm:presOf axis="desOrSelf" ptType="node"/>
        <dgm:constrLst>
          <dgm:constr type="tMarg"/>
        </dgm:constrLst>
        <dgm:ruleLst>
          <dgm:rule type="primFontSz" val="5" fact="NaN" max="NaN"/>
        </dgm:ruleLst>
      </dgm:layoutNode>
    </dgm:forEach>
    <dgm:forEach name="Name16" axis="ch" ptType="node" st="2" cnt="1">
      <dgm:layoutNode name="downArrow" styleLbl="node1">
        <dgm:alg type="sp"/>
        <dgm:shape xmlns:r="http://schemas.openxmlformats.org/officeDocument/2006/relationships" type="downArrow" r:blip="">
          <dgm:adjLst/>
        </dgm:shape>
        <dgm:presOf/>
        <dgm:constrLst/>
        <dgm:ruleLst/>
      </dgm:layoutNode>
      <dgm:layoutNode name="downArrowText" styleLbl="revTx">
        <dgm:varLst>
          <dgm:chMax val="0"/>
          <dgm:bulletEnabled val="1"/>
        </dgm:varLst>
        <dgm:choose name="Name17">
          <dgm:if name="Name18" axis="root des" ptType="all node" func="maxDepth" op="gt" val="1">
            <dgm:alg type="tx">
              <dgm:param type="parTxLTRAlign" val="l"/>
              <dgm:param type="parTxRTLAlign" val="r"/>
              <dgm:param type="txAnchorVertCh" val="mid"/>
            </dgm:alg>
          </dgm:if>
          <dgm:else name="Name19">
            <dgm:choose name="Name20">
              <dgm:if name="Name21" func="var" arg="dir" op="equ" val="norm">
                <dgm:alg type="tx">
                  <dgm:param type="parTxLTRAlign" val="l"/>
                  <dgm:param type="parTxRTLAlign" val="l"/>
                  <dgm:param type="txAnchorVertCh" val="mid"/>
                </dgm:alg>
              </dgm:if>
              <dgm:else name="Name22">
                <dgm:alg type="tx">
                  <dgm:param type="parTxLTRAlign" val="r"/>
                  <dgm:param type="parTxRTLAlign" val="r"/>
                  <dgm:param type="txAnchorVertCh" val="mid"/>
                </dgm:alg>
              </dgm:else>
            </dgm:choose>
          </dgm:else>
        </dgm:choose>
        <dgm:shape xmlns:r="http://schemas.openxmlformats.org/officeDocument/2006/relationships" type="rect" r:blip="">
          <dgm:adjLst/>
        </dgm:shape>
        <dgm:presOf axis="desOrSelf" ptType="node"/>
        <dgm:constrLst>
          <dgm:constr type="tMarg"/>
        </dgm:constrLst>
        <dgm:ruleLst>
          <dgm:rule type="primFontSz" val="5" fact="NaN" max="NaN"/>
        </dgm:ruleLst>
      </dgm:layoutNod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9/3/layout/RandomtoResultProcess">
  <dgm:title val=""/>
  <dgm:desc val=""/>
  <dgm:catLst>
    <dgm:cat type="process" pri="1275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41" srcId="1" destId="11" srcOrd="0" destOrd="0"/>
        <dgm:cxn modelId="5" srcId="0" destId="2" srcOrd="0" destOrd="0"/>
        <dgm:cxn modelId="51" srcId="2" destId="2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clrData>
  <dgm:layoutNode name="Name0">
    <dgm:varLst>
      <dgm:dir/>
      <dgm:animOne val="branch"/>
      <dgm:animLvl val="lvl"/>
    </dgm:varLst>
    <dgm:choose name="Name1">
      <dgm:if name="Name2" func="var" arg="dir" op="equ" val="norm">
        <dgm:alg type="lin">
          <dgm:param type="fallback" val="2D"/>
          <dgm:param type="nodeVertAlign" val="t"/>
        </dgm:alg>
      </dgm:if>
      <dgm:else name="Name3">
        <dgm:alg type="lin">
          <dgm:param type="fallback" val="2D"/>
          <dgm:param type="nodeVertAlign" val="t"/>
          <dgm:param type="linDir" val="fromR"/>
        </dgm:alg>
      </dgm:else>
    </dgm:choose>
    <dgm:shape xmlns:r="http://schemas.openxmlformats.org/officeDocument/2006/relationships" r:blip="">
      <dgm:adjLst/>
    </dgm:shape>
    <dgm:constrLst>
      <dgm:constr type="userH" refType="h" fact="2"/>
      <dgm:constr type="w" for="ch" forName="chaos" refType="userH" fact="0.681"/>
      <dgm:constr type="h" for="ch" forName="chaos" refType="userH"/>
      <dgm:constr type="w" for="ch" forName="middle" refType="userH" fact="0.6"/>
      <dgm:constr type="h" for="ch" forName="middle" refType="userH"/>
      <dgm:constr type="w" for="ch" forName="last" refType="userH" fact="0.6"/>
      <dgm:constr type="h" for="ch" forName="last" refType="userH"/>
      <dgm:constr type="w" for="ch" forName="chevronComposite1" refType="userH" fact="0.22"/>
      <dgm:constr type="h" for="ch" forName="chevronComposite1" refType="userH" fact="0.52"/>
      <dgm:constr type="w" for="ch" forName="chevronComposite2" refType="userH" fact="0.22"/>
      <dgm:constr type="h" for="ch" forName="chevronComposite2" refType="userH" fact="0.52"/>
      <dgm:constr type="w" for="ch" forName="overlap" refType="userH" fact="-0.04"/>
      <dgm:constr type="h" for="ch" forName="overlap" refType="userH" fact="0.06"/>
      <dgm:constr type="primFontSz" for="des" forName="parTx1" op="equ" val="65"/>
      <dgm:constr type="primFontSz" for="des" forName="parTxMid" refType="primFontSz" refFor="des" refForName="parTx1" op="equ"/>
      <dgm:constr type="primFontSz" for="des" forName="circleTx" refType="primFontSz" refFor="des" refForName="parTx1" op="equ"/>
      <dgm:constr type="primFontSz" for="des" forName="desTx1" op="equ" val="65"/>
      <dgm:constr type="primFontSz" for="des" forName="desTxMid" refType="primFontSz" refFor="des" refForName="desTx1" op="equ"/>
      <dgm:constr type="primFontSz" for="des" forName="desTxN" refType="primFontSz" refFor="des" refForName="desTx1" op="equ"/>
    </dgm:constrLst>
    <dgm:forEach name="Name4" axis="ch" ptType="node">
      <dgm:choose name="Name5">
        <dgm:if name="Name6" axis="self" ptType="node" func="pos" op="equ" val="1">
          <dgm:layoutNode name="chaos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ctrX" for="ch" forName="parTx1" refType="w" fact="0.5"/>
              <dgm:constr type="t" for="ch" forName="parTx1" refType="w" fact="0.32"/>
              <dgm:constr type="w" for="ch" forName="parTx1" refType="w" fact="0.88"/>
              <dgm:constr type="h" for="ch" forName="parTx1" refType="w" fact="0.29"/>
              <dgm:constr type="ctrX" for="ch" forName="desTx1" refType="w" fact="0.5"/>
              <dgm:constr type="b" for="ch" forName="desTx1" refType="h"/>
              <dgm:constr type="w" for="ch" forName="desTx1" refType="w" fact="0.88"/>
              <dgm:constr type="h" for="ch" forName="desTx1" refType="h" fact="0.37"/>
              <dgm:constr type="l" for="ch" forName="c1" refType="w" fact="0.05"/>
              <dgm:constr type="t" for="ch" forName="c1" refType="w" fact="0.23"/>
              <dgm:constr type="w" for="ch" forName="c1" refType="w" fact="0.07"/>
              <dgm:constr type="h" for="ch" forName="c1" refType="w" refFor="ch" refForName="c1"/>
              <dgm:constr type="l" for="ch" forName="c2" refType="w" fact="0.1"/>
              <dgm:constr type="t" for="ch" forName="c2" refType="w" fact="0.13"/>
              <dgm:constr type="w" for="ch" forName="c2" refType="w" fact="0.07"/>
              <dgm:constr type="h" for="ch" forName="c2" refType="w" refFor="ch" refForName="c2"/>
              <dgm:constr type="l" for="ch" forName="c3" refType="w" fact="0.22"/>
              <dgm:constr type="t" for="ch" forName="c3" refType="w" fact="0.15"/>
              <dgm:constr type="w" for="ch" forName="c3" refType="w" fact="0.11"/>
              <dgm:constr type="h" for="ch" forName="c3" refType="w" refFor="ch" refForName="c3"/>
              <dgm:constr type="l" for="ch" forName="c4" refType="w" fact="0.32"/>
              <dgm:constr type="t" for="ch" forName="c4" refType="w" fact="0.04"/>
              <dgm:constr type="w" for="ch" forName="c4" refType="w" fact="0.07"/>
              <dgm:constr type="h" for="ch" forName="c4" refType="w" refFor="ch" refForName="c4"/>
              <dgm:constr type="l" for="ch" forName="c5" refType="w" fact="0.45"/>
              <dgm:constr type="t" for="ch" forName="c5" refType="w" fact="0"/>
              <dgm:constr type="w" for="ch" forName="c5" refType="w" fact="0.07"/>
              <dgm:constr type="h" for="ch" forName="c5" refType="w" refFor="ch" refForName="c5"/>
              <dgm:constr type="l" for="ch" forName="c6" refType="w" fact="0.61"/>
              <dgm:constr type="t" for="ch" forName="c6" refType="w" fact="0.07"/>
              <dgm:constr type="w" for="ch" forName="c6" refType="w" fact="0.07"/>
              <dgm:constr type="h" for="ch" forName="c6" refType="w" refFor="ch" refForName="c6"/>
              <dgm:constr type="l" for="ch" forName="c7" refType="w" fact="0.71"/>
              <dgm:constr type="t" for="ch" forName="c7" refType="w" fact="0.12"/>
              <dgm:constr type="w" for="ch" forName="c7" refType="w" fact="0.11"/>
              <dgm:constr type="h" for="ch" forName="c7" refType="w" refFor="ch" refForName="c7"/>
              <dgm:constr type="l" for="ch" forName="c8" refType="w" fact="0.85"/>
              <dgm:constr type="t" for="ch" forName="c8" refType="w" fact="0.23"/>
              <dgm:constr type="w" for="ch" forName="c8" refType="w" fact="0.07"/>
              <dgm:constr type="h" for="ch" forName="c8" refType="w" refFor="ch" refForName="c8"/>
              <dgm:constr type="l" for="ch" forName="c9" refType="w" fact="0.91"/>
              <dgm:constr type="t" for="ch" forName="c9" refType="w" fact="0.34"/>
              <dgm:constr type="w" for="ch" forName="c9" refType="w" fact="0.07"/>
              <dgm:constr type="h" for="ch" forName="c9" refType="w" refFor="ch" refForName="c9"/>
              <dgm:constr type="l" for="ch" forName="c10" refType="w" fact="0.39"/>
              <dgm:constr type="t" for="ch" forName="c10" refType="w" fact="0.13"/>
              <dgm:constr type="w" for="ch" forName="c10" refType="w" fact="0.18"/>
              <dgm:constr type="h" for="ch" forName="c10" refType="w" refFor="ch" refForName="c10"/>
              <dgm:constr type="l" for="ch" forName="c11" refType="w" fact="0"/>
              <dgm:constr type="t" for="ch" forName="c11" refType="w" fact="0.51"/>
              <dgm:constr type="w" for="ch" forName="c11" refType="w" fact="0.07"/>
              <dgm:constr type="h" for="ch" forName="c11" refType="w" refFor="ch" refForName="c11"/>
              <dgm:constr type="l" for="ch" forName="c12" refType="w" fact="0.06"/>
              <dgm:constr type="t" for="ch" forName="c12" refType="w" fact="0.6"/>
              <dgm:constr type="w" for="ch" forName="c12" refType="w" fact="0.11"/>
              <dgm:constr type="h" for="ch" forName="c12" refType="w" refFor="ch" refForName="c12"/>
              <dgm:constr type="l" for="ch" forName="c13" refType="w" fact="0.21"/>
              <dgm:constr type="t" for="ch" forName="c13" refType="w" fact="0.68"/>
              <dgm:constr type="w" for="ch" forName="c13" refType="w" fact="0.16"/>
              <dgm:constr type="h" for="ch" forName="c13" refType="w" refFor="ch" refForName="c13"/>
              <dgm:constr type="l" for="ch" forName="c14" refType="w" fact="0.42"/>
              <dgm:constr type="t" for="ch" forName="c14" refType="w" fact="0.81"/>
              <dgm:constr type="w" for="ch" forName="c14" refType="w" fact="0.07"/>
              <dgm:constr type="h" for="ch" forName="c14" refType="w" refFor="ch" refForName="c14"/>
              <dgm:constr type="l" for="ch" forName="c15" refType="w" fact="0.46"/>
              <dgm:constr type="t" for="ch" forName="c15" refType="w" fact="0.68"/>
              <dgm:constr type="w" for="ch" forName="c15" refType="w" fact="0.11"/>
              <dgm:constr type="h" for="ch" forName="c15" refType="w" refFor="ch" refForName="c15"/>
              <dgm:constr type="l" for="ch" forName="c16" refType="w" fact="0.56"/>
              <dgm:constr type="t" for="ch" forName="c16" refType="w" fact="0.82"/>
              <dgm:constr type="w" for="ch" forName="c16" refType="w" fact="0.07"/>
              <dgm:constr type="h" for="ch" forName="c16" refType="w" refFor="ch" refForName="c16"/>
              <dgm:constr type="l" for="ch" forName="c17" refType="w" fact="0.65"/>
              <dgm:constr type="t" for="ch" forName="c17" refType="w" fact="0.66"/>
              <dgm:constr type="w" for="ch" forName="c17" refType="w" fact="0.16"/>
              <dgm:constr type="h" for="ch" forName="c17" refType="w" refFor="ch" refForName="c17"/>
              <dgm:constr type="l" for="ch" forName="c18" refType="w" fact="0.87"/>
              <dgm:constr type="t" for="ch" forName="c18" refType="w" fact="0.62"/>
              <dgm:constr type="w" for="ch" forName="c18" refType="w" fact="0.11"/>
              <dgm:constr type="h" for="ch" forName="c18" refType="w" refFor="ch" refForName="c18"/>
            </dgm:constrLst>
            <dgm:layoutNode name="parTx1" styleLbl="revTx">
              <dgm:alg type="tx"/>
              <dgm:shape xmlns:r="http://schemas.openxmlformats.org/officeDocument/2006/relationships" type="rect" r:blip="">
                <dgm:adjLst/>
              </dgm:shape>
              <dgm:presOf axis="self" ptType="node"/>
              <dgm:constrLst>
                <dgm:constr type="lMarg" refType="primFontSz" fact="0.1"/>
                <dgm:constr type="rMarg" refType="primFontSz" fact="0.1"/>
                <dgm:constr type="tMarg" refType="primFontSz" fact="0.1"/>
                <dgm:constr type="bMarg" refType="primFontSz" fact="0.1"/>
              </dgm:constrLst>
              <dgm:ruleLst>
                <dgm:rule type="primFontSz" val="5" fact="NaN" max="NaN"/>
              </dgm:ruleLst>
            </dgm:layoutNode>
            <dgm:choose name="Name7">
              <dgm:if name="Name8" axis="ch" ptType="node" func="cnt" op="gte" val="1">
                <dgm:layoutNode name="desTx1" styleLbl="revTx">
                  <dgm:varLst>
                    <dgm:bulletEnabled val="1"/>
                  </dgm:varLst>
                  <dgm:choose name="Name9">
                    <dgm:if name="Name10" axis="ch" ptType="node" func="cnt" op="equ" val="1">
                      <dgm:alg type="tx">
                        <dgm:param type="shpTxLTRAlignCh" val="l"/>
                      </dgm:alg>
                    </dgm:if>
                    <dgm:else name="Name11">
                      <dgm:alg type="tx">
                        <dgm:param type="shpTxLTRAlignCh" val="l"/>
                        <dgm:param type="stBulletLvl" val="1"/>
                      </dgm:alg>
                    </dgm:else>
                  </dgm:choose>
                  <dgm:shape xmlns:r="http://schemas.openxmlformats.org/officeDocument/2006/relationships" type="rect" r:blip="">
                    <dgm:adjLst/>
                  </dgm:shape>
                  <dgm:presOf axis="des" ptType="node"/>
                  <dgm:constrLst>
                    <dgm:constr type="lMarg" refType="primFontSz" fact="0.1"/>
                    <dgm:constr type="rMarg" refType="primFontSz" fact="0.1"/>
                    <dgm:constr type="tMarg" refType="primFontSz" fact="0.1"/>
                    <dgm:constr type="bMarg" refType="primFontSz" fact="0.1"/>
                  </dgm:constrLst>
                  <dgm:ruleLst>
                    <dgm:rule type="primFontSz" val="5" fact="NaN" max="NaN"/>
                  </dgm:ruleLst>
                </dgm:layoutNode>
              </dgm:if>
              <dgm:else name="Name12"/>
            </dgm:choose>
            <dgm:layoutNode name="c1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2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3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4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5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6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7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8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9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0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1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2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3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4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5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6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7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8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</dgm:layoutNode>
        </dgm:if>
        <dgm:if name="Name13" axis="self" ptType="node" func="revPos" op="equ" val="1">
          <dgm:layoutNode name="last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ctrX" for="ch" forName="circleTx" refType="w" fact="0.5"/>
              <dgm:constr type="t" for="ch" forName="circleTx" refType="w" fact="0.117"/>
              <dgm:constr type="w" for="ch" forName="circleTx" refType="h" refFor="ch" refForName="circleTx"/>
              <dgm:constr type="h" for="ch" forName="circleTx" refType="w" fact="0.85"/>
              <dgm:constr type="l" for="ch" forName="desTxN"/>
              <dgm:constr type="b" for="ch" forName="desTxN" refType="h"/>
              <dgm:constr type="w" for="ch" forName="desTxN" refType="w"/>
              <dgm:constr type="h" for="ch" forName="desTxN" refType="h" fact="0.37"/>
              <dgm:constr type="ctrX" for="ch" forName="spN" refType="w" fact="0.5"/>
              <dgm:constr type="t" for="ch" forName="spN"/>
              <dgm:constr type="w" for="ch" forName="spN" refType="w" fact="0.93"/>
              <dgm:constr type="h" for="ch" forName="spN" refType="h" fact="0.01"/>
            </dgm:constrLst>
            <dgm:layoutNode name="circleTx" styleLbl="node1">
              <dgm:alg type="tx"/>
              <dgm:shape xmlns:r="http://schemas.openxmlformats.org/officeDocument/2006/relationships" type="ellipse" r:blip="">
                <dgm:adjLst/>
              </dgm:shape>
              <dgm:presOf axis="self" ptType="node"/>
              <dgm:constrLst>
                <dgm:constr type="lMarg"/>
                <dgm:constr type="rMarg"/>
                <dgm:constr type="tMarg"/>
                <dgm:constr type="bMarg"/>
              </dgm:constrLst>
              <dgm:ruleLst>
                <dgm:rule type="primFontSz" val="5" fact="NaN" max="NaN"/>
              </dgm:ruleLst>
            </dgm:layoutNode>
            <dgm:choose name="Name14">
              <dgm:if name="Name15" axis="ch" ptType="node" func="cnt" op="gte" val="1">
                <dgm:layoutNode name="desTxN" styleLbl="revTx">
                  <dgm:varLst>
                    <dgm:bulletEnabled val="1"/>
                  </dgm:varLst>
                  <dgm:choose name="Name16">
                    <dgm:if name="Name17" axis="ch" ptType="node" func="cnt" op="equ" val="1">
                      <dgm:alg type="tx">
                        <dgm:param type="shpTxLTRAlignCh" val="l"/>
                      </dgm:alg>
                    </dgm:if>
                    <dgm:else name="Name18">
                      <dgm:alg type="tx">
                        <dgm:param type="shpTxLTRAlignCh" val="l"/>
                        <dgm:param type="stBulletLvl" val="1"/>
                      </dgm:alg>
                    </dgm:else>
                  </dgm:choose>
                  <dgm:shape xmlns:r="http://schemas.openxmlformats.org/officeDocument/2006/relationships" type="rect" r:blip="">
                    <dgm:adjLst/>
                  </dgm:shape>
                  <dgm:presOf axis="des" ptType="node"/>
                  <dgm:constrLst>
                    <dgm:constr type="lMarg" refType="primFontSz" fact="0.1"/>
                    <dgm:constr type="rMarg" refType="primFontSz" fact="0.1"/>
                    <dgm:constr type="tMarg" refType="primFontSz" fact="0.1"/>
                    <dgm:constr type="bMarg" refType="primFontSz" fact="0.1"/>
                  </dgm:constrLst>
                  <dgm:ruleLst>
                    <dgm:rule type="primFontSz" val="5" fact="NaN" max="NaN"/>
                  </dgm:ruleLst>
                </dgm:layoutNode>
              </dgm:if>
              <dgm:else name="Name19"/>
            </dgm:choose>
            <dgm:layoutNode name="spN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layoutNode>
        </dgm:if>
        <dgm:else name="Name20">
          <dgm:layoutNode name="middle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l" for="ch" forName="parTxMid"/>
              <dgm:constr type="t" for="ch" forName="parTxMid" refType="w" fact="0.167"/>
              <dgm:constr type="w" for="ch" forName="parTxMid" refType="w"/>
              <dgm:constr type="h" for="ch" forName="parTxMid" refType="w" fact="0.7"/>
              <dgm:constr type="l" for="ch" forName="desTxMid"/>
              <dgm:constr type="b" for="ch" forName="desTxMid" refType="h"/>
              <dgm:constr type="w" for="ch" forName="desTxMid" refType="w"/>
              <dgm:constr type="h" for="ch" forName="desTxMid" refType="h" fact="0.37"/>
              <dgm:constr type="ctrX" for="ch" forName="spMid" refType="w" fact="0.5"/>
              <dgm:constr type="t" for="ch" forName="spMid"/>
              <dgm:constr type="w" for="ch" forName="spMid" refType="w" fact="0.01"/>
              <dgm:constr type="h" for="ch" forName="spMid" refType="h" fact="0.01"/>
            </dgm:constrLst>
            <dgm:layoutNode name="parTxMid" styleLbl="revTx">
              <dgm:alg type="tx"/>
              <dgm:shape xmlns:r="http://schemas.openxmlformats.org/officeDocument/2006/relationships" type="rect" r:blip="">
                <dgm:adjLst/>
              </dgm:shape>
              <dgm:presOf axis="self" ptType="node"/>
              <dgm:constrLst>
                <dgm:constr type="lMarg" refType="primFontSz" fact="0.1"/>
                <dgm:constr type="rMarg" refType="primFontSz" fact="0.1"/>
                <dgm:constr type="tMarg" refType="primFontSz" fact="0.1"/>
                <dgm:constr type="bMarg" refType="primFontSz" fact="0.1"/>
              </dgm:constrLst>
              <dgm:ruleLst>
                <dgm:rule type="primFontSz" val="5" fact="NaN" max="NaN"/>
              </dgm:ruleLst>
            </dgm:layoutNode>
            <dgm:choose name="Name21">
              <dgm:if name="Name22" axis="ch" ptType="node" func="cnt" op="gte" val="1">
                <dgm:layoutNode name="desTxMid" styleLbl="revTx">
                  <dgm:varLst>
                    <dgm:bulletEnabled val="1"/>
                  </dgm:varLst>
                  <dgm:choose name="Name23">
                    <dgm:if name="Name24" axis="ch" ptType="node" func="cnt" op="equ" val="1">
                      <dgm:alg type="tx">
                        <dgm:param type="shpTxLTRAlignCh" val="l"/>
                      </dgm:alg>
                    </dgm:if>
                    <dgm:else name="Name25">
                      <dgm:alg type="tx">
                        <dgm:param type="shpTxLTRAlignCh" val="l"/>
                        <dgm:param type="stBulletLvl" val="1"/>
                      </dgm:alg>
                    </dgm:else>
                  </dgm:choose>
                  <dgm:shape xmlns:r="http://schemas.openxmlformats.org/officeDocument/2006/relationships" type="rect" r:blip="">
                    <dgm:adjLst/>
                  </dgm:shape>
                  <dgm:presOf axis="des" ptType="node"/>
                  <dgm:constrLst>
                    <dgm:constr type="lMarg" refType="primFontSz" fact="0.1"/>
                    <dgm:constr type="rMarg" refType="primFontSz" fact="0.1"/>
                    <dgm:constr type="tMarg" refType="primFontSz" fact="0.1"/>
                    <dgm:constr type="bMarg" refType="primFontSz" fact="0.1"/>
                  </dgm:constrLst>
                  <dgm:ruleLst>
                    <dgm:rule type="primFontSz" val="5" fact="NaN" max="NaN"/>
                  </dgm:ruleLst>
                </dgm:layoutNode>
              </dgm:if>
              <dgm:else name="Name26"/>
            </dgm:choose>
            <dgm:layoutNode name="spMid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layoutNode>
        </dgm:else>
      </dgm:choose>
      <dgm:forEach name="Name27" axis="followSib" ptType="sibTrans" cnt="1">
        <dgm:layoutNode name="chevronComposite1" styleLbl="alignImgPlace1">
          <dgm:alg type="composite"/>
          <dgm:shape xmlns:r="http://schemas.openxmlformats.org/officeDocument/2006/relationships" r:blip="">
            <dgm:adjLst/>
          </dgm:shape>
          <dgm:presOf/>
          <dgm:constrLst>
            <dgm:constr type="l" for="ch" forName="chevron1"/>
            <dgm:constr type="t" for="ch" forName="chevron1" refType="h" fact="0.1923"/>
            <dgm:constr type="w" for="ch" forName="chevron1" refType="w"/>
            <dgm:constr type="b" for="ch" forName="chevron1" refType="h"/>
            <dgm:constr type="l" for="ch" forName="spChevron1"/>
            <dgm:constr type="t" for="ch" forName="spChevron1"/>
            <dgm:constr type="w" for="ch" forName="spChevron1" refType="w" fact="0.01"/>
            <dgm:constr type="h" for="ch" forName="spChevron1" refType="h" fact="0.01"/>
          </dgm:constrLst>
          <dgm:layoutNode name="chevron1">
            <dgm:alg type="sp"/>
            <dgm:choose name="Name28">
              <dgm:if name="Name29" func="var" arg="dir" op="equ" val="norm">
                <dgm:shape xmlns:r="http://schemas.openxmlformats.org/officeDocument/2006/relationships" type="chevron" r:blip="">
                  <dgm:adjLst>
                    <dgm:adj idx="1" val="0.6231"/>
                  </dgm:adjLst>
                </dgm:shape>
              </dgm:if>
              <dgm:else name="Name30">
                <dgm:shape xmlns:r="http://schemas.openxmlformats.org/officeDocument/2006/relationships" rot="180" type="chevron" r:blip="">
                  <dgm:adjLst>
                    <dgm:adj idx="1" val="0.6231"/>
                  </dgm:adjLst>
                </dgm:shape>
              </dgm:else>
            </dgm:choose>
            <dgm:presOf/>
          </dgm:layoutNode>
          <dgm:layoutNode name="spChevron1">
            <dgm:alg type="sp"/>
            <dgm:shape xmlns:r="http://schemas.openxmlformats.org/officeDocument/2006/relationships" r:blip="">
              <dgm:adjLst/>
            </dgm:shape>
            <dgm:presOf/>
          </dgm:layoutNode>
        </dgm:layoutNode>
        <dgm:choose name="Name31">
          <dgm:if name="Name32" axis="root ch" ptType="all node" func="cnt" op="equ" val="2">
            <dgm:layoutNode name="overlap">
              <dgm:alg type="sp"/>
              <dgm:shape xmlns:r="http://schemas.openxmlformats.org/officeDocument/2006/relationships" r:blip="">
                <dgm:adjLst/>
              </dgm:shape>
              <dgm:presOf/>
            </dgm:layoutNode>
            <dgm:layoutNode name="chevronComposite2" styleLbl="alignImgPlace1">
              <dgm:alg type="composite"/>
              <dgm:shape xmlns:r="http://schemas.openxmlformats.org/officeDocument/2006/relationships" r:blip="">
                <dgm:adjLst/>
              </dgm:shape>
              <dgm:presOf/>
              <dgm:constrLst>
                <dgm:constr type="l" for="ch" forName="chevron2"/>
                <dgm:constr type="t" for="ch" forName="chevron2" refType="h" fact="0.1923"/>
                <dgm:constr type="w" for="ch" forName="chevron2" refType="w"/>
                <dgm:constr type="b" for="ch" forName="chevron2" refType="h"/>
                <dgm:constr type="l" for="ch" forName="spChevron2"/>
                <dgm:constr type="t" for="ch" forName="spChevron2"/>
                <dgm:constr type="w" for="ch" forName="spChevron2" refType="w" fact="0.01"/>
                <dgm:constr type="h" for="ch" forName="spChevron2" refType="h" fact="0.01"/>
              </dgm:constrLst>
              <dgm:layoutNode name="chevron2">
                <dgm:alg type="sp"/>
                <dgm:choose name="Name33">
                  <dgm:if name="Name34" func="var" arg="dir" op="equ" val="norm">
                    <dgm:shape xmlns:r="http://schemas.openxmlformats.org/officeDocument/2006/relationships" type="chevron" r:blip="">
                      <dgm:adjLst>
                        <dgm:adj idx="1" val="0.6231"/>
                      </dgm:adjLst>
                    </dgm:shape>
                  </dgm:if>
                  <dgm:else name="Name35">
                    <dgm:shape xmlns:r="http://schemas.openxmlformats.org/officeDocument/2006/relationships" rot="180" type="chevron" r:blip="">
                      <dgm:adjLst>
                        <dgm:adj idx="1" val="0.6231"/>
                      </dgm:adjLst>
                    </dgm:shape>
                  </dgm:else>
                </dgm:choose>
                <dgm:presOf/>
              </dgm:layoutNode>
              <dgm:layoutNode name="spChevron2">
                <dgm:alg type="sp"/>
                <dgm:shape xmlns:r="http://schemas.openxmlformats.org/officeDocument/2006/relationships" r:blip="">
                  <dgm:adjLst/>
                </dgm:shape>
                <dgm:presOf/>
              </dgm:layoutNode>
            </dgm:layoutNode>
          </dgm:if>
          <dgm:else name="Name36"/>
        </dgm:choos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2.xml"/><Relationship Id="rId3" Type="http://schemas.openxmlformats.org/officeDocument/2006/relationships/diagramQuickStyle" Target="../diagrams/quickStyle1.xml"/><Relationship Id="rId7" Type="http://schemas.openxmlformats.org/officeDocument/2006/relationships/diagramData" Target="../diagrams/data2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hyperlink" Target="#'2015-16 Report'!A1"/><Relationship Id="rId11" Type="http://schemas.microsoft.com/office/2007/relationships/diagramDrawing" Target="../diagrams/drawing2.xml"/><Relationship Id="rId5" Type="http://schemas.microsoft.com/office/2007/relationships/diagramDrawing" Target="../diagrams/drawing1.xml"/><Relationship Id="rId10" Type="http://schemas.openxmlformats.org/officeDocument/2006/relationships/diagramColors" Target="../diagrams/colors2.xml"/><Relationship Id="rId4" Type="http://schemas.openxmlformats.org/officeDocument/2006/relationships/diagramColors" Target="../diagrams/colors1.xml"/><Relationship Id="rId9" Type="http://schemas.openxmlformats.org/officeDocument/2006/relationships/diagramQuickStyle" Target="../diagrams/quickStyle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hyperlink" Target="#'Select School'!C3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'Select School'!C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11</xdr:col>
      <xdr:colOff>3048</xdr:colOff>
      <xdr:row>6</xdr:row>
      <xdr:rowOff>340995</xdr:rowOff>
    </xdr:to>
    <xdr:sp macro="" textlink="">
      <xdr:nvSpPr>
        <xdr:cNvPr id="15" name="TextBox 14"/>
        <xdr:cNvSpPr txBox="1"/>
      </xdr:nvSpPr>
      <xdr:spPr>
        <a:xfrm>
          <a:off x="0" y="1516380"/>
          <a:ext cx="10030968" cy="34099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400" b="1" i="1">
              <a:solidFill>
                <a:srgbClr val="FF0000"/>
              </a:solidFill>
            </a:rPr>
            <a:t>Step 2. </a:t>
          </a:r>
          <a:r>
            <a:rPr lang="en-US" sz="1400" b="1">
              <a:solidFill>
                <a:srgbClr val="FF0000"/>
              </a:solidFill>
            </a:rPr>
            <a:t>Click on arrow below to go to that specific report.</a:t>
          </a:r>
        </a:p>
      </xdr:txBody>
    </xdr:sp>
    <xdr:clientData/>
  </xdr:twoCellAnchor>
  <xdr:twoCellAnchor>
    <xdr:from>
      <xdr:col>0</xdr:col>
      <xdr:colOff>0</xdr:colOff>
      <xdr:row>1</xdr:row>
      <xdr:rowOff>7620</xdr:rowOff>
    </xdr:from>
    <xdr:to>
      <xdr:col>11</xdr:col>
      <xdr:colOff>0</xdr:colOff>
      <xdr:row>3</xdr:row>
      <xdr:rowOff>274319</xdr:rowOff>
    </xdr:to>
    <xdr:sp macro="" textlink="">
      <xdr:nvSpPr>
        <xdr:cNvPr id="16" name="TextBox 15"/>
        <xdr:cNvSpPr txBox="1"/>
      </xdr:nvSpPr>
      <xdr:spPr>
        <a:xfrm>
          <a:off x="0" y="464820"/>
          <a:ext cx="10027920" cy="59435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400" b="1" i="1">
              <a:solidFill>
                <a:srgbClr val="FF0000"/>
              </a:solidFill>
            </a:rPr>
            <a:t>Step 1. </a:t>
          </a:r>
          <a:r>
            <a:rPr lang="en-US" sz="1400" b="1">
              <a:solidFill>
                <a:srgbClr val="FF0000"/>
              </a:solidFill>
            </a:rPr>
            <a:t>Select a school from the drop down list below.</a:t>
          </a:r>
        </a:p>
      </xdr:txBody>
    </xdr:sp>
    <xdr:clientData/>
  </xdr:twoCellAnchor>
  <xdr:twoCellAnchor>
    <xdr:from>
      <xdr:col>0</xdr:col>
      <xdr:colOff>53340</xdr:colOff>
      <xdr:row>0</xdr:row>
      <xdr:rowOff>11430</xdr:rowOff>
    </xdr:from>
    <xdr:to>
      <xdr:col>10</xdr:col>
      <xdr:colOff>571500</xdr:colOff>
      <xdr:row>1</xdr:row>
      <xdr:rowOff>144780</xdr:rowOff>
    </xdr:to>
    <xdr:sp macro="" textlink="">
      <xdr:nvSpPr>
        <xdr:cNvPr id="18" name="TextBox 17"/>
        <xdr:cNvSpPr txBox="1"/>
      </xdr:nvSpPr>
      <xdr:spPr>
        <a:xfrm>
          <a:off x="53340" y="11430"/>
          <a:ext cx="9921240" cy="590550"/>
        </a:xfrm>
        <a:prstGeom prst="rect">
          <a:avLst/>
        </a:prstGeom>
        <a:noFill/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28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Times New Roman" pitchFamily="18" charset="0"/>
              <a:cs typeface="Times New Roman" pitchFamily="18" charset="0"/>
            </a:rPr>
            <a:t>Science Baseline</a:t>
          </a:r>
          <a:r>
            <a:rPr lang="en-US" sz="28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Times New Roman" pitchFamily="18" charset="0"/>
              <a:cs typeface="Times New Roman" pitchFamily="18" charset="0"/>
            </a:rPr>
            <a:t> Assessment</a:t>
          </a:r>
          <a:r>
            <a:rPr lang="en-US" sz="28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Times New Roman" pitchFamily="18" charset="0"/>
              <a:cs typeface="Times New Roman" pitchFamily="18" charset="0"/>
            </a:rPr>
            <a:t> Report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1162050</xdr:colOff>
          <xdr:row>4</xdr:row>
          <xdr:rowOff>19050</xdr:rowOff>
        </xdr:from>
        <xdr:to>
          <xdr:col>8</xdr:col>
          <xdr:colOff>219075</xdr:colOff>
          <xdr:row>6</xdr:row>
          <xdr:rowOff>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0</xdr:col>
      <xdr:colOff>0</xdr:colOff>
      <xdr:row>7</xdr:row>
      <xdr:rowOff>0</xdr:rowOff>
    </xdr:from>
    <xdr:to>
      <xdr:col>5</xdr:col>
      <xdr:colOff>925068</xdr:colOff>
      <xdr:row>17</xdr:row>
      <xdr:rowOff>83820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4</xdr:col>
      <xdr:colOff>369570</xdr:colOff>
      <xdr:row>7</xdr:row>
      <xdr:rowOff>30480</xdr:rowOff>
    </xdr:from>
    <xdr:to>
      <xdr:col>10</xdr:col>
      <xdr:colOff>594360</xdr:colOff>
      <xdr:row>17</xdr:row>
      <xdr:rowOff>114300</xdr:rowOff>
    </xdr:to>
    <xdr:graphicFrame macro="">
      <xdr:nvGraphicFramePr>
        <xdr:cNvPr id="2" name="Diagram 1">
          <a:hlinkClick xmlns:r="http://schemas.openxmlformats.org/officeDocument/2006/relationships" r:id="rId6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" r:lo="rId8" r:qs="rId9" r:cs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152400</xdr:rowOff>
    </xdr:from>
    <xdr:to>
      <xdr:col>12</xdr:col>
      <xdr:colOff>561975</xdr:colOff>
      <xdr:row>18</xdr:row>
      <xdr:rowOff>91440</xdr:rowOff>
    </xdr:to>
    <xdr:sp macro="" textlink="">
      <xdr:nvSpPr>
        <xdr:cNvPr id="2" name="TextBox 1"/>
        <xdr:cNvSpPr txBox="1"/>
      </xdr:nvSpPr>
      <xdr:spPr>
        <a:xfrm>
          <a:off x="0" y="2004060"/>
          <a:ext cx="7915275" cy="9448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>
              <a:solidFill>
                <a:srgbClr val="FF0000"/>
              </a:solidFill>
            </a:rPr>
            <a:t>Important</a:t>
          </a:r>
          <a:r>
            <a:rPr lang="en-US" sz="1600" baseline="0">
              <a:solidFill>
                <a:srgbClr val="FF0000"/>
              </a:solidFill>
            </a:rPr>
            <a:t> </a:t>
          </a:r>
          <a:r>
            <a:rPr lang="en-US" sz="1600">
              <a:solidFill>
                <a:srgbClr val="FF0000"/>
              </a:solidFill>
            </a:rPr>
            <a:t>Note:  </a:t>
          </a:r>
        </a:p>
        <a:p>
          <a:r>
            <a:rPr lang="en-US" sz="1100" baseline="0"/>
            <a:t>The </a:t>
          </a:r>
          <a:r>
            <a:rPr lang="en-US" sz="1100"/>
            <a:t>% Satisfactory in</a:t>
          </a:r>
          <a:r>
            <a:rPr lang="en-US" sz="1100" baseline="0"/>
            <a:t> this document </a:t>
          </a:r>
          <a:r>
            <a:rPr lang="en-US" sz="1100"/>
            <a:t>indicates the predictive</a:t>
          </a:r>
          <a:r>
            <a:rPr lang="en-US" sz="1100" baseline="0"/>
            <a:t> value of the % of students would earn achievement levels 3-5 on the 2015 FCAT2.0/ 2014 EOC.  This percentage is based on the research study conducted by the Office of Research, Assessment, and Data Analysis.</a:t>
          </a:r>
        </a:p>
        <a:p>
          <a:endParaRPr lang="en-US" sz="1100" baseline="0"/>
        </a:p>
        <a:p>
          <a:endParaRPr lang="en-US" sz="1100" baseline="0"/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13</xdr:col>
      <xdr:colOff>0</xdr:colOff>
      <xdr:row>1</xdr:row>
      <xdr:rowOff>285750</xdr:rowOff>
    </xdr:to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2237720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absolute">
    <xdr:from>
      <xdr:col>0</xdr:col>
      <xdr:colOff>0</xdr:colOff>
      <xdr:row>5</xdr:row>
      <xdr:rowOff>190500</xdr:rowOff>
    </xdr:from>
    <xdr:to>
      <xdr:col>12</xdr:col>
      <xdr:colOff>609600</xdr:colOff>
      <xdr:row>15</xdr:row>
      <xdr:rowOff>22860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</xdr:row>
      <xdr:rowOff>7620</xdr:rowOff>
    </xdr:from>
    <xdr:to>
      <xdr:col>12</xdr:col>
      <xdr:colOff>609600</xdr:colOff>
      <xdr:row>5</xdr:row>
      <xdr:rowOff>168402</xdr:rowOff>
    </xdr:to>
    <xdr:sp macro="" textlink="">
      <xdr:nvSpPr>
        <xdr:cNvPr id="4" name="Rectangle 3"/>
        <xdr:cNvSpPr/>
      </xdr:nvSpPr>
      <xdr:spPr>
        <a:xfrm>
          <a:off x="0" y="541020"/>
          <a:ext cx="7772400" cy="397002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Science Baseline Assessment - Grade 5</a:t>
          </a:r>
          <a:endParaRPr lang="en-US" sz="14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23</xdr:row>
      <xdr:rowOff>22860</xdr:rowOff>
    </xdr:from>
    <xdr:to>
      <xdr:col>12</xdr:col>
      <xdr:colOff>609600</xdr:colOff>
      <xdr:row>28</xdr:row>
      <xdr:rowOff>152400</xdr:rowOff>
    </xdr:to>
    <xdr:sp macro="" textlink="">
      <xdr:nvSpPr>
        <xdr:cNvPr id="7" name="TextBox 6"/>
        <xdr:cNvSpPr txBox="1"/>
      </xdr:nvSpPr>
      <xdr:spPr>
        <a:xfrm>
          <a:off x="0" y="5646420"/>
          <a:ext cx="7772400" cy="1082040"/>
        </a:xfrm>
        <a:prstGeom prst="rect">
          <a:avLst/>
        </a:prstGeom>
        <a:solidFill>
          <a:srgbClr val="FAFED2"/>
        </a:solidFill>
        <a:ln w="9525" cmpd="sng">
          <a:solidFill>
            <a:sysClr val="windowText" lastClr="000000"/>
          </a:solidFill>
        </a:ln>
        <a:effectLst>
          <a:outerShdw blurRad="50800" dist="38100" dir="2700000" algn="tl" rotWithShape="0">
            <a:schemeClr val="tx1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&gt;&gt; All</a:t>
          </a:r>
          <a:r>
            <a:rPr lang="en-US" sz="1100" baseline="0"/>
            <a:t> e</a:t>
          </a:r>
          <a:r>
            <a:rPr lang="en-US" sz="1100"/>
            <a:t>nrollments reflected</a:t>
          </a:r>
          <a:r>
            <a:rPr lang="en-US" sz="1100" baseline="0"/>
            <a:t> </a:t>
          </a:r>
          <a:r>
            <a:rPr lang="en-US" sz="1100"/>
            <a:t>exclude</a:t>
          </a:r>
          <a:r>
            <a:rPr lang="en-US" sz="1100" baseline="0"/>
            <a:t> </a:t>
          </a:r>
          <a:r>
            <a:rPr lang="en-US" sz="1100"/>
            <a:t>students with</a:t>
          </a:r>
          <a:r>
            <a:rPr lang="en-US" sz="1100" baseline="0"/>
            <a:t> </a:t>
          </a:r>
          <a:r>
            <a:rPr lang="en-US" sz="1100"/>
            <a:t>Florida Alternative Assessment (FAA).</a:t>
          </a:r>
        </a:p>
        <a:p>
          <a:r>
            <a:rPr lang="en-US" sz="1100"/>
            <a:t>&gt;&gt; 2015-16 Baseline data were </a:t>
          </a:r>
          <a:r>
            <a:rPr lang="en-US" sz="1100" baseline="0"/>
            <a:t>downloaded on September 23, 2015.</a:t>
          </a:r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&gt;&gt; Score is not reported if the number of students tested is less than 10.  Average % Correct of less than 51 are denoted in red.</a:t>
          </a:r>
          <a:endParaRPr lang="en-US"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13</xdr:col>
      <xdr:colOff>0</xdr:colOff>
      <xdr:row>1</xdr:row>
      <xdr:rowOff>285750</xdr:rowOff>
    </xdr:to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8328660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15240</xdr:colOff>
      <xdr:row>4</xdr:row>
      <xdr:rowOff>15240</xdr:rowOff>
    </xdr:from>
    <xdr:to>
      <xdr:col>13</xdr:col>
      <xdr:colOff>15240</xdr:colOff>
      <xdr:row>5</xdr:row>
      <xdr:rowOff>176022</xdr:rowOff>
    </xdr:to>
    <xdr:sp macro="" textlink="">
      <xdr:nvSpPr>
        <xdr:cNvPr id="4" name="Rectangle 3"/>
        <xdr:cNvSpPr/>
      </xdr:nvSpPr>
      <xdr:spPr>
        <a:xfrm>
          <a:off x="15240" y="548640"/>
          <a:ext cx="8328660" cy="39700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Science Baseline Assessment - Grade 8</a:t>
          </a:r>
          <a:endParaRPr lang="en-US" sz="14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23</xdr:row>
      <xdr:rowOff>0</xdr:rowOff>
    </xdr:from>
    <xdr:to>
      <xdr:col>13</xdr:col>
      <xdr:colOff>0</xdr:colOff>
      <xdr:row>28</xdr:row>
      <xdr:rowOff>175260</xdr:rowOff>
    </xdr:to>
    <xdr:sp macro="" textlink="">
      <xdr:nvSpPr>
        <xdr:cNvPr id="7" name="TextBox 6"/>
        <xdr:cNvSpPr txBox="1"/>
      </xdr:nvSpPr>
      <xdr:spPr>
        <a:xfrm>
          <a:off x="0" y="5623560"/>
          <a:ext cx="7772400" cy="1127760"/>
        </a:xfrm>
        <a:prstGeom prst="rect">
          <a:avLst/>
        </a:prstGeom>
        <a:solidFill>
          <a:srgbClr val="FAFED2"/>
        </a:solidFill>
        <a:ln w="9525" cmpd="sng">
          <a:solidFill>
            <a:sysClr val="windowText" lastClr="000000"/>
          </a:solidFill>
        </a:ln>
        <a:effectLst>
          <a:outerShdw blurRad="50800" dist="38100" dir="2700000" algn="tl" rotWithShape="0">
            <a:schemeClr val="tx1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Note:</a:t>
          </a:r>
          <a:endParaRPr lang="en-US">
            <a:effectLst/>
          </a:endParaRPr>
        </a:p>
        <a:p>
          <a:pPr eaLnBrk="1" fontAlgn="auto" latinLnBrk="0" hangingPunct="1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&gt;&gt; All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nrollments reflected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exclude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students with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Florida Alternative Assessment (FAA).</a:t>
          </a:r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&gt;&gt; 2015-16 Baseline data were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downloaded on September 23, 2015.</a:t>
          </a:r>
          <a:endParaRPr lang="en-US">
            <a:effectLst/>
          </a:endParaRPr>
        </a:p>
        <a:p>
          <a:pPr eaLnBrk="1" fontAlgn="auto" latinLnBrk="0" hangingPunct="1"/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&gt;&gt; Score is not reported if the number of students tested is less than 10.  Average % Correct of less than 51 are denoted in red.</a:t>
          </a:r>
          <a:endParaRPr lang="en-US">
            <a:effectLst/>
          </a:endParaRPr>
        </a:p>
      </xdr:txBody>
    </xdr:sp>
    <xdr:clientData/>
  </xdr:twoCellAnchor>
  <xdr:twoCellAnchor editAs="absolute">
    <xdr:from>
      <xdr:col>0</xdr:col>
      <xdr:colOff>0</xdr:colOff>
      <xdr:row>5</xdr:row>
      <xdr:rowOff>205740</xdr:rowOff>
    </xdr:from>
    <xdr:to>
      <xdr:col>13</xdr:col>
      <xdr:colOff>0</xdr:colOff>
      <xdr:row>15</xdr:row>
      <xdr:rowOff>979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ork\MACROS\IA%20Reports\Baseline%20Winter%20IA%20Report\2010-11%20Elem%20Winter%20IA%2002-8-2011%20NSPlay3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%20Data%20Reports/Baseline%20Interim%20Assessment%20Report/BL%202011-2012/Baseline%20Report%20Files/2011-12%20Elem%20Baseline%20Assessment%2010-06-2011%20FN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chool%20Improvement%20Plan\SIP%202012-2013\2013%20Expected%20Improvement\Final%20Current%20and%20Expected%20Values%20Files\Final%20Files\Non-HS%202011-2012%20SIP%20Current%20and%20Expected%20Values%209-01-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COM\2012-2013\202012-13%20DATACOM%20for%20Aug%2016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COM/DATACOM%20FOR%20HS%202012/Participation/2011-2012%20Participation%20in%20Accelera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136301\My%20Documents\DATA%20COM\DATA-COM%209-13-2010\TG%20SchoolS%20%20DATA%20COM%209-13-201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%20Data%20Reports/Baseline%20Interim%20Assessment%20Report/BL%202011-2012/Baseline%20Report%20Files/2011-12%20Middle%20Baseline%20Assessment%2010-18-2011FN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%20Data%20Reports/Baseline%20Interim%20Assessment%20Report/BL%202012-2013/Final%20Reports/Final%20Reports%20for%20Web/2012-13%20Elem%20Baseline%20Assessment%20Report%20Web%2010-10-2012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%20Data%20Reports/Baseline%20Interim%20Assessment%20Report/BL%202012-2013/Final%20Reports/Final%20Reports%20for%20Web/2012-13%20Middle%20Schools%20Baseline%20Assessment%20Report%20Web%2010-10-2012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%20Data%20Reports/Baseline%20Interim%20Assessment%20Report/BL%202013-2014/Final%20Reports%20-%20NSV6/2013-14%20Elem%20Baseline%20Assessment%20Report%20Web%20V6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%20Data%20Reports/Baseline%20Interim%20Assessment%20Report/BL%202013-2014/Final%20Reports%20-%20NSV6/2013-14%20Middle%20Schools%20Baseline%20Assessment%20Report%20Web%20V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Directions"/>
      <sheetName val="%Proficient G3-5"/>
      <sheetName val="Grade 3"/>
      <sheetName val="Grade 4"/>
      <sheetName val="Grade 5"/>
      <sheetName val="2010DA"/>
      <sheetName val="AYP10"/>
      <sheetName val="Writing Calculation"/>
      <sheetName val="Mem_All"/>
      <sheetName val="MEM_RL1"/>
      <sheetName val="MEM_RL2"/>
      <sheetName val="MEM_RL3"/>
      <sheetName val="MEM_RL4"/>
      <sheetName val="MEM_RL5"/>
      <sheetName val="MEM_ML1"/>
      <sheetName val="MEM_ML2"/>
      <sheetName val="MEM_ML3"/>
      <sheetName val="MEM_ML4"/>
      <sheetName val="MEM_ML5"/>
      <sheetName val="MEM_W"/>
      <sheetName val="MEM_B"/>
      <sheetName val="MEM_H"/>
      <sheetName val="MEM_A"/>
      <sheetName val="MEM_I"/>
      <sheetName val="MEM_ED"/>
      <sheetName val="MEM_ELL"/>
      <sheetName val="MEM_SWD"/>
      <sheetName val="G3-RALL"/>
      <sheetName val="G3-RW"/>
      <sheetName val="G3-RB"/>
      <sheetName val="G3-RH"/>
      <sheetName val="G3-RA"/>
      <sheetName val="G3-RI"/>
      <sheetName val="G3-RED"/>
      <sheetName val="G3-RELL"/>
      <sheetName val="G3-RSWD"/>
      <sheetName val="G3-MALL"/>
      <sheetName val="G3-MW"/>
      <sheetName val="G3-MB"/>
      <sheetName val="G3-MH"/>
      <sheetName val="G3-MA"/>
      <sheetName val="G3-MI"/>
      <sheetName val="G3-MED"/>
      <sheetName val="G3-MELL"/>
      <sheetName val="G3-MSWD"/>
      <sheetName val="G4-RALL"/>
      <sheetName val="G4-RL1"/>
      <sheetName val="G4-RL2"/>
      <sheetName val="G4-RL3"/>
      <sheetName val="G4-RL4"/>
      <sheetName val="G4-RL5"/>
      <sheetName val="G4-RW"/>
      <sheetName val="G4-RB"/>
      <sheetName val="G4-RH"/>
      <sheetName val="G4-RA"/>
      <sheetName val="G4-RI"/>
      <sheetName val="G4-RED"/>
      <sheetName val="G4-RELL"/>
      <sheetName val="G4-RSWD"/>
      <sheetName val="G4-MALL"/>
      <sheetName val="G4-ML1"/>
      <sheetName val="G4-ML2"/>
      <sheetName val="G4-ML3"/>
      <sheetName val="G4-ML4"/>
      <sheetName val="G4-ML5"/>
      <sheetName val="G4-MW"/>
      <sheetName val="G4-MB"/>
      <sheetName val="G4-MH"/>
      <sheetName val="G4-MA"/>
      <sheetName val="G4-MI"/>
      <sheetName val="G4-MED"/>
      <sheetName val="G4-MELL"/>
      <sheetName val="G4-MSWD"/>
      <sheetName val="Pvot2"/>
      <sheetName val="G4MI-WALL formula"/>
      <sheetName val="G4MI-WALL Vaule"/>
      <sheetName val="Sheet3"/>
      <sheetName val="Auto Writing Data placement"/>
      <sheetName val="AUTOMATE"/>
      <sheetName val="District Formula"/>
      <sheetName val="Sheet2"/>
      <sheetName val="G4MI_ALL"/>
      <sheetName val="G4-WALL"/>
      <sheetName val="G4-WW"/>
      <sheetName val="G4-WB"/>
      <sheetName val="G4-WH"/>
      <sheetName val="G4-WA"/>
      <sheetName val="G4-WI"/>
      <sheetName val="G4-WED"/>
      <sheetName val="G4-WELL"/>
      <sheetName val="G4-WSWD"/>
      <sheetName val="G5-RALL"/>
      <sheetName val="G5-RL1"/>
      <sheetName val="G5-RL2"/>
      <sheetName val="G5-RL3"/>
      <sheetName val="G5-RL4"/>
      <sheetName val="G5-RL5"/>
      <sheetName val="G5-RW"/>
      <sheetName val="G5-RB"/>
      <sheetName val="G5-RH"/>
      <sheetName val="G5-RA"/>
      <sheetName val="G5-RI"/>
      <sheetName val="G5-RED"/>
      <sheetName val="G5-RELL"/>
      <sheetName val="G5-RSWD"/>
      <sheetName val="G5-MALL"/>
      <sheetName val="G5-ML1"/>
      <sheetName val="G5-ML2"/>
      <sheetName val="G5-ML3"/>
      <sheetName val="G5-ML4"/>
      <sheetName val="G5-ML5"/>
      <sheetName val="G5-MW"/>
      <sheetName val="G5-MB"/>
      <sheetName val="G5-MH"/>
      <sheetName val="G5-MA"/>
      <sheetName val="G5-MI"/>
      <sheetName val="G5-MED"/>
      <sheetName val="G5-MELL"/>
      <sheetName val="G5-MSWD"/>
      <sheetName val="G5-SALL"/>
      <sheetName val="SchList"/>
      <sheetName val="Blind"/>
      <sheetName val="DIST"/>
      <sheetName val="Sheet1"/>
      <sheetName val="TG"/>
      <sheetName val="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B1" t="str">
            <v>School Name</v>
          </cell>
        </row>
      </sheetData>
      <sheetData sheetId="122"/>
      <sheetData sheetId="123"/>
      <sheetData sheetId="124"/>
      <sheetData sheetId="125"/>
      <sheetData sheetId="126">
        <row r="2">
          <cell r="B2" t="str">
            <v>DR H W MACK/W LITTLE RIVER</v>
          </cell>
        </row>
        <row r="20">
          <cell r="B20" t="str">
            <v>NORTH MIAMI SENIOR HIGH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Select School"/>
      <sheetName val="%Proficient Report"/>
      <sheetName val="Average % Correct"/>
      <sheetName val="Grade 3 Report"/>
      <sheetName val="Grade 4 Report"/>
      <sheetName val="Grade 5 Report"/>
      <sheetName val="2011DA"/>
      <sheetName val="AYP11"/>
      <sheetName val="Mem_All"/>
      <sheetName val="MEM_RL1"/>
      <sheetName val="MEM_RL2"/>
      <sheetName val="MEM_RL3"/>
      <sheetName val="MEM_RL4"/>
      <sheetName val="MEM_RL5"/>
      <sheetName val="MEM_ML1"/>
      <sheetName val="MEM_ML2"/>
      <sheetName val="MEM_ML3"/>
      <sheetName val="MEM_ML4"/>
      <sheetName val="MEM_ML5"/>
      <sheetName val="MEM_W"/>
      <sheetName val="MEM_B"/>
      <sheetName val="MEM_H"/>
      <sheetName val="MEM_A"/>
      <sheetName val="MEM_I"/>
      <sheetName val="MEM_ED"/>
      <sheetName val="MEM_ELL"/>
      <sheetName val="MEM_SWD"/>
      <sheetName val="G3-RALL"/>
      <sheetName val="G3-RW"/>
      <sheetName val="G3-RB"/>
      <sheetName val="G3-RH"/>
      <sheetName val="G3-RA"/>
      <sheetName val="G3-RI"/>
      <sheetName val="G3-RED"/>
      <sheetName val="G3-RELL"/>
      <sheetName val="G3-RSWD"/>
      <sheetName val="G3-MALL"/>
      <sheetName val="G3-MW"/>
      <sheetName val="G3-MB"/>
      <sheetName val="G3-MH"/>
      <sheetName val="G3-MA"/>
      <sheetName val="G3-MI"/>
      <sheetName val="G3-MED"/>
      <sheetName val="G3-MELL"/>
      <sheetName val="G3-MSWD"/>
      <sheetName val="G4-RALL"/>
      <sheetName val="G4-RL1"/>
      <sheetName val="G4-RL2"/>
      <sheetName val="G4-RL3"/>
      <sheetName val="G4-RL4"/>
      <sheetName val="G4-RL5"/>
      <sheetName val="G4-RW"/>
      <sheetName val="G4-RB"/>
      <sheetName val="G4-RH"/>
      <sheetName val="G4-RA"/>
      <sheetName val="G4-RI"/>
      <sheetName val="G4-RED"/>
      <sheetName val="G4-RELL"/>
      <sheetName val="G4-RSWD"/>
      <sheetName val="G4-MALL"/>
      <sheetName val="G4-ML1"/>
      <sheetName val="G4-ML2"/>
      <sheetName val="G4-ML3"/>
      <sheetName val="G4-ML4"/>
      <sheetName val="G4-ML5"/>
      <sheetName val="G4-MW"/>
      <sheetName val="G4-MB"/>
      <sheetName val="G4-MH"/>
      <sheetName val="G4-MA"/>
      <sheetName val="G4-MI"/>
      <sheetName val="G4-MED"/>
      <sheetName val="G4-MELL"/>
      <sheetName val="G4-MSWD"/>
      <sheetName val="MI-WALL formula"/>
      <sheetName val="MI-WALL Value"/>
      <sheetName val="Pivot"/>
      <sheetName val="Auto Writing Data placement"/>
      <sheetName val="G4MI_ALL"/>
      <sheetName val="G4-WALL"/>
      <sheetName val="G4-WW"/>
      <sheetName val="G4-WB"/>
      <sheetName val="G4-WH"/>
      <sheetName val="G4-WA"/>
      <sheetName val="G4-WI"/>
      <sheetName val="G4-WED"/>
      <sheetName val="G4-WELL"/>
      <sheetName val="G4-WSWD"/>
      <sheetName val="G5-RALL"/>
      <sheetName val="G5-RL1"/>
      <sheetName val="G5-RL2"/>
      <sheetName val="G5-RL3"/>
      <sheetName val="G5-RL4"/>
      <sheetName val="G5-RL5"/>
      <sheetName val="G5-RW"/>
      <sheetName val="G5-RB"/>
      <sheetName val="G5-RH"/>
      <sheetName val="G5-RA"/>
      <sheetName val="G5-RI"/>
      <sheetName val="G5-RED"/>
      <sheetName val="G5-RELL"/>
      <sheetName val="G5-RSWD"/>
      <sheetName val="G5-MALL"/>
      <sheetName val="G5-ML1"/>
      <sheetName val="G5-ML2"/>
      <sheetName val="G5-ML3"/>
      <sheetName val="G5-ML4"/>
      <sheetName val="G5-ML5"/>
      <sheetName val="G5-MW"/>
      <sheetName val="G5-MB"/>
      <sheetName val="G5-MH"/>
      <sheetName val="G5-MA"/>
      <sheetName val="G5-MI"/>
      <sheetName val="G5-MED"/>
      <sheetName val="G5-MELL"/>
      <sheetName val="G5-MSWD"/>
      <sheetName val="G5-SALL"/>
      <sheetName val="SchList"/>
      <sheetName val="DATACOM"/>
      <sheetName val="DTDAS"/>
      <sheetName val="ETO"/>
      <sheetName val="Blind"/>
      <sheetName val="DIST"/>
      <sheetName val="Sheet1"/>
      <sheetName val="AUTOM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1">
          <cell r="B1" t="str">
            <v>School Name</v>
          </cell>
        </row>
        <row r="2">
          <cell r="B2" t="str">
            <v>ACADEMIR CHARTER SCHOOL WEST</v>
          </cell>
        </row>
        <row r="3">
          <cell r="B3" t="str">
            <v>ACADEMY FOR COMMUNITY ED</v>
          </cell>
        </row>
        <row r="4">
          <cell r="B4" t="str">
            <v>ACADEMY OF ARTS AND MINDS</v>
          </cell>
        </row>
        <row r="5">
          <cell r="B5" t="str">
            <v>ACADEMY OF INT'L EDUCATION</v>
          </cell>
        </row>
        <row r="6">
          <cell r="B6" t="str">
            <v>ADA MERRITT K-8 CENTER</v>
          </cell>
        </row>
        <row r="7">
          <cell r="B7" t="str">
            <v>ADVANCED LEARNING CHARTER SCH</v>
          </cell>
        </row>
        <row r="8">
          <cell r="B8" t="str">
            <v>ADVANTAGE ACAD AT SUMMERVILLE</v>
          </cell>
        </row>
        <row r="9">
          <cell r="B9" t="str">
            <v>ADVANTAGE ACAD AT WATERSTONE</v>
          </cell>
        </row>
        <row r="10">
          <cell r="B10" t="str">
            <v>ADVANTAGE ACADEMY SANTA FE</v>
          </cell>
        </row>
        <row r="11">
          <cell r="B11" t="str">
            <v>AIR BASE ELEMENTARY</v>
          </cell>
        </row>
        <row r="12">
          <cell r="B12" t="str">
            <v>ALLAPATTAH MIDDLE</v>
          </cell>
        </row>
        <row r="13">
          <cell r="B13" t="str">
            <v>ALONZO &amp; TRACY MOURNING SH</v>
          </cell>
        </row>
        <row r="14">
          <cell r="B14" t="str">
            <v>ALTERNATIVE OUTREACH PROGRAM</v>
          </cell>
        </row>
        <row r="15">
          <cell r="B15" t="str">
            <v>ALTERNATIVE OUTREACH-EXT. YR</v>
          </cell>
        </row>
        <row r="16">
          <cell r="B16" t="str">
            <v>AMELIA EARHART ELEMENTARY</v>
          </cell>
        </row>
        <row r="17">
          <cell r="B17" t="str">
            <v>AMERICAN SENIOR</v>
          </cell>
        </row>
        <row r="18">
          <cell r="B18" t="str">
            <v>ANDOVER MIDDLE SCHOOL</v>
          </cell>
        </row>
        <row r="19">
          <cell r="B19" t="str">
            <v>ARCH CREEK ELEMENTARY SCHOOL</v>
          </cell>
        </row>
        <row r="20">
          <cell r="B20" t="str">
            <v>ARCHIMEDEAN ACADEMY</v>
          </cell>
        </row>
        <row r="21">
          <cell r="B21" t="str">
            <v>ARCHIMEDEAN CONSERVATORY</v>
          </cell>
        </row>
        <row r="22">
          <cell r="B22" t="str">
            <v>ARCHIMEDEAN UPPER CONSERV CHAR</v>
          </cell>
        </row>
        <row r="23">
          <cell r="B23" t="str">
            <v>ARCOLA LAKE ELEMENTARY</v>
          </cell>
        </row>
        <row r="24">
          <cell r="B24" t="str">
            <v>ARTHUR AND POLLY MAYS CONSERVA</v>
          </cell>
        </row>
        <row r="25">
          <cell r="B25" t="str">
            <v>ARVIDA MIDDLE SCHOOL</v>
          </cell>
        </row>
        <row r="26">
          <cell r="B26" t="str">
            <v>ASPIRA EUGENIO MARIA DE HOSTOS</v>
          </cell>
        </row>
        <row r="27">
          <cell r="B27" t="str">
            <v>ASPIRA RAUL A. MARTINEZ CHTR</v>
          </cell>
        </row>
        <row r="28">
          <cell r="B28" t="str">
            <v>ASPIRA SOUTH YOUTH LEADERSHIP</v>
          </cell>
        </row>
        <row r="29">
          <cell r="B29" t="str">
            <v>AUBURNDALE ELEMENTARY</v>
          </cell>
        </row>
        <row r="30">
          <cell r="B30" t="str">
            <v>AVENTURA CITY OF EXCELLENCE</v>
          </cell>
        </row>
        <row r="31">
          <cell r="B31" t="str">
            <v>AVENTURA WATERWAYS K-8 CENTER</v>
          </cell>
        </row>
        <row r="32">
          <cell r="B32" t="str">
            <v>AVOCADO ELEMENTARY</v>
          </cell>
        </row>
        <row r="33">
          <cell r="B33" t="str">
            <v>BALERE LANGUAGE ACADEMY</v>
          </cell>
        </row>
        <row r="34">
          <cell r="B34" t="str">
            <v>BANYAN ELEMENTARY</v>
          </cell>
        </row>
        <row r="35">
          <cell r="B35" t="str">
            <v>BARBARA GOLEMAN SENIOR HIGH</v>
          </cell>
        </row>
        <row r="36">
          <cell r="B36" t="str">
            <v>BARBARA HAWKINS ELEMENTARY</v>
          </cell>
        </row>
        <row r="37">
          <cell r="B37" t="str">
            <v>BEL-AIRE ELEMENTARY</v>
          </cell>
        </row>
        <row r="38">
          <cell r="B38" t="str">
            <v>BEN GAMLA CHARTER SCHL</v>
          </cell>
        </row>
        <row r="39">
          <cell r="B39" t="str">
            <v>BEN SHEPPARD ELEMENTARY</v>
          </cell>
        </row>
        <row r="40">
          <cell r="B40" t="str">
            <v>BENJAMIN FRANKLIN K-8 CENTER</v>
          </cell>
        </row>
        <row r="41">
          <cell r="B41" t="str">
            <v>BENT TREE ELEMENTARY</v>
          </cell>
        </row>
        <row r="42">
          <cell r="B42" t="str">
            <v>BISCAYNE ELEMENTARY</v>
          </cell>
        </row>
        <row r="43">
          <cell r="B43" t="str">
            <v>BISCAYNE GARDENS ELEMENTARY</v>
          </cell>
        </row>
        <row r="44">
          <cell r="B44" t="str">
            <v>BLUE LAKES ELEMENTARY</v>
          </cell>
        </row>
        <row r="45">
          <cell r="B45" t="str">
            <v>BOB GRAHAM EDUCATION CTR</v>
          </cell>
        </row>
        <row r="46">
          <cell r="B46" t="str">
            <v>BOOKER T. WASHINGTON SR. HIGH</v>
          </cell>
        </row>
        <row r="47">
          <cell r="B47" t="str">
            <v>BOWMAN/DOOLIN K-8 CENTER</v>
          </cell>
        </row>
        <row r="48">
          <cell r="B48" t="str">
            <v>BRENTWOOD ELEMENTARY</v>
          </cell>
        </row>
        <row r="49">
          <cell r="B49" t="str">
            <v>BRIDGEPOINT ACAD GREATER MIAMI</v>
          </cell>
        </row>
        <row r="50">
          <cell r="B50" t="str">
            <v>BRIDGEPOINT ACAD VILLAGE GREEN</v>
          </cell>
        </row>
        <row r="51">
          <cell r="B51" t="str">
            <v>BRIDGEPOINT ACADEMY</v>
          </cell>
        </row>
        <row r="52">
          <cell r="B52" t="str">
            <v>BROADMOOR ELEMENTARY</v>
          </cell>
        </row>
        <row r="53">
          <cell r="B53" t="str">
            <v>BROWNSVILLE MIDDLE</v>
          </cell>
        </row>
        <row r="54">
          <cell r="B54" t="str">
            <v>BUNCHE PARK ELEMENTARY</v>
          </cell>
        </row>
        <row r="55">
          <cell r="B55" t="str">
            <v>CALUSA ELEMENTARY</v>
          </cell>
        </row>
        <row r="56">
          <cell r="B56" t="str">
            <v>CAMPBELL DRIVE K-8 CENTER</v>
          </cell>
        </row>
        <row r="57">
          <cell r="B57" t="str">
            <v>CAMPBELL DRIVE MIDDLE</v>
          </cell>
        </row>
        <row r="58">
          <cell r="B58" t="str">
            <v>CARIBBEAN ELEMENTARY</v>
          </cell>
        </row>
        <row r="59">
          <cell r="B59" t="str">
            <v>CAROL CITY ELEMENTARY</v>
          </cell>
        </row>
        <row r="60">
          <cell r="B60" t="str">
            <v>CAROL CITY MIDDLE</v>
          </cell>
        </row>
        <row r="61">
          <cell r="B61" t="str">
            <v>CARRIE P MEEK/WESTVIEW K-8 CTR</v>
          </cell>
        </row>
        <row r="62">
          <cell r="B62" t="str">
            <v>CENTENNIAL MIDDLE</v>
          </cell>
        </row>
        <row r="63">
          <cell r="B63" t="str">
            <v>CHARLES DAVID WYCHE JR ELEM</v>
          </cell>
        </row>
        <row r="64">
          <cell r="B64" t="str">
            <v>CHARLES R. DREW ELEMENTARY</v>
          </cell>
        </row>
        <row r="65">
          <cell r="B65" t="str">
            <v>CHARLES R. DREW MIDDLE</v>
          </cell>
        </row>
        <row r="66">
          <cell r="B66" t="str">
            <v>CHARLES R. HADLEY ELEMENTARY</v>
          </cell>
        </row>
        <row r="67">
          <cell r="B67" t="str">
            <v>CHARTER SCHOOL AT WATERSTONE</v>
          </cell>
        </row>
        <row r="68">
          <cell r="B68" t="str">
            <v>CHRISTINA M. EVE ELEMENTARY</v>
          </cell>
        </row>
        <row r="69">
          <cell r="B69" t="str">
            <v>CITRUS GROVE ELEMENTARY</v>
          </cell>
        </row>
        <row r="70">
          <cell r="B70" t="str">
            <v>CITRUS GROVE MIDDLE SCHOOL</v>
          </cell>
        </row>
        <row r="71">
          <cell r="B71" t="str">
            <v>CITY OF HIALEAH EDUCATION ACAD</v>
          </cell>
        </row>
        <row r="72">
          <cell r="B72" t="str">
            <v>CLAUDE PEPPER ELEMENTARY</v>
          </cell>
        </row>
        <row r="73">
          <cell r="B73" t="str">
            <v>COCONUT GROVE ELEMENTARY</v>
          </cell>
        </row>
        <row r="74">
          <cell r="B74" t="str">
            <v>COCONUT PALM K-8 ACADEMY</v>
          </cell>
        </row>
        <row r="75">
          <cell r="B75" t="str">
            <v>COLONIAL DRIVE ELEMENTARY</v>
          </cell>
        </row>
        <row r="76">
          <cell r="B76" t="str">
            <v>COMSTOCK ELEMENTARY</v>
          </cell>
        </row>
        <row r="77">
          <cell r="B77" t="str">
            <v>COPE CENTER NORTH</v>
          </cell>
        </row>
        <row r="78">
          <cell r="B78" t="str">
            <v>CORAL GABLES PREPARATORY ACAD</v>
          </cell>
        </row>
        <row r="79">
          <cell r="B79" t="str">
            <v>CORAL GABLES SENIOR HIGH</v>
          </cell>
        </row>
        <row r="80">
          <cell r="B80" t="str">
            <v>CORAL PARK ELEMENTARY</v>
          </cell>
        </row>
        <row r="81">
          <cell r="B81" t="str">
            <v>CORAL REEF ELEMENTARY</v>
          </cell>
        </row>
        <row r="82">
          <cell r="B82" t="str">
            <v>CORAL REEF MONTESSORI ACAD CH</v>
          </cell>
        </row>
        <row r="83">
          <cell r="B83" t="str">
            <v>CORAL REEF SENIOR HIGH</v>
          </cell>
        </row>
        <row r="84">
          <cell r="B84" t="str">
            <v>CORAL TERRACE ELEMENTARY</v>
          </cell>
        </row>
        <row r="85">
          <cell r="B85" t="str">
            <v>CORAL WAY K-8 CENTER</v>
          </cell>
        </row>
        <row r="86">
          <cell r="B86" t="str">
            <v>COUNTRY CLUB MIDDLE SCHOOL</v>
          </cell>
        </row>
        <row r="87">
          <cell r="B87" t="str">
            <v>CRESTVIEW ELEMENTARY</v>
          </cell>
        </row>
        <row r="88">
          <cell r="B88" t="str">
            <v>CUTLER RIDGE ELEMENTARY</v>
          </cell>
        </row>
        <row r="89">
          <cell r="B89" t="str">
            <v>CUTLER RIDGE MIDDLE</v>
          </cell>
        </row>
        <row r="90">
          <cell r="B90" t="str">
            <v>CYPRESS ELEMENTARY</v>
          </cell>
        </row>
        <row r="91">
          <cell r="B91" t="str">
            <v>DANTE B. FASCELL ELEMENTARY</v>
          </cell>
        </row>
        <row r="92">
          <cell r="B92" t="str">
            <v>DAVID FAIRCHILD ELEMENTARY</v>
          </cell>
        </row>
        <row r="93">
          <cell r="B93" t="str">
            <v>DAVID LAWRENCE JR K-8 CENTER</v>
          </cell>
        </row>
        <row r="94">
          <cell r="B94" t="str">
            <v>DESIGN &amp; ARCHITECTURE SENIOR</v>
          </cell>
        </row>
        <row r="95">
          <cell r="B95" t="str">
            <v>DEVON AIRE K-8 CENTER</v>
          </cell>
        </row>
        <row r="96">
          <cell r="B96" t="str">
            <v>DOCTORS CHARTER/MIAMI SHORES</v>
          </cell>
        </row>
        <row r="97">
          <cell r="B97" t="str">
            <v>DORAL ACADEMY</v>
          </cell>
        </row>
        <row r="98">
          <cell r="B98" t="str">
            <v>DORAL ACADEMY CHARTER MIDDLE</v>
          </cell>
        </row>
        <row r="99">
          <cell r="B99" t="str">
            <v>DORAL ACADEMY HIGH SCHOOL</v>
          </cell>
        </row>
        <row r="100">
          <cell r="B100" t="str">
            <v>DORAL ACADEMY OF TECHNOLOGY</v>
          </cell>
        </row>
        <row r="101">
          <cell r="B101" t="str">
            <v>DORAL MIDDLE SCHOOL</v>
          </cell>
        </row>
        <row r="102">
          <cell r="B102" t="str">
            <v>DORAL PERFORMING ARTS ACADEMY</v>
          </cell>
        </row>
        <row r="103">
          <cell r="B103" t="str">
            <v>DOROTHY M WALLACE COPE CENTER</v>
          </cell>
        </row>
        <row r="104">
          <cell r="B104" t="str">
            <v>DOWNTOWN MIAMI CHARTER SCHOOL</v>
          </cell>
        </row>
        <row r="105">
          <cell r="B105" t="str">
            <v>DR GILBERT L. PORTER ELEM</v>
          </cell>
        </row>
        <row r="106">
          <cell r="B106" t="str">
            <v>DR H W MACK/W LITTLE RIVER K8</v>
          </cell>
        </row>
        <row r="107">
          <cell r="B107" t="str">
            <v>DR MICHAEL M KROP SENIOR HIGH</v>
          </cell>
        </row>
        <row r="108">
          <cell r="B108" t="str">
            <v>DR ROLANDO ESPINOSA K-8</v>
          </cell>
        </row>
        <row r="109">
          <cell r="B109" t="str">
            <v>DR. CARLOS J FINLAY ELEMENTARY</v>
          </cell>
        </row>
        <row r="110">
          <cell r="B110" t="str">
            <v>DR. EDWARD L. WHIGHAM</v>
          </cell>
        </row>
        <row r="111">
          <cell r="B111" t="str">
            <v>DR. MANUEL C. BARREIRO ELEM</v>
          </cell>
        </row>
        <row r="112">
          <cell r="B112" t="str">
            <v>DR. ROBERT B. INGRAM EL</v>
          </cell>
        </row>
        <row r="113">
          <cell r="B113" t="str">
            <v>E.W.F. STIRRUP ELEMENTARY</v>
          </cell>
        </row>
        <row r="114">
          <cell r="B114" t="str">
            <v>EARLINGTON HEIGHTS ELEMENTARY</v>
          </cell>
        </row>
        <row r="115">
          <cell r="B115" t="str">
            <v>EARLY BEGINNINGS ACADEMY-CIVIC</v>
          </cell>
        </row>
        <row r="116">
          <cell r="B116" t="str">
            <v>EDISON PARK ELEMENTARY</v>
          </cell>
        </row>
        <row r="117">
          <cell r="B117" t="str">
            <v>EMERSON ELEMENTARY</v>
          </cell>
        </row>
        <row r="118">
          <cell r="B118" t="str">
            <v>ENEIDA MASSAS HARTNER ELEM</v>
          </cell>
        </row>
        <row r="119">
          <cell r="B119" t="str">
            <v>ERNEST R GRAHAM K-8 CENTER</v>
          </cell>
        </row>
        <row r="120">
          <cell r="B120" t="str">
            <v>ETHEL F BECKFORD/RICHMOND ELEM</v>
          </cell>
        </row>
        <row r="121">
          <cell r="B121" t="str">
            <v>ETHEL KOGER BECKHAM ELEMENTARY</v>
          </cell>
        </row>
        <row r="122">
          <cell r="B122" t="str">
            <v>EUGENIA B. THOMAS K-8 CENTER</v>
          </cell>
        </row>
        <row r="123">
          <cell r="B123" t="str">
            <v>EVEN START</v>
          </cell>
        </row>
        <row r="124">
          <cell r="B124" t="str">
            <v>EVERGLADES K-8 CENTER</v>
          </cell>
        </row>
        <row r="125">
          <cell r="B125" t="str">
            <v>EXCELSIOR CHARTER ACADEMY</v>
          </cell>
        </row>
        <row r="126">
          <cell r="B126" t="str">
            <v>EXCELSIOR CHARTER HIGH SCHOOL</v>
          </cell>
        </row>
        <row r="127">
          <cell r="B127" t="str">
            <v>EXCELSIOR LANGUAGE ACADEMY K-8</v>
          </cell>
        </row>
        <row r="128">
          <cell r="B128" t="str">
            <v>FAIRLAWN ELEMENTARY</v>
          </cell>
        </row>
        <row r="129">
          <cell r="B129" t="str">
            <v>FELIX VARELA SENIOR HIGH</v>
          </cell>
        </row>
        <row r="130">
          <cell r="B130" t="str">
            <v>FIENBERG/FISHER K-8 CENTER</v>
          </cell>
        </row>
        <row r="131">
          <cell r="B131" t="str">
            <v>FLAGAMI ELEMENTARY</v>
          </cell>
        </row>
        <row r="132">
          <cell r="B132" t="str">
            <v>FLAMINGO ELEMENTARY</v>
          </cell>
        </row>
        <row r="133">
          <cell r="B133" t="str">
            <v>FLORIDA CITY ELEMENTARY</v>
          </cell>
        </row>
        <row r="134">
          <cell r="B134" t="str">
            <v>FLORIDA INTERNATIONAL ACADEMY</v>
          </cell>
        </row>
        <row r="135">
          <cell r="B135" t="str">
            <v>FLORIDA INTERNATIONAL EL ACAD</v>
          </cell>
        </row>
        <row r="136">
          <cell r="B136" t="str">
            <v>FRANCES S. TUCKER ELEMENTARY</v>
          </cell>
        </row>
        <row r="137">
          <cell r="B137" t="str">
            <v>FRANK C. MARTIN K-8 CENTER</v>
          </cell>
        </row>
        <row r="138">
          <cell r="B138" t="str">
            <v>FREDERICK DOUGLASS ELEMENTARY</v>
          </cell>
        </row>
        <row r="139">
          <cell r="B139" t="str">
            <v>FULFORD ELEMENTARY</v>
          </cell>
        </row>
        <row r="140">
          <cell r="B140" t="str">
            <v>G. HOLMES BRADDOCK SENIOR HIGH</v>
          </cell>
        </row>
        <row r="141">
          <cell r="B141" t="str">
            <v>GATEWAY ENVIRONMENTAL K-8</v>
          </cell>
        </row>
        <row r="142">
          <cell r="B142" t="str">
            <v>GEORGE WASHINGTON CARVER</v>
          </cell>
        </row>
        <row r="143">
          <cell r="B143" t="str">
            <v>GEORGE WASHINGTON CARVER ELEM</v>
          </cell>
        </row>
        <row r="144">
          <cell r="B144" t="str">
            <v>GERTRUDE EDELMAN/SABAL PALM EL</v>
          </cell>
        </row>
        <row r="145">
          <cell r="B145" t="str">
            <v>GIBSON CHARTER SCHOOL</v>
          </cell>
        </row>
        <row r="146">
          <cell r="B146" t="str">
            <v>GLADES MIDDLE</v>
          </cell>
        </row>
        <row r="147">
          <cell r="B147" t="str">
            <v>GLORIA FLOYD ELEMENTARY</v>
          </cell>
        </row>
        <row r="148">
          <cell r="B148" t="str">
            <v>GOLDEN GLADES ELEMENTARY</v>
          </cell>
        </row>
        <row r="149">
          <cell r="B149" t="str">
            <v>GOULDS ELEMENTARY</v>
          </cell>
        </row>
        <row r="150">
          <cell r="B150" t="str">
            <v>GRATIGNY ELEMENTARY</v>
          </cell>
        </row>
        <row r="151">
          <cell r="B151" t="str">
            <v>GREEN SPRINGS HIGH SCHOOL</v>
          </cell>
        </row>
        <row r="152">
          <cell r="B152" t="str">
            <v>GREENGLADE ELEMENTARY</v>
          </cell>
        </row>
        <row r="153">
          <cell r="B153" t="str">
            <v>GREYNOLDS PARK ELEMENTARY</v>
          </cell>
        </row>
        <row r="154">
          <cell r="B154" t="str">
            <v>GULFSTREAM ELEMENTARY</v>
          </cell>
        </row>
        <row r="155">
          <cell r="B155" t="str">
            <v>HAMMOCKS MIDDLE</v>
          </cell>
        </row>
        <row r="156">
          <cell r="B156" t="str">
            <v>HENRY E.S. REEVES ELEMENTARY</v>
          </cell>
        </row>
        <row r="157">
          <cell r="B157" t="str">
            <v>HENRY H. FILER MIDDLE</v>
          </cell>
        </row>
        <row r="158">
          <cell r="B158" t="str">
            <v>HENRY M. FLAGLER ELEMENTARY</v>
          </cell>
        </row>
        <row r="159">
          <cell r="B159" t="str">
            <v>HENRY S. WEST LABORATORY SCHL</v>
          </cell>
        </row>
        <row r="160">
          <cell r="B160" t="str">
            <v>HERBERT A. AMMONS MIDDLE</v>
          </cell>
        </row>
        <row r="161">
          <cell r="B161" t="str">
            <v>HIALEAH ELEMENTARY</v>
          </cell>
        </row>
        <row r="162">
          <cell r="B162" t="str">
            <v>HIALEAH GARDENS ELEMENTARY</v>
          </cell>
        </row>
        <row r="163">
          <cell r="B163" t="str">
            <v>HIALEAH GARDENS MIDDLE SCHOOL</v>
          </cell>
        </row>
        <row r="164">
          <cell r="B164" t="str">
            <v>HIALEAH GARDENS SENIOR</v>
          </cell>
        </row>
        <row r="165">
          <cell r="B165" t="str">
            <v>HIALEAH MIDDLE</v>
          </cell>
        </row>
        <row r="166">
          <cell r="B166" t="str">
            <v>HIALEAH SENIOR</v>
          </cell>
        </row>
        <row r="167">
          <cell r="B167" t="str">
            <v>HIALEAH-MIAMI LAKES SENIOR</v>
          </cell>
        </row>
        <row r="168">
          <cell r="B168" t="str">
            <v>HIBISCUS ELEMENTARY</v>
          </cell>
        </row>
        <row r="169">
          <cell r="B169" t="str">
            <v>HIGHLAND OAKS MIDDLE</v>
          </cell>
        </row>
        <row r="170">
          <cell r="B170" t="str">
            <v>HOLMES ELEMENTARY</v>
          </cell>
        </row>
        <row r="171">
          <cell r="B171" t="str">
            <v>HOMESTEAD MIDDLE</v>
          </cell>
        </row>
        <row r="172">
          <cell r="B172" t="str">
            <v>HOMESTEAD SENIOR HIGH</v>
          </cell>
        </row>
        <row r="173">
          <cell r="B173" t="str">
            <v>HORACE MANN MIDDLE</v>
          </cell>
        </row>
        <row r="174">
          <cell r="B174" t="str">
            <v>HOWARD A. DOOLIN MIDDLE</v>
          </cell>
        </row>
        <row r="175">
          <cell r="B175" t="str">
            <v>HOWARD D. MCMILLAN MIDDLE</v>
          </cell>
        </row>
        <row r="176">
          <cell r="B176" t="str">
            <v>HOWARD DRIVE ELEMENTARY</v>
          </cell>
        </row>
        <row r="177">
          <cell r="B177" t="str">
            <v>HUBERT O. SIBLEY K-8 CENTER</v>
          </cell>
        </row>
        <row r="178">
          <cell r="B178" t="str">
            <v>INSTRUCTIONAL SYSTEMWIDE</v>
          </cell>
        </row>
        <row r="179">
          <cell r="B179" t="str">
            <v>INTEGRATED ACADEMICS (SIATECH)</v>
          </cell>
        </row>
        <row r="180">
          <cell r="B180" t="str">
            <v>INTL STUDIES PREP ACADEMY</v>
          </cell>
        </row>
        <row r="181">
          <cell r="B181" t="str">
            <v>INTL. STUDIES CHARTER MIDDLE</v>
          </cell>
        </row>
        <row r="182">
          <cell r="B182" t="str">
            <v>INTL. STUDIES CHARTER SENIOR</v>
          </cell>
        </row>
        <row r="183">
          <cell r="B183" t="str">
            <v>IPREPARATORY ACADEMY</v>
          </cell>
        </row>
        <row r="184">
          <cell r="B184" t="str">
            <v>IRVING &amp; BEATRICE PESKOE K-8</v>
          </cell>
        </row>
        <row r="185">
          <cell r="B185" t="str">
            <v>ISAAC ACADEMY K-8</v>
          </cell>
        </row>
        <row r="186">
          <cell r="B186" t="str">
            <v>J.W. JOHNSON ELEMENTARY</v>
          </cell>
        </row>
        <row r="187">
          <cell r="B187" t="str">
            <v>JACK D. GORDON ELEMENTARY</v>
          </cell>
        </row>
        <row r="188">
          <cell r="B188" t="str">
            <v>JAMES H. BRIGHT ELEMENTARY</v>
          </cell>
        </row>
        <row r="189">
          <cell r="B189" t="str">
            <v>JAN MANN OPPORTUNITY SCHOOL</v>
          </cell>
        </row>
        <row r="190">
          <cell r="B190" t="str">
            <v>JANE ROBERTS K-8 CENTER</v>
          </cell>
        </row>
        <row r="191">
          <cell r="B191" t="str">
            <v>JESSE J MCCRARY JR ELEMENTARY</v>
          </cell>
        </row>
        <row r="192">
          <cell r="B192" t="str">
            <v>JOE HALL ELEMENTARY</v>
          </cell>
        </row>
        <row r="193">
          <cell r="B193" t="str">
            <v>JOELLA C. GOOD ELEMENTARY</v>
          </cell>
        </row>
        <row r="194">
          <cell r="B194" t="str">
            <v>JOHN A FERGUSON SENIOR HIGH</v>
          </cell>
        </row>
        <row r="195">
          <cell r="B195" t="str">
            <v>JOHN F. KENNEDY MIDDLE</v>
          </cell>
        </row>
        <row r="196">
          <cell r="B196" t="str">
            <v>JOHN G. DUPUIS ELEMENTARY</v>
          </cell>
        </row>
        <row r="197">
          <cell r="B197" t="str">
            <v>JOHN I. SMITH K-8 CENTER</v>
          </cell>
        </row>
        <row r="198">
          <cell r="B198" t="str">
            <v>JORGE MAS CANOSA MIDDLE</v>
          </cell>
        </row>
        <row r="199">
          <cell r="B199" t="str">
            <v>JOSE DE DIEGO MIDDLE SCHOOL</v>
          </cell>
        </row>
        <row r="200">
          <cell r="B200" t="str">
            <v>JOSE MARTI MAST 6-12 ACADEMY</v>
          </cell>
        </row>
        <row r="201">
          <cell r="B201" t="str">
            <v>JOSE MARTI MIDDLE</v>
          </cell>
        </row>
        <row r="202">
          <cell r="B202" t="str">
            <v>JUVENILE JUSTICE CENTER</v>
          </cell>
        </row>
        <row r="203">
          <cell r="B203" t="str">
            <v>KELSEY L. PHARR ELEMENTARY</v>
          </cell>
        </row>
        <row r="204">
          <cell r="B204" t="str">
            <v>KENDALE ELEMENTARY</v>
          </cell>
        </row>
        <row r="205">
          <cell r="B205" t="str">
            <v>KENDALE LAKES ELEMENTARY</v>
          </cell>
        </row>
        <row r="206">
          <cell r="B206" t="str">
            <v>KENSINGTON PARK ELEMENTARY</v>
          </cell>
        </row>
        <row r="207">
          <cell r="B207" t="str">
            <v>KENWOOD K-8 CENTER</v>
          </cell>
        </row>
        <row r="208">
          <cell r="B208" t="str">
            <v>KEY BISCAYNE K-8 CENTER</v>
          </cell>
        </row>
        <row r="209">
          <cell r="B209" t="str">
            <v>KEYS GATE CHARTER HIGH SCHL</v>
          </cell>
        </row>
        <row r="210">
          <cell r="B210" t="str">
            <v>KEYS GATE CHARTER SCHOOL</v>
          </cell>
        </row>
        <row r="211">
          <cell r="B211" t="str">
            <v>KINLOCH PARK ELEMENTARY</v>
          </cell>
        </row>
        <row r="212">
          <cell r="B212" t="str">
            <v>KINLOCH PARK MIDDLE</v>
          </cell>
        </row>
        <row r="213">
          <cell r="B213" t="str">
            <v>LAKE STEVENS ELEMENTARY</v>
          </cell>
        </row>
        <row r="214">
          <cell r="B214" t="str">
            <v>LAKE STEVENS MIDDLE</v>
          </cell>
        </row>
        <row r="215">
          <cell r="B215" t="str">
            <v>LAKEVIEW ELEMENTARY</v>
          </cell>
        </row>
        <row r="216">
          <cell r="B216" t="str">
            <v>LAMAR LOUISE CURRY MIDDLE SCH</v>
          </cell>
        </row>
        <row r="217">
          <cell r="B217" t="str">
            <v>LAURA C. SAUNDERS ELEMENTARY</v>
          </cell>
        </row>
        <row r="218">
          <cell r="B218" t="str">
            <v>LAW ENFORCEMENT OFFICERS HS</v>
          </cell>
        </row>
        <row r="219">
          <cell r="B219" t="str">
            <v>LAWRENCE ACADEMY ELEMENTARY</v>
          </cell>
        </row>
        <row r="220">
          <cell r="B220" t="str">
            <v>LAWRENCE ACADEMY MIDDLE</v>
          </cell>
        </row>
        <row r="221">
          <cell r="B221" t="str">
            <v>LAWRENCE ACADEMY SENIOR</v>
          </cell>
        </row>
        <row r="222">
          <cell r="B222" t="str">
            <v>LAWTON CHILES MIDDLE SCHOOL</v>
          </cell>
        </row>
        <row r="223">
          <cell r="B223" t="str">
            <v>LEEWOOD K-8 CENTER</v>
          </cell>
        </row>
        <row r="224">
          <cell r="B224" t="str">
            <v>LEISURE CITY K-8 CENTER</v>
          </cell>
        </row>
        <row r="225">
          <cell r="B225" t="str">
            <v>LENORA B. SMITH ELEMENTARY</v>
          </cell>
        </row>
        <row r="226">
          <cell r="B226" t="str">
            <v>LIBERTY CITY ELEMENTARY</v>
          </cell>
        </row>
        <row r="227">
          <cell r="B227" t="str">
            <v>LIFE SKILLS CENTER MIAMI-DADE</v>
          </cell>
        </row>
        <row r="228">
          <cell r="B228" t="str">
            <v>LILLIE C. EVANS K-8 CENTER</v>
          </cell>
        </row>
        <row r="229">
          <cell r="B229" t="str">
            <v>LINCOLN-MARTI CHARTER HIALEAH</v>
          </cell>
        </row>
        <row r="230">
          <cell r="B230" t="str">
            <v>LINCOLN-MARTI CS INT'L CAMPUS</v>
          </cell>
        </row>
        <row r="231">
          <cell r="B231" t="str">
            <v>LINCOLN-MARTI CS LITTLE HAVANA</v>
          </cell>
        </row>
        <row r="232">
          <cell r="B232" t="str">
            <v>LINDA LENTIN K-8 CENTER</v>
          </cell>
        </row>
        <row r="233">
          <cell r="B233" t="str">
            <v>LORAH PARK ELEMENTARY</v>
          </cell>
        </row>
        <row r="234">
          <cell r="B234" t="str">
            <v>LUDLAM ELEMENTARY</v>
          </cell>
        </row>
        <row r="235">
          <cell r="B235" t="str">
            <v>M.A. MILAM K-8 CENTER</v>
          </cell>
        </row>
        <row r="236">
          <cell r="B236" t="str">
            <v>MADIE IVES ELEMENTARY</v>
          </cell>
        </row>
        <row r="237">
          <cell r="B237" t="str">
            <v>MADISON MIDDLE SCHOOL</v>
          </cell>
        </row>
        <row r="238">
          <cell r="B238" t="str">
            <v>MAE WALTERS ELEMENTARY</v>
          </cell>
        </row>
        <row r="239">
          <cell r="B239" t="str">
            <v>MANDARIN LAKES K-8 CENTER</v>
          </cell>
        </row>
        <row r="240">
          <cell r="B240" t="str">
            <v>MARITIME &amp; SCIENCE TECHNOLOGY</v>
          </cell>
        </row>
        <row r="241">
          <cell r="B241" t="str">
            <v>MARJORY STONEMAN DOUGLAS ELEM</v>
          </cell>
        </row>
        <row r="242">
          <cell r="B242" t="str">
            <v>MARTIN LUTHER KING ELEMENTARY</v>
          </cell>
        </row>
        <row r="243">
          <cell r="B243" t="str">
            <v>MATER ACADEMY</v>
          </cell>
        </row>
        <row r="244">
          <cell r="B244" t="str">
            <v>MATER ACADEMY (MIAMI BEACH)</v>
          </cell>
        </row>
        <row r="245">
          <cell r="B245" t="str">
            <v>MATER ACADEMY CHARTER HIGH</v>
          </cell>
        </row>
        <row r="246">
          <cell r="B246" t="str">
            <v>MATER ACADEMY CHARTER MIDDLE</v>
          </cell>
        </row>
        <row r="247">
          <cell r="B247" t="str">
            <v>MATER ACADEMY EAST CHARTER</v>
          </cell>
        </row>
        <row r="248">
          <cell r="B248" t="str">
            <v>MATER ACADEMY EAST HIGH SCHOOL</v>
          </cell>
        </row>
        <row r="249">
          <cell r="B249" t="str">
            <v>MATER ACADEMY EAST MIDDLE</v>
          </cell>
        </row>
        <row r="250">
          <cell r="B250" t="str">
            <v>MATER ACADEMY HIGH-INTL STUDIE</v>
          </cell>
        </row>
        <row r="251">
          <cell r="B251" t="str">
            <v>MATER ACADEMY LAKES HIGH SCH</v>
          </cell>
        </row>
        <row r="252">
          <cell r="B252" t="str">
            <v>MATER ACADEMY LAKES MIDDLE</v>
          </cell>
        </row>
        <row r="253">
          <cell r="B253" t="str">
            <v>MATER ACADEMY MIDDLE-INTL STUD</v>
          </cell>
        </row>
        <row r="254">
          <cell r="B254" t="str">
            <v>MATER ACADEMY OF INTL STUDIES</v>
          </cell>
        </row>
        <row r="255">
          <cell r="B255" t="str">
            <v>MATER BRICKELL PREP ACAD HIGH</v>
          </cell>
        </row>
        <row r="256">
          <cell r="B256" t="str">
            <v>MATER BRICKELL PREP ACADEMY</v>
          </cell>
        </row>
        <row r="257">
          <cell r="B257" t="str">
            <v>MATER GARDENS ACADEMY</v>
          </cell>
        </row>
        <row r="258">
          <cell r="B258" t="str">
            <v>MATER GARDENS ACADEMY MIDDLE</v>
          </cell>
        </row>
        <row r="259">
          <cell r="B259" t="str">
            <v>MATER GROVE ACADEMY</v>
          </cell>
        </row>
        <row r="260">
          <cell r="B260" t="str">
            <v>MATER PERFORMING ARTS ACADEMY</v>
          </cell>
        </row>
        <row r="261">
          <cell r="B261" t="str">
            <v>MAVERICKS HIGH OF NORTH M-DADE</v>
          </cell>
        </row>
        <row r="262">
          <cell r="B262" t="str">
            <v>MAVERICKS HIGH OF SOUTH M-DADE</v>
          </cell>
        </row>
        <row r="263">
          <cell r="B263" t="str">
            <v>MAYA ANGELOU ELEMENTARY</v>
          </cell>
        </row>
        <row r="264">
          <cell r="B264" t="str">
            <v>MAYS MIDDLE</v>
          </cell>
        </row>
        <row r="265">
          <cell r="B265" t="str">
            <v>MEADOWLANE ELEMENTARY</v>
          </cell>
        </row>
        <row r="266">
          <cell r="B266" t="str">
            <v>MED ACAD SCIENCE &amp; TECHNOLOGY</v>
          </cell>
        </row>
        <row r="267">
          <cell r="B267" t="str">
            <v>MELROSE ELEMENTARY</v>
          </cell>
        </row>
        <row r="268">
          <cell r="B268" t="str">
            <v>MERRICK EDUCATIONAL CENTER</v>
          </cell>
        </row>
        <row r="269">
          <cell r="B269" t="str">
            <v>MIAMI ARTS CHARTER</v>
          </cell>
        </row>
        <row r="270">
          <cell r="B270" t="str">
            <v>MIAMI BEACH SENIOR HIGH</v>
          </cell>
        </row>
        <row r="271">
          <cell r="B271" t="str">
            <v>MIAMI CAROL CITY SENIOR HIGH</v>
          </cell>
        </row>
        <row r="272">
          <cell r="B272" t="str">
            <v>MIAMI CENTRAL SENIOR HIGH</v>
          </cell>
        </row>
        <row r="273">
          <cell r="B273" t="str">
            <v>MIAMI CHILDREN'S MUSEUM</v>
          </cell>
        </row>
        <row r="274">
          <cell r="B274" t="str">
            <v>MIAMI COMMUNITY CH HIGH SCHOOL</v>
          </cell>
        </row>
        <row r="275">
          <cell r="B275" t="str">
            <v>MIAMI COMMUNITY CHARTER MIDDLE</v>
          </cell>
        </row>
        <row r="276">
          <cell r="B276" t="str">
            <v>MIAMI COMMUNITY CHARTER SCHOOL</v>
          </cell>
        </row>
        <row r="277">
          <cell r="B277" t="str">
            <v>MIAMI CORAL PARK SENIOR HIGH</v>
          </cell>
        </row>
        <row r="278">
          <cell r="B278" t="str">
            <v>MIAMI EDISON MIDDLE</v>
          </cell>
        </row>
        <row r="279">
          <cell r="B279" t="str">
            <v>MIAMI EDISON SENIOR HIGH</v>
          </cell>
        </row>
        <row r="280">
          <cell r="B280" t="str">
            <v>MIAMI GARDENS ELEMENTARY</v>
          </cell>
        </row>
        <row r="281">
          <cell r="B281" t="str">
            <v>MIAMI HEIGHTS ELEMENTARY</v>
          </cell>
        </row>
        <row r="282">
          <cell r="B282" t="str">
            <v>MIAMI JACKSON SENIOR HIGH</v>
          </cell>
        </row>
        <row r="283">
          <cell r="B283" t="str">
            <v>MIAMI KILLIAN SENIOR HIGH</v>
          </cell>
        </row>
        <row r="284">
          <cell r="B284" t="str">
            <v>MIAMI LAKES EDUCATIONAL CENTER</v>
          </cell>
        </row>
        <row r="285">
          <cell r="B285" t="str">
            <v>MIAMI LAKES K-8 CENTER</v>
          </cell>
        </row>
        <row r="286">
          <cell r="B286" t="str">
            <v>MIAMI LAKES MIDDLE</v>
          </cell>
        </row>
        <row r="287">
          <cell r="B287" t="str">
            <v>MIAMI MACARTHUR SOUTH</v>
          </cell>
        </row>
        <row r="288">
          <cell r="B288" t="str">
            <v>MIAMI NORLAND SENIOR HIGH</v>
          </cell>
        </row>
        <row r="289">
          <cell r="B289" t="str">
            <v>MIAMI NORTHWESTERN SENIOR HIGH</v>
          </cell>
        </row>
        <row r="290">
          <cell r="B290" t="str">
            <v>MIAMI PALMETTO SENIOR HIGH</v>
          </cell>
        </row>
        <row r="291">
          <cell r="B291" t="str">
            <v>MIAMI PARK ELEMENTARY</v>
          </cell>
        </row>
        <row r="292">
          <cell r="B292" t="str">
            <v>MIAMI SENIOR HIGH</v>
          </cell>
        </row>
        <row r="293">
          <cell r="B293" t="str">
            <v>MIAMI SHORES ELEMENTARY</v>
          </cell>
        </row>
        <row r="294">
          <cell r="B294" t="str">
            <v>MIAMI SOUTHRIDGE SENIOR HIGH</v>
          </cell>
        </row>
        <row r="295">
          <cell r="B295" t="str">
            <v>MIAMI SPRINGS ELEMENTARY</v>
          </cell>
        </row>
        <row r="296">
          <cell r="B296" t="str">
            <v>MIAMI SPRINGS MIDDLE</v>
          </cell>
        </row>
        <row r="297">
          <cell r="B297" t="str">
            <v>MIAMI SPRINGS SENIOR HIGH</v>
          </cell>
        </row>
        <row r="298">
          <cell r="B298" t="str">
            <v>MIAMI SUNSET SENIOR HIGH</v>
          </cell>
        </row>
        <row r="299">
          <cell r="B299" t="str">
            <v>MIAMI-DADE ONLINE ACADEMY</v>
          </cell>
        </row>
        <row r="300">
          <cell r="B300" t="str">
            <v>MIGRANT EDUCATION PROGRAM</v>
          </cell>
        </row>
        <row r="301">
          <cell r="B301" t="str">
            <v>MORNINGSIDE ELEMENTARY</v>
          </cell>
        </row>
        <row r="302">
          <cell r="B302" t="str">
            <v>MYRTLE GROVE ELEMENTARY</v>
          </cell>
        </row>
        <row r="303">
          <cell r="B303" t="str">
            <v>N. DADE CTR FOR MODERN LANG</v>
          </cell>
        </row>
        <row r="304">
          <cell r="B304" t="str">
            <v>NATHAN YOUNG ELEMENTARY</v>
          </cell>
        </row>
        <row r="305">
          <cell r="B305" t="str">
            <v>NATURAL BRIDGE ELEMENTARY</v>
          </cell>
        </row>
        <row r="306">
          <cell r="B306" t="str">
            <v>NAUTILUS MIDDLE</v>
          </cell>
        </row>
        <row r="307">
          <cell r="B307" t="str">
            <v>NEVA KING COOPER EDUCATIONAL</v>
          </cell>
        </row>
        <row r="308">
          <cell r="B308" t="str">
            <v>NEW WORLD SCHOOL OF THE ARTS</v>
          </cell>
        </row>
        <row r="309">
          <cell r="B309" t="str">
            <v>NORLAND ELEMENTARY</v>
          </cell>
        </row>
        <row r="310">
          <cell r="B310" t="str">
            <v>NORLAND MIDDLE</v>
          </cell>
        </row>
        <row r="311">
          <cell r="B311" t="str">
            <v>NORMA BUTLER BOSSARD ELEM</v>
          </cell>
        </row>
        <row r="312">
          <cell r="B312" t="str">
            <v>NORMAN S. EDELCUP/SUNNY ISLES</v>
          </cell>
        </row>
        <row r="313">
          <cell r="B313" t="str">
            <v>NORTH BEACH ELEMENTARY</v>
          </cell>
        </row>
        <row r="314">
          <cell r="B314" t="str">
            <v>NORTH COUNTY K-8 CENTER</v>
          </cell>
        </row>
        <row r="315">
          <cell r="B315" t="str">
            <v>NORTH DADE MIDDLE</v>
          </cell>
        </row>
        <row r="316">
          <cell r="B316" t="str">
            <v>NORTH GARDENS HIGH SCHOOL</v>
          </cell>
        </row>
        <row r="317">
          <cell r="B317" t="str">
            <v>NORTH GLADE ELEMENTARY</v>
          </cell>
        </row>
        <row r="318">
          <cell r="B318" t="str">
            <v>NORTH HIALEAH ELEMENTARY</v>
          </cell>
        </row>
        <row r="319">
          <cell r="B319" t="str">
            <v>NORTH MIAMI BEACH SENIOR HIGH</v>
          </cell>
        </row>
        <row r="320">
          <cell r="B320" t="str">
            <v>NORTH MIAMI ELEMENTARY</v>
          </cell>
        </row>
        <row r="321">
          <cell r="B321" t="str">
            <v>NORTH MIAMI MIDDLE</v>
          </cell>
        </row>
        <row r="322">
          <cell r="B322" t="str">
            <v>NORTH MIAMI SENIOR HIGH</v>
          </cell>
        </row>
        <row r="323">
          <cell r="B323" t="str">
            <v>NORTH PARK HIGH SCHOOL</v>
          </cell>
        </row>
        <row r="324">
          <cell r="B324" t="str">
            <v>NORTH TWIN LAKES ELEMENTARY</v>
          </cell>
        </row>
        <row r="325">
          <cell r="B325" t="str">
            <v>NORWOOD ELEMENTARY</v>
          </cell>
        </row>
        <row r="326">
          <cell r="B326" t="str">
            <v>OAK GROVE ELEMENTARY</v>
          </cell>
        </row>
        <row r="327">
          <cell r="B327" t="str">
            <v>OJUS ELEMENTARY</v>
          </cell>
        </row>
        <row r="328">
          <cell r="B328" t="str">
            <v>OLINDA ELEMENTARY</v>
          </cell>
        </row>
        <row r="329">
          <cell r="B329" t="str">
            <v>OLIVER HOOVER ELEMENTARY</v>
          </cell>
        </row>
        <row r="330">
          <cell r="B330" t="str">
            <v>OLYMPIA HEIGHTS ELEMENTARY</v>
          </cell>
        </row>
        <row r="331">
          <cell r="B331" t="str">
            <v>ORCHARD VILLA ELEMENTARY</v>
          </cell>
        </row>
        <row r="332">
          <cell r="B332" t="str">
            <v>OXFORD ACADEMY OF MIAMI</v>
          </cell>
        </row>
        <row r="333">
          <cell r="B333" t="str">
            <v>PALM LAKES ELEMENTARY</v>
          </cell>
        </row>
        <row r="334">
          <cell r="B334" t="str">
            <v>PALM SPRINGS ELEMENTARY</v>
          </cell>
        </row>
        <row r="335">
          <cell r="B335" t="str">
            <v>PALM SPRINGS MIDDLE</v>
          </cell>
        </row>
        <row r="336">
          <cell r="B336" t="str">
            <v>PALM SPRINGS NORTH ELEMENTARY</v>
          </cell>
        </row>
        <row r="337">
          <cell r="B337" t="str">
            <v>PALMETTO ELEMENTARY</v>
          </cell>
        </row>
        <row r="338">
          <cell r="B338" t="str">
            <v>PALMETTO MIDDLE</v>
          </cell>
        </row>
        <row r="339">
          <cell r="B339" t="str">
            <v>PARKVIEW ELEMENTARY</v>
          </cell>
        </row>
        <row r="340">
          <cell r="B340" t="str">
            <v>PARKWAY ELEMENTARY</v>
          </cell>
        </row>
        <row r="341">
          <cell r="B341" t="str">
            <v>PARKWAY MIDDLE</v>
          </cell>
        </row>
        <row r="342">
          <cell r="B342" t="str">
            <v>PAUL LAURENCE DUNBAR ELEM</v>
          </cell>
        </row>
        <row r="343">
          <cell r="B343" t="str">
            <v>PAUL W. BELL MIDDLE</v>
          </cell>
        </row>
        <row r="344">
          <cell r="B344" t="str">
            <v>PERRINE ELEMENTARY</v>
          </cell>
        </row>
        <row r="345">
          <cell r="B345" t="str">
            <v>PHILLIS WHEATLEY ELEMENTARY</v>
          </cell>
        </row>
        <row r="346">
          <cell r="B346" t="str">
            <v>PHYLLIS RUTH MILLER ELEMENTARY</v>
          </cell>
        </row>
        <row r="347">
          <cell r="B347" t="str">
            <v>PINE LAKE ELEMENTARY</v>
          </cell>
        </row>
        <row r="348">
          <cell r="B348" t="str">
            <v>PINE VILLA ELEMENTARY</v>
          </cell>
        </row>
        <row r="349">
          <cell r="B349" t="str">
            <v>PINECREST ACADEMY (NORTH)</v>
          </cell>
        </row>
        <row r="350">
          <cell r="B350" t="str">
            <v>PINECREST ACADEMY CHARTER HIGH</v>
          </cell>
        </row>
        <row r="351">
          <cell r="B351" t="str">
            <v>PINECREST ACADEMY CHARTER MIDD</v>
          </cell>
        </row>
        <row r="352">
          <cell r="B352" t="str">
            <v>PINECREST ACADEMY MIDDLE NORTH</v>
          </cell>
        </row>
        <row r="353">
          <cell r="B353" t="str">
            <v>PINECREST ACADEMY SOUTH CAMPUS</v>
          </cell>
        </row>
        <row r="354">
          <cell r="B354" t="str">
            <v>PINECREST COVE ACADEMY</v>
          </cell>
        </row>
        <row r="355">
          <cell r="B355" t="str">
            <v>PINECREST ELEMENTARY</v>
          </cell>
        </row>
        <row r="356">
          <cell r="B356" t="str">
            <v>PINECREST PREP ACADEMY</v>
          </cell>
        </row>
        <row r="357">
          <cell r="B357" t="str">
            <v>POINCIANA PARK ELEMENTARY</v>
          </cell>
        </row>
        <row r="358">
          <cell r="B358" t="str">
            <v>PONCE DE LEON MIDDLE</v>
          </cell>
        </row>
        <row r="359">
          <cell r="B359" t="str">
            <v>PRE K - INTERVENTION</v>
          </cell>
        </row>
        <row r="360">
          <cell r="B360" t="str">
            <v>PRIMARY LEARNING CENTER</v>
          </cell>
        </row>
        <row r="361">
          <cell r="B361" t="str">
            <v>RAINBOW PARK ELEMENTARY</v>
          </cell>
        </row>
        <row r="362">
          <cell r="B362" t="str">
            <v>RAMZ ACAD MIDDLE MIAMI CAMPUS</v>
          </cell>
        </row>
        <row r="363">
          <cell r="B363" t="str">
            <v>RAMZ ACADEMY ELEM MIAMI CAMPUS</v>
          </cell>
        </row>
        <row r="364">
          <cell r="B364" t="str">
            <v>REDLAND ELEMENTARY</v>
          </cell>
        </row>
        <row r="365">
          <cell r="B365" t="str">
            <v>REDLAND MIDDLE</v>
          </cell>
        </row>
        <row r="366">
          <cell r="B366" t="str">
            <v>REDONDO ELEMENTARY</v>
          </cell>
        </row>
        <row r="367">
          <cell r="B367" t="str">
            <v>REGION VI</v>
          </cell>
        </row>
        <row r="368">
          <cell r="B368" t="str">
            <v>RENAISSANCE ELEMENTARY CHARTER</v>
          </cell>
        </row>
        <row r="369">
          <cell r="B369" t="str">
            <v>RENAISSANCE MIDDLE CHARTER</v>
          </cell>
        </row>
        <row r="370">
          <cell r="B370" t="str">
            <v>RICHARD ALLEN LEADERSHIP ACAD</v>
          </cell>
        </row>
        <row r="371">
          <cell r="B371" t="str">
            <v>RICHMOND HEIGHTS MIDDLE</v>
          </cell>
        </row>
        <row r="372">
          <cell r="B372" t="str">
            <v>RIVER CITIES COMMUNITY CHARTER</v>
          </cell>
        </row>
        <row r="373">
          <cell r="B373" t="str">
            <v>RIVERSIDE ELEMENTARY</v>
          </cell>
        </row>
        <row r="374">
          <cell r="B374" t="str">
            <v>RIVIERA MIDDLE</v>
          </cell>
        </row>
        <row r="375">
          <cell r="B375" t="str">
            <v>ROBERT MORGAN EDUCATIONAL CTR</v>
          </cell>
        </row>
        <row r="376">
          <cell r="B376" t="str">
            <v>ROBERT RENICK EDUCATION CTR</v>
          </cell>
        </row>
        <row r="377">
          <cell r="B377" t="str">
            <v>ROBERT RUSSA MOTON ELEMENTARY</v>
          </cell>
        </row>
        <row r="378">
          <cell r="B378" t="str">
            <v>ROCKWAY ELEMENTARY</v>
          </cell>
        </row>
        <row r="379">
          <cell r="B379" t="str">
            <v>ROCKWAY MIDDLE</v>
          </cell>
        </row>
        <row r="380">
          <cell r="B380" t="str">
            <v>RONALD W REAGAN/DORAL SENIOR</v>
          </cell>
        </row>
        <row r="381">
          <cell r="B381" t="str">
            <v>ROYAL GREEN ELEMENTARY</v>
          </cell>
        </row>
        <row r="382">
          <cell r="B382" t="str">
            <v>ROYAL PALM ELEMENTARY</v>
          </cell>
        </row>
        <row r="383">
          <cell r="B383" t="str">
            <v>RUBEN DARIO MIDDLE</v>
          </cell>
        </row>
        <row r="384">
          <cell r="B384" t="str">
            <v>RUTH K BROAD/BAY HARBOR K-8</v>
          </cell>
        </row>
        <row r="385">
          <cell r="B385" t="str">
            <v>RUTH OWENS KRUSE' EDUC CENTER</v>
          </cell>
        </row>
        <row r="386">
          <cell r="B386" t="str">
            <v>SANTA CLARA ELEMENTARY</v>
          </cell>
        </row>
        <row r="387">
          <cell r="B387" t="str">
            <v>SCHOOL FOR ADV STUDIES SOUTH</v>
          </cell>
        </row>
        <row r="388">
          <cell r="B388" t="str">
            <v>SCHOOL FOR ADV STUDIES-HOMESTD</v>
          </cell>
        </row>
        <row r="389">
          <cell r="B389" t="str">
            <v>SCHOOL FOR ADVANCED STUDIES NO</v>
          </cell>
        </row>
        <row r="390">
          <cell r="B390" t="str">
            <v>SCHOOL FOR ADVANCED STUDIES WC</v>
          </cell>
        </row>
        <row r="391">
          <cell r="B391" t="str">
            <v>SCOTT LAKE ELEMENTARY</v>
          </cell>
        </row>
        <row r="392">
          <cell r="B392" t="str">
            <v>SEMINOLE ELEMENTARY</v>
          </cell>
        </row>
        <row r="393">
          <cell r="B393" t="str">
            <v>SHADOWLAWN ELEMENTARY</v>
          </cell>
        </row>
        <row r="394">
          <cell r="B394" t="str">
            <v>SHENANDOAH ELEMENTARY</v>
          </cell>
        </row>
        <row r="395">
          <cell r="B395" t="str">
            <v>SHENANDOAH MIDDLE</v>
          </cell>
        </row>
        <row r="396">
          <cell r="B396" t="str">
            <v>SILVER BLUFF ELEMENTARY</v>
          </cell>
        </row>
        <row r="397">
          <cell r="B397" t="str">
            <v>SKYWAY ELEMENTARY</v>
          </cell>
        </row>
        <row r="398">
          <cell r="B398" t="str">
            <v>SNAPPER CREEK ELEMENTARY</v>
          </cell>
        </row>
        <row r="399">
          <cell r="B399" t="str">
            <v>SOMERSET ACAD AT SILVER PALMS</v>
          </cell>
        </row>
        <row r="400">
          <cell r="B400" t="str">
            <v>SOMERSET ACAD HIGH SOUTH-HMSTD</v>
          </cell>
        </row>
        <row r="401">
          <cell r="B401" t="str">
            <v>SOMERSET ACAD MIDDLE (C-PALMS)</v>
          </cell>
        </row>
        <row r="402">
          <cell r="B402" t="str">
            <v>SOMERSET ACAD MIDDLE (S-MIAMI)</v>
          </cell>
        </row>
        <row r="403">
          <cell r="B403" t="str">
            <v>SOMERSET ACADEMY</v>
          </cell>
        </row>
        <row r="404">
          <cell r="B404" t="str">
            <v>SOMERSET ACADEMY CHARTER ELEM</v>
          </cell>
        </row>
        <row r="405">
          <cell r="B405" t="str">
            <v>SOMERSET ACADEMY CHARTER HIGH</v>
          </cell>
        </row>
        <row r="406">
          <cell r="B406" t="str">
            <v>SOMERSET ACADEMY ELEMENTARY</v>
          </cell>
        </row>
        <row r="407">
          <cell r="B407" t="str">
            <v>SOMERSET ACADEMY HIGH (SOUTH)</v>
          </cell>
        </row>
        <row r="408">
          <cell r="B408" t="str">
            <v>SOMERSET ACADEMY MIDDLE</v>
          </cell>
        </row>
        <row r="409">
          <cell r="B409" t="str">
            <v>SOMERSET ACADEMY MIDDLE-SOUTH</v>
          </cell>
        </row>
        <row r="410">
          <cell r="B410" t="str">
            <v>SOMERSET ACADEMY(SILVER PALMS)</v>
          </cell>
        </row>
        <row r="411">
          <cell r="B411" t="str">
            <v>SOMERSET ARTS ACADEMY</v>
          </cell>
        </row>
        <row r="412">
          <cell r="B412" t="str">
            <v>SOMERSET GRACE ACADEMY</v>
          </cell>
        </row>
        <row r="413">
          <cell r="B413" t="str">
            <v>SOMERSET OAKS ACADEMY</v>
          </cell>
        </row>
        <row r="414">
          <cell r="B414" t="str">
            <v>SOUTH DADE MIDDLE SCHOOL</v>
          </cell>
        </row>
        <row r="415">
          <cell r="B415" t="str">
            <v>SOUTH DADE SENIOR HIGH</v>
          </cell>
        </row>
        <row r="416">
          <cell r="B416" t="str">
            <v>SOUTH FLORIDA AUTISM CHARTER</v>
          </cell>
        </row>
        <row r="417">
          <cell r="B417" t="str">
            <v>SOUTH HIALEAH ELEMENTARY</v>
          </cell>
        </row>
        <row r="418">
          <cell r="B418" t="str">
            <v>SOUTH MIAMI HEIGHTS ELEMENTARY</v>
          </cell>
        </row>
        <row r="419">
          <cell r="B419" t="str">
            <v>SOUTH MIAMI K-8 CENTER</v>
          </cell>
        </row>
        <row r="420">
          <cell r="B420" t="str">
            <v>SOUTH MIAMI MIDDLE SCHOOL</v>
          </cell>
        </row>
        <row r="421">
          <cell r="B421" t="str">
            <v>SOUTH MIAMI SENIOR HIGH</v>
          </cell>
        </row>
        <row r="422">
          <cell r="B422" t="str">
            <v>SOUTH POINTE ELEMENTARY</v>
          </cell>
        </row>
        <row r="423">
          <cell r="B423" t="str">
            <v>SOUTHSIDE ELEMENTARY</v>
          </cell>
        </row>
        <row r="424">
          <cell r="B424" t="str">
            <v>SOUTHWEST MIAMI SENIOR HIGH</v>
          </cell>
        </row>
        <row r="425">
          <cell r="B425" t="str">
            <v>SOUTHWOOD MIDDLE</v>
          </cell>
        </row>
        <row r="426">
          <cell r="B426" t="str">
            <v>SPANISH LAKE ELEMENTARY</v>
          </cell>
        </row>
        <row r="427">
          <cell r="B427" t="str">
            <v>SPRINGVIEW ELEMENTARY</v>
          </cell>
        </row>
        <row r="428">
          <cell r="B428" t="str">
            <v>SUMMERVILLE CHARTER SCHOOL</v>
          </cell>
        </row>
        <row r="429">
          <cell r="B429" t="str">
            <v>SUNSET ELEMENTARY</v>
          </cell>
        </row>
        <row r="430">
          <cell r="B430" t="str">
            <v>SUNSET PARK ELEMENTARY</v>
          </cell>
        </row>
        <row r="431">
          <cell r="B431" t="str">
            <v>SWEETWATER ELEMENTARY</v>
          </cell>
        </row>
        <row r="432">
          <cell r="B432" t="str">
            <v>SYLVANIA HEIGHTS ELEMENTARY</v>
          </cell>
        </row>
        <row r="433">
          <cell r="B433" t="str">
            <v>TAP PROGRAM FACILITIES</v>
          </cell>
        </row>
        <row r="434">
          <cell r="B434" t="str">
            <v>TERRA ENVIRONMENTAL RESEARCH</v>
          </cell>
        </row>
        <row r="435">
          <cell r="B435" t="str">
            <v>THENA C. CROWDER ELEMENTARY</v>
          </cell>
        </row>
        <row r="436">
          <cell r="B436" t="str">
            <v>THOMAS JEFFERSON MIDDLE</v>
          </cell>
        </row>
        <row r="437">
          <cell r="B437" t="str">
            <v>TOUSSAINT L'OUVERTURE ELEM</v>
          </cell>
        </row>
        <row r="438">
          <cell r="B438" t="str">
            <v>TREASURE ISLAND ELEMENTARY</v>
          </cell>
        </row>
        <row r="439">
          <cell r="B439" t="str">
            <v>TROPICAL ELEMENTARY</v>
          </cell>
        </row>
        <row r="440">
          <cell r="B440" t="str">
            <v>TWIN LAKES ELEMENTARY</v>
          </cell>
        </row>
        <row r="441">
          <cell r="B441" t="str">
            <v>VAN E. BLANTON ELEMENTARY</v>
          </cell>
        </row>
        <row r="442">
          <cell r="B442" t="str">
            <v>VILLAGE GREEN ELEMENTARY</v>
          </cell>
        </row>
        <row r="443">
          <cell r="B443" t="str">
            <v>VINELAND K-8 CENTER</v>
          </cell>
        </row>
        <row r="444">
          <cell r="B444" t="str">
            <v>VIRGINIA A BOONE/HIGHLAND OAKS</v>
          </cell>
        </row>
        <row r="445">
          <cell r="B445" t="str">
            <v>W. R. THOMAS MIDDLE</v>
          </cell>
        </row>
        <row r="446">
          <cell r="B446" t="str">
            <v>W.J. BRYAN ELEMENTARY</v>
          </cell>
        </row>
        <row r="447">
          <cell r="B447" t="str">
            <v>WESLEY MATTHEWS ELEMENTARY</v>
          </cell>
        </row>
        <row r="448">
          <cell r="B448" t="str">
            <v>WEST HIALEAH GARDENS ELEM</v>
          </cell>
        </row>
        <row r="449">
          <cell r="B449" t="str">
            <v>WEST HOMESTEAD ELEMENTARY</v>
          </cell>
        </row>
        <row r="450">
          <cell r="B450" t="str">
            <v>WEST MIAMI MIDDLE</v>
          </cell>
        </row>
        <row r="451">
          <cell r="B451" t="str">
            <v>WESTLAND HIALEAH SENIOR HIGH</v>
          </cell>
        </row>
        <row r="452">
          <cell r="B452" t="str">
            <v>WESTVIEW MIDDLE</v>
          </cell>
        </row>
        <row r="453">
          <cell r="B453" t="str">
            <v>WHISPERING PINES ELEMENTARY</v>
          </cell>
        </row>
        <row r="454">
          <cell r="B454" t="str">
            <v>WILLIAM A. CHAPMAN ELEMENTARY</v>
          </cell>
        </row>
        <row r="455">
          <cell r="B455" t="str">
            <v>WILLIAM H. TURNER TECHNICAL</v>
          </cell>
        </row>
        <row r="456">
          <cell r="B456" t="str">
            <v>WILLIAM LEHMAN ELEMENTARY</v>
          </cell>
        </row>
        <row r="457">
          <cell r="B457" t="str">
            <v>WINSTON PARK K-8 CENTER</v>
          </cell>
        </row>
        <row r="458">
          <cell r="B458" t="str">
            <v>YOUNG MENS PREPARATORY ACADEMY</v>
          </cell>
        </row>
        <row r="459">
          <cell r="B459" t="str">
            <v>YOUNG WOMEN'S PREPARATORY ACAD</v>
          </cell>
        </row>
        <row r="460">
          <cell r="B460" t="str">
            <v>YOUTH CO-OP CHARTER SCHOOL</v>
          </cell>
        </row>
        <row r="461">
          <cell r="B461" t="str">
            <v>ZELDA GLAZER MIDDLE SCHOOL</v>
          </cell>
        </row>
        <row r="462">
          <cell r="B462" t="str">
            <v>ZORA NEALE HURSTON ELEMENTARY</v>
          </cell>
        </row>
        <row r="463">
          <cell r="B463" t="str">
            <v>DISTRICT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SIP Goals"/>
      <sheetName val="2012 School Grade Goal"/>
      <sheetName val="Note"/>
      <sheetName val="Expt Criteria G3-8"/>
      <sheetName val="Expt Criteria HS"/>
      <sheetName val="Criteria Table"/>
      <sheetName val="DA11"/>
      <sheetName val="EVal11"/>
      <sheetName val="ATTx11"/>
      <sheetName val="All Schools"/>
      <sheetName val="W11"/>
      <sheetName val="Sci11"/>
      <sheetName val="R-M11"/>
      <sheetName val="AYP11"/>
      <sheetName val="SG11"/>
      <sheetName val="MEM2011"/>
      <sheetName val="Mem_All"/>
      <sheetName val="SchList"/>
      <sheetName val="Drp11"/>
      <sheetName val="09-10Grad"/>
      <sheetName val="Cover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B1" t="str">
            <v>School Name</v>
          </cell>
        </row>
        <row r="2">
          <cell r="B2" t="str">
            <v>District</v>
          </cell>
        </row>
        <row r="3">
          <cell r="B3" t="str">
            <v>ACADEMIR CHARTER SCHOOL WEST</v>
          </cell>
        </row>
        <row r="4">
          <cell r="B4" t="str">
            <v>ACADEMY FOR COMMUNITY ED</v>
          </cell>
        </row>
        <row r="5">
          <cell r="B5" t="str">
            <v>ACADEMY OF ARTS AND MINDS</v>
          </cell>
        </row>
        <row r="6">
          <cell r="B6" t="str">
            <v>ACADEMY OF INT'L EDUCATION</v>
          </cell>
        </row>
        <row r="7">
          <cell r="B7" t="str">
            <v>ADA MERRITT K-8 CENTER</v>
          </cell>
        </row>
        <row r="8">
          <cell r="B8" t="str">
            <v>ADVANCED LEARNING CHARTER SCH</v>
          </cell>
        </row>
        <row r="9">
          <cell r="B9" t="str">
            <v>ADVANTAGE ACAD AT SUMMERVILLE</v>
          </cell>
        </row>
        <row r="10">
          <cell r="B10" t="str">
            <v>ADVANTAGE ACAD AT WATERSTONE</v>
          </cell>
        </row>
        <row r="11">
          <cell r="B11" t="str">
            <v>ADVANTAGE ACADEMY SANTA FE</v>
          </cell>
        </row>
        <row r="12">
          <cell r="B12" t="str">
            <v>AIR BASE ELEMENTARY</v>
          </cell>
        </row>
        <row r="13">
          <cell r="B13" t="str">
            <v>ALLAPATTAH MIDDLE</v>
          </cell>
        </row>
        <row r="14">
          <cell r="B14" t="str">
            <v>ALONZO &amp; TRACY MOURNING SH</v>
          </cell>
        </row>
        <row r="15">
          <cell r="B15" t="str">
            <v>ALTERNATIVE OUTREACH PROGRAM</v>
          </cell>
        </row>
        <row r="16">
          <cell r="B16" t="str">
            <v>ALTERNATIVE OUTREACH-EXT. YR</v>
          </cell>
        </row>
        <row r="17">
          <cell r="B17" t="str">
            <v>AMELIA EARHART ELEMENTARY</v>
          </cell>
        </row>
        <row r="18">
          <cell r="B18" t="str">
            <v>AMERICAN SENIOR</v>
          </cell>
        </row>
        <row r="19">
          <cell r="B19" t="str">
            <v>ANDOVER MIDDLE SCHOOL</v>
          </cell>
        </row>
        <row r="20">
          <cell r="B20" t="str">
            <v>ARCH CREEK ELEMENTARY SCHOOL</v>
          </cell>
        </row>
        <row r="21">
          <cell r="B21" t="str">
            <v>ARCHIMEDEAN ACADEMY</v>
          </cell>
        </row>
        <row r="22">
          <cell r="B22" t="str">
            <v>ARCHIMEDEAN CONSERVATORY</v>
          </cell>
        </row>
        <row r="23">
          <cell r="B23" t="str">
            <v>ARCHIMEDEAN UPPER CONSERV CHAR</v>
          </cell>
        </row>
        <row r="24">
          <cell r="B24" t="str">
            <v>ARCOLA LAKE ELEMENTARY</v>
          </cell>
        </row>
        <row r="25">
          <cell r="B25" t="str">
            <v>ARTHUR AND POLLY MAYS CONSERVA</v>
          </cell>
        </row>
        <row r="26">
          <cell r="B26" t="str">
            <v>ARVIDA MIDDLE SCHOOL</v>
          </cell>
        </row>
        <row r="27">
          <cell r="B27" t="str">
            <v>ASPIRA EUGENIO MARIA DE HOSTOS</v>
          </cell>
        </row>
        <row r="28">
          <cell r="B28" t="str">
            <v>ASPIRA RAUL A. MARTINEZ CHTR</v>
          </cell>
        </row>
        <row r="29">
          <cell r="B29" t="str">
            <v>ASPIRA SOUTH YOUTH LEADERSHIP</v>
          </cell>
        </row>
        <row r="30">
          <cell r="B30" t="str">
            <v>AUBURNDALE ELEMENTARY</v>
          </cell>
        </row>
        <row r="31">
          <cell r="B31" t="str">
            <v>AVENTURA CITY OF EXCELLENCE</v>
          </cell>
        </row>
        <row r="32">
          <cell r="B32" t="str">
            <v>AVENTURA WATERWAYS K-8 CENTER</v>
          </cell>
        </row>
        <row r="33">
          <cell r="B33" t="str">
            <v>AVOCADO ELEMENTARY</v>
          </cell>
        </row>
        <row r="34">
          <cell r="B34" t="str">
            <v>BALERE LANGUAGE ACADEMY</v>
          </cell>
        </row>
        <row r="35">
          <cell r="B35" t="str">
            <v>BANYAN ELEMENTARY</v>
          </cell>
        </row>
        <row r="36">
          <cell r="B36" t="str">
            <v>BARBARA GOLEMAN SENIOR HIGH</v>
          </cell>
        </row>
        <row r="37">
          <cell r="B37" t="str">
            <v>BARBARA HAWKINS ELEMENTARY</v>
          </cell>
        </row>
        <row r="38">
          <cell r="B38" t="str">
            <v>BEL-AIRE ELEMENTARY</v>
          </cell>
        </row>
        <row r="39">
          <cell r="B39" t="str">
            <v>BEN GAMLA CHARTER SCHL</v>
          </cell>
        </row>
        <row r="40">
          <cell r="B40" t="str">
            <v>BEN SHEPPARD ELEMENTARY</v>
          </cell>
        </row>
        <row r="41">
          <cell r="B41" t="str">
            <v>BENJAMIN FRANKLIN K-8 CENTER</v>
          </cell>
        </row>
        <row r="42">
          <cell r="B42" t="str">
            <v>BENT TREE ELEMENTARY</v>
          </cell>
        </row>
        <row r="43">
          <cell r="B43" t="str">
            <v>BISCAYNE ELEMENTARY</v>
          </cell>
        </row>
        <row r="44">
          <cell r="B44" t="str">
            <v>BISCAYNE GARDENS ELEMENTARY</v>
          </cell>
        </row>
        <row r="45">
          <cell r="B45" t="str">
            <v>BLUE LAKES ELEMENTARY</v>
          </cell>
        </row>
        <row r="46">
          <cell r="B46" t="str">
            <v>BOB GRAHAM EDUCATION CTR</v>
          </cell>
        </row>
        <row r="47">
          <cell r="B47" t="str">
            <v>BOOKER T. WASHINGTON SR. HIGH</v>
          </cell>
        </row>
        <row r="48">
          <cell r="B48" t="str">
            <v>BOWMAN/DOOLIN K-8 CENTER</v>
          </cell>
        </row>
        <row r="49">
          <cell r="B49" t="str">
            <v>BRENTWOOD ELEMENTARY</v>
          </cell>
        </row>
        <row r="50">
          <cell r="B50" t="str">
            <v>BRIDGEPOINT ACAD GREATER MIAMI</v>
          </cell>
        </row>
        <row r="51">
          <cell r="B51" t="str">
            <v>BRIDGEPOINT ACAD VILLAGE GREEN</v>
          </cell>
        </row>
        <row r="52">
          <cell r="B52" t="str">
            <v>BRIDGEPOINT ACADEMY</v>
          </cell>
        </row>
        <row r="53">
          <cell r="B53" t="str">
            <v>BROADMOOR ELEMENTARY</v>
          </cell>
        </row>
        <row r="54">
          <cell r="B54" t="str">
            <v>BROWNSVILLE MIDDLE</v>
          </cell>
        </row>
        <row r="55">
          <cell r="B55" t="str">
            <v>BUNCHE PARK ELEMENTARY</v>
          </cell>
        </row>
        <row r="56">
          <cell r="B56" t="str">
            <v>CALUSA ELEMENTARY</v>
          </cell>
        </row>
        <row r="57">
          <cell r="B57" t="str">
            <v>CAMPBELL DRIVE K-8 CENTER</v>
          </cell>
        </row>
        <row r="58">
          <cell r="B58" t="str">
            <v>CAMPBELL DRIVE MIDDLE</v>
          </cell>
        </row>
        <row r="59">
          <cell r="B59" t="str">
            <v>CARIBBEAN ELEMENTARY</v>
          </cell>
        </row>
        <row r="60">
          <cell r="B60" t="str">
            <v>CAROL CITY ELEMENTARY</v>
          </cell>
        </row>
        <row r="61">
          <cell r="B61" t="str">
            <v>CAROL CITY MIDDLE</v>
          </cell>
        </row>
        <row r="62">
          <cell r="B62" t="str">
            <v>CARRIE P MEEK/WESTVIEW K-8 CTR</v>
          </cell>
        </row>
        <row r="63">
          <cell r="B63" t="str">
            <v>CENTENNIAL MIDDLE</v>
          </cell>
        </row>
        <row r="64">
          <cell r="B64" t="str">
            <v>CHARLES DAVID WYCHE JR ELEM</v>
          </cell>
        </row>
        <row r="65">
          <cell r="B65" t="str">
            <v>CHARLES R. DREW ELEMENTARY</v>
          </cell>
        </row>
        <row r="66">
          <cell r="B66" t="str">
            <v>CHARLES R. DREW MIDDLE</v>
          </cell>
        </row>
        <row r="67">
          <cell r="B67" t="str">
            <v>CHARLES R. HADLEY ELEMENTARY</v>
          </cell>
        </row>
        <row r="68">
          <cell r="B68" t="str">
            <v>CHARTER SCHOOL AT WATERSTONE</v>
          </cell>
        </row>
        <row r="69">
          <cell r="B69" t="str">
            <v>CHRISTINA M. EVE ELEMENTARY</v>
          </cell>
        </row>
        <row r="70">
          <cell r="B70" t="str">
            <v>CITRUS GROVE ELEMENTARY</v>
          </cell>
        </row>
        <row r="71">
          <cell r="B71" t="str">
            <v>CITRUS GROVE MIDDLE SCHOOL</v>
          </cell>
        </row>
        <row r="72">
          <cell r="B72" t="str">
            <v>CITY OF HIALEAH EDUCATION ACAD</v>
          </cell>
        </row>
        <row r="73">
          <cell r="B73" t="str">
            <v>CLAUDE PEPPER ELEMENTARY</v>
          </cell>
        </row>
        <row r="74">
          <cell r="B74" t="str">
            <v>COCONUT GROVE ELEMENTARY</v>
          </cell>
        </row>
        <row r="75">
          <cell r="B75" t="str">
            <v>COCONUT PALM K-8 ACADEMY</v>
          </cell>
        </row>
        <row r="76">
          <cell r="B76" t="str">
            <v>COLONIAL DRIVE ELEMENTARY</v>
          </cell>
        </row>
        <row r="77">
          <cell r="B77" t="str">
            <v>COMSTOCK ELEMENTARY</v>
          </cell>
        </row>
        <row r="78">
          <cell r="B78" t="str">
            <v>COPE CENTER NORTH</v>
          </cell>
        </row>
        <row r="79">
          <cell r="B79" t="str">
            <v>CORAL GABLES PREPARATORY ACAD</v>
          </cell>
        </row>
        <row r="80">
          <cell r="B80" t="str">
            <v>CORAL GABLES SENIOR HIGH</v>
          </cell>
        </row>
        <row r="81">
          <cell r="B81" t="str">
            <v>CORAL PARK ELEMENTARY</v>
          </cell>
        </row>
        <row r="82">
          <cell r="B82" t="str">
            <v>CORAL REEF ELEMENTARY</v>
          </cell>
        </row>
        <row r="83">
          <cell r="B83" t="str">
            <v>CORAL REEF MONTESSORI ACAD CH</v>
          </cell>
        </row>
        <row r="84">
          <cell r="B84" t="str">
            <v>CORAL REEF SENIOR HIGH</v>
          </cell>
        </row>
        <row r="85">
          <cell r="B85" t="str">
            <v>CORAL TERRACE ELEMENTARY</v>
          </cell>
        </row>
        <row r="86">
          <cell r="B86" t="str">
            <v>CORAL WAY K-8 CENTER</v>
          </cell>
        </row>
        <row r="87">
          <cell r="B87" t="str">
            <v>COUNTRY CLUB MIDDLE SCHOOL</v>
          </cell>
        </row>
        <row r="88">
          <cell r="B88" t="str">
            <v>CRESTVIEW ELEMENTARY</v>
          </cell>
        </row>
        <row r="89">
          <cell r="B89" t="str">
            <v>CUTLER RIDGE ELEMENTARY</v>
          </cell>
        </row>
        <row r="90">
          <cell r="B90" t="str">
            <v>CUTLER RIDGE MIDDLE</v>
          </cell>
        </row>
        <row r="91">
          <cell r="B91" t="str">
            <v>CYPRESS ELEMENTARY</v>
          </cell>
        </row>
        <row r="92">
          <cell r="B92" t="str">
            <v>DANTE B. FASCELL ELEMENTARY</v>
          </cell>
        </row>
        <row r="93">
          <cell r="B93" t="str">
            <v>DAVID FAIRCHILD ELEMENTARY</v>
          </cell>
        </row>
        <row r="94">
          <cell r="B94" t="str">
            <v>DAVID LAWRENCE JR K-8 CENTER</v>
          </cell>
        </row>
        <row r="95">
          <cell r="B95" t="str">
            <v>DESIGN &amp; ARCHITECTURE SENIOR</v>
          </cell>
        </row>
        <row r="96">
          <cell r="B96" t="str">
            <v>DEVON AIRE K-8 CENTER</v>
          </cell>
        </row>
        <row r="97">
          <cell r="B97" t="str">
            <v>DOCTORS CHARTER/MIAMI SHORES</v>
          </cell>
        </row>
        <row r="98">
          <cell r="B98" t="str">
            <v>DORAL ACADEMY</v>
          </cell>
        </row>
        <row r="99">
          <cell r="B99" t="str">
            <v>DORAL ACADEMY CHARTER MIDDLE</v>
          </cell>
        </row>
        <row r="100">
          <cell r="B100" t="str">
            <v>DORAL ACADEMY HIGH SCHOOL</v>
          </cell>
        </row>
        <row r="101">
          <cell r="B101" t="str">
            <v>DORAL ACADEMY OF TECHNOLOGY</v>
          </cell>
        </row>
        <row r="102">
          <cell r="B102" t="str">
            <v>DORAL MIDDLE SCHOOL</v>
          </cell>
        </row>
        <row r="103">
          <cell r="B103" t="str">
            <v>DORAL PERFORMING ARTS ACADEMY</v>
          </cell>
        </row>
        <row r="104">
          <cell r="B104" t="str">
            <v>DOROTHY M WALLACE COPE CENTER</v>
          </cell>
        </row>
        <row r="105">
          <cell r="B105" t="str">
            <v>DOWNTOWN MIAMI CHARTER SCHOOL</v>
          </cell>
        </row>
        <row r="106">
          <cell r="B106" t="str">
            <v>DR GILBERT L. PORTER ELEM</v>
          </cell>
        </row>
        <row r="107">
          <cell r="B107" t="str">
            <v>DR H W MACK/W LITTLE RIVER K8</v>
          </cell>
        </row>
        <row r="108">
          <cell r="B108" t="str">
            <v>DR MICHAEL M KROP SENIOR HIGH</v>
          </cell>
        </row>
        <row r="109">
          <cell r="B109" t="str">
            <v>DR ROLANDO ESPINOSA K-8</v>
          </cell>
        </row>
        <row r="110">
          <cell r="B110" t="str">
            <v>DR. CARLOS J FINLAY ELEMENTARY</v>
          </cell>
        </row>
        <row r="111">
          <cell r="B111" t="str">
            <v>DR. EDWARD L. WHIGHAM</v>
          </cell>
        </row>
        <row r="112">
          <cell r="B112" t="str">
            <v>DR. MANUEL C. BARREIRO ELEM</v>
          </cell>
        </row>
        <row r="113">
          <cell r="B113" t="str">
            <v>DR. ROBERT B. INGRAM EL</v>
          </cell>
        </row>
        <row r="114">
          <cell r="B114" t="str">
            <v>E.W.F. STIRRUP ELEMENTARY</v>
          </cell>
        </row>
        <row r="115">
          <cell r="B115" t="str">
            <v>EARLINGTON HEIGHTS ELEMENTARY</v>
          </cell>
        </row>
        <row r="116">
          <cell r="B116" t="str">
            <v>EARLY BEGINNINGS ACADEMY-CIVIC</v>
          </cell>
        </row>
        <row r="117">
          <cell r="B117" t="str">
            <v>EDISON PARK ELEMENTARY</v>
          </cell>
        </row>
        <row r="118">
          <cell r="B118" t="str">
            <v>EMERSON ELEMENTARY</v>
          </cell>
        </row>
        <row r="119">
          <cell r="B119" t="str">
            <v>ENEIDA MASSAS HARTNER ELEM</v>
          </cell>
        </row>
        <row r="120">
          <cell r="B120" t="str">
            <v>ERNEST R GRAHAM K-8 CENTER</v>
          </cell>
        </row>
        <row r="121">
          <cell r="B121" t="str">
            <v>ETHEL F BECKFORD/RICHMOND ELEM</v>
          </cell>
        </row>
        <row r="122">
          <cell r="B122" t="str">
            <v>ETHEL KOGER BECKHAM ELEMENTARY</v>
          </cell>
        </row>
        <row r="123">
          <cell r="B123" t="str">
            <v>EUGENIA B. THOMAS K-8 CENTER</v>
          </cell>
        </row>
        <row r="124">
          <cell r="B124" t="str">
            <v>EVERGLADES K-8 CENTER</v>
          </cell>
        </row>
        <row r="125">
          <cell r="B125" t="str">
            <v>EXCELSIOR CHARTER ACADEMY</v>
          </cell>
        </row>
        <row r="126">
          <cell r="B126" t="str">
            <v>EXCELSIOR CHARTER HIGH SCHOOL</v>
          </cell>
        </row>
        <row r="127">
          <cell r="B127" t="str">
            <v>EXCELSIOR LANGUAGE ACADEMY K-8</v>
          </cell>
        </row>
        <row r="128">
          <cell r="B128" t="str">
            <v>FAIRLAWN ELEMENTARY</v>
          </cell>
        </row>
        <row r="129">
          <cell r="B129" t="str">
            <v>FELIX VARELA SENIOR HIGH</v>
          </cell>
        </row>
        <row r="130">
          <cell r="B130" t="str">
            <v>FIENBERG/FISHER K-8 CENTER</v>
          </cell>
        </row>
        <row r="131">
          <cell r="B131" t="str">
            <v>FLAGAMI ELEMENTARY</v>
          </cell>
        </row>
        <row r="132">
          <cell r="B132" t="str">
            <v>FLAMINGO ELEMENTARY</v>
          </cell>
        </row>
        <row r="133">
          <cell r="B133" t="str">
            <v>FLORIDA CITY ELEMENTARY</v>
          </cell>
        </row>
        <row r="134">
          <cell r="B134" t="str">
            <v>FLORIDA INTERNATIONAL ACADEMY</v>
          </cell>
        </row>
        <row r="135">
          <cell r="B135" t="str">
            <v>FLORIDA INTERNATIONAL EL ACAD</v>
          </cell>
        </row>
        <row r="136">
          <cell r="B136" t="str">
            <v>FRANCES S. TUCKER ELEMENTARY</v>
          </cell>
        </row>
        <row r="137">
          <cell r="B137" t="str">
            <v>FRANK C. MARTIN K-8 CENTER</v>
          </cell>
        </row>
        <row r="138">
          <cell r="B138" t="str">
            <v>FREDERICK DOUGLASS ELEMENTARY</v>
          </cell>
        </row>
        <row r="139">
          <cell r="B139" t="str">
            <v>FULFORD ELEMENTARY</v>
          </cell>
        </row>
        <row r="140">
          <cell r="B140" t="str">
            <v>G. HOLMES BRADDOCK SENIOR HIGH</v>
          </cell>
        </row>
        <row r="141">
          <cell r="B141" t="str">
            <v>GATEWAY ENVIRONMENTAL K-8</v>
          </cell>
        </row>
        <row r="142">
          <cell r="B142" t="str">
            <v>GEORGE WASHINGTON CARVER</v>
          </cell>
        </row>
        <row r="143">
          <cell r="B143" t="str">
            <v>GEORGE WASHINGTON CARVER ELEM</v>
          </cell>
        </row>
        <row r="144">
          <cell r="B144" t="str">
            <v>GERTRUDE EDELMAN/SABAL PALM EL</v>
          </cell>
        </row>
        <row r="145">
          <cell r="B145" t="str">
            <v>GIBSON CHARTER SCHOOL</v>
          </cell>
        </row>
        <row r="146">
          <cell r="B146" t="str">
            <v>GLADES MIDDLE</v>
          </cell>
        </row>
        <row r="147">
          <cell r="B147" t="str">
            <v>GLORIA FLOYD ELEMENTARY</v>
          </cell>
        </row>
        <row r="148">
          <cell r="B148" t="str">
            <v>GOLDEN GLADES ELEMENTARY</v>
          </cell>
        </row>
        <row r="149">
          <cell r="B149" t="str">
            <v>GOULDS ELEMENTARY</v>
          </cell>
        </row>
        <row r="150">
          <cell r="B150" t="str">
            <v>GRATIGNY ELEMENTARY</v>
          </cell>
        </row>
        <row r="151">
          <cell r="B151" t="str">
            <v>GREEN SPRINGS HIGH SCHOOL</v>
          </cell>
        </row>
        <row r="152">
          <cell r="B152" t="str">
            <v>GREENGLADE ELEMENTARY</v>
          </cell>
        </row>
        <row r="153">
          <cell r="B153" t="str">
            <v>GREYNOLDS PARK ELEMENTARY</v>
          </cell>
        </row>
        <row r="154">
          <cell r="B154" t="str">
            <v>GULFSTREAM ELEMENTARY</v>
          </cell>
        </row>
        <row r="155">
          <cell r="B155" t="str">
            <v>HAMMOCKS MIDDLE</v>
          </cell>
        </row>
        <row r="156">
          <cell r="B156" t="str">
            <v>HENRY E.S. REEVES ELEMENTARY</v>
          </cell>
        </row>
        <row r="157">
          <cell r="B157" t="str">
            <v>HENRY H. FILER MIDDLE</v>
          </cell>
        </row>
        <row r="158">
          <cell r="B158" t="str">
            <v>HENRY M. FLAGLER ELEMENTARY</v>
          </cell>
        </row>
        <row r="159">
          <cell r="B159" t="str">
            <v>HENRY S. WEST LABORATORY SCHL</v>
          </cell>
        </row>
        <row r="160">
          <cell r="B160" t="str">
            <v>HERBERT A. AMMONS MIDDLE</v>
          </cell>
        </row>
        <row r="161">
          <cell r="B161" t="str">
            <v>HIALEAH ELEMENTARY</v>
          </cell>
        </row>
        <row r="162">
          <cell r="B162" t="str">
            <v>HIALEAH GARDENS ELEMENTARY</v>
          </cell>
        </row>
        <row r="163">
          <cell r="B163" t="str">
            <v>HIALEAH GARDENS MIDDLE SCHOOL</v>
          </cell>
        </row>
        <row r="164">
          <cell r="B164" t="str">
            <v>HIALEAH GARDENS SENIOR</v>
          </cell>
        </row>
        <row r="165">
          <cell r="B165" t="str">
            <v>HIALEAH MIDDLE</v>
          </cell>
        </row>
        <row r="166">
          <cell r="B166" t="str">
            <v>HIALEAH SENIOR</v>
          </cell>
        </row>
        <row r="167">
          <cell r="B167" t="str">
            <v>HIALEAH-MIAMI LAKES SENIOR</v>
          </cell>
        </row>
        <row r="168">
          <cell r="B168" t="str">
            <v>HIBISCUS ELEMENTARY</v>
          </cell>
        </row>
        <row r="169">
          <cell r="B169" t="str">
            <v>HIGHLAND OAKS MIDDLE</v>
          </cell>
        </row>
        <row r="170">
          <cell r="B170" t="str">
            <v>HOLMES ELEMENTARY</v>
          </cell>
        </row>
        <row r="171">
          <cell r="B171" t="str">
            <v>HOMESTEAD MIDDLE</v>
          </cell>
        </row>
        <row r="172">
          <cell r="B172" t="str">
            <v>HOMESTEAD SENIOR HIGH</v>
          </cell>
        </row>
        <row r="173">
          <cell r="B173" t="str">
            <v>HORACE MANN MIDDLE</v>
          </cell>
        </row>
        <row r="174">
          <cell r="B174" t="str">
            <v>HOWARD A. DOOLIN MIDDLE</v>
          </cell>
        </row>
        <row r="175">
          <cell r="B175" t="str">
            <v>HOWARD D. MCMILLAN MIDDLE</v>
          </cell>
        </row>
        <row r="176">
          <cell r="B176" t="str">
            <v>HOWARD DRIVE ELEMENTARY</v>
          </cell>
        </row>
        <row r="177">
          <cell r="B177" t="str">
            <v>HUBERT O. SIBLEY K-8 CENTER</v>
          </cell>
        </row>
        <row r="178">
          <cell r="B178" t="str">
            <v>INSTRUCTIONAL SYSTEMWIDE</v>
          </cell>
        </row>
        <row r="179">
          <cell r="B179" t="str">
            <v>INTEGRATED ACADEMICS (SIATECH)</v>
          </cell>
        </row>
        <row r="180">
          <cell r="B180" t="str">
            <v>INTL STUDIES PREP ACADEMY</v>
          </cell>
        </row>
        <row r="181">
          <cell r="B181" t="str">
            <v>INTL. STUDIES CHARTER MIDDLE</v>
          </cell>
        </row>
        <row r="182">
          <cell r="B182" t="str">
            <v>INTL. STUDIES CHARTER SENIOR</v>
          </cell>
        </row>
        <row r="183">
          <cell r="B183" t="str">
            <v>IPREPARATORY ACADEMY</v>
          </cell>
        </row>
        <row r="184">
          <cell r="B184" t="str">
            <v>IRVING &amp; BEATRICE PESKOE K-8</v>
          </cell>
        </row>
        <row r="185">
          <cell r="B185" t="str">
            <v>ISAAC ACADEMY K-8</v>
          </cell>
        </row>
        <row r="186">
          <cell r="B186" t="str">
            <v>J.W. JOHNSON ELEMENTARY</v>
          </cell>
        </row>
        <row r="187">
          <cell r="B187" t="str">
            <v>JACK D. GORDON ELEMENTARY</v>
          </cell>
        </row>
        <row r="188">
          <cell r="B188" t="str">
            <v>JAMES H. BRIGHT ELEMENTARY</v>
          </cell>
        </row>
        <row r="189">
          <cell r="B189" t="str">
            <v>JAN MANN OPPORTUNITY SCHOOL</v>
          </cell>
        </row>
        <row r="190">
          <cell r="B190" t="str">
            <v>JANE ROBERTS K-8 CENTER</v>
          </cell>
        </row>
        <row r="191">
          <cell r="B191" t="str">
            <v>JESSE J MCCRARY JR ELEMENTARY</v>
          </cell>
        </row>
        <row r="192">
          <cell r="B192" t="str">
            <v>JOE HALL ELEMENTARY</v>
          </cell>
        </row>
        <row r="193">
          <cell r="B193" t="str">
            <v>JOELLA C. GOOD ELEMENTARY</v>
          </cell>
        </row>
        <row r="194">
          <cell r="B194" t="str">
            <v>JOHN A FERGUSON SENIOR HIGH</v>
          </cell>
        </row>
        <row r="195">
          <cell r="B195" t="str">
            <v>JOHN F. KENNEDY MIDDLE</v>
          </cell>
        </row>
        <row r="196">
          <cell r="B196" t="str">
            <v>JOHN G. DUPUIS ELEMENTARY</v>
          </cell>
        </row>
        <row r="197">
          <cell r="B197" t="str">
            <v>JOHN I. SMITH K-8 CENTER</v>
          </cell>
        </row>
        <row r="198">
          <cell r="B198" t="str">
            <v>JORGE MAS CANOSA MIDDLE</v>
          </cell>
        </row>
        <row r="199">
          <cell r="B199" t="str">
            <v>JOSE DE DIEGO MIDDLE SCHOOL</v>
          </cell>
        </row>
        <row r="200">
          <cell r="B200" t="str">
            <v>JOSE MARTI MIDDLE</v>
          </cell>
        </row>
        <row r="201">
          <cell r="B201" t="str">
            <v>JUVENILE JUSTICE CENTER</v>
          </cell>
        </row>
        <row r="202">
          <cell r="B202" t="str">
            <v>KELSEY L. PHARR ELEMENTARY</v>
          </cell>
        </row>
        <row r="203">
          <cell r="B203" t="str">
            <v>KENDALE ELEMENTARY</v>
          </cell>
        </row>
        <row r="204">
          <cell r="B204" t="str">
            <v>KENDALE LAKES ELEMENTARY</v>
          </cell>
        </row>
        <row r="205">
          <cell r="B205" t="str">
            <v>KENSINGTON PARK ELEMENTARY</v>
          </cell>
        </row>
        <row r="206">
          <cell r="B206" t="str">
            <v>KENWOOD K-8 CENTER</v>
          </cell>
        </row>
        <row r="207">
          <cell r="B207" t="str">
            <v>KEY BISCAYNE K-8 CENTER</v>
          </cell>
        </row>
        <row r="208">
          <cell r="B208" t="str">
            <v>KEYS GATE CHARTER HIGH SCHL</v>
          </cell>
        </row>
        <row r="209">
          <cell r="B209" t="str">
            <v>KEYS GATE CHARTER SCHOOL</v>
          </cell>
        </row>
        <row r="210">
          <cell r="B210" t="str">
            <v>KINLOCH PARK ELEMENTARY</v>
          </cell>
        </row>
        <row r="211">
          <cell r="B211" t="str">
            <v>KINLOCH PARK MIDDLE</v>
          </cell>
        </row>
        <row r="212">
          <cell r="B212" t="str">
            <v>LAKE STEVENS ELEMENTARY</v>
          </cell>
        </row>
        <row r="213">
          <cell r="B213" t="str">
            <v>LAKE STEVENS MIDDLE</v>
          </cell>
        </row>
        <row r="214">
          <cell r="B214" t="str">
            <v>LAKEVIEW ELEMENTARY</v>
          </cell>
        </row>
        <row r="215">
          <cell r="B215" t="str">
            <v>LAMAR LOUISE CURRY MIDDLE SCH</v>
          </cell>
        </row>
        <row r="216">
          <cell r="B216" t="str">
            <v>LAURA C. SAUNDERS ELEMENTARY</v>
          </cell>
        </row>
        <row r="217">
          <cell r="B217" t="str">
            <v>LAW ENFORCEMENT OFFICERS HS</v>
          </cell>
        </row>
        <row r="218">
          <cell r="B218" t="str">
            <v>LAWRENCE ACADEMY ELEMENTARY</v>
          </cell>
        </row>
        <row r="219">
          <cell r="B219" t="str">
            <v>LAWRENCE ACADEMY MIDDLE</v>
          </cell>
        </row>
        <row r="220">
          <cell r="B220" t="str">
            <v>LAWRENCE ACADEMY SENIOR</v>
          </cell>
        </row>
        <row r="221">
          <cell r="B221" t="str">
            <v>LAWTON CHILES MIDDLE SCHOOL</v>
          </cell>
        </row>
        <row r="222">
          <cell r="B222" t="str">
            <v>LEEWOOD K-8 CENTER</v>
          </cell>
        </row>
        <row r="223">
          <cell r="B223" t="str">
            <v>LEISURE CITY K-8 CENTER</v>
          </cell>
        </row>
        <row r="224">
          <cell r="B224" t="str">
            <v>LENORA B. SMITH ELEMENTARY</v>
          </cell>
        </row>
        <row r="225">
          <cell r="B225" t="str">
            <v>LIBERTY CITY ELEMENTARY</v>
          </cell>
        </row>
        <row r="226">
          <cell r="B226" t="str">
            <v>LIFE SKILLS CENTER MIAMI-DADE</v>
          </cell>
        </row>
        <row r="227">
          <cell r="B227" t="str">
            <v>LILLIE C. EVANS K-8 CENTER</v>
          </cell>
        </row>
        <row r="228">
          <cell r="B228" t="str">
            <v>LINCOLN-MARTI CHARTER HIALEAH</v>
          </cell>
        </row>
        <row r="229">
          <cell r="B229" t="str">
            <v>LINCOLN-MARTI CS INT'L CAMPUS</v>
          </cell>
        </row>
        <row r="230">
          <cell r="B230" t="str">
            <v>LINCOLN-MARTI CS LITTLE HAVANA</v>
          </cell>
        </row>
        <row r="231">
          <cell r="B231" t="str">
            <v>LINDA LENTIN K-8 CENTER</v>
          </cell>
        </row>
        <row r="232">
          <cell r="B232" t="str">
            <v>LORAH PARK ELEMENTARY</v>
          </cell>
        </row>
        <row r="233">
          <cell r="B233" t="str">
            <v>LUDLAM ELEMENTARY</v>
          </cell>
        </row>
        <row r="234">
          <cell r="B234" t="str">
            <v>M.A. MILAM K-8 CENTER</v>
          </cell>
        </row>
        <row r="235">
          <cell r="B235" t="str">
            <v>MADIE IVES ELEMENTARY</v>
          </cell>
        </row>
        <row r="236">
          <cell r="B236" t="str">
            <v>MADISON MIDDLE SCHOOL</v>
          </cell>
        </row>
        <row r="237">
          <cell r="B237" t="str">
            <v>MAE WALTERS ELEMENTARY</v>
          </cell>
        </row>
        <row r="238">
          <cell r="B238" t="str">
            <v>MANDARIN LAKES K-8 CENTER</v>
          </cell>
        </row>
        <row r="239">
          <cell r="B239" t="str">
            <v>MARITIME &amp; SCIENCE TECHNOLOGY</v>
          </cell>
        </row>
        <row r="240">
          <cell r="B240" t="str">
            <v>MARJORY STONEMAN DOUGLAS ELEM</v>
          </cell>
        </row>
        <row r="241">
          <cell r="B241" t="str">
            <v>MARTIN LUTHER KING ELEMENTARY</v>
          </cell>
        </row>
        <row r="242">
          <cell r="B242" t="str">
            <v>MAST @ JOSE MARTI</v>
          </cell>
        </row>
        <row r="243">
          <cell r="B243" t="str">
            <v>MATER ACADEMY</v>
          </cell>
        </row>
        <row r="244">
          <cell r="B244" t="str">
            <v>MATER ACADEMY (MIAMI BEACH)</v>
          </cell>
        </row>
        <row r="245">
          <cell r="B245" t="str">
            <v>MATER ACADEMY CHARTER HIGH</v>
          </cell>
        </row>
        <row r="246">
          <cell r="B246" t="str">
            <v>MATER ACADEMY CHARTER MIDDLE</v>
          </cell>
        </row>
        <row r="247">
          <cell r="B247" t="str">
            <v>MATER ACADEMY EAST CHARTER</v>
          </cell>
        </row>
        <row r="248">
          <cell r="B248" t="str">
            <v>MATER ACADEMY EAST HIGH SCHOOL</v>
          </cell>
        </row>
        <row r="249">
          <cell r="B249" t="str">
            <v>MATER ACADEMY EAST MIDDLE</v>
          </cell>
        </row>
        <row r="250">
          <cell r="B250" t="str">
            <v>MATER ACADEMY HIGH-INTL STUDIE</v>
          </cell>
        </row>
        <row r="251">
          <cell r="B251" t="str">
            <v>MATER ACADEMY LAKES HIGH SCH</v>
          </cell>
        </row>
        <row r="252">
          <cell r="B252" t="str">
            <v>MATER ACADEMY LAKES MIDDLE</v>
          </cell>
        </row>
        <row r="253">
          <cell r="B253" t="str">
            <v>MATER ACADEMY MIDDLE-INTL STUD</v>
          </cell>
        </row>
        <row r="254">
          <cell r="B254" t="str">
            <v>MATER ACADEMY OF INTL STUDIES</v>
          </cell>
        </row>
        <row r="255">
          <cell r="B255" t="str">
            <v>MATER BRICKELL PREP ACAD HIGH</v>
          </cell>
        </row>
        <row r="256">
          <cell r="B256" t="str">
            <v>MATER BRICKELL PREP ACADEMY</v>
          </cell>
        </row>
        <row r="257">
          <cell r="B257" t="str">
            <v>MATER GARDENS ACADEMY</v>
          </cell>
        </row>
        <row r="258">
          <cell r="B258" t="str">
            <v>MATER GARDENS ACADEMY MIDDLE</v>
          </cell>
        </row>
        <row r="259">
          <cell r="B259" t="str">
            <v>MATER GROVE ACADEMY</v>
          </cell>
        </row>
        <row r="260">
          <cell r="B260" t="str">
            <v>MATER PERFORMING ARTS ACADEMY</v>
          </cell>
        </row>
        <row r="261">
          <cell r="B261" t="str">
            <v>MAVERICKS HIGH OF NORTH M-DADE</v>
          </cell>
        </row>
        <row r="262">
          <cell r="B262" t="str">
            <v>MAVERICKS HIGH OF SOUTH M-DADE</v>
          </cell>
        </row>
        <row r="263">
          <cell r="B263" t="str">
            <v>MAYA ANGELOU ELEMENTARY</v>
          </cell>
        </row>
        <row r="264">
          <cell r="B264" t="str">
            <v>MAYS MIDDLE</v>
          </cell>
        </row>
        <row r="265">
          <cell r="B265" t="str">
            <v>MEADOWLANE ELEMENTARY</v>
          </cell>
        </row>
        <row r="266">
          <cell r="B266" t="str">
            <v>MED ACAD SCIENCE &amp; TECHNOLOGY</v>
          </cell>
        </row>
        <row r="267">
          <cell r="B267" t="str">
            <v>MELROSE ELEMENTARY</v>
          </cell>
        </row>
        <row r="268">
          <cell r="B268" t="str">
            <v>MERRICK EDUCATIONAL CENTER</v>
          </cell>
        </row>
        <row r="269">
          <cell r="B269" t="str">
            <v>MIAMI ARTS CHARTER</v>
          </cell>
        </row>
        <row r="270">
          <cell r="B270" t="str">
            <v>MIAMI BEACH SENIOR HIGH</v>
          </cell>
        </row>
        <row r="271">
          <cell r="B271" t="str">
            <v>MIAMI CAROL CITY SENIOR HIGH</v>
          </cell>
        </row>
        <row r="272">
          <cell r="B272" t="str">
            <v>MIAMI CENTRAL SENIOR HIGH</v>
          </cell>
        </row>
        <row r="273">
          <cell r="B273" t="str">
            <v>MIAMI CHILDREN'S MUSEUM</v>
          </cell>
        </row>
        <row r="274">
          <cell r="B274" t="str">
            <v>MIAMI COMMUNITY CH HIGH SCHOOL</v>
          </cell>
        </row>
        <row r="275">
          <cell r="B275" t="str">
            <v>MIAMI COMMUNITY CHARTER MIDDLE</v>
          </cell>
        </row>
        <row r="276">
          <cell r="B276" t="str">
            <v>MIAMI COMMUNITY CHARTER SCHOOL</v>
          </cell>
        </row>
        <row r="277">
          <cell r="B277" t="str">
            <v>MIAMI CORAL PARK SENIOR HIGH</v>
          </cell>
        </row>
        <row r="278">
          <cell r="B278" t="str">
            <v>MIAMI EDISON MIDDLE</v>
          </cell>
        </row>
        <row r="279">
          <cell r="B279" t="str">
            <v>MIAMI EDISON SENIOR HIGH</v>
          </cell>
        </row>
        <row r="280">
          <cell r="B280" t="str">
            <v>MIAMI GARDENS ELEMENTARY</v>
          </cell>
        </row>
        <row r="281">
          <cell r="B281" t="str">
            <v>MIAMI HEIGHTS ELEMENTARY</v>
          </cell>
        </row>
        <row r="282">
          <cell r="B282" t="str">
            <v>MIAMI JACKSON SENIOR HIGH</v>
          </cell>
        </row>
        <row r="283">
          <cell r="B283" t="str">
            <v>MIAMI KILLIAN SENIOR HIGH</v>
          </cell>
        </row>
        <row r="284">
          <cell r="B284" t="str">
            <v>MIAMI LAKES EDUCATIONAL CENTER</v>
          </cell>
        </row>
        <row r="285">
          <cell r="B285" t="str">
            <v>MIAMI LAKES K-8 CENTER</v>
          </cell>
        </row>
        <row r="286">
          <cell r="B286" t="str">
            <v>MIAMI LAKES MIDDLE</v>
          </cell>
        </row>
        <row r="287">
          <cell r="B287" t="str">
            <v>MIAMI MACARTHUR SOUTH</v>
          </cell>
        </row>
        <row r="288">
          <cell r="B288" t="str">
            <v>MIAMI NORLAND SENIOR HIGH</v>
          </cell>
        </row>
        <row r="289">
          <cell r="B289" t="str">
            <v>MIAMI NORTHWESTERN SENIOR HIGH</v>
          </cell>
        </row>
        <row r="290">
          <cell r="B290" t="str">
            <v>MIAMI PALMETTO SENIOR HIGH</v>
          </cell>
        </row>
        <row r="291">
          <cell r="B291" t="str">
            <v>MIAMI PARK ELEMENTARY</v>
          </cell>
        </row>
        <row r="292">
          <cell r="B292" t="str">
            <v>MIAMI SENIOR HIGH</v>
          </cell>
        </row>
        <row r="293">
          <cell r="B293" t="str">
            <v>MIAMI SHORES ELEMENTARY</v>
          </cell>
        </row>
        <row r="294">
          <cell r="B294" t="str">
            <v>MIAMI SOUTHRIDGE SENIOR HIGH</v>
          </cell>
        </row>
        <row r="295">
          <cell r="B295" t="str">
            <v>MIAMI SPRINGS ELEMENTARY</v>
          </cell>
        </row>
        <row r="296">
          <cell r="B296" t="str">
            <v>MIAMI SPRINGS MIDDLE</v>
          </cell>
        </row>
        <row r="297">
          <cell r="B297" t="str">
            <v>MIAMI SPRINGS SENIOR HIGH</v>
          </cell>
        </row>
        <row r="298">
          <cell r="B298" t="str">
            <v>MIAMI SUNSET SENIOR HIGH</v>
          </cell>
        </row>
        <row r="299">
          <cell r="B299" t="str">
            <v>MIAMI-DADE ONLINE ACADEMY</v>
          </cell>
        </row>
        <row r="300">
          <cell r="B300" t="str">
            <v>MIGRANT EDUCATION PROGRAM</v>
          </cell>
        </row>
        <row r="301">
          <cell r="B301" t="str">
            <v>MORNINGSIDE ELEMENTARY</v>
          </cell>
        </row>
        <row r="302">
          <cell r="B302" t="str">
            <v>MYRTLE GROVE ELEMENTARY</v>
          </cell>
        </row>
        <row r="303">
          <cell r="B303" t="str">
            <v>N. DADE CTR FOR MODERN LANG</v>
          </cell>
        </row>
        <row r="304">
          <cell r="B304" t="str">
            <v>NATHAN YOUNG ELEMENTARY</v>
          </cell>
        </row>
        <row r="305">
          <cell r="B305" t="str">
            <v>NATURAL BRIDGE ELEMENTARY</v>
          </cell>
        </row>
        <row r="306">
          <cell r="B306" t="str">
            <v>NAUTILUS MIDDLE</v>
          </cell>
        </row>
        <row r="307">
          <cell r="B307" t="str">
            <v>NEVA KING COOPER EDUCATIONAL</v>
          </cell>
        </row>
        <row r="308">
          <cell r="B308" t="str">
            <v>NEW WORLD SCHOOL OF THE ARTS</v>
          </cell>
        </row>
        <row r="309">
          <cell r="B309" t="str">
            <v>NORLAND ELEMENTARY</v>
          </cell>
        </row>
        <row r="310">
          <cell r="B310" t="str">
            <v>NORLAND MIDDLE</v>
          </cell>
        </row>
        <row r="311">
          <cell r="B311" t="str">
            <v>NORMA BUTLER BOSSARD ELEM</v>
          </cell>
        </row>
        <row r="312">
          <cell r="B312" t="str">
            <v>NORMAN S. EDELCUP/SUNNY ISLES</v>
          </cell>
        </row>
        <row r="313">
          <cell r="B313" t="str">
            <v>NORTH BEACH ELEMENTARY</v>
          </cell>
        </row>
        <row r="314">
          <cell r="B314" t="str">
            <v>NORTH COUNTY K-8 CENTER</v>
          </cell>
        </row>
        <row r="315">
          <cell r="B315" t="str">
            <v>NORTH DADE MIDDLE</v>
          </cell>
        </row>
        <row r="316">
          <cell r="B316" t="str">
            <v>NORTH GARDENS HIGH SCHOOL</v>
          </cell>
        </row>
        <row r="317">
          <cell r="B317" t="str">
            <v>NORTH GLADE ELEMENTARY</v>
          </cell>
        </row>
        <row r="318">
          <cell r="B318" t="str">
            <v>NORTH HIALEAH ELEMENTARY</v>
          </cell>
        </row>
        <row r="319">
          <cell r="B319" t="str">
            <v>NORTH MIAMI BEACH SENIOR HIGH</v>
          </cell>
        </row>
        <row r="320">
          <cell r="B320" t="str">
            <v>NORTH MIAMI ELEMENTARY</v>
          </cell>
        </row>
        <row r="321">
          <cell r="B321" t="str">
            <v>NORTH MIAMI MIDDLE</v>
          </cell>
        </row>
        <row r="322">
          <cell r="B322" t="str">
            <v>NORTH MIAMI SENIOR HIGH</v>
          </cell>
        </row>
        <row r="323">
          <cell r="B323" t="str">
            <v>NORTH PARK HIGH SCHOOL</v>
          </cell>
        </row>
        <row r="324">
          <cell r="B324" t="str">
            <v>NORTH TWIN LAKES ELEMENTARY</v>
          </cell>
        </row>
        <row r="325">
          <cell r="B325" t="str">
            <v>NORWOOD ELEMENTARY</v>
          </cell>
        </row>
        <row r="326">
          <cell r="B326" t="str">
            <v>OAK GROVE ELEMENTARY</v>
          </cell>
        </row>
        <row r="327">
          <cell r="B327" t="str">
            <v>OJUS ELEMENTARY</v>
          </cell>
        </row>
        <row r="328">
          <cell r="B328" t="str">
            <v>OLINDA ELEMENTARY</v>
          </cell>
        </row>
        <row r="329">
          <cell r="B329" t="str">
            <v>OLIVER HOOVER ELEMENTARY</v>
          </cell>
        </row>
        <row r="330">
          <cell r="B330" t="str">
            <v>OLYMPIA HEIGHTS ELEMENTARY</v>
          </cell>
        </row>
        <row r="331">
          <cell r="B331" t="str">
            <v>ORCHARD VILLA ELEMENTARY</v>
          </cell>
        </row>
        <row r="332">
          <cell r="B332" t="str">
            <v>OXFORD ACADEMY OF MIAMI</v>
          </cell>
        </row>
        <row r="333">
          <cell r="B333" t="str">
            <v>PALM LAKES ELEMENTARY</v>
          </cell>
        </row>
        <row r="334">
          <cell r="B334" t="str">
            <v>PALM SPRINGS ELEMENTARY</v>
          </cell>
        </row>
        <row r="335">
          <cell r="B335" t="str">
            <v>PALM SPRINGS MIDDLE</v>
          </cell>
        </row>
        <row r="336">
          <cell r="B336" t="str">
            <v>PALM SPRINGS NORTH ELEMENTARY</v>
          </cell>
        </row>
        <row r="337">
          <cell r="B337" t="str">
            <v>PALMETTO ELEMENTARY</v>
          </cell>
        </row>
        <row r="338">
          <cell r="B338" t="str">
            <v>PALMETTO MIDDLE</v>
          </cell>
        </row>
        <row r="339">
          <cell r="B339" t="str">
            <v>PARKVIEW ELEMENTARY</v>
          </cell>
        </row>
        <row r="340">
          <cell r="B340" t="str">
            <v>PARKWAY ELEMENTARY</v>
          </cell>
        </row>
        <row r="341">
          <cell r="B341" t="str">
            <v>PARKWAY MIDDLE</v>
          </cell>
        </row>
        <row r="342">
          <cell r="B342" t="str">
            <v>PAUL LAURENCE DUNBAR ELEM</v>
          </cell>
        </row>
        <row r="343">
          <cell r="B343" t="str">
            <v>PAUL W. BELL MIDDLE</v>
          </cell>
        </row>
        <row r="344">
          <cell r="B344" t="str">
            <v>PERRINE ELEMENTARY</v>
          </cell>
        </row>
        <row r="345">
          <cell r="B345" t="str">
            <v>PHILLIS WHEATLEY ELEMENTARY</v>
          </cell>
        </row>
        <row r="346">
          <cell r="B346" t="str">
            <v>PHYLLIS RUTH MILLER ELEMENTARY</v>
          </cell>
        </row>
        <row r="347">
          <cell r="B347" t="str">
            <v>PINE LAKE ELEMENTARY</v>
          </cell>
        </row>
        <row r="348">
          <cell r="B348" t="str">
            <v>PINE VILLA ELEMENTARY</v>
          </cell>
        </row>
        <row r="349">
          <cell r="B349" t="str">
            <v>PINECREST ACADEMY (NORTH)</v>
          </cell>
        </row>
        <row r="350">
          <cell r="B350" t="str">
            <v>PINECREST ACADEMY CHARTER HIGH</v>
          </cell>
        </row>
        <row r="351">
          <cell r="B351" t="str">
            <v>PINECREST ACADEMY CHARTER MIDD</v>
          </cell>
        </row>
        <row r="352">
          <cell r="B352" t="str">
            <v>PINECREST ACADEMY MIDDLE NORTH</v>
          </cell>
        </row>
        <row r="353">
          <cell r="B353" t="str">
            <v>PINECREST ACADEMY SOUTH CAMPUS</v>
          </cell>
        </row>
        <row r="354">
          <cell r="B354" t="str">
            <v>PINECREST COVE ACADEMY</v>
          </cell>
        </row>
        <row r="355">
          <cell r="B355" t="str">
            <v>PINECREST ELEMENTARY</v>
          </cell>
        </row>
        <row r="356">
          <cell r="B356" t="str">
            <v>PINECREST PREP ACADEMY</v>
          </cell>
        </row>
        <row r="357">
          <cell r="B357" t="str">
            <v>POINCIANA PARK ELEMENTARY</v>
          </cell>
        </row>
        <row r="358">
          <cell r="B358" t="str">
            <v>PONCE DE LEON MIDDLE</v>
          </cell>
        </row>
        <row r="359">
          <cell r="B359" t="str">
            <v>PRE K - INTERVENTION</v>
          </cell>
        </row>
        <row r="360">
          <cell r="B360" t="str">
            <v>PRIMARY LEARNING CENTER</v>
          </cell>
        </row>
        <row r="361">
          <cell r="B361" t="str">
            <v>RAINBOW PARK ELEMENTARY</v>
          </cell>
        </row>
        <row r="362">
          <cell r="B362" t="str">
            <v>RAMZ ACAD MIDDLE MIAMI CAMPUS</v>
          </cell>
        </row>
        <row r="363">
          <cell r="B363" t="str">
            <v>RAMZ ACADEMY ELEM MIAMI CAMPUS</v>
          </cell>
        </row>
        <row r="364">
          <cell r="B364" t="str">
            <v>REDLAND ELEMENTARY</v>
          </cell>
        </row>
        <row r="365">
          <cell r="B365" t="str">
            <v>REDLAND MIDDLE</v>
          </cell>
        </row>
        <row r="366">
          <cell r="B366" t="str">
            <v>REDONDO ELEMENTARY</v>
          </cell>
        </row>
        <row r="367">
          <cell r="B367" t="str">
            <v>REGION VI</v>
          </cell>
        </row>
        <row r="368">
          <cell r="B368" t="str">
            <v>RENAISSANCE ELEMENTARY CHARTER</v>
          </cell>
        </row>
        <row r="369">
          <cell r="B369" t="str">
            <v>RENAISSANCE MIDDLE CHARTER</v>
          </cell>
        </row>
        <row r="370">
          <cell r="B370" t="str">
            <v>RICHARD ALLEN LEADERSHIP ACAD</v>
          </cell>
        </row>
        <row r="371">
          <cell r="B371" t="str">
            <v>RICHMOND HEIGHTS MIDDLE</v>
          </cell>
        </row>
        <row r="372">
          <cell r="B372" t="str">
            <v>RIVER CITIES COMMUNITY CHARTER</v>
          </cell>
        </row>
        <row r="373">
          <cell r="B373" t="str">
            <v>RIVERSIDE ELEMENTARY</v>
          </cell>
        </row>
        <row r="374">
          <cell r="B374" t="str">
            <v>RIVIERA MIDDLE</v>
          </cell>
        </row>
        <row r="375">
          <cell r="B375" t="str">
            <v>ROBERT MORGAN EDUCATIONAL CTR</v>
          </cell>
        </row>
        <row r="376">
          <cell r="B376" t="str">
            <v>ROBERT RENICK EDUCATION CTR</v>
          </cell>
        </row>
        <row r="377">
          <cell r="B377" t="str">
            <v>ROBERT RUSSA MOTON ELEMENTARY</v>
          </cell>
        </row>
        <row r="378">
          <cell r="B378" t="str">
            <v>ROCKWAY ELEMENTARY</v>
          </cell>
        </row>
        <row r="379">
          <cell r="B379" t="str">
            <v>ROCKWAY MIDDLE</v>
          </cell>
        </row>
        <row r="380">
          <cell r="B380" t="str">
            <v>RONALD W REAGAN/DORAL SENIOR</v>
          </cell>
        </row>
        <row r="381">
          <cell r="B381" t="str">
            <v>ROYAL GREEN ELEMENTARY</v>
          </cell>
        </row>
        <row r="382">
          <cell r="B382" t="str">
            <v>ROYAL PALM ELEMENTARY</v>
          </cell>
        </row>
        <row r="383">
          <cell r="B383" t="str">
            <v>RUBEN DARIO MIDDLE</v>
          </cell>
        </row>
        <row r="384">
          <cell r="B384" t="str">
            <v>RUTH K BROAD/BAY HARBOR K-8</v>
          </cell>
        </row>
        <row r="385">
          <cell r="B385" t="str">
            <v>RUTH OWENS KRUSE' EDUC CENTER</v>
          </cell>
        </row>
        <row r="386">
          <cell r="B386" t="str">
            <v>SANDOR WIENER OPP SOUTH</v>
          </cell>
        </row>
        <row r="387">
          <cell r="B387" t="str">
            <v>SANTA CLARA ELEMENTARY</v>
          </cell>
        </row>
        <row r="388">
          <cell r="B388" t="str">
            <v>SCHOOL FOR ADV STUDIES SOUTH</v>
          </cell>
        </row>
        <row r="389">
          <cell r="B389" t="str">
            <v>SCHOOL FOR ADV STUDIES-HOMESTD</v>
          </cell>
        </row>
        <row r="390">
          <cell r="B390" t="str">
            <v>SCHOOL FOR ADVANCED STUDIES NO</v>
          </cell>
        </row>
        <row r="391">
          <cell r="B391" t="str">
            <v>SCHOOL FOR ADVANCED STUDIES WC</v>
          </cell>
        </row>
        <row r="392">
          <cell r="B392" t="str">
            <v>SCOTT LAKE ELEMENTARY</v>
          </cell>
        </row>
        <row r="393">
          <cell r="B393" t="str">
            <v>SEMINOLE ELEMENTARY</v>
          </cell>
        </row>
        <row r="394">
          <cell r="B394" t="str">
            <v>SHADOWLAWN ELEMENTARY</v>
          </cell>
        </row>
        <row r="395">
          <cell r="B395" t="str">
            <v>SHENANDOAH ELEMENTARY</v>
          </cell>
        </row>
        <row r="396">
          <cell r="B396" t="str">
            <v>SHENANDOAH MIDDLE</v>
          </cell>
        </row>
        <row r="397">
          <cell r="B397" t="str">
            <v>SILVER BLUFF ELEMENTARY</v>
          </cell>
        </row>
        <row r="398">
          <cell r="B398" t="str">
            <v>SKYWAY ELEMENTARY</v>
          </cell>
        </row>
        <row r="399">
          <cell r="B399" t="str">
            <v>SNAPPER CREEK ELEMENTARY</v>
          </cell>
        </row>
        <row r="400">
          <cell r="B400" t="str">
            <v>SOMERSET ACAD AT SILVER PALMS</v>
          </cell>
        </row>
        <row r="401">
          <cell r="B401" t="str">
            <v>SOMERSET ACAD HIGH SOUTH-HMSTD</v>
          </cell>
        </row>
        <row r="402">
          <cell r="B402" t="str">
            <v>SOMERSET ACAD MIDDLE (C-PALMS)</v>
          </cell>
        </row>
        <row r="403">
          <cell r="B403" t="str">
            <v>SOMERSET ACAD MIDDLE (S-MIAMI)</v>
          </cell>
        </row>
        <row r="404">
          <cell r="B404" t="str">
            <v>SOMERSET ACADEMY</v>
          </cell>
        </row>
        <row r="405">
          <cell r="B405" t="str">
            <v>SOMERSET ACADEMY CHARTER ELEM</v>
          </cell>
        </row>
        <row r="406">
          <cell r="B406" t="str">
            <v>SOMERSET ACADEMY CHARTER HIGH</v>
          </cell>
        </row>
        <row r="407">
          <cell r="B407" t="str">
            <v>SOMERSET ACADEMY ELEMENTARY</v>
          </cell>
        </row>
        <row r="408">
          <cell r="B408" t="str">
            <v>SOMERSET ACADEMY HIGH (SOUTH)</v>
          </cell>
        </row>
        <row r="409">
          <cell r="B409" t="str">
            <v>SOMERSET ACADEMY MIDDLE</v>
          </cell>
        </row>
        <row r="410">
          <cell r="B410" t="str">
            <v>SOMERSET ACADEMY MIDDLE-SOUTH</v>
          </cell>
        </row>
        <row r="411">
          <cell r="B411" t="str">
            <v>SOMERSET ACADEMY(SILVER PALMS)</v>
          </cell>
        </row>
        <row r="412">
          <cell r="B412" t="str">
            <v>SOMERSET ARTS ACADEMY</v>
          </cell>
        </row>
        <row r="413">
          <cell r="B413" t="str">
            <v>SOMERSET GRACE ACADEMY</v>
          </cell>
        </row>
        <row r="414">
          <cell r="B414" t="str">
            <v>SOMERSET OAKS ACADEMY</v>
          </cell>
        </row>
        <row r="415">
          <cell r="B415" t="str">
            <v>SOUTH DADE MIDDLE SCHOOL</v>
          </cell>
        </row>
        <row r="416">
          <cell r="B416" t="str">
            <v>SOUTH DADE SENIOR HIGH</v>
          </cell>
        </row>
        <row r="417">
          <cell r="B417" t="str">
            <v>SOUTH FLORIDA AUTISM CHARTER</v>
          </cell>
        </row>
        <row r="418">
          <cell r="B418" t="str">
            <v>SOUTH HIALEAH ELEMENTARY</v>
          </cell>
        </row>
        <row r="419">
          <cell r="B419" t="str">
            <v>SOUTH MIAMI HEIGHTS ELEMENTARY</v>
          </cell>
        </row>
        <row r="420">
          <cell r="B420" t="str">
            <v>SOUTH MIAMI K-8 CENTER</v>
          </cell>
        </row>
        <row r="421">
          <cell r="B421" t="str">
            <v>SOUTH MIAMI MIDDLE SCHOOL</v>
          </cell>
        </row>
        <row r="422">
          <cell r="B422" t="str">
            <v>SOUTH MIAMI SENIOR HIGH</v>
          </cell>
        </row>
        <row r="423">
          <cell r="B423" t="str">
            <v>SOUTH POINTE ELEMENTARY</v>
          </cell>
        </row>
        <row r="424">
          <cell r="B424" t="str">
            <v>SOUTHSIDE ELEMENTARY</v>
          </cell>
        </row>
        <row r="425">
          <cell r="B425" t="str">
            <v>SOUTHWEST MIAMI SENIOR HIGH</v>
          </cell>
        </row>
        <row r="426">
          <cell r="B426" t="str">
            <v>SOUTHWOOD MIDDLE</v>
          </cell>
        </row>
        <row r="427">
          <cell r="B427" t="str">
            <v>SPANISH LAKE ELEMENTARY</v>
          </cell>
        </row>
        <row r="428">
          <cell r="B428" t="str">
            <v>SPRINGVIEW ELEMENTARY</v>
          </cell>
        </row>
        <row r="429">
          <cell r="B429" t="str">
            <v>SUMMERVILLE CHARTER SCHOOL</v>
          </cell>
        </row>
        <row r="430">
          <cell r="B430" t="str">
            <v>SUNSET ELEMENTARY</v>
          </cell>
        </row>
        <row r="431">
          <cell r="B431" t="str">
            <v>SUNSET PARK ELEMENTARY</v>
          </cell>
        </row>
        <row r="432">
          <cell r="B432" t="str">
            <v>SWEETWATER ELEMENTARY</v>
          </cell>
        </row>
        <row r="433">
          <cell r="B433" t="str">
            <v>SYLVANIA HEIGHTS ELEMENTARY</v>
          </cell>
        </row>
        <row r="434">
          <cell r="B434" t="str">
            <v>TAP PROGRAM FACILITIES</v>
          </cell>
        </row>
        <row r="435">
          <cell r="B435" t="str">
            <v>TERRA ENVIRONMENTAL RESEARCH</v>
          </cell>
        </row>
        <row r="436">
          <cell r="B436" t="str">
            <v>THENA C. CROWDER ELEMENTARY</v>
          </cell>
        </row>
        <row r="437">
          <cell r="B437" t="str">
            <v>THOMAS JEFFERSON MIDDLE</v>
          </cell>
        </row>
        <row r="438">
          <cell r="B438" t="str">
            <v>TOUSSAINT L'OUVERTURE ELEM</v>
          </cell>
        </row>
        <row r="439">
          <cell r="B439" t="str">
            <v>TREASURE ISLAND ELEMENTARY</v>
          </cell>
        </row>
        <row r="440">
          <cell r="B440" t="str">
            <v>TROPICAL ELEMENTARY</v>
          </cell>
        </row>
        <row r="441">
          <cell r="B441" t="str">
            <v>TWIN LAKES ELEMENTARY</v>
          </cell>
        </row>
        <row r="442">
          <cell r="B442" t="str">
            <v>VAN E. BLANTON ELEMENTARY</v>
          </cell>
        </row>
        <row r="443">
          <cell r="B443" t="str">
            <v>VILLAGE GREEN ELEMENTARY</v>
          </cell>
        </row>
        <row r="444">
          <cell r="B444" t="str">
            <v>VINELAND K-8 CENTER</v>
          </cell>
        </row>
        <row r="445">
          <cell r="B445" t="str">
            <v>VIRGINIA A BOONE/HIGHLAND OAKS</v>
          </cell>
        </row>
        <row r="446">
          <cell r="B446" t="str">
            <v>W. R. THOMAS MIDDLE</v>
          </cell>
        </row>
        <row r="447">
          <cell r="B447" t="str">
            <v>W.J. BRYAN ELEMENTARY</v>
          </cell>
        </row>
        <row r="448">
          <cell r="B448" t="str">
            <v>WESLEY MATTHEWS ELEMENTARY</v>
          </cell>
        </row>
        <row r="449">
          <cell r="B449" t="str">
            <v>WEST HIALEAH GARDENS ELEM</v>
          </cell>
        </row>
        <row r="450">
          <cell r="B450" t="str">
            <v>WEST HOMESTEAD ELEMENTARY</v>
          </cell>
        </row>
        <row r="451">
          <cell r="B451" t="str">
            <v>WEST MIAMI MIDDLE</v>
          </cell>
        </row>
        <row r="452">
          <cell r="B452" t="str">
            <v>WESTLAND HIALEAH SENIOR HIGH</v>
          </cell>
        </row>
        <row r="453">
          <cell r="B453" t="str">
            <v>WESTVIEW MIDDLE</v>
          </cell>
        </row>
        <row r="454">
          <cell r="B454" t="str">
            <v>WHISPERING PINES ELEMENTARY</v>
          </cell>
        </row>
        <row r="455">
          <cell r="B455" t="str">
            <v>WILLIAM A. CHAPMAN ELEMENTARY</v>
          </cell>
        </row>
        <row r="456">
          <cell r="B456" t="str">
            <v>WILLIAM H. TURNER TECHNICAL</v>
          </cell>
        </row>
        <row r="457">
          <cell r="B457" t="str">
            <v>WILLIAM LEHMAN ELEMENTARY</v>
          </cell>
        </row>
        <row r="458">
          <cell r="B458" t="str">
            <v>WINSTON PARK K-8 CENTER</v>
          </cell>
        </row>
        <row r="459">
          <cell r="B459" t="str">
            <v>YOUNG MENS PREPARATORY ACADEMY</v>
          </cell>
        </row>
        <row r="460">
          <cell r="B460" t="str">
            <v>YOUNG WOMEN'S PREPARATORY ACAD</v>
          </cell>
        </row>
        <row r="461">
          <cell r="B461" t="str">
            <v>YOUTH CO-OP CHARTER SCHOOL</v>
          </cell>
        </row>
        <row r="462">
          <cell r="B462" t="str">
            <v>ZELDA GLAZER MIDDLE SCHOOL</v>
          </cell>
        </row>
        <row r="463">
          <cell r="B463" t="str">
            <v>ZORA NEALE HURSTON ELEMENTARY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7">
          <cell r="B477">
            <v>0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m"/>
      <sheetName val="Middle"/>
      <sheetName val="K-8"/>
      <sheetName val="High School"/>
      <sheetName val="Backup"/>
      <sheetName val="G3-5 DATACOM"/>
      <sheetName val="2011-2012 RM"/>
      <sheetName val="Sci 2011-12 CombG"/>
      <sheetName val="2012-13 ETO"/>
      <sheetName val="Overview"/>
      <sheetName val="AUTOMATE"/>
      <sheetName val="NOTES"/>
      <sheetName val="Select School"/>
      <sheetName val="Winter IA Cut Scores"/>
      <sheetName val="Fall IA Cut Scores"/>
      <sheetName val="G3-5 Summary Report"/>
      <sheetName val="G3-5 Detailed Report"/>
      <sheetName val="G6-8 Summary Report"/>
      <sheetName val="G6-8 Detailed Report"/>
      <sheetName val="HS Summary Report"/>
      <sheetName val="HS Detailed Report"/>
      <sheetName val="M-2012"/>
      <sheetName val="M-2011"/>
      <sheetName val="2012 BIO"/>
      <sheetName val="2012 Geo"/>
      <sheetName val="2012 ALG"/>
      <sheetName val="2011 Alg"/>
      <sheetName val="R-2012"/>
      <sheetName val="R-2011"/>
      <sheetName val="S-2012"/>
      <sheetName val="S-2011"/>
      <sheetName val="W12"/>
      <sheetName val="W11"/>
      <sheetName val="AYP11"/>
      <sheetName val="2012 SG"/>
      <sheetName val="2011 SG"/>
      <sheetName val="2011DA"/>
      <sheetName val="BLG3-RALL"/>
      <sheetName val="FIAG3-RALL"/>
      <sheetName val="WIAG3-RALL"/>
      <sheetName val="BLG3-MALL"/>
      <sheetName val="FIAG3-MALL"/>
      <sheetName val="WIAG3-MALL"/>
      <sheetName val="BLG4-RALL"/>
      <sheetName val="FIAG4-RALL"/>
      <sheetName val="WIAG4-RALL"/>
      <sheetName val="BLG4-MALL"/>
      <sheetName val="FIAG4-MALL"/>
      <sheetName val="WIAG4-MALL"/>
      <sheetName val="BLG4-WALL"/>
      <sheetName val="MYG4-WALL"/>
      <sheetName val="BLG5-RALL"/>
      <sheetName val="FIAG5-RALL"/>
      <sheetName val="WIAG5-RALL"/>
      <sheetName val="BLG5-MALL"/>
      <sheetName val="FIAG5-MALL"/>
      <sheetName val="WIAG5-MALL"/>
      <sheetName val="BLG5-SALL"/>
      <sheetName val="FIAG5-SALL"/>
      <sheetName val="WIAG5-SALL"/>
      <sheetName val="BLG6-RALL"/>
      <sheetName val="FIAG6-RALL"/>
      <sheetName val="WIAG6-RALL"/>
      <sheetName val="BLG6-MALL"/>
      <sheetName val="FIAG6-MALL"/>
      <sheetName val="WIAG6-MALL"/>
      <sheetName val="BLG7-RALL"/>
      <sheetName val="FIAG7-RALL"/>
      <sheetName val="WIAG7-RALL"/>
      <sheetName val="BLG7-MALL"/>
      <sheetName val="FIAG7-MALL"/>
      <sheetName val="WIAG7-MALL"/>
      <sheetName val="BLG8-RALL"/>
      <sheetName val="FIAG8-RALL"/>
      <sheetName val="WIAG8-RALL"/>
      <sheetName val="BLG8-MALL"/>
      <sheetName val="FIAG8-MALL"/>
      <sheetName val="WIAG8-MALL"/>
      <sheetName val="BLG8-WALL"/>
      <sheetName val="MYG8-WALL"/>
      <sheetName val="BLG8-SALL"/>
      <sheetName val="FIAG8-SALL"/>
      <sheetName val="WIAG8-SALL"/>
      <sheetName val="BLG9-RALL"/>
      <sheetName val="FIAG9-RALL"/>
      <sheetName val="WIAG9-RALL"/>
      <sheetName val="BLM-ALG"/>
      <sheetName val="FIAM-ALG"/>
      <sheetName val="WIAM-ALG"/>
      <sheetName val="WIACC-MALG Formula"/>
      <sheetName val="BLG10-RALL"/>
      <sheetName val="FIAG10-RALL"/>
      <sheetName val="WIAG10-RALL"/>
      <sheetName val="BLM-GEO"/>
      <sheetName val="FIAM-GEO"/>
      <sheetName val="WIAM-GEO"/>
      <sheetName val="WIACC-MGEO Formula"/>
      <sheetName val="BLG10-WALL"/>
      <sheetName val="MYG10-WALL"/>
      <sheetName val="BLS-BIO"/>
      <sheetName val="FIAS-BIO"/>
      <sheetName val="WIAS-BIO"/>
      <sheetName val="WIACC-SBIO Formula"/>
      <sheetName val="BLEnrAlg"/>
      <sheetName val="FIAEnrAlg"/>
      <sheetName val="BLEnrGeo"/>
      <sheetName val="FIAEnrGeo"/>
      <sheetName val="BLEnrBio"/>
      <sheetName val="FIAEnrBio"/>
      <sheetName val="WIAEnrAlg"/>
      <sheetName val="WIAEnrGeo"/>
      <sheetName val="WIAEnrBio"/>
      <sheetName val="MemMay31"/>
      <sheetName val="MemSep02"/>
      <sheetName val="MemNov10"/>
      <sheetName val="MemJan20"/>
      <sheetName val="MemMay1-2012"/>
      <sheetName val="2010 SG"/>
      <sheetName val="2009 SG"/>
      <sheetName val="School Grade"/>
      <sheetName val="HSGRade2010"/>
      <sheetName val="HSGrade2011"/>
      <sheetName val="R-2010"/>
      <sheetName val="M-2010"/>
      <sheetName val="S-2010"/>
      <sheetName val="W10"/>
      <sheetName val="SchList"/>
      <sheetName val="table"/>
      <sheetName val="White Blind"/>
      <sheetName val="DATACOM"/>
      <sheetName val="DTDAS"/>
      <sheetName val="ETO"/>
      <sheetName val="DTDAS Tiers"/>
      <sheetName val="SiP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4">
          <cell r="D4" t="str">
            <v>6040</v>
          </cell>
          <cell r="E4" t="str">
            <v>DOCTORS CHARTER SCHOOL OF MIAMI SHORES</v>
          </cell>
          <cell r="F4">
            <v>74</v>
          </cell>
          <cell r="G4">
            <v>86</v>
          </cell>
          <cell r="H4">
            <v>96</v>
          </cell>
          <cell r="I4">
            <v>58</v>
          </cell>
          <cell r="J4">
            <v>65</v>
          </cell>
          <cell r="K4">
            <v>75</v>
          </cell>
          <cell r="L4">
            <v>62</v>
          </cell>
          <cell r="M4">
            <v>73</v>
          </cell>
          <cell r="N4" t="str">
            <v>NA</v>
          </cell>
          <cell r="O4">
            <v>589</v>
          </cell>
          <cell r="P4">
            <v>100</v>
          </cell>
          <cell r="Q4" t="str">
            <v>YES</v>
          </cell>
          <cell r="R4" t="str">
            <v>YES</v>
          </cell>
          <cell r="T4" t="str">
            <v>YES</v>
          </cell>
          <cell r="U4" t="str">
            <v>YES</v>
          </cell>
          <cell r="W4">
            <v>44</v>
          </cell>
          <cell r="X4">
            <v>58</v>
          </cell>
          <cell r="Y4">
            <v>14</v>
          </cell>
          <cell r="Z4">
            <v>144</v>
          </cell>
          <cell r="AA4">
            <v>51</v>
          </cell>
          <cell r="AB4">
            <v>67</v>
          </cell>
          <cell r="AC4">
            <v>16</v>
          </cell>
          <cell r="AD4">
            <v>83</v>
          </cell>
          <cell r="AE4">
            <v>80</v>
          </cell>
          <cell r="AF4">
            <v>90</v>
          </cell>
          <cell r="AG4">
            <v>10</v>
          </cell>
          <cell r="AH4">
            <v>200</v>
          </cell>
          <cell r="AI4">
            <v>80</v>
          </cell>
          <cell r="AJ4">
            <v>50</v>
          </cell>
          <cell r="AK4">
            <v>-5</v>
          </cell>
          <cell r="AL4">
            <v>45</v>
          </cell>
          <cell r="AM4">
            <v>86</v>
          </cell>
          <cell r="AN4">
            <v>83</v>
          </cell>
          <cell r="AO4">
            <v>0</v>
          </cell>
          <cell r="AP4">
            <v>83</v>
          </cell>
          <cell r="AQ4">
            <v>67</v>
          </cell>
          <cell r="AR4">
            <v>85</v>
          </cell>
          <cell r="AS4">
            <v>18</v>
          </cell>
          <cell r="AT4">
            <v>100</v>
          </cell>
          <cell r="AU4">
            <v>655</v>
          </cell>
          <cell r="AV4" t="str">
            <v>70/30</v>
          </cell>
          <cell r="AW4">
            <v>1218</v>
          </cell>
          <cell r="AX4" t="str">
            <v>NO</v>
          </cell>
          <cell r="AY4" t="str">
            <v>B</v>
          </cell>
          <cell r="AZ4" t="str">
            <v>A</v>
          </cell>
          <cell r="BA4" t="str">
            <v>A</v>
          </cell>
          <cell r="BB4" t="str">
            <v>A</v>
          </cell>
          <cell r="BC4" t="str">
            <v>A</v>
          </cell>
          <cell r="BD4" t="str">
            <v>A</v>
          </cell>
          <cell r="BE4" t="str">
            <v>A</v>
          </cell>
          <cell r="BF4" t="str">
            <v>A</v>
          </cell>
          <cell r="BG4" t="str">
            <v>A</v>
          </cell>
          <cell r="BH4" t="str">
            <v>B</v>
          </cell>
          <cell r="BI4" t="str">
            <v>N</v>
          </cell>
          <cell r="BK4" t="str">
            <v>YES</v>
          </cell>
          <cell r="BL4" t="str">
            <v>04</v>
          </cell>
          <cell r="BM4">
            <v>22.10144</v>
          </cell>
          <cell r="BN4">
            <v>75.543469999999999</v>
          </cell>
          <cell r="BO4">
            <v>5</v>
          </cell>
          <cell r="BP4" t="str">
            <v>NO</v>
          </cell>
        </row>
        <row r="5">
          <cell r="D5" t="str">
            <v>7007</v>
          </cell>
          <cell r="E5" t="str">
            <v>INTERNATIONAL STUDIES CHARTER HIGH SCHOOL</v>
          </cell>
          <cell r="F5">
            <v>71</v>
          </cell>
          <cell r="G5">
            <v>87</v>
          </cell>
          <cell r="H5">
            <v>90</v>
          </cell>
          <cell r="I5">
            <v>71</v>
          </cell>
          <cell r="J5">
            <v>73</v>
          </cell>
          <cell r="K5">
            <v>83</v>
          </cell>
          <cell r="L5">
            <v>74</v>
          </cell>
          <cell r="M5">
            <v>82</v>
          </cell>
          <cell r="N5" t="str">
            <v>NA</v>
          </cell>
          <cell r="O5">
            <v>631</v>
          </cell>
          <cell r="P5">
            <v>100</v>
          </cell>
          <cell r="Q5" t="str">
            <v>YES</v>
          </cell>
          <cell r="R5" t="str">
            <v>YES</v>
          </cell>
          <cell r="T5" t="str">
            <v>YES</v>
          </cell>
          <cell r="U5" t="str">
            <v>YES</v>
          </cell>
          <cell r="W5">
            <v>94</v>
          </cell>
          <cell r="X5">
            <v>80</v>
          </cell>
          <cell r="Y5">
            <v>-5</v>
          </cell>
          <cell r="Z5">
            <v>150</v>
          </cell>
          <cell r="AA5">
            <v>90</v>
          </cell>
          <cell r="AB5">
            <v>90</v>
          </cell>
          <cell r="AC5">
            <v>0</v>
          </cell>
          <cell r="AD5">
            <v>90</v>
          </cell>
          <cell r="AE5">
            <v>72</v>
          </cell>
          <cell r="AF5">
            <v>83</v>
          </cell>
          <cell r="AG5">
            <v>11</v>
          </cell>
          <cell r="AH5">
            <v>188</v>
          </cell>
          <cell r="AI5">
            <v>72</v>
          </cell>
          <cell r="AJ5">
            <v>83</v>
          </cell>
          <cell r="AK5">
            <v>11</v>
          </cell>
          <cell r="AL5">
            <v>94</v>
          </cell>
          <cell r="AM5">
            <v>92</v>
          </cell>
          <cell r="AN5">
            <v>100</v>
          </cell>
          <cell r="AO5">
            <v>8</v>
          </cell>
          <cell r="AP5">
            <v>100</v>
          </cell>
          <cell r="AQ5">
            <v>83</v>
          </cell>
          <cell r="AR5">
            <v>76</v>
          </cell>
          <cell r="AS5">
            <v>0</v>
          </cell>
          <cell r="AT5">
            <v>76</v>
          </cell>
          <cell r="AU5">
            <v>698</v>
          </cell>
          <cell r="AV5" t="str">
            <v>50/50</v>
          </cell>
          <cell r="AW5">
            <v>1329</v>
          </cell>
          <cell r="AX5" t="str">
            <v>YES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B</v>
          </cell>
          <cell r="BC5" t="str">
            <v>A</v>
          </cell>
          <cell r="BD5" t="str">
            <v>A</v>
          </cell>
          <cell r="BK5" t="str">
            <v>YES</v>
          </cell>
          <cell r="BL5" t="str">
            <v>03</v>
          </cell>
          <cell r="BM5">
            <v>40.634920000000001</v>
          </cell>
          <cell r="BN5">
            <v>78.095230000000001</v>
          </cell>
          <cell r="BO5">
            <v>5</v>
          </cell>
          <cell r="BP5" t="str">
            <v>NO</v>
          </cell>
        </row>
        <row r="6">
          <cell r="D6" t="str">
            <v>7009</v>
          </cell>
          <cell r="E6" t="str">
            <v>DORAL PERFORMING ARTS &amp; ENTERTAINMENT ACADEMY</v>
          </cell>
          <cell r="F6">
            <v>75</v>
          </cell>
          <cell r="G6">
            <v>95</v>
          </cell>
          <cell r="H6">
            <v>95</v>
          </cell>
          <cell r="I6">
            <v>41</v>
          </cell>
          <cell r="J6">
            <v>78</v>
          </cell>
          <cell r="K6">
            <v>83</v>
          </cell>
          <cell r="L6">
            <v>70</v>
          </cell>
          <cell r="M6">
            <v>83</v>
          </cell>
          <cell r="N6" t="str">
            <v>NA</v>
          </cell>
          <cell r="O6">
            <v>620</v>
          </cell>
          <cell r="P6">
            <v>99</v>
          </cell>
          <cell r="Q6" t="str">
            <v>YES</v>
          </cell>
          <cell r="R6" t="str">
            <v>YES</v>
          </cell>
          <cell r="T6" t="str">
            <v>YES</v>
          </cell>
          <cell r="U6" t="str">
            <v>YES</v>
          </cell>
          <cell r="AY6" t="str">
            <v>A</v>
          </cell>
          <cell r="AZ6" t="str">
            <v>A</v>
          </cell>
          <cell r="BA6" t="str">
            <v>A</v>
          </cell>
          <cell r="BC6" t="str">
            <v>A</v>
          </cell>
          <cell r="BK6" t="str">
            <v>YES</v>
          </cell>
          <cell r="BL6" t="str">
            <v>03</v>
          </cell>
          <cell r="BM6">
            <v>48.514850000000003</v>
          </cell>
          <cell r="BN6">
            <v>95.049499999999995</v>
          </cell>
          <cell r="BO6">
            <v>5</v>
          </cell>
          <cell r="BP6" t="str">
            <v>NO</v>
          </cell>
        </row>
        <row r="7">
          <cell r="D7" t="str">
            <v>7011</v>
          </cell>
          <cell r="E7" t="str">
            <v>AMERICAN SENIOR HIGH SCHOOL</v>
          </cell>
          <cell r="F7">
            <v>33</v>
          </cell>
          <cell r="G7">
            <v>69</v>
          </cell>
          <cell r="H7">
            <v>84</v>
          </cell>
          <cell r="I7">
            <v>26</v>
          </cell>
          <cell r="J7">
            <v>47</v>
          </cell>
          <cell r="K7">
            <v>73</v>
          </cell>
          <cell r="L7">
            <v>46</v>
          </cell>
          <cell r="M7">
            <v>67</v>
          </cell>
          <cell r="N7" t="str">
            <v xml:space="preserve"> 0</v>
          </cell>
          <cell r="O7">
            <v>445</v>
          </cell>
          <cell r="P7">
            <v>98</v>
          </cell>
          <cell r="Q7" t="str">
            <v>YES</v>
          </cell>
          <cell r="R7" t="str">
            <v>NO</v>
          </cell>
          <cell r="T7" t="str">
            <v>YES</v>
          </cell>
          <cell r="U7" t="str">
            <v>YES</v>
          </cell>
          <cell r="W7">
            <v>30</v>
          </cell>
          <cell r="X7">
            <v>44</v>
          </cell>
          <cell r="Y7">
            <v>14</v>
          </cell>
          <cell r="Z7">
            <v>116</v>
          </cell>
          <cell r="AA7">
            <v>33</v>
          </cell>
          <cell r="AB7">
            <v>44</v>
          </cell>
          <cell r="AC7">
            <v>11</v>
          </cell>
          <cell r="AD7">
            <v>55</v>
          </cell>
          <cell r="AE7">
            <v>71</v>
          </cell>
          <cell r="AF7">
            <v>74</v>
          </cell>
          <cell r="AG7">
            <v>3</v>
          </cell>
          <cell r="AH7">
            <v>154</v>
          </cell>
          <cell r="AI7">
            <v>60</v>
          </cell>
          <cell r="AJ7">
            <v>68</v>
          </cell>
          <cell r="AK7">
            <v>8</v>
          </cell>
          <cell r="AL7">
            <v>76</v>
          </cell>
          <cell r="AM7">
            <v>61</v>
          </cell>
          <cell r="AN7">
            <v>66</v>
          </cell>
          <cell r="AO7">
            <v>5</v>
          </cell>
          <cell r="AP7">
            <v>71</v>
          </cell>
          <cell r="AQ7">
            <v>44</v>
          </cell>
          <cell r="AR7">
            <v>47</v>
          </cell>
          <cell r="AS7">
            <v>3</v>
          </cell>
          <cell r="AT7">
            <v>50</v>
          </cell>
          <cell r="AU7">
            <v>522</v>
          </cell>
          <cell r="AV7" t="str">
            <v>50/50</v>
          </cell>
          <cell r="AW7">
            <v>967</v>
          </cell>
          <cell r="AX7" t="str">
            <v>YES</v>
          </cell>
          <cell r="AY7" t="str">
            <v>C</v>
          </cell>
          <cell r="AZ7" t="str">
            <v>C</v>
          </cell>
          <cell r="BA7" t="str">
            <v>C</v>
          </cell>
          <cell r="BB7" t="str">
            <v>D</v>
          </cell>
          <cell r="BC7" t="str">
            <v>C</v>
          </cell>
          <cell r="BD7" t="str">
            <v>C</v>
          </cell>
          <cell r="BE7" t="str">
            <v>D</v>
          </cell>
          <cell r="BF7" t="str">
            <v>D</v>
          </cell>
          <cell r="BG7" t="str">
            <v>C</v>
          </cell>
          <cell r="BH7" t="str">
            <v>C</v>
          </cell>
          <cell r="BI7" t="str">
            <v>C</v>
          </cell>
          <cell r="BJ7" t="str">
            <v>D</v>
          </cell>
          <cell r="BK7" t="str">
            <v>NO</v>
          </cell>
          <cell r="BL7" t="str">
            <v>03</v>
          </cell>
          <cell r="BM7">
            <v>68.820359999999994</v>
          </cell>
          <cell r="BN7">
            <v>95.398920000000004</v>
          </cell>
          <cell r="BO7">
            <v>5</v>
          </cell>
          <cell r="BP7" t="str">
            <v>YES</v>
          </cell>
        </row>
        <row r="8">
          <cell r="D8" t="str">
            <v>7018</v>
          </cell>
          <cell r="E8" t="str">
            <v>MATER ACADEMY LAKES HIGH SCHOOL</v>
          </cell>
          <cell r="F8">
            <v>46</v>
          </cell>
          <cell r="G8">
            <v>79</v>
          </cell>
          <cell r="H8">
            <v>87</v>
          </cell>
          <cell r="I8">
            <v>30</v>
          </cell>
          <cell r="J8">
            <v>59</v>
          </cell>
          <cell r="K8">
            <v>75</v>
          </cell>
          <cell r="L8">
            <v>67</v>
          </cell>
          <cell r="M8">
            <v>59</v>
          </cell>
          <cell r="N8" t="str">
            <v>NA</v>
          </cell>
          <cell r="O8">
            <v>502</v>
          </cell>
          <cell r="P8">
            <v>99</v>
          </cell>
          <cell r="Q8" t="str">
            <v>YES</v>
          </cell>
          <cell r="R8" t="str">
            <v>YES</v>
          </cell>
          <cell r="T8" t="str">
            <v>YES</v>
          </cell>
          <cell r="U8" t="str">
            <v>YES</v>
          </cell>
          <cell r="W8">
            <v>85</v>
          </cell>
          <cell r="X8">
            <v>52</v>
          </cell>
          <cell r="Y8">
            <v>-5</v>
          </cell>
          <cell r="Z8">
            <v>94</v>
          </cell>
          <cell r="AA8">
            <v>79</v>
          </cell>
          <cell r="AB8">
            <v>50</v>
          </cell>
          <cell r="AC8">
            <v>-5</v>
          </cell>
          <cell r="AD8">
            <v>45</v>
          </cell>
          <cell r="AF8">
            <v>94</v>
          </cell>
          <cell r="AG8">
            <v>0</v>
          </cell>
          <cell r="AH8">
            <v>188</v>
          </cell>
          <cell r="AJ8">
            <v>100</v>
          </cell>
          <cell r="AK8">
            <v>0</v>
          </cell>
          <cell r="AL8">
            <v>100</v>
          </cell>
          <cell r="AN8">
            <v>67</v>
          </cell>
          <cell r="AO8">
            <v>0</v>
          </cell>
          <cell r="AP8">
            <v>67</v>
          </cell>
          <cell r="AR8">
            <v>42</v>
          </cell>
          <cell r="AS8">
            <v>0</v>
          </cell>
          <cell r="AT8">
            <v>42</v>
          </cell>
          <cell r="AU8">
            <v>536</v>
          </cell>
          <cell r="AV8" t="str">
            <v>50/50</v>
          </cell>
          <cell r="AW8">
            <v>1038</v>
          </cell>
          <cell r="AX8" t="str">
            <v>YES</v>
          </cell>
          <cell r="AY8" t="str">
            <v>B</v>
          </cell>
          <cell r="AZ8" t="str">
            <v>B</v>
          </cell>
          <cell r="BA8" t="str">
            <v>C</v>
          </cell>
          <cell r="BB8" t="str">
            <v>D</v>
          </cell>
          <cell r="BK8" t="str">
            <v>YES</v>
          </cell>
          <cell r="BL8" t="str">
            <v>03</v>
          </cell>
          <cell r="BM8">
            <v>51.38888</v>
          </cell>
          <cell r="BN8">
            <v>95.833330000000004</v>
          </cell>
          <cell r="BO8">
            <v>5</v>
          </cell>
          <cell r="BP8" t="str">
            <v>YES</v>
          </cell>
        </row>
        <row r="9">
          <cell r="D9" t="str">
            <v>7020</v>
          </cell>
          <cell r="E9" t="str">
            <v>DORAL ACADEMY CHARTER HIGH SCHOOL</v>
          </cell>
          <cell r="F9">
            <v>61</v>
          </cell>
          <cell r="G9">
            <v>91</v>
          </cell>
          <cell r="H9">
            <v>90</v>
          </cell>
          <cell r="I9">
            <v>42</v>
          </cell>
          <cell r="J9">
            <v>63</v>
          </cell>
          <cell r="K9">
            <v>84</v>
          </cell>
          <cell r="L9">
            <v>57</v>
          </cell>
          <cell r="M9">
            <v>82</v>
          </cell>
          <cell r="N9" t="str">
            <v>NA</v>
          </cell>
          <cell r="O9">
            <v>570</v>
          </cell>
          <cell r="P9">
            <v>100</v>
          </cell>
          <cell r="Q9" t="str">
            <v>YES</v>
          </cell>
          <cell r="R9" t="str">
            <v>YES</v>
          </cell>
          <cell r="T9" t="str">
            <v>YES</v>
          </cell>
          <cell r="U9" t="str">
            <v>YES</v>
          </cell>
          <cell r="W9">
            <v>38</v>
          </cell>
          <cell r="X9">
            <v>53</v>
          </cell>
          <cell r="Y9">
            <v>15</v>
          </cell>
          <cell r="Z9">
            <v>136</v>
          </cell>
          <cell r="AA9">
            <v>82</v>
          </cell>
          <cell r="AB9">
            <v>84</v>
          </cell>
          <cell r="AC9">
            <v>2</v>
          </cell>
          <cell r="AD9">
            <v>86</v>
          </cell>
          <cell r="AE9">
            <v>91</v>
          </cell>
          <cell r="AF9">
            <v>95</v>
          </cell>
          <cell r="AG9">
            <v>4</v>
          </cell>
          <cell r="AH9">
            <v>198</v>
          </cell>
          <cell r="AI9">
            <v>85</v>
          </cell>
          <cell r="AJ9">
            <v>94</v>
          </cell>
          <cell r="AK9">
            <v>9</v>
          </cell>
          <cell r="AL9">
            <v>100</v>
          </cell>
          <cell r="AM9">
            <v>69</v>
          </cell>
          <cell r="AN9">
            <v>78</v>
          </cell>
          <cell r="AO9">
            <v>9</v>
          </cell>
          <cell r="AP9">
            <v>87</v>
          </cell>
          <cell r="AQ9">
            <v>49</v>
          </cell>
          <cell r="AR9">
            <v>61</v>
          </cell>
          <cell r="AS9">
            <v>12</v>
          </cell>
          <cell r="AT9">
            <v>73</v>
          </cell>
          <cell r="AU9">
            <v>680</v>
          </cell>
          <cell r="AV9" t="str">
            <v>50/50</v>
          </cell>
          <cell r="AW9">
            <v>1250</v>
          </cell>
          <cell r="AX9" t="str">
            <v>YES</v>
          </cell>
          <cell r="AY9" t="str">
            <v>A</v>
          </cell>
          <cell r="AZ9" t="str">
            <v>A</v>
          </cell>
          <cell r="BA9" t="str">
            <v>A</v>
          </cell>
          <cell r="BB9" t="str">
            <v>A</v>
          </cell>
          <cell r="BC9" t="str">
            <v>B</v>
          </cell>
          <cell r="BD9" t="str">
            <v>B</v>
          </cell>
          <cell r="BE9" t="str">
            <v>C</v>
          </cell>
          <cell r="BF9" t="str">
            <v>A</v>
          </cell>
          <cell r="BG9" t="str">
            <v>N</v>
          </cell>
          <cell r="BK9" t="str">
            <v>YES</v>
          </cell>
          <cell r="BL9" t="str">
            <v>03</v>
          </cell>
          <cell r="BM9">
            <v>53.141640000000002</v>
          </cell>
          <cell r="BN9">
            <v>92.225769999999997</v>
          </cell>
          <cell r="BO9">
            <v>5</v>
          </cell>
          <cell r="BP9" t="str">
            <v>YES</v>
          </cell>
        </row>
        <row r="10">
          <cell r="D10" t="str">
            <v>7022</v>
          </cell>
          <cell r="E10" t="str">
            <v>ACADEMY OF ARTS &amp; MINDS</v>
          </cell>
          <cell r="F10">
            <v>58</v>
          </cell>
          <cell r="G10">
            <v>67</v>
          </cell>
          <cell r="H10">
            <v>92</v>
          </cell>
          <cell r="I10">
            <v>36</v>
          </cell>
          <cell r="J10">
            <v>54</v>
          </cell>
          <cell r="K10">
            <v>71</v>
          </cell>
          <cell r="L10">
            <v>40</v>
          </cell>
          <cell r="M10">
            <v>68</v>
          </cell>
          <cell r="N10" t="str">
            <v>NA</v>
          </cell>
          <cell r="O10">
            <v>486</v>
          </cell>
          <cell r="P10">
            <v>99</v>
          </cell>
          <cell r="Q10" t="str">
            <v>NO</v>
          </cell>
          <cell r="R10" t="str">
            <v>NO</v>
          </cell>
          <cell r="S10" t="str">
            <v>YES</v>
          </cell>
          <cell r="T10" t="str">
            <v>YES</v>
          </cell>
          <cell r="U10" t="str">
            <v>YES</v>
          </cell>
          <cell r="W10">
            <v>54</v>
          </cell>
          <cell r="X10">
            <v>71</v>
          </cell>
          <cell r="Y10">
            <v>17</v>
          </cell>
          <cell r="Z10">
            <v>176</v>
          </cell>
          <cell r="AA10">
            <v>59</v>
          </cell>
          <cell r="AB10">
            <v>72</v>
          </cell>
          <cell r="AC10">
            <v>13</v>
          </cell>
          <cell r="AD10">
            <v>85</v>
          </cell>
          <cell r="AE10">
            <v>72</v>
          </cell>
          <cell r="AF10">
            <v>72</v>
          </cell>
          <cell r="AG10">
            <v>0</v>
          </cell>
          <cell r="AH10">
            <v>144</v>
          </cell>
          <cell r="AI10">
            <v>50</v>
          </cell>
          <cell r="AJ10">
            <v>73</v>
          </cell>
          <cell r="AK10">
            <v>20</v>
          </cell>
          <cell r="AL10">
            <v>93</v>
          </cell>
          <cell r="AM10">
            <v>71</v>
          </cell>
          <cell r="AN10">
            <v>74</v>
          </cell>
          <cell r="AO10">
            <v>3</v>
          </cell>
          <cell r="AP10">
            <v>77</v>
          </cell>
          <cell r="AQ10">
            <v>50</v>
          </cell>
          <cell r="AR10">
            <v>56</v>
          </cell>
          <cell r="AS10">
            <v>6</v>
          </cell>
          <cell r="AT10">
            <v>62</v>
          </cell>
          <cell r="AU10">
            <v>637</v>
          </cell>
          <cell r="AV10" t="str">
            <v>50/50</v>
          </cell>
          <cell r="AW10">
            <v>1123</v>
          </cell>
          <cell r="AX10" t="str">
            <v>YES</v>
          </cell>
          <cell r="AY10" t="str">
            <v>A</v>
          </cell>
          <cell r="AZ10" t="str">
            <v>B</v>
          </cell>
          <cell r="BA10" t="str">
            <v>B</v>
          </cell>
          <cell r="BB10" t="str">
            <v>C</v>
          </cell>
          <cell r="BC10" t="str">
            <v>B</v>
          </cell>
          <cell r="BD10" t="str">
            <v>C</v>
          </cell>
          <cell r="BK10" t="str">
            <v>YES</v>
          </cell>
          <cell r="BL10" t="str">
            <v>03</v>
          </cell>
          <cell r="BM10">
            <v>43.40175</v>
          </cell>
          <cell r="BN10">
            <v>77.126090000000005</v>
          </cell>
          <cell r="BO10">
            <v>5</v>
          </cell>
          <cell r="BP10" t="str">
            <v>NO</v>
          </cell>
        </row>
        <row r="11">
          <cell r="D11" t="str">
            <v>7037</v>
          </cell>
          <cell r="E11" t="str">
            <v>MATER ACADEMY EAST CHARTER HIGH SCHOOL</v>
          </cell>
          <cell r="F11">
            <v>36</v>
          </cell>
          <cell r="G11">
            <v>67</v>
          </cell>
          <cell r="H11">
            <v>85</v>
          </cell>
          <cell r="I11">
            <v>28</v>
          </cell>
          <cell r="J11">
            <v>44</v>
          </cell>
          <cell r="K11">
            <v>72</v>
          </cell>
          <cell r="L11">
            <v>40</v>
          </cell>
          <cell r="M11">
            <v>53</v>
          </cell>
          <cell r="N11" t="str">
            <v>NA</v>
          </cell>
          <cell r="O11">
            <v>425</v>
          </cell>
          <cell r="P11">
            <v>99</v>
          </cell>
          <cell r="Q11" t="str">
            <v>YES</v>
          </cell>
          <cell r="R11" t="str">
            <v>NO</v>
          </cell>
          <cell r="S11" t="str">
            <v>NO</v>
          </cell>
          <cell r="T11" t="str">
            <v>YES</v>
          </cell>
          <cell r="U11" t="str">
            <v>YES</v>
          </cell>
          <cell r="W11">
            <v>4</v>
          </cell>
          <cell r="X11">
            <v>72</v>
          </cell>
          <cell r="Y11">
            <v>20</v>
          </cell>
          <cell r="Z11">
            <v>184</v>
          </cell>
          <cell r="AB11">
            <v>53</v>
          </cell>
          <cell r="AC11">
            <v>0</v>
          </cell>
          <cell r="AD11">
            <v>53</v>
          </cell>
          <cell r="AF11">
            <v>89</v>
          </cell>
          <cell r="AG11">
            <v>0</v>
          </cell>
          <cell r="AH11">
            <v>178</v>
          </cell>
          <cell r="AJ11">
            <v>89</v>
          </cell>
          <cell r="AK11">
            <v>0</v>
          </cell>
          <cell r="AL11">
            <v>89</v>
          </cell>
          <cell r="AN11">
            <v>82</v>
          </cell>
          <cell r="AO11">
            <v>0</v>
          </cell>
          <cell r="AP11">
            <v>82</v>
          </cell>
          <cell r="AR11">
            <v>62</v>
          </cell>
          <cell r="AS11">
            <v>0</v>
          </cell>
          <cell r="AT11">
            <v>62</v>
          </cell>
          <cell r="AU11">
            <v>648</v>
          </cell>
          <cell r="AV11" t="str">
            <v>50/50</v>
          </cell>
          <cell r="AW11">
            <v>1073</v>
          </cell>
          <cell r="AX11" t="str">
            <v>YES</v>
          </cell>
          <cell r="AY11" t="str">
            <v>B</v>
          </cell>
          <cell r="AZ11" t="str">
            <v>C</v>
          </cell>
          <cell r="BA11" t="str">
            <v>B</v>
          </cell>
          <cell r="BK11" t="str">
            <v>YES</v>
          </cell>
          <cell r="BL11" t="str">
            <v>03</v>
          </cell>
          <cell r="BM11">
            <v>70.270269999999996</v>
          </cell>
          <cell r="BN11">
            <v>98.198189999999997</v>
          </cell>
          <cell r="BO11">
            <v>5</v>
          </cell>
          <cell r="BP11" t="str">
            <v>YES</v>
          </cell>
        </row>
        <row r="12">
          <cell r="D12" t="str">
            <v>7049</v>
          </cell>
          <cell r="E12" t="str">
            <v>WESTLAND HIALEAH SENIOR HIGH SCHOOL</v>
          </cell>
          <cell r="F12">
            <v>36</v>
          </cell>
          <cell r="G12">
            <v>66</v>
          </cell>
          <cell r="H12">
            <v>90</v>
          </cell>
          <cell r="I12">
            <v>22</v>
          </cell>
          <cell r="J12">
            <v>51</v>
          </cell>
          <cell r="K12">
            <v>70</v>
          </cell>
          <cell r="L12">
            <v>49</v>
          </cell>
          <cell r="M12">
            <v>64</v>
          </cell>
          <cell r="N12" t="str">
            <v xml:space="preserve"> 0</v>
          </cell>
          <cell r="O12">
            <v>448</v>
          </cell>
          <cell r="P12">
            <v>99</v>
          </cell>
          <cell r="Q12" t="str">
            <v>YES</v>
          </cell>
          <cell r="R12" t="str">
            <v>NO</v>
          </cell>
          <cell r="T12" t="str">
            <v>YES</v>
          </cell>
          <cell r="U12" t="str">
            <v>YES</v>
          </cell>
          <cell r="W12">
            <v>19</v>
          </cell>
          <cell r="X12">
            <v>34</v>
          </cell>
          <cell r="Y12">
            <v>15</v>
          </cell>
          <cell r="Z12">
            <v>98</v>
          </cell>
          <cell r="AA12">
            <v>81</v>
          </cell>
          <cell r="AB12">
            <v>100</v>
          </cell>
          <cell r="AC12">
            <v>19</v>
          </cell>
          <cell r="AD12">
            <v>100</v>
          </cell>
          <cell r="AE12">
            <v>0</v>
          </cell>
          <cell r="AF12">
            <v>69</v>
          </cell>
          <cell r="AG12">
            <v>20</v>
          </cell>
          <cell r="AH12">
            <v>178</v>
          </cell>
          <cell r="AI12">
            <v>0</v>
          </cell>
          <cell r="AJ12">
            <v>67</v>
          </cell>
          <cell r="AK12">
            <v>20</v>
          </cell>
          <cell r="AL12">
            <v>87</v>
          </cell>
          <cell r="AN12">
            <v>64</v>
          </cell>
          <cell r="AO12">
            <v>0</v>
          </cell>
          <cell r="AP12">
            <v>64</v>
          </cell>
          <cell r="AR12">
            <v>37</v>
          </cell>
          <cell r="AS12">
            <v>0</v>
          </cell>
          <cell r="AT12">
            <v>37</v>
          </cell>
          <cell r="AU12">
            <v>564</v>
          </cell>
          <cell r="AV12" t="str">
            <v>50/50</v>
          </cell>
          <cell r="AW12">
            <v>1012</v>
          </cell>
          <cell r="AX12" t="str">
            <v>YES</v>
          </cell>
          <cell r="AY12" t="str">
            <v>B</v>
          </cell>
          <cell r="AZ12" t="str">
            <v>C</v>
          </cell>
          <cell r="BA12" t="str">
            <v>C</v>
          </cell>
          <cell r="BK12" t="str">
            <v>NO</v>
          </cell>
          <cell r="BL12" t="str">
            <v>03</v>
          </cell>
          <cell r="BM12">
            <v>82.764809999999997</v>
          </cell>
          <cell r="BN12">
            <v>97.965289999999996</v>
          </cell>
          <cell r="BO12">
            <v>5</v>
          </cell>
          <cell r="BP12" t="str">
            <v>YES</v>
          </cell>
        </row>
        <row r="13">
          <cell r="D13" t="str">
            <v>7051</v>
          </cell>
          <cell r="E13" t="str">
            <v>G. HOLMES BRADDOCK SENIOR HIGH</v>
          </cell>
          <cell r="F13">
            <v>48</v>
          </cell>
          <cell r="G13">
            <v>79</v>
          </cell>
          <cell r="H13">
            <v>88</v>
          </cell>
          <cell r="I13">
            <v>35</v>
          </cell>
          <cell r="J13">
            <v>51</v>
          </cell>
          <cell r="K13">
            <v>80</v>
          </cell>
          <cell r="L13">
            <v>44</v>
          </cell>
          <cell r="M13">
            <v>71</v>
          </cell>
          <cell r="N13" t="str">
            <v>10</v>
          </cell>
          <cell r="O13">
            <v>506</v>
          </cell>
          <cell r="P13">
            <v>97</v>
          </cell>
          <cell r="Q13" t="str">
            <v>NO</v>
          </cell>
          <cell r="R13" t="str">
            <v>NO</v>
          </cell>
          <cell r="S13" t="str">
            <v>NO</v>
          </cell>
          <cell r="T13" t="str">
            <v>YES</v>
          </cell>
          <cell r="U13" t="str">
            <v>YES</v>
          </cell>
          <cell r="W13">
            <v>28</v>
          </cell>
          <cell r="X13">
            <v>33</v>
          </cell>
          <cell r="Y13">
            <v>5</v>
          </cell>
          <cell r="Z13">
            <v>76</v>
          </cell>
          <cell r="AA13">
            <v>61</v>
          </cell>
          <cell r="AB13">
            <v>66</v>
          </cell>
          <cell r="AC13">
            <v>5</v>
          </cell>
          <cell r="AD13">
            <v>71</v>
          </cell>
          <cell r="AE13">
            <v>68</v>
          </cell>
          <cell r="AF13">
            <v>70</v>
          </cell>
          <cell r="AG13">
            <v>2</v>
          </cell>
          <cell r="AH13">
            <v>144</v>
          </cell>
          <cell r="AI13">
            <v>57</v>
          </cell>
          <cell r="AJ13">
            <v>58</v>
          </cell>
          <cell r="AK13">
            <v>1</v>
          </cell>
          <cell r="AL13">
            <v>59</v>
          </cell>
          <cell r="AM13">
            <v>56</v>
          </cell>
          <cell r="AN13">
            <v>70</v>
          </cell>
          <cell r="AO13">
            <v>14</v>
          </cell>
          <cell r="AP13">
            <v>84</v>
          </cell>
          <cell r="AQ13">
            <v>45</v>
          </cell>
          <cell r="AR13">
            <v>54</v>
          </cell>
          <cell r="AS13">
            <v>9</v>
          </cell>
          <cell r="AT13">
            <v>63</v>
          </cell>
          <cell r="AU13">
            <v>497</v>
          </cell>
          <cell r="AV13" t="str">
            <v>50/50</v>
          </cell>
          <cell r="AW13">
            <v>1003</v>
          </cell>
          <cell r="AX13" t="str">
            <v>NO</v>
          </cell>
          <cell r="AY13" t="str">
            <v>C</v>
          </cell>
          <cell r="AZ13" t="str">
            <v>C</v>
          </cell>
          <cell r="BA13" t="str">
            <v>C</v>
          </cell>
          <cell r="BB13" t="str">
            <v>C</v>
          </cell>
          <cell r="BC13" t="str">
            <v>C</v>
          </cell>
          <cell r="BD13" t="str">
            <v>C</v>
          </cell>
          <cell r="BE13" t="str">
            <v>C</v>
          </cell>
          <cell r="BF13" t="str">
            <v>C</v>
          </cell>
          <cell r="BG13" t="str">
            <v>C</v>
          </cell>
          <cell r="BH13" t="str">
            <v>C</v>
          </cell>
          <cell r="BI13" t="str">
            <v>C</v>
          </cell>
          <cell r="BJ13" t="str">
            <v>C</v>
          </cell>
          <cell r="BK13" t="str">
            <v>NO</v>
          </cell>
          <cell r="BL13" t="str">
            <v>03</v>
          </cell>
          <cell r="BM13">
            <v>63.727739999999997</v>
          </cell>
          <cell r="BN13">
            <v>95.43365</v>
          </cell>
          <cell r="BO13">
            <v>5</v>
          </cell>
          <cell r="BP13" t="str">
            <v>YES</v>
          </cell>
        </row>
        <row r="14">
          <cell r="D14" t="str">
            <v>7055</v>
          </cell>
          <cell r="E14" t="str">
            <v>YOUNG WOMENS PREPARATORY ACADEMY</v>
          </cell>
          <cell r="F14">
            <v>85</v>
          </cell>
          <cell r="G14">
            <v>89</v>
          </cell>
          <cell r="H14">
            <v>90</v>
          </cell>
          <cell r="I14">
            <v>49</v>
          </cell>
          <cell r="J14">
            <v>78</v>
          </cell>
          <cell r="K14">
            <v>81</v>
          </cell>
          <cell r="L14">
            <v>78</v>
          </cell>
          <cell r="M14">
            <v>83</v>
          </cell>
          <cell r="N14" t="str">
            <v>NA</v>
          </cell>
          <cell r="O14">
            <v>633</v>
          </cell>
          <cell r="P14">
            <v>100</v>
          </cell>
          <cell r="Q14" t="str">
            <v>YES</v>
          </cell>
          <cell r="R14" t="str">
            <v>YES</v>
          </cell>
          <cell r="T14" t="str">
            <v>YES</v>
          </cell>
          <cell r="U14" t="str">
            <v>YES</v>
          </cell>
          <cell r="W14">
            <v>100</v>
          </cell>
          <cell r="X14">
            <v>100</v>
          </cell>
          <cell r="Y14">
            <v>0</v>
          </cell>
          <cell r="Z14">
            <v>200</v>
          </cell>
          <cell r="AA14">
            <v>93</v>
          </cell>
          <cell r="AB14">
            <v>71</v>
          </cell>
          <cell r="AC14">
            <v>-5</v>
          </cell>
          <cell r="AD14">
            <v>66</v>
          </cell>
          <cell r="AF14">
            <v>84</v>
          </cell>
          <cell r="AG14">
            <v>0</v>
          </cell>
          <cell r="AH14">
            <v>168</v>
          </cell>
          <cell r="AJ14">
            <v>84</v>
          </cell>
          <cell r="AK14">
            <v>0</v>
          </cell>
          <cell r="AL14">
            <v>84</v>
          </cell>
          <cell r="AN14">
            <v>100</v>
          </cell>
          <cell r="AO14">
            <v>0</v>
          </cell>
          <cell r="AP14">
            <v>100</v>
          </cell>
          <cell r="AR14">
            <v>93</v>
          </cell>
          <cell r="AS14">
            <v>0</v>
          </cell>
          <cell r="AT14">
            <v>93</v>
          </cell>
          <cell r="AU14">
            <v>711</v>
          </cell>
          <cell r="AV14" t="str">
            <v>70/30</v>
          </cell>
          <cell r="AW14">
            <v>1313</v>
          </cell>
          <cell r="AX14" t="str">
            <v>YES</v>
          </cell>
          <cell r="AY14" t="str">
            <v>A</v>
          </cell>
          <cell r="AZ14" t="str">
            <v>A</v>
          </cell>
          <cell r="BA14" t="str">
            <v>A</v>
          </cell>
          <cell r="BB14" t="str">
            <v>B</v>
          </cell>
          <cell r="BK14" t="str">
            <v>NO</v>
          </cell>
          <cell r="BL14" t="str">
            <v>04</v>
          </cell>
          <cell r="BM14">
            <v>62.251649999999998</v>
          </cell>
          <cell r="BN14">
            <v>84.768209999999996</v>
          </cell>
          <cell r="BO14">
            <v>5</v>
          </cell>
          <cell r="BP14" t="str">
            <v>YES</v>
          </cell>
        </row>
        <row r="15">
          <cell r="D15" t="str">
            <v>7071</v>
          </cell>
          <cell r="E15" t="str">
            <v>CORAL GABLES SENIOR HIGH SCHOOL</v>
          </cell>
          <cell r="F15">
            <v>54</v>
          </cell>
          <cell r="G15">
            <v>77</v>
          </cell>
          <cell r="H15">
            <v>90</v>
          </cell>
          <cell r="I15">
            <v>40</v>
          </cell>
          <cell r="J15">
            <v>60</v>
          </cell>
          <cell r="K15">
            <v>79</v>
          </cell>
          <cell r="L15">
            <v>55</v>
          </cell>
          <cell r="M15">
            <v>73</v>
          </cell>
          <cell r="N15" t="str">
            <v>10</v>
          </cell>
          <cell r="O15">
            <v>538</v>
          </cell>
          <cell r="P15">
            <v>99</v>
          </cell>
          <cell r="Q15" t="str">
            <v>NO</v>
          </cell>
          <cell r="R15" t="str">
            <v>YES</v>
          </cell>
          <cell r="T15" t="str">
            <v>YES</v>
          </cell>
          <cell r="U15" t="str">
            <v>YES</v>
          </cell>
          <cell r="W15">
            <v>50</v>
          </cell>
          <cell r="X15">
            <v>60</v>
          </cell>
          <cell r="Y15">
            <v>10</v>
          </cell>
          <cell r="Z15">
            <v>140</v>
          </cell>
          <cell r="AA15">
            <v>89</v>
          </cell>
          <cell r="AB15">
            <v>84</v>
          </cell>
          <cell r="AC15">
            <v>0</v>
          </cell>
          <cell r="AD15">
            <v>84</v>
          </cell>
          <cell r="AE15">
            <v>72</v>
          </cell>
          <cell r="AF15">
            <v>79</v>
          </cell>
          <cell r="AG15">
            <v>7</v>
          </cell>
          <cell r="AH15">
            <v>172</v>
          </cell>
          <cell r="AI15">
            <v>61</v>
          </cell>
          <cell r="AJ15">
            <v>65</v>
          </cell>
          <cell r="AK15">
            <v>4</v>
          </cell>
          <cell r="AL15">
            <v>69</v>
          </cell>
          <cell r="AM15">
            <v>71</v>
          </cell>
          <cell r="AN15">
            <v>72</v>
          </cell>
          <cell r="AO15">
            <v>1</v>
          </cell>
          <cell r="AP15">
            <v>73</v>
          </cell>
          <cell r="AQ15">
            <v>52</v>
          </cell>
          <cell r="AR15">
            <v>54</v>
          </cell>
          <cell r="AS15">
            <v>2</v>
          </cell>
          <cell r="AT15">
            <v>56</v>
          </cell>
          <cell r="AU15">
            <v>594</v>
          </cell>
          <cell r="AV15" t="str">
            <v>50/50</v>
          </cell>
          <cell r="AW15">
            <v>1132</v>
          </cell>
          <cell r="AX15" t="str">
            <v>YES</v>
          </cell>
          <cell r="AY15" t="str">
            <v>A</v>
          </cell>
          <cell r="AZ15" t="str">
            <v>C</v>
          </cell>
          <cell r="BA15" t="str">
            <v>C</v>
          </cell>
          <cell r="BB15" t="str">
            <v>C</v>
          </cell>
          <cell r="BC15" t="str">
            <v>C</v>
          </cell>
          <cell r="BD15" t="str">
            <v>C</v>
          </cell>
          <cell r="BE15" t="str">
            <v>C</v>
          </cell>
          <cell r="BF15" t="str">
            <v>C</v>
          </cell>
          <cell r="BG15" t="str">
            <v>C</v>
          </cell>
          <cell r="BH15" t="str">
            <v>C</v>
          </cell>
          <cell r="BI15" t="str">
            <v>C</v>
          </cell>
          <cell r="BJ15" t="str">
            <v>C</v>
          </cell>
          <cell r="BK15" t="str">
            <v>NO</v>
          </cell>
          <cell r="BL15" t="str">
            <v>03</v>
          </cell>
          <cell r="BM15">
            <v>64.122860000000003</v>
          </cell>
          <cell r="BN15">
            <v>90.278649999999999</v>
          </cell>
          <cell r="BO15">
            <v>5</v>
          </cell>
          <cell r="BP15" t="str">
            <v>YES</v>
          </cell>
        </row>
        <row r="16">
          <cell r="D16" t="str">
            <v>7081</v>
          </cell>
          <cell r="E16" t="str">
            <v>DESIGN &amp; ARCHITECTURE SENIOR HIGH</v>
          </cell>
          <cell r="F16">
            <v>87</v>
          </cell>
          <cell r="G16">
            <v>94</v>
          </cell>
          <cell r="H16">
            <v>99</v>
          </cell>
          <cell r="I16">
            <v>74</v>
          </cell>
          <cell r="J16">
            <v>77</v>
          </cell>
          <cell r="K16">
            <v>85</v>
          </cell>
          <cell r="L16">
            <v>73</v>
          </cell>
          <cell r="M16">
            <v>89</v>
          </cell>
          <cell r="N16" t="str">
            <v>NA</v>
          </cell>
          <cell r="O16">
            <v>678</v>
          </cell>
          <cell r="P16">
            <v>99</v>
          </cell>
          <cell r="Q16" t="str">
            <v>YES</v>
          </cell>
          <cell r="R16" t="str">
            <v>YES</v>
          </cell>
          <cell r="T16" t="str">
            <v>YES</v>
          </cell>
          <cell r="U16" t="str">
            <v>YES</v>
          </cell>
          <cell r="W16">
            <v>100</v>
          </cell>
          <cell r="X16">
            <v>100</v>
          </cell>
          <cell r="Y16">
            <v>0</v>
          </cell>
          <cell r="Z16">
            <v>200</v>
          </cell>
          <cell r="AA16">
            <v>100</v>
          </cell>
          <cell r="AB16">
            <v>99</v>
          </cell>
          <cell r="AC16">
            <v>0</v>
          </cell>
          <cell r="AD16">
            <v>99</v>
          </cell>
          <cell r="AE16">
            <v>86</v>
          </cell>
          <cell r="AF16">
            <v>92</v>
          </cell>
          <cell r="AG16">
            <v>6</v>
          </cell>
          <cell r="AH16">
            <v>196</v>
          </cell>
          <cell r="AI16">
            <v>86</v>
          </cell>
          <cell r="AJ16">
            <v>92</v>
          </cell>
          <cell r="AK16">
            <v>6</v>
          </cell>
          <cell r="AL16">
            <v>98</v>
          </cell>
          <cell r="AM16">
            <v>80</v>
          </cell>
          <cell r="AN16">
            <v>90</v>
          </cell>
          <cell r="AO16">
            <v>10</v>
          </cell>
          <cell r="AP16">
            <v>100</v>
          </cell>
          <cell r="AQ16">
            <v>76</v>
          </cell>
          <cell r="AR16">
            <v>87</v>
          </cell>
          <cell r="AS16">
            <v>11</v>
          </cell>
          <cell r="AT16">
            <v>98</v>
          </cell>
          <cell r="AU16">
            <v>791</v>
          </cell>
          <cell r="AV16" t="str">
            <v>50/50</v>
          </cell>
          <cell r="AW16">
            <v>1469</v>
          </cell>
          <cell r="AX16" t="str">
            <v>YES</v>
          </cell>
          <cell r="AY16" t="str">
            <v>A</v>
          </cell>
          <cell r="AZ16" t="str">
            <v>A</v>
          </cell>
          <cell r="BA16" t="str">
            <v>A</v>
          </cell>
          <cell r="BB16" t="str">
            <v>A</v>
          </cell>
          <cell r="BC16" t="str">
            <v>A</v>
          </cell>
          <cell r="BD16" t="str">
            <v>A</v>
          </cell>
          <cell r="BE16" t="str">
            <v>A</v>
          </cell>
          <cell r="BF16" t="str">
            <v>A</v>
          </cell>
          <cell r="BG16" t="str">
            <v>A</v>
          </cell>
          <cell r="BH16" t="str">
            <v>A</v>
          </cell>
          <cell r="BI16" t="str">
            <v>C</v>
          </cell>
          <cell r="BJ16" t="str">
            <v>C</v>
          </cell>
          <cell r="BK16" t="str">
            <v>NO</v>
          </cell>
          <cell r="BL16" t="str">
            <v>03</v>
          </cell>
          <cell r="BM16">
            <v>37.875749999999996</v>
          </cell>
          <cell r="BN16">
            <v>71.943879999999993</v>
          </cell>
          <cell r="BO16">
            <v>5</v>
          </cell>
          <cell r="BP16" t="str">
            <v>NO</v>
          </cell>
        </row>
        <row r="17">
          <cell r="D17" t="str">
            <v>7101</v>
          </cell>
          <cell r="E17" t="str">
            <v>CORAL REEF SENIOR HIGH SCHOOL</v>
          </cell>
          <cell r="F17">
            <v>77</v>
          </cell>
          <cell r="G17">
            <v>91</v>
          </cell>
          <cell r="H17">
            <v>98</v>
          </cell>
          <cell r="I17">
            <v>63</v>
          </cell>
          <cell r="J17">
            <v>70</v>
          </cell>
          <cell r="K17">
            <v>81</v>
          </cell>
          <cell r="L17">
            <v>54</v>
          </cell>
          <cell r="M17">
            <v>76</v>
          </cell>
          <cell r="N17" t="str">
            <v>10</v>
          </cell>
          <cell r="O17">
            <v>620</v>
          </cell>
          <cell r="P17">
            <v>100</v>
          </cell>
          <cell r="Q17" t="str">
            <v>YES</v>
          </cell>
          <cell r="R17" t="str">
            <v>YES</v>
          </cell>
          <cell r="T17" t="str">
            <v>YES</v>
          </cell>
          <cell r="U17" t="str">
            <v>YES</v>
          </cell>
          <cell r="W17">
            <v>100</v>
          </cell>
          <cell r="X17">
            <v>100</v>
          </cell>
          <cell r="Y17">
            <v>0</v>
          </cell>
          <cell r="Z17">
            <v>200</v>
          </cell>
          <cell r="AA17">
            <v>95</v>
          </cell>
          <cell r="AB17">
            <v>97</v>
          </cell>
          <cell r="AC17">
            <v>2</v>
          </cell>
          <cell r="AD17">
            <v>99</v>
          </cell>
          <cell r="AE17">
            <v>95</v>
          </cell>
          <cell r="AF17">
            <v>98</v>
          </cell>
          <cell r="AG17">
            <v>3</v>
          </cell>
          <cell r="AH17">
            <v>200</v>
          </cell>
          <cell r="AI17">
            <v>87</v>
          </cell>
          <cell r="AJ17">
            <v>96</v>
          </cell>
          <cell r="AK17">
            <v>9</v>
          </cell>
          <cell r="AL17">
            <v>100</v>
          </cell>
          <cell r="AM17">
            <v>88</v>
          </cell>
          <cell r="AN17">
            <v>93</v>
          </cell>
          <cell r="AO17">
            <v>5</v>
          </cell>
          <cell r="AP17">
            <v>98</v>
          </cell>
          <cell r="AQ17">
            <v>79</v>
          </cell>
          <cell r="AR17">
            <v>86</v>
          </cell>
          <cell r="AS17">
            <v>7</v>
          </cell>
          <cell r="AT17">
            <v>93</v>
          </cell>
          <cell r="AU17">
            <v>790</v>
          </cell>
          <cell r="AV17" t="str">
            <v>50/50</v>
          </cell>
          <cell r="AW17">
            <v>1410</v>
          </cell>
          <cell r="AX17" t="str">
            <v>YES</v>
          </cell>
          <cell r="AY17" t="str">
            <v>A</v>
          </cell>
          <cell r="AZ17" t="str">
            <v>A</v>
          </cell>
          <cell r="BA17" t="str">
            <v>A</v>
          </cell>
          <cell r="BB17" t="str">
            <v>B</v>
          </cell>
          <cell r="BC17" t="str">
            <v>A</v>
          </cell>
          <cell r="BD17" t="str">
            <v>A</v>
          </cell>
          <cell r="BE17" t="str">
            <v>A</v>
          </cell>
          <cell r="BF17" t="str">
            <v>A</v>
          </cell>
          <cell r="BG17" t="str">
            <v>A</v>
          </cell>
          <cell r="BH17" t="str">
            <v>B</v>
          </cell>
          <cell r="BI17" t="str">
            <v>A</v>
          </cell>
          <cell r="BJ17" t="str">
            <v>C</v>
          </cell>
          <cell r="BK17" t="str">
            <v>NO</v>
          </cell>
          <cell r="BL17" t="str">
            <v>03</v>
          </cell>
          <cell r="BM17">
            <v>44.060400000000001</v>
          </cell>
          <cell r="BN17">
            <v>80.402680000000004</v>
          </cell>
          <cell r="BO17">
            <v>5</v>
          </cell>
          <cell r="BP17" t="str">
            <v>NO</v>
          </cell>
        </row>
        <row r="18">
          <cell r="D18" t="str">
            <v>7111</v>
          </cell>
          <cell r="E18" t="str">
            <v>HIALEAH SENIOR HIGH SCHOOL</v>
          </cell>
          <cell r="F18">
            <v>36</v>
          </cell>
          <cell r="G18">
            <v>69</v>
          </cell>
          <cell r="H18">
            <v>86</v>
          </cell>
          <cell r="I18">
            <v>24</v>
          </cell>
          <cell r="J18">
            <v>47</v>
          </cell>
          <cell r="K18">
            <v>76</v>
          </cell>
          <cell r="L18">
            <v>46</v>
          </cell>
          <cell r="M18">
            <v>73</v>
          </cell>
          <cell r="N18" t="str">
            <v>10</v>
          </cell>
          <cell r="O18">
            <v>467</v>
          </cell>
          <cell r="P18">
            <v>98</v>
          </cell>
          <cell r="Q18" t="str">
            <v>NO</v>
          </cell>
          <cell r="R18" t="str">
            <v>NO</v>
          </cell>
          <cell r="S18" t="str">
            <v>NO</v>
          </cell>
          <cell r="T18" t="str">
            <v>YES</v>
          </cell>
          <cell r="U18" t="str">
            <v>YES</v>
          </cell>
          <cell r="W18">
            <v>22</v>
          </cell>
          <cell r="X18">
            <v>35</v>
          </cell>
          <cell r="Y18">
            <v>13</v>
          </cell>
          <cell r="Z18">
            <v>96</v>
          </cell>
          <cell r="AA18">
            <v>71</v>
          </cell>
          <cell r="AB18">
            <v>60</v>
          </cell>
          <cell r="AC18">
            <v>-5</v>
          </cell>
          <cell r="AD18">
            <v>55</v>
          </cell>
          <cell r="AE18">
            <v>70</v>
          </cell>
          <cell r="AF18">
            <v>78</v>
          </cell>
          <cell r="AG18">
            <v>8</v>
          </cell>
          <cell r="AH18">
            <v>172</v>
          </cell>
          <cell r="AI18">
            <v>58</v>
          </cell>
          <cell r="AJ18">
            <v>72</v>
          </cell>
          <cell r="AK18">
            <v>14</v>
          </cell>
          <cell r="AL18">
            <v>86</v>
          </cell>
          <cell r="AM18">
            <v>58</v>
          </cell>
          <cell r="AN18">
            <v>68</v>
          </cell>
          <cell r="AO18">
            <v>10</v>
          </cell>
          <cell r="AP18">
            <v>78</v>
          </cell>
          <cell r="AQ18">
            <v>36</v>
          </cell>
          <cell r="AR18">
            <v>44</v>
          </cell>
          <cell r="AS18">
            <v>8</v>
          </cell>
          <cell r="AT18">
            <v>52</v>
          </cell>
          <cell r="AU18">
            <v>539</v>
          </cell>
          <cell r="AV18" t="str">
            <v>50/50</v>
          </cell>
          <cell r="AW18">
            <v>1006</v>
          </cell>
          <cell r="AX18" t="str">
            <v>YES</v>
          </cell>
          <cell r="AY18" t="str">
            <v>C</v>
          </cell>
          <cell r="AZ18" t="str">
            <v>D</v>
          </cell>
          <cell r="BA18" t="str">
            <v>C</v>
          </cell>
          <cell r="BB18" t="str">
            <v>F</v>
          </cell>
          <cell r="BC18" t="str">
            <v>C</v>
          </cell>
          <cell r="BD18" t="str">
            <v>C</v>
          </cell>
          <cell r="BE18" t="str">
            <v>D</v>
          </cell>
          <cell r="BF18" t="str">
            <v>D</v>
          </cell>
          <cell r="BG18" t="str">
            <v>C</v>
          </cell>
          <cell r="BH18" t="str">
            <v>D</v>
          </cell>
          <cell r="BI18" t="str">
            <v>D</v>
          </cell>
          <cell r="BJ18" t="str">
            <v>D</v>
          </cell>
          <cell r="BK18" t="str">
            <v>NO</v>
          </cell>
          <cell r="BL18" t="str">
            <v>03</v>
          </cell>
          <cell r="BM18">
            <v>80.724819999999994</v>
          </cell>
          <cell r="BN18">
            <v>98.107759999999999</v>
          </cell>
          <cell r="BO18">
            <v>5</v>
          </cell>
          <cell r="BP18" t="str">
            <v>YES</v>
          </cell>
        </row>
        <row r="19">
          <cell r="D19" t="str">
            <v>7121</v>
          </cell>
          <cell r="E19" t="str">
            <v>JOHN A. FERGUSON SENIOR HIGH</v>
          </cell>
          <cell r="F19">
            <v>58</v>
          </cell>
          <cell r="G19">
            <v>86</v>
          </cell>
          <cell r="H19">
            <v>90</v>
          </cell>
          <cell r="I19">
            <v>36</v>
          </cell>
          <cell r="J19">
            <v>57</v>
          </cell>
          <cell r="K19">
            <v>80</v>
          </cell>
          <cell r="L19">
            <v>48</v>
          </cell>
          <cell r="M19">
            <v>73</v>
          </cell>
          <cell r="N19" t="str">
            <v>10</v>
          </cell>
          <cell r="O19">
            <v>538</v>
          </cell>
          <cell r="P19">
            <v>99</v>
          </cell>
          <cell r="Q19" t="str">
            <v>YES</v>
          </cell>
          <cell r="R19" t="str">
            <v>NO</v>
          </cell>
          <cell r="S19" t="str">
            <v>NO</v>
          </cell>
          <cell r="T19" t="str">
            <v>YES</v>
          </cell>
          <cell r="U19" t="str">
            <v>YES</v>
          </cell>
          <cell r="W19">
            <v>49</v>
          </cell>
          <cell r="X19">
            <v>46</v>
          </cell>
          <cell r="Y19">
            <v>0</v>
          </cell>
          <cell r="Z19">
            <v>92</v>
          </cell>
          <cell r="AA19">
            <v>79</v>
          </cell>
          <cell r="AB19">
            <v>76</v>
          </cell>
          <cell r="AC19">
            <v>0</v>
          </cell>
          <cell r="AD19">
            <v>76</v>
          </cell>
          <cell r="AE19">
            <v>81</v>
          </cell>
          <cell r="AF19">
            <v>85</v>
          </cell>
          <cell r="AG19">
            <v>4</v>
          </cell>
          <cell r="AH19">
            <v>178</v>
          </cell>
          <cell r="AI19">
            <v>68</v>
          </cell>
          <cell r="AJ19">
            <v>72</v>
          </cell>
          <cell r="AK19">
            <v>4</v>
          </cell>
          <cell r="AL19">
            <v>76</v>
          </cell>
          <cell r="AM19">
            <v>74</v>
          </cell>
          <cell r="AN19">
            <v>79</v>
          </cell>
          <cell r="AO19">
            <v>5</v>
          </cell>
          <cell r="AP19">
            <v>84</v>
          </cell>
          <cell r="AQ19">
            <v>60</v>
          </cell>
          <cell r="AR19">
            <v>65</v>
          </cell>
          <cell r="AS19">
            <v>5</v>
          </cell>
          <cell r="AT19">
            <v>70</v>
          </cell>
          <cell r="AU19">
            <v>576</v>
          </cell>
          <cell r="AV19" t="str">
            <v>50/50</v>
          </cell>
          <cell r="AW19">
            <v>1114</v>
          </cell>
          <cell r="AX19" t="str">
            <v>YES</v>
          </cell>
          <cell r="AY19" t="str">
            <v>B</v>
          </cell>
          <cell r="AZ19" t="str">
            <v>A</v>
          </cell>
          <cell r="BA19" t="str">
            <v>B</v>
          </cell>
          <cell r="BB19" t="str">
            <v>C</v>
          </cell>
          <cell r="BC19" t="str">
            <v>B</v>
          </cell>
          <cell r="BD19" t="str">
            <v>A</v>
          </cell>
          <cell r="BE19" t="str">
            <v>C</v>
          </cell>
          <cell r="BK19" t="str">
            <v>NO</v>
          </cell>
          <cell r="BL19" t="str">
            <v>03</v>
          </cell>
          <cell r="BM19">
            <v>50.891129999999997</v>
          </cell>
          <cell r="BN19">
            <v>91.594409999999996</v>
          </cell>
          <cell r="BO19">
            <v>5</v>
          </cell>
          <cell r="BP19" t="str">
            <v>YES</v>
          </cell>
        </row>
        <row r="20">
          <cell r="D20" t="str">
            <v>7131</v>
          </cell>
          <cell r="E20" t="str">
            <v>HIALEAH-MIAMI LAKES SENIOR HIGH</v>
          </cell>
          <cell r="F20">
            <v>28</v>
          </cell>
          <cell r="G20">
            <v>62</v>
          </cell>
          <cell r="H20">
            <v>83</v>
          </cell>
          <cell r="I20">
            <v>28</v>
          </cell>
          <cell r="J20">
            <v>47</v>
          </cell>
          <cell r="K20">
            <v>71</v>
          </cell>
          <cell r="L20">
            <v>48</v>
          </cell>
          <cell r="M20">
            <v>68</v>
          </cell>
          <cell r="N20" t="str">
            <v xml:space="preserve"> 0</v>
          </cell>
          <cell r="O20">
            <v>435</v>
          </cell>
          <cell r="P20">
            <v>98</v>
          </cell>
          <cell r="Q20" t="str">
            <v>NO</v>
          </cell>
          <cell r="R20" t="str">
            <v>NO</v>
          </cell>
          <cell r="S20" t="str">
            <v>YES</v>
          </cell>
          <cell r="T20" t="str">
            <v>YES</v>
          </cell>
          <cell r="U20" t="str">
            <v>YES</v>
          </cell>
          <cell r="W20">
            <v>21</v>
          </cell>
          <cell r="X20">
            <v>30</v>
          </cell>
          <cell r="Y20">
            <v>9</v>
          </cell>
          <cell r="Z20">
            <v>78</v>
          </cell>
          <cell r="AA20">
            <v>56</v>
          </cell>
          <cell r="AB20">
            <v>49</v>
          </cell>
          <cell r="AC20">
            <v>0</v>
          </cell>
          <cell r="AD20">
            <v>49</v>
          </cell>
          <cell r="AE20">
            <v>66</v>
          </cell>
          <cell r="AF20">
            <v>71</v>
          </cell>
          <cell r="AG20">
            <v>5</v>
          </cell>
          <cell r="AH20">
            <v>152</v>
          </cell>
          <cell r="AI20">
            <v>56</v>
          </cell>
          <cell r="AJ20">
            <v>62</v>
          </cell>
          <cell r="AK20">
            <v>6</v>
          </cell>
          <cell r="AL20">
            <v>68</v>
          </cell>
          <cell r="AM20">
            <v>54</v>
          </cell>
          <cell r="AN20">
            <v>64</v>
          </cell>
          <cell r="AO20">
            <v>10</v>
          </cell>
          <cell r="AP20">
            <v>74</v>
          </cell>
          <cell r="AQ20">
            <v>32</v>
          </cell>
          <cell r="AR20">
            <v>42</v>
          </cell>
          <cell r="AS20">
            <v>10</v>
          </cell>
          <cell r="AT20">
            <v>52</v>
          </cell>
          <cell r="AU20">
            <v>473</v>
          </cell>
          <cell r="AV20" t="str">
            <v>50/50</v>
          </cell>
          <cell r="AW20">
            <v>908</v>
          </cell>
          <cell r="AX20" t="str">
            <v>YES</v>
          </cell>
          <cell r="AY20" t="str">
            <v>C</v>
          </cell>
          <cell r="AZ20" t="str">
            <v>D</v>
          </cell>
          <cell r="BA20" t="str">
            <v>D</v>
          </cell>
          <cell r="BB20" t="str">
            <v>F</v>
          </cell>
          <cell r="BC20" t="str">
            <v>C</v>
          </cell>
          <cell r="BD20" t="str">
            <v>D</v>
          </cell>
          <cell r="BE20" t="str">
            <v>D</v>
          </cell>
          <cell r="BF20" t="str">
            <v>C</v>
          </cell>
          <cell r="BG20" t="str">
            <v>D</v>
          </cell>
          <cell r="BH20" t="str">
            <v>C</v>
          </cell>
          <cell r="BI20" t="str">
            <v>D</v>
          </cell>
          <cell r="BJ20" t="str">
            <v>D</v>
          </cell>
          <cell r="BK20" t="str">
            <v>NO</v>
          </cell>
          <cell r="BL20" t="str">
            <v>03</v>
          </cell>
          <cell r="BM20">
            <v>76.31447</v>
          </cell>
          <cell r="BN20">
            <v>96.394589999999994</v>
          </cell>
          <cell r="BO20">
            <v>5</v>
          </cell>
          <cell r="BP20" t="str">
            <v>YES</v>
          </cell>
        </row>
        <row r="21">
          <cell r="D21" t="str">
            <v>7141</v>
          </cell>
          <cell r="E21" t="str">
            <v>DR MICHAEL M. KROP SENIOR HIGH</v>
          </cell>
          <cell r="F21">
            <v>55</v>
          </cell>
          <cell r="G21">
            <v>82</v>
          </cell>
          <cell r="H21">
            <v>87</v>
          </cell>
          <cell r="I21">
            <v>41</v>
          </cell>
          <cell r="J21">
            <v>57</v>
          </cell>
          <cell r="K21">
            <v>82</v>
          </cell>
          <cell r="L21">
            <v>52</v>
          </cell>
          <cell r="M21">
            <v>71</v>
          </cell>
          <cell r="N21" t="str">
            <v>10</v>
          </cell>
          <cell r="O21">
            <v>537</v>
          </cell>
          <cell r="P21">
            <v>99</v>
          </cell>
          <cell r="Q21" t="str">
            <v>YES</v>
          </cell>
          <cell r="R21" t="str">
            <v>YES</v>
          </cell>
          <cell r="T21" t="str">
            <v>YES</v>
          </cell>
          <cell r="U21" t="str">
            <v>YES</v>
          </cell>
          <cell r="W21">
            <v>39</v>
          </cell>
          <cell r="X21">
            <v>49</v>
          </cell>
          <cell r="Y21">
            <v>10</v>
          </cell>
          <cell r="Z21">
            <v>118</v>
          </cell>
          <cell r="AA21">
            <v>90</v>
          </cell>
          <cell r="AB21">
            <v>90</v>
          </cell>
          <cell r="AC21">
            <v>0</v>
          </cell>
          <cell r="AD21">
            <v>90</v>
          </cell>
          <cell r="AE21">
            <v>81</v>
          </cell>
          <cell r="AF21">
            <v>86</v>
          </cell>
          <cell r="AG21">
            <v>5</v>
          </cell>
          <cell r="AH21">
            <v>182</v>
          </cell>
          <cell r="AI21">
            <v>72</v>
          </cell>
          <cell r="AJ21">
            <v>75</v>
          </cell>
          <cell r="AK21">
            <v>3</v>
          </cell>
          <cell r="AL21">
            <v>78</v>
          </cell>
          <cell r="AM21">
            <v>73</v>
          </cell>
          <cell r="AN21">
            <v>84</v>
          </cell>
          <cell r="AO21">
            <v>11</v>
          </cell>
          <cell r="AP21">
            <v>95</v>
          </cell>
          <cell r="AQ21">
            <v>61</v>
          </cell>
          <cell r="AR21">
            <v>69</v>
          </cell>
          <cell r="AS21">
            <v>8</v>
          </cell>
          <cell r="AT21">
            <v>77</v>
          </cell>
          <cell r="AU21">
            <v>640</v>
          </cell>
          <cell r="AV21" t="str">
            <v>50/50</v>
          </cell>
          <cell r="AW21">
            <v>1177</v>
          </cell>
          <cell r="AX21" t="str">
            <v>YES</v>
          </cell>
          <cell r="AY21" t="str">
            <v>A</v>
          </cell>
          <cell r="AZ21" t="str">
            <v>B</v>
          </cell>
          <cell r="BA21" t="str">
            <v>A</v>
          </cell>
          <cell r="BB21" t="str">
            <v>C</v>
          </cell>
          <cell r="BC21" t="str">
            <v>B</v>
          </cell>
          <cell r="BD21" t="str">
            <v>B</v>
          </cell>
          <cell r="BE21" t="str">
            <v>B</v>
          </cell>
          <cell r="BF21" t="str">
            <v>B</v>
          </cell>
          <cell r="BG21" t="str">
            <v>A</v>
          </cell>
          <cell r="BH21" t="str">
            <v>C</v>
          </cell>
          <cell r="BI21" t="str">
            <v>C</v>
          </cell>
          <cell r="BJ21" t="str">
            <v>C</v>
          </cell>
          <cell r="BK21" t="str">
            <v>NO</v>
          </cell>
          <cell r="BL21" t="str">
            <v>03</v>
          </cell>
          <cell r="BM21">
            <v>45.288939999999997</v>
          </cell>
          <cell r="BN21">
            <v>73.994969999999995</v>
          </cell>
          <cell r="BO21">
            <v>5</v>
          </cell>
          <cell r="BP21" t="str">
            <v>NO</v>
          </cell>
        </row>
        <row r="22">
          <cell r="D22" t="str">
            <v>7151</v>
          </cell>
          <cell r="E22" t="str">
            <v>HOMESTEAD SENIOR HIGH SCHOOL</v>
          </cell>
          <cell r="F22">
            <v>23</v>
          </cell>
          <cell r="G22">
            <v>56</v>
          </cell>
          <cell r="H22">
            <v>82</v>
          </cell>
          <cell r="I22">
            <v>27</v>
          </cell>
          <cell r="J22">
            <v>37</v>
          </cell>
          <cell r="K22">
            <v>71</v>
          </cell>
          <cell r="L22">
            <v>34</v>
          </cell>
          <cell r="M22">
            <v>73</v>
          </cell>
          <cell r="N22" t="str">
            <v xml:space="preserve"> 0</v>
          </cell>
          <cell r="O22">
            <v>403</v>
          </cell>
          <cell r="P22">
            <v>96</v>
          </cell>
          <cell r="Q22" t="str">
            <v>NO</v>
          </cell>
          <cell r="R22" t="str">
            <v>NO</v>
          </cell>
          <cell r="S22" t="str">
            <v>NO</v>
          </cell>
          <cell r="T22" t="str">
            <v>YES</v>
          </cell>
          <cell r="U22" t="str">
            <v>YES</v>
          </cell>
          <cell r="W22">
            <v>24</v>
          </cell>
          <cell r="X22">
            <v>45</v>
          </cell>
          <cell r="Y22">
            <v>20</v>
          </cell>
          <cell r="Z22">
            <v>130</v>
          </cell>
          <cell r="AA22">
            <v>26</v>
          </cell>
          <cell r="AB22">
            <v>53</v>
          </cell>
          <cell r="AC22">
            <v>20</v>
          </cell>
          <cell r="AD22">
            <v>73</v>
          </cell>
          <cell r="AE22">
            <v>59</v>
          </cell>
          <cell r="AF22">
            <v>61</v>
          </cell>
          <cell r="AG22">
            <v>2</v>
          </cell>
          <cell r="AH22">
            <v>126</v>
          </cell>
          <cell r="AI22">
            <v>55</v>
          </cell>
          <cell r="AJ22">
            <v>57</v>
          </cell>
          <cell r="AK22">
            <v>2</v>
          </cell>
          <cell r="AL22">
            <v>59</v>
          </cell>
          <cell r="AM22">
            <v>51</v>
          </cell>
          <cell r="AN22">
            <v>54</v>
          </cell>
          <cell r="AO22">
            <v>3</v>
          </cell>
          <cell r="AP22">
            <v>57</v>
          </cell>
          <cell r="AQ22">
            <v>40</v>
          </cell>
          <cell r="AR22">
            <v>25</v>
          </cell>
          <cell r="AS22">
            <v>-5</v>
          </cell>
          <cell r="AT22">
            <v>20</v>
          </cell>
          <cell r="AU22">
            <v>465</v>
          </cell>
          <cell r="AV22" t="str">
            <v>50/50</v>
          </cell>
          <cell r="AW22">
            <v>868</v>
          </cell>
          <cell r="AX22" t="str">
            <v>NO</v>
          </cell>
          <cell r="AY22" t="str">
            <v>D</v>
          </cell>
          <cell r="AZ22" t="str">
            <v>D</v>
          </cell>
          <cell r="BA22" t="str">
            <v>F</v>
          </cell>
          <cell r="BB22" t="str">
            <v>F</v>
          </cell>
          <cell r="BC22" t="str">
            <v>D</v>
          </cell>
          <cell r="BD22" t="str">
            <v>F</v>
          </cell>
          <cell r="BE22" t="str">
            <v>D</v>
          </cell>
          <cell r="BF22" t="str">
            <v>D</v>
          </cell>
          <cell r="BG22" t="str">
            <v>D</v>
          </cell>
          <cell r="BH22" t="str">
            <v>D</v>
          </cell>
          <cell r="BI22" t="str">
            <v>D</v>
          </cell>
          <cell r="BJ22" t="str">
            <v>D</v>
          </cell>
          <cell r="BK22" t="str">
            <v>NO</v>
          </cell>
          <cell r="BL22" t="str">
            <v>03</v>
          </cell>
          <cell r="BM22">
            <v>85.917090000000002</v>
          </cell>
          <cell r="BN22">
            <v>95.229979999999998</v>
          </cell>
          <cell r="BO22">
            <v>5</v>
          </cell>
          <cell r="BP22" t="str">
            <v>YES</v>
          </cell>
        </row>
        <row r="23">
          <cell r="D23" t="str">
            <v>7160</v>
          </cell>
          <cell r="E23" t="str">
            <v>MATER ACADEMY CHARTER HIGH</v>
          </cell>
          <cell r="F23">
            <v>55</v>
          </cell>
          <cell r="G23">
            <v>84</v>
          </cell>
          <cell r="H23">
            <v>90</v>
          </cell>
          <cell r="I23">
            <v>40</v>
          </cell>
          <cell r="J23">
            <v>61</v>
          </cell>
          <cell r="K23">
            <v>84</v>
          </cell>
          <cell r="L23">
            <v>55</v>
          </cell>
          <cell r="M23">
            <v>81</v>
          </cell>
          <cell r="N23" t="str">
            <v>10</v>
          </cell>
          <cell r="O23">
            <v>560</v>
          </cell>
          <cell r="P23">
            <v>100</v>
          </cell>
          <cell r="Q23" t="str">
            <v>YES</v>
          </cell>
          <cell r="R23" t="str">
            <v>YES</v>
          </cell>
          <cell r="T23" t="str">
            <v>YES</v>
          </cell>
          <cell r="U23" t="str">
            <v>YES</v>
          </cell>
          <cell r="W23">
            <v>61</v>
          </cell>
          <cell r="X23">
            <v>75</v>
          </cell>
          <cell r="Y23">
            <v>14</v>
          </cell>
          <cell r="Z23">
            <v>178</v>
          </cell>
          <cell r="AA23">
            <v>88</v>
          </cell>
          <cell r="AB23">
            <v>78</v>
          </cell>
          <cell r="AC23">
            <v>-5</v>
          </cell>
          <cell r="AD23">
            <v>73</v>
          </cell>
          <cell r="AE23">
            <v>93</v>
          </cell>
          <cell r="AF23">
            <v>95</v>
          </cell>
          <cell r="AG23">
            <v>2</v>
          </cell>
          <cell r="AH23">
            <v>194</v>
          </cell>
          <cell r="AI23">
            <v>86</v>
          </cell>
          <cell r="AJ23">
            <v>94</v>
          </cell>
          <cell r="AK23">
            <v>8</v>
          </cell>
          <cell r="AL23">
            <v>100</v>
          </cell>
          <cell r="AM23">
            <v>77</v>
          </cell>
          <cell r="AN23">
            <v>85</v>
          </cell>
          <cell r="AO23">
            <v>8</v>
          </cell>
          <cell r="AP23">
            <v>93</v>
          </cell>
          <cell r="AQ23">
            <v>48</v>
          </cell>
          <cell r="AR23">
            <v>56</v>
          </cell>
          <cell r="AS23">
            <v>8</v>
          </cell>
          <cell r="AT23">
            <v>64</v>
          </cell>
          <cell r="AU23">
            <v>702</v>
          </cell>
          <cell r="AV23" t="str">
            <v>50/50</v>
          </cell>
          <cell r="AW23">
            <v>1262</v>
          </cell>
          <cell r="AX23" t="str">
            <v>YES</v>
          </cell>
          <cell r="AY23" t="str">
            <v>A</v>
          </cell>
          <cell r="AZ23" t="str">
            <v>A</v>
          </cell>
          <cell r="BA23" t="str">
            <v>A</v>
          </cell>
          <cell r="BB23" t="str">
            <v>C</v>
          </cell>
          <cell r="BC23" t="str">
            <v>B</v>
          </cell>
          <cell r="BD23" t="str">
            <v>B</v>
          </cell>
          <cell r="BE23" t="str">
            <v>C</v>
          </cell>
          <cell r="BF23" t="str">
            <v>N</v>
          </cell>
          <cell r="BK23" t="str">
            <v>YES</v>
          </cell>
          <cell r="BL23" t="str">
            <v>03</v>
          </cell>
          <cell r="BM23">
            <v>80.228399999999993</v>
          </cell>
          <cell r="BN23">
            <v>96.930760000000006</v>
          </cell>
          <cell r="BO23">
            <v>5</v>
          </cell>
          <cell r="BP23" t="str">
            <v>YES</v>
          </cell>
        </row>
        <row r="24">
          <cell r="D24" t="str">
            <v>7161</v>
          </cell>
          <cell r="E24" t="str">
            <v>MAST ACADEMY</v>
          </cell>
          <cell r="F24">
            <v>90</v>
          </cell>
          <cell r="G24">
            <v>100</v>
          </cell>
          <cell r="H24">
            <v>97</v>
          </cell>
          <cell r="I24">
            <v>81</v>
          </cell>
          <cell r="J24">
            <v>81</v>
          </cell>
          <cell r="K24">
            <v>87</v>
          </cell>
          <cell r="L24">
            <v>76</v>
          </cell>
          <cell r="M24">
            <v>100</v>
          </cell>
          <cell r="N24" t="str">
            <v>NA</v>
          </cell>
          <cell r="O24">
            <v>712</v>
          </cell>
          <cell r="P24">
            <v>100</v>
          </cell>
          <cell r="Q24" t="str">
            <v>YES</v>
          </cell>
          <cell r="R24" t="str">
            <v>YES</v>
          </cell>
          <cell r="T24" t="str">
            <v>YES</v>
          </cell>
          <cell r="U24" t="str">
            <v>YES</v>
          </cell>
          <cell r="W24">
            <v>100</v>
          </cell>
          <cell r="X24">
            <v>100</v>
          </cell>
          <cell r="Y24">
            <v>0</v>
          </cell>
          <cell r="Z24">
            <v>200</v>
          </cell>
          <cell r="AA24">
            <v>99</v>
          </cell>
          <cell r="AB24">
            <v>100</v>
          </cell>
          <cell r="AC24">
            <v>1</v>
          </cell>
          <cell r="AD24">
            <v>100</v>
          </cell>
          <cell r="AE24">
            <v>91</v>
          </cell>
          <cell r="AF24">
            <v>83</v>
          </cell>
          <cell r="AG24">
            <v>0</v>
          </cell>
          <cell r="AH24">
            <v>166</v>
          </cell>
          <cell r="AI24">
            <v>91</v>
          </cell>
          <cell r="AJ24">
            <v>83</v>
          </cell>
          <cell r="AK24">
            <v>0</v>
          </cell>
          <cell r="AL24">
            <v>83</v>
          </cell>
          <cell r="AM24">
            <v>92</v>
          </cell>
          <cell r="AN24">
            <v>98</v>
          </cell>
          <cell r="AO24">
            <v>6</v>
          </cell>
          <cell r="AP24">
            <v>100</v>
          </cell>
          <cell r="AQ24">
            <v>88</v>
          </cell>
          <cell r="AR24">
            <v>97</v>
          </cell>
          <cell r="AS24">
            <v>9</v>
          </cell>
          <cell r="AT24">
            <v>100</v>
          </cell>
          <cell r="AU24">
            <v>749</v>
          </cell>
          <cell r="AV24" t="str">
            <v>50/50</v>
          </cell>
          <cell r="AW24">
            <v>1461</v>
          </cell>
          <cell r="AX24" t="str">
            <v>YES</v>
          </cell>
          <cell r="AY24" t="str">
            <v>A</v>
          </cell>
          <cell r="AZ24" t="str">
            <v>A</v>
          </cell>
          <cell r="BA24" t="str">
            <v>A</v>
          </cell>
          <cell r="BB24" t="str">
            <v>A</v>
          </cell>
          <cell r="BC24" t="str">
            <v>A</v>
          </cell>
          <cell r="BD24" t="str">
            <v>A</v>
          </cell>
          <cell r="BE24" t="str">
            <v>A</v>
          </cell>
          <cell r="BF24" t="str">
            <v>B</v>
          </cell>
          <cell r="BG24" t="str">
            <v>A</v>
          </cell>
          <cell r="BH24" t="str">
            <v>A</v>
          </cell>
          <cell r="BI24" t="str">
            <v>A</v>
          </cell>
          <cell r="BJ24" t="str">
            <v>B</v>
          </cell>
          <cell r="BK24" t="str">
            <v>NO</v>
          </cell>
          <cell r="BL24" t="str">
            <v>03</v>
          </cell>
          <cell r="BM24">
            <v>35.753169999999997</v>
          </cell>
          <cell r="BN24">
            <v>76.225040000000007</v>
          </cell>
          <cell r="BO24">
            <v>5</v>
          </cell>
          <cell r="BP24" t="str">
            <v>NO</v>
          </cell>
        </row>
        <row r="25">
          <cell r="D25" t="str">
            <v>7201</v>
          </cell>
          <cell r="E25" t="str">
            <v>MIAMI BEACH SENIOR HIGH SCHOOL</v>
          </cell>
          <cell r="F25">
            <v>47</v>
          </cell>
          <cell r="G25">
            <v>77</v>
          </cell>
          <cell r="H25">
            <v>89</v>
          </cell>
          <cell r="I25">
            <v>36</v>
          </cell>
          <cell r="J25">
            <v>55</v>
          </cell>
          <cell r="K25">
            <v>74</v>
          </cell>
          <cell r="L25">
            <v>51</v>
          </cell>
          <cell r="M25">
            <v>62</v>
          </cell>
          <cell r="N25" t="str">
            <v>10</v>
          </cell>
          <cell r="O25">
            <v>501</v>
          </cell>
          <cell r="P25">
            <v>98</v>
          </cell>
          <cell r="Q25" t="str">
            <v>YES</v>
          </cell>
          <cell r="R25" t="str">
            <v>YES</v>
          </cell>
          <cell r="T25" t="str">
            <v>YES</v>
          </cell>
          <cell r="U25" t="str">
            <v>YES</v>
          </cell>
          <cell r="W25">
            <v>40</v>
          </cell>
          <cell r="X25">
            <v>60</v>
          </cell>
          <cell r="Y25">
            <v>20</v>
          </cell>
          <cell r="Z25">
            <v>160</v>
          </cell>
          <cell r="AA25">
            <v>85</v>
          </cell>
          <cell r="AB25">
            <v>69</v>
          </cell>
          <cell r="AC25">
            <v>-5</v>
          </cell>
          <cell r="AD25">
            <v>64</v>
          </cell>
          <cell r="AE25">
            <v>63</v>
          </cell>
          <cell r="AF25">
            <v>71</v>
          </cell>
          <cell r="AG25">
            <v>8</v>
          </cell>
          <cell r="AH25">
            <v>158</v>
          </cell>
          <cell r="AI25">
            <v>51</v>
          </cell>
          <cell r="AJ25">
            <v>47</v>
          </cell>
          <cell r="AK25">
            <v>0</v>
          </cell>
          <cell r="AL25">
            <v>47</v>
          </cell>
          <cell r="AM25">
            <v>74</v>
          </cell>
          <cell r="AN25">
            <v>76</v>
          </cell>
          <cell r="AO25">
            <v>2</v>
          </cell>
          <cell r="AP25">
            <v>78</v>
          </cell>
          <cell r="AQ25">
            <v>49</v>
          </cell>
          <cell r="AR25">
            <v>56</v>
          </cell>
          <cell r="AS25">
            <v>7</v>
          </cell>
          <cell r="AT25">
            <v>63</v>
          </cell>
          <cell r="AU25">
            <v>570</v>
          </cell>
          <cell r="AV25" t="str">
            <v>50/50</v>
          </cell>
          <cell r="AW25">
            <v>1071</v>
          </cell>
          <cell r="AX25" t="str">
            <v>NO</v>
          </cell>
          <cell r="AY25" t="str">
            <v>B</v>
          </cell>
          <cell r="AZ25" t="str">
            <v>B</v>
          </cell>
          <cell r="BA25" t="str">
            <v>B</v>
          </cell>
          <cell r="BB25" t="str">
            <v>D</v>
          </cell>
          <cell r="BC25" t="str">
            <v>C</v>
          </cell>
          <cell r="BD25" t="str">
            <v>C</v>
          </cell>
          <cell r="BE25" t="str">
            <v>C</v>
          </cell>
          <cell r="BF25" t="str">
            <v>C</v>
          </cell>
          <cell r="BG25" t="str">
            <v>C</v>
          </cell>
          <cell r="BH25" t="str">
            <v>C</v>
          </cell>
          <cell r="BI25" t="str">
            <v>C</v>
          </cell>
          <cell r="BJ25" t="str">
            <v>D</v>
          </cell>
          <cell r="BK25" t="str">
            <v>NO</v>
          </cell>
          <cell r="BL25" t="str">
            <v>03</v>
          </cell>
          <cell r="BM25">
            <v>65.217389999999995</v>
          </cell>
          <cell r="BN25">
            <v>78.821870000000004</v>
          </cell>
          <cell r="BO25">
            <v>5</v>
          </cell>
          <cell r="BP25" t="str">
            <v>YES</v>
          </cell>
        </row>
        <row r="26">
          <cell r="D26" t="str">
            <v>7231</v>
          </cell>
          <cell r="E26" t="str">
            <v>MIAMI CAROL CITY SENIOR HIGH</v>
          </cell>
          <cell r="F26">
            <v>18</v>
          </cell>
          <cell r="G26">
            <v>58</v>
          </cell>
          <cell r="H26">
            <v>84</v>
          </cell>
          <cell r="I26">
            <v>12</v>
          </cell>
          <cell r="J26">
            <v>37</v>
          </cell>
          <cell r="K26">
            <v>72</v>
          </cell>
          <cell r="L26">
            <v>45</v>
          </cell>
          <cell r="M26">
            <v>76</v>
          </cell>
          <cell r="N26" t="str">
            <v xml:space="preserve"> 0</v>
          </cell>
          <cell r="O26">
            <v>402</v>
          </cell>
          <cell r="P26">
            <v>99</v>
          </cell>
          <cell r="Q26" t="str">
            <v>YES</v>
          </cell>
          <cell r="R26" t="str">
            <v>NO</v>
          </cell>
          <cell r="T26" t="str">
            <v>YES</v>
          </cell>
          <cell r="U26" t="str">
            <v>YES</v>
          </cell>
          <cell r="W26">
            <v>20</v>
          </cell>
          <cell r="X26">
            <v>30</v>
          </cell>
          <cell r="Y26">
            <v>10</v>
          </cell>
          <cell r="Z26">
            <v>80</v>
          </cell>
          <cell r="AA26">
            <v>24</v>
          </cell>
          <cell r="AB26">
            <v>39</v>
          </cell>
          <cell r="AC26">
            <v>15</v>
          </cell>
          <cell r="AD26">
            <v>54</v>
          </cell>
          <cell r="AE26">
            <v>60</v>
          </cell>
          <cell r="AF26">
            <v>64</v>
          </cell>
          <cell r="AG26">
            <v>4</v>
          </cell>
          <cell r="AH26">
            <v>136</v>
          </cell>
          <cell r="AI26">
            <v>49</v>
          </cell>
          <cell r="AJ26">
            <v>58</v>
          </cell>
          <cell r="AK26">
            <v>9</v>
          </cell>
          <cell r="AL26">
            <v>67</v>
          </cell>
          <cell r="AM26">
            <v>58</v>
          </cell>
          <cell r="AN26">
            <v>66</v>
          </cell>
          <cell r="AO26">
            <v>8</v>
          </cell>
          <cell r="AP26">
            <v>74</v>
          </cell>
          <cell r="AQ26">
            <v>27</v>
          </cell>
          <cell r="AR26">
            <v>33</v>
          </cell>
          <cell r="AS26">
            <v>6</v>
          </cell>
          <cell r="AT26">
            <v>39</v>
          </cell>
          <cell r="AU26">
            <v>450</v>
          </cell>
          <cell r="AV26" t="str">
            <v>50/50</v>
          </cell>
          <cell r="AW26">
            <v>852</v>
          </cell>
          <cell r="AX26" t="str">
            <v>YES</v>
          </cell>
          <cell r="AY26" t="str">
            <v>D</v>
          </cell>
          <cell r="AZ26" t="str">
            <v>D</v>
          </cell>
          <cell r="BA26" t="str">
            <v>F</v>
          </cell>
          <cell r="BB26" t="str">
            <v>F</v>
          </cell>
          <cell r="BC26" t="str">
            <v>D</v>
          </cell>
          <cell r="BD26" t="str">
            <v>D</v>
          </cell>
          <cell r="BE26" t="str">
            <v>D</v>
          </cell>
          <cell r="BF26" t="str">
            <v>D</v>
          </cell>
          <cell r="BG26" t="str">
            <v>D</v>
          </cell>
          <cell r="BH26" t="str">
            <v>D</v>
          </cell>
          <cell r="BI26" t="str">
            <v>D</v>
          </cell>
          <cell r="BJ26" t="str">
            <v>D</v>
          </cell>
          <cell r="BK26" t="str">
            <v>NO</v>
          </cell>
          <cell r="BL26" t="str">
            <v>03</v>
          </cell>
          <cell r="BM26">
            <v>77.280550000000005</v>
          </cell>
          <cell r="BN26">
            <v>99.426270000000002</v>
          </cell>
          <cell r="BO26">
            <v>5</v>
          </cell>
          <cell r="BP26" t="str">
            <v>YES</v>
          </cell>
        </row>
        <row r="27">
          <cell r="D27" t="str">
            <v>7241</v>
          </cell>
          <cell r="E27" t="str">
            <v>RONALD W. REAGAN/DORAL SENIOR HIGH SCHOOL</v>
          </cell>
          <cell r="F27">
            <v>63</v>
          </cell>
          <cell r="G27">
            <v>87</v>
          </cell>
          <cell r="H27">
            <v>96</v>
          </cell>
          <cell r="I27">
            <v>56</v>
          </cell>
          <cell r="J27">
            <v>68</v>
          </cell>
          <cell r="K27">
            <v>83</v>
          </cell>
          <cell r="L27">
            <v>64</v>
          </cell>
          <cell r="M27">
            <v>76</v>
          </cell>
          <cell r="N27" t="str">
            <v>10</v>
          </cell>
          <cell r="O27">
            <v>603</v>
          </cell>
          <cell r="P27">
            <v>99</v>
          </cell>
          <cell r="Q27" t="str">
            <v>YES</v>
          </cell>
          <cell r="R27" t="str">
            <v>YES</v>
          </cell>
          <cell r="T27" t="str">
            <v>YES</v>
          </cell>
          <cell r="U27" t="str">
            <v>YES</v>
          </cell>
          <cell r="W27">
            <v>24</v>
          </cell>
          <cell r="X27">
            <v>52</v>
          </cell>
          <cell r="Y27">
            <v>20</v>
          </cell>
          <cell r="Z27">
            <v>144</v>
          </cell>
          <cell r="AA27">
            <v>64</v>
          </cell>
          <cell r="AB27">
            <v>100</v>
          </cell>
          <cell r="AC27">
            <v>20</v>
          </cell>
          <cell r="AD27">
            <v>100</v>
          </cell>
          <cell r="AE27">
            <v>87</v>
          </cell>
          <cell r="AF27">
            <v>91</v>
          </cell>
          <cell r="AG27">
            <v>4</v>
          </cell>
          <cell r="AH27">
            <v>190</v>
          </cell>
          <cell r="AI27">
            <v>67</v>
          </cell>
          <cell r="AJ27">
            <v>77</v>
          </cell>
          <cell r="AK27">
            <v>10</v>
          </cell>
          <cell r="AL27">
            <v>87</v>
          </cell>
          <cell r="AM27">
            <v>64</v>
          </cell>
          <cell r="AN27">
            <v>77</v>
          </cell>
          <cell r="AO27">
            <v>13</v>
          </cell>
          <cell r="AP27">
            <v>90</v>
          </cell>
          <cell r="AQ27">
            <v>52</v>
          </cell>
          <cell r="AR27">
            <v>59</v>
          </cell>
          <cell r="AS27">
            <v>7</v>
          </cell>
          <cell r="AT27">
            <v>66</v>
          </cell>
          <cell r="AU27">
            <v>677</v>
          </cell>
          <cell r="AV27" t="str">
            <v>50/50</v>
          </cell>
          <cell r="AW27">
            <v>1280</v>
          </cell>
          <cell r="AX27" t="str">
            <v>YES</v>
          </cell>
          <cell r="AY27" t="str">
            <v>A</v>
          </cell>
          <cell r="AZ27" t="str">
            <v>A</v>
          </cell>
          <cell r="BA27" t="str">
            <v>A</v>
          </cell>
          <cell r="BB27" t="str">
            <v>A</v>
          </cell>
          <cell r="BK27" t="str">
            <v>NO</v>
          </cell>
          <cell r="BL27" t="str">
            <v>03</v>
          </cell>
          <cell r="BM27">
            <v>36.385190000000001</v>
          </cell>
          <cell r="BN27">
            <v>89.800749999999994</v>
          </cell>
          <cell r="BO27">
            <v>5</v>
          </cell>
          <cell r="BP27" t="str">
            <v>NO</v>
          </cell>
        </row>
        <row r="28">
          <cell r="D28" t="str">
            <v>7251</v>
          </cell>
          <cell r="E28" t="str">
            <v>MIAMI CENTRAL SENIOR HIGH SCHOOL</v>
          </cell>
          <cell r="F28">
            <v>16</v>
          </cell>
          <cell r="G28">
            <v>56</v>
          </cell>
          <cell r="H28">
            <v>88</v>
          </cell>
          <cell r="I28">
            <v>20</v>
          </cell>
          <cell r="J28">
            <v>40</v>
          </cell>
          <cell r="K28">
            <v>74</v>
          </cell>
          <cell r="L28">
            <v>49</v>
          </cell>
          <cell r="M28">
            <v>74</v>
          </cell>
          <cell r="N28" t="str">
            <v xml:space="preserve"> 0</v>
          </cell>
          <cell r="O28">
            <v>417</v>
          </cell>
          <cell r="P28">
            <v>99</v>
          </cell>
          <cell r="Q28" t="str">
            <v>YES</v>
          </cell>
          <cell r="R28" t="str">
            <v>NO</v>
          </cell>
          <cell r="T28" t="str">
            <v>YES</v>
          </cell>
          <cell r="U28" t="str">
            <v>YES</v>
          </cell>
          <cell r="W28">
            <v>23</v>
          </cell>
          <cell r="X28">
            <v>38</v>
          </cell>
          <cell r="Y28">
            <v>15</v>
          </cell>
          <cell r="Z28">
            <v>106</v>
          </cell>
          <cell r="AA28">
            <v>11</v>
          </cell>
          <cell r="AB28">
            <v>80</v>
          </cell>
          <cell r="AC28">
            <v>20</v>
          </cell>
          <cell r="AD28">
            <v>100</v>
          </cell>
          <cell r="AE28">
            <v>64</v>
          </cell>
          <cell r="AF28">
            <v>65</v>
          </cell>
          <cell r="AG28">
            <v>1</v>
          </cell>
          <cell r="AH28">
            <v>132</v>
          </cell>
          <cell r="AI28">
            <v>65</v>
          </cell>
          <cell r="AJ28">
            <v>60</v>
          </cell>
          <cell r="AK28">
            <v>0</v>
          </cell>
          <cell r="AL28">
            <v>60</v>
          </cell>
          <cell r="AM28">
            <v>56</v>
          </cell>
          <cell r="AN28">
            <v>67</v>
          </cell>
          <cell r="AO28">
            <v>11</v>
          </cell>
          <cell r="AP28">
            <v>78</v>
          </cell>
          <cell r="AQ28">
            <v>26</v>
          </cell>
          <cell r="AR28">
            <v>38</v>
          </cell>
          <cell r="AS28">
            <v>12</v>
          </cell>
          <cell r="AT28">
            <v>50</v>
          </cell>
          <cell r="AU28">
            <v>526</v>
          </cell>
          <cell r="AV28" t="str">
            <v>50/50</v>
          </cell>
          <cell r="AW28">
            <v>943</v>
          </cell>
          <cell r="AX28" t="str">
            <v>NO</v>
          </cell>
          <cell r="AY28" t="str">
            <v>C</v>
          </cell>
          <cell r="AZ28" t="str">
            <v>D</v>
          </cell>
          <cell r="BA28" t="str">
            <v>F</v>
          </cell>
          <cell r="BB28" t="str">
            <v>F</v>
          </cell>
          <cell r="BC28" t="str">
            <v>F</v>
          </cell>
          <cell r="BD28" t="str">
            <v>F</v>
          </cell>
          <cell r="BE28" t="str">
            <v>F</v>
          </cell>
          <cell r="BF28" t="str">
            <v>D</v>
          </cell>
          <cell r="BG28" t="str">
            <v>D</v>
          </cell>
          <cell r="BH28" t="str">
            <v>D</v>
          </cell>
          <cell r="BI28" t="str">
            <v>D</v>
          </cell>
          <cell r="BJ28" t="str">
            <v>D</v>
          </cell>
          <cell r="BK28" t="str">
            <v>NO</v>
          </cell>
          <cell r="BL28" t="str">
            <v>03</v>
          </cell>
          <cell r="BM28">
            <v>83.029539999999997</v>
          </cell>
          <cell r="BN28">
            <v>99.748580000000004</v>
          </cell>
          <cell r="BO28">
            <v>5</v>
          </cell>
          <cell r="BP28" t="str">
            <v>YES</v>
          </cell>
        </row>
        <row r="29">
          <cell r="D29" t="str">
            <v>7271</v>
          </cell>
          <cell r="E29" t="str">
            <v>MIAMI CORAL PARK SENIOR HIGH</v>
          </cell>
          <cell r="F29">
            <v>47</v>
          </cell>
          <cell r="G29">
            <v>79</v>
          </cell>
          <cell r="H29">
            <v>84</v>
          </cell>
          <cell r="I29">
            <v>28</v>
          </cell>
          <cell r="J29">
            <v>53</v>
          </cell>
          <cell r="K29">
            <v>77</v>
          </cell>
          <cell r="L29">
            <v>45</v>
          </cell>
          <cell r="M29">
            <v>64</v>
          </cell>
          <cell r="N29" t="str">
            <v>10</v>
          </cell>
          <cell r="O29">
            <v>487</v>
          </cell>
          <cell r="P29">
            <v>98</v>
          </cell>
          <cell r="Q29" t="str">
            <v>NO</v>
          </cell>
          <cell r="R29" t="str">
            <v>NO</v>
          </cell>
          <cell r="S29" t="str">
            <v>NO</v>
          </cell>
          <cell r="T29" t="str">
            <v>YES</v>
          </cell>
          <cell r="U29" t="str">
            <v>YES</v>
          </cell>
          <cell r="W29">
            <v>29</v>
          </cell>
          <cell r="X29">
            <v>31</v>
          </cell>
          <cell r="Y29">
            <v>2</v>
          </cell>
          <cell r="Z29">
            <v>66</v>
          </cell>
          <cell r="AA29">
            <v>81</v>
          </cell>
          <cell r="AB29">
            <v>77</v>
          </cell>
          <cell r="AC29">
            <v>0</v>
          </cell>
          <cell r="AD29">
            <v>77</v>
          </cell>
          <cell r="AE29">
            <v>77</v>
          </cell>
          <cell r="AF29">
            <v>72</v>
          </cell>
          <cell r="AG29">
            <v>0</v>
          </cell>
          <cell r="AH29">
            <v>144</v>
          </cell>
          <cell r="AI29">
            <v>68</v>
          </cell>
          <cell r="AJ29">
            <v>60</v>
          </cell>
          <cell r="AK29">
            <v>0</v>
          </cell>
          <cell r="AL29">
            <v>60</v>
          </cell>
          <cell r="AM29">
            <v>64</v>
          </cell>
          <cell r="AN29">
            <v>70</v>
          </cell>
          <cell r="AO29">
            <v>6</v>
          </cell>
          <cell r="AP29">
            <v>76</v>
          </cell>
          <cell r="AQ29">
            <v>49</v>
          </cell>
          <cell r="AR29">
            <v>55</v>
          </cell>
          <cell r="AS29">
            <v>6</v>
          </cell>
          <cell r="AT29">
            <v>61</v>
          </cell>
          <cell r="AU29">
            <v>484</v>
          </cell>
          <cell r="AV29" t="str">
            <v>50/50</v>
          </cell>
          <cell r="AW29">
            <v>971</v>
          </cell>
          <cell r="AX29" t="str">
            <v>NO</v>
          </cell>
          <cell r="AY29" t="str">
            <v>D</v>
          </cell>
          <cell r="AZ29" t="str">
            <v>C</v>
          </cell>
          <cell r="BA29" t="str">
            <v>C</v>
          </cell>
          <cell r="BB29" t="str">
            <v>C</v>
          </cell>
          <cell r="BC29" t="str">
            <v>C</v>
          </cell>
          <cell r="BD29" t="str">
            <v>C</v>
          </cell>
          <cell r="BE29" t="str">
            <v>C</v>
          </cell>
          <cell r="BF29" t="str">
            <v>C</v>
          </cell>
          <cell r="BG29" t="str">
            <v>C</v>
          </cell>
          <cell r="BH29" t="str">
            <v>C</v>
          </cell>
          <cell r="BI29" t="str">
            <v>C</v>
          </cell>
          <cell r="BJ29" t="str">
            <v>C</v>
          </cell>
          <cell r="BK29" t="str">
            <v>NO</v>
          </cell>
          <cell r="BL29" t="str">
            <v>03</v>
          </cell>
          <cell r="BM29">
            <v>69.031660000000002</v>
          </cell>
          <cell r="BN29">
            <v>95.797799999999995</v>
          </cell>
          <cell r="BO29">
            <v>5</v>
          </cell>
          <cell r="BP29" t="str">
            <v>YES</v>
          </cell>
        </row>
        <row r="30">
          <cell r="D30" t="str">
            <v>7301</v>
          </cell>
          <cell r="E30" t="str">
            <v>MIAMI EDISON SENIOR HIGH SCHOOL</v>
          </cell>
          <cell r="F30">
            <v>12</v>
          </cell>
          <cell r="G30">
            <v>42</v>
          </cell>
          <cell r="H30">
            <v>80</v>
          </cell>
          <cell r="I30">
            <v>24</v>
          </cell>
          <cell r="J30">
            <v>41</v>
          </cell>
          <cell r="K30">
            <v>77</v>
          </cell>
          <cell r="L30">
            <v>49</v>
          </cell>
          <cell r="M30">
            <v>89</v>
          </cell>
          <cell r="N30" t="str">
            <v xml:space="preserve"> 0</v>
          </cell>
          <cell r="O30">
            <v>414</v>
          </cell>
          <cell r="P30">
            <v>99</v>
          </cell>
          <cell r="Q30" t="str">
            <v>YES</v>
          </cell>
          <cell r="R30" t="str">
            <v>NO</v>
          </cell>
          <cell r="T30" t="str">
            <v>YES</v>
          </cell>
          <cell r="U30" t="str">
            <v>YES</v>
          </cell>
          <cell r="W30">
            <v>19</v>
          </cell>
          <cell r="X30">
            <v>23</v>
          </cell>
          <cell r="Y30">
            <v>4</v>
          </cell>
          <cell r="Z30">
            <v>54</v>
          </cell>
          <cell r="AA30">
            <v>7</v>
          </cell>
          <cell r="AB30">
            <v>38</v>
          </cell>
          <cell r="AC30">
            <v>20</v>
          </cell>
          <cell r="AD30">
            <v>58</v>
          </cell>
          <cell r="AE30">
            <v>49</v>
          </cell>
          <cell r="AF30">
            <v>69</v>
          </cell>
          <cell r="AG30">
            <v>20</v>
          </cell>
          <cell r="AH30">
            <v>178</v>
          </cell>
          <cell r="AI30">
            <v>51</v>
          </cell>
          <cell r="AJ30">
            <v>68</v>
          </cell>
          <cell r="AK30">
            <v>17</v>
          </cell>
          <cell r="AL30">
            <v>85</v>
          </cell>
          <cell r="AM30">
            <v>38</v>
          </cell>
          <cell r="AN30">
            <v>67</v>
          </cell>
          <cell r="AO30">
            <v>20</v>
          </cell>
          <cell r="AP30">
            <v>87</v>
          </cell>
          <cell r="AQ30">
            <v>26</v>
          </cell>
          <cell r="AR30">
            <v>25</v>
          </cell>
          <cell r="AS30">
            <v>0</v>
          </cell>
          <cell r="AT30">
            <v>25</v>
          </cell>
          <cell r="AU30">
            <v>487</v>
          </cell>
          <cell r="AV30" t="str">
            <v>50/50</v>
          </cell>
          <cell r="AW30">
            <v>901</v>
          </cell>
          <cell r="AX30" t="str">
            <v>YES</v>
          </cell>
          <cell r="AY30" t="str">
            <v>C</v>
          </cell>
          <cell r="AZ30" t="str">
            <v>F</v>
          </cell>
          <cell r="BA30" t="str">
            <v>F</v>
          </cell>
          <cell r="BB30" t="str">
            <v>D</v>
          </cell>
          <cell r="BC30" t="str">
            <v>F</v>
          </cell>
          <cell r="BD30" t="str">
            <v>F</v>
          </cell>
          <cell r="BE30" t="str">
            <v>F</v>
          </cell>
          <cell r="BF30" t="str">
            <v>F</v>
          </cell>
          <cell r="BG30" t="str">
            <v>F</v>
          </cell>
          <cell r="BH30" t="str">
            <v>D</v>
          </cell>
          <cell r="BI30" t="str">
            <v>D</v>
          </cell>
          <cell r="BJ30" t="str">
            <v>F</v>
          </cell>
          <cell r="BK30" t="str">
            <v>NO</v>
          </cell>
          <cell r="BL30" t="str">
            <v>03</v>
          </cell>
          <cell r="BM30">
            <v>88.700559999999996</v>
          </cell>
          <cell r="BN30">
            <v>99.887</v>
          </cell>
          <cell r="BO30">
            <v>5</v>
          </cell>
          <cell r="BP30" t="str">
            <v>YES</v>
          </cell>
        </row>
        <row r="31">
          <cell r="D31" t="str">
            <v>7341</v>
          </cell>
          <cell r="E31" t="str">
            <v>MIAMI JACKSON SENIOR HIGH SCHOOL</v>
          </cell>
          <cell r="F31">
            <v>16</v>
          </cell>
          <cell r="G31">
            <v>55</v>
          </cell>
          <cell r="H31">
            <v>83</v>
          </cell>
          <cell r="I31">
            <v>13</v>
          </cell>
          <cell r="J31">
            <v>38</v>
          </cell>
          <cell r="K31">
            <v>77</v>
          </cell>
          <cell r="L31">
            <v>45</v>
          </cell>
          <cell r="M31">
            <v>82</v>
          </cell>
          <cell r="N31" t="str">
            <v xml:space="preserve"> 0</v>
          </cell>
          <cell r="O31">
            <v>409</v>
          </cell>
          <cell r="P31">
            <v>99</v>
          </cell>
          <cell r="Q31" t="str">
            <v>YES</v>
          </cell>
          <cell r="R31" t="str">
            <v>NO</v>
          </cell>
          <cell r="T31" t="str">
            <v>YES</v>
          </cell>
          <cell r="U31" t="str">
            <v>YES</v>
          </cell>
          <cell r="W31">
            <v>25</v>
          </cell>
          <cell r="X31">
            <v>25</v>
          </cell>
          <cell r="Y31">
            <v>0</v>
          </cell>
          <cell r="Z31">
            <v>50</v>
          </cell>
          <cell r="AA31">
            <v>33</v>
          </cell>
          <cell r="AB31">
            <v>45</v>
          </cell>
          <cell r="AC31">
            <v>12</v>
          </cell>
          <cell r="AD31">
            <v>57</v>
          </cell>
          <cell r="AE31">
            <v>60</v>
          </cell>
          <cell r="AF31">
            <v>68</v>
          </cell>
          <cell r="AG31">
            <v>8</v>
          </cell>
          <cell r="AH31">
            <v>152</v>
          </cell>
          <cell r="AI31">
            <v>58</v>
          </cell>
          <cell r="AJ31">
            <v>69</v>
          </cell>
          <cell r="AK31">
            <v>11</v>
          </cell>
          <cell r="AL31">
            <v>80</v>
          </cell>
          <cell r="AM31">
            <v>46</v>
          </cell>
          <cell r="AN31">
            <v>49</v>
          </cell>
          <cell r="AO31">
            <v>3</v>
          </cell>
          <cell r="AP31">
            <v>52</v>
          </cell>
          <cell r="AQ31">
            <v>29</v>
          </cell>
          <cell r="AR31">
            <v>25</v>
          </cell>
          <cell r="AS31">
            <v>0</v>
          </cell>
          <cell r="AT31">
            <v>25</v>
          </cell>
          <cell r="AU31">
            <v>416</v>
          </cell>
          <cell r="AV31" t="str">
            <v>50/50</v>
          </cell>
          <cell r="AW31">
            <v>825</v>
          </cell>
          <cell r="AX31" t="str">
            <v>YES</v>
          </cell>
          <cell r="AY31" t="str">
            <v>D</v>
          </cell>
          <cell r="AZ31" t="str">
            <v>F</v>
          </cell>
          <cell r="BA31" t="str">
            <v>D</v>
          </cell>
          <cell r="BB31" t="str">
            <v>D</v>
          </cell>
          <cell r="BC31" t="str">
            <v>F</v>
          </cell>
          <cell r="BD31" t="str">
            <v>D</v>
          </cell>
          <cell r="BE31" t="str">
            <v>F</v>
          </cell>
          <cell r="BF31" t="str">
            <v>F</v>
          </cell>
          <cell r="BG31" t="str">
            <v>F</v>
          </cell>
          <cell r="BH31" t="str">
            <v>D</v>
          </cell>
          <cell r="BI31" t="str">
            <v>D</v>
          </cell>
          <cell r="BJ31" t="str">
            <v>D</v>
          </cell>
          <cell r="BK31" t="str">
            <v>NO</v>
          </cell>
          <cell r="BL31" t="str">
            <v>03</v>
          </cell>
          <cell r="BM31">
            <v>88.069900000000004</v>
          </cell>
          <cell r="BN31">
            <v>99.620059999999995</v>
          </cell>
          <cell r="BO31">
            <v>5</v>
          </cell>
          <cell r="BP31" t="str">
            <v>YES</v>
          </cell>
        </row>
        <row r="32">
          <cell r="D32" t="str">
            <v>7361</v>
          </cell>
          <cell r="E32" t="str">
            <v>MIAMI KILLIAN SENIOR HIGH SCHOOL</v>
          </cell>
          <cell r="F32">
            <v>49</v>
          </cell>
          <cell r="G32">
            <v>76</v>
          </cell>
          <cell r="H32">
            <v>89</v>
          </cell>
          <cell r="I32">
            <v>44</v>
          </cell>
          <cell r="J32">
            <v>55</v>
          </cell>
          <cell r="K32">
            <v>77</v>
          </cell>
          <cell r="L32">
            <v>44</v>
          </cell>
          <cell r="M32">
            <v>67</v>
          </cell>
          <cell r="N32" t="str">
            <v>10</v>
          </cell>
          <cell r="O32">
            <v>511</v>
          </cell>
          <cell r="P32">
            <v>99</v>
          </cell>
          <cell r="Q32" t="str">
            <v>NO</v>
          </cell>
          <cell r="R32" t="str">
            <v>NO</v>
          </cell>
          <cell r="S32" t="str">
            <v>NO</v>
          </cell>
          <cell r="T32" t="str">
            <v>YES</v>
          </cell>
          <cell r="U32" t="str">
            <v>YES</v>
          </cell>
          <cell r="W32">
            <v>47</v>
          </cell>
          <cell r="X32">
            <v>66</v>
          </cell>
          <cell r="Y32">
            <v>19</v>
          </cell>
          <cell r="Z32">
            <v>170</v>
          </cell>
          <cell r="AA32">
            <v>57</v>
          </cell>
          <cell r="AB32">
            <v>53</v>
          </cell>
          <cell r="AC32">
            <v>0</v>
          </cell>
          <cell r="AD32">
            <v>53</v>
          </cell>
          <cell r="AE32">
            <v>80</v>
          </cell>
          <cell r="AF32">
            <v>80</v>
          </cell>
          <cell r="AG32">
            <v>0</v>
          </cell>
          <cell r="AH32">
            <v>160</v>
          </cell>
          <cell r="AI32">
            <v>70</v>
          </cell>
          <cell r="AJ32">
            <v>70</v>
          </cell>
          <cell r="AK32">
            <v>0</v>
          </cell>
          <cell r="AL32">
            <v>70</v>
          </cell>
          <cell r="AM32">
            <v>75</v>
          </cell>
          <cell r="AN32">
            <v>77</v>
          </cell>
          <cell r="AO32">
            <v>2</v>
          </cell>
          <cell r="AP32">
            <v>79</v>
          </cell>
          <cell r="AQ32">
            <v>60</v>
          </cell>
          <cell r="AR32">
            <v>64</v>
          </cell>
          <cell r="AS32">
            <v>4</v>
          </cell>
          <cell r="AT32">
            <v>68</v>
          </cell>
          <cell r="AU32">
            <v>600</v>
          </cell>
          <cell r="AV32" t="str">
            <v>50/50</v>
          </cell>
          <cell r="AW32">
            <v>1111</v>
          </cell>
          <cell r="AX32" t="str">
            <v>NO</v>
          </cell>
          <cell r="AY32" t="str">
            <v>B</v>
          </cell>
          <cell r="AZ32" t="str">
            <v>C</v>
          </cell>
          <cell r="BA32" t="str">
            <v>B</v>
          </cell>
          <cell r="BB32" t="str">
            <v>C</v>
          </cell>
          <cell r="BC32" t="str">
            <v>B</v>
          </cell>
          <cell r="BD32" t="str">
            <v>B</v>
          </cell>
          <cell r="BE32" t="str">
            <v>B</v>
          </cell>
          <cell r="BF32" t="str">
            <v>B</v>
          </cell>
          <cell r="BG32" t="str">
            <v>C</v>
          </cell>
          <cell r="BH32" t="str">
            <v>C</v>
          </cell>
          <cell r="BI32" t="str">
            <v>C</v>
          </cell>
          <cell r="BJ32" t="str">
            <v>C</v>
          </cell>
          <cell r="BK32" t="str">
            <v>NO</v>
          </cell>
          <cell r="BL32" t="str">
            <v>03</v>
          </cell>
          <cell r="BM32">
            <v>47.090269999999997</v>
          </cell>
          <cell r="BN32">
            <v>80.371179999999995</v>
          </cell>
          <cell r="BO32">
            <v>5</v>
          </cell>
          <cell r="BP32" t="str">
            <v>NO</v>
          </cell>
        </row>
        <row r="33">
          <cell r="D33" t="str">
            <v>7371</v>
          </cell>
          <cell r="E33" t="str">
            <v>ROBERT MORGAN EDUCATIONAL CENTER</v>
          </cell>
          <cell r="F33">
            <v>57</v>
          </cell>
          <cell r="G33">
            <v>82</v>
          </cell>
          <cell r="H33">
            <v>90</v>
          </cell>
          <cell r="I33">
            <v>39</v>
          </cell>
          <cell r="J33">
            <v>58</v>
          </cell>
          <cell r="K33">
            <v>78</v>
          </cell>
          <cell r="L33">
            <v>55</v>
          </cell>
          <cell r="M33">
            <v>64</v>
          </cell>
          <cell r="N33" t="str">
            <v>10</v>
          </cell>
          <cell r="O33">
            <v>533</v>
          </cell>
          <cell r="P33">
            <v>99</v>
          </cell>
          <cell r="Q33" t="str">
            <v>YES</v>
          </cell>
          <cell r="R33" t="str">
            <v>YES</v>
          </cell>
          <cell r="T33" t="str">
            <v>YES</v>
          </cell>
          <cell r="U33" t="str">
            <v>YES</v>
          </cell>
          <cell r="W33">
            <v>45</v>
          </cell>
          <cell r="X33">
            <v>48</v>
          </cell>
          <cell r="Y33">
            <v>3</v>
          </cell>
          <cell r="Z33">
            <v>102</v>
          </cell>
          <cell r="AA33">
            <v>61</v>
          </cell>
          <cell r="AB33">
            <v>57</v>
          </cell>
          <cell r="AC33">
            <v>0</v>
          </cell>
          <cell r="AD33">
            <v>57</v>
          </cell>
          <cell r="AE33">
            <v>93</v>
          </cell>
          <cell r="AF33">
            <v>94</v>
          </cell>
          <cell r="AG33">
            <v>1</v>
          </cell>
          <cell r="AH33">
            <v>190</v>
          </cell>
          <cell r="AI33">
            <v>84</v>
          </cell>
          <cell r="AJ33">
            <v>95</v>
          </cell>
          <cell r="AK33">
            <v>11</v>
          </cell>
          <cell r="AL33">
            <v>100</v>
          </cell>
          <cell r="AM33">
            <v>67</v>
          </cell>
          <cell r="AN33">
            <v>76</v>
          </cell>
          <cell r="AO33">
            <v>9</v>
          </cell>
          <cell r="AP33">
            <v>85</v>
          </cell>
          <cell r="AQ33">
            <v>53</v>
          </cell>
          <cell r="AR33">
            <v>62</v>
          </cell>
          <cell r="AS33">
            <v>9</v>
          </cell>
          <cell r="AT33">
            <v>71</v>
          </cell>
          <cell r="AU33">
            <v>605</v>
          </cell>
          <cell r="AV33" t="str">
            <v>50/50</v>
          </cell>
          <cell r="AW33">
            <v>1138</v>
          </cell>
          <cell r="AX33" t="str">
            <v>YES</v>
          </cell>
          <cell r="AY33" t="str">
            <v>A</v>
          </cell>
          <cell r="AZ33" t="str">
            <v>B</v>
          </cell>
          <cell r="BA33" t="str">
            <v>A</v>
          </cell>
          <cell r="BB33" t="str">
            <v>C</v>
          </cell>
          <cell r="BC33" t="str">
            <v>B</v>
          </cell>
          <cell r="BD33" t="str">
            <v>C</v>
          </cell>
          <cell r="BE33" t="str">
            <v>C</v>
          </cell>
          <cell r="BK33" t="str">
            <v>NO</v>
          </cell>
          <cell r="BL33" t="str">
            <v>03</v>
          </cell>
          <cell r="BM33">
            <v>46.374940000000002</v>
          </cell>
          <cell r="BN33">
            <v>83.826679999999996</v>
          </cell>
          <cell r="BO33">
            <v>5</v>
          </cell>
          <cell r="BP33" t="str">
            <v>YES</v>
          </cell>
        </row>
        <row r="34">
          <cell r="D34" t="str">
            <v>7381</v>
          </cell>
          <cell r="E34" t="str">
            <v>MIAMI NORLAND SENIOR HIGH SCHOOL</v>
          </cell>
          <cell r="F34">
            <v>17</v>
          </cell>
          <cell r="G34">
            <v>47</v>
          </cell>
          <cell r="H34">
            <v>79</v>
          </cell>
          <cell r="I34">
            <v>18</v>
          </cell>
          <cell r="J34">
            <v>38</v>
          </cell>
          <cell r="K34">
            <v>72</v>
          </cell>
          <cell r="L34">
            <v>43</v>
          </cell>
          <cell r="M34">
            <v>72</v>
          </cell>
          <cell r="N34" t="str">
            <v xml:space="preserve"> 0</v>
          </cell>
          <cell r="O34">
            <v>386</v>
          </cell>
          <cell r="P34">
            <v>99</v>
          </cell>
          <cell r="Q34" t="str">
            <v>YES</v>
          </cell>
          <cell r="R34" t="str">
            <v>NO</v>
          </cell>
          <cell r="T34" t="str">
            <v>YES</v>
          </cell>
          <cell r="U34" t="str">
            <v>YES</v>
          </cell>
          <cell r="W34">
            <v>16</v>
          </cell>
          <cell r="X34">
            <v>26</v>
          </cell>
          <cell r="Y34">
            <v>10</v>
          </cell>
          <cell r="Z34">
            <v>72</v>
          </cell>
          <cell r="AA34">
            <v>12</v>
          </cell>
          <cell r="AB34">
            <v>32</v>
          </cell>
          <cell r="AC34">
            <v>20</v>
          </cell>
          <cell r="AD34">
            <v>52</v>
          </cell>
          <cell r="AE34">
            <v>60</v>
          </cell>
          <cell r="AF34">
            <v>65</v>
          </cell>
          <cell r="AG34">
            <v>5</v>
          </cell>
          <cell r="AH34">
            <v>140</v>
          </cell>
          <cell r="AI34">
            <v>56</v>
          </cell>
          <cell r="AJ34">
            <v>62</v>
          </cell>
          <cell r="AK34">
            <v>6</v>
          </cell>
          <cell r="AL34">
            <v>68</v>
          </cell>
          <cell r="AM34">
            <v>54</v>
          </cell>
          <cell r="AN34">
            <v>63</v>
          </cell>
          <cell r="AO34">
            <v>9</v>
          </cell>
          <cell r="AP34">
            <v>72</v>
          </cell>
          <cell r="AQ34">
            <v>27</v>
          </cell>
          <cell r="AR34">
            <v>30</v>
          </cell>
          <cell r="AS34">
            <v>3</v>
          </cell>
          <cell r="AT34">
            <v>33</v>
          </cell>
          <cell r="AU34">
            <v>437</v>
          </cell>
          <cell r="AV34" t="str">
            <v>50/50</v>
          </cell>
          <cell r="AW34">
            <v>823</v>
          </cell>
          <cell r="AX34" t="str">
            <v>YES</v>
          </cell>
          <cell r="AY34" t="str">
            <v>D</v>
          </cell>
          <cell r="AZ34" t="str">
            <v>D</v>
          </cell>
          <cell r="BA34" t="str">
            <v>F</v>
          </cell>
          <cell r="BB34" t="str">
            <v>F</v>
          </cell>
          <cell r="BC34" t="str">
            <v>D</v>
          </cell>
          <cell r="BD34" t="str">
            <v>D</v>
          </cell>
          <cell r="BE34" t="str">
            <v>D</v>
          </cell>
          <cell r="BF34" t="str">
            <v>D</v>
          </cell>
          <cell r="BG34" t="str">
            <v>F</v>
          </cell>
          <cell r="BH34" t="str">
            <v>D</v>
          </cell>
          <cell r="BI34" t="str">
            <v>D</v>
          </cell>
          <cell r="BJ34" t="str">
            <v>D</v>
          </cell>
          <cell r="BK34" t="str">
            <v>NO</v>
          </cell>
          <cell r="BL34" t="str">
            <v>03</v>
          </cell>
          <cell r="BM34">
            <v>70.934030000000007</v>
          </cell>
          <cell r="BN34">
            <v>99.477459999999994</v>
          </cell>
          <cell r="BO34">
            <v>5</v>
          </cell>
          <cell r="BP34" t="str">
            <v>YES</v>
          </cell>
        </row>
        <row r="35">
          <cell r="D35" t="str">
            <v>7391</v>
          </cell>
          <cell r="E35" t="str">
            <v>MIAMI LAKES EDUCATIONAL CENTER</v>
          </cell>
          <cell r="F35">
            <v>62</v>
          </cell>
          <cell r="G35">
            <v>85</v>
          </cell>
          <cell r="H35">
            <v>94</v>
          </cell>
          <cell r="I35">
            <v>36</v>
          </cell>
          <cell r="J35">
            <v>62</v>
          </cell>
          <cell r="K35">
            <v>81</v>
          </cell>
          <cell r="L35">
            <v>55</v>
          </cell>
          <cell r="M35">
            <v>74</v>
          </cell>
          <cell r="N35" t="str">
            <v xml:space="preserve"> 0</v>
          </cell>
          <cell r="O35">
            <v>549</v>
          </cell>
          <cell r="P35">
            <v>100</v>
          </cell>
          <cell r="Q35" t="str">
            <v>YES</v>
          </cell>
          <cell r="R35" t="str">
            <v>YES</v>
          </cell>
          <cell r="T35" t="str">
            <v>YES</v>
          </cell>
          <cell r="U35" t="str">
            <v>YES</v>
          </cell>
          <cell r="W35">
            <v>33</v>
          </cell>
          <cell r="X35">
            <v>50</v>
          </cell>
          <cell r="Y35">
            <v>17</v>
          </cell>
          <cell r="Z35">
            <v>134</v>
          </cell>
          <cell r="AA35">
            <v>61</v>
          </cell>
          <cell r="AB35">
            <v>85</v>
          </cell>
          <cell r="AC35">
            <v>20</v>
          </cell>
          <cell r="AD35">
            <v>100</v>
          </cell>
          <cell r="AE35">
            <v>93</v>
          </cell>
          <cell r="AF35">
            <v>95</v>
          </cell>
          <cell r="AG35">
            <v>2</v>
          </cell>
          <cell r="AH35">
            <v>194</v>
          </cell>
          <cell r="AI35">
            <v>86</v>
          </cell>
          <cell r="AJ35">
            <v>86</v>
          </cell>
          <cell r="AK35">
            <v>0</v>
          </cell>
          <cell r="AL35">
            <v>86</v>
          </cell>
          <cell r="AM35">
            <v>61</v>
          </cell>
          <cell r="AN35">
            <v>75</v>
          </cell>
          <cell r="AO35">
            <v>14</v>
          </cell>
          <cell r="AP35">
            <v>89</v>
          </cell>
          <cell r="AQ35">
            <v>41</v>
          </cell>
          <cell r="AR35">
            <v>54</v>
          </cell>
          <cell r="AS35">
            <v>13</v>
          </cell>
          <cell r="AT35">
            <v>67</v>
          </cell>
          <cell r="AU35">
            <v>670</v>
          </cell>
          <cell r="AV35" t="str">
            <v>50/50</v>
          </cell>
          <cell r="AW35">
            <v>1219</v>
          </cell>
          <cell r="AX35" t="str">
            <v>YES</v>
          </cell>
          <cell r="AY35" t="str">
            <v>A</v>
          </cell>
          <cell r="AZ35" t="str">
            <v>A</v>
          </cell>
          <cell r="BA35" t="str">
            <v>A</v>
          </cell>
          <cell r="BB35" t="str">
            <v>B</v>
          </cell>
          <cell r="BC35" t="str">
            <v>A</v>
          </cell>
          <cell r="BD35" t="str">
            <v>B</v>
          </cell>
          <cell r="BE35" t="str">
            <v>C</v>
          </cell>
          <cell r="BF35" t="str">
            <v>C</v>
          </cell>
          <cell r="BG35" t="str">
            <v>C</v>
          </cell>
          <cell r="BH35" t="str">
            <v>N</v>
          </cell>
          <cell r="BK35" t="str">
            <v>NO</v>
          </cell>
          <cell r="BL35" t="str">
            <v>03</v>
          </cell>
          <cell r="BM35">
            <v>67.179479999999998</v>
          </cell>
          <cell r="BN35">
            <v>96.089740000000006</v>
          </cell>
          <cell r="BO35">
            <v>5</v>
          </cell>
          <cell r="BP35" t="str">
            <v>YES</v>
          </cell>
        </row>
        <row r="36">
          <cell r="D36" t="str">
            <v>7411</v>
          </cell>
          <cell r="E36" t="str">
            <v>MIAMI NORTHWESTERN SENIOR HIGH</v>
          </cell>
          <cell r="F36">
            <v>19</v>
          </cell>
          <cell r="G36">
            <v>55</v>
          </cell>
          <cell r="H36">
            <v>85</v>
          </cell>
          <cell r="I36">
            <v>17</v>
          </cell>
          <cell r="J36">
            <v>37</v>
          </cell>
          <cell r="K36">
            <v>73</v>
          </cell>
          <cell r="L36">
            <v>46</v>
          </cell>
          <cell r="M36">
            <v>74</v>
          </cell>
          <cell r="N36" t="str">
            <v xml:space="preserve"> 0</v>
          </cell>
          <cell r="O36">
            <v>406</v>
          </cell>
          <cell r="P36">
            <v>100</v>
          </cell>
          <cell r="Q36" t="str">
            <v>NO</v>
          </cell>
          <cell r="R36" t="str">
            <v>NO</v>
          </cell>
          <cell r="S36" t="str">
            <v>YES</v>
          </cell>
          <cell r="T36" t="str">
            <v>YES</v>
          </cell>
          <cell r="U36" t="str">
            <v>YES</v>
          </cell>
          <cell r="W36">
            <v>19</v>
          </cell>
          <cell r="X36">
            <v>36</v>
          </cell>
          <cell r="Y36">
            <v>17</v>
          </cell>
          <cell r="Z36">
            <v>106</v>
          </cell>
          <cell r="AA36">
            <v>28</v>
          </cell>
          <cell r="AB36">
            <v>10</v>
          </cell>
          <cell r="AC36">
            <v>-5</v>
          </cell>
          <cell r="AD36">
            <v>5</v>
          </cell>
          <cell r="AE36">
            <v>67</v>
          </cell>
          <cell r="AF36">
            <v>72</v>
          </cell>
          <cell r="AG36">
            <v>5</v>
          </cell>
          <cell r="AH36">
            <v>154</v>
          </cell>
          <cell r="AI36">
            <v>60</v>
          </cell>
          <cell r="AJ36">
            <v>66</v>
          </cell>
          <cell r="AK36">
            <v>6</v>
          </cell>
          <cell r="AL36">
            <v>72</v>
          </cell>
          <cell r="AM36">
            <v>62</v>
          </cell>
          <cell r="AN36">
            <v>66</v>
          </cell>
          <cell r="AO36">
            <v>4</v>
          </cell>
          <cell r="AP36">
            <v>70</v>
          </cell>
          <cell r="AQ36">
            <v>30</v>
          </cell>
          <cell r="AR36">
            <v>32</v>
          </cell>
          <cell r="AS36">
            <v>2</v>
          </cell>
          <cell r="AT36">
            <v>34</v>
          </cell>
          <cell r="AU36">
            <v>441</v>
          </cell>
          <cell r="AV36" t="str">
            <v>50/50</v>
          </cell>
          <cell r="AW36">
            <v>847</v>
          </cell>
          <cell r="AX36" t="str">
            <v>YES</v>
          </cell>
          <cell r="AY36" t="str">
            <v>D</v>
          </cell>
          <cell r="AZ36" t="str">
            <v>F</v>
          </cell>
          <cell r="BA36" t="str">
            <v>D</v>
          </cell>
          <cell r="BB36" t="str">
            <v>F</v>
          </cell>
          <cell r="BC36" t="str">
            <v>D</v>
          </cell>
          <cell r="BD36" t="str">
            <v>D</v>
          </cell>
          <cell r="BE36" t="str">
            <v>D</v>
          </cell>
          <cell r="BF36" t="str">
            <v>F</v>
          </cell>
          <cell r="BG36" t="str">
            <v>F</v>
          </cell>
          <cell r="BH36" t="str">
            <v>D</v>
          </cell>
          <cell r="BI36" t="str">
            <v>D</v>
          </cell>
          <cell r="BJ36" t="str">
            <v>D</v>
          </cell>
          <cell r="BK36" t="str">
            <v>NO</v>
          </cell>
          <cell r="BL36" t="str">
            <v>03</v>
          </cell>
          <cell r="BM36">
            <v>82.824650000000005</v>
          </cell>
          <cell r="BN36">
            <v>99.700770000000006</v>
          </cell>
          <cell r="BO36">
            <v>5</v>
          </cell>
          <cell r="BP36" t="str">
            <v>YES</v>
          </cell>
        </row>
        <row r="37">
          <cell r="D37" t="str">
            <v>7431</v>
          </cell>
          <cell r="E37" t="str">
            <v>MIAMI PALMETTO SENIOR HIGH SCHOOL</v>
          </cell>
          <cell r="F37">
            <v>63</v>
          </cell>
          <cell r="G37">
            <v>84</v>
          </cell>
          <cell r="H37">
            <v>88</v>
          </cell>
          <cell r="I37">
            <v>49</v>
          </cell>
          <cell r="J37">
            <v>59</v>
          </cell>
          <cell r="K37">
            <v>79</v>
          </cell>
          <cell r="L37">
            <v>44</v>
          </cell>
          <cell r="M37">
            <v>65</v>
          </cell>
          <cell r="N37" t="str">
            <v>10</v>
          </cell>
          <cell r="O37">
            <v>541</v>
          </cell>
          <cell r="P37">
            <v>99</v>
          </cell>
          <cell r="Q37" t="str">
            <v>YES</v>
          </cell>
          <cell r="R37" t="str">
            <v>NO</v>
          </cell>
          <cell r="S37" t="str">
            <v>NO</v>
          </cell>
          <cell r="T37" t="str">
            <v>YES</v>
          </cell>
          <cell r="U37" t="str">
            <v>YES</v>
          </cell>
          <cell r="W37">
            <v>68</v>
          </cell>
          <cell r="X37">
            <v>73</v>
          </cell>
          <cell r="Y37">
            <v>5</v>
          </cell>
          <cell r="Z37">
            <v>156</v>
          </cell>
          <cell r="AA37">
            <v>87</v>
          </cell>
          <cell r="AB37">
            <v>91</v>
          </cell>
          <cell r="AC37">
            <v>4</v>
          </cell>
          <cell r="AD37">
            <v>95</v>
          </cell>
          <cell r="AE37">
            <v>84</v>
          </cell>
          <cell r="AF37">
            <v>88</v>
          </cell>
          <cell r="AG37">
            <v>4</v>
          </cell>
          <cell r="AH37">
            <v>184</v>
          </cell>
          <cell r="AI37">
            <v>68</v>
          </cell>
          <cell r="AJ37">
            <v>71</v>
          </cell>
          <cell r="AK37">
            <v>3</v>
          </cell>
          <cell r="AL37">
            <v>74</v>
          </cell>
          <cell r="AM37">
            <v>83</v>
          </cell>
          <cell r="AN37">
            <v>86</v>
          </cell>
          <cell r="AO37">
            <v>3</v>
          </cell>
          <cell r="AP37">
            <v>89</v>
          </cell>
          <cell r="AQ37">
            <v>71</v>
          </cell>
          <cell r="AR37">
            <v>76</v>
          </cell>
          <cell r="AS37">
            <v>5</v>
          </cell>
          <cell r="AT37">
            <v>81</v>
          </cell>
          <cell r="AU37">
            <v>679</v>
          </cell>
          <cell r="AV37" t="str">
            <v>50/50</v>
          </cell>
          <cell r="AW37">
            <v>1220</v>
          </cell>
          <cell r="AX37" t="str">
            <v>YES</v>
          </cell>
          <cell r="AY37" t="str">
            <v>B</v>
          </cell>
          <cell r="AZ37" t="str">
            <v>A</v>
          </cell>
          <cell r="BA37" t="str">
            <v>A</v>
          </cell>
          <cell r="BB37" t="str">
            <v>B</v>
          </cell>
          <cell r="BC37" t="str">
            <v>A</v>
          </cell>
          <cell r="BD37" t="str">
            <v>A</v>
          </cell>
          <cell r="BE37" t="str">
            <v>B</v>
          </cell>
          <cell r="BF37" t="str">
            <v>A</v>
          </cell>
          <cell r="BG37" t="str">
            <v>A</v>
          </cell>
          <cell r="BH37" t="str">
            <v>A</v>
          </cell>
          <cell r="BI37" t="str">
            <v>C</v>
          </cell>
          <cell r="BJ37" t="str">
            <v>C</v>
          </cell>
          <cell r="BK37" t="str">
            <v>NO</v>
          </cell>
          <cell r="BL37" t="str">
            <v>03</v>
          </cell>
          <cell r="BM37">
            <v>23.123989999999999</v>
          </cell>
          <cell r="BN37">
            <v>59.903379999999999</v>
          </cell>
          <cell r="BO37">
            <v>5</v>
          </cell>
          <cell r="BP37" t="str">
            <v>NO</v>
          </cell>
        </row>
        <row r="38">
          <cell r="D38" t="str">
            <v>7461</v>
          </cell>
          <cell r="E38" t="str">
            <v>MIAMI SENIOR HIGH SCHOOL</v>
          </cell>
          <cell r="F38">
            <v>32</v>
          </cell>
          <cell r="G38">
            <v>67</v>
          </cell>
          <cell r="H38">
            <v>88</v>
          </cell>
          <cell r="I38">
            <v>29</v>
          </cell>
          <cell r="J38">
            <v>51</v>
          </cell>
          <cell r="K38">
            <v>78</v>
          </cell>
          <cell r="L38">
            <v>55</v>
          </cell>
          <cell r="M38">
            <v>79</v>
          </cell>
          <cell r="N38" t="str">
            <v xml:space="preserve"> 0</v>
          </cell>
          <cell r="O38">
            <v>479</v>
          </cell>
          <cell r="P38">
            <v>99</v>
          </cell>
          <cell r="Q38" t="str">
            <v>YES</v>
          </cell>
          <cell r="R38" t="str">
            <v>YES</v>
          </cell>
          <cell r="T38" t="str">
            <v>YES</v>
          </cell>
          <cell r="U38" t="str">
            <v>YES</v>
          </cell>
          <cell r="W38">
            <v>37</v>
          </cell>
          <cell r="X38">
            <v>35</v>
          </cell>
          <cell r="Y38">
            <v>0</v>
          </cell>
          <cell r="Z38">
            <v>70</v>
          </cell>
          <cell r="AA38">
            <v>55</v>
          </cell>
          <cell r="AB38">
            <v>59</v>
          </cell>
          <cell r="AC38">
            <v>4</v>
          </cell>
          <cell r="AD38">
            <v>63</v>
          </cell>
          <cell r="AE38">
            <v>69</v>
          </cell>
          <cell r="AF38">
            <v>73</v>
          </cell>
          <cell r="AG38">
            <v>4</v>
          </cell>
          <cell r="AH38">
            <v>154</v>
          </cell>
          <cell r="AI38">
            <v>64</v>
          </cell>
          <cell r="AJ38">
            <v>64</v>
          </cell>
          <cell r="AK38">
            <v>0</v>
          </cell>
          <cell r="AL38">
            <v>64</v>
          </cell>
          <cell r="AM38">
            <v>58</v>
          </cell>
          <cell r="AN38">
            <v>67</v>
          </cell>
          <cell r="AO38">
            <v>9</v>
          </cell>
          <cell r="AP38">
            <v>76</v>
          </cell>
          <cell r="AQ38">
            <v>36</v>
          </cell>
          <cell r="AR38">
            <v>39</v>
          </cell>
          <cell r="AS38">
            <v>3</v>
          </cell>
          <cell r="AT38">
            <v>42</v>
          </cell>
          <cell r="AU38">
            <v>469</v>
          </cell>
          <cell r="AV38" t="str">
            <v>50/50</v>
          </cell>
          <cell r="AW38">
            <v>948</v>
          </cell>
          <cell r="AX38" t="str">
            <v>NO</v>
          </cell>
          <cell r="AY38" t="str">
            <v>C</v>
          </cell>
          <cell r="AZ38" t="str">
            <v>C</v>
          </cell>
          <cell r="BA38" t="str">
            <v>C</v>
          </cell>
          <cell r="BB38" t="str">
            <v>D</v>
          </cell>
          <cell r="BC38" t="str">
            <v>C</v>
          </cell>
          <cell r="BD38" t="str">
            <v>C</v>
          </cell>
          <cell r="BE38" t="str">
            <v>C</v>
          </cell>
          <cell r="BF38" t="str">
            <v>D</v>
          </cell>
          <cell r="BG38" t="str">
            <v>D</v>
          </cell>
          <cell r="BH38" t="str">
            <v>D</v>
          </cell>
          <cell r="BI38" t="str">
            <v>D</v>
          </cell>
          <cell r="BJ38" t="str">
            <v>D</v>
          </cell>
          <cell r="BK38" t="str">
            <v>NO</v>
          </cell>
          <cell r="BL38" t="str">
            <v>03</v>
          </cell>
          <cell r="BM38">
            <v>86.645179999999996</v>
          </cell>
          <cell r="BN38">
            <v>98.030789999999996</v>
          </cell>
          <cell r="BO38">
            <v>5</v>
          </cell>
          <cell r="BP38" t="str">
            <v>YES</v>
          </cell>
        </row>
        <row r="39">
          <cell r="D39" t="str">
            <v>7511</v>
          </cell>
          <cell r="E39" t="str">
            <v>MIAMI SPRINGS SENIOR HIGH SCHOOL</v>
          </cell>
          <cell r="F39">
            <v>40</v>
          </cell>
          <cell r="G39">
            <v>75</v>
          </cell>
          <cell r="H39">
            <v>88</v>
          </cell>
          <cell r="I39">
            <v>29</v>
          </cell>
          <cell r="J39">
            <v>52</v>
          </cell>
          <cell r="K39">
            <v>81</v>
          </cell>
          <cell r="L39">
            <v>43</v>
          </cell>
          <cell r="M39">
            <v>79</v>
          </cell>
          <cell r="N39" t="str">
            <v>10</v>
          </cell>
          <cell r="O39">
            <v>497</v>
          </cell>
          <cell r="P39">
            <v>99</v>
          </cell>
          <cell r="Q39" t="str">
            <v>YES</v>
          </cell>
          <cell r="R39" t="str">
            <v>NO</v>
          </cell>
          <cell r="S39" t="str">
            <v>NO</v>
          </cell>
          <cell r="T39" t="str">
            <v>YES</v>
          </cell>
          <cell r="U39" t="str">
            <v>YES</v>
          </cell>
          <cell r="W39">
            <v>24</v>
          </cell>
          <cell r="X39">
            <v>33</v>
          </cell>
          <cell r="Y39">
            <v>9</v>
          </cell>
          <cell r="Z39">
            <v>84</v>
          </cell>
          <cell r="AA39">
            <v>58</v>
          </cell>
          <cell r="AB39">
            <v>54</v>
          </cell>
          <cell r="AC39">
            <v>0</v>
          </cell>
          <cell r="AD39">
            <v>54</v>
          </cell>
          <cell r="AE39">
            <v>70</v>
          </cell>
          <cell r="AF39">
            <v>81</v>
          </cell>
          <cell r="AG39">
            <v>11</v>
          </cell>
          <cell r="AH39">
            <v>184</v>
          </cell>
          <cell r="AI39">
            <v>62</v>
          </cell>
          <cell r="AJ39">
            <v>74</v>
          </cell>
          <cell r="AK39">
            <v>12</v>
          </cell>
          <cell r="AL39">
            <v>86</v>
          </cell>
          <cell r="AM39">
            <v>56</v>
          </cell>
          <cell r="AN39">
            <v>74</v>
          </cell>
          <cell r="AO39">
            <v>18</v>
          </cell>
          <cell r="AP39">
            <v>92</v>
          </cell>
          <cell r="AQ39">
            <v>41</v>
          </cell>
          <cell r="AR39">
            <v>58</v>
          </cell>
          <cell r="AS39">
            <v>17</v>
          </cell>
          <cell r="AT39">
            <v>75</v>
          </cell>
          <cell r="AU39">
            <v>575</v>
          </cell>
          <cell r="AV39" t="str">
            <v>50/50</v>
          </cell>
          <cell r="AW39">
            <v>1072</v>
          </cell>
          <cell r="AX39" t="str">
            <v>YES</v>
          </cell>
          <cell r="AY39" t="str">
            <v>B</v>
          </cell>
          <cell r="AZ39" t="str">
            <v>B</v>
          </cell>
          <cell r="BA39" t="str">
            <v>B</v>
          </cell>
          <cell r="BB39" t="str">
            <v>C</v>
          </cell>
          <cell r="BC39" t="str">
            <v>B</v>
          </cell>
          <cell r="BD39" t="str">
            <v>B</v>
          </cell>
          <cell r="BE39" t="str">
            <v>C</v>
          </cell>
          <cell r="BF39" t="str">
            <v>D</v>
          </cell>
          <cell r="BG39" t="str">
            <v>D</v>
          </cell>
          <cell r="BH39" t="str">
            <v>D</v>
          </cell>
          <cell r="BI39" t="str">
            <v>D</v>
          </cell>
          <cell r="BJ39" t="str">
            <v>D</v>
          </cell>
          <cell r="BK39" t="str">
            <v>NO</v>
          </cell>
          <cell r="BL39" t="str">
            <v>03</v>
          </cell>
          <cell r="BM39">
            <v>68.179389999999998</v>
          </cell>
          <cell r="BN39">
            <v>92.68553</v>
          </cell>
          <cell r="BO39">
            <v>5</v>
          </cell>
          <cell r="BP39" t="str">
            <v>YES</v>
          </cell>
        </row>
        <row r="40">
          <cell r="D40" t="str">
            <v>7531</v>
          </cell>
          <cell r="E40" t="str">
            <v>MIAMI SUNSET SENIOR HIGH SCHOOL</v>
          </cell>
          <cell r="F40">
            <v>46</v>
          </cell>
          <cell r="G40">
            <v>74</v>
          </cell>
          <cell r="H40">
            <v>85</v>
          </cell>
          <cell r="I40">
            <v>25</v>
          </cell>
          <cell r="J40">
            <v>54</v>
          </cell>
          <cell r="K40">
            <v>77</v>
          </cell>
          <cell r="L40">
            <v>53</v>
          </cell>
          <cell r="M40">
            <v>65</v>
          </cell>
          <cell r="N40" t="str">
            <v>10</v>
          </cell>
          <cell r="O40">
            <v>489</v>
          </cell>
          <cell r="P40">
            <v>99</v>
          </cell>
          <cell r="Q40" t="str">
            <v>YES</v>
          </cell>
          <cell r="R40" t="str">
            <v>YES</v>
          </cell>
          <cell r="T40" t="str">
            <v>YES</v>
          </cell>
          <cell r="U40" t="str">
            <v>YES</v>
          </cell>
          <cell r="W40">
            <v>29</v>
          </cell>
          <cell r="X40">
            <v>36</v>
          </cell>
          <cell r="Y40">
            <v>7</v>
          </cell>
          <cell r="Z40">
            <v>86</v>
          </cell>
          <cell r="AA40">
            <v>44</v>
          </cell>
          <cell r="AB40">
            <v>46</v>
          </cell>
          <cell r="AC40">
            <v>2</v>
          </cell>
          <cell r="AD40">
            <v>48</v>
          </cell>
          <cell r="AE40">
            <v>82</v>
          </cell>
          <cell r="AF40">
            <v>82</v>
          </cell>
          <cell r="AG40">
            <v>0</v>
          </cell>
          <cell r="AH40">
            <v>164</v>
          </cell>
          <cell r="AI40">
            <v>76</v>
          </cell>
          <cell r="AJ40">
            <v>71</v>
          </cell>
          <cell r="AK40">
            <v>0</v>
          </cell>
          <cell r="AL40">
            <v>71</v>
          </cell>
          <cell r="AM40">
            <v>57</v>
          </cell>
          <cell r="AN40">
            <v>63</v>
          </cell>
          <cell r="AO40">
            <v>6</v>
          </cell>
          <cell r="AP40">
            <v>69</v>
          </cell>
          <cell r="AQ40">
            <v>40</v>
          </cell>
          <cell r="AR40">
            <v>50</v>
          </cell>
          <cell r="AS40">
            <v>10</v>
          </cell>
          <cell r="AT40">
            <v>60</v>
          </cell>
          <cell r="AU40">
            <v>498</v>
          </cell>
          <cell r="AV40" t="str">
            <v>50/50</v>
          </cell>
          <cell r="AW40">
            <v>987</v>
          </cell>
          <cell r="AX40" t="str">
            <v>NO</v>
          </cell>
          <cell r="AY40" t="str">
            <v>C</v>
          </cell>
          <cell r="AZ40" t="str">
            <v>B</v>
          </cell>
          <cell r="BA40" t="str">
            <v>B</v>
          </cell>
          <cell r="BB40" t="str">
            <v>D</v>
          </cell>
          <cell r="BC40" t="str">
            <v>C</v>
          </cell>
          <cell r="BD40" t="str">
            <v>C</v>
          </cell>
          <cell r="BE40" t="str">
            <v>C</v>
          </cell>
          <cell r="BF40" t="str">
            <v>C</v>
          </cell>
          <cell r="BG40" t="str">
            <v>C</v>
          </cell>
          <cell r="BH40" t="str">
            <v>C</v>
          </cell>
          <cell r="BI40" t="str">
            <v>C</v>
          </cell>
          <cell r="BJ40" t="str">
            <v>C</v>
          </cell>
          <cell r="BK40" t="str">
            <v>NO</v>
          </cell>
          <cell r="BL40" t="str">
            <v>03</v>
          </cell>
          <cell r="BM40">
            <v>59.88805</v>
          </cell>
          <cell r="BN40">
            <v>89.514920000000004</v>
          </cell>
          <cell r="BO40">
            <v>5</v>
          </cell>
          <cell r="BP40" t="str">
            <v>YES</v>
          </cell>
        </row>
        <row r="41">
          <cell r="D41" t="str">
            <v>7541</v>
          </cell>
          <cell r="E41" t="str">
            <v>NORTH MIAMI BEACH SENIOR HIGH</v>
          </cell>
          <cell r="F41">
            <v>35</v>
          </cell>
          <cell r="G41">
            <v>70</v>
          </cell>
          <cell r="H41">
            <v>89</v>
          </cell>
          <cell r="I41">
            <v>34</v>
          </cell>
          <cell r="J41">
            <v>45</v>
          </cell>
          <cell r="K41">
            <v>76</v>
          </cell>
          <cell r="L41">
            <v>41</v>
          </cell>
          <cell r="M41">
            <v>74</v>
          </cell>
          <cell r="N41" t="str">
            <v xml:space="preserve"> 0</v>
          </cell>
          <cell r="O41">
            <v>464</v>
          </cell>
          <cell r="P41">
            <v>99</v>
          </cell>
          <cell r="Q41" t="str">
            <v>NO</v>
          </cell>
          <cell r="R41" t="str">
            <v>NO</v>
          </cell>
          <cell r="S41" t="str">
            <v>NO</v>
          </cell>
          <cell r="T41" t="str">
            <v>YES</v>
          </cell>
          <cell r="U41" t="str">
            <v>YES</v>
          </cell>
          <cell r="W41">
            <v>23</v>
          </cell>
          <cell r="X41">
            <v>38</v>
          </cell>
          <cell r="Y41">
            <v>15</v>
          </cell>
          <cell r="Z41">
            <v>106</v>
          </cell>
          <cell r="AA41">
            <v>42</v>
          </cell>
          <cell r="AB41">
            <v>55</v>
          </cell>
          <cell r="AC41">
            <v>13</v>
          </cell>
          <cell r="AD41">
            <v>68</v>
          </cell>
          <cell r="AE41">
            <v>73</v>
          </cell>
          <cell r="AF41">
            <v>78</v>
          </cell>
          <cell r="AG41">
            <v>5</v>
          </cell>
          <cell r="AH41">
            <v>166</v>
          </cell>
          <cell r="AI41">
            <v>59</v>
          </cell>
          <cell r="AJ41">
            <v>74</v>
          </cell>
          <cell r="AK41">
            <v>15</v>
          </cell>
          <cell r="AL41">
            <v>89</v>
          </cell>
          <cell r="AM41">
            <v>70</v>
          </cell>
          <cell r="AN41">
            <v>73</v>
          </cell>
          <cell r="AO41">
            <v>3</v>
          </cell>
          <cell r="AP41">
            <v>76</v>
          </cell>
          <cell r="AQ41">
            <v>44</v>
          </cell>
          <cell r="AR41">
            <v>45</v>
          </cell>
          <cell r="AS41">
            <v>1</v>
          </cell>
          <cell r="AT41">
            <v>46</v>
          </cell>
          <cell r="AU41">
            <v>551</v>
          </cell>
          <cell r="AV41" t="str">
            <v>50/50</v>
          </cell>
          <cell r="AW41">
            <v>1015</v>
          </cell>
          <cell r="AX41" t="str">
            <v>YES</v>
          </cell>
          <cell r="AY41" t="str">
            <v>C</v>
          </cell>
          <cell r="AZ41" t="str">
            <v>D</v>
          </cell>
          <cell r="BA41" t="str">
            <v>C</v>
          </cell>
          <cell r="BB41" t="str">
            <v>D</v>
          </cell>
          <cell r="BC41" t="str">
            <v>C</v>
          </cell>
          <cell r="BD41" t="str">
            <v>C</v>
          </cell>
          <cell r="BE41" t="str">
            <v>C</v>
          </cell>
          <cell r="BF41" t="str">
            <v>C</v>
          </cell>
          <cell r="BG41" t="str">
            <v>C</v>
          </cell>
          <cell r="BH41" t="str">
            <v>D</v>
          </cell>
          <cell r="BI41" t="str">
            <v>D</v>
          </cell>
          <cell r="BJ41" t="str">
            <v>D</v>
          </cell>
          <cell r="BK41" t="str">
            <v>NO</v>
          </cell>
          <cell r="BL41" t="str">
            <v>03</v>
          </cell>
          <cell r="BM41">
            <v>79.428569999999993</v>
          </cell>
          <cell r="BN41">
            <v>96.204080000000005</v>
          </cell>
          <cell r="BO41">
            <v>5</v>
          </cell>
          <cell r="BP41" t="str">
            <v>YES</v>
          </cell>
        </row>
        <row r="42">
          <cell r="D42" t="str">
            <v>7591</v>
          </cell>
          <cell r="E42" t="str">
            <v>NORTH MIAMI SENIOR HIGH SCHOOL</v>
          </cell>
          <cell r="F42">
            <v>21</v>
          </cell>
          <cell r="G42">
            <v>55</v>
          </cell>
          <cell r="H42">
            <v>79</v>
          </cell>
          <cell r="I42">
            <v>20</v>
          </cell>
          <cell r="J42">
            <v>38</v>
          </cell>
          <cell r="K42">
            <v>70</v>
          </cell>
          <cell r="L42">
            <v>41</v>
          </cell>
          <cell r="M42">
            <v>71</v>
          </cell>
          <cell r="N42" t="str">
            <v xml:space="preserve"> 0</v>
          </cell>
          <cell r="O42">
            <v>395</v>
          </cell>
          <cell r="P42">
            <v>99</v>
          </cell>
          <cell r="Q42" t="str">
            <v>YES</v>
          </cell>
          <cell r="R42" t="str">
            <v>NO</v>
          </cell>
          <cell r="T42" t="str">
            <v>YES</v>
          </cell>
          <cell r="U42" t="str">
            <v>YES</v>
          </cell>
          <cell r="W42">
            <v>18</v>
          </cell>
          <cell r="X42">
            <v>28</v>
          </cell>
          <cell r="Y42">
            <v>10</v>
          </cell>
          <cell r="Z42">
            <v>76</v>
          </cell>
          <cell r="AA42">
            <v>74</v>
          </cell>
          <cell r="AB42">
            <v>46</v>
          </cell>
          <cell r="AC42">
            <v>-5</v>
          </cell>
          <cell r="AD42">
            <v>41</v>
          </cell>
          <cell r="AE42">
            <v>63</v>
          </cell>
          <cell r="AF42">
            <v>65</v>
          </cell>
          <cell r="AG42">
            <v>2</v>
          </cell>
          <cell r="AH42">
            <v>134</v>
          </cell>
          <cell r="AI42">
            <v>57</v>
          </cell>
          <cell r="AJ42">
            <v>62</v>
          </cell>
          <cell r="AK42">
            <v>5</v>
          </cell>
          <cell r="AL42">
            <v>67</v>
          </cell>
          <cell r="AM42">
            <v>53</v>
          </cell>
          <cell r="AN42">
            <v>75</v>
          </cell>
          <cell r="AO42">
            <v>20</v>
          </cell>
          <cell r="AP42">
            <v>95</v>
          </cell>
          <cell r="AQ42">
            <v>30</v>
          </cell>
          <cell r="AR42">
            <v>38</v>
          </cell>
          <cell r="AS42">
            <v>8</v>
          </cell>
          <cell r="AT42">
            <v>46</v>
          </cell>
          <cell r="AU42">
            <v>459</v>
          </cell>
          <cell r="AV42" t="str">
            <v>50/50</v>
          </cell>
          <cell r="AW42">
            <v>854</v>
          </cell>
          <cell r="AX42" t="str">
            <v>YES</v>
          </cell>
          <cell r="AY42" t="str">
            <v>D</v>
          </cell>
          <cell r="AZ42" t="str">
            <v>D</v>
          </cell>
          <cell r="BA42" t="str">
            <v>F</v>
          </cell>
          <cell r="BB42" t="str">
            <v>F</v>
          </cell>
          <cell r="BC42" t="str">
            <v>D</v>
          </cell>
          <cell r="BD42" t="str">
            <v>D</v>
          </cell>
          <cell r="BE42" t="str">
            <v>D</v>
          </cell>
          <cell r="BF42" t="str">
            <v>C</v>
          </cell>
          <cell r="BG42" t="str">
            <v>D</v>
          </cell>
          <cell r="BH42" t="str">
            <v>D</v>
          </cell>
          <cell r="BI42" t="str">
            <v>D</v>
          </cell>
          <cell r="BJ42" t="str">
            <v>D</v>
          </cell>
          <cell r="BK42" t="str">
            <v>NO</v>
          </cell>
          <cell r="BL42" t="str">
            <v>03</v>
          </cell>
          <cell r="BM42">
            <v>71.381450000000001</v>
          </cell>
          <cell r="BN42">
            <v>99.010620000000003</v>
          </cell>
          <cell r="BO42">
            <v>5</v>
          </cell>
          <cell r="BP42" t="str">
            <v>YES</v>
          </cell>
        </row>
        <row r="43">
          <cell r="D43" t="str">
            <v>7601</v>
          </cell>
          <cell r="E43" t="str">
            <v>WILLIAM H. TURNER TECHNICAL ARTS HIGH SCHOOL</v>
          </cell>
          <cell r="F43">
            <v>48</v>
          </cell>
          <cell r="G43">
            <v>80</v>
          </cell>
          <cell r="H43">
            <v>90</v>
          </cell>
          <cell r="I43">
            <v>23</v>
          </cell>
          <cell r="J43">
            <v>52</v>
          </cell>
          <cell r="K43">
            <v>75</v>
          </cell>
          <cell r="L43">
            <v>47</v>
          </cell>
          <cell r="M43">
            <v>63</v>
          </cell>
          <cell r="N43" t="str">
            <v>10</v>
          </cell>
          <cell r="O43">
            <v>488</v>
          </cell>
          <cell r="P43">
            <v>100</v>
          </cell>
          <cell r="Q43" t="str">
            <v>YES</v>
          </cell>
          <cell r="R43" t="str">
            <v>NO</v>
          </cell>
          <cell r="T43" t="str">
            <v>YES</v>
          </cell>
          <cell r="U43" t="str">
            <v>YES</v>
          </cell>
          <cell r="W43">
            <v>36</v>
          </cell>
          <cell r="X43">
            <v>35</v>
          </cell>
          <cell r="Y43">
            <v>0</v>
          </cell>
          <cell r="Z43">
            <v>70</v>
          </cell>
          <cell r="AA43">
            <v>25</v>
          </cell>
          <cell r="AB43">
            <v>40</v>
          </cell>
          <cell r="AC43">
            <v>15</v>
          </cell>
          <cell r="AD43">
            <v>55</v>
          </cell>
          <cell r="AE43">
            <v>89</v>
          </cell>
          <cell r="AF43">
            <v>92</v>
          </cell>
          <cell r="AG43">
            <v>3</v>
          </cell>
          <cell r="AH43">
            <v>190</v>
          </cell>
          <cell r="AI43">
            <v>78</v>
          </cell>
          <cell r="AJ43">
            <v>84</v>
          </cell>
          <cell r="AK43">
            <v>6</v>
          </cell>
          <cell r="AL43">
            <v>90</v>
          </cell>
          <cell r="AM43">
            <v>78</v>
          </cell>
          <cell r="AN43">
            <v>77</v>
          </cell>
          <cell r="AO43">
            <v>0</v>
          </cell>
          <cell r="AP43">
            <v>77</v>
          </cell>
          <cell r="AQ43">
            <v>52</v>
          </cell>
          <cell r="AR43">
            <v>53</v>
          </cell>
          <cell r="AS43">
            <v>1</v>
          </cell>
          <cell r="AT43">
            <v>54</v>
          </cell>
          <cell r="AU43">
            <v>536</v>
          </cell>
          <cell r="AV43" t="str">
            <v>50/50</v>
          </cell>
          <cell r="AW43">
            <v>1024</v>
          </cell>
          <cell r="AX43" t="str">
            <v>YES</v>
          </cell>
          <cell r="AY43" t="str">
            <v>B</v>
          </cell>
          <cell r="AZ43" t="str">
            <v>C</v>
          </cell>
          <cell r="BA43" t="str">
            <v>C</v>
          </cell>
          <cell r="BB43" t="str">
            <v>C</v>
          </cell>
          <cell r="BC43" t="str">
            <v>B</v>
          </cell>
          <cell r="BD43" t="str">
            <v>C</v>
          </cell>
          <cell r="BE43" t="str">
            <v>C</v>
          </cell>
          <cell r="BF43" t="str">
            <v>C</v>
          </cell>
          <cell r="BG43" t="str">
            <v>C</v>
          </cell>
          <cell r="BH43" t="str">
            <v>C</v>
          </cell>
          <cell r="BI43" t="str">
            <v>D</v>
          </cell>
          <cell r="BJ43" t="str">
            <v>C</v>
          </cell>
          <cell r="BK43" t="str">
            <v>NO</v>
          </cell>
          <cell r="BL43" t="str">
            <v>03</v>
          </cell>
          <cell r="BM43">
            <v>78.993049999999997</v>
          </cell>
          <cell r="BN43">
            <v>98.842590000000001</v>
          </cell>
          <cell r="BO43">
            <v>5</v>
          </cell>
          <cell r="BP43" t="str">
            <v>YES</v>
          </cell>
        </row>
        <row r="44">
          <cell r="D44" t="str">
            <v>7701</v>
          </cell>
          <cell r="E44" t="str">
            <v>SOUTH DADE SENIOR HIGH SCHOOL</v>
          </cell>
          <cell r="F44">
            <v>35</v>
          </cell>
          <cell r="G44">
            <v>64</v>
          </cell>
          <cell r="H44">
            <v>88</v>
          </cell>
          <cell r="I44">
            <v>24</v>
          </cell>
          <cell r="J44">
            <v>44</v>
          </cell>
          <cell r="K44">
            <v>69</v>
          </cell>
          <cell r="L44">
            <v>41</v>
          </cell>
          <cell r="M44">
            <v>61</v>
          </cell>
          <cell r="N44" t="str">
            <v xml:space="preserve"> 0</v>
          </cell>
          <cell r="O44">
            <v>426</v>
          </cell>
          <cell r="P44">
            <v>98</v>
          </cell>
          <cell r="Q44" t="str">
            <v>NO</v>
          </cell>
          <cell r="R44" t="str">
            <v>NO</v>
          </cell>
          <cell r="S44" t="str">
            <v>NO</v>
          </cell>
          <cell r="T44" t="str">
            <v>YES</v>
          </cell>
          <cell r="U44" t="str">
            <v>YES</v>
          </cell>
          <cell r="W44">
            <v>23</v>
          </cell>
          <cell r="X44">
            <v>33</v>
          </cell>
          <cell r="Y44">
            <v>10</v>
          </cell>
          <cell r="Z44">
            <v>86</v>
          </cell>
          <cell r="AA44">
            <v>51</v>
          </cell>
          <cell r="AB44">
            <v>57</v>
          </cell>
          <cell r="AC44">
            <v>6</v>
          </cell>
          <cell r="AD44">
            <v>63</v>
          </cell>
          <cell r="AE44">
            <v>62</v>
          </cell>
          <cell r="AF44">
            <v>73</v>
          </cell>
          <cell r="AG44">
            <v>11</v>
          </cell>
          <cell r="AH44">
            <v>168</v>
          </cell>
          <cell r="AI44">
            <v>52</v>
          </cell>
          <cell r="AJ44">
            <v>68</v>
          </cell>
          <cell r="AK44">
            <v>16</v>
          </cell>
          <cell r="AL44">
            <v>84</v>
          </cell>
          <cell r="AM44">
            <v>48</v>
          </cell>
          <cell r="AN44">
            <v>58</v>
          </cell>
          <cell r="AO44">
            <v>10</v>
          </cell>
          <cell r="AP44">
            <v>68</v>
          </cell>
          <cell r="AQ44">
            <v>29</v>
          </cell>
          <cell r="AR44">
            <v>35</v>
          </cell>
          <cell r="AS44">
            <v>6</v>
          </cell>
          <cell r="AT44">
            <v>41</v>
          </cell>
          <cell r="AU44">
            <v>510</v>
          </cell>
          <cell r="AV44" t="str">
            <v>50/50</v>
          </cell>
          <cell r="AW44">
            <v>936</v>
          </cell>
          <cell r="AX44" t="str">
            <v>YES</v>
          </cell>
          <cell r="AY44" t="str">
            <v>D</v>
          </cell>
          <cell r="AZ44" t="str">
            <v>D</v>
          </cell>
          <cell r="BA44" t="str">
            <v>D</v>
          </cell>
          <cell r="BB44" t="str">
            <v>F</v>
          </cell>
          <cell r="BC44" t="str">
            <v>D</v>
          </cell>
          <cell r="BD44" t="str">
            <v>D</v>
          </cell>
          <cell r="BE44" t="str">
            <v>D</v>
          </cell>
          <cell r="BF44" t="str">
            <v>D</v>
          </cell>
          <cell r="BG44" t="str">
            <v>D</v>
          </cell>
          <cell r="BH44" t="str">
            <v>C</v>
          </cell>
          <cell r="BI44" t="str">
            <v>D</v>
          </cell>
          <cell r="BJ44" t="str">
            <v>C</v>
          </cell>
          <cell r="BK44" t="str">
            <v>NO</v>
          </cell>
          <cell r="BL44" t="str">
            <v>03</v>
          </cell>
          <cell r="BM44">
            <v>69.829899999999995</v>
          </cell>
          <cell r="BN44">
            <v>84.452399999999997</v>
          </cell>
          <cell r="BO44">
            <v>5</v>
          </cell>
          <cell r="BP44" t="str">
            <v>YES</v>
          </cell>
        </row>
        <row r="45">
          <cell r="D45" t="str">
            <v>7721</v>
          </cell>
          <cell r="E45" t="str">
            <v>SOUTH MIAMI SENIOR HIGH SCHOOL</v>
          </cell>
          <cell r="F45">
            <v>42</v>
          </cell>
          <cell r="G45">
            <v>73</v>
          </cell>
          <cell r="H45">
            <v>88</v>
          </cell>
          <cell r="I45">
            <v>42</v>
          </cell>
          <cell r="J45">
            <v>51</v>
          </cell>
          <cell r="K45">
            <v>73</v>
          </cell>
          <cell r="L45">
            <v>43</v>
          </cell>
          <cell r="M45">
            <v>63</v>
          </cell>
          <cell r="N45" t="str">
            <v>10</v>
          </cell>
          <cell r="O45">
            <v>485</v>
          </cell>
          <cell r="P45">
            <v>98</v>
          </cell>
          <cell r="Q45" t="str">
            <v>YES</v>
          </cell>
          <cell r="R45" t="str">
            <v>NO</v>
          </cell>
          <cell r="T45" t="str">
            <v>YES</v>
          </cell>
          <cell r="U45" t="str">
            <v>YES</v>
          </cell>
          <cell r="W45">
            <v>36</v>
          </cell>
          <cell r="X45">
            <v>40</v>
          </cell>
          <cell r="Y45">
            <v>4</v>
          </cell>
          <cell r="Z45">
            <v>88</v>
          </cell>
          <cell r="AA45">
            <v>60</v>
          </cell>
          <cell r="AB45">
            <v>67</v>
          </cell>
          <cell r="AC45">
            <v>7</v>
          </cell>
          <cell r="AD45">
            <v>74</v>
          </cell>
          <cell r="AE45">
            <v>66</v>
          </cell>
          <cell r="AF45">
            <v>72</v>
          </cell>
          <cell r="AG45">
            <v>6</v>
          </cell>
          <cell r="AH45">
            <v>156</v>
          </cell>
          <cell r="AI45">
            <v>60</v>
          </cell>
          <cell r="AJ45">
            <v>54</v>
          </cell>
          <cell r="AK45">
            <v>0</v>
          </cell>
          <cell r="AL45">
            <v>54</v>
          </cell>
          <cell r="AM45">
            <v>59</v>
          </cell>
          <cell r="AN45">
            <v>66</v>
          </cell>
          <cell r="AO45">
            <v>7</v>
          </cell>
          <cell r="AP45">
            <v>73</v>
          </cell>
          <cell r="AQ45">
            <v>44</v>
          </cell>
          <cell r="AR45">
            <v>54</v>
          </cell>
          <cell r="AS45">
            <v>10</v>
          </cell>
          <cell r="AT45">
            <v>64</v>
          </cell>
          <cell r="AU45">
            <v>509</v>
          </cell>
          <cell r="AV45" t="str">
            <v>50/50</v>
          </cell>
          <cell r="AW45">
            <v>994</v>
          </cell>
          <cell r="AX45" t="str">
            <v>NO</v>
          </cell>
          <cell r="AY45" t="str">
            <v>B</v>
          </cell>
          <cell r="AZ45" t="str">
            <v>B</v>
          </cell>
          <cell r="BA45" t="str">
            <v>D</v>
          </cell>
          <cell r="BB45" t="str">
            <v>C</v>
          </cell>
          <cell r="BC45" t="str">
            <v>C</v>
          </cell>
          <cell r="BD45" t="str">
            <v>C</v>
          </cell>
          <cell r="BE45" t="str">
            <v>D</v>
          </cell>
          <cell r="BF45" t="str">
            <v>C</v>
          </cell>
          <cell r="BG45" t="str">
            <v>C</v>
          </cell>
          <cell r="BH45" t="str">
            <v>C</v>
          </cell>
          <cell r="BI45" t="str">
            <v>C</v>
          </cell>
          <cell r="BJ45" t="str">
            <v>C</v>
          </cell>
          <cell r="BK45" t="str">
            <v>NO</v>
          </cell>
          <cell r="BL45" t="str">
            <v>03</v>
          </cell>
          <cell r="BM45">
            <v>71.130949999999999</v>
          </cell>
          <cell r="BN45">
            <v>93.324820000000003</v>
          </cell>
          <cell r="BO45">
            <v>5</v>
          </cell>
          <cell r="BP45" t="str">
            <v>YES</v>
          </cell>
        </row>
        <row r="46">
          <cell r="D46" t="str">
            <v>7731</v>
          </cell>
          <cell r="E46" t="str">
            <v>MIAMI SOUTHRIDGE SENIOR HIGH</v>
          </cell>
          <cell r="F46">
            <v>25</v>
          </cell>
          <cell r="G46">
            <v>55</v>
          </cell>
          <cell r="H46">
            <v>84</v>
          </cell>
          <cell r="I46">
            <v>23</v>
          </cell>
          <cell r="J46">
            <v>44</v>
          </cell>
          <cell r="K46">
            <v>75</v>
          </cell>
          <cell r="L46">
            <v>40</v>
          </cell>
          <cell r="M46">
            <v>72</v>
          </cell>
          <cell r="N46" t="str">
            <v xml:space="preserve"> 0</v>
          </cell>
          <cell r="O46">
            <v>418</v>
          </cell>
          <cell r="P46">
            <v>98</v>
          </cell>
          <cell r="Q46" t="str">
            <v>NO</v>
          </cell>
          <cell r="R46" t="str">
            <v>NO</v>
          </cell>
          <cell r="S46" t="str">
            <v>NO</v>
          </cell>
          <cell r="T46" t="str">
            <v>YES</v>
          </cell>
          <cell r="U46" t="str">
            <v>YES</v>
          </cell>
          <cell r="W46">
            <v>15</v>
          </cell>
          <cell r="X46">
            <v>27</v>
          </cell>
          <cell r="Y46">
            <v>12</v>
          </cell>
          <cell r="Z46">
            <v>78</v>
          </cell>
          <cell r="AA46">
            <v>35</v>
          </cell>
          <cell r="AB46">
            <v>59</v>
          </cell>
          <cell r="AC46">
            <v>20</v>
          </cell>
          <cell r="AD46">
            <v>79</v>
          </cell>
          <cell r="AE46">
            <v>58</v>
          </cell>
          <cell r="AF46">
            <v>63</v>
          </cell>
          <cell r="AG46">
            <v>5</v>
          </cell>
          <cell r="AH46">
            <v>136</v>
          </cell>
          <cell r="AI46">
            <v>54</v>
          </cell>
          <cell r="AJ46">
            <v>55</v>
          </cell>
          <cell r="AK46">
            <v>1</v>
          </cell>
          <cell r="AL46">
            <v>56</v>
          </cell>
          <cell r="AM46">
            <v>51</v>
          </cell>
          <cell r="AN46">
            <v>64</v>
          </cell>
          <cell r="AO46">
            <v>13</v>
          </cell>
          <cell r="AP46">
            <v>77</v>
          </cell>
          <cell r="AQ46">
            <v>37</v>
          </cell>
          <cell r="AR46">
            <v>36</v>
          </cell>
          <cell r="AS46">
            <v>0</v>
          </cell>
          <cell r="AT46">
            <v>36</v>
          </cell>
          <cell r="AU46">
            <v>462</v>
          </cell>
          <cell r="AV46" t="str">
            <v>50/50</v>
          </cell>
          <cell r="AW46">
            <v>880</v>
          </cell>
          <cell r="AX46" t="str">
            <v>NO</v>
          </cell>
          <cell r="AY46" t="str">
            <v>D</v>
          </cell>
          <cell r="AZ46" t="str">
            <v>F</v>
          </cell>
          <cell r="BA46" t="str">
            <v>D</v>
          </cell>
          <cell r="BB46" t="str">
            <v>F</v>
          </cell>
          <cell r="BC46" t="str">
            <v>D</v>
          </cell>
          <cell r="BD46" t="str">
            <v>C</v>
          </cell>
          <cell r="BE46" t="str">
            <v>D</v>
          </cell>
          <cell r="BF46" t="str">
            <v>D</v>
          </cell>
          <cell r="BG46" t="str">
            <v>C</v>
          </cell>
          <cell r="BH46" t="str">
            <v>C</v>
          </cell>
          <cell r="BI46" t="str">
            <v>C</v>
          </cell>
          <cell r="BJ46" t="str">
            <v>C</v>
          </cell>
          <cell r="BK46" t="str">
            <v>NO</v>
          </cell>
          <cell r="BL46" t="str">
            <v>03</v>
          </cell>
          <cell r="BM46">
            <v>73.697469999999996</v>
          </cell>
          <cell r="BN46">
            <v>92.857140000000001</v>
          </cell>
          <cell r="BO46">
            <v>5</v>
          </cell>
          <cell r="BP46" t="str">
            <v>YES</v>
          </cell>
        </row>
        <row r="47">
          <cell r="D47" t="str">
            <v>7741</v>
          </cell>
          <cell r="E47" t="str">
            <v>SOUTHWEST MIAMI SENIOR HIGH</v>
          </cell>
          <cell r="F47">
            <v>48</v>
          </cell>
          <cell r="G47">
            <v>80</v>
          </cell>
          <cell r="H47">
            <v>91</v>
          </cell>
          <cell r="I47">
            <v>43</v>
          </cell>
          <cell r="J47">
            <v>56</v>
          </cell>
          <cell r="K47">
            <v>80</v>
          </cell>
          <cell r="L47">
            <v>54</v>
          </cell>
          <cell r="M47">
            <v>69</v>
          </cell>
          <cell r="N47" t="str">
            <v>10</v>
          </cell>
          <cell r="O47">
            <v>531</v>
          </cell>
          <cell r="P47">
            <v>99</v>
          </cell>
          <cell r="Q47" t="str">
            <v>YES</v>
          </cell>
          <cell r="R47" t="str">
            <v>YES</v>
          </cell>
          <cell r="T47" t="str">
            <v>YES</v>
          </cell>
          <cell r="U47" t="str">
            <v>YES</v>
          </cell>
          <cell r="W47">
            <v>40</v>
          </cell>
          <cell r="X47">
            <v>53</v>
          </cell>
          <cell r="Y47">
            <v>13</v>
          </cell>
          <cell r="Z47">
            <v>132</v>
          </cell>
          <cell r="AA47">
            <v>67</v>
          </cell>
          <cell r="AB47">
            <v>68</v>
          </cell>
          <cell r="AC47">
            <v>1</v>
          </cell>
          <cell r="AD47">
            <v>69</v>
          </cell>
          <cell r="AE47">
            <v>81</v>
          </cell>
          <cell r="AF47">
            <v>83</v>
          </cell>
          <cell r="AG47">
            <v>2</v>
          </cell>
          <cell r="AH47">
            <v>170</v>
          </cell>
          <cell r="AI47">
            <v>74</v>
          </cell>
          <cell r="AJ47">
            <v>78</v>
          </cell>
          <cell r="AK47">
            <v>4</v>
          </cell>
          <cell r="AL47">
            <v>82</v>
          </cell>
          <cell r="AM47">
            <v>61</v>
          </cell>
          <cell r="AN47">
            <v>73</v>
          </cell>
          <cell r="AO47">
            <v>12</v>
          </cell>
          <cell r="AP47">
            <v>85</v>
          </cell>
          <cell r="AQ47">
            <v>47</v>
          </cell>
          <cell r="AR47">
            <v>53</v>
          </cell>
          <cell r="AS47">
            <v>6</v>
          </cell>
          <cell r="AT47">
            <v>59</v>
          </cell>
          <cell r="AU47">
            <v>597</v>
          </cell>
          <cell r="AV47" t="str">
            <v>50/50</v>
          </cell>
          <cell r="AW47">
            <v>1128</v>
          </cell>
          <cell r="AX47" t="str">
            <v>YES</v>
          </cell>
          <cell r="AY47" t="str">
            <v>A</v>
          </cell>
          <cell r="AZ47" t="str">
            <v>B</v>
          </cell>
          <cell r="BA47" t="str">
            <v>B</v>
          </cell>
          <cell r="BB47" t="str">
            <v>C</v>
          </cell>
          <cell r="BC47" t="str">
            <v>B</v>
          </cell>
          <cell r="BD47" t="str">
            <v>C</v>
          </cell>
          <cell r="BE47" t="str">
            <v>C</v>
          </cell>
          <cell r="BF47" t="str">
            <v>C</v>
          </cell>
          <cell r="BG47" t="str">
            <v>C</v>
          </cell>
          <cell r="BH47" t="str">
            <v>D</v>
          </cell>
          <cell r="BI47" t="str">
            <v>C</v>
          </cell>
          <cell r="BJ47" t="str">
            <v>C</v>
          </cell>
          <cell r="BK47" t="str">
            <v>NO</v>
          </cell>
          <cell r="BL47" t="str">
            <v>03</v>
          </cell>
          <cell r="BM47">
            <v>66.911249999999995</v>
          </cell>
          <cell r="BN47">
            <v>92.522710000000004</v>
          </cell>
          <cell r="BO47">
            <v>5</v>
          </cell>
          <cell r="BP47" t="str">
            <v>YES</v>
          </cell>
        </row>
        <row r="48">
          <cell r="D48" t="str">
            <v>7751</v>
          </cell>
          <cell r="E48" t="str">
            <v>BARBARA GOLEMAN SENIOR HIGH</v>
          </cell>
          <cell r="F48">
            <v>47</v>
          </cell>
          <cell r="G48">
            <v>78</v>
          </cell>
          <cell r="H48">
            <v>89</v>
          </cell>
          <cell r="I48">
            <v>23</v>
          </cell>
          <cell r="J48">
            <v>52</v>
          </cell>
          <cell r="K48">
            <v>72</v>
          </cell>
          <cell r="L48">
            <v>51</v>
          </cell>
          <cell r="M48">
            <v>58</v>
          </cell>
          <cell r="N48" t="str">
            <v>10</v>
          </cell>
          <cell r="O48">
            <v>480</v>
          </cell>
          <cell r="P48">
            <v>97</v>
          </cell>
          <cell r="Q48" t="str">
            <v>YES</v>
          </cell>
          <cell r="R48" t="str">
            <v>YES</v>
          </cell>
          <cell r="T48" t="str">
            <v>YES</v>
          </cell>
          <cell r="U48" t="str">
            <v>YES</v>
          </cell>
          <cell r="W48">
            <v>21</v>
          </cell>
          <cell r="X48">
            <v>26</v>
          </cell>
          <cell r="Y48">
            <v>5</v>
          </cell>
          <cell r="Z48">
            <v>62</v>
          </cell>
          <cell r="AA48">
            <v>71</v>
          </cell>
          <cell r="AB48">
            <v>75</v>
          </cell>
          <cell r="AC48">
            <v>4</v>
          </cell>
          <cell r="AD48">
            <v>79</v>
          </cell>
          <cell r="AE48">
            <v>67</v>
          </cell>
          <cell r="AF48">
            <v>67</v>
          </cell>
          <cell r="AG48">
            <v>0</v>
          </cell>
          <cell r="AH48">
            <v>134</v>
          </cell>
          <cell r="AI48">
            <v>53</v>
          </cell>
          <cell r="AJ48">
            <v>54</v>
          </cell>
          <cell r="AK48">
            <v>1</v>
          </cell>
          <cell r="AL48">
            <v>55</v>
          </cell>
          <cell r="AM48">
            <v>59</v>
          </cell>
          <cell r="AN48">
            <v>71</v>
          </cell>
          <cell r="AO48">
            <v>12</v>
          </cell>
          <cell r="AP48">
            <v>83</v>
          </cell>
          <cell r="AQ48">
            <v>42</v>
          </cell>
          <cell r="AR48">
            <v>51</v>
          </cell>
          <cell r="AS48">
            <v>9</v>
          </cell>
          <cell r="AT48">
            <v>60</v>
          </cell>
          <cell r="AU48">
            <v>473</v>
          </cell>
          <cell r="AV48" t="str">
            <v>50/50</v>
          </cell>
          <cell r="AW48">
            <v>953</v>
          </cell>
          <cell r="AX48" t="str">
            <v>NO</v>
          </cell>
          <cell r="AY48" t="str">
            <v>C</v>
          </cell>
          <cell r="AZ48" t="str">
            <v>C</v>
          </cell>
          <cell r="BA48" t="str">
            <v>C</v>
          </cell>
          <cell r="BB48" t="str">
            <v>D</v>
          </cell>
          <cell r="BC48" t="str">
            <v>C</v>
          </cell>
          <cell r="BD48" t="str">
            <v>C</v>
          </cell>
          <cell r="BE48" t="str">
            <v>C</v>
          </cell>
          <cell r="BF48" t="str">
            <v>C</v>
          </cell>
          <cell r="BG48" t="str">
            <v>C</v>
          </cell>
          <cell r="BH48" t="str">
            <v>C</v>
          </cell>
          <cell r="BI48" t="str">
            <v>D</v>
          </cell>
          <cell r="BJ48" t="str">
            <v>D</v>
          </cell>
          <cell r="BK48" t="str">
            <v>NO</v>
          </cell>
          <cell r="BL48" t="str">
            <v>03</v>
          </cell>
          <cell r="BM48">
            <v>57.948920000000001</v>
          </cell>
          <cell r="BN48">
            <v>93.204279999999997</v>
          </cell>
          <cell r="BO48">
            <v>5</v>
          </cell>
          <cell r="BP48" t="str">
            <v>YES</v>
          </cell>
        </row>
        <row r="49">
          <cell r="D49" t="str">
            <v>7781</v>
          </cell>
          <cell r="E49" t="str">
            <v>FELIX VARELA SENIOR HIGH SCHOOL</v>
          </cell>
          <cell r="F49">
            <v>49</v>
          </cell>
          <cell r="G49">
            <v>78</v>
          </cell>
          <cell r="H49">
            <v>89</v>
          </cell>
          <cell r="I49">
            <v>36</v>
          </cell>
          <cell r="J49">
            <v>55</v>
          </cell>
          <cell r="K49">
            <v>78</v>
          </cell>
          <cell r="L49">
            <v>53</v>
          </cell>
          <cell r="M49">
            <v>68</v>
          </cell>
          <cell r="N49" t="str">
            <v>10</v>
          </cell>
          <cell r="O49">
            <v>516</v>
          </cell>
          <cell r="P49">
            <v>99</v>
          </cell>
          <cell r="Q49" t="str">
            <v>NO</v>
          </cell>
          <cell r="R49" t="str">
            <v>YES</v>
          </cell>
          <cell r="T49" t="str">
            <v>YES</v>
          </cell>
          <cell r="U49" t="str">
            <v>YES</v>
          </cell>
          <cell r="W49">
            <v>34</v>
          </cell>
          <cell r="X49">
            <v>50</v>
          </cell>
          <cell r="Y49">
            <v>16</v>
          </cell>
          <cell r="Z49">
            <v>132</v>
          </cell>
          <cell r="AA49">
            <v>70</v>
          </cell>
          <cell r="AB49">
            <v>66</v>
          </cell>
          <cell r="AC49">
            <v>0</v>
          </cell>
          <cell r="AD49">
            <v>66</v>
          </cell>
          <cell r="AE49">
            <v>83</v>
          </cell>
          <cell r="AF49">
            <v>80</v>
          </cell>
          <cell r="AG49">
            <v>0</v>
          </cell>
          <cell r="AH49">
            <v>160</v>
          </cell>
          <cell r="AI49">
            <v>72</v>
          </cell>
          <cell r="AJ49">
            <v>73</v>
          </cell>
          <cell r="AK49">
            <v>1</v>
          </cell>
          <cell r="AL49">
            <v>74</v>
          </cell>
          <cell r="AM49">
            <v>65</v>
          </cell>
          <cell r="AN49">
            <v>76</v>
          </cell>
          <cell r="AO49">
            <v>11</v>
          </cell>
          <cell r="AP49">
            <v>87</v>
          </cell>
          <cell r="AQ49">
            <v>45</v>
          </cell>
          <cell r="AR49">
            <v>58</v>
          </cell>
          <cell r="AS49">
            <v>13</v>
          </cell>
          <cell r="AT49">
            <v>71</v>
          </cell>
          <cell r="AU49">
            <v>590</v>
          </cell>
          <cell r="AV49" t="str">
            <v>50/50</v>
          </cell>
          <cell r="AW49">
            <v>1106</v>
          </cell>
          <cell r="AX49" t="str">
            <v>YES</v>
          </cell>
          <cell r="AY49" t="str">
            <v>A</v>
          </cell>
          <cell r="AZ49" t="str">
            <v>C</v>
          </cell>
          <cell r="BA49" t="str">
            <v>B</v>
          </cell>
          <cell r="BB49" t="str">
            <v>C</v>
          </cell>
          <cell r="BC49" t="str">
            <v>C</v>
          </cell>
          <cell r="BD49" t="str">
            <v>B</v>
          </cell>
          <cell r="BE49" t="str">
            <v>C</v>
          </cell>
          <cell r="BF49" t="str">
            <v>C</v>
          </cell>
          <cell r="BG49" t="str">
            <v>B</v>
          </cell>
          <cell r="BH49" t="str">
            <v>N</v>
          </cell>
          <cell r="BK49" t="str">
            <v>NO</v>
          </cell>
          <cell r="BL49" t="str">
            <v>03</v>
          </cell>
          <cell r="BM49">
            <v>54.72972</v>
          </cell>
          <cell r="BN49">
            <v>90.154439999999994</v>
          </cell>
          <cell r="BO49">
            <v>5</v>
          </cell>
          <cell r="BP49" t="str">
            <v>YES</v>
          </cell>
        </row>
        <row r="50">
          <cell r="D50" t="str">
            <v>7791</v>
          </cell>
          <cell r="E50" t="str">
            <v>BOOKER T. WASHINGTON SENIOR HIGH</v>
          </cell>
          <cell r="F50">
            <v>15</v>
          </cell>
          <cell r="G50">
            <v>48</v>
          </cell>
          <cell r="H50">
            <v>78</v>
          </cell>
          <cell r="I50">
            <v>15</v>
          </cell>
          <cell r="J50">
            <v>34</v>
          </cell>
          <cell r="K50">
            <v>66</v>
          </cell>
          <cell r="L50">
            <v>35</v>
          </cell>
          <cell r="M50">
            <v>64</v>
          </cell>
          <cell r="N50" t="str">
            <v xml:space="preserve"> 0</v>
          </cell>
          <cell r="O50">
            <v>355</v>
          </cell>
          <cell r="P50">
            <v>100</v>
          </cell>
          <cell r="Q50" t="str">
            <v>YES</v>
          </cell>
          <cell r="R50" t="str">
            <v>NO</v>
          </cell>
          <cell r="T50" t="str">
            <v>YES</v>
          </cell>
          <cell r="U50" t="str">
            <v>YES</v>
          </cell>
          <cell r="W50">
            <v>30</v>
          </cell>
          <cell r="X50">
            <v>31</v>
          </cell>
          <cell r="Y50">
            <v>1</v>
          </cell>
          <cell r="Z50">
            <v>64</v>
          </cell>
          <cell r="AA50">
            <v>17</v>
          </cell>
          <cell r="AB50">
            <v>21</v>
          </cell>
          <cell r="AC50">
            <v>4</v>
          </cell>
          <cell r="AD50">
            <v>25</v>
          </cell>
          <cell r="AE50">
            <v>53</v>
          </cell>
          <cell r="AF50">
            <v>69</v>
          </cell>
          <cell r="AG50">
            <v>16</v>
          </cell>
          <cell r="AH50">
            <v>170</v>
          </cell>
          <cell r="AI50">
            <v>50</v>
          </cell>
          <cell r="AJ50">
            <v>67</v>
          </cell>
          <cell r="AK50">
            <v>17</v>
          </cell>
          <cell r="AL50">
            <v>84</v>
          </cell>
          <cell r="AM50">
            <v>50</v>
          </cell>
          <cell r="AN50">
            <v>53</v>
          </cell>
          <cell r="AO50">
            <v>3</v>
          </cell>
          <cell r="AP50">
            <v>56</v>
          </cell>
          <cell r="AQ50">
            <v>25</v>
          </cell>
          <cell r="AR50">
            <v>17</v>
          </cell>
          <cell r="AS50">
            <v>0</v>
          </cell>
          <cell r="AT50">
            <v>17</v>
          </cell>
          <cell r="AU50">
            <v>416</v>
          </cell>
          <cell r="AV50" t="str">
            <v>50/50</v>
          </cell>
          <cell r="AW50">
            <v>771</v>
          </cell>
          <cell r="AX50" t="str">
            <v>YES</v>
          </cell>
          <cell r="AY50" t="str">
            <v>F</v>
          </cell>
          <cell r="AZ50" t="str">
            <v>F</v>
          </cell>
          <cell r="BA50" t="str">
            <v>D</v>
          </cell>
          <cell r="BB50" t="str">
            <v>F</v>
          </cell>
          <cell r="BC50" t="str">
            <v>D</v>
          </cell>
          <cell r="BD50" t="str">
            <v>D</v>
          </cell>
          <cell r="BE50" t="str">
            <v>D</v>
          </cell>
          <cell r="BF50" t="str">
            <v>F</v>
          </cell>
          <cell r="BG50" t="str">
            <v>F</v>
          </cell>
          <cell r="BH50" t="str">
            <v>D</v>
          </cell>
          <cell r="BI50" t="str">
            <v>N</v>
          </cell>
          <cell r="BK50" t="str">
            <v>NO</v>
          </cell>
          <cell r="BL50" t="str">
            <v>03</v>
          </cell>
          <cell r="BM50">
            <v>86.094669999999994</v>
          </cell>
          <cell r="BN50">
            <v>98.224850000000004</v>
          </cell>
          <cell r="BO50">
            <v>5</v>
          </cell>
          <cell r="BP50" t="str">
            <v>YES</v>
          </cell>
        </row>
      </sheetData>
      <sheetData sheetId="121"/>
      <sheetData sheetId="122"/>
      <sheetData sheetId="123"/>
      <sheetData sheetId="124"/>
      <sheetData sheetId="125"/>
      <sheetData sheetId="126">
        <row r="1">
          <cell r="B1" t="str">
            <v>SCHOOL NAME</v>
          </cell>
        </row>
      </sheetData>
      <sheetData sheetId="127">
        <row r="2">
          <cell r="F2">
            <v>40</v>
          </cell>
        </row>
      </sheetData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G9-12 Formula"/>
      <sheetName val="2011-12 Participation"/>
      <sheetName val="Points"/>
      <sheetName val="Original"/>
      <sheetName val="Grade09 FTE"/>
      <sheetName val="Grade10 FTE"/>
      <sheetName val="Grade11 FTE"/>
      <sheetName val="Grade12 FTE"/>
    </sheetNames>
    <sheetDataSet>
      <sheetData sheetId="0"/>
      <sheetData sheetId="1"/>
      <sheetData sheetId="2">
        <row r="2">
          <cell r="B2">
            <v>1</v>
          </cell>
        </row>
        <row r="3">
          <cell r="B3">
            <v>1.1000000000000001</v>
          </cell>
        </row>
        <row r="4">
          <cell r="B4">
            <v>1.2</v>
          </cell>
        </row>
        <row r="5">
          <cell r="B5">
            <v>1.3</v>
          </cell>
        </row>
        <row r="6">
          <cell r="B6">
            <v>1.4</v>
          </cell>
        </row>
        <row r="7">
          <cell r="B7">
            <v>1.5</v>
          </cell>
        </row>
        <row r="8">
          <cell r="B8">
            <v>1.6</v>
          </cell>
        </row>
        <row r="9">
          <cell r="B9">
            <v>1.7</v>
          </cell>
        </row>
        <row r="10">
          <cell r="B10">
            <v>1.8</v>
          </cell>
        </row>
        <row r="11">
          <cell r="B11">
            <v>1.9</v>
          </cell>
        </row>
        <row r="12">
          <cell r="B12">
            <v>2</v>
          </cell>
        </row>
        <row r="13">
          <cell r="B13">
            <v>2.1</v>
          </cell>
        </row>
        <row r="14">
          <cell r="B14">
            <v>2.2000000000000002</v>
          </cell>
        </row>
        <row r="15">
          <cell r="B15">
            <v>2.2999999999999998</v>
          </cell>
        </row>
        <row r="16">
          <cell r="B16">
            <v>2.4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 3-5"/>
      <sheetName val="Gr 3-6"/>
      <sheetName val="Gr 3-8"/>
      <sheetName val="Gr 6-8"/>
      <sheetName val="Gr 6-11"/>
      <sheetName val="Gr 9-11"/>
      <sheetName val="Region Report"/>
      <sheetName val="2009-2010 St&amp;Dist"/>
      <sheetName val="2010 State and District"/>
      <sheetName val="M-2009"/>
      <sheetName val="M-2010"/>
      <sheetName val="R-2009"/>
      <sheetName val="R-2010"/>
      <sheetName val="S-2009"/>
      <sheetName val="S-2010"/>
      <sheetName val="Reg-R-M 09-10"/>
      <sheetName val="Reg-Sci 09-10"/>
      <sheetName val="W09G04"/>
      <sheetName val="W09G08"/>
      <sheetName val="W09G10"/>
      <sheetName val="W10"/>
      <sheetName val="Reg-Writing 09-10"/>
      <sheetName val="Region"/>
      <sheetName val="Reg-Layout"/>
      <sheetName val="PivotAYP09"/>
      <sheetName val="AYP09"/>
      <sheetName val="AYP 0910"/>
      <sheetName val="PivotAPY10"/>
      <sheetName val="AYP10"/>
      <sheetName val="PVSchGrd"/>
      <sheetName val="2010 SG"/>
      <sheetName val="SchGrd 09-10"/>
      <sheetName val="RegionList"/>
      <sheetName val="Region 2"/>
      <sheetName val="PivotDA2010"/>
      <sheetName val="PivotDA2009"/>
      <sheetName val="2009 DA-Dade"/>
      <sheetName val="2010 DA-Dade"/>
      <sheetName val="DA 09-10"/>
      <sheetName val="SchList"/>
      <sheetName val="TG"/>
      <sheetName val="ET"/>
      <sheetName val="TGSchX"/>
      <sheetName val="ETsch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B1" t="str">
            <v>Select region here</v>
          </cell>
        </row>
        <row r="10">
          <cell r="B10" t="str">
            <v>Educational Transformation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A2">
            <v>9999</v>
          </cell>
        </row>
      </sheetData>
      <sheetData sheetId="40"/>
      <sheetData sheetId="41"/>
      <sheetData sheetId="42"/>
      <sheetData sheetId="4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Select School"/>
      <sheetName val="%Proficient G6-8"/>
      <sheetName val="Average % Correct"/>
      <sheetName val="Grade 6 Report"/>
      <sheetName val="Grade 7 Report"/>
      <sheetName val="Grade 8 Report"/>
      <sheetName val="2011DA"/>
      <sheetName val="AYP11"/>
      <sheetName val="Writing Calculation"/>
      <sheetName val="Mem_All"/>
      <sheetName val="MEM_RL1"/>
      <sheetName val="MEM_RL2"/>
      <sheetName val="MEM_RL3"/>
      <sheetName val="MEM_RL4"/>
      <sheetName val="MEM_RL5"/>
      <sheetName val="MEM_ML1"/>
      <sheetName val="MEM_ML2"/>
      <sheetName val="MEM_ML3"/>
      <sheetName val="MEM_ML4"/>
      <sheetName val="MEM_ML5"/>
      <sheetName val="MEM_W"/>
      <sheetName val="MEM_B"/>
      <sheetName val="MEM_H"/>
      <sheetName val="MEM_A"/>
      <sheetName val="MEM_I"/>
      <sheetName val="MEM_ED"/>
      <sheetName val="MEM_ELL"/>
      <sheetName val="MEM_SWD"/>
      <sheetName val="G6-RALL"/>
      <sheetName val="G6-RL1"/>
      <sheetName val="G6-RL2"/>
      <sheetName val="G6-RL3"/>
      <sheetName val="G6-RL4"/>
      <sheetName val="G6-RL5"/>
      <sheetName val="G6-RW"/>
      <sheetName val="G6-RB"/>
      <sheetName val="G6-RH"/>
      <sheetName val="G6-RA"/>
      <sheetName val="G6-RI"/>
      <sheetName val="G6-RED"/>
      <sheetName val="G6-RELL"/>
      <sheetName val="G6-RSWD"/>
      <sheetName val="G6-MALL"/>
      <sheetName val="G6-ML1"/>
      <sheetName val="G6-ML2"/>
      <sheetName val="G6-ML3"/>
      <sheetName val="G6-ML4"/>
      <sheetName val="G6-ML5"/>
      <sheetName val="G6-MW"/>
      <sheetName val="G6-MB"/>
      <sheetName val="G6-MH"/>
      <sheetName val="G6-MA"/>
      <sheetName val="G6-MI"/>
      <sheetName val="G6-MED"/>
      <sheetName val="G6-MELL"/>
      <sheetName val="G6-MSWD"/>
      <sheetName val="G7-RALL"/>
      <sheetName val="G7-RL1"/>
      <sheetName val="G7-RL2"/>
      <sheetName val="G7-RL3"/>
      <sheetName val="G7-RL4"/>
      <sheetName val="G7-RL5"/>
      <sheetName val="G7-RW"/>
      <sheetName val="G7-RB"/>
      <sheetName val="G7-RH"/>
      <sheetName val="G7-RA"/>
      <sheetName val="G7-RI"/>
      <sheetName val="G7-RED"/>
      <sheetName val="G7-RELL"/>
      <sheetName val="G7-RSWD"/>
      <sheetName val="G7-MALL"/>
      <sheetName val="G7-ML1"/>
      <sheetName val="G7-ML2"/>
      <sheetName val="G7-ML3"/>
      <sheetName val="G7-ML4"/>
      <sheetName val="G7-ML5"/>
      <sheetName val="G7-MW"/>
      <sheetName val="G7-MB"/>
      <sheetName val="G7-MH"/>
      <sheetName val="G7-MA"/>
      <sheetName val="G7-MI"/>
      <sheetName val="G7-MED"/>
      <sheetName val="G7-MELL"/>
      <sheetName val="G7-MSWD"/>
      <sheetName val="G8-RALL"/>
      <sheetName val="G8-RL1"/>
      <sheetName val="G8-RL2"/>
      <sheetName val="G8-RL3"/>
      <sheetName val="G8-RL4"/>
      <sheetName val="G8-RL5"/>
      <sheetName val="G8-RW"/>
      <sheetName val="G8-RB"/>
      <sheetName val="G8-RH"/>
      <sheetName val="G8-RA"/>
      <sheetName val="G8-RI"/>
      <sheetName val="G8-RED"/>
      <sheetName val="G8-RELL"/>
      <sheetName val="G8-RSWD"/>
      <sheetName val="G8-MALL"/>
      <sheetName val="G8-ML1"/>
      <sheetName val="G8-ML2"/>
      <sheetName val="G8-ML3"/>
      <sheetName val="G8-ML4"/>
      <sheetName val="G8-ML5"/>
      <sheetName val="G8-MW"/>
      <sheetName val="G8-MB"/>
      <sheetName val="G8-MH"/>
      <sheetName val="G8-MA"/>
      <sheetName val="G8-MI"/>
      <sheetName val="G8-MED"/>
      <sheetName val="G8-MELL"/>
      <sheetName val="G8-MSWD"/>
      <sheetName val="Pivot"/>
      <sheetName val="G8MI_ALL"/>
      <sheetName val="MI-WALL formula"/>
      <sheetName val="MI-WALL Value"/>
      <sheetName val="Auto Writing Data placement"/>
      <sheetName val="G8-WALL"/>
      <sheetName val="G8-WW"/>
      <sheetName val="G8-WB"/>
      <sheetName val="G8-WH"/>
      <sheetName val="G8-WA"/>
      <sheetName val="G8-WI"/>
      <sheetName val="G8-WED"/>
      <sheetName val="G8-WELL"/>
      <sheetName val="G8-WSWD"/>
      <sheetName val="G8-SALL"/>
      <sheetName val="SchList"/>
      <sheetName val="DTDAS"/>
      <sheetName val="ETO"/>
      <sheetName val="Blind"/>
      <sheetName val="DIST"/>
      <sheetName val="AUTOMATE"/>
      <sheetName val="DATA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1">
          <cell r="B1" t="str">
            <v>School Name</v>
          </cell>
        </row>
        <row r="2">
          <cell r="B2" t="str">
            <v>ACADEMIR CHARTER SCHOOL WEST</v>
          </cell>
        </row>
        <row r="3">
          <cell r="B3" t="str">
            <v>ACADEMY FOR COMMUNITY ED</v>
          </cell>
        </row>
        <row r="4">
          <cell r="B4" t="str">
            <v>ACADEMY OF ARTS AND MINDS</v>
          </cell>
        </row>
        <row r="5">
          <cell r="B5" t="str">
            <v>ACADEMY OF INT'L EDUCATION</v>
          </cell>
        </row>
        <row r="6">
          <cell r="B6" t="str">
            <v>ADA MERRITT K-8 CENTER</v>
          </cell>
        </row>
        <row r="7">
          <cell r="B7" t="str">
            <v>ADVANCED LEARNING CHARTER SCH</v>
          </cell>
        </row>
        <row r="8">
          <cell r="B8" t="str">
            <v>ADVANTAGE ACAD AT SUMMERVILLE</v>
          </cell>
        </row>
        <row r="9">
          <cell r="B9" t="str">
            <v>ADVANTAGE ACAD AT WATERSTONE</v>
          </cell>
        </row>
        <row r="10">
          <cell r="B10" t="str">
            <v>ADVANTAGE ACADEMY SANTA FE</v>
          </cell>
        </row>
        <row r="11">
          <cell r="B11" t="str">
            <v>AIR BASE ELEMENTARY</v>
          </cell>
        </row>
        <row r="12">
          <cell r="B12" t="str">
            <v>ALLAPATTAH MIDDLE</v>
          </cell>
        </row>
        <row r="13">
          <cell r="B13" t="str">
            <v>ALONZO &amp; TRACY MOURNING SH</v>
          </cell>
        </row>
        <row r="14">
          <cell r="B14" t="str">
            <v>ALTERNATIVE OUTREACH PROGRAM</v>
          </cell>
        </row>
        <row r="15">
          <cell r="B15" t="str">
            <v>ALTERNATIVE OUTREACH-EXT. YR</v>
          </cell>
        </row>
        <row r="16">
          <cell r="B16" t="str">
            <v>AMELIA EARHART ELEMENTARY</v>
          </cell>
        </row>
        <row r="17">
          <cell r="B17" t="str">
            <v>AMERICAN SENIOR</v>
          </cell>
        </row>
        <row r="18">
          <cell r="B18" t="str">
            <v>ANDOVER MIDDLE SCHOOL</v>
          </cell>
        </row>
        <row r="19">
          <cell r="B19" t="str">
            <v>ARCH CREEK ELEMENTARY SCHOOL</v>
          </cell>
        </row>
        <row r="20">
          <cell r="B20" t="str">
            <v>ARCHIMEDEAN ACADEMY</v>
          </cell>
        </row>
        <row r="21">
          <cell r="B21" t="str">
            <v>ARCHIMEDEAN CONSERVATORY</v>
          </cell>
        </row>
        <row r="22">
          <cell r="B22" t="str">
            <v>ARCHIMEDEAN UPPER CONSERV CHAR</v>
          </cell>
        </row>
        <row r="23">
          <cell r="B23" t="str">
            <v>ARCOLA LAKE ELEMENTARY</v>
          </cell>
        </row>
        <row r="24">
          <cell r="B24" t="str">
            <v>ARTHUR AND POLLY MAYS CONSERVA</v>
          </cell>
        </row>
        <row r="25">
          <cell r="B25" t="str">
            <v>ARVIDA MIDDLE SCHOOL</v>
          </cell>
        </row>
        <row r="26">
          <cell r="B26" t="str">
            <v>ASPIRA EUGENIO MARIA DE HOSTOS</v>
          </cell>
        </row>
        <row r="27">
          <cell r="B27" t="str">
            <v>ASPIRA RAUL A. MARTINEZ CHTR</v>
          </cell>
        </row>
        <row r="28">
          <cell r="B28" t="str">
            <v>ASPIRA SOUTH YOUTH LEADERSHIP</v>
          </cell>
        </row>
        <row r="29">
          <cell r="B29" t="str">
            <v>AUBURNDALE ELEMENTARY</v>
          </cell>
        </row>
        <row r="30">
          <cell r="B30" t="str">
            <v>AVENTURA CITY OF EXCELLENCE</v>
          </cell>
        </row>
        <row r="31">
          <cell r="B31" t="str">
            <v>AVENTURA WATERWAYS K-8 CENTER</v>
          </cell>
        </row>
        <row r="32">
          <cell r="B32" t="str">
            <v>AVOCADO ELEMENTARY</v>
          </cell>
        </row>
        <row r="33">
          <cell r="B33" t="str">
            <v>BALERE LANGUAGE ACADEMY</v>
          </cell>
        </row>
        <row r="34">
          <cell r="B34" t="str">
            <v>BANYAN ELEMENTARY</v>
          </cell>
        </row>
        <row r="35">
          <cell r="B35" t="str">
            <v>BARBARA GOLEMAN SENIOR HIGH</v>
          </cell>
        </row>
        <row r="36">
          <cell r="B36" t="str">
            <v>BARBARA HAWKINS ELEMENTARY</v>
          </cell>
        </row>
        <row r="37">
          <cell r="B37" t="str">
            <v>BEL-AIRE ELEMENTARY</v>
          </cell>
        </row>
        <row r="38">
          <cell r="B38" t="str">
            <v>BEN GAMLA CHARTER SCHL</v>
          </cell>
        </row>
        <row r="39">
          <cell r="B39" t="str">
            <v>BEN SHEPPARD ELEMENTARY</v>
          </cell>
        </row>
        <row r="40">
          <cell r="B40" t="str">
            <v>BENJAMIN FRANKLIN K-8 CENTER</v>
          </cell>
        </row>
        <row r="41">
          <cell r="B41" t="str">
            <v>BENT TREE ELEMENTARY</v>
          </cell>
        </row>
        <row r="42">
          <cell r="B42" t="str">
            <v>BISCAYNE ELEMENTARY</v>
          </cell>
        </row>
        <row r="43">
          <cell r="B43" t="str">
            <v>BISCAYNE GARDENS ELEMENTARY</v>
          </cell>
        </row>
        <row r="44">
          <cell r="B44" t="str">
            <v>BLUE LAKES ELEMENTARY</v>
          </cell>
        </row>
        <row r="45">
          <cell r="B45" t="str">
            <v>BOB GRAHAM EDUCATION CTR</v>
          </cell>
        </row>
        <row r="46">
          <cell r="B46" t="str">
            <v>BOOKER T. WASHINGTON SR. HIGH</v>
          </cell>
        </row>
        <row r="47">
          <cell r="B47" t="str">
            <v>BOWMAN/DOOLIN K-8 CENTER</v>
          </cell>
        </row>
        <row r="48">
          <cell r="B48" t="str">
            <v>BRENTWOOD ELEMENTARY</v>
          </cell>
        </row>
        <row r="49">
          <cell r="B49" t="str">
            <v>BRIDGEPOINT ACAD GREATER MIAMI</v>
          </cell>
        </row>
        <row r="50">
          <cell r="B50" t="str">
            <v>BRIDGEPOINT ACAD VILLAGE GREEN</v>
          </cell>
        </row>
        <row r="51">
          <cell r="B51" t="str">
            <v>BRIDGEPOINT ACADEMY</v>
          </cell>
        </row>
        <row r="52">
          <cell r="B52" t="str">
            <v>BROADMOOR ELEMENTARY</v>
          </cell>
        </row>
        <row r="53">
          <cell r="B53" t="str">
            <v>BROWNSVILLE MIDDLE</v>
          </cell>
        </row>
        <row r="54">
          <cell r="B54" t="str">
            <v>BUNCHE PARK ELEMENTARY</v>
          </cell>
        </row>
        <row r="55">
          <cell r="B55" t="str">
            <v>CALUSA ELEMENTARY</v>
          </cell>
        </row>
        <row r="56">
          <cell r="B56" t="str">
            <v>CAMPBELL DRIVE K-8 CENTER</v>
          </cell>
        </row>
        <row r="57">
          <cell r="B57" t="str">
            <v>CAMPBELL DRIVE MIDDLE</v>
          </cell>
        </row>
        <row r="58">
          <cell r="B58" t="str">
            <v>CARIBBEAN ELEMENTARY</v>
          </cell>
        </row>
        <row r="59">
          <cell r="B59" t="str">
            <v>CAROL CITY ELEMENTARY</v>
          </cell>
        </row>
        <row r="60">
          <cell r="B60" t="str">
            <v>CAROL CITY MIDDLE</v>
          </cell>
        </row>
        <row r="61">
          <cell r="B61" t="str">
            <v>CARRIE P MEEK/WESTVIEW K-8 CTR</v>
          </cell>
        </row>
        <row r="62">
          <cell r="B62" t="str">
            <v>CENTENNIAL MIDDLE</v>
          </cell>
        </row>
        <row r="63">
          <cell r="B63" t="str">
            <v>CHARLES DAVID WYCHE JR ELEM</v>
          </cell>
        </row>
        <row r="64">
          <cell r="B64" t="str">
            <v>CHARLES R. DREW ELEMENTARY</v>
          </cell>
        </row>
        <row r="65">
          <cell r="B65" t="str">
            <v>CHARLES R. DREW MIDDLE</v>
          </cell>
        </row>
        <row r="66">
          <cell r="B66" t="str">
            <v>CHARLES R. HADLEY ELEMENTARY</v>
          </cell>
        </row>
        <row r="67">
          <cell r="B67" t="str">
            <v>CHARTER SCHOOL AT WATERSTONE</v>
          </cell>
        </row>
        <row r="68">
          <cell r="B68" t="str">
            <v>CHRISTINA M. EVE ELEMENTARY</v>
          </cell>
        </row>
        <row r="69">
          <cell r="B69" t="str">
            <v>CITRUS GROVE ELEMENTARY</v>
          </cell>
        </row>
        <row r="70">
          <cell r="B70" t="str">
            <v>CITRUS GROVE MIDDLE SCHOOL</v>
          </cell>
        </row>
        <row r="71">
          <cell r="B71" t="str">
            <v>CITY OF HIALEAH EDUCATION ACAD</v>
          </cell>
        </row>
        <row r="72">
          <cell r="B72" t="str">
            <v>CLAUDE PEPPER ELEMENTARY</v>
          </cell>
        </row>
        <row r="73">
          <cell r="B73" t="str">
            <v>COCONUT GROVE ELEMENTARY</v>
          </cell>
        </row>
        <row r="74">
          <cell r="B74" t="str">
            <v>COCONUT PALM K-8 ACADEMY</v>
          </cell>
        </row>
        <row r="75">
          <cell r="B75" t="str">
            <v>COLONIAL DRIVE ELEMENTARY</v>
          </cell>
        </row>
        <row r="76">
          <cell r="B76" t="str">
            <v>COMSTOCK ELEMENTARY</v>
          </cell>
        </row>
        <row r="77">
          <cell r="B77" t="str">
            <v>COPE CENTER NORTH</v>
          </cell>
        </row>
        <row r="78">
          <cell r="B78" t="str">
            <v>CORAL GABLES PREPARATORY ACAD</v>
          </cell>
        </row>
        <row r="79">
          <cell r="B79" t="str">
            <v>CORAL GABLES SENIOR HIGH</v>
          </cell>
        </row>
        <row r="80">
          <cell r="B80" t="str">
            <v>CORAL PARK ELEMENTARY</v>
          </cell>
        </row>
        <row r="81">
          <cell r="B81" t="str">
            <v>CORAL REEF ELEMENTARY</v>
          </cell>
        </row>
        <row r="82">
          <cell r="B82" t="str">
            <v>CORAL REEF MONTESSORI ACAD CH</v>
          </cell>
        </row>
        <row r="83">
          <cell r="B83" t="str">
            <v>CORAL REEF SENIOR HIGH</v>
          </cell>
        </row>
        <row r="84">
          <cell r="B84" t="str">
            <v>CORAL TERRACE ELEMENTARY</v>
          </cell>
        </row>
        <row r="85">
          <cell r="B85" t="str">
            <v>CORAL WAY K-8 CENTER</v>
          </cell>
        </row>
        <row r="86">
          <cell r="B86" t="str">
            <v>COUNTRY CLUB MIDDLE SCHOOL</v>
          </cell>
        </row>
        <row r="87">
          <cell r="B87" t="str">
            <v>CRESTVIEW ELEMENTARY</v>
          </cell>
        </row>
        <row r="88">
          <cell r="B88" t="str">
            <v>CUTLER RIDGE ELEMENTARY</v>
          </cell>
        </row>
        <row r="89">
          <cell r="B89" t="str">
            <v>CUTLER RIDGE MIDDLE</v>
          </cell>
        </row>
        <row r="90">
          <cell r="B90" t="str">
            <v>CYPRESS ELEMENTARY</v>
          </cell>
        </row>
        <row r="91">
          <cell r="B91" t="str">
            <v>DANTE B. FASCELL ELEMENTARY</v>
          </cell>
        </row>
        <row r="92">
          <cell r="B92" t="str">
            <v>DAVID FAIRCHILD ELEMENTARY</v>
          </cell>
        </row>
        <row r="93">
          <cell r="B93" t="str">
            <v>DAVID LAWRENCE JR K-8 CENTER</v>
          </cell>
        </row>
        <row r="94">
          <cell r="B94" t="str">
            <v>DESIGN &amp; ARCHITECTURE SENIOR</v>
          </cell>
        </row>
        <row r="95">
          <cell r="B95" t="str">
            <v>DEVON AIRE K-8 CENTER</v>
          </cell>
        </row>
        <row r="96">
          <cell r="B96" t="str">
            <v>DISTRICT</v>
          </cell>
        </row>
        <row r="97">
          <cell r="B97" t="str">
            <v>DOCTORS CHARTER/MIAMI SHORES</v>
          </cell>
        </row>
        <row r="98">
          <cell r="B98" t="str">
            <v>DORAL ACADEMY</v>
          </cell>
        </row>
        <row r="99">
          <cell r="B99" t="str">
            <v>DORAL ACADEMY CHARTER MIDDLE</v>
          </cell>
        </row>
        <row r="100">
          <cell r="B100" t="str">
            <v>DORAL ACADEMY HIGH SCHOOL</v>
          </cell>
        </row>
        <row r="101">
          <cell r="B101" t="str">
            <v>DORAL ACADEMY OF TECHNOLOGY</v>
          </cell>
        </row>
        <row r="102">
          <cell r="B102" t="str">
            <v>DORAL MIDDLE SCHOOL</v>
          </cell>
        </row>
        <row r="103">
          <cell r="B103" t="str">
            <v>DORAL PERFORMING ARTS ACADEMY</v>
          </cell>
        </row>
        <row r="104">
          <cell r="B104" t="str">
            <v>DOROTHY M WALLACE COPE CENTER</v>
          </cell>
        </row>
        <row r="105">
          <cell r="B105" t="str">
            <v>DOWNTOWN MIAMI CHARTER SCHOOL</v>
          </cell>
        </row>
        <row r="106">
          <cell r="B106" t="str">
            <v>DR GILBERT L. PORTER ELEM</v>
          </cell>
        </row>
        <row r="107">
          <cell r="B107" t="str">
            <v>DR H W MACK/W LITTLE RIVER K8</v>
          </cell>
        </row>
        <row r="108">
          <cell r="B108" t="str">
            <v>DR MICHAEL M KROP SENIOR HIGH</v>
          </cell>
        </row>
        <row r="109">
          <cell r="B109" t="str">
            <v>DR ROLANDO ESPINOSA K-8</v>
          </cell>
        </row>
        <row r="110">
          <cell r="B110" t="str">
            <v>DR. CARLOS J FINLAY ELEMENTARY</v>
          </cell>
        </row>
        <row r="111">
          <cell r="B111" t="str">
            <v>DR. EDWARD L. WHIGHAM</v>
          </cell>
        </row>
        <row r="112">
          <cell r="B112" t="str">
            <v>DR. MANUEL C. BARREIRO ELEM</v>
          </cell>
        </row>
        <row r="113">
          <cell r="B113" t="str">
            <v>DR. ROBERT B. INGRAM EL</v>
          </cell>
        </row>
        <row r="114">
          <cell r="B114" t="str">
            <v>E.W.F. STIRRUP ELEMENTARY</v>
          </cell>
        </row>
        <row r="115">
          <cell r="B115" t="str">
            <v>EARLINGTON HEIGHTS ELEMENTARY</v>
          </cell>
        </row>
        <row r="116">
          <cell r="B116" t="str">
            <v>EARLY BEGINNINGS ACADEMY-CIVIC</v>
          </cell>
        </row>
        <row r="117">
          <cell r="B117" t="str">
            <v>EDISON PARK ELEMENTARY</v>
          </cell>
        </row>
        <row r="118">
          <cell r="B118" t="str">
            <v>EMERSON ELEMENTARY</v>
          </cell>
        </row>
        <row r="119">
          <cell r="B119" t="str">
            <v>ENEIDA MASSAS HARTNER ELEM</v>
          </cell>
        </row>
        <row r="120">
          <cell r="B120" t="str">
            <v>ERNEST R GRAHAM K-8 CENTER</v>
          </cell>
        </row>
        <row r="121">
          <cell r="B121" t="str">
            <v>ETHEL F BECKFORD/RICHMOND ELEM</v>
          </cell>
        </row>
        <row r="122">
          <cell r="B122" t="str">
            <v>ETHEL KOGER BECKHAM ELEMENTARY</v>
          </cell>
        </row>
        <row r="123">
          <cell r="B123" t="str">
            <v>EUGENIA B. THOMAS K-8 CENTER</v>
          </cell>
        </row>
        <row r="124">
          <cell r="B124" t="str">
            <v>EVEN START</v>
          </cell>
        </row>
        <row r="125">
          <cell r="B125" t="str">
            <v>EVERGLADES K-8 CENTER</v>
          </cell>
        </row>
        <row r="126">
          <cell r="B126" t="str">
            <v>EXCELSIOR CHARTER ACADEMY</v>
          </cell>
        </row>
        <row r="127">
          <cell r="B127" t="str">
            <v>EXCELSIOR CHARTER HIGH SCHOOL</v>
          </cell>
        </row>
        <row r="128">
          <cell r="B128" t="str">
            <v>EXCELSIOR LANGUAGE ACADEMY K-8</v>
          </cell>
        </row>
        <row r="129">
          <cell r="B129" t="str">
            <v>FAIRLAWN ELEMENTARY</v>
          </cell>
        </row>
        <row r="130">
          <cell r="B130" t="str">
            <v>FELIX VARELA SENIOR HIGH</v>
          </cell>
        </row>
        <row r="131">
          <cell r="B131" t="str">
            <v>FIENBERG/FISHER K-8 CENTER</v>
          </cell>
        </row>
        <row r="132">
          <cell r="B132" t="str">
            <v>FLAGAMI ELEMENTARY</v>
          </cell>
        </row>
        <row r="133">
          <cell r="B133" t="str">
            <v>FLAMINGO ELEMENTARY</v>
          </cell>
        </row>
        <row r="134">
          <cell r="B134" t="str">
            <v>FLORIDA CITY ELEMENTARY</v>
          </cell>
        </row>
        <row r="135">
          <cell r="B135" t="str">
            <v>FLORIDA INTERNATIONAL ACADEMY</v>
          </cell>
        </row>
        <row r="136">
          <cell r="B136" t="str">
            <v>FLORIDA INTERNATIONAL EL ACAD</v>
          </cell>
        </row>
        <row r="137">
          <cell r="B137" t="str">
            <v>FRANCES S. TUCKER ELEMENTARY</v>
          </cell>
        </row>
        <row r="138">
          <cell r="B138" t="str">
            <v>FRANK C. MARTIN K-8 CENTER</v>
          </cell>
        </row>
        <row r="139">
          <cell r="B139" t="str">
            <v>FREDERICK DOUGLASS ELEMENTARY</v>
          </cell>
        </row>
        <row r="140">
          <cell r="B140" t="str">
            <v>FULFORD ELEMENTARY</v>
          </cell>
        </row>
        <row r="141">
          <cell r="B141" t="str">
            <v>G. HOLMES BRADDOCK SENIOR HIGH</v>
          </cell>
        </row>
        <row r="142">
          <cell r="B142" t="str">
            <v>GATEWAY ENVIRONMENTAL K-8</v>
          </cell>
        </row>
        <row r="143">
          <cell r="B143" t="str">
            <v>GEORGE WASHINGTON CARVER</v>
          </cell>
        </row>
        <row r="144">
          <cell r="B144" t="str">
            <v>GEORGE WASHINGTON CARVER ELEM</v>
          </cell>
        </row>
        <row r="145">
          <cell r="B145" t="str">
            <v>GERTRUDE EDELMAN/SABAL PALM EL</v>
          </cell>
        </row>
        <row r="146">
          <cell r="B146" t="str">
            <v>GIBSON CHARTER SCHOOL</v>
          </cell>
        </row>
        <row r="147">
          <cell r="B147" t="str">
            <v>GLADES MIDDLE</v>
          </cell>
        </row>
        <row r="148">
          <cell r="B148" t="str">
            <v>GLORIA FLOYD ELEMENTARY</v>
          </cell>
        </row>
        <row r="149">
          <cell r="B149" t="str">
            <v>GOLDEN GLADES ELEMENTARY</v>
          </cell>
        </row>
        <row r="150">
          <cell r="B150" t="str">
            <v>GOULDS ELEMENTARY</v>
          </cell>
        </row>
        <row r="151">
          <cell r="B151" t="str">
            <v>GRATIGNY ELEMENTARY</v>
          </cell>
        </row>
        <row r="152">
          <cell r="B152" t="str">
            <v>GREEN SPRINGS HIGH SCHOOL</v>
          </cell>
        </row>
        <row r="153">
          <cell r="B153" t="str">
            <v>GREENGLADE ELEMENTARY</v>
          </cell>
        </row>
        <row r="154">
          <cell r="B154" t="str">
            <v>GREYNOLDS PARK ELEMENTARY</v>
          </cell>
        </row>
        <row r="155">
          <cell r="B155" t="str">
            <v>GULFSTREAM ELEMENTARY</v>
          </cell>
        </row>
        <row r="156">
          <cell r="B156" t="str">
            <v>HAMMOCKS MIDDLE</v>
          </cell>
        </row>
        <row r="157">
          <cell r="B157" t="str">
            <v>HENRY E.S. REEVES ELEMENTARY</v>
          </cell>
        </row>
        <row r="158">
          <cell r="B158" t="str">
            <v>HENRY H. FILER MIDDLE</v>
          </cell>
        </row>
        <row r="159">
          <cell r="B159" t="str">
            <v>HENRY M. FLAGLER ELEMENTARY</v>
          </cell>
        </row>
        <row r="160">
          <cell r="B160" t="str">
            <v>HENRY S. WEST LABORATORY SCHL</v>
          </cell>
        </row>
        <row r="161">
          <cell r="B161" t="str">
            <v>HERBERT A. AMMONS MIDDLE</v>
          </cell>
        </row>
        <row r="162">
          <cell r="B162" t="str">
            <v>HIALEAH ELEMENTARY</v>
          </cell>
        </row>
        <row r="163">
          <cell r="B163" t="str">
            <v>HIALEAH GARDENS ELEMENTARY</v>
          </cell>
        </row>
        <row r="164">
          <cell r="B164" t="str">
            <v>HIALEAH GARDENS MIDDLE SCHOOL</v>
          </cell>
        </row>
        <row r="165">
          <cell r="B165" t="str">
            <v>HIALEAH GARDENS SENIOR</v>
          </cell>
        </row>
        <row r="166">
          <cell r="B166" t="str">
            <v>HIALEAH MIDDLE</v>
          </cell>
        </row>
        <row r="167">
          <cell r="B167" t="str">
            <v>HIALEAH SENIOR</v>
          </cell>
        </row>
        <row r="168">
          <cell r="B168" t="str">
            <v>HIALEAH-MIAMI LAKES SENIOR</v>
          </cell>
        </row>
        <row r="169">
          <cell r="B169" t="str">
            <v>HIBISCUS ELEMENTARY</v>
          </cell>
        </row>
        <row r="170">
          <cell r="B170" t="str">
            <v>HIGHLAND OAKS MIDDLE</v>
          </cell>
        </row>
        <row r="171">
          <cell r="B171" t="str">
            <v>HOLMES ELEMENTARY</v>
          </cell>
        </row>
        <row r="172">
          <cell r="B172" t="str">
            <v>HOMESTEAD MIDDLE</v>
          </cell>
        </row>
        <row r="173">
          <cell r="B173" t="str">
            <v>HOMESTEAD SENIOR HIGH</v>
          </cell>
        </row>
        <row r="174">
          <cell r="B174" t="str">
            <v>HORACE MANN MIDDLE</v>
          </cell>
        </row>
        <row r="175">
          <cell r="B175" t="str">
            <v>HOWARD A. DOOLIN MIDDLE</v>
          </cell>
        </row>
        <row r="176">
          <cell r="B176" t="str">
            <v>HOWARD D. MCMILLAN MIDDLE</v>
          </cell>
        </row>
        <row r="177">
          <cell r="B177" t="str">
            <v>HOWARD DRIVE ELEMENTARY</v>
          </cell>
        </row>
        <row r="178">
          <cell r="B178" t="str">
            <v>HUBERT O. SIBLEY K-8 CENTER</v>
          </cell>
        </row>
        <row r="179">
          <cell r="B179" t="str">
            <v>INSTRUCTIONAL SYSTEMWIDE</v>
          </cell>
        </row>
        <row r="180">
          <cell r="B180" t="str">
            <v>INTEGRATED ACADEMICS (SIATECH)</v>
          </cell>
        </row>
        <row r="181">
          <cell r="B181" t="str">
            <v>INTL STUDIES PREP ACADEMY</v>
          </cell>
        </row>
        <row r="182">
          <cell r="B182" t="str">
            <v>INTL. STUDIES CHARTER MIDDLE</v>
          </cell>
        </row>
        <row r="183">
          <cell r="B183" t="str">
            <v>INTL. STUDIES CHARTER SENIOR</v>
          </cell>
        </row>
        <row r="184">
          <cell r="B184" t="str">
            <v>IPREPARATORY ACADEMY</v>
          </cell>
        </row>
        <row r="185">
          <cell r="B185" t="str">
            <v>IRVING &amp; BEATRICE PESKOE K-8</v>
          </cell>
        </row>
        <row r="186">
          <cell r="B186" t="str">
            <v>ISAAC ACADEMY K-8</v>
          </cell>
        </row>
        <row r="187">
          <cell r="B187" t="str">
            <v>J.W. JOHNSON ELEMENTARY</v>
          </cell>
        </row>
        <row r="188">
          <cell r="B188" t="str">
            <v>JACK D. GORDON ELEMENTARY</v>
          </cell>
        </row>
        <row r="189">
          <cell r="B189" t="str">
            <v>JAMES H. BRIGHT ELEMENTARY</v>
          </cell>
        </row>
        <row r="190">
          <cell r="B190" t="str">
            <v>JAN MANN OPPORTUNITY SCHOOL</v>
          </cell>
        </row>
        <row r="191">
          <cell r="B191" t="str">
            <v>JANE ROBERTS K-8 CENTER</v>
          </cell>
        </row>
        <row r="192">
          <cell r="B192" t="str">
            <v>JESSE J MCCRARY JR ELEMENTARY</v>
          </cell>
        </row>
        <row r="193">
          <cell r="B193" t="str">
            <v>JOE HALL ELEMENTARY</v>
          </cell>
        </row>
        <row r="194">
          <cell r="B194" t="str">
            <v>JOELLA C. GOOD ELEMENTARY</v>
          </cell>
        </row>
        <row r="195">
          <cell r="B195" t="str">
            <v>JOHN A FERGUSON SENIOR HIGH</v>
          </cell>
        </row>
        <row r="196">
          <cell r="B196" t="str">
            <v>JOHN F. KENNEDY MIDDLE</v>
          </cell>
        </row>
        <row r="197">
          <cell r="B197" t="str">
            <v>JOHN G. DUPUIS ELEMENTARY</v>
          </cell>
        </row>
        <row r="198">
          <cell r="B198" t="str">
            <v>JOHN I. SMITH K-8 CENTER</v>
          </cell>
        </row>
        <row r="199">
          <cell r="B199" t="str">
            <v>JORGE MAS CANOSA MIDDLE</v>
          </cell>
        </row>
        <row r="200">
          <cell r="B200" t="str">
            <v>JOSE DE DIEGO MIDDLE SCHOOL</v>
          </cell>
        </row>
        <row r="201">
          <cell r="B201" t="str">
            <v>JOSE MARTI MAST 6-12 ACADEMY</v>
          </cell>
        </row>
        <row r="202">
          <cell r="B202" t="str">
            <v>JOSE MARTI MIDDLE</v>
          </cell>
        </row>
        <row r="203">
          <cell r="B203" t="str">
            <v>JUVENILE JUSTICE CENTER</v>
          </cell>
        </row>
        <row r="204">
          <cell r="B204" t="str">
            <v>KELSEY L. PHARR ELEMENTARY</v>
          </cell>
        </row>
        <row r="205">
          <cell r="B205" t="str">
            <v>KENDALE ELEMENTARY</v>
          </cell>
        </row>
        <row r="206">
          <cell r="B206" t="str">
            <v>KENDALE LAKES ELEMENTARY</v>
          </cell>
        </row>
        <row r="207">
          <cell r="B207" t="str">
            <v>KENSINGTON PARK ELEMENTARY</v>
          </cell>
        </row>
        <row r="208">
          <cell r="B208" t="str">
            <v>KENWOOD K-8 CENTER</v>
          </cell>
        </row>
        <row r="209">
          <cell r="B209" t="str">
            <v>KEY BISCAYNE K-8 CENTER</v>
          </cell>
        </row>
        <row r="210">
          <cell r="B210" t="str">
            <v>KEYS GATE CHARTER HIGH SCHL</v>
          </cell>
        </row>
        <row r="211">
          <cell r="B211" t="str">
            <v>KEYS GATE CHARTER SCHOOL</v>
          </cell>
        </row>
        <row r="212">
          <cell r="B212" t="str">
            <v>KINLOCH PARK ELEMENTARY</v>
          </cell>
        </row>
        <row r="213">
          <cell r="B213" t="str">
            <v>KINLOCH PARK MIDDLE</v>
          </cell>
        </row>
        <row r="214">
          <cell r="B214" t="str">
            <v>LAKE STEVENS ELEMENTARY</v>
          </cell>
        </row>
        <row r="215">
          <cell r="B215" t="str">
            <v>LAKE STEVENS MIDDLE</v>
          </cell>
        </row>
        <row r="216">
          <cell r="B216" t="str">
            <v>LAKEVIEW ELEMENTARY</v>
          </cell>
        </row>
        <row r="217">
          <cell r="B217" t="str">
            <v>LAMAR LOUISE CURRY MIDDLE SCH</v>
          </cell>
        </row>
        <row r="218">
          <cell r="B218" t="str">
            <v>LAURA C. SAUNDERS ELEMENTARY</v>
          </cell>
        </row>
        <row r="219">
          <cell r="B219" t="str">
            <v>LAW ENFORCEMENT OFFICERS HS</v>
          </cell>
        </row>
        <row r="220">
          <cell r="B220" t="str">
            <v>LAWRENCE ACADEMY ELEMENTARY</v>
          </cell>
        </row>
        <row r="221">
          <cell r="B221" t="str">
            <v>LAWRENCE ACADEMY MIDDLE</v>
          </cell>
        </row>
        <row r="222">
          <cell r="B222" t="str">
            <v>LAWRENCE ACADEMY SENIOR</v>
          </cell>
        </row>
        <row r="223">
          <cell r="B223" t="str">
            <v>LAWTON CHILES MIDDLE SCHOOL</v>
          </cell>
        </row>
        <row r="224">
          <cell r="B224" t="str">
            <v>LEEWOOD K-8 CENTER</v>
          </cell>
        </row>
        <row r="225">
          <cell r="B225" t="str">
            <v>LEISURE CITY K-8 CENTER</v>
          </cell>
        </row>
        <row r="226">
          <cell r="B226" t="str">
            <v>LENORA B. SMITH ELEMENTARY</v>
          </cell>
        </row>
        <row r="227">
          <cell r="B227" t="str">
            <v>LIBERTY CITY ELEMENTARY</v>
          </cell>
        </row>
        <row r="228">
          <cell r="B228" t="str">
            <v>LIFE SKILLS CENTER MIAMI-DADE</v>
          </cell>
        </row>
        <row r="229">
          <cell r="B229" t="str">
            <v>LILLIE C. EVANS K-8 CENTER</v>
          </cell>
        </row>
        <row r="230">
          <cell r="B230" t="str">
            <v>LINCOLN-MARTI CHARTER HIALEAH</v>
          </cell>
        </row>
        <row r="231">
          <cell r="B231" t="str">
            <v>LINCOLN-MARTI CS INT'L CAMPUS</v>
          </cell>
        </row>
        <row r="232">
          <cell r="B232" t="str">
            <v>LINCOLN-MARTI CS LITTLE HAVANA</v>
          </cell>
        </row>
        <row r="233">
          <cell r="B233" t="str">
            <v>LINDA LENTIN K-8 CENTER</v>
          </cell>
        </row>
        <row r="234">
          <cell r="B234" t="str">
            <v>LORAH PARK ELEMENTARY</v>
          </cell>
        </row>
        <row r="235">
          <cell r="B235" t="str">
            <v>LUDLAM ELEMENTARY</v>
          </cell>
        </row>
        <row r="236">
          <cell r="B236" t="str">
            <v>M.A. MILAM K-8 CENTER</v>
          </cell>
        </row>
        <row r="237">
          <cell r="B237" t="str">
            <v>MADIE IVES ELEMENTARY</v>
          </cell>
        </row>
        <row r="238">
          <cell r="B238" t="str">
            <v>MADISON MIDDLE SCHOOL</v>
          </cell>
        </row>
        <row r="239">
          <cell r="B239" t="str">
            <v>MAE WALTERS ELEMENTARY</v>
          </cell>
        </row>
        <row r="240">
          <cell r="B240" t="str">
            <v>MANDARIN LAKES K-8 CENTER</v>
          </cell>
        </row>
        <row r="241">
          <cell r="B241" t="str">
            <v>MARITIME &amp; SCIENCE TECHNOLOGY</v>
          </cell>
        </row>
        <row r="242">
          <cell r="B242" t="str">
            <v>MARJORY STONEMAN DOUGLAS ELEM</v>
          </cell>
        </row>
        <row r="243">
          <cell r="B243" t="str">
            <v>MARTIN LUTHER KING ELEMENTARY</v>
          </cell>
        </row>
        <row r="244">
          <cell r="B244" t="str">
            <v>MATER ACADEMY</v>
          </cell>
        </row>
        <row r="245">
          <cell r="B245" t="str">
            <v>MATER ACADEMY (MIAMI BEACH)</v>
          </cell>
        </row>
        <row r="246">
          <cell r="B246" t="str">
            <v>MATER ACADEMY CHARTER HIGH</v>
          </cell>
        </row>
        <row r="247">
          <cell r="B247" t="str">
            <v>MATER ACADEMY CHARTER MIDDLE</v>
          </cell>
        </row>
        <row r="248">
          <cell r="B248" t="str">
            <v>MATER ACADEMY EAST CHARTER</v>
          </cell>
        </row>
        <row r="249">
          <cell r="B249" t="str">
            <v>MATER ACADEMY EAST HIGH SCHOOL</v>
          </cell>
        </row>
        <row r="250">
          <cell r="B250" t="str">
            <v>MATER ACADEMY EAST MIDDLE</v>
          </cell>
        </row>
        <row r="251">
          <cell r="B251" t="str">
            <v>MATER ACADEMY HIGH-INTL STUDIE</v>
          </cell>
        </row>
        <row r="252">
          <cell r="B252" t="str">
            <v>MATER ACADEMY LAKES HIGH SCH</v>
          </cell>
        </row>
        <row r="253">
          <cell r="B253" t="str">
            <v>MATER ACADEMY LAKES MIDDLE</v>
          </cell>
        </row>
        <row r="254">
          <cell r="B254" t="str">
            <v>MATER ACADEMY MIDDLE-INTL STUD</v>
          </cell>
        </row>
        <row r="255">
          <cell r="B255" t="str">
            <v>MATER ACADEMY OF INTL STUDIES</v>
          </cell>
        </row>
        <row r="256">
          <cell r="B256" t="str">
            <v>MATER BRICKELL PREP ACAD HIGH</v>
          </cell>
        </row>
        <row r="257">
          <cell r="B257" t="str">
            <v>MATER BRICKELL PREP ACADEMY</v>
          </cell>
        </row>
        <row r="258">
          <cell r="B258" t="str">
            <v>MATER GARDENS ACADEMY</v>
          </cell>
        </row>
        <row r="259">
          <cell r="B259" t="str">
            <v>MATER GARDENS ACADEMY MIDDLE</v>
          </cell>
        </row>
        <row r="260">
          <cell r="B260" t="str">
            <v>MATER GROVE ACADEMY</v>
          </cell>
        </row>
        <row r="261">
          <cell r="B261" t="str">
            <v>MATER PERFORMING ARTS ACADEMY</v>
          </cell>
        </row>
        <row r="262">
          <cell r="B262" t="str">
            <v>MAVERICKS HIGH OF NORTH M-DADE</v>
          </cell>
        </row>
        <row r="263">
          <cell r="B263" t="str">
            <v>MAVERICKS HIGH OF SOUTH M-DADE</v>
          </cell>
        </row>
        <row r="264">
          <cell r="B264" t="str">
            <v>MAYA ANGELOU ELEMENTARY</v>
          </cell>
        </row>
        <row r="265">
          <cell r="B265" t="str">
            <v>MAYS MIDDLE</v>
          </cell>
        </row>
        <row r="266">
          <cell r="B266" t="str">
            <v>MEADOWLANE ELEMENTARY</v>
          </cell>
        </row>
        <row r="267">
          <cell r="B267" t="str">
            <v>MED ACAD SCIENCE &amp; TECHNOLOGY</v>
          </cell>
        </row>
        <row r="268">
          <cell r="B268" t="str">
            <v>MELROSE ELEMENTARY</v>
          </cell>
        </row>
        <row r="269">
          <cell r="B269" t="str">
            <v>MERRICK EDUCATIONAL CENTER</v>
          </cell>
        </row>
        <row r="270">
          <cell r="B270" t="str">
            <v>MIAMI ARTS CHARTER</v>
          </cell>
        </row>
        <row r="271">
          <cell r="B271" t="str">
            <v>MIAMI BEACH SENIOR HIGH</v>
          </cell>
        </row>
        <row r="272">
          <cell r="B272" t="str">
            <v>MIAMI CAROL CITY SENIOR HIGH</v>
          </cell>
        </row>
        <row r="273">
          <cell r="B273" t="str">
            <v>MIAMI CENTRAL SENIOR HIGH</v>
          </cell>
        </row>
        <row r="274">
          <cell r="B274" t="str">
            <v>MIAMI CHILDREN'S MUSEUM</v>
          </cell>
        </row>
        <row r="275">
          <cell r="B275" t="str">
            <v>MIAMI COMMUNITY CH HIGH SCHOOL</v>
          </cell>
        </row>
        <row r="276">
          <cell r="B276" t="str">
            <v>MIAMI COMMUNITY CHARTER MIDDLE</v>
          </cell>
        </row>
        <row r="277">
          <cell r="B277" t="str">
            <v>MIAMI COMMUNITY CHARTER SCHOOL</v>
          </cell>
        </row>
        <row r="278">
          <cell r="B278" t="str">
            <v>MIAMI CORAL PARK SENIOR HIGH</v>
          </cell>
        </row>
        <row r="279">
          <cell r="B279" t="str">
            <v>MIAMI EDISON MIDDLE</v>
          </cell>
        </row>
        <row r="280">
          <cell r="B280" t="str">
            <v>MIAMI EDISON SENIOR HIGH</v>
          </cell>
        </row>
        <row r="281">
          <cell r="B281" t="str">
            <v>MIAMI GARDENS ELEMENTARY</v>
          </cell>
        </row>
        <row r="282">
          <cell r="B282" t="str">
            <v>MIAMI HEIGHTS ELEMENTARY</v>
          </cell>
        </row>
        <row r="283">
          <cell r="B283" t="str">
            <v>MIAMI JACKSON SENIOR HIGH</v>
          </cell>
        </row>
        <row r="284">
          <cell r="B284" t="str">
            <v>MIAMI KILLIAN SENIOR HIGH</v>
          </cell>
        </row>
        <row r="285">
          <cell r="B285" t="str">
            <v>MIAMI LAKES EDUCATIONAL CENTER</v>
          </cell>
        </row>
        <row r="286">
          <cell r="B286" t="str">
            <v>MIAMI LAKES K-8 CENTER</v>
          </cell>
        </row>
        <row r="287">
          <cell r="B287" t="str">
            <v>MIAMI LAKES MIDDLE</v>
          </cell>
        </row>
        <row r="288">
          <cell r="B288" t="str">
            <v>MIAMI MACARTHUR SOUTH</v>
          </cell>
        </row>
        <row r="289">
          <cell r="B289" t="str">
            <v>MIAMI NORLAND SENIOR HIGH</v>
          </cell>
        </row>
        <row r="290">
          <cell r="B290" t="str">
            <v>MIAMI NORTHWESTERN SENIOR HIGH</v>
          </cell>
        </row>
        <row r="291">
          <cell r="B291" t="str">
            <v>MIAMI PALMETTO SENIOR HIGH</v>
          </cell>
        </row>
        <row r="292">
          <cell r="B292" t="str">
            <v>MIAMI PARK ELEMENTARY</v>
          </cell>
        </row>
        <row r="293">
          <cell r="B293" t="str">
            <v>MIAMI SENIOR HIGH</v>
          </cell>
        </row>
        <row r="294">
          <cell r="B294" t="str">
            <v>MIAMI SHORES ELEMENTARY</v>
          </cell>
        </row>
        <row r="295">
          <cell r="B295" t="str">
            <v>MIAMI SOUTHRIDGE SENIOR HIGH</v>
          </cell>
        </row>
        <row r="296">
          <cell r="B296" t="str">
            <v>MIAMI SPRINGS ELEMENTARY</v>
          </cell>
        </row>
        <row r="297">
          <cell r="B297" t="str">
            <v>MIAMI SPRINGS MIDDLE</v>
          </cell>
        </row>
        <row r="298">
          <cell r="B298" t="str">
            <v>MIAMI SPRINGS SENIOR HIGH</v>
          </cell>
        </row>
        <row r="299">
          <cell r="B299" t="str">
            <v>MIAMI SUNSET SENIOR HIGH</v>
          </cell>
        </row>
        <row r="300">
          <cell r="B300" t="str">
            <v>MIAMI-DADE ONLINE ACADEMY</v>
          </cell>
        </row>
        <row r="301">
          <cell r="B301" t="str">
            <v>MIGRANT EDUCATION PROGRAM</v>
          </cell>
        </row>
        <row r="302">
          <cell r="B302" t="str">
            <v>MORNINGSIDE ELEMENTARY</v>
          </cell>
        </row>
        <row r="303">
          <cell r="B303" t="str">
            <v>MYRTLE GROVE ELEMENTARY</v>
          </cell>
        </row>
        <row r="304">
          <cell r="B304" t="str">
            <v>N. DADE CTR FOR MODERN LANG</v>
          </cell>
        </row>
        <row r="305">
          <cell r="B305" t="str">
            <v>NATHAN YOUNG ELEMENTARY</v>
          </cell>
        </row>
        <row r="306">
          <cell r="B306" t="str">
            <v>NATURAL BRIDGE ELEMENTARY</v>
          </cell>
        </row>
        <row r="307">
          <cell r="B307" t="str">
            <v>NAUTILUS MIDDLE</v>
          </cell>
        </row>
        <row r="308">
          <cell r="B308" t="str">
            <v>NEVA KING COOPER EDUCATIONAL</v>
          </cell>
        </row>
        <row r="309">
          <cell r="B309" t="str">
            <v>NEW WORLD SCHOOL OF THE ARTS</v>
          </cell>
        </row>
        <row r="310">
          <cell r="B310" t="str">
            <v>NORLAND ELEMENTARY</v>
          </cell>
        </row>
        <row r="311">
          <cell r="B311" t="str">
            <v>NORLAND MIDDLE</v>
          </cell>
        </row>
        <row r="312">
          <cell r="B312" t="str">
            <v>NORMA BUTLER BOSSARD ELEM</v>
          </cell>
        </row>
        <row r="313">
          <cell r="B313" t="str">
            <v>NORMAN S. EDELCUP/SUNNY ISLES</v>
          </cell>
        </row>
        <row r="314">
          <cell r="B314" t="str">
            <v>NORTH BEACH ELEMENTARY</v>
          </cell>
        </row>
        <row r="315">
          <cell r="B315" t="str">
            <v>NORTH COUNTY K-8 CENTER</v>
          </cell>
        </row>
        <row r="316">
          <cell r="B316" t="str">
            <v>NORTH DADE MIDDLE</v>
          </cell>
        </row>
        <row r="317">
          <cell r="B317" t="str">
            <v>NORTH GARDENS HIGH SCHOOL</v>
          </cell>
        </row>
        <row r="318">
          <cell r="B318" t="str">
            <v>NORTH GLADE ELEMENTARY</v>
          </cell>
        </row>
        <row r="319">
          <cell r="B319" t="str">
            <v>NORTH HIALEAH ELEMENTARY</v>
          </cell>
        </row>
        <row r="320">
          <cell r="B320" t="str">
            <v>NORTH MIAMI BEACH SENIOR HIGH</v>
          </cell>
        </row>
        <row r="321">
          <cell r="B321" t="str">
            <v>NORTH MIAMI ELEMENTARY</v>
          </cell>
        </row>
        <row r="322">
          <cell r="B322" t="str">
            <v>NORTH MIAMI MIDDLE</v>
          </cell>
        </row>
        <row r="323">
          <cell r="B323" t="str">
            <v>NORTH MIAMI SENIOR HIGH</v>
          </cell>
        </row>
        <row r="324">
          <cell r="B324" t="str">
            <v>NORTH PARK HIGH SCHOOL</v>
          </cell>
        </row>
        <row r="325">
          <cell r="B325" t="str">
            <v>NORTH TWIN LAKES ELEMENTARY</v>
          </cell>
        </row>
        <row r="326">
          <cell r="B326" t="str">
            <v>NORWOOD ELEMENTARY</v>
          </cell>
        </row>
        <row r="327">
          <cell r="B327" t="str">
            <v>OAK GROVE ELEMENTARY</v>
          </cell>
        </row>
        <row r="328">
          <cell r="B328" t="str">
            <v>OJUS ELEMENTARY</v>
          </cell>
        </row>
        <row r="329">
          <cell r="B329" t="str">
            <v>OLINDA ELEMENTARY</v>
          </cell>
        </row>
        <row r="330">
          <cell r="B330" t="str">
            <v>OLIVER HOOVER ELEMENTARY</v>
          </cell>
        </row>
        <row r="331">
          <cell r="B331" t="str">
            <v>OLYMPIA HEIGHTS ELEMENTARY</v>
          </cell>
        </row>
        <row r="332">
          <cell r="B332" t="str">
            <v>ORCHARD VILLA ELEMENTARY</v>
          </cell>
        </row>
        <row r="333">
          <cell r="B333" t="str">
            <v>OXFORD ACADEMY OF MIAMI</v>
          </cell>
        </row>
        <row r="334">
          <cell r="B334" t="str">
            <v>PALM LAKES ELEMENTARY</v>
          </cell>
        </row>
        <row r="335">
          <cell r="B335" t="str">
            <v>PALM SPRINGS ELEMENTARY</v>
          </cell>
        </row>
        <row r="336">
          <cell r="B336" t="str">
            <v>PALM SPRINGS MIDDLE</v>
          </cell>
        </row>
        <row r="337">
          <cell r="B337" t="str">
            <v>PALM SPRINGS NORTH ELEMENTARY</v>
          </cell>
        </row>
        <row r="338">
          <cell r="B338" t="str">
            <v>PALMETTO ELEMENTARY</v>
          </cell>
        </row>
        <row r="339">
          <cell r="B339" t="str">
            <v>PALMETTO MIDDLE</v>
          </cell>
        </row>
        <row r="340">
          <cell r="B340" t="str">
            <v>PARKVIEW ELEMENTARY</v>
          </cell>
        </row>
        <row r="341">
          <cell r="B341" t="str">
            <v>PARKWAY ELEMENTARY</v>
          </cell>
        </row>
        <row r="342">
          <cell r="B342" t="str">
            <v>PARKWAY MIDDLE</v>
          </cell>
        </row>
        <row r="343">
          <cell r="B343" t="str">
            <v>PAUL LAURENCE DUNBAR ELEM</v>
          </cell>
        </row>
        <row r="344">
          <cell r="B344" t="str">
            <v>PAUL W. BELL MIDDLE</v>
          </cell>
        </row>
        <row r="345">
          <cell r="B345" t="str">
            <v>PERRINE ELEMENTARY</v>
          </cell>
        </row>
        <row r="346">
          <cell r="B346" t="str">
            <v>PHILLIS WHEATLEY ELEMENTARY</v>
          </cell>
        </row>
        <row r="347">
          <cell r="B347" t="str">
            <v>PHYLLIS RUTH MILLER ELEMENTARY</v>
          </cell>
        </row>
        <row r="348">
          <cell r="B348" t="str">
            <v>PINE LAKE ELEMENTARY</v>
          </cell>
        </row>
        <row r="349">
          <cell r="B349" t="str">
            <v>PINE VILLA ELEMENTARY</v>
          </cell>
        </row>
        <row r="350">
          <cell r="B350" t="str">
            <v>PINECREST ACADEMY (NORTH)</v>
          </cell>
        </row>
        <row r="351">
          <cell r="B351" t="str">
            <v>PINECREST ACADEMY CHARTER HIGH</v>
          </cell>
        </row>
        <row r="352">
          <cell r="B352" t="str">
            <v>PINECREST ACADEMY CHARTER MIDD</v>
          </cell>
        </row>
        <row r="353">
          <cell r="B353" t="str">
            <v>PINECREST ACADEMY MIDDLE NORTH</v>
          </cell>
        </row>
        <row r="354">
          <cell r="B354" t="str">
            <v>PINECREST ACADEMY SOUTH CAMPUS</v>
          </cell>
        </row>
        <row r="355">
          <cell r="B355" t="str">
            <v>PINECREST COVE ACADEMY</v>
          </cell>
        </row>
        <row r="356">
          <cell r="B356" t="str">
            <v>PINECREST ELEMENTARY</v>
          </cell>
        </row>
        <row r="357">
          <cell r="B357" t="str">
            <v>PINECREST PREP ACADEMY</v>
          </cell>
        </row>
        <row r="358">
          <cell r="B358" t="str">
            <v>POINCIANA PARK ELEMENTARY</v>
          </cell>
        </row>
        <row r="359">
          <cell r="B359" t="str">
            <v>PONCE DE LEON MIDDLE</v>
          </cell>
        </row>
        <row r="360">
          <cell r="B360" t="str">
            <v>PRE K - INTERVENTION</v>
          </cell>
        </row>
        <row r="361">
          <cell r="B361" t="str">
            <v>PRIMARY LEARNING CENTER</v>
          </cell>
        </row>
        <row r="362">
          <cell r="B362" t="str">
            <v>RAINBOW PARK ELEMENTARY</v>
          </cell>
        </row>
        <row r="363">
          <cell r="B363" t="str">
            <v>RAMZ ACAD MIDDLE MIAMI CAMPUS</v>
          </cell>
        </row>
        <row r="364">
          <cell r="B364" t="str">
            <v>RAMZ ACADEMY ELEM MIAMI CAMPUS</v>
          </cell>
        </row>
        <row r="365">
          <cell r="B365" t="str">
            <v>REDLAND ELEMENTARY</v>
          </cell>
        </row>
        <row r="366">
          <cell r="B366" t="str">
            <v>REDLAND MIDDLE</v>
          </cell>
        </row>
        <row r="367">
          <cell r="B367" t="str">
            <v>REDONDO ELEMENTARY</v>
          </cell>
        </row>
        <row r="368">
          <cell r="B368" t="str">
            <v>REGION VI</v>
          </cell>
        </row>
        <row r="369">
          <cell r="B369" t="str">
            <v>RENAISSANCE ELEMENTARY CHARTER</v>
          </cell>
        </row>
        <row r="370">
          <cell r="B370" t="str">
            <v>RENAISSANCE MIDDLE CHARTER</v>
          </cell>
        </row>
        <row r="371">
          <cell r="B371" t="str">
            <v>RICHARD ALLEN LEADERSHIP ACAD</v>
          </cell>
        </row>
        <row r="372">
          <cell r="B372" t="str">
            <v>RICHMOND HEIGHTS MIDDLE</v>
          </cell>
        </row>
        <row r="373">
          <cell r="B373" t="str">
            <v>RIVER CITIES COMMUNITY CHARTER</v>
          </cell>
        </row>
        <row r="374">
          <cell r="B374" t="str">
            <v>RIVERSIDE ELEMENTARY</v>
          </cell>
        </row>
        <row r="375">
          <cell r="B375" t="str">
            <v>RIVIERA MIDDLE</v>
          </cell>
        </row>
        <row r="376">
          <cell r="B376" t="str">
            <v>ROBERT MORGAN EDUCATIONAL CTR</v>
          </cell>
        </row>
        <row r="377">
          <cell r="B377" t="str">
            <v>ROBERT RENICK EDUCATION CTR</v>
          </cell>
        </row>
        <row r="378">
          <cell r="B378" t="str">
            <v>ROBERT RUSSA MOTON ELEMENTARY</v>
          </cell>
        </row>
        <row r="379">
          <cell r="B379" t="str">
            <v>ROCKWAY ELEMENTARY</v>
          </cell>
        </row>
        <row r="380">
          <cell r="B380" t="str">
            <v>ROCKWAY MIDDLE</v>
          </cell>
        </row>
        <row r="381">
          <cell r="B381" t="str">
            <v>RONALD W REAGAN/DORAL SENIOR</v>
          </cell>
        </row>
        <row r="382">
          <cell r="B382" t="str">
            <v>ROYAL GREEN ELEMENTARY</v>
          </cell>
        </row>
        <row r="383">
          <cell r="B383" t="str">
            <v>ROYAL PALM ELEMENTARY</v>
          </cell>
        </row>
        <row r="384">
          <cell r="B384" t="str">
            <v>RUBEN DARIO MIDDLE</v>
          </cell>
        </row>
        <row r="385">
          <cell r="B385" t="str">
            <v>RUTH K BROAD/BAY HARBOR K-8</v>
          </cell>
        </row>
        <row r="386">
          <cell r="B386" t="str">
            <v>RUTH OWENS KRUSE' EDUC CENTER</v>
          </cell>
        </row>
        <row r="387">
          <cell r="B387" t="str">
            <v>SANTA CLARA ELEMENTARY</v>
          </cell>
        </row>
        <row r="388">
          <cell r="B388" t="str">
            <v>SCHOOL FOR ADV STUDIES SOUTH</v>
          </cell>
        </row>
        <row r="389">
          <cell r="B389" t="str">
            <v>SCHOOL FOR ADV STUDIES-HOMESTD</v>
          </cell>
        </row>
        <row r="390">
          <cell r="B390" t="str">
            <v>SCHOOL FOR ADVANCED STUDIES NO</v>
          </cell>
        </row>
        <row r="391">
          <cell r="B391" t="str">
            <v>SCHOOL FOR ADVANCED STUDIES WC</v>
          </cell>
        </row>
        <row r="392">
          <cell r="B392" t="str">
            <v>SCOTT LAKE ELEMENTARY</v>
          </cell>
        </row>
        <row r="393">
          <cell r="B393" t="str">
            <v>SEMINOLE ELEMENTARY</v>
          </cell>
        </row>
        <row r="394">
          <cell r="B394" t="str">
            <v>SHADOWLAWN ELEMENTARY</v>
          </cell>
        </row>
        <row r="395">
          <cell r="B395" t="str">
            <v>SHENANDOAH ELEMENTARY</v>
          </cell>
        </row>
        <row r="396">
          <cell r="B396" t="str">
            <v>SHENANDOAH MIDDLE</v>
          </cell>
        </row>
        <row r="397">
          <cell r="B397" t="str">
            <v>SILVER BLUFF ELEMENTARY</v>
          </cell>
        </row>
        <row r="398">
          <cell r="B398" t="str">
            <v>SKYWAY ELEMENTARY</v>
          </cell>
        </row>
        <row r="399">
          <cell r="B399" t="str">
            <v>SNAPPER CREEK ELEMENTARY</v>
          </cell>
        </row>
        <row r="400">
          <cell r="B400" t="str">
            <v>SOMERSET ACAD AT SILVER PALMS</v>
          </cell>
        </row>
        <row r="401">
          <cell r="B401" t="str">
            <v>SOMERSET ACAD HIGH SOUTH-HMSTD</v>
          </cell>
        </row>
        <row r="402">
          <cell r="B402" t="str">
            <v>SOMERSET ACAD MIDDLE (C-PALMS)</v>
          </cell>
        </row>
        <row r="403">
          <cell r="B403" t="str">
            <v>SOMERSET ACAD MIDDLE (S-MIAMI)</v>
          </cell>
        </row>
        <row r="404">
          <cell r="B404" t="str">
            <v>SOMERSET ACADEMY</v>
          </cell>
        </row>
        <row r="405">
          <cell r="B405" t="str">
            <v>SOMERSET ACADEMY CHARTER ELEM</v>
          </cell>
        </row>
        <row r="406">
          <cell r="B406" t="str">
            <v>SOMERSET ACADEMY CHARTER HIGH</v>
          </cell>
        </row>
        <row r="407">
          <cell r="B407" t="str">
            <v>SOMERSET ACADEMY ELEMENTARY</v>
          </cell>
        </row>
        <row r="408">
          <cell r="B408" t="str">
            <v>SOMERSET ACADEMY HIGH (SOUTH)</v>
          </cell>
        </row>
        <row r="409">
          <cell r="B409" t="str">
            <v>SOMERSET ACADEMY MIDDLE</v>
          </cell>
        </row>
        <row r="410">
          <cell r="B410" t="str">
            <v>SOMERSET ACADEMY MIDDLE-SOUTH</v>
          </cell>
        </row>
        <row r="411">
          <cell r="B411" t="str">
            <v>SOMERSET ACADEMY(SILVER PALMS)</v>
          </cell>
        </row>
        <row r="412">
          <cell r="B412" t="str">
            <v>SOMERSET ARTS ACADEMY</v>
          </cell>
        </row>
        <row r="413">
          <cell r="B413" t="str">
            <v>SOMERSET GRACE ACADEMY</v>
          </cell>
        </row>
        <row r="414">
          <cell r="B414" t="str">
            <v>SOMERSET OAKS ACADEMY</v>
          </cell>
        </row>
        <row r="415">
          <cell r="B415" t="str">
            <v>SOUTH DADE MIDDLE SCHOOL</v>
          </cell>
        </row>
        <row r="416">
          <cell r="B416" t="str">
            <v>SOUTH DADE SENIOR HIGH</v>
          </cell>
        </row>
        <row r="417">
          <cell r="B417" t="str">
            <v>SOUTH FLORIDA AUTISM CHARTER</v>
          </cell>
        </row>
        <row r="418">
          <cell r="B418" t="str">
            <v>SOUTH HIALEAH ELEMENTARY</v>
          </cell>
        </row>
        <row r="419">
          <cell r="B419" t="str">
            <v>SOUTH MIAMI HEIGHTS ELEMENTARY</v>
          </cell>
        </row>
        <row r="420">
          <cell r="B420" t="str">
            <v>SOUTH MIAMI K-8 CENTER</v>
          </cell>
        </row>
        <row r="421">
          <cell r="B421" t="str">
            <v>SOUTH MIAMI MIDDLE SCHOOL</v>
          </cell>
        </row>
        <row r="422">
          <cell r="B422" t="str">
            <v>SOUTH MIAMI SENIOR HIGH</v>
          </cell>
        </row>
        <row r="423">
          <cell r="B423" t="str">
            <v>SOUTH POINTE ELEMENTARY</v>
          </cell>
        </row>
        <row r="424">
          <cell r="B424" t="str">
            <v>SOUTHSIDE ELEMENTARY</v>
          </cell>
        </row>
        <row r="425">
          <cell r="B425" t="str">
            <v>SOUTHWEST MIAMI SENIOR HIGH</v>
          </cell>
        </row>
        <row r="426">
          <cell r="B426" t="str">
            <v>SOUTHWOOD MIDDLE</v>
          </cell>
        </row>
        <row r="427">
          <cell r="B427" t="str">
            <v>SPANISH LAKE ELEMENTARY</v>
          </cell>
        </row>
        <row r="428">
          <cell r="B428" t="str">
            <v>SPRINGVIEW ELEMENTARY</v>
          </cell>
        </row>
        <row r="429">
          <cell r="B429" t="str">
            <v>SUMMERVILLE CHARTER SCHOOL</v>
          </cell>
        </row>
        <row r="430">
          <cell r="B430" t="str">
            <v>SUNSET ELEMENTARY</v>
          </cell>
        </row>
        <row r="431">
          <cell r="B431" t="str">
            <v>SUNSET PARK ELEMENTARY</v>
          </cell>
        </row>
        <row r="432">
          <cell r="B432" t="str">
            <v>SWEETWATER ELEMENTARY</v>
          </cell>
        </row>
        <row r="433">
          <cell r="B433" t="str">
            <v>SYLVANIA HEIGHTS ELEMENTARY</v>
          </cell>
        </row>
        <row r="434">
          <cell r="B434" t="str">
            <v>TAP PROGRAM FACILITIES</v>
          </cell>
        </row>
        <row r="435">
          <cell r="B435" t="str">
            <v>TERRA ENVIRONMENTAL RESEARCH</v>
          </cell>
        </row>
        <row r="436">
          <cell r="B436" t="str">
            <v>THENA C. CROWDER ELEMENTARY</v>
          </cell>
        </row>
        <row r="437">
          <cell r="B437" t="str">
            <v>THOMAS JEFFERSON MIDDLE</v>
          </cell>
        </row>
        <row r="438">
          <cell r="B438" t="str">
            <v>TOUSSAINT L'OUVERTURE ELEM</v>
          </cell>
        </row>
        <row r="439">
          <cell r="B439" t="str">
            <v>TREASURE ISLAND ELEMENTARY</v>
          </cell>
        </row>
        <row r="440">
          <cell r="B440" t="str">
            <v>TROPICAL ELEMENTARY</v>
          </cell>
        </row>
        <row r="441">
          <cell r="B441" t="str">
            <v>TWIN LAKES ELEMENTARY</v>
          </cell>
        </row>
        <row r="442">
          <cell r="B442" t="str">
            <v>VAN E. BLANTON ELEMENTARY</v>
          </cell>
        </row>
        <row r="443">
          <cell r="B443" t="str">
            <v>VILLAGE GREEN ELEMENTARY</v>
          </cell>
        </row>
        <row r="444">
          <cell r="B444" t="str">
            <v>VINELAND K-8 CENTER</v>
          </cell>
        </row>
        <row r="445">
          <cell r="B445" t="str">
            <v>VIRGINIA A BOONE/HIGHLAND OAKS</v>
          </cell>
        </row>
        <row r="446">
          <cell r="B446" t="str">
            <v>W. R. THOMAS MIDDLE</v>
          </cell>
        </row>
        <row r="447">
          <cell r="B447" t="str">
            <v>W.J. BRYAN ELEMENTARY</v>
          </cell>
        </row>
        <row r="448">
          <cell r="B448" t="str">
            <v>WESLEY MATTHEWS ELEMENTARY</v>
          </cell>
        </row>
        <row r="449">
          <cell r="B449" t="str">
            <v>WEST HIALEAH GARDENS ELEM</v>
          </cell>
        </row>
        <row r="450">
          <cell r="B450" t="str">
            <v>WEST HOMESTEAD ELEMENTARY</v>
          </cell>
        </row>
        <row r="451">
          <cell r="B451" t="str">
            <v>WEST MIAMI MIDDLE</v>
          </cell>
        </row>
        <row r="452">
          <cell r="B452" t="str">
            <v>WESTLAND HIALEAH SENIOR HIGH</v>
          </cell>
        </row>
        <row r="453">
          <cell r="B453" t="str">
            <v>WESTVIEW MIDDLE</v>
          </cell>
        </row>
        <row r="454">
          <cell r="B454" t="str">
            <v>WHISPERING PINES ELEMENTARY</v>
          </cell>
        </row>
        <row r="455">
          <cell r="B455" t="str">
            <v>WILLIAM A. CHAPMAN ELEMENTARY</v>
          </cell>
        </row>
        <row r="456">
          <cell r="B456" t="str">
            <v>WILLIAM H. TURNER TECHNICAL</v>
          </cell>
        </row>
        <row r="457">
          <cell r="B457" t="str">
            <v>WILLIAM LEHMAN ELEMENTARY</v>
          </cell>
        </row>
        <row r="458">
          <cell r="B458" t="str">
            <v>WINSTON PARK K-8 CENTER</v>
          </cell>
        </row>
        <row r="459">
          <cell r="B459" t="str">
            <v>YOUNG MENS PREPARATORY ACADEMY</v>
          </cell>
        </row>
        <row r="460">
          <cell r="B460" t="str">
            <v>YOUNG WOMEN'S PREPARATORY ACAD</v>
          </cell>
        </row>
        <row r="461">
          <cell r="B461" t="str">
            <v>YOUTH CO-OP CHARTER SCHOOL</v>
          </cell>
        </row>
        <row r="462">
          <cell r="B462" t="str">
            <v>ZELDA GLAZER MIDDLE SCHOOL</v>
          </cell>
        </row>
        <row r="463">
          <cell r="B463" t="str">
            <v>ZORA NEALE HURSTON ELEMENTARY</v>
          </cell>
        </row>
      </sheetData>
      <sheetData sheetId="129"/>
      <sheetData sheetId="130"/>
      <sheetData sheetId="131"/>
      <sheetData sheetId="132"/>
      <sheetData sheetId="133"/>
      <sheetData sheetId="1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Select School"/>
      <sheetName val="Grade 3 Report"/>
      <sheetName val="Grade 4 Report"/>
      <sheetName val="Grade 5 Report"/>
      <sheetName val="G3-5 Matrix"/>
      <sheetName val="Mem_All"/>
      <sheetName val="MEM_RL1"/>
      <sheetName val="MEM_RL2"/>
      <sheetName val="MEM_RL3"/>
      <sheetName val="MEM_RL4"/>
      <sheetName val="MEM_RL5"/>
      <sheetName val="MEM_ML1"/>
      <sheetName val="MEM_ML2"/>
      <sheetName val="MEM_ML3"/>
      <sheetName val="MEM_ML4"/>
      <sheetName val="MEM_ML5"/>
      <sheetName val="MEM_W"/>
      <sheetName val="MEM_B"/>
      <sheetName val="MEM_H"/>
      <sheetName val="MEM_A"/>
      <sheetName val="MEM_I"/>
      <sheetName val="MEM_ED"/>
      <sheetName val="MEM_ELL"/>
      <sheetName val="MEM_SWD"/>
      <sheetName val="G3-RALL"/>
      <sheetName val="G3-RW"/>
      <sheetName val="G3-RB"/>
      <sheetName val="G3-RH"/>
      <sheetName val="G3-RA"/>
      <sheetName val="G3-RI"/>
      <sheetName val="G3-RED"/>
      <sheetName val="G3-RELL"/>
      <sheetName val="G3-RSWD"/>
      <sheetName val="G3-MALL"/>
      <sheetName val="G3-MW"/>
      <sheetName val="G3-MB"/>
      <sheetName val="G3-MH"/>
      <sheetName val="G3-MA"/>
      <sheetName val="G3-MI"/>
      <sheetName val="G3-MED"/>
      <sheetName val="G3-MELL"/>
      <sheetName val="G3-MSWD"/>
      <sheetName val="G4-RALL"/>
      <sheetName val="G4-RL1"/>
      <sheetName val="G4-RL2"/>
      <sheetName val="G4-RL3"/>
      <sheetName val="G4-RL4"/>
      <sheetName val="G4-RL5"/>
      <sheetName val="G4-RW"/>
      <sheetName val="G4-RB"/>
      <sheetName val="G4-RH"/>
      <sheetName val="G4-RA"/>
      <sheetName val="G4-RI"/>
      <sheetName val="G4-RED"/>
      <sheetName val="G4-RELL"/>
      <sheetName val="G4-RSWD"/>
      <sheetName val="G4-MALL"/>
      <sheetName val="G4-ML1"/>
      <sheetName val="G4-ML2"/>
      <sheetName val="G4-ML3"/>
      <sheetName val="G4-ML4"/>
      <sheetName val="G4-ML5"/>
      <sheetName val="G4-MW"/>
      <sheetName val="G4-MB"/>
      <sheetName val="G4-MH"/>
      <sheetName val="G4-MA"/>
      <sheetName val="G4-MI"/>
      <sheetName val="G4-MED"/>
      <sheetName val="G4-MELL"/>
      <sheetName val="G4-MSWD"/>
      <sheetName val="G4-WALL"/>
      <sheetName val="G4-WW"/>
      <sheetName val="G4-WB"/>
      <sheetName val="G4-WH"/>
      <sheetName val="G4-WA"/>
      <sheetName val="G4-WI"/>
      <sheetName val="G4-WED"/>
      <sheetName val="G4-WELL"/>
      <sheetName val="G4-WSWD"/>
      <sheetName val="G5-RALL"/>
      <sheetName val="G5-RL1"/>
      <sheetName val="G5-RL2"/>
      <sheetName val="G5-RL3"/>
      <sheetName val="G5-RL4"/>
      <sheetName val="G5-RL5"/>
      <sheetName val="G5-RW"/>
      <sheetName val="G5-RB"/>
      <sheetName val="G5-RH"/>
      <sheetName val="G5-RA"/>
      <sheetName val="G5-RI"/>
      <sheetName val="G5-RED"/>
      <sheetName val="G5-RELL"/>
      <sheetName val="G5-RSWD"/>
      <sheetName val="G5-MALL"/>
      <sheetName val="G5-ML1"/>
      <sheetName val="G5-ML2"/>
      <sheetName val="G5-ML3"/>
      <sheetName val="G5-ML4"/>
      <sheetName val="G5-ML5"/>
      <sheetName val="G5-MW"/>
      <sheetName val="G5-MB"/>
      <sheetName val="G5-MH"/>
      <sheetName val="G5-MA"/>
      <sheetName val="G5-MI"/>
      <sheetName val="G5-MED"/>
      <sheetName val="G5-MELL"/>
      <sheetName val="G5-MSWD"/>
      <sheetName val="G5-SALL"/>
      <sheetName val="SchList"/>
      <sheetName val="ETO by Type"/>
      <sheetName val="Blind"/>
      <sheetName val="AUTOM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>
        <row r="1">
          <cell r="B1" t="str">
            <v>School Name</v>
          </cell>
        </row>
        <row r="2">
          <cell r="B2" t="str">
            <v>ACADEMIR CHARTER SCHOOL MIDDLE</v>
          </cell>
        </row>
        <row r="3">
          <cell r="B3" t="str">
            <v>ACADEMIR CHARTER SCHOOL WEST</v>
          </cell>
        </row>
        <row r="4">
          <cell r="B4" t="str">
            <v>ACADEMY FOR COMMUNITY ED</v>
          </cell>
        </row>
        <row r="5">
          <cell r="B5" t="str">
            <v>ACADEMY FOR INT'L EDUCATION CH</v>
          </cell>
        </row>
        <row r="6">
          <cell r="B6" t="str">
            <v>ACADEMY OF ARTS AND MINDS</v>
          </cell>
        </row>
        <row r="7">
          <cell r="B7" t="str">
            <v>ADA MERRITT K-8 CENTER</v>
          </cell>
        </row>
        <row r="8">
          <cell r="B8" t="str">
            <v>ADVANCED LEARNING CHARTER SCH</v>
          </cell>
        </row>
        <row r="9">
          <cell r="B9" t="str">
            <v>ADVANTAGE ACAD AT SUMMERVILLE</v>
          </cell>
        </row>
        <row r="10">
          <cell r="B10" t="str">
            <v>ADVANTAGE ACAD AT WATERSTONE</v>
          </cell>
        </row>
        <row r="11">
          <cell r="B11" t="str">
            <v>ADVANTAGE ACADEMY SANTA FE</v>
          </cell>
        </row>
        <row r="12">
          <cell r="B12" t="str">
            <v>AIR BASE ELEMENTARY</v>
          </cell>
        </row>
        <row r="13">
          <cell r="B13" t="str">
            <v>ALLAPATTAH MIDDLE</v>
          </cell>
        </row>
        <row r="14">
          <cell r="B14" t="str">
            <v>ALONZO &amp; TRACY MOURNING SH</v>
          </cell>
        </row>
        <row r="15">
          <cell r="B15" t="str">
            <v>ALPHA CHARTER OF EXCELLENCE</v>
          </cell>
        </row>
        <row r="16">
          <cell r="B16" t="str">
            <v>ALTERNATIVE OUTREACH PROGRAM</v>
          </cell>
        </row>
        <row r="17">
          <cell r="B17" t="str">
            <v>ALTERNATIVE OUTREACH-EXT. YR</v>
          </cell>
        </row>
        <row r="18">
          <cell r="B18" t="str">
            <v>AMELIA EARHART ELEMENTARY</v>
          </cell>
        </row>
        <row r="19">
          <cell r="B19" t="str">
            <v>AMERICAN SENIOR</v>
          </cell>
        </row>
        <row r="20">
          <cell r="B20" t="str">
            <v>ANDOVER MIDDLE SCHOOL</v>
          </cell>
        </row>
        <row r="21">
          <cell r="B21" t="str">
            <v>ARCH CREEK ELEMENTARY SCHOOL</v>
          </cell>
        </row>
        <row r="22">
          <cell r="B22" t="str">
            <v>ARCHIMEDEAN ACADEMY</v>
          </cell>
        </row>
        <row r="23">
          <cell r="B23" t="str">
            <v>ARCHIMEDEAN CONSERVATORY</v>
          </cell>
        </row>
        <row r="24">
          <cell r="B24" t="str">
            <v>ARCHIMEDEAN UPPER CONSERV CHAR</v>
          </cell>
        </row>
        <row r="25">
          <cell r="B25" t="str">
            <v>ARCOLA LAKE ELEMENTARY</v>
          </cell>
        </row>
        <row r="26">
          <cell r="B26" t="str">
            <v>ARTHUR AND POLLY MAYS CONSERVA</v>
          </cell>
        </row>
        <row r="27">
          <cell r="B27" t="str">
            <v>ARVIDA MIDDLE SCHOOL</v>
          </cell>
        </row>
        <row r="28">
          <cell r="B28" t="str">
            <v>ASPIRA EUGENIO MARIA DE HOSTOS</v>
          </cell>
        </row>
        <row r="29">
          <cell r="B29" t="str">
            <v>ASPIRA RAUL A. MARTINEZ CHTR</v>
          </cell>
        </row>
        <row r="30">
          <cell r="B30" t="str">
            <v>ASPIRA SOUTH YOUTH LEADERSHIP</v>
          </cell>
        </row>
        <row r="31">
          <cell r="B31" t="str">
            <v>AUBURNDALE ELEMENTARY</v>
          </cell>
        </row>
        <row r="32">
          <cell r="B32" t="str">
            <v>AVENTURA CITY OF EXCELLENCE</v>
          </cell>
        </row>
        <row r="33">
          <cell r="B33" t="str">
            <v>AVENTURA WATERWAYS K-8 CENTER</v>
          </cell>
        </row>
        <row r="34">
          <cell r="B34" t="str">
            <v>AVOCADO ELEMENTARY</v>
          </cell>
        </row>
        <row r="35">
          <cell r="B35" t="str">
            <v>BANYAN ELEMENTARY</v>
          </cell>
        </row>
        <row r="36">
          <cell r="B36" t="str">
            <v>BARBARA GOLEMAN SENIOR HIGH</v>
          </cell>
        </row>
        <row r="37">
          <cell r="B37" t="str">
            <v>BARBARA HAWKINS ELEMENTARY</v>
          </cell>
        </row>
        <row r="38">
          <cell r="B38" t="str">
            <v>BEL-AIRE ELEMENTARY</v>
          </cell>
        </row>
        <row r="39">
          <cell r="B39" t="str">
            <v>BEN GAMLA CHARTER SCHL</v>
          </cell>
        </row>
        <row r="40">
          <cell r="B40" t="str">
            <v>BEN SHEPPARD ELEMENTARY</v>
          </cell>
        </row>
        <row r="41">
          <cell r="B41" t="str">
            <v>BENJAMIN FRANKLIN K-8 CENTER</v>
          </cell>
        </row>
        <row r="42">
          <cell r="B42" t="str">
            <v>BENT TREE ELEMENTARY</v>
          </cell>
        </row>
        <row r="43">
          <cell r="B43" t="str">
            <v>BISCAYNE ELEMENTARY</v>
          </cell>
        </row>
        <row r="44">
          <cell r="B44" t="str">
            <v>BISCAYNE GARDENS ELEMENTARY</v>
          </cell>
        </row>
        <row r="45">
          <cell r="B45" t="str">
            <v>BLUE LAKES ELEMENTARY</v>
          </cell>
        </row>
        <row r="46">
          <cell r="B46" t="str">
            <v>BOB GRAHAM EDUCATION CTR</v>
          </cell>
        </row>
        <row r="47">
          <cell r="B47" t="str">
            <v>BOOKER T. WASHINGTON SR. HIGH</v>
          </cell>
        </row>
        <row r="48">
          <cell r="B48" t="str">
            <v>BOWMAN ASHE/DOOLIN K-8 ACAD</v>
          </cell>
        </row>
        <row r="49">
          <cell r="B49" t="str">
            <v>BRENTWOOD ELEMENTARY</v>
          </cell>
        </row>
        <row r="50">
          <cell r="B50" t="str">
            <v>BRIDGEPOINT ACAD GREATER MIAMI</v>
          </cell>
        </row>
        <row r="51">
          <cell r="B51" t="str">
            <v>BRIDGEPOINT ACAD INTERAMERICAN</v>
          </cell>
        </row>
        <row r="52">
          <cell r="B52" t="str">
            <v>BRIDGEPOINT ACAD VILLAGE GREEN</v>
          </cell>
        </row>
        <row r="53">
          <cell r="B53" t="str">
            <v>BRIDGEPOINT ACADEMY</v>
          </cell>
        </row>
        <row r="54">
          <cell r="B54" t="str">
            <v>BROADMOOR ELEMENTARY</v>
          </cell>
        </row>
        <row r="55">
          <cell r="B55" t="str">
            <v>BROWNSVILLE MIDDLE</v>
          </cell>
        </row>
        <row r="56">
          <cell r="B56" t="str">
            <v>BUNCHE PARK ELEMENTARY</v>
          </cell>
        </row>
        <row r="57">
          <cell r="B57" t="str">
            <v>CALUSA ELEMENTARY</v>
          </cell>
        </row>
        <row r="58">
          <cell r="B58" t="str">
            <v>CAMPBELL DRIVE K-8 CENTER</v>
          </cell>
        </row>
        <row r="59">
          <cell r="B59" t="str">
            <v>CAMPBELL DRIVE MIDDLE</v>
          </cell>
        </row>
        <row r="60">
          <cell r="B60" t="str">
            <v>CARIBBEAN ELEMENTARY</v>
          </cell>
        </row>
        <row r="61">
          <cell r="B61" t="str">
            <v>CAROL CITY ELEMENTARY</v>
          </cell>
        </row>
        <row r="62">
          <cell r="B62" t="str">
            <v>CAROL CITY MIDDLE</v>
          </cell>
        </row>
        <row r="63">
          <cell r="B63" t="str">
            <v>CARRIE P MEEK/WESTVIEW K-8 CTR</v>
          </cell>
        </row>
        <row r="64">
          <cell r="B64" t="str">
            <v>CENTENNIAL MIDDLE</v>
          </cell>
        </row>
        <row r="65">
          <cell r="B65" t="str">
            <v>CHAPMAN PARTNERSHIP ECC NORTH</v>
          </cell>
        </row>
        <row r="66">
          <cell r="B66" t="str">
            <v>CHAPMAN PARTNERSHIP ECC SOUTH</v>
          </cell>
        </row>
        <row r="67">
          <cell r="B67" t="str">
            <v>CHARLES DAVID WYCHE JR ELEM</v>
          </cell>
        </row>
        <row r="68">
          <cell r="B68" t="str">
            <v>CHARLES R. DREW ELEMENTARY</v>
          </cell>
        </row>
        <row r="69">
          <cell r="B69" t="str">
            <v>CHARLES R. DREW MIDDLE</v>
          </cell>
        </row>
        <row r="70">
          <cell r="B70" t="str">
            <v>CHARLES R. HADLEY ELEMENTARY</v>
          </cell>
        </row>
        <row r="71">
          <cell r="B71" t="str">
            <v>CHARTER HS OF THE AMERICAS</v>
          </cell>
        </row>
        <row r="72">
          <cell r="B72" t="str">
            <v>CHARTER SCHOOL AT WATERSTONE</v>
          </cell>
        </row>
        <row r="73">
          <cell r="B73" t="str">
            <v>CHRISTINA M. EVE ELEMENTARY</v>
          </cell>
        </row>
        <row r="74">
          <cell r="B74" t="str">
            <v>CITRUS GROVE ELEMENTARY</v>
          </cell>
        </row>
        <row r="75">
          <cell r="B75" t="str">
            <v>CITRUS GROVE MIDDLE SCHOOL</v>
          </cell>
        </row>
        <row r="76">
          <cell r="B76" t="str">
            <v>CITY OF HIALEAH EDUCATION ACAD</v>
          </cell>
        </row>
        <row r="77">
          <cell r="B77" t="str">
            <v>CLAUDE PEPPER ELEMENTARY</v>
          </cell>
        </row>
        <row r="78">
          <cell r="B78" t="str">
            <v>COCONUT GROVE ELEMENTARY</v>
          </cell>
        </row>
        <row r="79">
          <cell r="B79" t="str">
            <v>COCONUT PALM K-8 ACADEMY</v>
          </cell>
        </row>
        <row r="80">
          <cell r="B80" t="str">
            <v>COLONIAL DRIVE ELEMENTARY</v>
          </cell>
        </row>
        <row r="81">
          <cell r="B81" t="str">
            <v>COMSTOCK ELEMENTARY</v>
          </cell>
        </row>
        <row r="82">
          <cell r="B82" t="str">
            <v>COPE CENTER NORTH</v>
          </cell>
        </row>
        <row r="83">
          <cell r="B83" t="str">
            <v>CORAL GABLES PREPARATORY ACAD</v>
          </cell>
        </row>
        <row r="84">
          <cell r="B84" t="str">
            <v>CORAL GABLES SENIOR HIGH</v>
          </cell>
        </row>
        <row r="85">
          <cell r="B85" t="str">
            <v>CORAL PARK ELEMENTARY</v>
          </cell>
        </row>
        <row r="86">
          <cell r="B86" t="str">
            <v>CORAL REEF ELEMENTARY</v>
          </cell>
        </row>
        <row r="87">
          <cell r="B87" t="str">
            <v>CORAL REEF MONTESSORI ACAD CH</v>
          </cell>
        </row>
        <row r="88">
          <cell r="B88" t="str">
            <v>CORAL REEF SENIOR HIGH</v>
          </cell>
        </row>
        <row r="89">
          <cell r="B89" t="str">
            <v>CORAL TERRACE ELEMENTARY</v>
          </cell>
        </row>
        <row r="90">
          <cell r="B90" t="str">
            <v>CORAL WAY K-8 CENTER</v>
          </cell>
        </row>
        <row r="91">
          <cell r="B91" t="str">
            <v>COUNTRY CLUB MIDDLE SCHOOL</v>
          </cell>
        </row>
        <row r="92">
          <cell r="B92" t="str">
            <v>CRESTVIEW ELEMENTARY</v>
          </cell>
        </row>
        <row r="93">
          <cell r="B93" t="str">
            <v>CUTLER RIDGE ELEMENTARY</v>
          </cell>
        </row>
        <row r="94">
          <cell r="B94" t="str">
            <v>CUTLER RIDGE MIDDLE</v>
          </cell>
        </row>
        <row r="95">
          <cell r="B95" t="str">
            <v>CYPRESS ELEMENTARY</v>
          </cell>
        </row>
        <row r="96">
          <cell r="B96" t="str">
            <v>DANTE B. FASCELL ELEMENTARY</v>
          </cell>
        </row>
        <row r="97">
          <cell r="B97" t="str">
            <v>DAVID FAIRCHILD ELEMENTARY</v>
          </cell>
        </row>
        <row r="98">
          <cell r="B98" t="str">
            <v>DAVID LAWRENCE JR K-8 CENTER</v>
          </cell>
        </row>
        <row r="99">
          <cell r="B99" t="str">
            <v>DESIGN &amp; ARCHITECTURE SENIOR</v>
          </cell>
        </row>
        <row r="100">
          <cell r="B100" t="str">
            <v>DEVON AIRE K-8 CENTER</v>
          </cell>
        </row>
        <row r="101">
          <cell r="B101" t="str">
            <v>District</v>
          </cell>
        </row>
        <row r="102">
          <cell r="B102" t="str">
            <v>DOCTORS CHARTER/MIAMI SHORES</v>
          </cell>
        </row>
        <row r="103">
          <cell r="B103" t="str">
            <v>DORAL ACADEMY</v>
          </cell>
        </row>
        <row r="104">
          <cell r="B104" t="str">
            <v>DORAL ACADEMY CHARTER MIDDLE</v>
          </cell>
        </row>
        <row r="105">
          <cell r="B105" t="str">
            <v>DORAL ACADEMY HIGH SCHOOL</v>
          </cell>
        </row>
        <row r="106">
          <cell r="B106" t="str">
            <v>DORAL ACADEMY OF TECHNOLOGY</v>
          </cell>
        </row>
        <row r="107">
          <cell r="B107" t="str">
            <v>DORAL MIDDLE SCHOOL</v>
          </cell>
        </row>
        <row r="108">
          <cell r="B108" t="str">
            <v>DORAL PERFORMING ARTS ACADEMY</v>
          </cell>
        </row>
        <row r="109">
          <cell r="B109" t="str">
            <v>DOROTHY M WALLACE COPE CENTER</v>
          </cell>
        </row>
        <row r="110">
          <cell r="B110" t="str">
            <v>DOWNTOWN MIAMI CHARTER SCHOOL</v>
          </cell>
        </row>
        <row r="111">
          <cell r="B111" t="str">
            <v>DR GILBERT L. PORTER ELEM</v>
          </cell>
        </row>
        <row r="112">
          <cell r="B112" t="str">
            <v>DR H W MACK/W LITTLE RIVER K8</v>
          </cell>
        </row>
        <row r="113">
          <cell r="B113" t="str">
            <v>DR HENRY E PERRINE ACADEMY</v>
          </cell>
        </row>
        <row r="114">
          <cell r="B114" t="str">
            <v>DR MICHAEL M KROP SENIOR HIGH</v>
          </cell>
        </row>
        <row r="115">
          <cell r="B115" t="str">
            <v>DR ROLANDO ESPINOSA K-8</v>
          </cell>
        </row>
        <row r="116">
          <cell r="B116" t="str">
            <v>DR. CARLOS J FINLAY ELEMENTARY</v>
          </cell>
        </row>
        <row r="117">
          <cell r="B117" t="str">
            <v>DR. EDWARD L. WHIGHAM</v>
          </cell>
        </row>
        <row r="118">
          <cell r="B118" t="str">
            <v>DR. MANUEL C. BARREIRO ELEM</v>
          </cell>
        </row>
        <row r="119">
          <cell r="B119" t="str">
            <v>DR. ROBERT B. INGRAM EL</v>
          </cell>
        </row>
        <row r="120">
          <cell r="B120" t="str">
            <v>E.W.F. STIRRUP ELEMENTARY</v>
          </cell>
        </row>
        <row r="121">
          <cell r="B121" t="str">
            <v>EARLINGTON HEIGHTS ELEMENTARY</v>
          </cell>
        </row>
        <row r="122">
          <cell r="B122" t="str">
            <v>EARLY BEGINNINGS ACADEMY-CIVIC</v>
          </cell>
        </row>
        <row r="123">
          <cell r="B123" t="str">
            <v>EDISON PARK ELEMENTARY</v>
          </cell>
        </row>
        <row r="124">
          <cell r="B124" t="str">
            <v>EMERSON ELEMENTARY</v>
          </cell>
        </row>
        <row r="125">
          <cell r="B125" t="str">
            <v>ENEIDA MASSAS HARTNER ELEM</v>
          </cell>
        </row>
        <row r="126">
          <cell r="B126" t="str">
            <v>ERNEST R GRAHAM K-8 CENTER</v>
          </cell>
        </row>
        <row r="127">
          <cell r="B127" t="str">
            <v>ETHEL F BECKFORD/RICHMOND ELEM</v>
          </cell>
        </row>
        <row r="128">
          <cell r="B128" t="str">
            <v>ETHEL KOGER BECKHAM ELEMENTARY</v>
          </cell>
        </row>
        <row r="129">
          <cell r="B129" t="str">
            <v>EUGENIA B. THOMAS K-8 CENTER</v>
          </cell>
        </row>
        <row r="130">
          <cell r="B130" t="str">
            <v>EVERGLADES K-8 CENTER</v>
          </cell>
        </row>
        <row r="131">
          <cell r="B131" t="str">
            <v>EVERGLADES PREP ACADEMY HIGH</v>
          </cell>
        </row>
        <row r="132">
          <cell r="B132" t="str">
            <v>EVERGLADES PREPARATORY ACADEMY</v>
          </cell>
        </row>
        <row r="133">
          <cell r="B133" t="str">
            <v>EXCELSIOR CHARTER ACADEMY</v>
          </cell>
        </row>
        <row r="134">
          <cell r="B134" t="str">
            <v>EXCELSIOR CHARTER HIGH SCHOOL</v>
          </cell>
        </row>
        <row r="135">
          <cell r="B135" t="str">
            <v>EXCELSIOR LANGUAGE ACADEMY K-8</v>
          </cell>
        </row>
        <row r="136">
          <cell r="B136" t="str">
            <v>FAIRLAWN ELEMENTARY</v>
          </cell>
        </row>
        <row r="137">
          <cell r="B137" t="str">
            <v>FELIX VARELA SENIOR HIGH</v>
          </cell>
        </row>
        <row r="138">
          <cell r="B138" t="str">
            <v>FIENBERG/FISHER K-8 CENTER</v>
          </cell>
        </row>
        <row r="139">
          <cell r="B139" t="str">
            <v>FLAGAMI ELEMENTARY</v>
          </cell>
        </row>
        <row r="140">
          <cell r="B140" t="str">
            <v>FLAMINGO ELEMENTARY</v>
          </cell>
        </row>
        <row r="141">
          <cell r="B141" t="str">
            <v>FLORIDA CITY ELEMENTARY</v>
          </cell>
        </row>
        <row r="142">
          <cell r="B142" t="str">
            <v>FLORIDA INTERNATIONAL ACADEMY</v>
          </cell>
        </row>
        <row r="143">
          <cell r="B143" t="str">
            <v>FLORIDA INTERNATIONAL EL ACAD</v>
          </cell>
        </row>
        <row r="144">
          <cell r="B144" t="str">
            <v>FRANCES S. TUCKER ELEMENTARY</v>
          </cell>
        </row>
        <row r="145">
          <cell r="B145" t="str">
            <v>FRANK C. MARTIN K-8 CENTER</v>
          </cell>
        </row>
        <row r="146">
          <cell r="B146" t="str">
            <v>FREDERICK DOUGLASS ELEMENTARY</v>
          </cell>
        </row>
        <row r="147">
          <cell r="B147" t="str">
            <v>FULFORD ELEMENTARY</v>
          </cell>
        </row>
        <row r="148">
          <cell r="B148" t="str">
            <v>G. HOLMES BRADDOCK SENIOR HIGH</v>
          </cell>
        </row>
        <row r="149">
          <cell r="B149" t="str">
            <v>GATEWAY ENVIRONMENTAL K-8</v>
          </cell>
        </row>
        <row r="150">
          <cell r="B150" t="str">
            <v>GEORGE T. BAKER AVIATION</v>
          </cell>
        </row>
        <row r="151">
          <cell r="B151" t="str">
            <v>GEORGE WASHINGTON CARVER</v>
          </cell>
        </row>
        <row r="152">
          <cell r="B152" t="str">
            <v>GEORGE WASHINGTON CARVER ELEM</v>
          </cell>
        </row>
        <row r="153">
          <cell r="B153" t="str">
            <v>GERTRUDE EDELMAN/SABAL PALM EL</v>
          </cell>
        </row>
        <row r="154">
          <cell r="B154" t="str">
            <v>GIBSON CHARTER SCHOOL</v>
          </cell>
        </row>
        <row r="155">
          <cell r="B155" t="str">
            <v>GLADES MIDDLE</v>
          </cell>
        </row>
        <row r="156">
          <cell r="B156" t="str">
            <v>GLORIA FLOYD ELEMENTARY</v>
          </cell>
        </row>
        <row r="157">
          <cell r="B157" t="str">
            <v>GOLDEN GLADES ELEMENTARY</v>
          </cell>
        </row>
        <row r="158">
          <cell r="B158" t="str">
            <v>GOULDS ELEMENTARY</v>
          </cell>
        </row>
        <row r="159">
          <cell r="B159" t="str">
            <v>GRATIGNY ELEMENTARY</v>
          </cell>
        </row>
        <row r="160">
          <cell r="B160" t="str">
            <v>GREEN SPRINGS HIGH SCHOOL</v>
          </cell>
        </row>
        <row r="161">
          <cell r="B161" t="str">
            <v>GREENGLADE ELEMENTARY</v>
          </cell>
        </row>
        <row r="162">
          <cell r="B162" t="str">
            <v>GREYNOLDS PARK ELEMENTARY</v>
          </cell>
        </row>
        <row r="163">
          <cell r="B163" t="str">
            <v>GULFSTREAM ELEMENTARY</v>
          </cell>
        </row>
        <row r="164">
          <cell r="B164" t="str">
            <v>HAMMOCKS MIDDLE</v>
          </cell>
        </row>
        <row r="165">
          <cell r="B165" t="str">
            <v>HENRY E.S. REEVES ELEMENTARY</v>
          </cell>
        </row>
        <row r="166">
          <cell r="B166" t="str">
            <v>HENRY H. FILER MIDDLE</v>
          </cell>
        </row>
        <row r="167">
          <cell r="B167" t="str">
            <v>HENRY M. FLAGLER ELEMENTARY</v>
          </cell>
        </row>
        <row r="168">
          <cell r="B168" t="str">
            <v>HENRY S. WEST LABORATORY SCHL</v>
          </cell>
        </row>
        <row r="169">
          <cell r="B169" t="str">
            <v>HERBERT A. AMMONS MIDDLE</v>
          </cell>
        </row>
        <row r="170">
          <cell r="B170" t="str">
            <v>HIALEAH ELEMENTARY</v>
          </cell>
        </row>
        <row r="171">
          <cell r="B171" t="str">
            <v>HIALEAH GARDENS ELEMENTARY</v>
          </cell>
        </row>
        <row r="172">
          <cell r="B172" t="str">
            <v>HIALEAH GARDENS MIDDLE SCHOOL</v>
          </cell>
        </row>
        <row r="173">
          <cell r="B173" t="str">
            <v>HIALEAH GARDENS SENIOR</v>
          </cell>
        </row>
        <row r="174">
          <cell r="B174" t="str">
            <v>HIALEAH MIDDLE</v>
          </cell>
        </row>
        <row r="175">
          <cell r="B175" t="str">
            <v>HIALEAH SENIOR</v>
          </cell>
        </row>
        <row r="176">
          <cell r="B176" t="str">
            <v>HIALEAH-MIAMI LAKES SENIOR</v>
          </cell>
        </row>
        <row r="177">
          <cell r="B177" t="str">
            <v>HIBISCUS ELEMENTARY</v>
          </cell>
        </row>
        <row r="178">
          <cell r="B178" t="str">
            <v>HIGHLAND OAKS MIDDLE</v>
          </cell>
        </row>
        <row r="179">
          <cell r="B179" t="str">
            <v>HOLMES ELEMENTARY</v>
          </cell>
        </row>
        <row r="180">
          <cell r="B180" t="str">
            <v>HOMESTEAD MIDDLE</v>
          </cell>
        </row>
        <row r="181">
          <cell r="B181" t="str">
            <v>HOMESTEAD SENIOR HIGH</v>
          </cell>
        </row>
        <row r="182">
          <cell r="B182" t="str">
            <v>HORACE MANN MIDDLE</v>
          </cell>
        </row>
        <row r="183">
          <cell r="B183" t="str">
            <v>HOWARD D. MCMILLAN MIDDLE</v>
          </cell>
        </row>
        <row r="184">
          <cell r="B184" t="str">
            <v>HOWARD DRIVE ELEMENTARY</v>
          </cell>
        </row>
        <row r="185">
          <cell r="B185" t="str">
            <v>HUBERT O. SIBLEY K-8 CENTER</v>
          </cell>
        </row>
        <row r="186">
          <cell r="B186" t="str">
            <v>INSTRUCTIONAL SYSTEMWIDE</v>
          </cell>
        </row>
        <row r="187">
          <cell r="B187" t="str">
            <v>INTEGRATED ACADEMICS (SIATECH)</v>
          </cell>
        </row>
        <row r="188">
          <cell r="B188" t="str">
            <v>INTL STUDIES PREP ACADEMY</v>
          </cell>
        </row>
        <row r="189">
          <cell r="B189" t="str">
            <v>INTL. STUDIES CHARTER MIDDLE</v>
          </cell>
        </row>
        <row r="190">
          <cell r="B190" t="str">
            <v>INTL. STUDIES CHARTER SENIOR</v>
          </cell>
        </row>
        <row r="191">
          <cell r="B191" t="str">
            <v>IPREPARATORY ACADEMY</v>
          </cell>
        </row>
        <row r="192">
          <cell r="B192" t="str">
            <v>IRVING &amp; BEATRICE PESKOE K-8</v>
          </cell>
        </row>
        <row r="193">
          <cell r="B193" t="str">
            <v>ISAAC ACADEMY K-8</v>
          </cell>
        </row>
        <row r="194">
          <cell r="B194" t="str">
            <v>JACK D. GORDON ELEMENTARY</v>
          </cell>
        </row>
        <row r="195">
          <cell r="B195" t="str">
            <v>JAMES H. BRIGHT/JW JOHNSON ES</v>
          </cell>
        </row>
        <row r="196">
          <cell r="B196" t="str">
            <v>JAN MANN OPPORTUNITY SCHOOL</v>
          </cell>
        </row>
        <row r="197">
          <cell r="B197" t="str">
            <v>JANE ROBERTS K-8 CENTER</v>
          </cell>
        </row>
        <row r="198">
          <cell r="B198" t="str">
            <v>JESSE J MCCRARY JR ELEMENTARY</v>
          </cell>
        </row>
        <row r="199">
          <cell r="B199" t="str">
            <v>JOE HALL ELEMENTARY</v>
          </cell>
        </row>
        <row r="200">
          <cell r="B200" t="str">
            <v>JOELLA C. GOOD ELEMENTARY</v>
          </cell>
        </row>
        <row r="201">
          <cell r="B201" t="str">
            <v>JOHN A FERGUSON SENIOR HIGH</v>
          </cell>
        </row>
        <row r="202">
          <cell r="B202" t="str">
            <v>JOHN F. KENNEDY MIDDLE</v>
          </cell>
        </row>
        <row r="203">
          <cell r="B203" t="str">
            <v>JOHN G. DUPUIS ELEMENTARY</v>
          </cell>
        </row>
        <row r="204">
          <cell r="B204" t="str">
            <v>JOHN I. SMITH K-8 CENTER</v>
          </cell>
        </row>
        <row r="205">
          <cell r="B205" t="str">
            <v>JORGE MAS CANOSA MIDDLE</v>
          </cell>
        </row>
        <row r="206">
          <cell r="B206" t="str">
            <v>JOSE DE DIEGO MIDDLE SCHOOL</v>
          </cell>
        </row>
        <row r="207">
          <cell r="B207" t="str">
            <v>JOSE MARTI MAST 6-12 ACADEMY</v>
          </cell>
        </row>
        <row r="208">
          <cell r="B208" t="str">
            <v>JOSE MARTI MIDDLE</v>
          </cell>
        </row>
        <row r="209">
          <cell r="B209" t="str">
            <v>JUST ARTS AND MANAGEMENT CMS</v>
          </cell>
        </row>
        <row r="210">
          <cell r="B210" t="str">
            <v>JUVENILE JUSTICE CENTER</v>
          </cell>
        </row>
        <row r="211">
          <cell r="B211" t="str">
            <v>KELSEY L. PHARR ELEMENTARY</v>
          </cell>
        </row>
        <row r="212">
          <cell r="B212" t="str">
            <v>KENDALE ELEMENTARY</v>
          </cell>
        </row>
        <row r="213">
          <cell r="B213" t="str">
            <v>KENDALE LAKES ELEMENTARY</v>
          </cell>
        </row>
        <row r="214">
          <cell r="B214" t="str">
            <v>KENSINGTON PARK ELEMENTARY</v>
          </cell>
        </row>
        <row r="215">
          <cell r="B215" t="str">
            <v>KENWOOD K-8 CENTER</v>
          </cell>
        </row>
        <row r="216">
          <cell r="B216" t="str">
            <v>KEY BISCAYNE K-8 CENTER</v>
          </cell>
        </row>
        <row r="217">
          <cell r="B217" t="str">
            <v>KEYS GATE CHARTER HIGH SCHL</v>
          </cell>
        </row>
        <row r="218">
          <cell r="B218" t="str">
            <v>KEYS GATE CHARTER SCHOOL</v>
          </cell>
        </row>
        <row r="219">
          <cell r="B219" t="str">
            <v>KINLOCH PARK ELEMENTARY</v>
          </cell>
        </row>
        <row r="220">
          <cell r="B220" t="str">
            <v>KINLOCH PARK MIDDLE</v>
          </cell>
        </row>
        <row r="221">
          <cell r="B221" t="str">
            <v>LAKE STEVENS ELEMENTARY</v>
          </cell>
        </row>
        <row r="222">
          <cell r="B222" t="str">
            <v>LAKE STEVENS MIDDLE</v>
          </cell>
        </row>
        <row r="223">
          <cell r="B223" t="str">
            <v>LAKEVIEW ELEMENTARY</v>
          </cell>
        </row>
        <row r="224">
          <cell r="B224" t="str">
            <v>LAMAR LOUISE CURRY MIDDLE SCH</v>
          </cell>
        </row>
        <row r="225">
          <cell r="B225" t="str">
            <v>LAURA C. SAUNDERS ELEMENTARY</v>
          </cell>
        </row>
        <row r="226">
          <cell r="B226" t="str">
            <v>LAW ENFORCEMENT OFFICERS HS</v>
          </cell>
        </row>
        <row r="227">
          <cell r="B227" t="str">
            <v>LAWRENCE ACADEMY MIDDLE</v>
          </cell>
        </row>
        <row r="228">
          <cell r="B228" t="str">
            <v>LAWRENCE ACADEMY SENIOR</v>
          </cell>
        </row>
        <row r="229">
          <cell r="B229" t="str">
            <v>LAWTON CHILES MIDDLE SCHOOL</v>
          </cell>
        </row>
        <row r="230">
          <cell r="B230" t="str">
            <v>LBA CONSTR &amp; BUS MGMT ACAD</v>
          </cell>
        </row>
        <row r="231">
          <cell r="B231" t="str">
            <v>LEEWOOD K-8 CENTER</v>
          </cell>
        </row>
        <row r="232">
          <cell r="B232" t="str">
            <v>LEISURE CITY K-8 CENTER</v>
          </cell>
        </row>
        <row r="233">
          <cell r="B233" t="str">
            <v>LENORA B. SMITH ELEMENTARY</v>
          </cell>
        </row>
        <row r="234">
          <cell r="B234" t="str">
            <v>LIBERTY CITY ELEMENTARY</v>
          </cell>
        </row>
        <row r="235">
          <cell r="B235" t="str">
            <v>LILLIE C. EVANS K-8 CENTER</v>
          </cell>
        </row>
        <row r="236">
          <cell r="B236" t="str">
            <v>LINCOLN-MARTI CHARTER HIALEAH</v>
          </cell>
        </row>
        <row r="237">
          <cell r="B237" t="str">
            <v>LINCOLN-MARTI CS INT'L CAMPUS</v>
          </cell>
        </row>
        <row r="238">
          <cell r="B238" t="str">
            <v>LINCOLN-MARTI CS LITTLE HAVANA</v>
          </cell>
        </row>
        <row r="239">
          <cell r="B239" t="str">
            <v>LINDA LENTIN K-8 CENTER</v>
          </cell>
        </row>
        <row r="240">
          <cell r="B240" t="str">
            <v>LORAH PARK ELEMENTARY</v>
          </cell>
        </row>
        <row r="241">
          <cell r="B241" t="str">
            <v>LUDLAM ELEMENTARY</v>
          </cell>
        </row>
        <row r="242">
          <cell r="B242" t="str">
            <v>M.A. MILAM K-8 CENTER</v>
          </cell>
        </row>
        <row r="243">
          <cell r="B243" t="str">
            <v>MADIE IVES ELEMENTARY</v>
          </cell>
        </row>
        <row r="244">
          <cell r="B244" t="str">
            <v>MADISON MIDDLE SCHOOL</v>
          </cell>
        </row>
        <row r="245">
          <cell r="B245" t="str">
            <v>MAE WALTERS ELEMENTARY</v>
          </cell>
        </row>
        <row r="246">
          <cell r="B246" t="str">
            <v>MANDARIN LAKES K-8 CENTER</v>
          </cell>
        </row>
        <row r="247">
          <cell r="B247" t="str">
            <v>MARJORY STONEMAN DOUGLAS ELEM</v>
          </cell>
        </row>
        <row r="248">
          <cell r="B248" t="str">
            <v>MAST @ VIRGINIA KEY</v>
          </cell>
        </row>
        <row r="249">
          <cell r="B249" t="str">
            <v>MATER ACAD HIGH (MIAMI BEACH)</v>
          </cell>
        </row>
        <row r="250">
          <cell r="B250" t="str">
            <v>MATER ACADEMY</v>
          </cell>
        </row>
        <row r="251">
          <cell r="B251" t="str">
            <v>MATER ACADEMY (MIAMI BEACH)</v>
          </cell>
        </row>
        <row r="252">
          <cell r="B252" t="str">
            <v>MATER ACADEMY AT MOUNT SINAI</v>
          </cell>
        </row>
        <row r="253">
          <cell r="B253" t="str">
            <v>MATER ACADEMY CHARTER HIGH</v>
          </cell>
        </row>
        <row r="254">
          <cell r="B254" t="str">
            <v>MATER ACADEMY CHARTER MIDDLE</v>
          </cell>
        </row>
        <row r="255">
          <cell r="B255" t="str">
            <v>MATER ACADEMY EAST CHARTER</v>
          </cell>
        </row>
        <row r="256">
          <cell r="B256" t="str">
            <v>MATER ACADEMY EAST HIGH SCHOOL</v>
          </cell>
        </row>
        <row r="257">
          <cell r="B257" t="str">
            <v>MATER ACADEMY EAST MIDDLE</v>
          </cell>
        </row>
        <row r="258">
          <cell r="B258" t="str">
            <v>MATER ACADEMY HIGH-INTL STUDIE</v>
          </cell>
        </row>
        <row r="259">
          <cell r="B259" t="str">
            <v>MATER ACADEMY LAKES HIGH SCH</v>
          </cell>
        </row>
        <row r="260">
          <cell r="B260" t="str">
            <v>MATER ACADEMY LAKES MIDDLE</v>
          </cell>
        </row>
        <row r="261">
          <cell r="B261" t="str">
            <v>MATER ACADEMY MIDDLE-INTL STUD</v>
          </cell>
        </row>
        <row r="262">
          <cell r="B262" t="str">
            <v>MATER ACADEMY OF INTL STUDIES</v>
          </cell>
        </row>
        <row r="263">
          <cell r="B263" t="str">
            <v>MATER BRICKELL PREP ACADEMY</v>
          </cell>
        </row>
        <row r="264">
          <cell r="B264" t="str">
            <v>MATER GARDENS ACADEMY</v>
          </cell>
        </row>
        <row r="265">
          <cell r="B265" t="str">
            <v>MATER GARDENS ACADEMY MIDDLE</v>
          </cell>
        </row>
        <row r="266">
          <cell r="B266" t="str">
            <v>MATER GROVE ACADEMY</v>
          </cell>
        </row>
        <row r="267">
          <cell r="B267" t="str">
            <v>MATER PERFORMING ARTS ACADEMY</v>
          </cell>
        </row>
        <row r="268">
          <cell r="B268" t="str">
            <v>MAVERICKS HIGH OF NORTH M-DADE</v>
          </cell>
        </row>
        <row r="269">
          <cell r="B269" t="str">
            <v>MAVERICKS HIGH OF SOUTH M-DADE</v>
          </cell>
        </row>
        <row r="270">
          <cell r="B270" t="str">
            <v>MAYA ANGELOU ELEMENTARY</v>
          </cell>
        </row>
        <row r="271">
          <cell r="B271" t="str">
            <v>MAYS MIDDLE</v>
          </cell>
        </row>
        <row r="272">
          <cell r="B272" t="str">
            <v>MEADOWLANE ELEMENTARY</v>
          </cell>
        </row>
        <row r="273">
          <cell r="B273" t="str">
            <v>MED ACAD SCIENCE &amp; TECHNOLOGY</v>
          </cell>
        </row>
        <row r="274">
          <cell r="B274" t="str">
            <v>MELROSE ELEMENTARY</v>
          </cell>
        </row>
        <row r="275">
          <cell r="B275" t="str">
            <v>MERRICK EDUCATIONAL CENTER</v>
          </cell>
        </row>
        <row r="276">
          <cell r="B276" t="str">
            <v>MIAMI ARTS CHARTER</v>
          </cell>
        </row>
        <row r="277">
          <cell r="B277" t="str">
            <v>MIAMI BEACH SENIOR HIGH</v>
          </cell>
        </row>
        <row r="278">
          <cell r="B278" t="str">
            <v>MIAMI CAROL CITY SENIOR HIGH</v>
          </cell>
        </row>
        <row r="279">
          <cell r="B279" t="str">
            <v>MIAMI CENTRAL SENIOR HIGH</v>
          </cell>
        </row>
        <row r="280">
          <cell r="B280" t="str">
            <v>MIAMI CHILDREN'S MUSEUM</v>
          </cell>
        </row>
        <row r="281">
          <cell r="B281" t="str">
            <v>MIAMI COMMUNITY CH HIGH SCHOOL</v>
          </cell>
        </row>
        <row r="282">
          <cell r="B282" t="str">
            <v>MIAMI COMMUNITY CHARTER MIDDLE</v>
          </cell>
        </row>
        <row r="283">
          <cell r="B283" t="str">
            <v>MIAMI COMMUNITY CHARTER SCHOOL</v>
          </cell>
        </row>
        <row r="284">
          <cell r="B284" t="str">
            <v>MIAMI CORAL PARK SENIOR HIGH</v>
          </cell>
        </row>
        <row r="285">
          <cell r="B285" t="str">
            <v>MIAMI EDISON MIDDLE</v>
          </cell>
        </row>
        <row r="286">
          <cell r="B286" t="str">
            <v>MIAMI EDISON SENIOR HIGH</v>
          </cell>
        </row>
        <row r="287">
          <cell r="B287" t="str">
            <v>MIAMI GARDENS ELEMENTARY</v>
          </cell>
        </row>
        <row r="288">
          <cell r="B288" t="str">
            <v>MIAMI HEIGHTS ELEMENTARY</v>
          </cell>
        </row>
        <row r="289">
          <cell r="B289" t="str">
            <v>MIAMI JACKSON SENIOR HIGH</v>
          </cell>
        </row>
        <row r="290">
          <cell r="B290" t="str">
            <v>MIAMI KILLIAN SENIOR HIGH</v>
          </cell>
        </row>
        <row r="291">
          <cell r="B291" t="str">
            <v>MIAMI LAKES EDUCATIONAL CENTER</v>
          </cell>
        </row>
        <row r="292">
          <cell r="B292" t="str">
            <v>MIAMI LAKES K-8 CENTER</v>
          </cell>
        </row>
        <row r="293">
          <cell r="B293" t="str">
            <v>MIAMI LAKES MIDDLE</v>
          </cell>
        </row>
        <row r="294">
          <cell r="B294" t="str">
            <v>MIAMI MACARTHUR SOUTH</v>
          </cell>
        </row>
        <row r="295">
          <cell r="B295" t="str">
            <v>MIAMI NORLAND SENIOR HIGH</v>
          </cell>
        </row>
        <row r="296">
          <cell r="B296" t="str">
            <v>MIAMI NORTHWESTERN SENIOR HIGH</v>
          </cell>
        </row>
        <row r="297">
          <cell r="B297" t="str">
            <v>MIAMI PALMETTO SENIOR HIGH</v>
          </cell>
        </row>
        <row r="298">
          <cell r="B298" t="str">
            <v>MIAMI PARK ELEMENTARY</v>
          </cell>
        </row>
        <row r="299">
          <cell r="B299" t="str">
            <v>MIAMI SENIOR HIGH</v>
          </cell>
        </row>
        <row r="300">
          <cell r="B300" t="str">
            <v>MIAMI SHORES ELEMENTARY</v>
          </cell>
        </row>
        <row r="301">
          <cell r="B301" t="str">
            <v>MIAMI SOUTHRIDGE SENIOR HIGH</v>
          </cell>
        </row>
        <row r="302">
          <cell r="B302" t="str">
            <v>MIAMI SPRINGS ELEMENTARY</v>
          </cell>
        </row>
        <row r="303">
          <cell r="B303" t="str">
            <v>MIAMI SPRINGS MIDDLE</v>
          </cell>
        </row>
        <row r="304">
          <cell r="B304" t="str">
            <v>MIAMI SPRINGS SENIOR HIGH</v>
          </cell>
        </row>
        <row r="305">
          <cell r="B305" t="str">
            <v>MIAMI SUNSET SENIOR HIGH</v>
          </cell>
        </row>
        <row r="306">
          <cell r="B306" t="str">
            <v>MIAMI-DADE ONLINE ACADEMY</v>
          </cell>
        </row>
        <row r="307">
          <cell r="B307" t="str">
            <v>MORNINGSIDE ELEMENTARY</v>
          </cell>
        </row>
        <row r="308">
          <cell r="B308" t="str">
            <v>MYRTLE GROVE ELEMENTARY</v>
          </cell>
        </row>
        <row r="309">
          <cell r="B309" t="str">
            <v>N. DADE CTR FOR MODERN LANG</v>
          </cell>
        </row>
        <row r="310">
          <cell r="B310" t="str">
            <v>NATHAN YOUNG ELEMENTARY</v>
          </cell>
        </row>
        <row r="311">
          <cell r="B311" t="str">
            <v>NATURAL BRIDGE ELEMENTARY</v>
          </cell>
        </row>
        <row r="312">
          <cell r="B312" t="str">
            <v>NAUTILUS MIDDLE</v>
          </cell>
        </row>
        <row r="313">
          <cell r="B313" t="str">
            <v>NEVA KING COOPER EDUCATIONAL</v>
          </cell>
        </row>
        <row r="314">
          <cell r="B314" t="str">
            <v>NEW WORLD SCHOOL OF THE ARTS</v>
          </cell>
        </row>
        <row r="315">
          <cell r="B315" t="str">
            <v>NORLAND ELEMENTARY</v>
          </cell>
        </row>
        <row r="316">
          <cell r="B316" t="str">
            <v>NORLAND MIDDLE</v>
          </cell>
        </row>
        <row r="317">
          <cell r="B317" t="str">
            <v>NORMA BUTLER BOSSARD ELEM</v>
          </cell>
        </row>
        <row r="318">
          <cell r="B318" t="str">
            <v>NORMAN S. EDELCUP/SUNNY ISLES</v>
          </cell>
        </row>
        <row r="319">
          <cell r="B319" t="str">
            <v>NORTH BEACH ELEMENTARY</v>
          </cell>
        </row>
        <row r="320">
          <cell r="B320" t="str">
            <v>NORTH COUNTY K-8 CENTER</v>
          </cell>
        </row>
        <row r="321">
          <cell r="B321" t="str">
            <v>NORTH DADE MIDDLE</v>
          </cell>
        </row>
        <row r="322">
          <cell r="B322" t="str">
            <v>NORTH GARDENS HIGH SCHOOL</v>
          </cell>
        </row>
        <row r="323">
          <cell r="B323" t="str">
            <v>NORTH GLADE ELEMENTARY</v>
          </cell>
        </row>
        <row r="324">
          <cell r="B324" t="str">
            <v>NORTH HIALEAH ELEMENTARY</v>
          </cell>
        </row>
        <row r="325">
          <cell r="B325" t="str">
            <v>NORTH MIAMI BEACH SENIOR HIGH</v>
          </cell>
        </row>
        <row r="326">
          <cell r="B326" t="str">
            <v>NORTH MIAMI ELEMENTARY</v>
          </cell>
        </row>
        <row r="327">
          <cell r="B327" t="str">
            <v>NORTH MIAMI MIDDLE</v>
          </cell>
        </row>
        <row r="328">
          <cell r="B328" t="str">
            <v>NORTH MIAMI SENIOR HIGH</v>
          </cell>
        </row>
        <row r="329">
          <cell r="B329" t="str">
            <v>NORTH PARK HIGH SCHOOL</v>
          </cell>
        </row>
        <row r="330">
          <cell r="B330" t="str">
            <v>NORTH TWIN LAKES ELEMENTARY</v>
          </cell>
        </row>
        <row r="331">
          <cell r="B331" t="str">
            <v>NORWOOD ELEMENTARY</v>
          </cell>
        </row>
        <row r="332">
          <cell r="B332" t="str">
            <v>OAK GROVE ELEMENTARY</v>
          </cell>
        </row>
        <row r="333">
          <cell r="B333" t="str">
            <v>OJUS ELEMENTARY</v>
          </cell>
        </row>
        <row r="334">
          <cell r="B334" t="str">
            <v>OLINDA ELEMENTARY</v>
          </cell>
        </row>
        <row r="335">
          <cell r="B335" t="str">
            <v>OLIVER HOOVER ELEMENTARY</v>
          </cell>
        </row>
        <row r="336">
          <cell r="B336" t="str">
            <v>OLYMPIA HEIGHTS ELEMENTARY</v>
          </cell>
        </row>
        <row r="337">
          <cell r="B337" t="str">
            <v>ORCHARD VILLA ELEMENTARY</v>
          </cell>
        </row>
        <row r="338">
          <cell r="B338" t="str">
            <v>OXFORD ACADEMY OF MIAMI</v>
          </cell>
        </row>
        <row r="339">
          <cell r="B339" t="str">
            <v>PALM GLADES PREP HIGH SCHOOL</v>
          </cell>
        </row>
        <row r="340">
          <cell r="B340" t="str">
            <v>PALM GLADES PREPATORY ACADEMY</v>
          </cell>
        </row>
        <row r="341">
          <cell r="B341" t="str">
            <v>PALM LAKES ELEMENTARY</v>
          </cell>
        </row>
        <row r="342">
          <cell r="B342" t="str">
            <v>PALM SPRINGS ELEMENTARY</v>
          </cell>
        </row>
        <row r="343">
          <cell r="B343" t="str">
            <v>PALM SPRINGS MIDDLE</v>
          </cell>
        </row>
        <row r="344">
          <cell r="B344" t="str">
            <v>PALM SPRINGS NORTH ELEMENTARY</v>
          </cell>
        </row>
        <row r="345">
          <cell r="B345" t="str">
            <v>PALMETTO ELEMENTARY</v>
          </cell>
        </row>
        <row r="346">
          <cell r="B346" t="str">
            <v>PALMETTO MIDDLE</v>
          </cell>
        </row>
        <row r="347">
          <cell r="B347" t="str">
            <v>PARKVIEW ELEMENTARY</v>
          </cell>
        </row>
        <row r="348">
          <cell r="B348" t="str">
            <v>PARKWAY ELEMENTARY</v>
          </cell>
        </row>
        <row r="349">
          <cell r="B349" t="str">
            <v>PARKWAY MIDDLE</v>
          </cell>
        </row>
        <row r="350">
          <cell r="B350" t="str">
            <v>PAUL LAURENCE DUNBAR ELEM</v>
          </cell>
        </row>
        <row r="351">
          <cell r="B351" t="str">
            <v>PAUL W. BELL MIDDLE</v>
          </cell>
        </row>
        <row r="352">
          <cell r="B352" t="str">
            <v>PHILLIS WHEATLEY ELEMENTARY</v>
          </cell>
        </row>
        <row r="353">
          <cell r="B353" t="str">
            <v>PHYLLIS RUTH MILLER ELEMENTARY</v>
          </cell>
        </row>
        <row r="354">
          <cell r="B354" t="str">
            <v>PINE LAKE ELEMENTARY</v>
          </cell>
        </row>
        <row r="355">
          <cell r="B355" t="str">
            <v>PINE VILLA ELEMENTARY</v>
          </cell>
        </row>
        <row r="356">
          <cell r="B356" t="str">
            <v>PINECREST ACADEMY (NORTH)</v>
          </cell>
        </row>
        <row r="357">
          <cell r="B357" t="str">
            <v>PINECREST ACADEMY CHARTER HIGH</v>
          </cell>
        </row>
        <row r="358">
          <cell r="B358" t="str">
            <v>PINECREST ACADEMY CHARTER MIDD</v>
          </cell>
        </row>
        <row r="359">
          <cell r="B359" t="str">
            <v>PINECREST ACADEMY MIDDLE NORTH</v>
          </cell>
        </row>
        <row r="360">
          <cell r="B360" t="str">
            <v>PINECREST ACADEMY SOUTH CAMPUS</v>
          </cell>
        </row>
        <row r="361">
          <cell r="B361" t="str">
            <v>PINECREST COVE ACADEMY</v>
          </cell>
        </row>
        <row r="362">
          <cell r="B362" t="str">
            <v>PINECREST ELEMENTARY</v>
          </cell>
        </row>
        <row r="363">
          <cell r="B363" t="str">
            <v>PINECREST PREP ACADEMY</v>
          </cell>
        </row>
        <row r="364">
          <cell r="B364" t="str">
            <v>POINCIANA PARK ELEMENTARY</v>
          </cell>
        </row>
        <row r="365">
          <cell r="B365" t="str">
            <v>PONCE DE LEON MIDDLE</v>
          </cell>
        </row>
        <row r="366">
          <cell r="B366" t="str">
            <v>PRE K - INTERVENTION</v>
          </cell>
        </row>
        <row r="367">
          <cell r="B367" t="str">
            <v>PRIMARY LEARNING CENTER</v>
          </cell>
        </row>
        <row r="368">
          <cell r="B368" t="str">
            <v>RAINBOW PARK ELEMENTARY</v>
          </cell>
        </row>
        <row r="369">
          <cell r="B369" t="str">
            <v>RAMZ ACAD MIDDLE MIAMI CAMPUS</v>
          </cell>
        </row>
        <row r="370">
          <cell r="B370" t="str">
            <v>RAMZ ACADEMY ELEM MIAMI CAMPUS</v>
          </cell>
        </row>
        <row r="371">
          <cell r="B371" t="str">
            <v>REDLAND ELEMENTARY</v>
          </cell>
        </row>
        <row r="372">
          <cell r="B372" t="str">
            <v>REDLAND MIDDLE</v>
          </cell>
        </row>
        <row r="373">
          <cell r="B373" t="str">
            <v>REDONDO ELEMENTARY</v>
          </cell>
        </row>
        <row r="374">
          <cell r="B374" t="str">
            <v>RENAISSANCE ELEMENTARY CHARTER</v>
          </cell>
        </row>
        <row r="375">
          <cell r="B375" t="str">
            <v>RENAISSANCE MIDDLE CHARTER</v>
          </cell>
        </row>
        <row r="376">
          <cell r="B376" t="str">
            <v>RICHARD ALLEN LEADERSHIP ACAD</v>
          </cell>
        </row>
        <row r="377">
          <cell r="B377" t="str">
            <v>RICHMOND HEIGHTS MIDDLE</v>
          </cell>
        </row>
        <row r="378">
          <cell r="B378" t="str">
            <v>RIVER CITIES COMMUNITY CHARTER</v>
          </cell>
        </row>
        <row r="379">
          <cell r="B379" t="str">
            <v>RIVERSIDE ELEMENTARY</v>
          </cell>
        </row>
        <row r="380">
          <cell r="B380" t="str">
            <v>RIVIERA MIDDLE</v>
          </cell>
        </row>
        <row r="381">
          <cell r="B381" t="str">
            <v>ROBERT MORGAN EDUCATIONAL CTR</v>
          </cell>
        </row>
        <row r="382">
          <cell r="B382" t="str">
            <v>ROBERT RENICK EDUCATION CTR</v>
          </cell>
        </row>
        <row r="383">
          <cell r="B383" t="str">
            <v>ROBERT RUSSA MOTON ELEMENTARY</v>
          </cell>
        </row>
        <row r="384">
          <cell r="B384" t="str">
            <v>ROCKWAY ELEMENTARY</v>
          </cell>
        </row>
        <row r="385">
          <cell r="B385" t="str">
            <v>ROCKWAY MIDDLE</v>
          </cell>
        </row>
        <row r="386">
          <cell r="B386" t="str">
            <v>RONALD W REAGAN/DORAL SENIOR</v>
          </cell>
        </row>
        <row r="387">
          <cell r="B387" t="str">
            <v>ROYAL GREEN ELEMENTARY</v>
          </cell>
        </row>
        <row r="388">
          <cell r="B388" t="str">
            <v>ROYAL PALM ELEMENTARY</v>
          </cell>
        </row>
        <row r="389">
          <cell r="B389" t="str">
            <v>RUBEN DARIO MIDDLE</v>
          </cell>
        </row>
        <row r="390">
          <cell r="B390" t="str">
            <v>RUTH K BROAD/BAY HARBOR K-8</v>
          </cell>
        </row>
        <row r="391">
          <cell r="B391" t="str">
            <v>RUTH OWENS KRUSE' EDUC CENTER</v>
          </cell>
        </row>
        <row r="392">
          <cell r="B392" t="str">
            <v>SANTA CLARA ELEMENTARY</v>
          </cell>
        </row>
        <row r="393">
          <cell r="B393" t="str">
            <v>SCHOOL FOR ADV STUDIES SOUTH</v>
          </cell>
        </row>
        <row r="394">
          <cell r="B394" t="str">
            <v>SCHOOL FOR ADV STUDIES-HOMESTD</v>
          </cell>
        </row>
        <row r="395">
          <cell r="B395" t="str">
            <v>SCHOOL FOR ADVANCED STUDIES NO</v>
          </cell>
        </row>
        <row r="396">
          <cell r="B396" t="str">
            <v>SCHOOL FOR ADVANCED STUDIES WC</v>
          </cell>
        </row>
        <row r="397">
          <cell r="B397" t="str">
            <v>SCOTT LAKE ELEMENTARY</v>
          </cell>
        </row>
        <row r="398">
          <cell r="B398" t="str">
            <v>SEMINOLE ELEMENTARY</v>
          </cell>
        </row>
        <row r="399">
          <cell r="B399" t="str">
            <v>SHADOWLAWN ELEMENTARY</v>
          </cell>
        </row>
        <row r="400">
          <cell r="B400" t="str">
            <v>SHENANDOAH ELEMENTARY</v>
          </cell>
        </row>
        <row r="401">
          <cell r="B401" t="str">
            <v>SHENANDOAH MIDDLE</v>
          </cell>
        </row>
        <row r="402">
          <cell r="B402" t="str">
            <v>SILVER BLUFF ELEMENTARY</v>
          </cell>
        </row>
        <row r="403">
          <cell r="B403" t="str">
            <v>SKYWAY ELEMENTARY</v>
          </cell>
        </row>
        <row r="404">
          <cell r="B404" t="str">
            <v>SNAPPER CREEK ELEMENTARY</v>
          </cell>
        </row>
        <row r="405">
          <cell r="B405" t="str">
            <v>SOMERSET ACAD AT SILVER PALMS</v>
          </cell>
        </row>
        <row r="406">
          <cell r="B406" t="str">
            <v>SOMERSET ACAD HIGH SOUTH-HMSTD</v>
          </cell>
        </row>
        <row r="407">
          <cell r="B407" t="str">
            <v>SOMERSET ACAD MIDDLE (C-PALMS)</v>
          </cell>
        </row>
        <row r="408">
          <cell r="B408" t="str">
            <v>SOMERSET ACAD MIDDLE (S-MIAMI)</v>
          </cell>
        </row>
        <row r="409">
          <cell r="B409" t="str">
            <v>SOMERSET ACADEMY</v>
          </cell>
        </row>
        <row r="410">
          <cell r="B410" t="str">
            <v>SOMERSET ACADEMY CHARTER ELEM</v>
          </cell>
        </row>
        <row r="411">
          <cell r="B411" t="str">
            <v>SOMERSET ACADEMY CHARTER HIGH</v>
          </cell>
        </row>
        <row r="412">
          <cell r="B412" t="str">
            <v>SOMERSET ACADEMY ELEMENTARY</v>
          </cell>
        </row>
        <row r="413">
          <cell r="B413" t="str">
            <v>SOMERSET ACADEMY HIGH (SOUTH)</v>
          </cell>
        </row>
        <row r="414">
          <cell r="B414" t="str">
            <v>SOMERSET ACADEMY MIDDLE</v>
          </cell>
        </row>
        <row r="415">
          <cell r="B415" t="str">
            <v>SOMERSET ACADEMY MIDDLE-SOUTH</v>
          </cell>
        </row>
        <row r="416">
          <cell r="B416" t="str">
            <v>SOMERSET ACADEMY(SILVER PALMS)</v>
          </cell>
        </row>
        <row r="417">
          <cell r="B417" t="str">
            <v>SOMERSET ARTS ACADEMY</v>
          </cell>
        </row>
        <row r="418">
          <cell r="B418" t="str">
            <v>SOMERSET GABLES ACADEMY</v>
          </cell>
        </row>
        <row r="419">
          <cell r="B419" t="str">
            <v>SOMERSET OAKS ACADEMY</v>
          </cell>
        </row>
        <row r="420">
          <cell r="B420" t="str">
            <v>SOUTH DADE MIDDLE SCHOOL</v>
          </cell>
        </row>
        <row r="421">
          <cell r="B421" t="str">
            <v>SOUTH DADE SENIOR HIGH</v>
          </cell>
        </row>
        <row r="422">
          <cell r="B422" t="str">
            <v>SOUTH FLORIDA AUTISM CHARTER</v>
          </cell>
        </row>
        <row r="423">
          <cell r="B423" t="str">
            <v>SOUTH HIALEAH ELEMENTARY</v>
          </cell>
        </row>
        <row r="424">
          <cell r="B424" t="str">
            <v>SOUTH MIAMI HEIGHTS ELEMENTARY</v>
          </cell>
        </row>
        <row r="425">
          <cell r="B425" t="str">
            <v>SOUTH MIAMI K-8 CENTER</v>
          </cell>
        </row>
        <row r="426">
          <cell r="B426" t="str">
            <v>SOUTH MIAMI MIDDLE SCHOOL</v>
          </cell>
        </row>
        <row r="427">
          <cell r="B427" t="str">
            <v>SOUTH MIAMI SENIOR HIGH</v>
          </cell>
        </row>
        <row r="428">
          <cell r="B428" t="str">
            <v>SOUTH POINTE ELEMENTARY</v>
          </cell>
        </row>
        <row r="429">
          <cell r="B429" t="str">
            <v>SOUTHSIDE ELEMENTARY</v>
          </cell>
        </row>
        <row r="430">
          <cell r="B430" t="str">
            <v>SOUTHWEST MIAMI SENIOR HIGH</v>
          </cell>
        </row>
        <row r="431">
          <cell r="B431" t="str">
            <v>SOUTHWOOD MIDDLE</v>
          </cell>
        </row>
        <row r="432">
          <cell r="B432" t="str">
            <v>SPANISH LAKE ELEMENTARY</v>
          </cell>
        </row>
        <row r="433">
          <cell r="B433" t="str">
            <v>SPORTS LEADERSHIP OF MIAMI CHS</v>
          </cell>
        </row>
        <row r="434">
          <cell r="B434" t="str">
            <v>SPRINGVIEW ELEMENTARY</v>
          </cell>
        </row>
        <row r="435">
          <cell r="B435" t="str">
            <v>STELLAR LEADERSHIP ACADEMY</v>
          </cell>
        </row>
        <row r="436">
          <cell r="B436" t="str">
            <v>SUMMERVILLE CHARTER SCHOOL</v>
          </cell>
        </row>
        <row r="437">
          <cell r="B437" t="str">
            <v>SUNSET ELEMENTARY</v>
          </cell>
        </row>
        <row r="438">
          <cell r="B438" t="str">
            <v>SUNSET PARK ELEMENTARY</v>
          </cell>
        </row>
        <row r="439">
          <cell r="B439" t="str">
            <v>SWEETWATER ELEMENTARY</v>
          </cell>
        </row>
        <row r="440">
          <cell r="B440" t="str">
            <v>SYLVANIA HEIGHTS ELEMENTARY</v>
          </cell>
        </row>
        <row r="441">
          <cell r="B441" t="str">
            <v>TAP PROGRAM FACILITIES</v>
          </cell>
        </row>
        <row r="442">
          <cell r="B442" t="str">
            <v>TERRA ENVIRONMENTAL RESEARCH</v>
          </cell>
        </row>
        <row r="443">
          <cell r="B443" t="str">
            <v>THENA C. CROWDER EARLY CHLDHD</v>
          </cell>
        </row>
        <row r="444">
          <cell r="B444" t="str">
            <v>THOMAS JEFFERSON MIDDLE</v>
          </cell>
        </row>
        <row r="445">
          <cell r="B445" t="str">
            <v>TITLE I MIGRANT EDUC PROGRAM</v>
          </cell>
        </row>
        <row r="446">
          <cell r="B446" t="str">
            <v>TOUSSAINT L'OUVERTURE ELEM</v>
          </cell>
        </row>
        <row r="447">
          <cell r="B447" t="str">
            <v>TREASURE ISLAND ELEMENTARY</v>
          </cell>
        </row>
        <row r="448">
          <cell r="B448" t="str">
            <v>TROPICAL ELEMENTARY</v>
          </cell>
        </row>
        <row r="449">
          <cell r="B449" t="str">
            <v>TWIN LAKES ELEMENTARY</v>
          </cell>
        </row>
        <row r="450">
          <cell r="B450" t="str">
            <v>VAN E. BLANTON ELEMENTARY</v>
          </cell>
        </row>
        <row r="451">
          <cell r="B451" t="str">
            <v>VILLAGE GREEN ELEMENTARY</v>
          </cell>
        </row>
        <row r="452">
          <cell r="B452" t="str">
            <v>VINELAND K-8 CENTER</v>
          </cell>
        </row>
        <row r="453">
          <cell r="B453" t="str">
            <v>VIRGINIA A BOONE/HIGHLAND OAKS</v>
          </cell>
        </row>
        <row r="454">
          <cell r="B454" t="str">
            <v>W. R. THOMAS MIDDLE</v>
          </cell>
        </row>
        <row r="455">
          <cell r="B455" t="str">
            <v>W.J. BRYAN ELEMENTARY</v>
          </cell>
        </row>
        <row r="456">
          <cell r="B456" t="str">
            <v>WESLEY MATTHEWS ELEMENTARY</v>
          </cell>
        </row>
        <row r="457">
          <cell r="B457" t="str">
            <v>WEST HIALEAH GARDENS ELEM</v>
          </cell>
        </row>
        <row r="458">
          <cell r="B458" t="str">
            <v>WEST HOMESTEAD ELEMENTARY</v>
          </cell>
        </row>
        <row r="459">
          <cell r="B459" t="str">
            <v>WEST MIAMI MIDDLE</v>
          </cell>
        </row>
        <row r="460">
          <cell r="B460" t="str">
            <v>WESTLAND HIALEAH SENIOR HIGH</v>
          </cell>
        </row>
        <row r="461">
          <cell r="B461" t="str">
            <v>WESTVIEW MIDDLE</v>
          </cell>
        </row>
        <row r="462">
          <cell r="B462" t="str">
            <v>WHISPERING PINES ELEMENTARY</v>
          </cell>
        </row>
        <row r="463">
          <cell r="B463" t="str">
            <v>WILLIAM A. CHAPMAN ELEMENTARY</v>
          </cell>
        </row>
        <row r="464">
          <cell r="B464" t="str">
            <v>WILLIAM H. TURNER TECHNICAL</v>
          </cell>
        </row>
        <row r="465">
          <cell r="B465" t="str">
            <v>WILLIAM LEHMAN ELEMENTARY</v>
          </cell>
        </row>
        <row r="466">
          <cell r="B466" t="str">
            <v>WINSTON PARK K-8 CENTER</v>
          </cell>
        </row>
        <row r="467">
          <cell r="B467" t="str">
            <v>YOUNG MENS PREPARATORY ACADEMY</v>
          </cell>
        </row>
        <row r="468">
          <cell r="B468" t="str">
            <v>YOUNG WOMEN'S PREPARATORY ACAD</v>
          </cell>
        </row>
        <row r="469">
          <cell r="B469" t="str">
            <v>YOUTH CO-OP CHARTER SCHOOL</v>
          </cell>
        </row>
        <row r="470">
          <cell r="B470" t="str">
            <v>YOUTH CO-OP PREP HIGH SCHOOL</v>
          </cell>
        </row>
        <row r="471">
          <cell r="B471" t="str">
            <v>ZELDA GLAZER MIDDLE SCHOOL</v>
          </cell>
        </row>
        <row r="472">
          <cell r="B472" t="str">
            <v>ZORA NEALE HURSTON ELEMENTARY</v>
          </cell>
        </row>
      </sheetData>
      <sheetData sheetId="110"/>
      <sheetData sheetId="111"/>
      <sheetData sheetId="1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Select School"/>
      <sheetName val="Grade 6 Report"/>
      <sheetName val="Grade 7 Report"/>
      <sheetName val="Grade 8 Report"/>
      <sheetName val="EOC Reports"/>
      <sheetName val="G6-8 Matrix"/>
      <sheetName val="Geo G08"/>
      <sheetName val="ALG Gr06"/>
      <sheetName val="ALG Gr07"/>
      <sheetName val="ALG Gr08"/>
      <sheetName val="Mem_All"/>
      <sheetName val="MEM_RL1"/>
      <sheetName val="MEM_RL2"/>
      <sheetName val="MEM_RL3"/>
      <sheetName val="MEM_RL4"/>
      <sheetName val="MEM_RL5"/>
      <sheetName val="MEM_ML1"/>
      <sheetName val="MEM_ML2"/>
      <sheetName val="MEM_ML3"/>
      <sheetName val="MEM_ML4"/>
      <sheetName val="MEM_ML5"/>
      <sheetName val="MEM_W"/>
      <sheetName val="MEM_B"/>
      <sheetName val="MEM_H"/>
      <sheetName val="MEM_A"/>
      <sheetName val="MEM_I"/>
      <sheetName val="MEM_ED"/>
      <sheetName val="MEM_ELL"/>
      <sheetName val="MEM_SWD"/>
      <sheetName val="G6-RALL"/>
      <sheetName val="G6-RL1"/>
      <sheetName val="G6-RL2"/>
      <sheetName val="G6-RL3"/>
      <sheetName val="G6-RL4"/>
      <sheetName val="G6-RL5"/>
      <sheetName val="G6-RW"/>
      <sheetName val="G6-RB"/>
      <sheetName val="G6-RH"/>
      <sheetName val="G6-RA"/>
      <sheetName val="G6-RI"/>
      <sheetName val="G6-RED"/>
      <sheetName val="G6-RELL"/>
      <sheetName val="G6-RSWD"/>
      <sheetName val="G6-MALL"/>
      <sheetName val="G6-ML1"/>
      <sheetName val="G6-ML2"/>
      <sheetName val="G6-ML3"/>
      <sheetName val="G6-ML4"/>
      <sheetName val="G6-ML5"/>
      <sheetName val="G6-MW"/>
      <sheetName val="G6-MB"/>
      <sheetName val="G6-MH"/>
      <sheetName val="G6-MA"/>
      <sheetName val="G6-MI"/>
      <sheetName val="G6-MED"/>
      <sheetName val="G6-MELL"/>
      <sheetName val="G6-MSWD"/>
      <sheetName val="G7-RALL"/>
      <sheetName val="G7-RL1"/>
      <sheetName val="G7-RL2"/>
      <sheetName val="G7-RL3"/>
      <sheetName val="G7-RL4"/>
      <sheetName val="G7-RL5"/>
      <sheetName val="G7-RW"/>
      <sheetName val="G7-RB"/>
      <sheetName val="G7-RH"/>
      <sheetName val="G7-RA"/>
      <sheetName val="G7-RI"/>
      <sheetName val="G7-RED"/>
      <sheetName val="G7-RELL"/>
      <sheetName val="G7-RSWD"/>
      <sheetName val="G7-MALL"/>
      <sheetName val="G7-ML1"/>
      <sheetName val="G7-ML2"/>
      <sheetName val="G7-ML3"/>
      <sheetName val="G7-ML4"/>
      <sheetName val="G7-ML5"/>
      <sheetName val="G7-MW"/>
      <sheetName val="G7-MB"/>
      <sheetName val="G7-MH"/>
      <sheetName val="G7-MA"/>
      <sheetName val="G7-MI"/>
      <sheetName val="G7-MED"/>
      <sheetName val="G7-MELL"/>
      <sheetName val="G7-MSWD"/>
      <sheetName val="G8-RALL"/>
      <sheetName val="G8-RL1"/>
      <sheetName val="G8-RL2"/>
      <sheetName val="G8-RL3"/>
      <sheetName val="G8-RL4"/>
      <sheetName val="G8-RL5"/>
      <sheetName val="G8-RW"/>
      <sheetName val="G8-RB"/>
      <sheetName val="G8-RH"/>
      <sheetName val="G8-RA"/>
      <sheetName val="G8-RI"/>
      <sheetName val="G8-RED"/>
      <sheetName val="G8-RELL"/>
      <sheetName val="G8-RSWD"/>
      <sheetName val="G8-MALL"/>
      <sheetName val="G8-ML1"/>
      <sheetName val="G8-ML2"/>
      <sheetName val="G8-ML3"/>
      <sheetName val="G8-ML4"/>
      <sheetName val="G8-ML5"/>
      <sheetName val="G8-MW"/>
      <sheetName val="G8-MB"/>
      <sheetName val="G8-MH"/>
      <sheetName val="G8-MA"/>
      <sheetName val="G8-MI"/>
      <sheetName val="G8-MED"/>
      <sheetName val="G8-MELL"/>
      <sheetName val="G8-MSWD"/>
      <sheetName val="G8-WALL"/>
      <sheetName val="G8-WW"/>
      <sheetName val="G8-WB"/>
      <sheetName val="G8-WH"/>
      <sheetName val="G8-WA"/>
      <sheetName val="G8-WI"/>
      <sheetName val="G8-WED"/>
      <sheetName val="G8-WELL"/>
      <sheetName val="G8-WSWD"/>
      <sheetName val="G8-SALL"/>
      <sheetName val="Civics EOC"/>
      <sheetName val="SchList"/>
      <sheetName val="ETO by Type"/>
      <sheetName val="AUTOMATE"/>
      <sheetName val="G9-10 Matrix"/>
      <sheetName val="Alg Enrollment"/>
      <sheetName val="Geo Enrollment"/>
      <sheetName val="Bio Enrollment"/>
      <sheetName val="USH Enrollment"/>
      <sheetName val="ALG-ALL"/>
      <sheetName val="ALG-L1"/>
      <sheetName val="ALG-L2"/>
      <sheetName val="ALG-L3"/>
      <sheetName val="ALG-L4"/>
      <sheetName val="ALG-L5"/>
      <sheetName val="ALG-W"/>
      <sheetName val="ALG-B"/>
      <sheetName val="ALG-H"/>
      <sheetName val="ALG-A"/>
      <sheetName val="ALG-I"/>
      <sheetName val="ALG-ED"/>
      <sheetName val="ALG-ELL"/>
      <sheetName val="ALG-SWD"/>
      <sheetName val="GEO-ALL"/>
      <sheetName val="GEO-L1"/>
      <sheetName val="GEO-L2"/>
      <sheetName val="GEO-L3"/>
      <sheetName val="GEO-L4"/>
      <sheetName val="GEO-L5"/>
      <sheetName val="GEO-W"/>
      <sheetName val="GEO-B"/>
      <sheetName val="GEO-H"/>
      <sheetName val="GEO-A"/>
      <sheetName val="GEO-I"/>
      <sheetName val="GEO-ED"/>
      <sheetName val="GEO-ELL"/>
      <sheetName val="GEO-SWD"/>
      <sheetName val="Bio-ALL"/>
      <sheetName val="USH-A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>
        <row r="1">
          <cell r="B1" t="str">
            <v>School Name</v>
          </cell>
        </row>
        <row r="2">
          <cell r="B2" t="str">
            <v>ACADEMIR CHARTER SCHOOL MIDDLE</v>
          </cell>
        </row>
        <row r="3">
          <cell r="B3" t="str">
            <v>ACADEMIR CHARTER SCHOOL WEST</v>
          </cell>
        </row>
        <row r="4">
          <cell r="B4" t="str">
            <v>ACADEMY FOR COMMUNITY ED</v>
          </cell>
        </row>
        <row r="5">
          <cell r="B5" t="str">
            <v>ACADEMY FOR INT'L EDUCATION CH</v>
          </cell>
        </row>
        <row r="6">
          <cell r="B6" t="str">
            <v>ACADEMY OF ARTS AND MINDS</v>
          </cell>
        </row>
        <row r="7">
          <cell r="B7" t="str">
            <v>ADA MERRITT K-8 CENTER</v>
          </cell>
        </row>
        <row r="8">
          <cell r="B8" t="str">
            <v>ADVANCED LEARNING CHARTER SCH</v>
          </cell>
        </row>
        <row r="9">
          <cell r="B9" t="str">
            <v>ADVANTAGE ACAD AT SUMMERVILLE</v>
          </cell>
        </row>
        <row r="10">
          <cell r="B10" t="str">
            <v>ADVANTAGE ACAD AT WATERSTONE</v>
          </cell>
        </row>
        <row r="11">
          <cell r="B11" t="str">
            <v>ADVANTAGE ACADEMY SANTA FE</v>
          </cell>
        </row>
        <row r="12">
          <cell r="B12" t="str">
            <v>AIR BASE ELEMENTARY</v>
          </cell>
        </row>
        <row r="13">
          <cell r="B13" t="str">
            <v>ALLAPATTAH MIDDLE</v>
          </cell>
        </row>
        <row r="14">
          <cell r="B14" t="str">
            <v>ALONZO &amp; TRACY MOURNING SH</v>
          </cell>
        </row>
        <row r="15">
          <cell r="B15" t="str">
            <v>ALPHA CHARTER OF EXCELLENCE</v>
          </cell>
        </row>
        <row r="16">
          <cell r="B16" t="str">
            <v>ALTERNATIVE OUTREACH PROGRAM</v>
          </cell>
        </row>
        <row r="17">
          <cell r="B17" t="str">
            <v>ALTERNATIVE OUTREACH-EXT. YR</v>
          </cell>
        </row>
        <row r="18">
          <cell r="B18" t="str">
            <v>AMELIA EARHART ELEMENTARY</v>
          </cell>
        </row>
        <row r="19">
          <cell r="B19" t="str">
            <v>AMERICAN SENIOR</v>
          </cell>
        </row>
        <row r="20">
          <cell r="B20" t="str">
            <v>ANDOVER MIDDLE SCHOOL</v>
          </cell>
        </row>
        <row r="21">
          <cell r="B21" t="str">
            <v>ARCH CREEK ELEMENTARY SCHOOL</v>
          </cell>
        </row>
        <row r="22">
          <cell r="B22" t="str">
            <v>ARCHIMEDEAN ACADEMY</v>
          </cell>
        </row>
        <row r="23">
          <cell r="B23" t="str">
            <v>ARCHIMEDEAN CONSERVATORY</v>
          </cell>
        </row>
        <row r="24">
          <cell r="B24" t="str">
            <v>ARCHIMEDEAN UPPER CONSERV CHAR</v>
          </cell>
        </row>
        <row r="25">
          <cell r="B25" t="str">
            <v>ARCOLA LAKE ELEMENTARY</v>
          </cell>
        </row>
        <row r="26">
          <cell r="B26" t="str">
            <v>ARTHUR AND POLLY MAYS CONSERVA</v>
          </cell>
        </row>
        <row r="27">
          <cell r="B27" t="str">
            <v>ARVIDA MIDDLE SCHOOL</v>
          </cell>
        </row>
        <row r="28">
          <cell r="B28" t="str">
            <v>ASPIRA EUGENIO MARIA DE HOSTOS</v>
          </cell>
        </row>
        <row r="29">
          <cell r="B29" t="str">
            <v>ASPIRA RAUL A. MARTINEZ CHTR</v>
          </cell>
        </row>
        <row r="30">
          <cell r="B30" t="str">
            <v>ASPIRA SOUTH YOUTH LEADERSHIP</v>
          </cell>
        </row>
        <row r="31">
          <cell r="B31" t="str">
            <v>AUBURNDALE ELEMENTARY</v>
          </cell>
        </row>
        <row r="32">
          <cell r="B32" t="str">
            <v>AVENTURA CITY OF EXCELLENCE</v>
          </cell>
        </row>
        <row r="33">
          <cell r="B33" t="str">
            <v>AVENTURA WATERWAYS K-8 CENTER</v>
          </cell>
        </row>
        <row r="34">
          <cell r="B34" t="str">
            <v>AVOCADO ELEMENTARY</v>
          </cell>
        </row>
        <row r="35">
          <cell r="B35" t="str">
            <v>BANYAN ELEMENTARY</v>
          </cell>
        </row>
        <row r="36">
          <cell r="B36" t="str">
            <v>BARBARA GOLEMAN SENIOR HIGH</v>
          </cell>
        </row>
        <row r="37">
          <cell r="B37" t="str">
            <v>BARBARA HAWKINS ELEMENTARY</v>
          </cell>
        </row>
        <row r="38">
          <cell r="B38" t="str">
            <v>BEL-AIRE ELEMENTARY</v>
          </cell>
        </row>
        <row r="39">
          <cell r="B39" t="str">
            <v>BEN GAMLA CHARTER SCHL</v>
          </cell>
        </row>
        <row r="40">
          <cell r="B40" t="str">
            <v>BEN SHEPPARD ELEMENTARY</v>
          </cell>
        </row>
        <row r="41">
          <cell r="B41" t="str">
            <v>BENJAMIN FRANKLIN K-8 CENTER</v>
          </cell>
        </row>
        <row r="42">
          <cell r="B42" t="str">
            <v>BENT TREE ELEMENTARY</v>
          </cell>
        </row>
        <row r="43">
          <cell r="B43" t="str">
            <v>BISCAYNE ELEMENTARY</v>
          </cell>
        </row>
        <row r="44">
          <cell r="B44" t="str">
            <v>BISCAYNE GARDENS ELEMENTARY</v>
          </cell>
        </row>
        <row r="45">
          <cell r="B45" t="str">
            <v>BLUE LAKES ELEMENTARY</v>
          </cell>
        </row>
        <row r="46">
          <cell r="B46" t="str">
            <v>BOB GRAHAM EDUCATION CTR</v>
          </cell>
        </row>
        <row r="47">
          <cell r="B47" t="str">
            <v>BOOKER T. WASHINGTON SR. HIGH</v>
          </cell>
        </row>
        <row r="48">
          <cell r="B48" t="str">
            <v>BOWMAN ASHE/DOOLIN K-8 ACAD</v>
          </cell>
        </row>
        <row r="49">
          <cell r="B49" t="str">
            <v>BRENTWOOD ELEMENTARY</v>
          </cell>
        </row>
        <row r="50">
          <cell r="B50" t="str">
            <v>BRIDGEPOINT ACAD GREATER MIAMI</v>
          </cell>
        </row>
        <row r="51">
          <cell r="B51" t="str">
            <v>BRIDGEPOINT ACAD INTERAMERICAN</v>
          </cell>
        </row>
        <row r="52">
          <cell r="B52" t="str">
            <v>BRIDGEPOINT ACAD VILLAGE GREEN</v>
          </cell>
        </row>
        <row r="53">
          <cell r="B53" t="str">
            <v>BRIDGEPOINT ACADEMY</v>
          </cell>
        </row>
        <row r="54">
          <cell r="B54" t="str">
            <v>BROADMOOR ELEMENTARY</v>
          </cell>
        </row>
        <row r="55">
          <cell r="B55" t="str">
            <v>BROWNSVILLE MIDDLE</v>
          </cell>
        </row>
        <row r="56">
          <cell r="B56" t="str">
            <v>BUNCHE PARK ELEMENTARY</v>
          </cell>
        </row>
        <row r="57">
          <cell r="B57" t="str">
            <v>CALUSA ELEMENTARY</v>
          </cell>
        </row>
        <row r="58">
          <cell r="B58" t="str">
            <v>CAMPBELL DRIVE K-8 CENTER</v>
          </cell>
        </row>
        <row r="59">
          <cell r="B59" t="str">
            <v>CAMPBELL DRIVE MIDDLE</v>
          </cell>
        </row>
        <row r="60">
          <cell r="B60" t="str">
            <v>CARIBBEAN ELEMENTARY</v>
          </cell>
        </row>
        <row r="61">
          <cell r="B61" t="str">
            <v>CAROL CITY ELEMENTARY</v>
          </cell>
        </row>
        <row r="62">
          <cell r="B62" t="str">
            <v>CAROL CITY MIDDLE</v>
          </cell>
        </row>
        <row r="63">
          <cell r="B63" t="str">
            <v>CARRIE P MEEK/WESTVIEW K-8 CTR</v>
          </cell>
        </row>
        <row r="64">
          <cell r="B64" t="str">
            <v>CENTENNIAL MIDDLE</v>
          </cell>
        </row>
        <row r="65">
          <cell r="B65" t="str">
            <v>CHAPMAN PARTNERSHIP ECC NORTH</v>
          </cell>
        </row>
        <row r="66">
          <cell r="B66" t="str">
            <v>CHAPMAN PARTNERSHIP ECC SOUTH</v>
          </cell>
        </row>
        <row r="67">
          <cell r="B67" t="str">
            <v>CHARLES DAVID WYCHE JR ELEM</v>
          </cell>
        </row>
        <row r="68">
          <cell r="B68" t="str">
            <v>CHARLES R. DREW ELEMENTARY</v>
          </cell>
        </row>
        <row r="69">
          <cell r="B69" t="str">
            <v>CHARLES R. DREW MIDDLE</v>
          </cell>
        </row>
        <row r="70">
          <cell r="B70" t="str">
            <v>CHARLES R. HADLEY ELEMENTARY</v>
          </cell>
        </row>
        <row r="71">
          <cell r="B71" t="str">
            <v>CHARTER HS OF THE AMERICAS</v>
          </cell>
        </row>
        <row r="72">
          <cell r="B72" t="str">
            <v>CHARTER SCHOOL AT WATERSTONE</v>
          </cell>
        </row>
        <row r="73">
          <cell r="B73" t="str">
            <v>CHRISTINA M. EVE ELEMENTARY</v>
          </cell>
        </row>
        <row r="74">
          <cell r="B74" t="str">
            <v>CITRUS GROVE ELEMENTARY</v>
          </cell>
        </row>
        <row r="75">
          <cell r="B75" t="str">
            <v>CITRUS GROVE MIDDLE SCHOOL</v>
          </cell>
        </row>
        <row r="76">
          <cell r="B76" t="str">
            <v>CITY OF HIALEAH EDUCATION ACAD</v>
          </cell>
        </row>
        <row r="77">
          <cell r="B77" t="str">
            <v>CLAUDE PEPPER ELEMENTARY</v>
          </cell>
        </row>
        <row r="78">
          <cell r="B78" t="str">
            <v>COCONUT GROVE ELEMENTARY</v>
          </cell>
        </row>
        <row r="79">
          <cell r="B79" t="str">
            <v>COCONUT PALM K-8 ACADEMY</v>
          </cell>
        </row>
        <row r="80">
          <cell r="B80" t="str">
            <v>COLONIAL DRIVE ELEMENTARY</v>
          </cell>
        </row>
        <row r="81">
          <cell r="B81" t="str">
            <v>COMSTOCK ELEMENTARY</v>
          </cell>
        </row>
        <row r="82">
          <cell r="B82" t="str">
            <v>COPE CENTER NORTH</v>
          </cell>
        </row>
        <row r="83">
          <cell r="B83" t="str">
            <v>CORAL GABLES PREPARATORY ACAD</v>
          </cell>
        </row>
        <row r="84">
          <cell r="B84" t="str">
            <v>CORAL GABLES SENIOR HIGH</v>
          </cell>
        </row>
        <row r="85">
          <cell r="B85" t="str">
            <v>CORAL PARK ELEMENTARY</v>
          </cell>
        </row>
        <row r="86">
          <cell r="B86" t="str">
            <v>CORAL REEF ELEMENTARY</v>
          </cell>
        </row>
        <row r="87">
          <cell r="B87" t="str">
            <v>CORAL REEF MONTESSORI ACAD CH</v>
          </cell>
        </row>
        <row r="88">
          <cell r="B88" t="str">
            <v>CORAL REEF SENIOR HIGH</v>
          </cell>
        </row>
        <row r="89">
          <cell r="B89" t="str">
            <v>CORAL TERRACE ELEMENTARY</v>
          </cell>
        </row>
        <row r="90">
          <cell r="B90" t="str">
            <v>CORAL WAY K-8 CENTER</v>
          </cell>
        </row>
        <row r="91">
          <cell r="B91" t="str">
            <v>COUNTRY CLUB MIDDLE SCHOOL</v>
          </cell>
        </row>
        <row r="92">
          <cell r="B92" t="str">
            <v>CRESTVIEW ELEMENTARY</v>
          </cell>
        </row>
        <row r="93">
          <cell r="B93" t="str">
            <v>CUTLER RIDGE ELEMENTARY</v>
          </cell>
        </row>
        <row r="94">
          <cell r="B94" t="str">
            <v>CUTLER RIDGE MIDDLE</v>
          </cell>
        </row>
        <row r="95">
          <cell r="B95" t="str">
            <v>CYPRESS ELEMENTARY</v>
          </cell>
        </row>
        <row r="96">
          <cell r="B96" t="str">
            <v>DANTE B. FASCELL ELEMENTARY</v>
          </cell>
        </row>
        <row r="97">
          <cell r="B97" t="str">
            <v>DAVID FAIRCHILD ELEMENTARY</v>
          </cell>
        </row>
        <row r="98">
          <cell r="B98" t="str">
            <v>DAVID LAWRENCE JR K-8 CENTER</v>
          </cell>
        </row>
        <row r="99">
          <cell r="B99" t="str">
            <v>DESIGN &amp; ARCHITECTURE SENIOR</v>
          </cell>
        </row>
        <row r="100">
          <cell r="B100" t="str">
            <v>DEVON AIRE K-8 CENTER</v>
          </cell>
        </row>
        <row r="101">
          <cell r="B101" t="str">
            <v>District</v>
          </cell>
        </row>
        <row r="102">
          <cell r="B102" t="str">
            <v>DOCTORS CHARTER/MIAMI SHORES</v>
          </cell>
        </row>
        <row r="103">
          <cell r="B103" t="str">
            <v>DORAL ACADEMY</v>
          </cell>
        </row>
        <row r="104">
          <cell r="B104" t="str">
            <v>DORAL ACADEMY CHARTER MIDDLE</v>
          </cell>
        </row>
        <row r="105">
          <cell r="B105" t="str">
            <v>DORAL ACADEMY HIGH SCHOOL</v>
          </cell>
        </row>
        <row r="106">
          <cell r="B106" t="str">
            <v>DORAL ACADEMY OF TECHNOLOGY</v>
          </cell>
        </row>
        <row r="107">
          <cell r="B107" t="str">
            <v>DORAL MIDDLE SCHOOL</v>
          </cell>
        </row>
        <row r="108">
          <cell r="B108" t="str">
            <v>DORAL PERFORMING ARTS ACADEMY</v>
          </cell>
        </row>
        <row r="109">
          <cell r="B109" t="str">
            <v>DOROTHY M WALLACE COPE CENTER</v>
          </cell>
        </row>
        <row r="110">
          <cell r="B110" t="str">
            <v>DOWNTOWN MIAMI CHARTER SCHOOL</v>
          </cell>
        </row>
        <row r="111">
          <cell r="B111" t="str">
            <v>DR GILBERT L. PORTER ELEM</v>
          </cell>
        </row>
        <row r="112">
          <cell r="B112" t="str">
            <v>DR H W MACK/W LITTLE RIVER K8</v>
          </cell>
        </row>
        <row r="113">
          <cell r="B113" t="str">
            <v>DR HENRY E PERRINE ACADEMY</v>
          </cell>
        </row>
        <row r="114">
          <cell r="B114" t="str">
            <v>DR MICHAEL M KROP SENIOR HIGH</v>
          </cell>
        </row>
        <row r="115">
          <cell r="B115" t="str">
            <v>DR ROLANDO ESPINOSA K-8</v>
          </cell>
        </row>
        <row r="116">
          <cell r="B116" t="str">
            <v>DR. CARLOS J FINLAY ELEMENTARY</v>
          </cell>
        </row>
        <row r="117">
          <cell r="B117" t="str">
            <v>DR. EDWARD L. WHIGHAM</v>
          </cell>
        </row>
        <row r="118">
          <cell r="B118" t="str">
            <v>DR. MANUEL C. BARREIRO ELEM</v>
          </cell>
        </row>
        <row r="119">
          <cell r="B119" t="str">
            <v>DR. ROBERT B. INGRAM EL</v>
          </cell>
        </row>
        <row r="120">
          <cell r="B120" t="str">
            <v>E.W.F. STIRRUP ELEMENTARY</v>
          </cell>
        </row>
        <row r="121">
          <cell r="B121" t="str">
            <v>EARLINGTON HEIGHTS ELEMENTARY</v>
          </cell>
        </row>
        <row r="122">
          <cell r="B122" t="str">
            <v>EARLY BEGINNINGS ACADEMY-CIVIC</v>
          </cell>
        </row>
        <row r="123">
          <cell r="B123" t="str">
            <v>EDISON PARK ELEMENTARY</v>
          </cell>
        </row>
        <row r="124">
          <cell r="B124" t="str">
            <v>EMERSON ELEMENTARY</v>
          </cell>
        </row>
        <row r="125">
          <cell r="B125" t="str">
            <v>ENEIDA MASSAS HARTNER ELEM</v>
          </cell>
        </row>
        <row r="126">
          <cell r="B126" t="str">
            <v>ERNEST R GRAHAM K-8 CENTER</v>
          </cell>
        </row>
        <row r="127">
          <cell r="B127" t="str">
            <v>ETHEL F BECKFORD/RICHMOND ELEM</v>
          </cell>
        </row>
        <row r="128">
          <cell r="B128" t="str">
            <v>ETHEL KOGER BECKHAM ELEMENTARY</v>
          </cell>
        </row>
        <row r="129">
          <cell r="B129" t="str">
            <v>EUGENIA B. THOMAS K-8 CENTER</v>
          </cell>
        </row>
        <row r="130">
          <cell r="B130" t="str">
            <v>EVERGLADES K-8 CENTER</v>
          </cell>
        </row>
        <row r="131">
          <cell r="B131" t="str">
            <v>EVERGLADES PREP ACADEMY HIGH</v>
          </cell>
        </row>
        <row r="132">
          <cell r="B132" t="str">
            <v>EVERGLADES PREPARATORY ACADEMY</v>
          </cell>
        </row>
        <row r="133">
          <cell r="B133" t="str">
            <v>EXCELSIOR CHARTER ACADEMY</v>
          </cell>
        </row>
        <row r="134">
          <cell r="B134" t="str">
            <v>EXCELSIOR CHARTER HIGH SCHOOL</v>
          </cell>
        </row>
        <row r="135">
          <cell r="B135" t="str">
            <v>EXCELSIOR LANGUAGE ACADEMY K-8</v>
          </cell>
        </row>
        <row r="136">
          <cell r="B136" t="str">
            <v>FAIRLAWN ELEMENTARY</v>
          </cell>
        </row>
        <row r="137">
          <cell r="B137" t="str">
            <v>FELIX VARELA SENIOR HIGH</v>
          </cell>
        </row>
        <row r="138">
          <cell r="B138" t="str">
            <v>FIENBERG/FISHER K-8 CENTER</v>
          </cell>
        </row>
        <row r="139">
          <cell r="B139" t="str">
            <v>FLAGAMI ELEMENTARY</v>
          </cell>
        </row>
        <row r="140">
          <cell r="B140" t="str">
            <v>FLAMINGO ELEMENTARY</v>
          </cell>
        </row>
        <row r="141">
          <cell r="B141" t="str">
            <v>FLORIDA CITY ELEMENTARY</v>
          </cell>
        </row>
        <row r="142">
          <cell r="B142" t="str">
            <v>FLORIDA INTERNATIONAL ACADEMY</v>
          </cell>
        </row>
        <row r="143">
          <cell r="B143" t="str">
            <v>FLORIDA INTERNATIONAL EL ACAD</v>
          </cell>
        </row>
        <row r="144">
          <cell r="B144" t="str">
            <v>FRANCES S. TUCKER ELEMENTARY</v>
          </cell>
        </row>
        <row r="145">
          <cell r="B145" t="str">
            <v>FRANK C. MARTIN K-8 CENTER</v>
          </cell>
        </row>
        <row r="146">
          <cell r="B146" t="str">
            <v>FREDERICK DOUGLASS ELEMENTARY</v>
          </cell>
        </row>
        <row r="147">
          <cell r="B147" t="str">
            <v>FULFORD ELEMENTARY</v>
          </cell>
        </row>
        <row r="148">
          <cell r="B148" t="str">
            <v>G. HOLMES BRADDOCK SENIOR HIGH</v>
          </cell>
        </row>
        <row r="149">
          <cell r="B149" t="str">
            <v>GATEWAY ENVIRONMENTAL K-8</v>
          </cell>
        </row>
        <row r="150">
          <cell r="B150" t="str">
            <v>GEORGE T. BAKER AVIATION</v>
          </cell>
        </row>
        <row r="151">
          <cell r="B151" t="str">
            <v>GEORGE WASHINGTON CARVER</v>
          </cell>
        </row>
        <row r="152">
          <cell r="B152" t="str">
            <v>GEORGE WASHINGTON CARVER ELEM</v>
          </cell>
        </row>
        <row r="153">
          <cell r="B153" t="str">
            <v>GERTRUDE EDELMAN/SABAL PALM EL</v>
          </cell>
        </row>
        <row r="154">
          <cell r="B154" t="str">
            <v>GIBSON CHARTER SCHOOL</v>
          </cell>
        </row>
        <row r="155">
          <cell r="B155" t="str">
            <v>GLADES MIDDLE</v>
          </cell>
        </row>
        <row r="156">
          <cell r="B156" t="str">
            <v>GLORIA FLOYD ELEMENTARY</v>
          </cell>
        </row>
        <row r="157">
          <cell r="B157" t="str">
            <v>GOLDEN GLADES ELEMENTARY</v>
          </cell>
        </row>
        <row r="158">
          <cell r="B158" t="str">
            <v>GOULDS ELEMENTARY</v>
          </cell>
        </row>
        <row r="159">
          <cell r="B159" t="str">
            <v>GRATIGNY ELEMENTARY</v>
          </cell>
        </row>
        <row r="160">
          <cell r="B160" t="str">
            <v>GREEN SPRINGS HIGH SCHOOL</v>
          </cell>
        </row>
        <row r="161">
          <cell r="B161" t="str">
            <v>GREENGLADE ELEMENTARY</v>
          </cell>
        </row>
        <row r="162">
          <cell r="B162" t="str">
            <v>GREYNOLDS PARK ELEMENTARY</v>
          </cell>
        </row>
        <row r="163">
          <cell r="B163" t="str">
            <v>GULFSTREAM ELEMENTARY</v>
          </cell>
        </row>
        <row r="164">
          <cell r="B164" t="str">
            <v>HAMMOCKS MIDDLE</v>
          </cell>
        </row>
        <row r="165">
          <cell r="B165" t="str">
            <v>HENRY E.S. REEVES ELEMENTARY</v>
          </cell>
        </row>
        <row r="166">
          <cell r="B166" t="str">
            <v>HENRY H. FILER MIDDLE</v>
          </cell>
        </row>
        <row r="167">
          <cell r="B167" t="str">
            <v>HENRY M. FLAGLER ELEMENTARY</v>
          </cell>
        </row>
        <row r="168">
          <cell r="B168" t="str">
            <v>HENRY S. WEST LABORATORY SCHL</v>
          </cell>
        </row>
        <row r="169">
          <cell r="B169" t="str">
            <v>HERBERT A. AMMONS MIDDLE</v>
          </cell>
        </row>
        <row r="170">
          <cell r="B170" t="str">
            <v>HIALEAH ELEMENTARY</v>
          </cell>
        </row>
        <row r="171">
          <cell r="B171" t="str">
            <v>HIALEAH GARDENS ELEMENTARY</v>
          </cell>
        </row>
        <row r="172">
          <cell r="B172" t="str">
            <v>HIALEAH GARDENS MIDDLE SCHOOL</v>
          </cell>
        </row>
        <row r="173">
          <cell r="B173" t="str">
            <v>HIALEAH GARDENS SENIOR</v>
          </cell>
        </row>
        <row r="174">
          <cell r="B174" t="str">
            <v>HIALEAH MIDDLE</v>
          </cell>
        </row>
        <row r="175">
          <cell r="B175" t="str">
            <v>HIALEAH SENIOR</v>
          </cell>
        </row>
        <row r="176">
          <cell r="B176" t="str">
            <v>HIALEAH-MIAMI LAKES SENIOR</v>
          </cell>
        </row>
        <row r="177">
          <cell r="B177" t="str">
            <v>HIBISCUS ELEMENTARY</v>
          </cell>
        </row>
        <row r="178">
          <cell r="B178" t="str">
            <v>HIGHLAND OAKS MIDDLE</v>
          </cell>
        </row>
        <row r="179">
          <cell r="B179" t="str">
            <v>HOLMES ELEMENTARY</v>
          </cell>
        </row>
        <row r="180">
          <cell r="B180" t="str">
            <v>HOMESTEAD MIDDLE</v>
          </cell>
        </row>
        <row r="181">
          <cell r="B181" t="str">
            <v>HOMESTEAD SENIOR HIGH</v>
          </cell>
        </row>
        <row r="182">
          <cell r="B182" t="str">
            <v>HORACE MANN MIDDLE</v>
          </cell>
        </row>
        <row r="183">
          <cell r="B183" t="str">
            <v>HOWARD D. MCMILLAN MIDDLE</v>
          </cell>
        </row>
        <row r="184">
          <cell r="B184" t="str">
            <v>HOWARD DRIVE ELEMENTARY</v>
          </cell>
        </row>
        <row r="185">
          <cell r="B185" t="str">
            <v>HUBERT O. SIBLEY K-8 CENTER</v>
          </cell>
        </row>
        <row r="186">
          <cell r="B186" t="str">
            <v>INSTRUCTIONAL SYSTEMWIDE</v>
          </cell>
        </row>
        <row r="187">
          <cell r="B187" t="str">
            <v>INTEGRATED ACADEMICS (SIATECH)</v>
          </cell>
        </row>
        <row r="188">
          <cell r="B188" t="str">
            <v>INTL STUDIES PREP ACADEMY</v>
          </cell>
        </row>
        <row r="189">
          <cell r="B189" t="str">
            <v>INTL. STUDIES CHARTER MIDDLE</v>
          </cell>
        </row>
        <row r="190">
          <cell r="B190" t="str">
            <v>INTL. STUDIES CHARTER SENIOR</v>
          </cell>
        </row>
        <row r="191">
          <cell r="B191" t="str">
            <v>IPREPARATORY ACADEMY</v>
          </cell>
        </row>
        <row r="192">
          <cell r="B192" t="str">
            <v>IRVING &amp; BEATRICE PESKOE K-8</v>
          </cell>
        </row>
        <row r="193">
          <cell r="B193" t="str">
            <v>ISAAC ACADEMY K-8</v>
          </cell>
        </row>
        <row r="194">
          <cell r="B194" t="str">
            <v>JACK D. GORDON ELEMENTARY</v>
          </cell>
        </row>
        <row r="195">
          <cell r="B195" t="str">
            <v>JAMES H. BRIGHT/JW JOHNSON ES</v>
          </cell>
        </row>
        <row r="196">
          <cell r="B196" t="str">
            <v>JAN MANN OPPORTUNITY SCHOOL</v>
          </cell>
        </row>
        <row r="197">
          <cell r="B197" t="str">
            <v>JANE ROBERTS K-8 CENTER</v>
          </cell>
        </row>
        <row r="198">
          <cell r="B198" t="str">
            <v>JESSE J MCCRARY JR ELEMENTARY</v>
          </cell>
        </row>
        <row r="199">
          <cell r="B199" t="str">
            <v>JOE HALL ELEMENTARY</v>
          </cell>
        </row>
        <row r="200">
          <cell r="B200" t="str">
            <v>JOELLA C. GOOD ELEMENTARY</v>
          </cell>
        </row>
        <row r="201">
          <cell r="B201" t="str">
            <v>JOHN A FERGUSON SENIOR HIGH</v>
          </cell>
        </row>
        <row r="202">
          <cell r="B202" t="str">
            <v>JOHN F. KENNEDY MIDDLE</v>
          </cell>
        </row>
        <row r="203">
          <cell r="B203" t="str">
            <v>JOHN G. DUPUIS ELEMENTARY</v>
          </cell>
        </row>
        <row r="204">
          <cell r="B204" t="str">
            <v>JOHN I. SMITH K-8 CENTER</v>
          </cell>
        </row>
        <row r="205">
          <cell r="B205" t="str">
            <v>JORGE MAS CANOSA MIDDLE</v>
          </cell>
        </row>
        <row r="206">
          <cell r="B206" t="str">
            <v>JOSE DE DIEGO MIDDLE SCHOOL</v>
          </cell>
        </row>
        <row r="207">
          <cell r="B207" t="str">
            <v>JOSE MARTI MAST 6-12 ACADEMY</v>
          </cell>
        </row>
        <row r="208">
          <cell r="B208" t="str">
            <v>JOSE MARTI MIDDLE</v>
          </cell>
        </row>
        <row r="209">
          <cell r="B209" t="str">
            <v>JUST ARTS AND MANAGEMENT CMS</v>
          </cell>
        </row>
        <row r="210">
          <cell r="B210" t="str">
            <v>JUVENILE JUSTICE CENTER</v>
          </cell>
        </row>
        <row r="211">
          <cell r="B211" t="str">
            <v>KELSEY L. PHARR ELEMENTARY</v>
          </cell>
        </row>
        <row r="212">
          <cell r="B212" t="str">
            <v>KENDALE ELEMENTARY</v>
          </cell>
        </row>
        <row r="213">
          <cell r="B213" t="str">
            <v>KENDALE LAKES ELEMENTARY</v>
          </cell>
        </row>
        <row r="214">
          <cell r="B214" t="str">
            <v>KENSINGTON PARK ELEMENTARY</v>
          </cell>
        </row>
        <row r="215">
          <cell r="B215" t="str">
            <v>KENWOOD K-8 CENTER</v>
          </cell>
        </row>
        <row r="216">
          <cell r="B216" t="str">
            <v>KEY BISCAYNE K-8 CENTER</v>
          </cell>
        </row>
        <row r="217">
          <cell r="B217" t="str">
            <v>KEYS GATE CHARTER HIGH SCHL</v>
          </cell>
        </row>
        <row r="218">
          <cell r="B218" t="str">
            <v>KEYS GATE CHARTER SCHOOL</v>
          </cell>
        </row>
        <row r="219">
          <cell r="B219" t="str">
            <v>KINLOCH PARK ELEMENTARY</v>
          </cell>
        </row>
        <row r="220">
          <cell r="B220" t="str">
            <v>KINLOCH PARK MIDDLE</v>
          </cell>
        </row>
        <row r="221">
          <cell r="B221" t="str">
            <v>LAKE STEVENS ELEMENTARY</v>
          </cell>
        </row>
        <row r="222">
          <cell r="B222" t="str">
            <v>LAKE STEVENS MIDDLE</v>
          </cell>
        </row>
        <row r="223">
          <cell r="B223" t="str">
            <v>LAKEVIEW ELEMENTARY</v>
          </cell>
        </row>
        <row r="224">
          <cell r="B224" t="str">
            <v>LAMAR LOUISE CURRY MIDDLE SCH</v>
          </cell>
        </row>
        <row r="225">
          <cell r="B225" t="str">
            <v>LAURA C. SAUNDERS ELEMENTARY</v>
          </cell>
        </row>
        <row r="226">
          <cell r="B226" t="str">
            <v>LAW ENFORCEMENT OFFICERS HS</v>
          </cell>
        </row>
        <row r="227">
          <cell r="B227" t="str">
            <v>LAWRENCE ACADEMY MIDDLE</v>
          </cell>
        </row>
        <row r="228">
          <cell r="B228" t="str">
            <v>LAWRENCE ACADEMY SENIOR</v>
          </cell>
        </row>
        <row r="229">
          <cell r="B229" t="str">
            <v>LAWTON CHILES MIDDLE SCHOOL</v>
          </cell>
        </row>
        <row r="230">
          <cell r="B230" t="str">
            <v>LBA CONSTR &amp; BUS MGMT ACAD</v>
          </cell>
        </row>
        <row r="231">
          <cell r="B231" t="str">
            <v>LEEWOOD K-8 CENTER</v>
          </cell>
        </row>
        <row r="232">
          <cell r="B232" t="str">
            <v>LEISURE CITY K-8 CENTER</v>
          </cell>
        </row>
        <row r="233">
          <cell r="B233" t="str">
            <v>LENORA B. SMITH ELEMENTARY</v>
          </cell>
        </row>
        <row r="234">
          <cell r="B234" t="str">
            <v>LIBERTY CITY ELEMENTARY</v>
          </cell>
        </row>
        <row r="235">
          <cell r="B235" t="str">
            <v>LILLIE C. EVANS K-8 CENTER</v>
          </cell>
        </row>
        <row r="236">
          <cell r="B236" t="str">
            <v>LINCOLN-MARTI CHARTER HIALEAH</v>
          </cell>
        </row>
        <row r="237">
          <cell r="B237" t="str">
            <v>LINCOLN-MARTI CS INT'L CAMPUS</v>
          </cell>
        </row>
        <row r="238">
          <cell r="B238" t="str">
            <v>LINCOLN-MARTI CS LITTLE HAVANA</v>
          </cell>
        </row>
        <row r="239">
          <cell r="B239" t="str">
            <v>LINDA LENTIN K-8 CENTER</v>
          </cell>
        </row>
        <row r="240">
          <cell r="B240" t="str">
            <v>LORAH PARK ELEMENTARY</v>
          </cell>
        </row>
        <row r="241">
          <cell r="B241" t="str">
            <v>LUDLAM ELEMENTARY</v>
          </cell>
        </row>
        <row r="242">
          <cell r="B242" t="str">
            <v>M.A. MILAM K-8 CENTER</v>
          </cell>
        </row>
        <row r="243">
          <cell r="B243" t="str">
            <v>MADIE IVES ELEMENTARY</v>
          </cell>
        </row>
        <row r="244">
          <cell r="B244" t="str">
            <v>MADISON MIDDLE SCHOOL</v>
          </cell>
        </row>
        <row r="245">
          <cell r="B245" t="str">
            <v>MAE WALTERS ELEMENTARY</v>
          </cell>
        </row>
        <row r="246">
          <cell r="B246" t="str">
            <v>MANDARIN LAKES K-8 CENTER</v>
          </cell>
        </row>
        <row r="247">
          <cell r="B247" t="str">
            <v>MARJORY STONEMAN DOUGLAS ELEM</v>
          </cell>
        </row>
        <row r="248">
          <cell r="B248" t="str">
            <v>MAST @ VIRGINIA KEY</v>
          </cell>
        </row>
        <row r="249">
          <cell r="B249" t="str">
            <v>MATER ACAD HIGH (MIAMI BEACH)</v>
          </cell>
        </row>
        <row r="250">
          <cell r="B250" t="str">
            <v>MATER ACADEMY</v>
          </cell>
        </row>
        <row r="251">
          <cell r="B251" t="str">
            <v>MATER ACADEMY (MIAMI BEACH)</v>
          </cell>
        </row>
        <row r="252">
          <cell r="B252" t="str">
            <v>MATER ACADEMY AT MOUNT SINAI</v>
          </cell>
        </row>
        <row r="253">
          <cell r="B253" t="str">
            <v>MATER ACADEMY CHARTER HIGH</v>
          </cell>
        </row>
        <row r="254">
          <cell r="B254" t="str">
            <v>MATER ACADEMY CHARTER MIDDLE</v>
          </cell>
        </row>
        <row r="255">
          <cell r="B255" t="str">
            <v>MATER ACADEMY EAST CHARTER</v>
          </cell>
        </row>
        <row r="256">
          <cell r="B256" t="str">
            <v>MATER ACADEMY EAST HIGH SCHOOL</v>
          </cell>
        </row>
        <row r="257">
          <cell r="B257" t="str">
            <v>MATER ACADEMY EAST MIDDLE</v>
          </cell>
        </row>
        <row r="258">
          <cell r="B258" t="str">
            <v>MATER ACADEMY HIGH-INTL STUDIE</v>
          </cell>
        </row>
        <row r="259">
          <cell r="B259" t="str">
            <v>MATER ACADEMY LAKES HIGH SCH</v>
          </cell>
        </row>
        <row r="260">
          <cell r="B260" t="str">
            <v>MATER ACADEMY LAKES MIDDLE</v>
          </cell>
        </row>
        <row r="261">
          <cell r="B261" t="str">
            <v>MATER ACADEMY MIDDLE-INTL STUD</v>
          </cell>
        </row>
        <row r="262">
          <cell r="B262" t="str">
            <v>MATER ACADEMY OF INTL STUDIES</v>
          </cell>
        </row>
        <row r="263">
          <cell r="B263" t="str">
            <v>MATER BRICKELL PREP ACADEMY</v>
          </cell>
        </row>
        <row r="264">
          <cell r="B264" t="str">
            <v>MATER GARDENS ACADEMY</v>
          </cell>
        </row>
        <row r="265">
          <cell r="B265" t="str">
            <v>MATER GARDENS ACADEMY MIDDLE</v>
          </cell>
        </row>
        <row r="266">
          <cell r="B266" t="str">
            <v>MATER GROVE ACADEMY</v>
          </cell>
        </row>
        <row r="267">
          <cell r="B267" t="str">
            <v>MATER PERFORMING ARTS ACADEMY</v>
          </cell>
        </row>
        <row r="268">
          <cell r="B268" t="str">
            <v>MAVERICKS HIGH OF NORTH M-DADE</v>
          </cell>
        </row>
        <row r="269">
          <cell r="B269" t="str">
            <v>MAVERICKS HIGH OF SOUTH M-DADE</v>
          </cell>
        </row>
        <row r="270">
          <cell r="B270" t="str">
            <v>MAYA ANGELOU ELEMENTARY</v>
          </cell>
        </row>
        <row r="271">
          <cell r="B271" t="str">
            <v>MAYS MIDDLE</v>
          </cell>
        </row>
        <row r="272">
          <cell r="B272" t="str">
            <v>MEADOWLANE ELEMENTARY</v>
          </cell>
        </row>
        <row r="273">
          <cell r="B273" t="str">
            <v>MED ACAD SCIENCE &amp; TECHNOLOGY</v>
          </cell>
        </row>
        <row r="274">
          <cell r="B274" t="str">
            <v>MELROSE ELEMENTARY</v>
          </cell>
        </row>
        <row r="275">
          <cell r="B275" t="str">
            <v>MERRICK EDUCATIONAL CENTER</v>
          </cell>
        </row>
        <row r="276">
          <cell r="B276" t="str">
            <v>MIAMI ARTS CHARTER</v>
          </cell>
        </row>
        <row r="277">
          <cell r="B277" t="str">
            <v>MIAMI BEACH SENIOR HIGH</v>
          </cell>
        </row>
        <row r="278">
          <cell r="B278" t="str">
            <v>MIAMI CAROL CITY SENIOR HIGH</v>
          </cell>
        </row>
        <row r="279">
          <cell r="B279" t="str">
            <v>MIAMI CENTRAL SENIOR HIGH</v>
          </cell>
        </row>
        <row r="280">
          <cell r="B280" t="str">
            <v>MIAMI CHILDREN'S MUSEUM</v>
          </cell>
        </row>
        <row r="281">
          <cell r="B281" t="str">
            <v>MIAMI COMMUNITY CH HIGH SCHOOL</v>
          </cell>
        </row>
        <row r="282">
          <cell r="B282" t="str">
            <v>MIAMI COMMUNITY CHARTER MIDDLE</v>
          </cell>
        </row>
        <row r="283">
          <cell r="B283" t="str">
            <v>MIAMI COMMUNITY CHARTER SCHOOL</v>
          </cell>
        </row>
        <row r="284">
          <cell r="B284" t="str">
            <v>MIAMI CORAL PARK SENIOR HIGH</v>
          </cell>
        </row>
        <row r="285">
          <cell r="B285" t="str">
            <v>MIAMI EDISON MIDDLE</v>
          </cell>
        </row>
        <row r="286">
          <cell r="B286" t="str">
            <v>MIAMI EDISON SENIOR HIGH</v>
          </cell>
        </row>
        <row r="287">
          <cell r="B287" t="str">
            <v>MIAMI GARDENS ELEMENTARY</v>
          </cell>
        </row>
        <row r="288">
          <cell r="B288" t="str">
            <v>MIAMI HEIGHTS ELEMENTARY</v>
          </cell>
        </row>
        <row r="289">
          <cell r="B289" t="str">
            <v>MIAMI JACKSON SENIOR HIGH</v>
          </cell>
        </row>
        <row r="290">
          <cell r="B290" t="str">
            <v>MIAMI KILLIAN SENIOR HIGH</v>
          </cell>
        </row>
        <row r="291">
          <cell r="B291" t="str">
            <v>MIAMI LAKES EDUCATIONAL CENTER</v>
          </cell>
        </row>
        <row r="292">
          <cell r="B292" t="str">
            <v>MIAMI LAKES K-8 CENTER</v>
          </cell>
        </row>
        <row r="293">
          <cell r="B293" t="str">
            <v>MIAMI LAKES MIDDLE</v>
          </cell>
        </row>
        <row r="294">
          <cell r="B294" t="str">
            <v>MIAMI MACARTHUR SOUTH</v>
          </cell>
        </row>
        <row r="295">
          <cell r="B295" t="str">
            <v>MIAMI NORLAND SENIOR HIGH</v>
          </cell>
        </row>
        <row r="296">
          <cell r="B296" t="str">
            <v>MIAMI NORTHWESTERN SENIOR HIGH</v>
          </cell>
        </row>
        <row r="297">
          <cell r="B297" t="str">
            <v>MIAMI PALMETTO SENIOR HIGH</v>
          </cell>
        </row>
        <row r="298">
          <cell r="B298" t="str">
            <v>MIAMI PARK ELEMENTARY</v>
          </cell>
        </row>
        <row r="299">
          <cell r="B299" t="str">
            <v>MIAMI SENIOR HIGH</v>
          </cell>
        </row>
        <row r="300">
          <cell r="B300" t="str">
            <v>MIAMI SHORES ELEMENTARY</v>
          </cell>
        </row>
        <row r="301">
          <cell r="B301" t="str">
            <v>MIAMI SOUTHRIDGE SENIOR HIGH</v>
          </cell>
        </row>
        <row r="302">
          <cell r="B302" t="str">
            <v>MIAMI SPRINGS ELEMENTARY</v>
          </cell>
        </row>
        <row r="303">
          <cell r="B303" t="str">
            <v>MIAMI SPRINGS MIDDLE</v>
          </cell>
        </row>
        <row r="304">
          <cell r="B304" t="str">
            <v>MIAMI SPRINGS SENIOR HIGH</v>
          </cell>
        </row>
        <row r="305">
          <cell r="B305" t="str">
            <v>MIAMI SUNSET SENIOR HIGH</v>
          </cell>
        </row>
        <row r="306">
          <cell r="B306" t="str">
            <v>MIAMI-DADE ONLINE ACADEMY</v>
          </cell>
        </row>
        <row r="307">
          <cell r="B307" t="str">
            <v>MORNINGSIDE ELEMENTARY</v>
          </cell>
        </row>
        <row r="308">
          <cell r="B308" t="str">
            <v>MYRTLE GROVE ELEMENTARY</v>
          </cell>
        </row>
        <row r="309">
          <cell r="B309" t="str">
            <v>N. DADE CTR FOR MODERN LANG</v>
          </cell>
        </row>
        <row r="310">
          <cell r="B310" t="str">
            <v>NATHAN YOUNG ELEMENTARY</v>
          </cell>
        </row>
        <row r="311">
          <cell r="B311" t="str">
            <v>NATURAL BRIDGE ELEMENTARY</v>
          </cell>
        </row>
        <row r="312">
          <cell r="B312" t="str">
            <v>NAUTILUS MIDDLE</v>
          </cell>
        </row>
        <row r="313">
          <cell r="B313" t="str">
            <v>NEVA KING COOPER EDUCATIONAL</v>
          </cell>
        </row>
        <row r="314">
          <cell r="B314" t="str">
            <v>NEW WORLD SCHOOL OF THE ARTS</v>
          </cell>
        </row>
        <row r="315">
          <cell r="B315" t="str">
            <v>NORLAND ELEMENTARY</v>
          </cell>
        </row>
        <row r="316">
          <cell r="B316" t="str">
            <v>NORLAND MIDDLE</v>
          </cell>
        </row>
        <row r="317">
          <cell r="B317" t="str">
            <v>NORMA BUTLER BOSSARD ELEM</v>
          </cell>
        </row>
        <row r="318">
          <cell r="B318" t="str">
            <v>NORMAN S. EDELCUP/SUNNY ISLES</v>
          </cell>
        </row>
        <row r="319">
          <cell r="B319" t="str">
            <v>NORTH BEACH ELEMENTARY</v>
          </cell>
        </row>
        <row r="320">
          <cell r="B320" t="str">
            <v>NORTH COUNTY K-8 CENTER</v>
          </cell>
        </row>
        <row r="321">
          <cell r="B321" t="str">
            <v>NORTH DADE MIDDLE</v>
          </cell>
        </row>
        <row r="322">
          <cell r="B322" t="str">
            <v>NORTH GARDENS HIGH SCHOOL</v>
          </cell>
        </row>
        <row r="323">
          <cell r="B323" t="str">
            <v>NORTH GLADE ELEMENTARY</v>
          </cell>
        </row>
        <row r="324">
          <cell r="B324" t="str">
            <v>NORTH HIALEAH ELEMENTARY</v>
          </cell>
        </row>
        <row r="325">
          <cell r="B325" t="str">
            <v>NORTH MIAMI BEACH SENIOR HIGH</v>
          </cell>
        </row>
        <row r="326">
          <cell r="B326" t="str">
            <v>NORTH MIAMI ELEMENTARY</v>
          </cell>
        </row>
        <row r="327">
          <cell r="B327" t="str">
            <v>NORTH MIAMI MIDDLE</v>
          </cell>
        </row>
        <row r="328">
          <cell r="B328" t="str">
            <v>NORTH MIAMI SENIOR HIGH</v>
          </cell>
        </row>
        <row r="329">
          <cell r="B329" t="str">
            <v>NORTH PARK HIGH SCHOOL</v>
          </cell>
        </row>
        <row r="330">
          <cell r="B330" t="str">
            <v>NORTH TWIN LAKES ELEMENTARY</v>
          </cell>
        </row>
        <row r="331">
          <cell r="B331" t="str">
            <v>NORWOOD ELEMENTARY</v>
          </cell>
        </row>
        <row r="332">
          <cell r="B332" t="str">
            <v>OAK GROVE ELEMENTARY</v>
          </cell>
        </row>
        <row r="333">
          <cell r="B333" t="str">
            <v>OJUS ELEMENTARY</v>
          </cell>
        </row>
        <row r="334">
          <cell r="B334" t="str">
            <v>OLINDA ELEMENTARY</v>
          </cell>
        </row>
        <row r="335">
          <cell r="B335" t="str">
            <v>OLIVER HOOVER ELEMENTARY</v>
          </cell>
        </row>
        <row r="336">
          <cell r="B336" t="str">
            <v>OLYMPIA HEIGHTS ELEMENTARY</v>
          </cell>
        </row>
        <row r="337">
          <cell r="B337" t="str">
            <v>ORCHARD VILLA ELEMENTARY</v>
          </cell>
        </row>
        <row r="338">
          <cell r="B338" t="str">
            <v>OXFORD ACADEMY OF MIAMI</v>
          </cell>
        </row>
        <row r="339">
          <cell r="B339" t="str">
            <v>PALM GLADES PREP HIGH SCHOOL</v>
          </cell>
        </row>
        <row r="340">
          <cell r="B340" t="str">
            <v>PALM GLADES PREPATORY ACADEMY</v>
          </cell>
        </row>
        <row r="341">
          <cell r="B341" t="str">
            <v>PALM LAKES ELEMENTARY</v>
          </cell>
        </row>
        <row r="342">
          <cell r="B342" t="str">
            <v>PALM SPRINGS ELEMENTARY</v>
          </cell>
        </row>
        <row r="343">
          <cell r="B343" t="str">
            <v>PALM SPRINGS MIDDLE</v>
          </cell>
        </row>
        <row r="344">
          <cell r="B344" t="str">
            <v>PALM SPRINGS NORTH ELEMENTARY</v>
          </cell>
        </row>
        <row r="345">
          <cell r="B345" t="str">
            <v>PALMETTO ELEMENTARY</v>
          </cell>
        </row>
        <row r="346">
          <cell r="B346" t="str">
            <v>PALMETTO MIDDLE</v>
          </cell>
        </row>
        <row r="347">
          <cell r="B347" t="str">
            <v>PARKVIEW ELEMENTARY</v>
          </cell>
        </row>
        <row r="348">
          <cell r="B348" t="str">
            <v>PARKWAY ELEMENTARY</v>
          </cell>
        </row>
        <row r="349">
          <cell r="B349" t="str">
            <v>PARKWAY MIDDLE</v>
          </cell>
        </row>
        <row r="350">
          <cell r="B350" t="str">
            <v>PAUL LAURENCE DUNBAR ELEM</v>
          </cell>
        </row>
        <row r="351">
          <cell r="B351" t="str">
            <v>PAUL W. BELL MIDDLE</v>
          </cell>
        </row>
        <row r="352">
          <cell r="B352" t="str">
            <v>PHILLIS WHEATLEY ELEMENTARY</v>
          </cell>
        </row>
        <row r="353">
          <cell r="B353" t="str">
            <v>PHYLLIS RUTH MILLER ELEMENTARY</v>
          </cell>
        </row>
        <row r="354">
          <cell r="B354" t="str">
            <v>PINE LAKE ELEMENTARY</v>
          </cell>
        </row>
        <row r="355">
          <cell r="B355" t="str">
            <v>PINE VILLA ELEMENTARY</v>
          </cell>
        </row>
        <row r="356">
          <cell r="B356" t="str">
            <v>PINECREST ACADEMY (NORTH)</v>
          </cell>
        </row>
        <row r="357">
          <cell r="B357" t="str">
            <v>PINECREST ACADEMY CHARTER HIGH</v>
          </cell>
        </row>
        <row r="358">
          <cell r="B358" t="str">
            <v>PINECREST ACADEMY CHARTER MIDD</v>
          </cell>
        </row>
        <row r="359">
          <cell r="B359" t="str">
            <v>PINECREST ACADEMY MIDDLE NORTH</v>
          </cell>
        </row>
        <row r="360">
          <cell r="B360" t="str">
            <v>PINECREST ACADEMY SOUTH CAMPUS</v>
          </cell>
        </row>
        <row r="361">
          <cell r="B361" t="str">
            <v>PINECREST COVE ACADEMY</v>
          </cell>
        </row>
        <row r="362">
          <cell r="B362" t="str">
            <v>PINECREST ELEMENTARY</v>
          </cell>
        </row>
        <row r="363">
          <cell r="B363" t="str">
            <v>PINECREST PREP ACADEMY</v>
          </cell>
        </row>
        <row r="364">
          <cell r="B364" t="str">
            <v>POINCIANA PARK ELEMENTARY</v>
          </cell>
        </row>
        <row r="365">
          <cell r="B365" t="str">
            <v>PONCE DE LEON MIDDLE</v>
          </cell>
        </row>
        <row r="366">
          <cell r="B366" t="str">
            <v>PRE K - INTERVENTION</v>
          </cell>
        </row>
        <row r="367">
          <cell r="B367" t="str">
            <v>PRIMARY LEARNING CENTER</v>
          </cell>
        </row>
        <row r="368">
          <cell r="B368" t="str">
            <v>RAINBOW PARK ELEMENTARY</v>
          </cell>
        </row>
        <row r="369">
          <cell r="B369" t="str">
            <v>RAMZ ACAD MIDDLE MIAMI CAMPUS</v>
          </cell>
        </row>
        <row r="370">
          <cell r="B370" t="str">
            <v>RAMZ ACADEMY ELEM MIAMI CAMPUS</v>
          </cell>
        </row>
        <row r="371">
          <cell r="B371" t="str">
            <v>REDLAND ELEMENTARY</v>
          </cell>
        </row>
        <row r="372">
          <cell r="B372" t="str">
            <v>REDLAND MIDDLE</v>
          </cell>
        </row>
        <row r="373">
          <cell r="B373" t="str">
            <v>REDONDO ELEMENTARY</v>
          </cell>
        </row>
        <row r="374">
          <cell r="B374" t="str">
            <v>RENAISSANCE ELEMENTARY CHARTER</v>
          </cell>
        </row>
        <row r="375">
          <cell r="B375" t="str">
            <v>RENAISSANCE MIDDLE CHARTER</v>
          </cell>
        </row>
        <row r="376">
          <cell r="B376" t="str">
            <v>RICHARD ALLEN LEADERSHIP ACAD</v>
          </cell>
        </row>
        <row r="377">
          <cell r="B377" t="str">
            <v>RICHMOND HEIGHTS MIDDLE</v>
          </cell>
        </row>
        <row r="378">
          <cell r="B378" t="str">
            <v>RIVER CITIES COMMUNITY CHARTER</v>
          </cell>
        </row>
        <row r="379">
          <cell r="B379" t="str">
            <v>RIVERSIDE ELEMENTARY</v>
          </cell>
        </row>
        <row r="380">
          <cell r="B380" t="str">
            <v>RIVIERA MIDDLE</v>
          </cell>
        </row>
        <row r="381">
          <cell r="B381" t="str">
            <v>ROBERT MORGAN EDUCATIONAL CTR</v>
          </cell>
        </row>
        <row r="382">
          <cell r="B382" t="str">
            <v>ROBERT RENICK EDUCATION CTR</v>
          </cell>
        </row>
        <row r="383">
          <cell r="B383" t="str">
            <v>ROBERT RUSSA MOTON ELEMENTARY</v>
          </cell>
        </row>
        <row r="384">
          <cell r="B384" t="str">
            <v>ROCKWAY ELEMENTARY</v>
          </cell>
        </row>
        <row r="385">
          <cell r="B385" t="str">
            <v>ROCKWAY MIDDLE</v>
          </cell>
        </row>
        <row r="386">
          <cell r="B386" t="str">
            <v>RONALD W REAGAN/DORAL SENIOR</v>
          </cell>
        </row>
        <row r="387">
          <cell r="B387" t="str">
            <v>ROYAL GREEN ELEMENTARY</v>
          </cell>
        </row>
        <row r="388">
          <cell r="B388" t="str">
            <v>ROYAL PALM ELEMENTARY</v>
          </cell>
        </row>
        <row r="389">
          <cell r="B389" t="str">
            <v>RUBEN DARIO MIDDLE</v>
          </cell>
        </row>
        <row r="390">
          <cell r="B390" t="str">
            <v>RUTH K BROAD/BAY HARBOR K-8</v>
          </cell>
        </row>
        <row r="391">
          <cell r="B391" t="str">
            <v>RUTH OWENS KRUSE' EDUC CENTER</v>
          </cell>
        </row>
        <row r="392">
          <cell r="B392" t="str">
            <v>SANTA CLARA ELEMENTARY</v>
          </cell>
        </row>
        <row r="393">
          <cell r="B393" t="str">
            <v>SCHOOL FOR ADV STUDIES SOUTH</v>
          </cell>
        </row>
        <row r="394">
          <cell r="B394" t="str">
            <v>SCHOOL FOR ADV STUDIES-HOMESTD</v>
          </cell>
        </row>
        <row r="395">
          <cell r="B395" t="str">
            <v>SCHOOL FOR ADVANCED STUDIES NO</v>
          </cell>
        </row>
        <row r="396">
          <cell r="B396" t="str">
            <v>SCHOOL FOR ADVANCED STUDIES WC</v>
          </cell>
        </row>
        <row r="397">
          <cell r="B397" t="str">
            <v>SCOTT LAKE ELEMENTARY</v>
          </cell>
        </row>
        <row r="398">
          <cell r="B398" t="str">
            <v>SEMINOLE ELEMENTARY</v>
          </cell>
        </row>
        <row r="399">
          <cell r="B399" t="str">
            <v>SHADOWLAWN ELEMENTARY</v>
          </cell>
        </row>
        <row r="400">
          <cell r="B400" t="str">
            <v>SHENANDOAH ELEMENTARY</v>
          </cell>
        </row>
        <row r="401">
          <cell r="B401" t="str">
            <v>SHENANDOAH MIDDLE</v>
          </cell>
        </row>
        <row r="402">
          <cell r="B402" t="str">
            <v>SILVER BLUFF ELEMENTARY</v>
          </cell>
        </row>
        <row r="403">
          <cell r="B403" t="str">
            <v>SKYWAY ELEMENTARY</v>
          </cell>
        </row>
        <row r="404">
          <cell r="B404" t="str">
            <v>SNAPPER CREEK ELEMENTARY</v>
          </cell>
        </row>
        <row r="405">
          <cell r="B405" t="str">
            <v>SOMERSET ACAD AT SILVER PALMS</v>
          </cell>
        </row>
        <row r="406">
          <cell r="B406" t="str">
            <v>SOMERSET ACAD HIGH SOUTH-HMSTD</v>
          </cell>
        </row>
        <row r="407">
          <cell r="B407" t="str">
            <v>SOMERSET ACAD MIDDLE (C-PALMS)</v>
          </cell>
        </row>
        <row r="408">
          <cell r="B408" t="str">
            <v>SOMERSET ACAD MIDDLE (S-MIAMI)</v>
          </cell>
        </row>
        <row r="409">
          <cell r="B409" t="str">
            <v>SOMERSET ACADEMY</v>
          </cell>
        </row>
        <row r="410">
          <cell r="B410" t="str">
            <v>SOMERSET ACADEMY CHARTER ELEM</v>
          </cell>
        </row>
        <row r="411">
          <cell r="B411" t="str">
            <v>SOMERSET ACADEMY CHARTER HIGH</v>
          </cell>
        </row>
        <row r="412">
          <cell r="B412" t="str">
            <v>SOMERSET ACADEMY ELEMENTARY</v>
          </cell>
        </row>
        <row r="413">
          <cell r="B413" t="str">
            <v>SOMERSET ACADEMY HIGH (SOUTH)</v>
          </cell>
        </row>
        <row r="414">
          <cell r="B414" t="str">
            <v>SOMERSET ACADEMY MIDDLE</v>
          </cell>
        </row>
        <row r="415">
          <cell r="B415" t="str">
            <v>SOMERSET ACADEMY MIDDLE-SOUTH</v>
          </cell>
        </row>
        <row r="416">
          <cell r="B416" t="str">
            <v>SOMERSET ACADEMY(SILVER PALMS)</v>
          </cell>
        </row>
        <row r="417">
          <cell r="B417" t="str">
            <v>SOMERSET ARTS ACADEMY</v>
          </cell>
        </row>
        <row r="418">
          <cell r="B418" t="str">
            <v>SOMERSET GABLES ACADEMY</v>
          </cell>
        </row>
        <row r="419">
          <cell r="B419" t="str">
            <v>SOMERSET OAKS ACADEMY</v>
          </cell>
        </row>
        <row r="420">
          <cell r="B420" t="str">
            <v>SOUTH DADE MIDDLE SCHOOL</v>
          </cell>
        </row>
        <row r="421">
          <cell r="B421" t="str">
            <v>SOUTH DADE SENIOR HIGH</v>
          </cell>
        </row>
        <row r="422">
          <cell r="B422" t="str">
            <v>SOUTH FLORIDA AUTISM CHARTER</v>
          </cell>
        </row>
        <row r="423">
          <cell r="B423" t="str">
            <v>SOUTH HIALEAH ELEMENTARY</v>
          </cell>
        </row>
        <row r="424">
          <cell r="B424" t="str">
            <v>SOUTH MIAMI HEIGHTS ELEMENTARY</v>
          </cell>
        </row>
        <row r="425">
          <cell r="B425" t="str">
            <v>SOUTH MIAMI K-8 CENTER</v>
          </cell>
        </row>
        <row r="426">
          <cell r="B426" t="str">
            <v>SOUTH MIAMI MIDDLE SCHOOL</v>
          </cell>
        </row>
        <row r="427">
          <cell r="B427" t="str">
            <v>SOUTH MIAMI SENIOR HIGH</v>
          </cell>
        </row>
        <row r="428">
          <cell r="B428" t="str">
            <v>SOUTH POINTE ELEMENTARY</v>
          </cell>
        </row>
        <row r="429">
          <cell r="B429" t="str">
            <v>SOUTHSIDE ELEMENTARY</v>
          </cell>
        </row>
        <row r="430">
          <cell r="B430" t="str">
            <v>SOUTHWEST MIAMI SENIOR HIGH</v>
          </cell>
        </row>
        <row r="431">
          <cell r="B431" t="str">
            <v>SOUTHWOOD MIDDLE</v>
          </cell>
        </row>
        <row r="432">
          <cell r="B432" t="str">
            <v>SPANISH LAKE ELEMENTARY</v>
          </cell>
        </row>
        <row r="433">
          <cell r="B433" t="str">
            <v>SPORTS LEADERSHIP OF MIAMI CHS</v>
          </cell>
        </row>
        <row r="434">
          <cell r="B434" t="str">
            <v>SPRINGVIEW ELEMENTARY</v>
          </cell>
        </row>
        <row r="435">
          <cell r="B435" t="str">
            <v>STELLAR LEADERSHIP ACADEMY</v>
          </cell>
        </row>
        <row r="436">
          <cell r="B436" t="str">
            <v>SUMMERVILLE CHARTER SCHOOL</v>
          </cell>
        </row>
        <row r="437">
          <cell r="B437" t="str">
            <v>SUNSET ELEMENTARY</v>
          </cell>
        </row>
        <row r="438">
          <cell r="B438" t="str">
            <v>SUNSET PARK ELEMENTARY</v>
          </cell>
        </row>
        <row r="439">
          <cell r="B439" t="str">
            <v>SWEETWATER ELEMENTARY</v>
          </cell>
        </row>
        <row r="440">
          <cell r="B440" t="str">
            <v>SYLVANIA HEIGHTS ELEMENTARY</v>
          </cell>
        </row>
        <row r="441">
          <cell r="B441" t="str">
            <v>TAP PROGRAM FACILITIES</v>
          </cell>
        </row>
        <row r="442">
          <cell r="B442" t="str">
            <v>TERRA ENVIRONMENTAL RESEARCH</v>
          </cell>
        </row>
        <row r="443">
          <cell r="B443" t="str">
            <v>THENA C. CROWDER EARLY CHLDHD</v>
          </cell>
        </row>
        <row r="444">
          <cell r="B444" t="str">
            <v>THOMAS JEFFERSON MIDDLE</v>
          </cell>
        </row>
        <row r="445">
          <cell r="B445" t="str">
            <v>TITLE I MIGRANT EDUC PROGRAM</v>
          </cell>
        </row>
        <row r="446">
          <cell r="B446" t="str">
            <v>TOUSSAINT L'OUVERTURE ELEM</v>
          </cell>
        </row>
        <row r="447">
          <cell r="B447" t="str">
            <v>TREASURE ISLAND ELEMENTARY</v>
          </cell>
        </row>
        <row r="448">
          <cell r="B448" t="str">
            <v>TROPICAL ELEMENTARY</v>
          </cell>
        </row>
        <row r="449">
          <cell r="B449" t="str">
            <v>TWIN LAKES ELEMENTARY</v>
          </cell>
        </row>
        <row r="450">
          <cell r="B450" t="str">
            <v>VAN E. BLANTON ELEMENTARY</v>
          </cell>
        </row>
        <row r="451">
          <cell r="B451" t="str">
            <v>VILLAGE GREEN ELEMENTARY</v>
          </cell>
        </row>
        <row r="452">
          <cell r="B452" t="str">
            <v>VINELAND K-8 CENTER</v>
          </cell>
        </row>
        <row r="453">
          <cell r="B453" t="str">
            <v>VIRGINIA A BOONE/HIGHLAND OAKS</v>
          </cell>
        </row>
        <row r="454">
          <cell r="B454" t="str">
            <v>W. R. THOMAS MIDDLE</v>
          </cell>
        </row>
        <row r="455">
          <cell r="B455" t="str">
            <v>W.J. BRYAN ELEMENTARY</v>
          </cell>
        </row>
        <row r="456">
          <cell r="B456" t="str">
            <v>WESLEY MATTHEWS ELEMENTARY</v>
          </cell>
        </row>
        <row r="457">
          <cell r="B457" t="str">
            <v>WEST HIALEAH GARDENS ELEM</v>
          </cell>
        </row>
        <row r="458">
          <cell r="B458" t="str">
            <v>WEST HOMESTEAD ELEMENTARY</v>
          </cell>
        </row>
        <row r="459">
          <cell r="B459" t="str">
            <v>WEST MIAMI MIDDLE</v>
          </cell>
        </row>
        <row r="460">
          <cell r="B460" t="str">
            <v>WESTLAND HIALEAH SENIOR HIGH</v>
          </cell>
        </row>
        <row r="461">
          <cell r="B461" t="str">
            <v>WESTVIEW MIDDLE</v>
          </cell>
        </row>
        <row r="462">
          <cell r="B462" t="str">
            <v>WHISPERING PINES ELEMENTARY</v>
          </cell>
        </row>
        <row r="463">
          <cell r="B463" t="str">
            <v>WILLIAM A. CHAPMAN ELEMENTARY</v>
          </cell>
        </row>
        <row r="464">
          <cell r="B464" t="str">
            <v>WILLIAM H. TURNER TECHNICAL</v>
          </cell>
        </row>
        <row r="465">
          <cell r="B465" t="str">
            <v>WILLIAM LEHMAN ELEMENTARY</v>
          </cell>
        </row>
        <row r="466">
          <cell r="B466" t="str">
            <v>WINSTON PARK K-8 CENTER</v>
          </cell>
        </row>
        <row r="467">
          <cell r="B467" t="str">
            <v>YOUNG MENS PREPARATORY ACADEMY</v>
          </cell>
        </row>
        <row r="468">
          <cell r="B468" t="str">
            <v>YOUNG WOMEN'S PREPARATORY ACAD</v>
          </cell>
        </row>
        <row r="469">
          <cell r="B469" t="str">
            <v>YOUTH CO-OP CHARTER SCHOOL</v>
          </cell>
        </row>
        <row r="470">
          <cell r="B470" t="str">
            <v>YOUTH CO-OP PREP HIGH SCHOOL</v>
          </cell>
        </row>
        <row r="471">
          <cell r="B471" t="str">
            <v>ZELDA GLAZER MIDDLE SCHOOL</v>
          </cell>
        </row>
        <row r="472">
          <cell r="B472" t="str">
            <v>ZORA NEALE HURSTON ELEMENTARY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Select School"/>
      <sheetName val="Grade 3 Report"/>
      <sheetName val="Grade 4 Report"/>
      <sheetName val="Grade 5 Report"/>
      <sheetName val="G3-5 Matrix"/>
      <sheetName val="Mem_All"/>
      <sheetName val="MEM_RL1"/>
      <sheetName val="MEM_RL2"/>
      <sheetName val="MEM_RL3"/>
      <sheetName val="MEM_RL4"/>
      <sheetName val="MEM_RL5"/>
      <sheetName val="MEM_ML1"/>
      <sheetName val="MEM_ML2"/>
      <sheetName val="MEM_ML3"/>
      <sheetName val="MEM_ML4"/>
      <sheetName val="MEM_ML5"/>
      <sheetName val="MEM_W"/>
      <sheetName val="MEM_B"/>
      <sheetName val="MEM_H"/>
      <sheetName val="MEM_A"/>
      <sheetName val="MEM_I"/>
      <sheetName val="MEM_ED"/>
      <sheetName val="MEM_ELL"/>
      <sheetName val="MEM_SWD"/>
      <sheetName val="G3-RALL"/>
      <sheetName val="G3-RW"/>
      <sheetName val="G3-RB"/>
      <sheetName val="G3-RH"/>
      <sheetName val="G3-RA"/>
      <sheetName val="G3-RI"/>
      <sheetName val="G3-RED"/>
      <sheetName val="G3-RELL"/>
      <sheetName val="G3-RSWD"/>
      <sheetName val="G3-MALL"/>
      <sheetName val="G3-MW"/>
      <sheetName val="G3-MB"/>
      <sheetName val="G3-MH"/>
      <sheetName val="G3-MA"/>
      <sheetName val="G3-MI"/>
      <sheetName val="G3-MED"/>
      <sheetName val="G3-MELL"/>
      <sheetName val="G3-MSWD"/>
      <sheetName val="G4-RALL"/>
      <sheetName val="G4-RL1"/>
      <sheetName val="G4-RL2"/>
      <sheetName val="G4-RL3"/>
      <sheetName val="G4-RL4"/>
      <sheetName val="G4-RL5"/>
      <sheetName val="G4-RW"/>
      <sheetName val="G4-RB"/>
      <sheetName val="G4-RH"/>
      <sheetName val="G4-RA"/>
      <sheetName val="G4-RI"/>
      <sheetName val="G4-RED"/>
      <sheetName val="G4-RELL"/>
      <sheetName val="G4-RSWD"/>
      <sheetName val="G4-MALL"/>
      <sheetName val="G4-ML1"/>
      <sheetName val="G4-ML2"/>
      <sheetName val="G4-ML3"/>
      <sheetName val="G4-ML4"/>
      <sheetName val="G4-ML5"/>
      <sheetName val="G4-MW"/>
      <sheetName val="G4-MB"/>
      <sheetName val="G4-MH"/>
      <sheetName val="G4-MA"/>
      <sheetName val="G4-MI"/>
      <sheetName val="G4-MED"/>
      <sheetName val="G4-MELL"/>
      <sheetName val="G4-MSWD"/>
      <sheetName val="G4-WALL"/>
      <sheetName val="G4-WALL w Formula"/>
      <sheetName val="G4-WW"/>
      <sheetName val="G4-WB"/>
      <sheetName val="G4-WH"/>
      <sheetName val="G4-WA"/>
      <sheetName val="G4-WI"/>
      <sheetName val="G4-WED"/>
      <sheetName val="G4-WELL"/>
      <sheetName val="G4-WSWD"/>
      <sheetName val="G5-RALL"/>
      <sheetName val="G5-RL1"/>
      <sheetName val="G5-RL2"/>
      <sheetName val="G5-RL3"/>
      <sheetName val="G5-RL4"/>
      <sheetName val="G5-RL5"/>
      <sheetName val="G5-RW"/>
      <sheetName val="G5-RB"/>
      <sheetName val="G5-RH"/>
      <sheetName val="G5-RA"/>
      <sheetName val="G5-RI"/>
      <sheetName val="G5-RED"/>
      <sheetName val="G5-RELL"/>
      <sheetName val="G5-RSWD"/>
      <sheetName val="G5-MALL"/>
      <sheetName val="G5-ML1"/>
      <sheetName val="G5-ML2"/>
      <sheetName val="G5-ML3"/>
      <sheetName val="G5-ML4"/>
      <sheetName val="G5-ML5"/>
      <sheetName val="G5-MW"/>
      <sheetName val="G5-MB"/>
      <sheetName val="G5-MH"/>
      <sheetName val="G5-MA"/>
      <sheetName val="G5-MI"/>
      <sheetName val="G5-MED"/>
      <sheetName val="G5-MELL"/>
      <sheetName val="G5-MSWD"/>
      <sheetName val="G5-SALL"/>
      <sheetName val="SchList"/>
      <sheetName val="ETO by Type"/>
      <sheetName val="AUTOM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>
        <row r="1">
          <cell r="B1" t="str">
            <v>School Name</v>
          </cell>
        </row>
        <row r="2">
          <cell r="B2" t="str">
            <v>ACADEMIR CHARTER SCHOOL MIDDLE</v>
          </cell>
        </row>
        <row r="3">
          <cell r="B3" t="str">
            <v>ACADEMIR CHARTER SCHOOL WEST</v>
          </cell>
        </row>
        <row r="4">
          <cell r="B4" t="str">
            <v>ACADEMY FOR COMMUNITY ED</v>
          </cell>
        </row>
        <row r="5">
          <cell r="B5" t="str">
            <v>ACADEMY FOR INT'L EDUCATION CH</v>
          </cell>
        </row>
        <row r="6">
          <cell r="B6" t="str">
            <v>ACADEMY OF ARTS AND MINDS</v>
          </cell>
        </row>
        <row r="7">
          <cell r="B7" t="str">
            <v>ADA MERRITT K-8 CENTER</v>
          </cell>
        </row>
        <row r="8">
          <cell r="B8" t="str">
            <v>ADVANTAGE ACAD AT SUMMERVILLE</v>
          </cell>
        </row>
        <row r="9">
          <cell r="B9" t="str">
            <v>ADVANTAGE ACAD AT WATERSTONE</v>
          </cell>
        </row>
        <row r="10">
          <cell r="B10" t="str">
            <v>ADVANTAGE ACADEMY SANTA FE</v>
          </cell>
        </row>
        <row r="11">
          <cell r="B11" t="str">
            <v>AGENORIA S. PASCHAL/OLINDA EL</v>
          </cell>
        </row>
        <row r="12">
          <cell r="B12" t="str">
            <v>AIR BASE ELEMENTARY</v>
          </cell>
        </row>
        <row r="13">
          <cell r="B13" t="str">
            <v>ALLAPATTAH MIDDLE</v>
          </cell>
        </row>
        <row r="14">
          <cell r="B14" t="str">
            <v>ALONZO &amp; TRACY MOURNING SH</v>
          </cell>
        </row>
        <row r="15">
          <cell r="B15" t="str">
            <v>ALPHA CHARTER OF EXCELLENCE</v>
          </cell>
        </row>
        <row r="16">
          <cell r="B16" t="str">
            <v>ALTERNATIVE OUTREACH PROGRAM</v>
          </cell>
        </row>
        <row r="17">
          <cell r="B17" t="str">
            <v>ALTERNATIVE OUTREACH-EXT. YR</v>
          </cell>
        </row>
        <row r="18">
          <cell r="B18" t="str">
            <v>AMELIA EARHART ELEMENTARY</v>
          </cell>
        </row>
        <row r="19">
          <cell r="B19" t="str">
            <v>AMERICAN SENIOR</v>
          </cell>
        </row>
        <row r="20">
          <cell r="B20" t="str">
            <v>ANDOVER MIDDLE SCHOOL</v>
          </cell>
        </row>
        <row r="21">
          <cell r="B21" t="str">
            <v>ARCH CREEK ELEMENTARY SCHOOL</v>
          </cell>
        </row>
        <row r="22">
          <cell r="B22" t="str">
            <v>ARCHIMEDEAN ACADEMY</v>
          </cell>
        </row>
        <row r="23">
          <cell r="B23" t="str">
            <v>ARCHIMEDEAN CONSERVATORY</v>
          </cell>
        </row>
        <row r="24">
          <cell r="B24" t="str">
            <v>ARCHIMEDEAN UPPER CONSERV CHAR</v>
          </cell>
        </row>
        <row r="25">
          <cell r="B25" t="str">
            <v>ARCOLA LAKE ELEMENTARY</v>
          </cell>
        </row>
        <row r="26">
          <cell r="B26" t="str">
            <v>ARTHUR AND POLLY MAYS CONSERVA</v>
          </cell>
        </row>
        <row r="27">
          <cell r="B27" t="str">
            <v>ARVIDA MIDDLE SCHOOL</v>
          </cell>
        </row>
        <row r="28">
          <cell r="B28" t="str">
            <v>ASPIRA EUGENIO MARIA DE HOSTOS</v>
          </cell>
        </row>
        <row r="29">
          <cell r="B29" t="str">
            <v>ASPIRA RAUL A. MARTINEZ CHTR</v>
          </cell>
        </row>
        <row r="30">
          <cell r="B30" t="str">
            <v>ASPIRA SOUTH YOUTH LEADERSHIP</v>
          </cell>
        </row>
        <row r="31">
          <cell r="B31" t="str">
            <v>AUBURNDALE ELEMENTARY</v>
          </cell>
        </row>
        <row r="32">
          <cell r="B32" t="str">
            <v>AVENTURA CITY OF EXCELLENCE</v>
          </cell>
        </row>
        <row r="33">
          <cell r="B33" t="str">
            <v>AVENTURA WATERWAYS K-8 CENTER</v>
          </cell>
        </row>
        <row r="34">
          <cell r="B34" t="str">
            <v>AVOCADO ELEMENTARY</v>
          </cell>
        </row>
        <row r="35">
          <cell r="B35" t="str">
            <v>BANYAN ELEMENTARY</v>
          </cell>
        </row>
        <row r="36">
          <cell r="B36" t="str">
            <v>BARBARA GOLEMAN SENIOR HIGH</v>
          </cell>
        </row>
        <row r="37">
          <cell r="B37" t="str">
            <v>BARBARA HAWKINS ELEMENTARY</v>
          </cell>
        </row>
        <row r="38">
          <cell r="B38" t="str">
            <v>BEL-AIRE ELEMENTARY</v>
          </cell>
        </row>
        <row r="39">
          <cell r="B39" t="str">
            <v>BEN GAMLA CHARTER SCHL</v>
          </cell>
        </row>
        <row r="40">
          <cell r="B40" t="str">
            <v>BEN SHEPPARD ELEMENTARY</v>
          </cell>
        </row>
        <row r="41">
          <cell r="B41" t="str">
            <v>BENJAMIN FRANKLIN K-8 CENTER</v>
          </cell>
        </row>
        <row r="42">
          <cell r="B42" t="str">
            <v>BENT TREE ELEMENTARY</v>
          </cell>
        </row>
        <row r="43">
          <cell r="B43" t="str">
            <v>BISCAYNE ELEMENTARY</v>
          </cell>
        </row>
        <row r="44">
          <cell r="B44" t="str">
            <v>BISCAYNE GARDENS ELEMENTARY</v>
          </cell>
        </row>
        <row r="45">
          <cell r="B45" t="str">
            <v>BLUE LAKES ELEMENTARY</v>
          </cell>
        </row>
        <row r="46">
          <cell r="B46" t="str">
            <v>BOB GRAHAM EDUCATION CTR</v>
          </cell>
        </row>
        <row r="47">
          <cell r="B47" t="str">
            <v>BOOKER T. WASHINGTON SR. HIGH</v>
          </cell>
        </row>
        <row r="48">
          <cell r="B48" t="str">
            <v>BOWMAN ASHE/DOOLIN K-8 ACAD</v>
          </cell>
        </row>
        <row r="49">
          <cell r="B49" t="str">
            <v>BRENTWOOD ELEMENTARY</v>
          </cell>
        </row>
        <row r="50">
          <cell r="B50" t="str">
            <v>BRIDGEPREP ACAD GREATER MIAMI</v>
          </cell>
        </row>
        <row r="51">
          <cell r="B51" t="str">
            <v>BRIDGEPREP ACAD INTERAMERICAN</v>
          </cell>
        </row>
        <row r="52">
          <cell r="B52" t="str">
            <v>BRIDGEPREP ACAD VILLAGE GREEN</v>
          </cell>
        </row>
        <row r="53">
          <cell r="B53" t="str">
            <v>BRIDGEPREP ACADEMY SOUTH</v>
          </cell>
        </row>
        <row r="54">
          <cell r="B54" t="str">
            <v>BROADMOOR ELEMENTARY</v>
          </cell>
        </row>
        <row r="55">
          <cell r="B55" t="str">
            <v>BROWNSVILLE MIDDLE</v>
          </cell>
        </row>
        <row r="56">
          <cell r="B56" t="str">
            <v>BRUCIE BALL EDUCATIONAL CENTER</v>
          </cell>
        </row>
        <row r="57">
          <cell r="B57" t="str">
            <v>BUNCHE PARK ELEMENTARY</v>
          </cell>
        </row>
        <row r="58">
          <cell r="B58" t="str">
            <v>CALUSA ELEMENTARY</v>
          </cell>
        </row>
        <row r="59">
          <cell r="B59" t="str">
            <v>CAMPBELL DRIVE K-8 CENTER</v>
          </cell>
        </row>
        <row r="60">
          <cell r="B60" t="str">
            <v>CAMPBELL DRIVE MIDDLE</v>
          </cell>
        </row>
        <row r="61">
          <cell r="B61" t="str">
            <v>CARIBBEAN ELEMENTARY</v>
          </cell>
        </row>
        <row r="62">
          <cell r="B62" t="str">
            <v>CAROL CITY ELEMENTARY</v>
          </cell>
        </row>
        <row r="63">
          <cell r="B63" t="str">
            <v>CAROL CITY MIDDLE</v>
          </cell>
        </row>
        <row r="64">
          <cell r="B64" t="str">
            <v>CARRIE P MEEK/WESTVIEW K-8 CTR</v>
          </cell>
        </row>
        <row r="65">
          <cell r="B65" t="str">
            <v>CHAPMAN PARTNERSHIP ECC NORTH</v>
          </cell>
        </row>
        <row r="66">
          <cell r="B66" t="str">
            <v>CHAPMAN PARTNERSHIP ECC SOUTH</v>
          </cell>
        </row>
        <row r="67">
          <cell r="B67" t="str">
            <v>CHARLES DAVID WYCHE JR ELEM</v>
          </cell>
        </row>
        <row r="68">
          <cell r="B68" t="str">
            <v>CHARLES R. DREW K-8 CENTER</v>
          </cell>
        </row>
        <row r="69">
          <cell r="B69" t="str">
            <v>CHARLES R. DREW MIDDLE</v>
          </cell>
        </row>
        <row r="70">
          <cell r="B70" t="str">
            <v>CHARLES R. HADLEY ELEMENTARY</v>
          </cell>
        </row>
        <row r="71">
          <cell r="B71" t="str">
            <v>CHARTER HS OF THE AMERICAS</v>
          </cell>
        </row>
        <row r="72">
          <cell r="B72" t="str">
            <v>CHARTER SCHOOL AT WATERSTONE</v>
          </cell>
        </row>
        <row r="73">
          <cell r="B73" t="str">
            <v>CHRISTINA M. EVE ELEMENTARY</v>
          </cell>
        </row>
        <row r="74">
          <cell r="B74" t="str">
            <v>CITRUS GROVE ELEMENTARY</v>
          </cell>
        </row>
        <row r="75">
          <cell r="B75" t="str">
            <v>CITRUS GROVE MIDDLE SCHOOL</v>
          </cell>
        </row>
        <row r="76">
          <cell r="B76" t="str">
            <v>CITY OF HIALEAH EDUCATION ACAD</v>
          </cell>
        </row>
        <row r="77">
          <cell r="B77" t="str">
            <v>CLAUDE PEPPER ELEMENTARY</v>
          </cell>
        </row>
        <row r="78">
          <cell r="B78" t="str">
            <v>COCONUT GROVE ELEMENTARY</v>
          </cell>
        </row>
        <row r="79">
          <cell r="B79" t="str">
            <v>COCONUT PALM K-8 ACADEMY</v>
          </cell>
        </row>
        <row r="80">
          <cell r="B80" t="str">
            <v>COLONIAL DRIVE ELEMENTARY</v>
          </cell>
        </row>
        <row r="81">
          <cell r="B81" t="str">
            <v>COMSTOCK ELEMENTARY</v>
          </cell>
        </row>
        <row r="82">
          <cell r="B82" t="str">
            <v>COPE CENTER NORTH</v>
          </cell>
        </row>
        <row r="83">
          <cell r="B83" t="str">
            <v>CORAL GABLES PREPARATORY ACAD</v>
          </cell>
        </row>
        <row r="84">
          <cell r="B84" t="str">
            <v>CORAL GABLES SENIOR HIGH</v>
          </cell>
        </row>
        <row r="85">
          <cell r="B85" t="str">
            <v>CORAL PARK ELEMENTARY</v>
          </cell>
        </row>
        <row r="86">
          <cell r="B86" t="str">
            <v>CORAL REEF ELEMENTARY</v>
          </cell>
        </row>
        <row r="87">
          <cell r="B87" t="str">
            <v>CORAL REEF MONTESSORI ACAD CH</v>
          </cell>
        </row>
        <row r="88">
          <cell r="B88" t="str">
            <v>CORAL REEF SENIOR HIGH</v>
          </cell>
        </row>
        <row r="89">
          <cell r="B89" t="str">
            <v>CORAL TERRACE ELEMENTARY</v>
          </cell>
        </row>
        <row r="90">
          <cell r="B90" t="str">
            <v>CORAL WAY K-8 CENTER</v>
          </cell>
        </row>
        <row r="91">
          <cell r="B91" t="str">
            <v>COUNTRY CLUB MIDDLE SCHOOL</v>
          </cell>
        </row>
        <row r="92">
          <cell r="B92" t="str">
            <v>CRESTVIEW ELEMENTARY</v>
          </cell>
        </row>
        <row r="93">
          <cell r="B93" t="str">
            <v>CUTLER BAY ACAD - CUTLER RIDGE</v>
          </cell>
        </row>
        <row r="94">
          <cell r="B94" t="str">
            <v>CUTLER BAY ACAD OF ADV STUDIES</v>
          </cell>
        </row>
        <row r="95">
          <cell r="B95" t="str">
            <v>CUTLER RIDGE ELEMENTARY</v>
          </cell>
        </row>
        <row r="96">
          <cell r="B96" t="str">
            <v>CYPRESS ELEMENTARY</v>
          </cell>
        </row>
        <row r="97">
          <cell r="B97" t="str">
            <v>DANTE B. FASCELL ELEMENTARY</v>
          </cell>
        </row>
        <row r="98">
          <cell r="B98" t="str">
            <v>DAVID FAIRCHILD ELEMENTARY</v>
          </cell>
        </row>
        <row r="99">
          <cell r="B99" t="str">
            <v>DAVID LAWRENCE JR K-8 CENTER</v>
          </cell>
        </row>
        <row r="100">
          <cell r="B100" t="str">
            <v>DESIGN &amp; ARCHITECTURE SENIOR</v>
          </cell>
        </row>
        <row r="101">
          <cell r="B101" t="str">
            <v>DEVON AIRE K-8 CENTER</v>
          </cell>
        </row>
        <row r="102">
          <cell r="B102" t="str">
            <v>District</v>
          </cell>
        </row>
        <row r="103">
          <cell r="B103" t="str">
            <v>DOCTORS CHARTER/MIAMI SHORES</v>
          </cell>
        </row>
        <row r="104">
          <cell r="B104" t="str">
            <v>DORAL ACADEMY</v>
          </cell>
        </row>
        <row r="105">
          <cell r="B105" t="str">
            <v>DORAL ACADEMY CHARTER MIDDLE</v>
          </cell>
        </row>
        <row r="106">
          <cell r="B106" t="str">
            <v>DORAL ACADEMY HIGH SCHOOL</v>
          </cell>
        </row>
        <row r="107">
          <cell r="B107" t="str">
            <v>DORAL ACADEMY OF TECHNOLOGY</v>
          </cell>
        </row>
        <row r="108">
          <cell r="B108" t="str">
            <v>DORAL PERFORMING ARTS ACADEMY</v>
          </cell>
        </row>
        <row r="109">
          <cell r="B109" t="str">
            <v>DOROTHY M WALLACE COPE CENTER</v>
          </cell>
        </row>
        <row r="110">
          <cell r="B110" t="str">
            <v>DOWNTOWN MIAMI CHARTER SCHOOL</v>
          </cell>
        </row>
        <row r="111">
          <cell r="B111" t="str">
            <v>DR GILBERT L. PORTER ELEM</v>
          </cell>
        </row>
        <row r="112">
          <cell r="B112" t="str">
            <v>DR H W MACK/W LITTLE RIVER K8</v>
          </cell>
        </row>
        <row r="113">
          <cell r="B113" t="str">
            <v>DR HENRY E PERRINE ACADEMY</v>
          </cell>
        </row>
        <row r="114">
          <cell r="B114" t="str">
            <v>DR MICHAEL M KROP SENIOR HIGH</v>
          </cell>
        </row>
        <row r="115">
          <cell r="B115" t="str">
            <v>DR ROLANDO ESPINOSA K-8</v>
          </cell>
        </row>
        <row r="116">
          <cell r="B116" t="str">
            <v>DR. CARLOS J FINLAY ELEMENTARY</v>
          </cell>
        </row>
        <row r="117">
          <cell r="B117" t="str">
            <v>DR. EDWARD L. WHIGHAM</v>
          </cell>
        </row>
        <row r="118">
          <cell r="B118" t="str">
            <v>DR. MANUEL C. BARREIRO ELEM</v>
          </cell>
        </row>
        <row r="119">
          <cell r="B119" t="str">
            <v>DR. ROBERT B. INGRAM EL</v>
          </cell>
        </row>
        <row r="120">
          <cell r="B120" t="str">
            <v>E.W.F. STIRRUP ELEMENTARY</v>
          </cell>
        </row>
        <row r="121">
          <cell r="B121" t="str">
            <v>EARLINGTON HEIGHTS ELEMENTARY</v>
          </cell>
        </row>
        <row r="122">
          <cell r="B122" t="str">
            <v>EARLY BEGINNINGS ACADEMY-CIVIC</v>
          </cell>
        </row>
        <row r="123">
          <cell r="B123" t="str">
            <v>EDISON PARK K-8 CENTER</v>
          </cell>
        </row>
        <row r="124">
          <cell r="B124" t="str">
            <v>EMERSON ELEMENTARY</v>
          </cell>
        </row>
        <row r="125">
          <cell r="B125" t="str">
            <v>ENEIDA MASSAS HARTNER ELEM</v>
          </cell>
        </row>
        <row r="126">
          <cell r="B126" t="str">
            <v>ERNEST R GRAHAM K-8 CENTER</v>
          </cell>
        </row>
        <row r="127">
          <cell r="B127" t="str">
            <v>ETHEL F BECKFORD/RICHMOND ELEM</v>
          </cell>
        </row>
        <row r="128">
          <cell r="B128" t="str">
            <v>ETHEL KOGER BECKHAM ELEMENTARY</v>
          </cell>
        </row>
        <row r="129">
          <cell r="B129" t="str">
            <v>EUGENIA B. THOMAS K-8 CENTER</v>
          </cell>
        </row>
        <row r="130">
          <cell r="B130" t="str">
            <v>EVERGLADES K-8 CENTER</v>
          </cell>
        </row>
        <row r="131">
          <cell r="B131" t="str">
            <v>EVERGLADES PREP ACADEMY HIGH</v>
          </cell>
        </row>
        <row r="132">
          <cell r="B132" t="str">
            <v>EVERGLADES PREPARATORY ACADEMY</v>
          </cell>
        </row>
        <row r="133">
          <cell r="B133" t="str">
            <v>EXCELSIOR CHARTER ACADEMY</v>
          </cell>
        </row>
        <row r="134">
          <cell r="B134" t="str">
            <v>EXCELSIOR CHARTER HIGH SCHOOL</v>
          </cell>
        </row>
        <row r="135">
          <cell r="B135" t="str">
            <v>EXCELSIOR LANGUAGE ACADEMY K-8</v>
          </cell>
        </row>
        <row r="136">
          <cell r="B136" t="str">
            <v>FAIRLAWN ELEMENTARY</v>
          </cell>
        </row>
        <row r="137">
          <cell r="B137" t="str">
            <v>FELIX VARELA SENIOR HIGH</v>
          </cell>
        </row>
        <row r="138">
          <cell r="B138" t="str">
            <v>FIENBERG/FISHER K-8 CENTER</v>
          </cell>
        </row>
        <row r="139">
          <cell r="B139" t="str">
            <v>FLAGAMI ELEMENTARY</v>
          </cell>
        </row>
        <row r="140">
          <cell r="B140" t="str">
            <v>FLAMINGO ELEMENTARY</v>
          </cell>
        </row>
        <row r="141">
          <cell r="B141" t="str">
            <v>FLORIDA CITY ELEMENTARY</v>
          </cell>
        </row>
        <row r="142">
          <cell r="B142" t="str">
            <v>FLORIDA INTERNATIONAL ACADEMY</v>
          </cell>
        </row>
        <row r="143">
          <cell r="B143" t="str">
            <v>FLORIDA INTERNATIONAL EL ACAD</v>
          </cell>
        </row>
        <row r="144">
          <cell r="B144" t="str">
            <v>FRANCES S. TUCKER ELEMENTARY</v>
          </cell>
        </row>
        <row r="145">
          <cell r="B145" t="str">
            <v>FRANK C. MARTIN K-8 CENTER</v>
          </cell>
        </row>
        <row r="146">
          <cell r="B146" t="str">
            <v>FREDERICK DOUGLASS ELEMENTARY</v>
          </cell>
        </row>
        <row r="147">
          <cell r="B147" t="str">
            <v>FULFORD ELEMENTARY</v>
          </cell>
        </row>
        <row r="148">
          <cell r="B148" t="str">
            <v>G. HOLMES BRADDOCK SENIOR HIGH</v>
          </cell>
        </row>
        <row r="149">
          <cell r="B149" t="str">
            <v>GATEWAY ENVIRONMENTAL K-8</v>
          </cell>
        </row>
        <row r="150">
          <cell r="B150" t="str">
            <v>GEORGE WASHINGTON CARVER</v>
          </cell>
        </row>
        <row r="151">
          <cell r="B151" t="str">
            <v>GEORGE WASHINGTON CARVER ELEM</v>
          </cell>
        </row>
        <row r="152">
          <cell r="B152" t="str">
            <v>GERTRUDE EDELMAN/SABAL PALM EL</v>
          </cell>
        </row>
        <row r="153">
          <cell r="B153" t="str">
            <v>GIBSON CHARTER SCHOOL</v>
          </cell>
        </row>
        <row r="154">
          <cell r="B154" t="str">
            <v>GLADES MIDDLE</v>
          </cell>
        </row>
        <row r="155">
          <cell r="B155" t="str">
            <v>GLORIA FLOYD ELEMENTARY</v>
          </cell>
        </row>
        <row r="156">
          <cell r="B156" t="str">
            <v>GOLDEN GLADES ELEMENTARY</v>
          </cell>
        </row>
        <row r="157">
          <cell r="B157" t="str">
            <v>GOULDS ELEMENTARY</v>
          </cell>
        </row>
        <row r="158">
          <cell r="B158" t="str">
            <v>GRATIGNY ELEMENTARY</v>
          </cell>
        </row>
        <row r="159">
          <cell r="B159" t="str">
            <v>GREEN SPRINGS HIGH SCHOOL</v>
          </cell>
        </row>
        <row r="160">
          <cell r="B160" t="str">
            <v>GREENGLADE ELEMENTARY</v>
          </cell>
        </row>
        <row r="161">
          <cell r="B161" t="str">
            <v>GREYNOLDS PARK ELEMENTARY</v>
          </cell>
        </row>
        <row r="162">
          <cell r="B162" t="str">
            <v>GULFSTREAM ELEMENTARY</v>
          </cell>
        </row>
        <row r="163">
          <cell r="B163" t="str">
            <v>HAMMOCKS MIDDLE</v>
          </cell>
        </row>
        <row r="164">
          <cell r="B164" t="str">
            <v>HENRY E.S. REEVES ELEMENTARY</v>
          </cell>
        </row>
        <row r="165">
          <cell r="B165" t="str">
            <v>HENRY H. FILER MIDDLE</v>
          </cell>
        </row>
        <row r="166">
          <cell r="B166" t="str">
            <v>HENRY M. FLAGLER ELEMENTARY</v>
          </cell>
        </row>
        <row r="167">
          <cell r="B167" t="str">
            <v>HENRY S. WEST LABORATORY SCHL</v>
          </cell>
        </row>
        <row r="168">
          <cell r="B168" t="str">
            <v>HERBERT A. AMMONS MIDDLE</v>
          </cell>
        </row>
        <row r="169">
          <cell r="B169" t="str">
            <v>HIALEAH ELEMENTARY</v>
          </cell>
        </row>
        <row r="170">
          <cell r="B170" t="str">
            <v>HIALEAH GARDENS ELEMENTARY</v>
          </cell>
        </row>
        <row r="171">
          <cell r="B171" t="str">
            <v>HIALEAH GARDENS MIDDLE SCHOOL</v>
          </cell>
        </row>
        <row r="172">
          <cell r="B172" t="str">
            <v>HIALEAH GARDENS SENIOR</v>
          </cell>
        </row>
        <row r="173">
          <cell r="B173" t="str">
            <v>HIALEAH MIDDLE</v>
          </cell>
        </row>
        <row r="174">
          <cell r="B174" t="str">
            <v>HIALEAH SENIOR</v>
          </cell>
        </row>
        <row r="175">
          <cell r="B175" t="str">
            <v>HIALEAH-MIAMI LAKES SENIOR</v>
          </cell>
        </row>
        <row r="176">
          <cell r="B176" t="str">
            <v>HIBISCUS ELEMENTARY</v>
          </cell>
        </row>
        <row r="177">
          <cell r="B177" t="str">
            <v>HIGHLAND OAKS MIDDLE</v>
          </cell>
        </row>
        <row r="178">
          <cell r="B178" t="str">
            <v>HIVE PREPARATORY SCHOOL</v>
          </cell>
        </row>
        <row r="179">
          <cell r="B179" t="str">
            <v>HOLMES ELEMENTARY</v>
          </cell>
        </row>
        <row r="180">
          <cell r="B180" t="str">
            <v>HOMESTEAD MIDDLE</v>
          </cell>
        </row>
        <row r="181">
          <cell r="B181" t="str">
            <v>HOMESTEAD SENIOR HIGH</v>
          </cell>
        </row>
        <row r="182">
          <cell r="B182" t="str">
            <v>HORACE MANN MIDDLE</v>
          </cell>
        </row>
        <row r="183">
          <cell r="B183" t="str">
            <v>HOWARD D. MCMILLAN MIDDLE</v>
          </cell>
        </row>
        <row r="184">
          <cell r="B184" t="str">
            <v>HOWARD DRIVE ELEMENTARY</v>
          </cell>
        </row>
        <row r="185">
          <cell r="B185" t="str">
            <v>HUBERT O. SIBLEY K-8 CENTER</v>
          </cell>
        </row>
        <row r="186">
          <cell r="B186" t="str">
            <v>IMATER ACADEMY</v>
          </cell>
        </row>
        <row r="187">
          <cell r="B187" t="str">
            <v>IMATER ACADEMY MIDDLE SCHOOL</v>
          </cell>
        </row>
        <row r="188">
          <cell r="B188" t="str">
            <v>IMATER PREP ACADEMY HIGH</v>
          </cell>
        </row>
        <row r="189">
          <cell r="B189" t="str">
            <v>INSTRUCTIONAL SYSTEMWIDE</v>
          </cell>
        </row>
        <row r="190">
          <cell r="B190" t="str">
            <v>INTEGRATED ACADEMICS (SIATECH)</v>
          </cell>
        </row>
        <row r="191">
          <cell r="B191" t="str">
            <v>INTL STUDIES PREP ACADEMY</v>
          </cell>
        </row>
        <row r="192">
          <cell r="B192" t="str">
            <v>INTL. STUDIES CHARTER MIDDLE</v>
          </cell>
        </row>
        <row r="193">
          <cell r="B193" t="str">
            <v>INTL. STUDIES CHARTER SENIOR</v>
          </cell>
        </row>
        <row r="194">
          <cell r="B194" t="str">
            <v>IPREPARATORY ACADEMY</v>
          </cell>
        </row>
        <row r="195">
          <cell r="B195" t="str">
            <v>IRVING &amp; BEATRICE PESKOE K-8</v>
          </cell>
        </row>
        <row r="196">
          <cell r="B196" t="str">
            <v>ISAAC ACADEMY K-8</v>
          </cell>
        </row>
        <row r="197">
          <cell r="B197" t="str">
            <v>JACK D. GORDON ELEMENTARY</v>
          </cell>
        </row>
        <row r="198">
          <cell r="B198" t="str">
            <v>JAMES H. BRIGHT/JW JOHNSON ES</v>
          </cell>
        </row>
        <row r="199">
          <cell r="B199" t="str">
            <v>JAN MANN OPPORTUNITY SCHOOL</v>
          </cell>
        </row>
        <row r="200">
          <cell r="B200" t="str">
            <v>JANE ROBERTS K-8 CENTER</v>
          </cell>
        </row>
        <row r="201">
          <cell r="B201" t="str">
            <v>JESSE J MCCRARY JR ELEMENTARY</v>
          </cell>
        </row>
        <row r="202">
          <cell r="B202" t="str">
            <v>JOE HALL ELEMENTARY</v>
          </cell>
        </row>
        <row r="203">
          <cell r="B203" t="str">
            <v>JOELLA C. GOOD ELEMENTARY</v>
          </cell>
        </row>
        <row r="204">
          <cell r="B204" t="str">
            <v>JOHN A FERGUSON SENIOR HIGH</v>
          </cell>
        </row>
        <row r="205">
          <cell r="B205" t="str">
            <v>JOHN F. KENNEDY MIDDLE</v>
          </cell>
        </row>
        <row r="206">
          <cell r="B206" t="str">
            <v>JOHN G. DUPUIS ELEMENTARY</v>
          </cell>
        </row>
        <row r="207">
          <cell r="B207" t="str">
            <v>JOHN I. SMITH K-8 CENTER</v>
          </cell>
        </row>
        <row r="208">
          <cell r="B208" t="str">
            <v>JORGE MAS CANOSA MIDDLE</v>
          </cell>
        </row>
        <row r="209">
          <cell r="B209" t="str">
            <v>JOSE DE DIEGO MIDDLE SCHOOL</v>
          </cell>
        </row>
        <row r="210">
          <cell r="B210" t="str">
            <v>JOSE MARTI MAST 6-12 ACADEMY</v>
          </cell>
        </row>
        <row r="211">
          <cell r="B211" t="str">
            <v>JUST ARTS AND MANAGEMENT CMS</v>
          </cell>
        </row>
        <row r="212">
          <cell r="B212" t="str">
            <v>JUVENILE JUSTICE CENTER</v>
          </cell>
        </row>
        <row r="213">
          <cell r="B213" t="str">
            <v>KELSEY L. PHARR ELEMENTARY</v>
          </cell>
        </row>
        <row r="214">
          <cell r="B214" t="str">
            <v>KENDALE ELEMENTARY</v>
          </cell>
        </row>
        <row r="215">
          <cell r="B215" t="str">
            <v>KENDALE LAKES ELEMENTARY</v>
          </cell>
        </row>
        <row r="216">
          <cell r="B216" t="str">
            <v>KENSINGTON PARK ELEMENTARY</v>
          </cell>
        </row>
        <row r="217">
          <cell r="B217" t="str">
            <v>KENWOOD K-8 CENTER</v>
          </cell>
        </row>
        <row r="218">
          <cell r="B218" t="str">
            <v>KEY BISCAYNE K-8 CENTER</v>
          </cell>
        </row>
        <row r="219">
          <cell r="B219" t="str">
            <v>KEYS GATE CHARTER HIGH SCHL</v>
          </cell>
        </row>
        <row r="220">
          <cell r="B220" t="str">
            <v>KEYS GATE CHARTER SCHOOL</v>
          </cell>
        </row>
        <row r="221">
          <cell r="B221" t="str">
            <v>KINLOCH PARK ELEMENTARY</v>
          </cell>
        </row>
        <row r="222">
          <cell r="B222" t="str">
            <v>KINLOCH PARK MIDDLE</v>
          </cell>
        </row>
        <row r="223">
          <cell r="B223" t="str">
            <v>LAKE STEVENS ELEMENTARY</v>
          </cell>
        </row>
        <row r="224">
          <cell r="B224" t="str">
            <v>LAKE STEVENS MIDDLE</v>
          </cell>
        </row>
        <row r="225">
          <cell r="B225" t="str">
            <v>LAKEVIEW ELEMENTARY</v>
          </cell>
        </row>
        <row r="226">
          <cell r="B226" t="str">
            <v>LAMAR LOUISE CURRY MIDDLE SCH</v>
          </cell>
        </row>
        <row r="227">
          <cell r="B227" t="str">
            <v>LAURA C. SAUNDERS ELEMENTARY</v>
          </cell>
        </row>
        <row r="228">
          <cell r="B228" t="str">
            <v>LAW ENFORCEMENT OFFICERS HS</v>
          </cell>
        </row>
        <row r="229">
          <cell r="B229" t="str">
            <v>LAWRENCE ACADEMY MIDDLE</v>
          </cell>
        </row>
        <row r="230">
          <cell r="B230" t="str">
            <v>LAWRENCE ACADEMY SENIOR</v>
          </cell>
        </row>
        <row r="231">
          <cell r="B231" t="str">
            <v>LAWTON CHILES MIDDLE SCHOOL</v>
          </cell>
        </row>
        <row r="232">
          <cell r="B232" t="str">
            <v>LBA CONSTR &amp; BUS MGMT ACAD</v>
          </cell>
        </row>
        <row r="233">
          <cell r="B233" t="str">
            <v>LEEWOOD K-8 CENTER</v>
          </cell>
        </row>
        <row r="234">
          <cell r="B234" t="str">
            <v>LEISURE CITY K-8 CENTER</v>
          </cell>
        </row>
        <row r="235">
          <cell r="B235" t="str">
            <v>LENORA B. SMITH ELEMENTARY</v>
          </cell>
        </row>
        <row r="236">
          <cell r="B236" t="str">
            <v>LIBERTY CITY ELEMENTARY</v>
          </cell>
        </row>
        <row r="237">
          <cell r="B237" t="str">
            <v>LILLIE C. EVANS K-8 CENTER</v>
          </cell>
        </row>
        <row r="238">
          <cell r="B238" t="str">
            <v>LINCOLN-MARTI CHARTER HIALEAH</v>
          </cell>
        </row>
        <row r="239">
          <cell r="B239" t="str">
            <v>LINCOLN-MARTI CS INT'L CAMPUS</v>
          </cell>
        </row>
        <row r="240">
          <cell r="B240" t="str">
            <v>LINCOLN-MARTI CS LITTLE HAVANA</v>
          </cell>
        </row>
        <row r="241">
          <cell r="B241" t="str">
            <v>LINDA LENTIN K-8 CENTER</v>
          </cell>
        </row>
        <row r="242">
          <cell r="B242" t="str">
            <v>LORAH PARK ELEMENTARY</v>
          </cell>
        </row>
        <row r="243">
          <cell r="B243" t="str">
            <v>LUDLAM ELEMENTARY</v>
          </cell>
        </row>
        <row r="244">
          <cell r="B244" t="str">
            <v>M.A. MILAM K-8 CENTER</v>
          </cell>
        </row>
        <row r="245">
          <cell r="B245" t="str">
            <v>MADIE IVES ELEMENTARY</v>
          </cell>
        </row>
        <row r="246">
          <cell r="B246" t="str">
            <v>MADISON MIDDLE SCHOOL</v>
          </cell>
        </row>
        <row r="247">
          <cell r="B247" t="str">
            <v>MAE WALTERS ELEMENTARY</v>
          </cell>
        </row>
        <row r="248">
          <cell r="B248" t="str">
            <v>MANDARIN LAKES K-8 CENTER</v>
          </cell>
        </row>
        <row r="249">
          <cell r="B249" t="str">
            <v>MARITIME &amp; SCIENCE TECH ACAD</v>
          </cell>
        </row>
        <row r="250">
          <cell r="B250" t="str">
            <v>MARJORY STONEMAN DOUGLAS ELEM</v>
          </cell>
        </row>
        <row r="251">
          <cell r="B251" t="str">
            <v>MAST @ FIU BISCAYNE BAY CAMPUS</v>
          </cell>
        </row>
        <row r="252">
          <cell r="B252" t="str">
            <v>MATER ACAD HIGH (MIAMI BEACH)</v>
          </cell>
        </row>
        <row r="253">
          <cell r="B253" t="str">
            <v>MATER ACADEMY</v>
          </cell>
        </row>
        <row r="254">
          <cell r="B254" t="str">
            <v>MATER ACADEMY (MIAMI BEACH)</v>
          </cell>
        </row>
        <row r="255">
          <cell r="B255" t="str">
            <v>MATER ACADEMY AT MOUNT SINAI</v>
          </cell>
        </row>
        <row r="256">
          <cell r="B256" t="str">
            <v>MATER ACADEMY CHARTER HIGH</v>
          </cell>
        </row>
        <row r="257">
          <cell r="B257" t="str">
            <v>MATER ACADEMY CHARTER MIDDLE</v>
          </cell>
        </row>
        <row r="258">
          <cell r="B258" t="str">
            <v>MATER ACADEMY EAST CHARTER</v>
          </cell>
        </row>
        <row r="259">
          <cell r="B259" t="str">
            <v>MATER ACADEMY EAST HIGH SCHOOL</v>
          </cell>
        </row>
        <row r="260">
          <cell r="B260" t="str">
            <v>MATER ACADEMY EAST MIDDLE</v>
          </cell>
        </row>
        <row r="261">
          <cell r="B261" t="str">
            <v>MATER ACADEMY HIGH-INTL STUDIE</v>
          </cell>
        </row>
        <row r="262">
          <cell r="B262" t="str">
            <v>MATER ACADEMY LAKES HIGH SCH</v>
          </cell>
        </row>
        <row r="263">
          <cell r="B263" t="str">
            <v>MATER ACADEMY LAKES MIDDLE</v>
          </cell>
        </row>
        <row r="264">
          <cell r="B264" t="str">
            <v>MATER ACADEMY MIDDLE-INTL STUD</v>
          </cell>
        </row>
        <row r="265">
          <cell r="B265" t="str">
            <v>MATER ACADEMY OF INTL STUDIES</v>
          </cell>
        </row>
        <row r="266">
          <cell r="B266" t="str">
            <v>MATER BRICKELL PREP ACADEMY</v>
          </cell>
        </row>
        <row r="267">
          <cell r="B267" t="str">
            <v>MATER GARDENS ACADEMY</v>
          </cell>
        </row>
        <row r="268">
          <cell r="B268" t="str">
            <v>MATER GARDENS ACADEMY MIDDLE</v>
          </cell>
        </row>
        <row r="269">
          <cell r="B269" t="str">
            <v>MATER GROVE ACADEMY</v>
          </cell>
        </row>
        <row r="270">
          <cell r="B270" t="str">
            <v>MATER PERFORMING ARTS ACADEMY</v>
          </cell>
        </row>
        <row r="271">
          <cell r="B271" t="str">
            <v>MATER VIRTUAL ACADEMY CHARTER</v>
          </cell>
        </row>
        <row r="272">
          <cell r="B272" t="str">
            <v>MAVERICKS HIGH OF NORTH M-DADE</v>
          </cell>
        </row>
        <row r="273">
          <cell r="B273" t="str">
            <v>MAVERICKS HIGH OF SOUTH M-DADE</v>
          </cell>
        </row>
        <row r="274">
          <cell r="B274" t="str">
            <v>MAYA ANGELOU ELEMENTARY</v>
          </cell>
        </row>
        <row r="275">
          <cell r="B275" t="str">
            <v>MEADOWLANE ELEMENTARY</v>
          </cell>
        </row>
        <row r="276">
          <cell r="B276" t="str">
            <v>MED ACAD SCIENCE &amp; TECHNOLOGY</v>
          </cell>
        </row>
        <row r="277">
          <cell r="B277" t="str">
            <v>MELROSE ELEMENTARY</v>
          </cell>
        </row>
        <row r="278">
          <cell r="B278" t="str">
            <v>MIAMI ARTS CHARTER</v>
          </cell>
        </row>
        <row r="279">
          <cell r="B279" t="str">
            <v>MIAMI BEACH SENIOR HIGH</v>
          </cell>
        </row>
        <row r="280">
          <cell r="B280" t="str">
            <v>MIAMI CAROL CITY SENIOR HIGH</v>
          </cell>
        </row>
        <row r="281">
          <cell r="B281" t="str">
            <v>MIAMI CENTRAL SENIOR HIGH</v>
          </cell>
        </row>
        <row r="282">
          <cell r="B282" t="str">
            <v>MIAMI CHILDREN'S MUSEUM</v>
          </cell>
        </row>
        <row r="283">
          <cell r="B283" t="str">
            <v>MIAMI COMMUNITY CH HIGH SCHOOL</v>
          </cell>
        </row>
        <row r="284">
          <cell r="B284" t="str">
            <v>MIAMI COMMUNITY CHARTER MIDDLE</v>
          </cell>
        </row>
        <row r="285">
          <cell r="B285" t="str">
            <v>MIAMI COMMUNITY CHARTER SCHOOL</v>
          </cell>
        </row>
        <row r="286">
          <cell r="B286" t="str">
            <v>MIAMI CORAL PARK SENIOR HIGH</v>
          </cell>
        </row>
        <row r="287">
          <cell r="B287" t="str">
            <v>MIAMI EDISON MIDDLE</v>
          </cell>
        </row>
        <row r="288">
          <cell r="B288" t="str">
            <v>MIAMI EDISON SENIOR HIGH</v>
          </cell>
        </row>
        <row r="289">
          <cell r="B289" t="str">
            <v>MIAMI GARDENS ELEMENTARY</v>
          </cell>
        </row>
        <row r="290">
          <cell r="B290" t="str">
            <v>MIAMI HEIGHTS ELEMENTARY</v>
          </cell>
        </row>
        <row r="291">
          <cell r="B291" t="str">
            <v>MIAMI JACKSON SENIOR HIGH</v>
          </cell>
        </row>
        <row r="292">
          <cell r="B292" t="str">
            <v>MIAMI KILLIAN SENIOR HIGH</v>
          </cell>
        </row>
        <row r="293">
          <cell r="B293" t="str">
            <v>MIAMI LAKES EDUCATIONAL CENTER</v>
          </cell>
        </row>
        <row r="294">
          <cell r="B294" t="str">
            <v>MIAMI LAKES K-8 CENTER</v>
          </cell>
        </row>
        <row r="295">
          <cell r="B295" t="str">
            <v>MIAMI LAKES MIDDLE</v>
          </cell>
        </row>
        <row r="296">
          <cell r="B296" t="str">
            <v>MIAMI MACARTHUR SOUTH</v>
          </cell>
        </row>
        <row r="297">
          <cell r="B297" t="str">
            <v>MIAMI NORLAND SENIOR HIGH</v>
          </cell>
        </row>
        <row r="298">
          <cell r="B298" t="str">
            <v>MIAMI NORTHWESTERN SENIOR HIGH</v>
          </cell>
        </row>
        <row r="299">
          <cell r="B299" t="str">
            <v>MIAMI PALMETTO SENIOR HIGH</v>
          </cell>
        </row>
        <row r="300">
          <cell r="B300" t="str">
            <v>MIAMI PARK ELEMENTARY</v>
          </cell>
        </row>
        <row r="301">
          <cell r="B301" t="str">
            <v>MIAMI SENIOR HIGH</v>
          </cell>
        </row>
        <row r="302">
          <cell r="B302" t="str">
            <v>MIAMI SHORES ELEMENTARY</v>
          </cell>
        </row>
        <row r="303">
          <cell r="B303" t="str">
            <v>MIAMI SOUTHRIDGE SENIOR HIGH</v>
          </cell>
        </row>
        <row r="304">
          <cell r="B304" t="str">
            <v>MIAMI SPRINGS ELEMENTARY</v>
          </cell>
        </row>
        <row r="305">
          <cell r="B305" t="str">
            <v>MIAMI SPRINGS MIDDLE</v>
          </cell>
        </row>
        <row r="306">
          <cell r="B306" t="str">
            <v>MIAMI SPRINGS SENIOR HIGH</v>
          </cell>
        </row>
        <row r="307">
          <cell r="B307" t="str">
            <v>MIAMI SUNSET SENIOR HIGH</v>
          </cell>
        </row>
        <row r="308">
          <cell r="B308" t="str">
            <v>MIAMI-DADE ONLINE ACADEMY 7001</v>
          </cell>
        </row>
        <row r="309">
          <cell r="B309" t="str">
            <v>MORNINGSIDE K-8 ACADEMY</v>
          </cell>
        </row>
        <row r="310">
          <cell r="B310" t="str">
            <v>MYRTLE GROVE K-8 CENTER</v>
          </cell>
        </row>
        <row r="311">
          <cell r="B311" t="str">
            <v>N. DADE CTR FOR MODERN LANG</v>
          </cell>
        </row>
        <row r="312">
          <cell r="B312" t="str">
            <v>NATHAN YOUNG ELEMENTARY</v>
          </cell>
        </row>
        <row r="313">
          <cell r="B313" t="str">
            <v>NATURAL BRIDGE ELEMENTARY</v>
          </cell>
        </row>
        <row r="314">
          <cell r="B314" t="str">
            <v>NAUTILUS MIDDLE</v>
          </cell>
        </row>
        <row r="315">
          <cell r="B315" t="str">
            <v>NEVA KING COOPER EDUCATIONAL</v>
          </cell>
        </row>
        <row r="316">
          <cell r="B316" t="str">
            <v>NEW WORLD SCHOOL OF THE ARTS</v>
          </cell>
        </row>
        <row r="317">
          <cell r="B317" t="str">
            <v>NORLAND ELEMENTARY</v>
          </cell>
        </row>
        <row r="318">
          <cell r="B318" t="str">
            <v>NORLAND MIDDLE</v>
          </cell>
        </row>
        <row r="319">
          <cell r="B319" t="str">
            <v>NORMA BUTLER BOSSARD ELEM</v>
          </cell>
        </row>
        <row r="320">
          <cell r="B320" t="str">
            <v>NORMAN S. EDELCUP/SUNNY ISLES</v>
          </cell>
        </row>
        <row r="321">
          <cell r="B321" t="str">
            <v>NORTH BEACH ELEMENTARY</v>
          </cell>
        </row>
        <row r="322">
          <cell r="B322" t="str">
            <v>NORTH COUNTY K-8 CENTER</v>
          </cell>
        </row>
        <row r="323">
          <cell r="B323" t="str">
            <v>NORTH DADE MIDDLE</v>
          </cell>
        </row>
        <row r="324">
          <cell r="B324" t="str">
            <v>NORTH GARDENS HIGH SCHOOL</v>
          </cell>
        </row>
        <row r="325">
          <cell r="B325" t="str">
            <v>NORTH GLADE ELEMENTARY</v>
          </cell>
        </row>
        <row r="326">
          <cell r="B326" t="str">
            <v>NORTH HIALEAH ELEMENTARY</v>
          </cell>
        </row>
        <row r="327">
          <cell r="B327" t="str">
            <v>NORTH MIAMI BEACH SENIOR HIGH</v>
          </cell>
        </row>
        <row r="328">
          <cell r="B328" t="str">
            <v>NORTH MIAMI ELEMENTARY</v>
          </cell>
        </row>
        <row r="329">
          <cell r="B329" t="str">
            <v>NORTH MIAMI MIDDLE</v>
          </cell>
        </row>
        <row r="330">
          <cell r="B330" t="str">
            <v>NORTH MIAMI SENIOR HIGH</v>
          </cell>
        </row>
        <row r="331">
          <cell r="B331" t="str">
            <v>NORTH PARK HIGH SCHOOL</v>
          </cell>
        </row>
        <row r="332">
          <cell r="B332" t="str">
            <v>NORTH TWIN LAKES ELEMENTARY</v>
          </cell>
        </row>
        <row r="333">
          <cell r="B333" t="str">
            <v>NORWOOD ELEMENTARY</v>
          </cell>
        </row>
        <row r="334">
          <cell r="B334" t="str">
            <v>OAK GROVE ELEMENTARY</v>
          </cell>
        </row>
        <row r="335">
          <cell r="B335" t="str">
            <v>OJUS ELEMENTARY</v>
          </cell>
        </row>
        <row r="336">
          <cell r="B336" t="str">
            <v>OLIVER HOOVER ELEMENTARY</v>
          </cell>
        </row>
        <row r="337">
          <cell r="B337" t="str">
            <v>OLYMPIA HEIGHTS ELEMENTARY</v>
          </cell>
        </row>
        <row r="338">
          <cell r="B338" t="str">
            <v>ORCHARD VILLA ELEMENTARY</v>
          </cell>
        </row>
        <row r="339">
          <cell r="B339" t="str">
            <v>OXFORD ACADEMY OF MIAMI</v>
          </cell>
        </row>
        <row r="340">
          <cell r="B340" t="str">
            <v>PALM GLADES PREP HIGH SCHOOL</v>
          </cell>
        </row>
        <row r="341">
          <cell r="B341" t="str">
            <v>PALM GLADES PREPATORY ACADEMY</v>
          </cell>
        </row>
        <row r="342">
          <cell r="B342" t="str">
            <v>PALM LAKES ELEMENTARY</v>
          </cell>
        </row>
        <row r="343">
          <cell r="B343" t="str">
            <v>PALM SPRINGS ELEMENTARY</v>
          </cell>
        </row>
        <row r="344">
          <cell r="B344" t="str">
            <v>PALM SPRINGS MIDDLE</v>
          </cell>
        </row>
        <row r="345">
          <cell r="B345" t="str">
            <v>PALM SPRINGS NORTH ELEMENTARY</v>
          </cell>
        </row>
        <row r="346">
          <cell r="B346" t="str">
            <v>PALMETTO ELEMENTARY</v>
          </cell>
        </row>
        <row r="347">
          <cell r="B347" t="str">
            <v>PALMETTO MIDDLE</v>
          </cell>
        </row>
        <row r="348">
          <cell r="B348" t="str">
            <v>PARKVIEW ELEMENTARY</v>
          </cell>
        </row>
        <row r="349">
          <cell r="B349" t="str">
            <v>PARKWAY ELEMENTARY</v>
          </cell>
        </row>
        <row r="350">
          <cell r="B350" t="str">
            <v>PARKWAY MIDDLE</v>
          </cell>
        </row>
        <row r="351">
          <cell r="B351" t="str">
            <v>PAUL LAURENCE DUNBAR K-8 CTR</v>
          </cell>
        </row>
        <row r="352">
          <cell r="B352" t="str">
            <v>PAUL W. BELL MIDDLE</v>
          </cell>
        </row>
        <row r="353">
          <cell r="B353" t="str">
            <v>PHILLIS WHEATLEY ELEMENTARY</v>
          </cell>
        </row>
        <row r="354">
          <cell r="B354" t="str">
            <v>PHYLLIS RUTH MILLER ELEMENTARY</v>
          </cell>
        </row>
        <row r="355">
          <cell r="B355" t="str">
            <v>PINE LAKE ELEMENTARY</v>
          </cell>
        </row>
        <row r="356">
          <cell r="B356" t="str">
            <v>PINE VILLA ELEMENTARY</v>
          </cell>
        </row>
        <row r="357">
          <cell r="B357" t="str">
            <v>PINECREST ACADEMY (NORTH)</v>
          </cell>
        </row>
        <row r="358">
          <cell r="B358" t="str">
            <v>PINECREST ACADEMY CHARTER HIGH</v>
          </cell>
        </row>
        <row r="359">
          <cell r="B359" t="str">
            <v>PINECREST ACADEMY CHARTER MIDD</v>
          </cell>
        </row>
        <row r="360">
          <cell r="B360" t="str">
            <v>PINECREST ACADEMY MIDDLE NORTH</v>
          </cell>
        </row>
        <row r="361">
          <cell r="B361" t="str">
            <v>PINECREST ACADEMY SOUTH CAMPUS</v>
          </cell>
        </row>
        <row r="362">
          <cell r="B362" t="str">
            <v>PINECREST COVE ACADEMY</v>
          </cell>
        </row>
        <row r="363">
          <cell r="B363" t="str">
            <v>PINECREST ELEMENTARY</v>
          </cell>
        </row>
        <row r="364">
          <cell r="B364" t="str">
            <v>PINECREST PALM ACADEMY</v>
          </cell>
        </row>
        <row r="365">
          <cell r="B365" t="str">
            <v>PINECREST PREP ACADEMY</v>
          </cell>
        </row>
        <row r="366">
          <cell r="B366" t="str">
            <v>POINCIANA PARK ELEMENTARY</v>
          </cell>
        </row>
        <row r="367">
          <cell r="B367" t="str">
            <v>PONCE DE LEON MIDDLE</v>
          </cell>
        </row>
        <row r="368">
          <cell r="B368" t="str">
            <v>PRE K - INTERVENTION</v>
          </cell>
        </row>
        <row r="369">
          <cell r="B369" t="str">
            <v>PRIMARY LEARNING CENTER</v>
          </cell>
        </row>
        <row r="370">
          <cell r="B370" t="str">
            <v>RAINBOW PARK ELEMENTARY</v>
          </cell>
        </row>
        <row r="371">
          <cell r="B371" t="str">
            <v>RAMZ ACAD MIDDLE MIAMI CAMPUS</v>
          </cell>
        </row>
        <row r="372">
          <cell r="B372" t="str">
            <v>RAMZ ACADEMY ELEM MIAMI CAMPUS</v>
          </cell>
        </row>
        <row r="373">
          <cell r="B373" t="str">
            <v>REDLAND ELEMENTARY</v>
          </cell>
        </row>
        <row r="374">
          <cell r="B374" t="str">
            <v>REDLAND MIDDLE</v>
          </cell>
        </row>
        <row r="375">
          <cell r="B375" t="str">
            <v>REDONDO ELEMENTARY</v>
          </cell>
        </row>
        <row r="376">
          <cell r="B376" t="str">
            <v>RENAISSANCE ELEMENTARY CHARTER</v>
          </cell>
        </row>
        <row r="377">
          <cell r="B377" t="str">
            <v>RENAISSANCE MIDDLE CHARTER</v>
          </cell>
        </row>
        <row r="378">
          <cell r="B378" t="str">
            <v>RICHARD ALLEN LEADERSHIP ACAD</v>
          </cell>
        </row>
        <row r="379">
          <cell r="B379" t="str">
            <v>RICHMOND HEIGHTS MIDDLE</v>
          </cell>
        </row>
        <row r="380">
          <cell r="B380" t="str">
            <v>RIVER CITIES COMMUNITY CHARTER</v>
          </cell>
        </row>
        <row r="381">
          <cell r="B381" t="str">
            <v>RIVERSIDE ELEMENTARY</v>
          </cell>
        </row>
        <row r="382">
          <cell r="B382" t="str">
            <v>RIVIERA MIDDLE</v>
          </cell>
        </row>
        <row r="383">
          <cell r="B383" t="str">
            <v>ROBERT MORGAN EDUCATIONAL CTR</v>
          </cell>
        </row>
        <row r="384">
          <cell r="B384" t="str">
            <v>ROBERT RENICK EDUCATION CTR</v>
          </cell>
        </row>
        <row r="385">
          <cell r="B385" t="str">
            <v>ROBERT RUSSA MOTON ELEMENTARY</v>
          </cell>
        </row>
        <row r="386">
          <cell r="B386" t="str">
            <v>ROCKWAY ELEMENTARY</v>
          </cell>
        </row>
        <row r="387">
          <cell r="B387" t="str">
            <v>ROCKWAY MIDDLE</v>
          </cell>
        </row>
        <row r="388">
          <cell r="B388" t="str">
            <v>RONALD W REAGAN/DORAL SENIOR</v>
          </cell>
        </row>
        <row r="389">
          <cell r="B389" t="str">
            <v>ROYAL GREEN ELEMENTARY</v>
          </cell>
        </row>
        <row r="390">
          <cell r="B390" t="str">
            <v>ROYAL PALM ELEMENTARY</v>
          </cell>
        </row>
        <row r="391">
          <cell r="B391" t="str">
            <v>RUBEN DARIO MIDDLE</v>
          </cell>
        </row>
        <row r="392">
          <cell r="B392" t="str">
            <v>RUTH K BROAD/BAY HARBOR K-8</v>
          </cell>
        </row>
        <row r="393">
          <cell r="B393" t="str">
            <v>RUTH OWENS KRUSE' EDUC CENTER</v>
          </cell>
        </row>
        <row r="394">
          <cell r="B394" t="str">
            <v>SANTA CLARA ELEMENTARY</v>
          </cell>
        </row>
        <row r="395">
          <cell r="B395" t="str">
            <v>SCHOOL FOR ADV STUDIES SOUTH</v>
          </cell>
        </row>
        <row r="396">
          <cell r="B396" t="str">
            <v>SCHOOL FOR ADV STUDIES-HOMESTD</v>
          </cell>
        </row>
        <row r="397">
          <cell r="B397" t="str">
            <v>SCHOOL FOR ADVANCED STUDIES NO</v>
          </cell>
        </row>
        <row r="398">
          <cell r="B398" t="str">
            <v>SCHOOL FOR ADVANCED STUDIES WC</v>
          </cell>
        </row>
        <row r="399">
          <cell r="B399" t="str">
            <v>SCOTT LAKE ELEMENTARY</v>
          </cell>
        </row>
        <row r="400">
          <cell r="B400" t="str">
            <v>SEMINOLE ELEMENTARY</v>
          </cell>
        </row>
        <row r="401">
          <cell r="B401" t="str">
            <v>SHADOWLAWN ELEMENTARY</v>
          </cell>
        </row>
        <row r="402">
          <cell r="B402" t="str">
            <v>SHENANDOAH ELEMENTARY</v>
          </cell>
        </row>
        <row r="403">
          <cell r="B403" t="str">
            <v>SHENANDOAH MIDDLE</v>
          </cell>
        </row>
        <row r="404">
          <cell r="B404" t="str">
            <v>SILVER BLUFF ELEMENTARY</v>
          </cell>
        </row>
        <row r="405">
          <cell r="B405" t="str">
            <v>SKYWAY ELEMENTARY</v>
          </cell>
        </row>
        <row r="406">
          <cell r="B406" t="str">
            <v>SNAPPER CREEK ELEMENTARY</v>
          </cell>
        </row>
        <row r="407">
          <cell r="B407" t="str">
            <v>SOMERSET ACAD AT SILVER PALMS</v>
          </cell>
        </row>
        <row r="408">
          <cell r="B408" t="str">
            <v>SOMERSET ACAD HIGH SOUTH-HMSTD</v>
          </cell>
        </row>
        <row r="409">
          <cell r="B409" t="str">
            <v>SOMERSET ACAD MIDDLE (C-PALMS)</v>
          </cell>
        </row>
        <row r="410">
          <cell r="B410" t="str">
            <v>SOMERSET ACAD MIDDLE (S-MIAMI)</v>
          </cell>
        </row>
        <row r="411">
          <cell r="B411" t="str">
            <v>SOMERSET ACADEMY</v>
          </cell>
        </row>
        <row r="412">
          <cell r="B412" t="str">
            <v>SOMERSET ACADEMY BAY</v>
          </cell>
        </row>
        <row r="413">
          <cell r="B413" t="str">
            <v>SOMERSET ACADEMY BAY MIDDLE</v>
          </cell>
        </row>
        <row r="414">
          <cell r="B414" t="str">
            <v>SOMERSET ACADEMY CHARTER ELEM</v>
          </cell>
        </row>
        <row r="415">
          <cell r="B415" t="str">
            <v>SOMERSET ACADEMY CHARTER HIGH</v>
          </cell>
        </row>
        <row r="416">
          <cell r="B416" t="str">
            <v>SOMERSET ACADEMY ELEMENTARY</v>
          </cell>
        </row>
        <row r="417">
          <cell r="B417" t="str">
            <v>SOMERSET ACADEMY HIGH (SOUTH)</v>
          </cell>
        </row>
        <row r="418">
          <cell r="B418" t="str">
            <v>SOMERSET ACADEMY MIDDLE</v>
          </cell>
        </row>
        <row r="419">
          <cell r="B419" t="str">
            <v>SOMERSET ACADEMY MIDDLE-SOUTH</v>
          </cell>
        </row>
        <row r="420">
          <cell r="B420" t="str">
            <v>SOMERSET ACADEMY(SILVER PALMS)</v>
          </cell>
        </row>
        <row r="421">
          <cell r="B421" t="str">
            <v>SOMERSET ARTS ACADEMY</v>
          </cell>
        </row>
        <row r="422">
          <cell r="B422" t="str">
            <v>SOMERSET GABLES ACADEMY</v>
          </cell>
        </row>
        <row r="423">
          <cell r="B423" t="str">
            <v>SOMERSET OAKS ACADEMY</v>
          </cell>
        </row>
        <row r="424">
          <cell r="B424" t="str">
            <v>SOUTH DADE MIDDLE SCHOOL</v>
          </cell>
        </row>
        <row r="425">
          <cell r="B425" t="str">
            <v>SOUTH DADE SENIOR HIGH</v>
          </cell>
        </row>
        <row r="426">
          <cell r="B426" t="str">
            <v>SOUTH FLORIDA AUTISM CHARTER</v>
          </cell>
        </row>
        <row r="427">
          <cell r="B427" t="str">
            <v>SOUTH HIALEAH ELEMENTARY</v>
          </cell>
        </row>
        <row r="428">
          <cell r="B428" t="str">
            <v>SOUTH MIAMI HEIGHTS ELEMENTARY</v>
          </cell>
        </row>
        <row r="429">
          <cell r="B429" t="str">
            <v>SOUTH MIAMI K-8 CENTER</v>
          </cell>
        </row>
        <row r="430">
          <cell r="B430" t="str">
            <v>SOUTH MIAMI MIDDLE SCHOOL</v>
          </cell>
        </row>
        <row r="431">
          <cell r="B431" t="str">
            <v>SOUTH MIAMI SENIOR HIGH</v>
          </cell>
        </row>
        <row r="432">
          <cell r="B432" t="str">
            <v>SOUTH POINTE ELEMENTARY</v>
          </cell>
        </row>
        <row r="433">
          <cell r="B433" t="str">
            <v>SOUTHSIDE ELEMENTARY</v>
          </cell>
        </row>
        <row r="434">
          <cell r="B434" t="str">
            <v>SOUTHWEST MIAMI SENIOR HIGH</v>
          </cell>
        </row>
        <row r="435">
          <cell r="B435" t="str">
            <v>SOUTHWOOD MIDDLE</v>
          </cell>
        </row>
        <row r="436">
          <cell r="B436" t="str">
            <v>SPANISH LAKE ELEMENTARY</v>
          </cell>
        </row>
        <row r="437">
          <cell r="B437" t="str">
            <v>SPORTS LEADERSHIP AND MGMT CMS</v>
          </cell>
        </row>
        <row r="438">
          <cell r="B438" t="str">
            <v>SPORTS LEADERSHIP OF MIAMI CHS</v>
          </cell>
        </row>
        <row r="439">
          <cell r="B439" t="str">
            <v>SPRINGVIEW ELEMENTARY</v>
          </cell>
        </row>
        <row r="440">
          <cell r="B440" t="str">
            <v>STELLAR LEADERSHIP ACADEMY</v>
          </cell>
        </row>
        <row r="441">
          <cell r="B441" t="str">
            <v>SUMMERVILLE CHARTER SCHOOL</v>
          </cell>
        </row>
        <row r="442">
          <cell r="B442" t="str">
            <v>SUNSET ELEMENTARY</v>
          </cell>
        </row>
        <row r="443">
          <cell r="B443" t="str">
            <v>SUNSET PARK ELEMENTARY</v>
          </cell>
        </row>
        <row r="444">
          <cell r="B444" t="str">
            <v>SWEETWATER ELEMENTARY</v>
          </cell>
        </row>
        <row r="445">
          <cell r="B445" t="str">
            <v>SYLVANIA HEIGHTS ELEMENTARY</v>
          </cell>
        </row>
        <row r="446">
          <cell r="B446" t="str">
            <v>TAP PROGRAM FACILITIES</v>
          </cell>
        </row>
        <row r="447">
          <cell r="B447" t="str">
            <v>TERRA ENVIRONMENTAL RESEARCH</v>
          </cell>
        </row>
        <row r="448">
          <cell r="B448" t="str">
            <v>THENA C. CROWDER EARLY CHLDHD</v>
          </cell>
        </row>
        <row r="449">
          <cell r="B449" t="str">
            <v>THOMAS JEFFERSON MIDDLE</v>
          </cell>
        </row>
        <row r="450">
          <cell r="B450" t="str">
            <v>TITLE I MIGRANT EDUC PROGRAM</v>
          </cell>
        </row>
        <row r="451">
          <cell r="B451" t="str">
            <v>TOUSSAINT L'OUVERTURE ELEM</v>
          </cell>
        </row>
        <row r="452">
          <cell r="B452" t="str">
            <v>TREASURE ISLAND ELEMENTARY</v>
          </cell>
        </row>
        <row r="453">
          <cell r="B453" t="str">
            <v>TROPICAL ELEMENTARY</v>
          </cell>
        </row>
        <row r="454">
          <cell r="B454" t="str">
            <v>TWIN LAKES ELEMENTARY</v>
          </cell>
        </row>
        <row r="455">
          <cell r="B455" t="str">
            <v>VAN E. BLANTON ELEMENTARY</v>
          </cell>
        </row>
        <row r="456">
          <cell r="B456" t="str">
            <v>VILLAGE GREEN ELEMENTARY</v>
          </cell>
        </row>
        <row r="457">
          <cell r="B457" t="str">
            <v>VINELAND K-8 CENTER</v>
          </cell>
        </row>
        <row r="458">
          <cell r="B458" t="str">
            <v>VIRGINIA A BOONE/HIGHLAND OAKS</v>
          </cell>
        </row>
        <row r="459">
          <cell r="B459" t="str">
            <v>W. R. THOMAS MIDDLE</v>
          </cell>
        </row>
        <row r="460">
          <cell r="B460" t="str">
            <v>W.J. BRYAN ELEMENTARY</v>
          </cell>
        </row>
        <row r="461">
          <cell r="B461" t="str">
            <v>WESLEY MATTHEWS ELEMENTARY</v>
          </cell>
        </row>
        <row r="462">
          <cell r="B462" t="str">
            <v>WEST HIALEAH GARDENS ELEM</v>
          </cell>
        </row>
        <row r="463">
          <cell r="B463" t="str">
            <v>WEST HOMESTEAD ELEMENTARY</v>
          </cell>
        </row>
        <row r="464">
          <cell r="B464" t="str">
            <v>WEST MIAMI MIDDLE</v>
          </cell>
        </row>
        <row r="465">
          <cell r="B465" t="str">
            <v>WESTLAND HIALEAH SENIOR HIGH</v>
          </cell>
        </row>
        <row r="466">
          <cell r="B466" t="str">
            <v>WHISPERING PINES ELEMENTARY</v>
          </cell>
        </row>
        <row r="467">
          <cell r="B467" t="str">
            <v>WILLIAM A. CHAPMAN ELEMENTARY</v>
          </cell>
        </row>
        <row r="468">
          <cell r="B468" t="str">
            <v>WILLIAM H. TURNER TECHNICAL</v>
          </cell>
        </row>
        <row r="469">
          <cell r="B469" t="str">
            <v>WILLIAM LEHMAN ELEMENTARY</v>
          </cell>
        </row>
        <row r="470">
          <cell r="B470" t="str">
            <v>WINSTON PARK K-8 CENTER</v>
          </cell>
        </row>
        <row r="471">
          <cell r="B471" t="str">
            <v>YOUNG MENS PREPARATORY ACADEMY</v>
          </cell>
        </row>
        <row r="472">
          <cell r="B472" t="str">
            <v>YOUNG WOMEN'S PREPARATORY ACAD</v>
          </cell>
        </row>
        <row r="473">
          <cell r="B473" t="str">
            <v>YOUTH CO-OP CHARTER SCHOOL</v>
          </cell>
        </row>
        <row r="474">
          <cell r="B474" t="str">
            <v>YOUTH CO-OP PREP HIGH SCHOOL</v>
          </cell>
        </row>
        <row r="475">
          <cell r="B475" t="str">
            <v>ZELDA GLAZER MIDDLE SCHOOL</v>
          </cell>
        </row>
        <row r="476">
          <cell r="B476" t="str">
            <v>ZORA NEALE HURSTON ELEMENTARY</v>
          </cell>
        </row>
      </sheetData>
      <sheetData sheetId="111"/>
      <sheetData sheetId="1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Select School"/>
      <sheetName val="Grade 6 Report"/>
      <sheetName val="Grade 7 Report"/>
      <sheetName val="Grade 8 Report"/>
      <sheetName val="MDL-EOC Reports"/>
      <sheetName val="G6-8 Matrix"/>
      <sheetName val="G9-10 Matrix"/>
      <sheetName val="Geo Gr08"/>
      <sheetName val="ALG Gr06"/>
      <sheetName val="ALG Gr07"/>
      <sheetName val="ALG Gr08"/>
      <sheetName val="Bio Gr08"/>
      <sheetName val="Mem_All"/>
      <sheetName val="MEM_RL1"/>
      <sheetName val="MEM_RL2"/>
      <sheetName val="MEM_RL3"/>
      <sheetName val="MEM_RL4"/>
      <sheetName val="MEM_RL5"/>
      <sheetName val="MEM_ML1"/>
      <sheetName val="MEM_ML2"/>
      <sheetName val="MEM_ML3"/>
      <sheetName val="MEM_ML4"/>
      <sheetName val="MEM_ML5"/>
      <sheetName val="MEM_W"/>
      <sheetName val="MEM_B"/>
      <sheetName val="MEM_H"/>
      <sheetName val="MEM_A"/>
      <sheetName val="MEM_I"/>
      <sheetName val="MEM_ED"/>
      <sheetName val="MEM_ELL"/>
      <sheetName val="MEM_SWD"/>
      <sheetName val="G6-RALL"/>
      <sheetName val="G6-RL1"/>
      <sheetName val="G6-RL2"/>
      <sheetName val="G6-RL3"/>
      <sheetName val="G6-RL4"/>
      <sheetName val="G6-RL5"/>
      <sheetName val="G6-RW"/>
      <sheetName val="G6-RB"/>
      <sheetName val="G6-RH"/>
      <sheetName val="G6-RA"/>
      <sheetName val="G6-RI"/>
      <sheetName val="G6-RED"/>
      <sheetName val="G6-RELL"/>
      <sheetName val="G6-RSWD"/>
      <sheetName val="G6-MALL"/>
      <sheetName val="G6-ML1"/>
      <sheetName val="G6-ML2"/>
      <sheetName val="G6-ML3"/>
      <sheetName val="G6-ML4"/>
      <sheetName val="G6-ML5"/>
      <sheetName val="G6-MW"/>
      <sheetName val="G6-MB"/>
      <sheetName val="G6-MH"/>
      <sheetName val="G6-MA"/>
      <sheetName val="G6-MI"/>
      <sheetName val="G6-MED"/>
      <sheetName val="G6-MELL"/>
      <sheetName val="G6-MSWD"/>
      <sheetName val="G7-RALL"/>
      <sheetName val="G7-RL1"/>
      <sheetName val="G7-RL2"/>
      <sheetName val="G7-RL3"/>
      <sheetName val="G7-RL4"/>
      <sheetName val="G7-RL5"/>
      <sheetName val="G7-RW"/>
      <sheetName val="G7-RB"/>
      <sheetName val="G7-RH"/>
      <sheetName val="G7-RA"/>
      <sheetName val="G7-RI"/>
      <sheetName val="G7-RED"/>
      <sheetName val="G7-RELL"/>
      <sheetName val="G7-RSWD"/>
      <sheetName val="G7-MALL"/>
      <sheetName val="G7-ML1"/>
      <sheetName val="G7-ML2"/>
      <sheetName val="G7-ML3"/>
      <sheetName val="G7-ML4"/>
      <sheetName val="G7-ML5"/>
      <sheetName val="G7-MW"/>
      <sheetName val="G7-MB"/>
      <sheetName val="G7-MH"/>
      <sheetName val="G7-MA"/>
      <sheetName val="G7-MI"/>
      <sheetName val="G7-MED"/>
      <sheetName val="G7-MELL"/>
      <sheetName val="G7-MSWD"/>
      <sheetName val="G8-RALL"/>
      <sheetName val="G8-RL1"/>
      <sheetName val="G8-RL2"/>
      <sheetName val="G8-RL3"/>
      <sheetName val="G8-RL4"/>
      <sheetName val="G8-RL5"/>
      <sheetName val="G8-RW"/>
      <sheetName val="G8-RB"/>
      <sheetName val="G8-RH"/>
      <sheetName val="G8-RA"/>
      <sheetName val="G8-RI"/>
      <sheetName val="G8-RED"/>
      <sheetName val="G8-RELL"/>
      <sheetName val="G8-RSWD"/>
      <sheetName val="G8-MALL"/>
      <sheetName val="G8-ML1"/>
      <sheetName val="G8-ML2"/>
      <sheetName val="G8-ML3"/>
      <sheetName val="G8-ML4"/>
      <sheetName val="G8-ML5"/>
      <sheetName val="G8-MW"/>
      <sheetName val="G8-MB"/>
      <sheetName val="G8-MH"/>
      <sheetName val="G8-MA"/>
      <sheetName val="G8-MI"/>
      <sheetName val="G8-MED"/>
      <sheetName val="G8-MELL"/>
      <sheetName val="G8-MSWD"/>
      <sheetName val="G8-WALL"/>
      <sheetName val="G8-WW"/>
      <sheetName val="G8-WB"/>
      <sheetName val="G8-WH"/>
      <sheetName val="G8-WA"/>
      <sheetName val="G8-WI"/>
      <sheetName val="G8-WED"/>
      <sheetName val="G8-WELL"/>
      <sheetName val="G8-WSWD"/>
      <sheetName val="G8-SALL"/>
      <sheetName val="Civics EOC"/>
      <sheetName val="SchList"/>
      <sheetName val="ETO by Type"/>
      <sheetName val="AUTOMATE"/>
      <sheetName val="Alg Enrollment"/>
      <sheetName val="Geo Enrollment"/>
      <sheetName val="Bio Enrollment"/>
      <sheetName val="USH Enrollment"/>
      <sheetName val="Civics Enrollment"/>
      <sheetName val="ALG-ALL"/>
      <sheetName val="ALG-L1"/>
      <sheetName val="ALG-L2"/>
      <sheetName val="ALG-L3"/>
      <sheetName val="ALG-L4"/>
      <sheetName val="ALG-L5"/>
      <sheetName val="ALG-W"/>
      <sheetName val="ALG-B"/>
      <sheetName val="ALG-H"/>
      <sheetName val="ALG-A"/>
      <sheetName val="ALG-I"/>
      <sheetName val="ALG-ED"/>
      <sheetName val="ALG-ELL"/>
      <sheetName val="ALG-SWD"/>
      <sheetName val="GEO-ALL"/>
      <sheetName val="GEO-L1"/>
      <sheetName val="GEO-L2"/>
      <sheetName val="GEO-L3"/>
      <sheetName val="GEO-L4"/>
      <sheetName val="GEO-L5"/>
      <sheetName val="GEO-W"/>
      <sheetName val="GEO-B"/>
      <sheetName val="GEO-H"/>
      <sheetName val="GEO-A"/>
      <sheetName val="GEO-I"/>
      <sheetName val="GEO-ED"/>
      <sheetName val="GEO-ELL"/>
      <sheetName val="GEO-SWD"/>
      <sheetName val="Bio-ALL"/>
      <sheetName val="USH-A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1">
          <cell r="B1" t="str">
            <v>School Name</v>
          </cell>
        </row>
        <row r="2">
          <cell r="B2" t="str">
            <v>ACADEMIR CHARTER SCHOOL MIDDLE</v>
          </cell>
        </row>
        <row r="3">
          <cell r="B3" t="str">
            <v>ACADEMIR CHARTER SCHOOL WEST</v>
          </cell>
        </row>
        <row r="4">
          <cell r="B4" t="str">
            <v>ACADEMY FOR COMMUNITY ED</v>
          </cell>
        </row>
        <row r="5">
          <cell r="B5" t="str">
            <v>ACADEMY FOR INT'L EDUCATION CH</v>
          </cell>
        </row>
        <row r="6">
          <cell r="B6" t="str">
            <v>ACADEMY OF ARTS AND MINDS</v>
          </cell>
        </row>
        <row r="7">
          <cell r="B7" t="str">
            <v>ADA MERRITT K-8 CENTER</v>
          </cell>
        </row>
        <row r="8">
          <cell r="B8" t="str">
            <v>ADVANTAGE ACAD AT SUMMERVILLE</v>
          </cell>
        </row>
        <row r="9">
          <cell r="B9" t="str">
            <v>ADVANTAGE ACAD AT WATERSTONE</v>
          </cell>
        </row>
        <row r="10">
          <cell r="B10" t="str">
            <v>ADVANTAGE ACADEMY SANTA FE</v>
          </cell>
        </row>
        <row r="11">
          <cell r="B11" t="str">
            <v>AGENORIA S. PASCHAL/OLINDA EL</v>
          </cell>
        </row>
        <row r="12">
          <cell r="B12" t="str">
            <v>AIR BASE ELEMENTARY</v>
          </cell>
        </row>
        <row r="13">
          <cell r="B13" t="str">
            <v>ALLAPATTAH MIDDLE</v>
          </cell>
        </row>
        <row r="14">
          <cell r="B14" t="str">
            <v>ALONZO &amp; TRACY MOURNING SH</v>
          </cell>
        </row>
        <row r="15">
          <cell r="B15" t="str">
            <v>ALPHA CHARTER OF EXCELLENCE</v>
          </cell>
        </row>
        <row r="16">
          <cell r="B16" t="str">
            <v>ALTERNATIVE OUTREACH PROGRAM</v>
          </cell>
        </row>
        <row r="17">
          <cell r="B17" t="str">
            <v>ALTERNATIVE OUTREACH-EXT. YR</v>
          </cell>
        </row>
        <row r="18">
          <cell r="B18" t="str">
            <v>AMELIA EARHART ELEMENTARY</v>
          </cell>
        </row>
        <row r="19">
          <cell r="B19" t="str">
            <v>AMERICAN SENIOR</v>
          </cell>
        </row>
        <row r="20">
          <cell r="B20" t="str">
            <v>ANDOVER MIDDLE SCHOOL</v>
          </cell>
        </row>
        <row r="21">
          <cell r="B21" t="str">
            <v>ARCH CREEK ELEMENTARY SCHOOL</v>
          </cell>
        </row>
        <row r="22">
          <cell r="B22" t="str">
            <v>ARCHIMEDEAN ACADEMY</v>
          </cell>
        </row>
        <row r="23">
          <cell r="B23" t="str">
            <v>ARCHIMEDEAN CONSERVATORY</v>
          </cell>
        </row>
        <row r="24">
          <cell r="B24" t="str">
            <v>ARCHIMEDEAN UPPER CONSERV CHAR</v>
          </cell>
        </row>
        <row r="25">
          <cell r="B25" t="str">
            <v>ARCOLA LAKE ELEMENTARY</v>
          </cell>
        </row>
        <row r="26">
          <cell r="B26" t="str">
            <v>ARTHUR AND POLLY MAYS CONSERVA</v>
          </cell>
        </row>
        <row r="27">
          <cell r="B27" t="str">
            <v>ARVIDA MIDDLE SCHOOL</v>
          </cell>
        </row>
        <row r="28">
          <cell r="B28" t="str">
            <v>ASPIRA EUGENIO MARIA DE HOSTOS</v>
          </cell>
        </row>
        <row r="29">
          <cell r="B29" t="str">
            <v>ASPIRA RAUL A. MARTINEZ CHTR</v>
          </cell>
        </row>
        <row r="30">
          <cell r="B30" t="str">
            <v>ASPIRA SOUTH YOUTH LEADERSHIP</v>
          </cell>
        </row>
        <row r="31">
          <cell r="B31" t="str">
            <v>AUBURNDALE ELEMENTARY</v>
          </cell>
        </row>
        <row r="32">
          <cell r="B32" t="str">
            <v>AVENTURA CITY OF EXCELLENCE</v>
          </cell>
        </row>
        <row r="33">
          <cell r="B33" t="str">
            <v>AVENTURA WATERWAYS K-8 CENTER</v>
          </cell>
        </row>
        <row r="34">
          <cell r="B34" t="str">
            <v>AVOCADO ELEMENTARY</v>
          </cell>
        </row>
        <row r="35">
          <cell r="B35" t="str">
            <v>BANYAN ELEMENTARY</v>
          </cell>
        </row>
        <row r="36">
          <cell r="B36" t="str">
            <v>BARBARA GOLEMAN SENIOR HIGH</v>
          </cell>
        </row>
        <row r="37">
          <cell r="B37" t="str">
            <v>BARBARA HAWKINS ELEMENTARY</v>
          </cell>
        </row>
        <row r="38">
          <cell r="B38" t="str">
            <v>BEL-AIRE ELEMENTARY</v>
          </cell>
        </row>
        <row r="39">
          <cell r="B39" t="str">
            <v>BEN GAMLA CHARTER SCHL</v>
          </cell>
        </row>
        <row r="40">
          <cell r="B40" t="str">
            <v>BEN SHEPPARD ELEMENTARY</v>
          </cell>
        </row>
        <row r="41">
          <cell r="B41" t="str">
            <v>BENJAMIN FRANKLIN K-8 CENTER</v>
          </cell>
        </row>
        <row r="42">
          <cell r="B42" t="str">
            <v>BENT TREE ELEMENTARY</v>
          </cell>
        </row>
        <row r="43">
          <cell r="B43" t="str">
            <v>BISCAYNE ELEMENTARY</v>
          </cell>
        </row>
        <row r="44">
          <cell r="B44" t="str">
            <v>BISCAYNE GARDENS ELEMENTARY</v>
          </cell>
        </row>
        <row r="45">
          <cell r="B45" t="str">
            <v>BLUE LAKES ELEMENTARY</v>
          </cell>
        </row>
        <row r="46">
          <cell r="B46" t="str">
            <v>BOB GRAHAM EDUCATION CTR</v>
          </cell>
        </row>
        <row r="47">
          <cell r="B47" t="str">
            <v>BOOKER T. WASHINGTON SR. HIGH</v>
          </cell>
        </row>
        <row r="48">
          <cell r="B48" t="str">
            <v>BOWMAN ASHE/DOOLIN K-8 ACAD</v>
          </cell>
        </row>
        <row r="49">
          <cell r="B49" t="str">
            <v>BRENTWOOD ELEMENTARY</v>
          </cell>
        </row>
        <row r="50">
          <cell r="B50" t="str">
            <v>BRIDGEPREP ACAD GREATER MIAMI</v>
          </cell>
        </row>
        <row r="51">
          <cell r="B51" t="str">
            <v>BRIDGEPREP ACAD INTERAMERICAN</v>
          </cell>
        </row>
        <row r="52">
          <cell r="B52" t="str">
            <v>BRIDGEPREP ACAD VILLAGE GREEN</v>
          </cell>
        </row>
        <row r="53">
          <cell r="B53" t="str">
            <v>BRIDGEPREP ACADEMY SOUTH</v>
          </cell>
        </row>
        <row r="54">
          <cell r="B54" t="str">
            <v>BROADMOOR ELEMENTARY</v>
          </cell>
        </row>
        <row r="55">
          <cell r="B55" t="str">
            <v>BROWNSVILLE MIDDLE</v>
          </cell>
        </row>
        <row r="56">
          <cell r="B56" t="str">
            <v>BRUCIE BALL EDUCATIONAL CENTER</v>
          </cell>
        </row>
        <row r="57">
          <cell r="B57" t="str">
            <v>BUNCHE PARK ELEMENTARY</v>
          </cell>
        </row>
        <row r="58">
          <cell r="B58" t="str">
            <v>CALUSA ELEMENTARY</v>
          </cell>
        </row>
        <row r="59">
          <cell r="B59" t="str">
            <v>CAMPBELL DRIVE K-8 CENTER</v>
          </cell>
        </row>
        <row r="60">
          <cell r="B60" t="str">
            <v>CAMPBELL DRIVE MIDDLE</v>
          </cell>
        </row>
        <row r="61">
          <cell r="B61" t="str">
            <v>CARIBBEAN ELEMENTARY</v>
          </cell>
        </row>
        <row r="62">
          <cell r="B62" t="str">
            <v>CAROL CITY ELEMENTARY</v>
          </cell>
        </row>
        <row r="63">
          <cell r="B63" t="str">
            <v>CAROL CITY MIDDLE</v>
          </cell>
        </row>
        <row r="64">
          <cell r="B64" t="str">
            <v>CARRIE P MEEK/WESTVIEW K-8 CTR</v>
          </cell>
        </row>
        <row r="65">
          <cell r="B65" t="str">
            <v>CHAPMAN PARTNERSHIP ECC NORTH</v>
          </cell>
        </row>
        <row r="66">
          <cell r="B66" t="str">
            <v>CHAPMAN PARTNERSHIP ECC SOUTH</v>
          </cell>
        </row>
        <row r="67">
          <cell r="B67" t="str">
            <v>CHARLES DAVID WYCHE JR ELEM</v>
          </cell>
        </row>
        <row r="68">
          <cell r="B68" t="str">
            <v>CHARLES R. DREW K-8 CENTER</v>
          </cell>
        </row>
        <row r="69">
          <cell r="B69" t="str">
            <v>CHARLES R. DREW MIDDLE</v>
          </cell>
        </row>
        <row r="70">
          <cell r="B70" t="str">
            <v>CHARLES R. HADLEY ELEMENTARY</v>
          </cell>
        </row>
        <row r="71">
          <cell r="B71" t="str">
            <v>CHARTER HS OF THE AMERICAS</v>
          </cell>
        </row>
        <row r="72">
          <cell r="B72" t="str">
            <v>CHARTER SCHOOL AT WATERSTONE</v>
          </cell>
        </row>
        <row r="73">
          <cell r="B73" t="str">
            <v>CHRISTINA M. EVE ELEMENTARY</v>
          </cell>
        </row>
        <row r="74">
          <cell r="B74" t="str">
            <v>CITRUS GROVE ELEMENTARY</v>
          </cell>
        </row>
        <row r="75">
          <cell r="B75" t="str">
            <v>CITRUS GROVE MIDDLE SCHOOL</v>
          </cell>
        </row>
        <row r="76">
          <cell r="B76" t="str">
            <v>CITY OF HIALEAH EDUCATION ACAD</v>
          </cell>
        </row>
        <row r="77">
          <cell r="B77" t="str">
            <v>CLAUDE PEPPER ELEMENTARY</v>
          </cell>
        </row>
        <row r="78">
          <cell r="B78" t="str">
            <v>COCONUT GROVE ELEMENTARY</v>
          </cell>
        </row>
        <row r="79">
          <cell r="B79" t="str">
            <v>COCONUT PALM K-8 ACADEMY</v>
          </cell>
        </row>
        <row r="80">
          <cell r="B80" t="str">
            <v>COLONIAL DRIVE ELEMENTARY</v>
          </cell>
        </row>
        <row r="81">
          <cell r="B81" t="str">
            <v>COMSTOCK ELEMENTARY</v>
          </cell>
        </row>
        <row r="82">
          <cell r="B82" t="str">
            <v>COPE CENTER NORTH</v>
          </cell>
        </row>
        <row r="83">
          <cell r="B83" t="str">
            <v>CORAL GABLES PREPARATORY ACAD</v>
          </cell>
        </row>
        <row r="84">
          <cell r="B84" t="str">
            <v>CORAL GABLES SENIOR HIGH</v>
          </cell>
        </row>
        <row r="85">
          <cell r="B85" t="str">
            <v>CORAL PARK ELEMENTARY</v>
          </cell>
        </row>
        <row r="86">
          <cell r="B86" t="str">
            <v>CORAL REEF ELEMENTARY</v>
          </cell>
        </row>
        <row r="87">
          <cell r="B87" t="str">
            <v>CORAL REEF MONTESSORI ACAD CH</v>
          </cell>
        </row>
        <row r="88">
          <cell r="B88" t="str">
            <v>CORAL REEF SENIOR HIGH</v>
          </cell>
        </row>
        <row r="89">
          <cell r="B89" t="str">
            <v>CORAL TERRACE ELEMENTARY</v>
          </cell>
        </row>
        <row r="90">
          <cell r="B90" t="str">
            <v>CORAL WAY K-8 CENTER</v>
          </cell>
        </row>
        <row r="91">
          <cell r="B91" t="str">
            <v>COUNTRY CLUB MIDDLE SCHOOL</v>
          </cell>
        </row>
        <row r="92">
          <cell r="B92" t="str">
            <v>CRESTVIEW ELEMENTARY</v>
          </cell>
        </row>
        <row r="93">
          <cell r="B93" t="str">
            <v>CUTLER BAY ACAD - CUTLER RIDGE</v>
          </cell>
        </row>
        <row r="94">
          <cell r="B94" t="str">
            <v>CUTLER BAY ACAD OF ADV STUDIES</v>
          </cell>
        </row>
        <row r="95">
          <cell r="B95" t="str">
            <v>CUTLER RIDGE ELEMENTARY</v>
          </cell>
        </row>
        <row r="96">
          <cell r="B96" t="str">
            <v>CYPRESS ELEMENTARY</v>
          </cell>
        </row>
        <row r="97">
          <cell r="B97" t="str">
            <v>DANTE B. FASCELL ELEMENTARY</v>
          </cell>
        </row>
        <row r="98">
          <cell r="B98" t="str">
            <v>DAVID FAIRCHILD ELEMENTARY</v>
          </cell>
        </row>
        <row r="99">
          <cell r="B99" t="str">
            <v>DAVID LAWRENCE JR K-8 CENTER</v>
          </cell>
        </row>
        <row r="100">
          <cell r="B100" t="str">
            <v>DESIGN &amp; ARCHITECTURE SENIOR</v>
          </cell>
        </row>
        <row r="101">
          <cell r="B101" t="str">
            <v>DEVON AIRE K-8 CENTER</v>
          </cell>
        </row>
        <row r="102">
          <cell r="B102" t="str">
            <v>District</v>
          </cell>
        </row>
        <row r="103">
          <cell r="B103" t="str">
            <v>DOCTORS CHARTER/MIAMI SHORES</v>
          </cell>
        </row>
        <row r="104">
          <cell r="B104" t="str">
            <v>DORAL ACADEMY</v>
          </cell>
        </row>
        <row r="105">
          <cell r="B105" t="str">
            <v>DORAL ACADEMY CHARTER MIDDLE</v>
          </cell>
        </row>
        <row r="106">
          <cell r="B106" t="str">
            <v>DORAL ACADEMY HIGH SCHOOL</v>
          </cell>
        </row>
        <row r="107">
          <cell r="B107" t="str">
            <v>DORAL ACADEMY OF TECHNOLOGY</v>
          </cell>
        </row>
        <row r="108">
          <cell r="B108" t="str">
            <v>DORAL PERFORMING ARTS ACADEMY</v>
          </cell>
        </row>
        <row r="109">
          <cell r="B109" t="str">
            <v>DOROTHY M WALLACE COPE CENTER</v>
          </cell>
        </row>
        <row r="110">
          <cell r="B110" t="str">
            <v>DOWNTOWN MIAMI CHARTER SCHOOL</v>
          </cell>
        </row>
        <row r="111">
          <cell r="B111" t="str">
            <v>DR GILBERT L. PORTER ELEM</v>
          </cell>
        </row>
        <row r="112">
          <cell r="B112" t="str">
            <v>DR H W MACK/W LITTLE RIVER K8</v>
          </cell>
        </row>
        <row r="113">
          <cell r="B113" t="str">
            <v>DR HENRY E PERRINE ACADEMY</v>
          </cell>
        </row>
        <row r="114">
          <cell r="B114" t="str">
            <v>DR MICHAEL M KROP SENIOR HIGH</v>
          </cell>
        </row>
        <row r="115">
          <cell r="B115" t="str">
            <v>DR ROLANDO ESPINOSA K-8</v>
          </cell>
        </row>
        <row r="116">
          <cell r="B116" t="str">
            <v>DR. CARLOS J FINLAY ELEMENTARY</v>
          </cell>
        </row>
        <row r="117">
          <cell r="B117" t="str">
            <v>DR. EDWARD L. WHIGHAM</v>
          </cell>
        </row>
        <row r="118">
          <cell r="B118" t="str">
            <v>DR. MANUEL C. BARREIRO ELEM</v>
          </cell>
        </row>
        <row r="119">
          <cell r="B119" t="str">
            <v>DR. ROBERT B. INGRAM EL</v>
          </cell>
        </row>
        <row r="120">
          <cell r="B120" t="str">
            <v>E.W.F. STIRRUP ELEMENTARY</v>
          </cell>
        </row>
        <row r="121">
          <cell r="B121" t="str">
            <v>EARLINGTON HEIGHTS ELEMENTARY</v>
          </cell>
        </row>
        <row r="122">
          <cell r="B122" t="str">
            <v>EARLY BEGINNINGS ACADEMY-CIVIC</v>
          </cell>
        </row>
        <row r="123">
          <cell r="B123" t="str">
            <v>EDISON PARK K-8 CENTER</v>
          </cell>
        </row>
        <row r="124">
          <cell r="B124" t="str">
            <v>EMERSON ELEMENTARY</v>
          </cell>
        </row>
        <row r="125">
          <cell r="B125" t="str">
            <v>ENEIDA MASSAS HARTNER ELEM</v>
          </cell>
        </row>
        <row r="126">
          <cell r="B126" t="str">
            <v>ERNEST R GRAHAM K-8 CENTER</v>
          </cell>
        </row>
        <row r="127">
          <cell r="B127" t="str">
            <v>ETHEL F BECKFORD/RICHMOND ELEM</v>
          </cell>
        </row>
        <row r="128">
          <cell r="B128" t="str">
            <v>ETHEL KOGER BECKHAM ELEMENTARY</v>
          </cell>
        </row>
        <row r="129">
          <cell r="B129" t="str">
            <v>EUGENIA B. THOMAS K-8 CENTER</v>
          </cell>
        </row>
        <row r="130">
          <cell r="B130" t="str">
            <v>EVERGLADES K-8 CENTER</v>
          </cell>
        </row>
        <row r="131">
          <cell r="B131" t="str">
            <v>EVERGLADES PREP ACADEMY HIGH</v>
          </cell>
        </row>
        <row r="132">
          <cell r="B132" t="str">
            <v>EVERGLADES PREPARATORY ACADEMY</v>
          </cell>
        </row>
        <row r="133">
          <cell r="B133" t="str">
            <v>EXCELSIOR CHARTER ACADEMY</v>
          </cell>
        </row>
        <row r="134">
          <cell r="B134" t="str">
            <v>EXCELSIOR CHARTER HIGH SCHOOL</v>
          </cell>
        </row>
        <row r="135">
          <cell r="B135" t="str">
            <v>EXCELSIOR LANGUAGE ACADEMY K-8</v>
          </cell>
        </row>
        <row r="136">
          <cell r="B136" t="str">
            <v>FAIRLAWN ELEMENTARY</v>
          </cell>
        </row>
        <row r="137">
          <cell r="B137" t="str">
            <v>FELIX VARELA SENIOR HIGH</v>
          </cell>
        </row>
        <row r="138">
          <cell r="B138" t="str">
            <v>FIENBERG/FISHER K-8 CENTER</v>
          </cell>
        </row>
        <row r="139">
          <cell r="B139" t="str">
            <v>FLAGAMI ELEMENTARY</v>
          </cell>
        </row>
        <row r="140">
          <cell r="B140" t="str">
            <v>FLAMINGO ELEMENTARY</v>
          </cell>
        </row>
        <row r="141">
          <cell r="B141" t="str">
            <v>FLORIDA CITY ELEMENTARY</v>
          </cell>
        </row>
        <row r="142">
          <cell r="B142" t="str">
            <v>FLORIDA INTERNATIONAL ACADEMY</v>
          </cell>
        </row>
        <row r="143">
          <cell r="B143" t="str">
            <v>FLORIDA INTERNATIONAL EL ACAD</v>
          </cell>
        </row>
        <row r="144">
          <cell r="B144" t="str">
            <v>FRANCES S. TUCKER ELEMENTARY</v>
          </cell>
        </row>
        <row r="145">
          <cell r="B145" t="str">
            <v>FRANK C. MARTIN K-8 CENTER</v>
          </cell>
        </row>
        <row r="146">
          <cell r="B146" t="str">
            <v>FREDERICK DOUGLASS ELEMENTARY</v>
          </cell>
        </row>
        <row r="147">
          <cell r="B147" t="str">
            <v>FULFORD ELEMENTARY</v>
          </cell>
        </row>
        <row r="148">
          <cell r="B148" t="str">
            <v>G. HOLMES BRADDOCK SENIOR HIGH</v>
          </cell>
        </row>
        <row r="149">
          <cell r="B149" t="str">
            <v>GATEWAY ENVIRONMENTAL K-8</v>
          </cell>
        </row>
        <row r="150">
          <cell r="B150" t="str">
            <v>GEORGE WASHINGTON CARVER</v>
          </cell>
        </row>
        <row r="151">
          <cell r="B151" t="str">
            <v>GEORGE WASHINGTON CARVER ELEM</v>
          </cell>
        </row>
        <row r="152">
          <cell r="B152" t="str">
            <v>GERTRUDE EDELMAN/SABAL PALM EL</v>
          </cell>
        </row>
        <row r="153">
          <cell r="B153" t="str">
            <v>GIBSON CHARTER SCHOOL</v>
          </cell>
        </row>
        <row r="154">
          <cell r="B154" t="str">
            <v>GLADES MIDDLE</v>
          </cell>
        </row>
        <row r="155">
          <cell r="B155" t="str">
            <v>GLORIA FLOYD ELEMENTARY</v>
          </cell>
        </row>
        <row r="156">
          <cell r="B156" t="str">
            <v>GOLDEN GLADES ELEMENTARY</v>
          </cell>
        </row>
        <row r="157">
          <cell r="B157" t="str">
            <v>GOULDS ELEMENTARY</v>
          </cell>
        </row>
        <row r="158">
          <cell r="B158" t="str">
            <v>GRATIGNY ELEMENTARY</v>
          </cell>
        </row>
        <row r="159">
          <cell r="B159" t="str">
            <v>GREEN SPRINGS HIGH SCHOOL</v>
          </cell>
        </row>
        <row r="160">
          <cell r="B160" t="str">
            <v>GREENGLADE ELEMENTARY</v>
          </cell>
        </row>
        <row r="161">
          <cell r="B161" t="str">
            <v>GREYNOLDS PARK ELEMENTARY</v>
          </cell>
        </row>
        <row r="162">
          <cell r="B162" t="str">
            <v>GULFSTREAM ELEMENTARY</v>
          </cell>
        </row>
        <row r="163">
          <cell r="B163" t="str">
            <v>HAMMOCKS MIDDLE</v>
          </cell>
        </row>
        <row r="164">
          <cell r="B164" t="str">
            <v>HENRY E.S. REEVES ELEMENTARY</v>
          </cell>
        </row>
        <row r="165">
          <cell r="B165" t="str">
            <v>HENRY H. FILER MIDDLE</v>
          </cell>
        </row>
        <row r="166">
          <cell r="B166" t="str">
            <v>HENRY M. FLAGLER ELEMENTARY</v>
          </cell>
        </row>
        <row r="167">
          <cell r="B167" t="str">
            <v>HENRY S. WEST LABORATORY SCHL</v>
          </cell>
        </row>
        <row r="168">
          <cell r="B168" t="str">
            <v>HERBERT A. AMMONS MIDDLE</v>
          </cell>
        </row>
        <row r="169">
          <cell r="B169" t="str">
            <v>HIALEAH ELEMENTARY</v>
          </cell>
        </row>
        <row r="170">
          <cell r="B170" t="str">
            <v>HIALEAH GARDENS ELEMENTARY</v>
          </cell>
        </row>
        <row r="171">
          <cell r="B171" t="str">
            <v>HIALEAH GARDENS MIDDLE SCHOOL</v>
          </cell>
        </row>
        <row r="172">
          <cell r="B172" t="str">
            <v>HIALEAH GARDENS SENIOR</v>
          </cell>
        </row>
        <row r="173">
          <cell r="B173" t="str">
            <v>HIALEAH MIDDLE</v>
          </cell>
        </row>
        <row r="174">
          <cell r="B174" t="str">
            <v>HIALEAH SENIOR</v>
          </cell>
        </row>
        <row r="175">
          <cell r="B175" t="str">
            <v>HIALEAH-MIAMI LAKES SENIOR</v>
          </cell>
        </row>
        <row r="176">
          <cell r="B176" t="str">
            <v>HIBISCUS ELEMENTARY</v>
          </cell>
        </row>
        <row r="177">
          <cell r="B177" t="str">
            <v>HIGHLAND OAKS MIDDLE</v>
          </cell>
        </row>
        <row r="178">
          <cell r="B178" t="str">
            <v>HIVE PREPARATORY SCHOOL</v>
          </cell>
        </row>
        <row r="179">
          <cell r="B179" t="str">
            <v>HOLMES ELEMENTARY</v>
          </cell>
        </row>
        <row r="180">
          <cell r="B180" t="str">
            <v>HOMESTEAD MIDDLE</v>
          </cell>
        </row>
        <row r="181">
          <cell r="B181" t="str">
            <v>HOMESTEAD SENIOR HIGH</v>
          </cell>
        </row>
        <row r="182">
          <cell r="B182" t="str">
            <v>HORACE MANN MIDDLE</v>
          </cell>
        </row>
        <row r="183">
          <cell r="B183" t="str">
            <v>HOWARD D. MCMILLAN MIDDLE</v>
          </cell>
        </row>
        <row r="184">
          <cell r="B184" t="str">
            <v>HOWARD DRIVE ELEMENTARY</v>
          </cell>
        </row>
        <row r="185">
          <cell r="B185" t="str">
            <v>HUBERT O. SIBLEY K-8 CENTER</v>
          </cell>
        </row>
        <row r="186">
          <cell r="B186" t="str">
            <v>IMATER ACADEMY</v>
          </cell>
        </row>
        <row r="187">
          <cell r="B187" t="str">
            <v>IMATER ACADEMY MIDDLE SCHOOL</v>
          </cell>
        </row>
        <row r="188">
          <cell r="B188" t="str">
            <v>IMATER PREP ACADEMY HIGH</v>
          </cell>
        </row>
        <row r="189">
          <cell r="B189" t="str">
            <v>INSTRUCTIONAL SYSTEMWIDE</v>
          </cell>
        </row>
        <row r="190">
          <cell r="B190" t="str">
            <v>INTEGRATED ACADEMICS (SIATECH)</v>
          </cell>
        </row>
        <row r="191">
          <cell r="B191" t="str">
            <v>INTL STUDIES PREP ACADEMY</v>
          </cell>
        </row>
        <row r="192">
          <cell r="B192" t="str">
            <v>INTL. STUDIES CHARTER MIDDLE</v>
          </cell>
        </row>
        <row r="193">
          <cell r="B193" t="str">
            <v>INTL. STUDIES CHARTER SENIOR</v>
          </cell>
        </row>
        <row r="194">
          <cell r="B194" t="str">
            <v>IPREPARATORY ACADEMY</v>
          </cell>
        </row>
        <row r="195">
          <cell r="B195" t="str">
            <v>IRVING &amp; BEATRICE PESKOE K-8</v>
          </cell>
        </row>
        <row r="196">
          <cell r="B196" t="str">
            <v>ISAAC ACADEMY K-8</v>
          </cell>
        </row>
        <row r="197">
          <cell r="B197" t="str">
            <v>JACK D. GORDON ELEMENTARY</v>
          </cell>
        </row>
        <row r="198">
          <cell r="B198" t="str">
            <v>JAMES H. BRIGHT/JW JOHNSON ES</v>
          </cell>
        </row>
        <row r="199">
          <cell r="B199" t="str">
            <v>JAN MANN OPPORTUNITY SCHOOL</v>
          </cell>
        </row>
        <row r="200">
          <cell r="B200" t="str">
            <v>JANE ROBERTS K-8 CENTER</v>
          </cell>
        </row>
        <row r="201">
          <cell r="B201" t="str">
            <v>JESSE J MCCRARY JR ELEMENTARY</v>
          </cell>
        </row>
        <row r="202">
          <cell r="B202" t="str">
            <v>JOE HALL ELEMENTARY</v>
          </cell>
        </row>
        <row r="203">
          <cell r="B203" t="str">
            <v>JOELLA C. GOOD ELEMENTARY</v>
          </cell>
        </row>
        <row r="204">
          <cell r="B204" t="str">
            <v>JOHN A FERGUSON SENIOR HIGH</v>
          </cell>
        </row>
        <row r="205">
          <cell r="B205" t="str">
            <v>JOHN F. KENNEDY MIDDLE</v>
          </cell>
        </row>
        <row r="206">
          <cell r="B206" t="str">
            <v>JOHN G. DUPUIS ELEMENTARY</v>
          </cell>
        </row>
        <row r="207">
          <cell r="B207" t="str">
            <v>JOHN I. SMITH K-8 CENTER</v>
          </cell>
        </row>
        <row r="208">
          <cell r="B208" t="str">
            <v>JORGE MAS CANOSA MIDDLE</v>
          </cell>
        </row>
        <row r="209">
          <cell r="B209" t="str">
            <v>JOSE DE DIEGO MIDDLE SCHOOL</v>
          </cell>
        </row>
        <row r="210">
          <cell r="B210" t="str">
            <v>JOSE MARTI MAST 6-12 ACADEMY</v>
          </cell>
        </row>
        <row r="211">
          <cell r="B211" t="str">
            <v>JUST ARTS AND MANAGEMENT CMS</v>
          </cell>
        </row>
        <row r="212">
          <cell r="B212" t="str">
            <v>JUVENILE JUSTICE CENTER</v>
          </cell>
        </row>
        <row r="213">
          <cell r="B213" t="str">
            <v>KELSEY L. PHARR ELEMENTARY</v>
          </cell>
        </row>
        <row r="214">
          <cell r="B214" t="str">
            <v>KENDALE ELEMENTARY</v>
          </cell>
        </row>
        <row r="215">
          <cell r="B215" t="str">
            <v>KENDALE LAKES ELEMENTARY</v>
          </cell>
        </row>
        <row r="216">
          <cell r="B216" t="str">
            <v>KENSINGTON PARK ELEMENTARY</v>
          </cell>
        </row>
        <row r="217">
          <cell r="B217" t="str">
            <v>KENWOOD K-8 CENTER</v>
          </cell>
        </row>
        <row r="218">
          <cell r="B218" t="str">
            <v>KEY BISCAYNE K-8 CENTER</v>
          </cell>
        </row>
        <row r="219">
          <cell r="B219" t="str">
            <v>KEYS GATE CHARTER HIGH SCHL</v>
          </cell>
        </row>
        <row r="220">
          <cell r="B220" t="str">
            <v>KEYS GATE CHARTER SCHOOL</v>
          </cell>
        </row>
        <row r="221">
          <cell r="B221" t="str">
            <v>KINLOCH PARK ELEMENTARY</v>
          </cell>
        </row>
        <row r="222">
          <cell r="B222" t="str">
            <v>KINLOCH PARK MIDDLE</v>
          </cell>
        </row>
        <row r="223">
          <cell r="B223" t="str">
            <v>LAKE STEVENS ELEMENTARY</v>
          </cell>
        </row>
        <row r="224">
          <cell r="B224" t="str">
            <v>LAKE STEVENS MIDDLE</v>
          </cell>
        </row>
        <row r="225">
          <cell r="B225" t="str">
            <v>LAKEVIEW ELEMENTARY</v>
          </cell>
        </row>
        <row r="226">
          <cell r="B226" t="str">
            <v>LAMAR LOUISE CURRY MIDDLE SCH</v>
          </cell>
        </row>
        <row r="227">
          <cell r="B227" t="str">
            <v>LAURA C. SAUNDERS ELEMENTARY</v>
          </cell>
        </row>
        <row r="228">
          <cell r="B228" t="str">
            <v>LAW ENFORCEMENT OFFICERS HS</v>
          </cell>
        </row>
        <row r="229">
          <cell r="B229" t="str">
            <v>LAWRENCE ACADEMY MIDDLE</v>
          </cell>
        </row>
        <row r="230">
          <cell r="B230" t="str">
            <v>LAWRENCE ACADEMY SENIOR</v>
          </cell>
        </row>
        <row r="231">
          <cell r="B231" t="str">
            <v>LAWTON CHILES MIDDLE SCHOOL</v>
          </cell>
        </row>
        <row r="232">
          <cell r="B232" t="str">
            <v>LBA CONSTR &amp; BUS MGMT ACAD</v>
          </cell>
        </row>
        <row r="233">
          <cell r="B233" t="str">
            <v>LEEWOOD K-8 CENTER</v>
          </cell>
        </row>
        <row r="234">
          <cell r="B234" t="str">
            <v>LEISURE CITY K-8 CENTER</v>
          </cell>
        </row>
        <row r="235">
          <cell r="B235" t="str">
            <v>LENORA B. SMITH ELEMENTARY</v>
          </cell>
        </row>
        <row r="236">
          <cell r="B236" t="str">
            <v>LIBERTY CITY ELEMENTARY</v>
          </cell>
        </row>
        <row r="237">
          <cell r="B237" t="str">
            <v>LILLIE C. EVANS K-8 CENTER</v>
          </cell>
        </row>
        <row r="238">
          <cell r="B238" t="str">
            <v>LINCOLN-MARTI CHARTER HIALEAH</v>
          </cell>
        </row>
        <row r="239">
          <cell r="B239" t="str">
            <v>LINCOLN-MARTI CS INT'L CAMPUS</v>
          </cell>
        </row>
        <row r="240">
          <cell r="B240" t="str">
            <v>LINCOLN-MARTI CS LITTLE HAVANA</v>
          </cell>
        </row>
        <row r="241">
          <cell r="B241" t="str">
            <v>LINDA LENTIN K-8 CENTER</v>
          </cell>
        </row>
        <row r="242">
          <cell r="B242" t="str">
            <v>LORAH PARK ELEMENTARY</v>
          </cell>
        </row>
        <row r="243">
          <cell r="B243" t="str">
            <v>LUDLAM ELEMENTARY</v>
          </cell>
        </row>
        <row r="244">
          <cell r="B244" t="str">
            <v>M.A. MILAM K-8 CENTER</v>
          </cell>
        </row>
        <row r="245">
          <cell r="B245" t="str">
            <v>MADIE IVES ELEMENTARY</v>
          </cell>
        </row>
        <row r="246">
          <cell r="B246" t="str">
            <v>MADISON MIDDLE SCHOOL</v>
          </cell>
        </row>
        <row r="247">
          <cell r="B247" t="str">
            <v>MAE WALTERS ELEMENTARY</v>
          </cell>
        </row>
        <row r="248">
          <cell r="B248" t="str">
            <v>MANDARIN LAKES K-8 CENTER</v>
          </cell>
        </row>
        <row r="249">
          <cell r="B249" t="str">
            <v>MARITIME &amp; SCIENCE TECH ACAD</v>
          </cell>
        </row>
        <row r="250">
          <cell r="B250" t="str">
            <v>MARJORY STONEMAN DOUGLAS ELEM</v>
          </cell>
        </row>
        <row r="251">
          <cell r="B251" t="str">
            <v>MAST @ FIU BISCAYNE BAY CAMPUS</v>
          </cell>
        </row>
        <row r="252">
          <cell r="B252" t="str">
            <v>MATER ACAD HIGH (MIAMI BEACH)</v>
          </cell>
        </row>
        <row r="253">
          <cell r="B253" t="str">
            <v>MATER ACADEMY</v>
          </cell>
        </row>
        <row r="254">
          <cell r="B254" t="str">
            <v>MATER ACADEMY (MIAMI BEACH)</v>
          </cell>
        </row>
        <row r="255">
          <cell r="B255" t="str">
            <v>MATER ACADEMY AT MOUNT SINAI</v>
          </cell>
        </row>
        <row r="256">
          <cell r="B256" t="str">
            <v>MATER ACADEMY CHARTER HIGH</v>
          </cell>
        </row>
        <row r="257">
          <cell r="B257" t="str">
            <v>MATER ACADEMY CHARTER MIDDLE</v>
          </cell>
        </row>
        <row r="258">
          <cell r="B258" t="str">
            <v>MATER ACADEMY EAST CHARTER</v>
          </cell>
        </row>
        <row r="259">
          <cell r="B259" t="str">
            <v>MATER ACADEMY EAST HIGH SCHOOL</v>
          </cell>
        </row>
        <row r="260">
          <cell r="B260" t="str">
            <v>MATER ACADEMY EAST MIDDLE</v>
          </cell>
        </row>
        <row r="261">
          <cell r="B261" t="str">
            <v>MATER ACADEMY HIGH-INTL STUDIE</v>
          </cell>
        </row>
        <row r="262">
          <cell r="B262" t="str">
            <v>MATER ACADEMY LAKES HIGH SCH</v>
          </cell>
        </row>
        <row r="263">
          <cell r="B263" t="str">
            <v>MATER ACADEMY LAKES MIDDLE</v>
          </cell>
        </row>
        <row r="264">
          <cell r="B264" t="str">
            <v>MATER ACADEMY MIDDLE-INTL STUD</v>
          </cell>
        </row>
        <row r="265">
          <cell r="B265" t="str">
            <v>MATER ACADEMY OF INTL STUDIES</v>
          </cell>
        </row>
        <row r="266">
          <cell r="B266" t="str">
            <v>MATER BRICKELL PREP ACADEMY</v>
          </cell>
        </row>
        <row r="267">
          <cell r="B267" t="str">
            <v>MATER GARDENS ACADEMY</v>
          </cell>
        </row>
        <row r="268">
          <cell r="B268" t="str">
            <v>MATER GARDENS ACADEMY MIDDLE</v>
          </cell>
        </row>
        <row r="269">
          <cell r="B269" t="str">
            <v>MATER GROVE ACADEMY</v>
          </cell>
        </row>
        <row r="270">
          <cell r="B270" t="str">
            <v>MATER PERFORMING ARTS ACADEMY</v>
          </cell>
        </row>
        <row r="271">
          <cell r="B271" t="str">
            <v>MATER VIRTUAL ACADEMY CHARTER</v>
          </cell>
        </row>
        <row r="272">
          <cell r="B272" t="str">
            <v>MAVERICKS HIGH OF NORTH M-DADE</v>
          </cell>
        </row>
        <row r="273">
          <cell r="B273" t="str">
            <v>MAVERICKS HIGH OF SOUTH M-DADE</v>
          </cell>
        </row>
        <row r="274">
          <cell r="B274" t="str">
            <v>MAYA ANGELOU ELEMENTARY</v>
          </cell>
        </row>
        <row r="275">
          <cell r="B275" t="str">
            <v>MEADOWLANE ELEMENTARY</v>
          </cell>
        </row>
        <row r="276">
          <cell r="B276" t="str">
            <v>MED ACAD SCIENCE &amp; TECHNOLOGY</v>
          </cell>
        </row>
        <row r="277">
          <cell r="B277" t="str">
            <v>MELROSE ELEMENTARY</v>
          </cell>
        </row>
        <row r="278">
          <cell r="B278" t="str">
            <v>MIAMI ARTS CHARTER</v>
          </cell>
        </row>
        <row r="279">
          <cell r="B279" t="str">
            <v>MIAMI BEACH SENIOR HIGH</v>
          </cell>
        </row>
        <row r="280">
          <cell r="B280" t="str">
            <v>MIAMI CAROL CITY SENIOR HIGH</v>
          </cell>
        </row>
        <row r="281">
          <cell r="B281" t="str">
            <v>MIAMI CENTRAL SENIOR HIGH</v>
          </cell>
        </row>
        <row r="282">
          <cell r="B282" t="str">
            <v>MIAMI CHILDREN'S MUSEUM</v>
          </cell>
        </row>
        <row r="283">
          <cell r="B283" t="str">
            <v>MIAMI COMMUNITY CH HIGH SCHOOL</v>
          </cell>
        </row>
        <row r="284">
          <cell r="B284" t="str">
            <v>MIAMI COMMUNITY CHARTER MIDDLE</v>
          </cell>
        </row>
        <row r="285">
          <cell r="B285" t="str">
            <v>MIAMI COMMUNITY CHARTER SCHOOL</v>
          </cell>
        </row>
        <row r="286">
          <cell r="B286" t="str">
            <v>MIAMI CORAL PARK SENIOR HIGH</v>
          </cell>
        </row>
        <row r="287">
          <cell r="B287" t="str">
            <v>MIAMI EDISON MIDDLE</v>
          </cell>
        </row>
        <row r="288">
          <cell r="B288" t="str">
            <v>MIAMI EDISON SENIOR HIGH</v>
          </cell>
        </row>
        <row r="289">
          <cell r="B289" t="str">
            <v>MIAMI GARDENS ELEMENTARY</v>
          </cell>
        </row>
        <row r="290">
          <cell r="B290" t="str">
            <v>MIAMI HEIGHTS ELEMENTARY</v>
          </cell>
        </row>
        <row r="291">
          <cell r="B291" t="str">
            <v>MIAMI JACKSON SENIOR HIGH</v>
          </cell>
        </row>
        <row r="292">
          <cell r="B292" t="str">
            <v>MIAMI KILLIAN SENIOR HIGH</v>
          </cell>
        </row>
        <row r="293">
          <cell r="B293" t="str">
            <v>MIAMI LAKES EDUCATIONAL CENTER</v>
          </cell>
        </row>
        <row r="294">
          <cell r="B294" t="str">
            <v>MIAMI LAKES K-8 CENTER</v>
          </cell>
        </row>
        <row r="295">
          <cell r="B295" t="str">
            <v>MIAMI LAKES MIDDLE</v>
          </cell>
        </row>
        <row r="296">
          <cell r="B296" t="str">
            <v>MIAMI MACARTHUR SOUTH</v>
          </cell>
        </row>
        <row r="297">
          <cell r="B297" t="str">
            <v>MIAMI NORLAND SENIOR HIGH</v>
          </cell>
        </row>
        <row r="298">
          <cell r="B298" t="str">
            <v>MIAMI NORTHWESTERN SENIOR HIGH</v>
          </cell>
        </row>
        <row r="299">
          <cell r="B299" t="str">
            <v>MIAMI PALMETTO SENIOR HIGH</v>
          </cell>
        </row>
        <row r="300">
          <cell r="B300" t="str">
            <v>MIAMI PARK ELEMENTARY</v>
          </cell>
        </row>
        <row r="301">
          <cell r="B301" t="str">
            <v>MIAMI SENIOR HIGH</v>
          </cell>
        </row>
        <row r="302">
          <cell r="B302" t="str">
            <v>MIAMI SHORES ELEMENTARY</v>
          </cell>
        </row>
        <row r="303">
          <cell r="B303" t="str">
            <v>MIAMI SOUTHRIDGE SENIOR HIGH</v>
          </cell>
        </row>
        <row r="304">
          <cell r="B304" t="str">
            <v>MIAMI SPRINGS ELEMENTARY</v>
          </cell>
        </row>
        <row r="305">
          <cell r="B305" t="str">
            <v>MIAMI SPRINGS MIDDLE</v>
          </cell>
        </row>
        <row r="306">
          <cell r="B306" t="str">
            <v>MIAMI SPRINGS SENIOR HIGH</v>
          </cell>
        </row>
        <row r="307">
          <cell r="B307" t="str">
            <v>MIAMI SUNSET SENIOR HIGH</v>
          </cell>
        </row>
        <row r="308">
          <cell r="B308" t="str">
            <v>MIAMI-DADE ONLINE ACADEMY 7001</v>
          </cell>
        </row>
        <row r="309">
          <cell r="B309" t="str">
            <v>MORNINGSIDE K-8 ACADEMY</v>
          </cell>
        </row>
        <row r="310">
          <cell r="B310" t="str">
            <v>MYRTLE GROVE K-8 CENTER</v>
          </cell>
        </row>
        <row r="311">
          <cell r="B311" t="str">
            <v>N. DADE CTR FOR MODERN LANG</v>
          </cell>
        </row>
        <row r="312">
          <cell r="B312" t="str">
            <v>NATHAN YOUNG ELEMENTARY</v>
          </cell>
        </row>
        <row r="313">
          <cell r="B313" t="str">
            <v>NATURAL BRIDGE ELEMENTARY</v>
          </cell>
        </row>
        <row r="314">
          <cell r="B314" t="str">
            <v>NAUTILUS MIDDLE</v>
          </cell>
        </row>
        <row r="315">
          <cell r="B315" t="str">
            <v>NEVA KING COOPER EDUCATIONAL</v>
          </cell>
        </row>
        <row r="316">
          <cell r="B316" t="str">
            <v>NEW WORLD SCHOOL OF THE ARTS</v>
          </cell>
        </row>
        <row r="317">
          <cell r="B317" t="str">
            <v>NORLAND ELEMENTARY</v>
          </cell>
        </row>
        <row r="318">
          <cell r="B318" t="str">
            <v>NORLAND MIDDLE</v>
          </cell>
        </row>
        <row r="319">
          <cell r="B319" t="str">
            <v>NORMA BUTLER BOSSARD ELEM</v>
          </cell>
        </row>
        <row r="320">
          <cell r="B320" t="str">
            <v>NORMAN S. EDELCUP/SUNNY ISLES</v>
          </cell>
        </row>
        <row r="321">
          <cell r="B321" t="str">
            <v>NORTH BEACH ELEMENTARY</v>
          </cell>
        </row>
        <row r="322">
          <cell r="B322" t="str">
            <v>NORTH COUNTY K-8 CENTER</v>
          </cell>
        </row>
        <row r="323">
          <cell r="B323" t="str">
            <v>NORTH DADE MIDDLE</v>
          </cell>
        </row>
        <row r="324">
          <cell r="B324" t="str">
            <v>NORTH GARDENS HIGH SCHOOL</v>
          </cell>
        </row>
        <row r="325">
          <cell r="B325" t="str">
            <v>NORTH GLADE ELEMENTARY</v>
          </cell>
        </row>
        <row r="326">
          <cell r="B326" t="str">
            <v>NORTH HIALEAH ELEMENTARY</v>
          </cell>
        </row>
        <row r="327">
          <cell r="B327" t="str">
            <v>NORTH MIAMI BEACH SENIOR HIGH</v>
          </cell>
        </row>
        <row r="328">
          <cell r="B328" t="str">
            <v>NORTH MIAMI ELEMENTARY</v>
          </cell>
        </row>
        <row r="329">
          <cell r="B329" t="str">
            <v>NORTH MIAMI MIDDLE</v>
          </cell>
        </row>
        <row r="330">
          <cell r="B330" t="str">
            <v>NORTH MIAMI SENIOR HIGH</v>
          </cell>
        </row>
        <row r="331">
          <cell r="B331" t="str">
            <v>NORTH PARK HIGH SCHOOL</v>
          </cell>
        </row>
        <row r="332">
          <cell r="B332" t="str">
            <v>NORTH TWIN LAKES ELEMENTARY</v>
          </cell>
        </row>
        <row r="333">
          <cell r="B333" t="str">
            <v>NORWOOD ELEMENTARY</v>
          </cell>
        </row>
        <row r="334">
          <cell r="B334" t="str">
            <v>OAK GROVE ELEMENTARY</v>
          </cell>
        </row>
        <row r="335">
          <cell r="B335" t="str">
            <v>OJUS ELEMENTARY</v>
          </cell>
        </row>
        <row r="336">
          <cell r="B336" t="str">
            <v>OLIVER HOOVER ELEMENTARY</v>
          </cell>
        </row>
        <row r="337">
          <cell r="B337" t="str">
            <v>OLYMPIA HEIGHTS ELEMENTARY</v>
          </cell>
        </row>
        <row r="338">
          <cell r="B338" t="str">
            <v>ORCHARD VILLA ELEMENTARY</v>
          </cell>
        </row>
        <row r="339">
          <cell r="B339" t="str">
            <v>OXFORD ACADEMY OF MIAMI</v>
          </cell>
        </row>
        <row r="340">
          <cell r="B340" t="str">
            <v>PALM GLADES PREP HIGH SCHOOL</v>
          </cell>
        </row>
        <row r="341">
          <cell r="B341" t="str">
            <v>PALM GLADES PREPATORY ACADEMY</v>
          </cell>
        </row>
        <row r="342">
          <cell r="B342" t="str">
            <v>PALM LAKES ELEMENTARY</v>
          </cell>
        </row>
        <row r="343">
          <cell r="B343" t="str">
            <v>PALM SPRINGS ELEMENTARY</v>
          </cell>
        </row>
        <row r="344">
          <cell r="B344" t="str">
            <v>PALM SPRINGS MIDDLE</v>
          </cell>
        </row>
        <row r="345">
          <cell r="B345" t="str">
            <v>PALM SPRINGS NORTH ELEMENTARY</v>
          </cell>
        </row>
        <row r="346">
          <cell r="B346" t="str">
            <v>PALMETTO ELEMENTARY</v>
          </cell>
        </row>
        <row r="347">
          <cell r="B347" t="str">
            <v>PALMETTO MIDDLE</v>
          </cell>
        </row>
        <row r="348">
          <cell r="B348" t="str">
            <v>PARKVIEW ELEMENTARY</v>
          </cell>
        </row>
        <row r="349">
          <cell r="B349" t="str">
            <v>PARKWAY ELEMENTARY</v>
          </cell>
        </row>
        <row r="350">
          <cell r="B350" t="str">
            <v>PARKWAY MIDDLE</v>
          </cell>
        </row>
        <row r="351">
          <cell r="B351" t="str">
            <v>PAUL LAURENCE DUNBAR K-8 CTR</v>
          </cell>
        </row>
        <row r="352">
          <cell r="B352" t="str">
            <v>PAUL W. BELL MIDDLE</v>
          </cell>
        </row>
        <row r="353">
          <cell r="B353" t="str">
            <v>PHILLIS WHEATLEY ELEMENTARY</v>
          </cell>
        </row>
        <row r="354">
          <cell r="B354" t="str">
            <v>PHYLLIS RUTH MILLER ELEMENTARY</v>
          </cell>
        </row>
        <row r="355">
          <cell r="B355" t="str">
            <v>PINE LAKE ELEMENTARY</v>
          </cell>
        </row>
        <row r="356">
          <cell r="B356" t="str">
            <v>PINE VILLA ELEMENTARY</v>
          </cell>
        </row>
        <row r="357">
          <cell r="B357" t="str">
            <v>PINECREST ACADEMY (NORTH)</v>
          </cell>
        </row>
        <row r="358">
          <cell r="B358" t="str">
            <v>PINECREST ACADEMY CHARTER HIGH</v>
          </cell>
        </row>
        <row r="359">
          <cell r="B359" t="str">
            <v>PINECREST ACADEMY CHARTER MIDD</v>
          </cell>
        </row>
        <row r="360">
          <cell r="B360" t="str">
            <v>PINECREST ACADEMY MIDDLE NORTH</v>
          </cell>
        </row>
        <row r="361">
          <cell r="B361" t="str">
            <v>PINECREST ACADEMY SOUTH CAMPUS</v>
          </cell>
        </row>
        <row r="362">
          <cell r="B362" t="str">
            <v>PINECREST COVE ACADEMY</v>
          </cell>
        </row>
        <row r="363">
          <cell r="B363" t="str">
            <v>PINECREST ELEMENTARY</v>
          </cell>
        </row>
        <row r="364">
          <cell r="B364" t="str">
            <v>PINECREST PALM ACADEMY</v>
          </cell>
        </row>
        <row r="365">
          <cell r="B365" t="str">
            <v>PINECREST PREP ACADEMY</v>
          </cell>
        </row>
        <row r="366">
          <cell r="B366" t="str">
            <v>POINCIANA PARK ELEMENTARY</v>
          </cell>
        </row>
        <row r="367">
          <cell r="B367" t="str">
            <v>PONCE DE LEON MIDDLE</v>
          </cell>
        </row>
        <row r="368">
          <cell r="B368" t="str">
            <v>PRE K - INTERVENTION</v>
          </cell>
        </row>
        <row r="369">
          <cell r="B369" t="str">
            <v>PRIMARY LEARNING CENTER</v>
          </cell>
        </row>
        <row r="370">
          <cell r="B370" t="str">
            <v>RAINBOW PARK ELEMENTARY</v>
          </cell>
        </row>
        <row r="371">
          <cell r="B371" t="str">
            <v>RAMZ ACAD MIDDLE MIAMI CAMPUS</v>
          </cell>
        </row>
        <row r="372">
          <cell r="B372" t="str">
            <v>RAMZ ACADEMY ELEM MIAMI CAMPUS</v>
          </cell>
        </row>
        <row r="373">
          <cell r="B373" t="str">
            <v>REDLAND ELEMENTARY</v>
          </cell>
        </row>
        <row r="374">
          <cell r="B374" t="str">
            <v>REDLAND MIDDLE</v>
          </cell>
        </row>
        <row r="375">
          <cell r="B375" t="str">
            <v>REDONDO ELEMENTARY</v>
          </cell>
        </row>
        <row r="376">
          <cell r="B376" t="str">
            <v>RENAISSANCE ELEMENTARY CHARTER</v>
          </cell>
        </row>
        <row r="377">
          <cell r="B377" t="str">
            <v>RENAISSANCE MIDDLE CHARTER</v>
          </cell>
        </row>
        <row r="378">
          <cell r="B378" t="str">
            <v>RICHARD ALLEN LEADERSHIP ACAD</v>
          </cell>
        </row>
        <row r="379">
          <cell r="B379" t="str">
            <v>RICHMOND HEIGHTS MIDDLE</v>
          </cell>
        </row>
        <row r="380">
          <cell r="B380" t="str">
            <v>RIVER CITIES COMMUNITY CHARTER</v>
          </cell>
        </row>
        <row r="381">
          <cell r="B381" t="str">
            <v>RIVERSIDE ELEMENTARY</v>
          </cell>
        </row>
        <row r="382">
          <cell r="B382" t="str">
            <v>RIVIERA MIDDLE</v>
          </cell>
        </row>
        <row r="383">
          <cell r="B383" t="str">
            <v>ROBERT MORGAN EDUCATIONAL CTR</v>
          </cell>
        </row>
        <row r="384">
          <cell r="B384" t="str">
            <v>ROBERT RENICK EDUCATION CTR</v>
          </cell>
        </row>
        <row r="385">
          <cell r="B385" t="str">
            <v>ROBERT RUSSA MOTON ELEMENTARY</v>
          </cell>
        </row>
        <row r="386">
          <cell r="B386" t="str">
            <v>ROCKWAY ELEMENTARY</v>
          </cell>
        </row>
        <row r="387">
          <cell r="B387" t="str">
            <v>ROCKWAY MIDDLE</v>
          </cell>
        </row>
        <row r="388">
          <cell r="B388" t="str">
            <v>RONALD W REAGAN/DORAL SENIOR</v>
          </cell>
        </row>
        <row r="389">
          <cell r="B389" t="str">
            <v>ROYAL GREEN ELEMENTARY</v>
          </cell>
        </row>
        <row r="390">
          <cell r="B390" t="str">
            <v>ROYAL PALM ELEMENTARY</v>
          </cell>
        </row>
        <row r="391">
          <cell r="B391" t="str">
            <v>RUBEN DARIO MIDDLE</v>
          </cell>
        </row>
        <row r="392">
          <cell r="B392" t="str">
            <v>RUTH K BROAD/BAY HARBOR K-8</v>
          </cell>
        </row>
        <row r="393">
          <cell r="B393" t="str">
            <v>RUTH OWENS KRUSE' EDUC CENTER</v>
          </cell>
        </row>
        <row r="394">
          <cell r="B394" t="str">
            <v>SANTA CLARA ELEMENTARY</v>
          </cell>
        </row>
        <row r="395">
          <cell r="B395" t="str">
            <v>SCHOOL FOR ADV STUDIES SOUTH</v>
          </cell>
        </row>
        <row r="396">
          <cell r="B396" t="str">
            <v>SCHOOL FOR ADV STUDIES-HOMESTD</v>
          </cell>
        </row>
        <row r="397">
          <cell r="B397" t="str">
            <v>SCHOOL FOR ADVANCED STUDIES NO</v>
          </cell>
        </row>
        <row r="398">
          <cell r="B398" t="str">
            <v>SCHOOL FOR ADVANCED STUDIES WC</v>
          </cell>
        </row>
        <row r="399">
          <cell r="B399" t="str">
            <v>SCOTT LAKE ELEMENTARY</v>
          </cell>
        </row>
        <row r="400">
          <cell r="B400" t="str">
            <v>SEMINOLE ELEMENTARY</v>
          </cell>
        </row>
        <row r="401">
          <cell r="B401" t="str">
            <v>SHADOWLAWN ELEMENTARY</v>
          </cell>
        </row>
        <row r="402">
          <cell r="B402" t="str">
            <v>SHENANDOAH ELEMENTARY</v>
          </cell>
        </row>
        <row r="403">
          <cell r="B403" t="str">
            <v>SHENANDOAH MIDDLE</v>
          </cell>
        </row>
        <row r="404">
          <cell r="B404" t="str">
            <v>SILVER BLUFF ELEMENTARY</v>
          </cell>
        </row>
        <row r="405">
          <cell r="B405" t="str">
            <v>SKYWAY ELEMENTARY</v>
          </cell>
        </row>
        <row r="406">
          <cell r="B406" t="str">
            <v>SNAPPER CREEK ELEMENTARY</v>
          </cell>
        </row>
        <row r="407">
          <cell r="B407" t="str">
            <v>SOMERSET ACAD AT SILVER PALMS</v>
          </cell>
        </row>
        <row r="408">
          <cell r="B408" t="str">
            <v>SOMERSET ACAD HIGH SOUTH-HMSTD</v>
          </cell>
        </row>
        <row r="409">
          <cell r="B409" t="str">
            <v>SOMERSET ACAD MIDDLE (C-PALMS)</v>
          </cell>
        </row>
        <row r="410">
          <cell r="B410" t="str">
            <v>SOMERSET ACAD MIDDLE (S-MIAMI)</v>
          </cell>
        </row>
        <row r="411">
          <cell r="B411" t="str">
            <v>SOMERSET ACADEMY</v>
          </cell>
        </row>
        <row r="412">
          <cell r="B412" t="str">
            <v>SOMERSET ACADEMY BAY</v>
          </cell>
        </row>
        <row r="413">
          <cell r="B413" t="str">
            <v>SOMERSET ACADEMY BAY MIDDLE</v>
          </cell>
        </row>
        <row r="414">
          <cell r="B414" t="str">
            <v>SOMERSET ACADEMY CHARTER ELEM</v>
          </cell>
        </row>
        <row r="415">
          <cell r="B415" t="str">
            <v>SOMERSET ACADEMY CHARTER HIGH</v>
          </cell>
        </row>
        <row r="416">
          <cell r="B416" t="str">
            <v>SOMERSET ACADEMY ELEMENTARY</v>
          </cell>
        </row>
        <row r="417">
          <cell r="B417" t="str">
            <v>SOMERSET ACADEMY HIGH (SOUTH)</v>
          </cell>
        </row>
        <row r="418">
          <cell r="B418" t="str">
            <v>SOMERSET ACADEMY MIDDLE</v>
          </cell>
        </row>
        <row r="419">
          <cell r="B419" t="str">
            <v>SOMERSET ACADEMY MIDDLE-SOUTH</v>
          </cell>
        </row>
        <row r="420">
          <cell r="B420" t="str">
            <v>SOMERSET ACADEMY(SILVER PALMS)</v>
          </cell>
        </row>
        <row r="421">
          <cell r="B421" t="str">
            <v>SOMERSET ARTS ACADEMY</v>
          </cell>
        </row>
        <row r="422">
          <cell r="B422" t="str">
            <v>SOMERSET GABLES ACADEMY</v>
          </cell>
        </row>
        <row r="423">
          <cell r="B423" t="str">
            <v>SOMERSET OAKS ACADEMY</v>
          </cell>
        </row>
        <row r="424">
          <cell r="B424" t="str">
            <v>SOUTH DADE MIDDLE SCHOOL</v>
          </cell>
        </row>
        <row r="425">
          <cell r="B425" t="str">
            <v>SOUTH DADE SENIOR HIGH</v>
          </cell>
        </row>
        <row r="426">
          <cell r="B426" t="str">
            <v>SOUTH FLORIDA AUTISM CHARTER</v>
          </cell>
        </row>
        <row r="427">
          <cell r="B427" t="str">
            <v>SOUTH HIALEAH ELEMENTARY</v>
          </cell>
        </row>
        <row r="428">
          <cell r="B428" t="str">
            <v>SOUTH MIAMI HEIGHTS ELEMENTARY</v>
          </cell>
        </row>
        <row r="429">
          <cell r="B429" t="str">
            <v>SOUTH MIAMI K-8 CENTER</v>
          </cell>
        </row>
        <row r="430">
          <cell r="B430" t="str">
            <v>SOUTH MIAMI MIDDLE SCHOOL</v>
          </cell>
        </row>
        <row r="431">
          <cell r="B431" t="str">
            <v>SOUTH MIAMI SENIOR HIGH</v>
          </cell>
        </row>
        <row r="432">
          <cell r="B432" t="str">
            <v>SOUTH POINTE ELEMENTARY</v>
          </cell>
        </row>
        <row r="433">
          <cell r="B433" t="str">
            <v>SOUTHSIDE ELEMENTARY</v>
          </cell>
        </row>
        <row r="434">
          <cell r="B434" t="str">
            <v>SOUTHWEST MIAMI SENIOR HIGH</v>
          </cell>
        </row>
        <row r="435">
          <cell r="B435" t="str">
            <v>SOUTHWOOD MIDDLE</v>
          </cell>
        </row>
        <row r="436">
          <cell r="B436" t="str">
            <v>SPANISH LAKE ELEMENTARY</v>
          </cell>
        </row>
        <row r="437">
          <cell r="B437" t="str">
            <v>SPORTS LEADERSHIP AND MGMT CMS</v>
          </cell>
        </row>
        <row r="438">
          <cell r="B438" t="str">
            <v>SPORTS LEADERSHIP OF MIAMI CHS</v>
          </cell>
        </row>
        <row r="439">
          <cell r="B439" t="str">
            <v>SPRINGVIEW ELEMENTARY</v>
          </cell>
        </row>
        <row r="440">
          <cell r="B440" t="str">
            <v>STELLAR LEADERSHIP ACADEMY</v>
          </cell>
        </row>
        <row r="441">
          <cell r="B441" t="str">
            <v>SUMMERVILLE CHARTER SCHOOL</v>
          </cell>
        </row>
        <row r="442">
          <cell r="B442" t="str">
            <v>SUNSET ELEMENTARY</v>
          </cell>
        </row>
        <row r="443">
          <cell r="B443" t="str">
            <v>SUNSET PARK ELEMENTARY</v>
          </cell>
        </row>
        <row r="444">
          <cell r="B444" t="str">
            <v>SWEETWATER ELEMENTARY</v>
          </cell>
        </row>
        <row r="445">
          <cell r="B445" t="str">
            <v>SYLVANIA HEIGHTS ELEMENTARY</v>
          </cell>
        </row>
        <row r="446">
          <cell r="B446" t="str">
            <v>TAP PROGRAM FACILITIES</v>
          </cell>
        </row>
        <row r="447">
          <cell r="B447" t="str">
            <v>TERRA ENVIRONMENTAL RESEARCH</v>
          </cell>
        </row>
        <row r="448">
          <cell r="B448" t="str">
            <v>THENA C. CROWDER EARLY CHLDHD</v>
          </cell>
        </row>
        <row r="449">
          <cell r="B449" t="str">
            <v>THOMAS JEFFERSON MIDDLE</v>
          </cell>
        </row>
        <row r="450">
          <cell r="B450" t="str">
            <v>TITLE I MIGRANT EDUC PROGRAM</v>
          </cell>
        </row>
        <row r="451">
          <cell r="B451" t="str">
            <v>TOUSSAINT L'OUVERTURE ELEM</v>
          </cell>
        </row>
        <row r="452">
          <cell r="B452" t="str">
            <v>TREASURE ISLAND ELEMENTARY</v>
          </cell>
        </row>
        <row r="453">
          <cell r="B453" t="str">
            <v>TROPICAL ELEMENTARY</v>
          </cell>
        </row>
        <row r="454">
          <cell r="B454" t="str">
            <v>TWIN LAKES ELEMENTARY</v>
          </cell>
        </row>
        <row r="455">
          <cell r="B455" t="str">
            <v>VAN E. BLANTON ELEMENTARY</v>
          </cell>
        </row>
        <row r="456">
          <cell r="B456" t="str">
            <v>VILLAGE GREEN ELEMENTARY</v>
          </cell>
        </row>
        <row r="457">
          <cell r="B457" t="str">
            <v>VINELAND K-8 CENTER</v>
          </cell>
        </row>
        <row r="458">
          <cell r="B458" t="str">
            <v>VIRGINIA A BOONE/HIGHLAND OAKS</v>
          </cell>
        </row>
        <row r="459">
          <cell r="B459" t="str">
            <v>W. R. THOMAS MIDDLE</v>
          </cell>
        </row>
        <row r="460">
          <cell r="B460" t="str">
            <v>W.J. BRYAN ELEMENTARY</v>
          </cell>
        </row>
        <row r="461">
          <cell r="B461" t="str">
            <v>WESLEY MATTHEWS ELEMENTARY</v>
          </cell>
        </row>
        <row r="462">
          <cell r="B462" t="str">
            <v>WEST HIALEAH GARDENS ELEM</v>
          </cell>
        </row>
        <row r="463">
          <cell r="B463" t="str">
            <v>WEST HOMESTEAD ELEMENTARY</v>
          </cell>
        </row>
        <row r="464">
          <cell r="B464" t="str">
            <v>WEST MIAMI MIDDLE</v>
          </cell>
        </row>
        <row r="465">
          <cell r="B465" t="str">
            <v>WESTLAND HIALEAH SENIOR HIGH</v>
          </cell>
        </row>
        <row r="466">
          <cell r="B466" t="str">
            <v>WHISPERING PINES ELEMENTARY</v>
          </cell>
        </row>
        <row r="467">
          <cell r="B467" t="str">
            <v>WILLIAM A. CHAPMAN ELEMENTARY</v>
          </cell>
        </row>
        <row r="468">
          <cell r="B468" t="str">
            <v>WILLIAM H. TURNER TECHNICAL</v>
          </cell>
        </row>
        <row r="469">
          <cell r="B469" t="str">
            <v>WILLIAM LEHMAN ELEMENTARY</v>
          </cell>
        </row>
        <row r="470">
          <cell r="B470" t="str">
            <v>WINSTON PARK K-8 CENTER</v>
          </cell>
        </row>
        <row r="471">
          <cell r="B471" t="str">
            <v>YOUNG MENS PREPARATORY ACADEMY</v>
          </cell>
        </row>
        <row r="472">
          <cell r="B472" t="str">
            <v>YOUNG WOMEN'S PREPARATORY ACAD</v>
          </cell>
        </row>
        <row r="473">
          <cell r="B473" t="str">
            <v>YOUTH CO-OP CHARTER SCHOOL</v>
          </cell>
        </row>
        <row r="474">
          <cell r="B474" t="str">
            <v>YOUTH CO-OP PREP HIGH SCHOOL</v>
          </cell>
        </row>
        <row r="475">
          <cell r="B475" t="str">
            <v>ZELDA GLAZER MIDDLE SCHOOL</v>
          </cell>
        </row>
        <row r="476">
          <cell r="B476" t="str">
            <v>ZORA NEALE HURSTON ELEMENTARY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5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7030A0"/>
    <pageSetUpPr fitToPage="1"/>
  </sheetPr>
  <dimension ref="A1:Y77"/>
  <sheetViews>
    <sheetView tabSelected="1" zoomScaleNormal="100" workbookViewId="0">
      <selection activeCell="A5" sqref="A5"/>
    </sheetView>
  </sheetViews>
  <sheetFormatPr defaultColWidth="9.140625" defaultRowHeight="12.75" x14ac:dyDescent="0.2"/>
  <cols>
    <col min="1" max="1" width="9.140625" style="22" customWidth="1"/>
    <col min="2" max="2" width="19.28515625" style="22" customWidth="1"/>
    <col min="3" max="3" width="28" style="22" customWidth="1"/>
    <col min="4" max="4" width="13.85546875" style="22" customWidth="1"/>
    <col min="5" max="5" width="12.42578125" style="22" customWidth="1"/>
    <col min="6" max="6" width="13.85546875" style="121" customWidth="1"/>
    <col min="7" max="8" width="10.140625" style="121" customWidth="1"/>
    <col min="9" max="9" width="10.140625" style="126" customWidth="1"/>
    <col min="10" max="10" width="10.140625" style="121" customWidth="1"/>
    <col min="11" max="13" width="9.140625" style="121"/>
    <col min="14" max="25" width="9.140625" style="122"/>
    <col min="26" max="16384" width="9.140625" style="21"/>
  </cols>
  <sheetData>
    <row r="1" spans="1:25" ht="36" customHeight="1" x14ac:dyDescent="0.2">
      <c r="A1" s="111"/>
      <c r="B1" s="111"/>
      <c r="C1" s="111"/>
      <c r="D1" s="111"/>
      <c r="E1" s="111"/>
      <c r="F1" s="249"/>
      <c r="G1" s="249"/>
      <c r="H1" s="249"/>
      <c r="I1" s="249"/>
      <c r="J1" s="250"/>
      <c r="K1" s="250"/>
      <c r="N1" s="129">
        <f>B3</f>
        <v>9999</v>
      </c>
    </row>
    <row r="2" spans="1:25" s="22" customFormat="1" ht="21" customHeight="1" x14ac:dyDescent="0.2">
      <c r="B2" s="113"/>
      <c r="C2" s="113"/>
      <c r="D2" s="113"/>
      <c r="E2" s="113"/>
      <c r="F2" s="124"/>
      <c r="G2" s="125"/>
      <c r="H2" s="125"/>
      <c r="I2" s="125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s="22" customFormat="1" ht="5.25" customHeight="1" x14ac:dyDescent="0.2">
      <c r="B3" s="119">
        <f>VLOOKUP(C3,SchList!$I$1:$J$491,2,FALSE)</f>
        <v>9999</v>
      </c>
      <c r="C3" s="22">
        <v>1</v>
      </c>
      <c r="D3" s="114"/>
      <c r="F3" s="121"/>
      <c r="G3" s="121"/>
      <c r="H3" s="121"/>
      <c r="I3" s="126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 spans="1:25" s="22" customFormat="1" ht="22.5" customHeight="1" x14ac:dyDescent="0.2">
      <c r="G4" s="121"/>
      <c r="H4" s="121"/>
      <c r="I4" s="126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s="22" customFormat="1" ht="28.5" customHeight="1" x14ac:dyDescent="0.2">
      <c r="A5" s="112"/>
      <c r="B5" s="112"/>
      <c r="C5" s="112"/>
      <c r="D5" s="112"/>
      <c r="E5" s="112"/>
      <c r="G5" s="123"/>
      <c r="H5" s="123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</row>
    <row r="6" spans="1:25" s="22" customFormat="1" ht="7.5" customHeight="1" x14ac:dyDescent="0.3">
      <c r="B6" s="120"/>
      <c r="C6" s="120"/>
      <c r="D6" s="115"/>
      <c r="E6" s="115"/>
      <c r="F6" s="127"/>
      <c r="G6" s="121"/>
      <c r="H6" s="121"/>
      <c r="I6" s="126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</row>
    <row r="7" spans="1:25" s="22" customFormat="1" ht="30.75" customHeight="1" x14ac:dyDescent="0.25">
      <c r="B7" s="351"/>
      <c r="C7" s="117"/>
      <c r="D7" s="116"/>
      <c r="E7" s="116"/>
      <c r="F7" s="128"/>
      <c r="G7" s="121"/>
      <c r="H7" s="121"/>
      <c r="I7" s="126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</row>
    <row r="8" spans="1:25" s="22" customFormat="1" ht="30.75" customHeight="1" x14ac:dyDescent="0.25">
      <c r="B8" s="351"/>
      <c r="C8" s="117"/>
      <c r="D8" s="116"/>
      <c r="E8" s="116"/>
      <c r="F8" s="128"/>
      <c r="G8" s="121"/>
      <c r="H8" s="121"/>
      <c r="I8" s="126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</row>
    <row r="9" spans="1:25" s="22" customFormat="1" ht="8.25" customHeight="1" x14ac:dyDescent="0.25">
      <c r="B9" s="118"/>
      <c r="C9" s="117"/>
      <c r="D9" s="116"/>
      <c r="E9" s="116"/>
      <c r="F9" s="128"/>
      <c r="G9" s="121"/>
      <c r="H9" s="121"/>
      <c r="I9" s="126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</row>
    <row r="10" spans="1:25" s="22" customFormat="1" ht="30.75" customHeight="1" x14ac:dyDescent="0.25">
      <c r="B10" s="351"/>
      <c r="C10" s="117"/>
      <c r="D10" s="116"/>
      <c r="E10" s="116"/>
      <c r="F10" s="128"/>
      <c r="G10" s="121"/>
      <c r="H10" s="121"/>
      <c r="I10" s="126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</row>
    <row r="11" spans="1:25" s="22" customFormat="1" ht="30.75" customHeight="1" x14ac:dyDescent="0.25">
      <c r="B11" s="351"/>
      <c r="C11" s="117"/>
      <c r="D11" s="116"/>
      <c r="E11" s="116"/>
      <c r="F11" s="128"/>
      <c r="G11" s="121"/>
      <c r="H11" s="121"/>
      <c r="I11" s="126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</row>
    <row r="12" spans="1:25" s="22" customFormat="1" ht="7.5" customHeight="1" x14ac:dyDescent="0.25">
      <c r="B12" s="118"/>
      <c r="C12" s="117"/>
      <c r="D12" s="116"/>
      <c r="E12" s="116"/>
      <c r="F12" s="128"/>
      <c r="G12" s="121"/>
      <c r="H12" s="121"/>
      <c r="I12" s="126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</row>
    <row r="13" spans="1:25" s="22" customFormat="1" ht="30.75" customHeight="1" x14ac:dyDescent="0.25">
      <c r="B13" s="351"/>
      <c r="C13" s="117"/>
      <c r="D13" s="117"/>
      <c r="E13" s="117"/>
      <c r="F13" s="128"/>
      <c r="G13" s="121"/>
      <c r="H13" s="121"/>
      <c r="I13" s="126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</row>
    <row r="14" spans="1:25" s="22" customFormat="1" ht="30.75" customHeight="1" x14ac:dyDescent="0.25">
      <c r="B14" s="351"/>
      <c r="C14" s="117"/>
      <c r="D14" s="117"/>
      <c r="E14" s="117"/>
      <c r="F14" s="128"/>
      <c r="G14" s="121"/>
      <c r="H14" s="121"/>
      <c r="I14" s="126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</row>
    <row r="15" spans="1:25" s="22" customFormat="1" x14ac:dyDescent="0.2">
      <c r="F15" s="121"/>
      <c r="G15" s="121"/>
      <c r="H15" s="121"/>
      <c r="I15" s="126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</row>
    <row r="16" spans="1:25" s="22" customFormat="1" x14ac:dyDescent="0.2">
      <c r="F16" s="121"/>
      <c r="G16" s="121"/>
      <c r="H16" s="121"/>
      <c r="I16" s="126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</row>
    <row r="17" spans="6:25" s="22" customFormat="1" x14ac:dyDescent="0.2">
      <c r="F17" s="121"/>
      <c r="G17" s="121"/>
      <c r="H17" s="121"/>
      <c r="I17" s="126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</row>
    <row r="18" spans="6:25" s="22" customFormat="1" x14ac:dyDescent="0.2">
      <c r="F18" s="121"/>
      <c r="G18" s="121"/>
      <c r="H18" s="121"/>
      <c r="I18" s="126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</row>
    <row r="19" spans="6:25" s="22" customFormat="1" x14ac:dyDescent="0.2">
      <c r="F19" s="121"/>
      <c r="G19" s="121"/>
      <c r="H19" s="121"/>
      <c r="I19" s="126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</row>
    <row r="20" spans="6:25" s="22" customFormat="1" x14ac:dyDescent="0.2">
      <c r="F20" s="121"/>
      <c r="G20" s="121"/>
      <c r="H20" s="121"/>
      <c r="I20" s="126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</row>
    <row r="21" spans="6:25" s="22" customFormat="1" x14ac:dyDescent="0.2">
      <c r="F21" s="121"/>
      <c r="G21" s="121"/>
      <c r="H21" s="121"/>
      <c r="I21" s="126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</row>
    <row r="22" spans="6:25" s="22" customFormat="1" x14ac:dyDescent="0.2">
      <c r="F22" s="121"/>
      <c r="G22" s="121"/>
      <c r="H22" s="121"/>
      <c r="I22" s="126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</row>
    <row r="23" spans="6:25" s="22" customFormat="1" x14ac:dyDescent="0.2">
      <c r="F23" s="121"/>
      <c r="G23" s="121"/>
      <c r="H23" s="121"/>
      <c r="I23" s="126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</row>
    <row r="24" spans="6:25" s="22" customFormat="1" x14ac:dyDescent="0.2">
      <c r="F24" s="121"/>
      <c r="G24" s="121"/>
      <c r="H24" s="121"/>
      <c r="I24" s="126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</row>
    <row r="25" spans="6:25" s="22" customFormat="1" x14ac:dyDescent="0.2">
      <c r="F25" s="121"/>
      <c r="G25" s="121"/>
      <c r="H25" s="121"/>
      <c r="I25" s="126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</row>
    <row r="26" spans="6:25" s="22" customFormat="1" x14ac:dyDescent="0.2">
      <c r="F26" s="121"/>
      <c r="G26" s="121"/>
      <c r="H26" s="121"/>
      <c r="I26" s="126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</row>
    <row r="27" spans="6:25" s="22" customFormat="1" x14ac:dyDescent="0.2">
      <c r="F27" s="121"/>
      <c r="G27" s="121"/>
      <c r="H27" s="121"/>
      <c r="I27" s="126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</row>
    <row r="28" spans="6:25" s="22" customFormat="1" x14ac:dyDescent="0.2">
      <c r="F28" s="121"/>
      <c r="G28" s="121"/>
      <c r="H28" s="121"/>
      <c r="I28" s="126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</row>
    <row r="29" spans="6:25" s="22" customFormat="1" x14ac:dyDescent="0.2">
      <c r="F29" s="121"/>
      <c r="G29" s="121"/>
      <c r="H29" s="121"/>
      <c r="I29" s="126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</row>
    <row r="30" spans="6:25" s="22" customFormat="1" x14ac:dyDescent="0.2">
      <c r="F30" s="121"/>
      <c r="G30" s="121"/>
      <c r="H30" s="121"/>
      <c r="I30" s="126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</row>
    <row r="31" spans="6:25" s="22" customFormat="1" x14ac:dyDescent="0.2">
      <c r="F31" s="121"/>
      <c r="G31" s="121"/>
      <c r="H31" s="121"/>
      <c r="I31" s="126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</row>
    <row r="32" spans="6:25" s="22" customFormat="1" x14ac:dyDescent="0.2">
      <c r="F32" s="121"/>
      <c r="G32" s="121"/>
      <c r="H32" s="121"/>
      <c r="I32" s="126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</row>
    <row r="33" spans="6:25" s="22" customFormat="1" x14ac:dyDescent="0.2">
      <c r="F33" s="121"/>
      <c r="G33" s="121"/>
      <c r="H33" s="121"/>
      <c r="I33" s="126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</row>
    <row r="34" spans="6:25" s="22" customFormat="1" x14ac:dyDescent="0.2">
      <c r="F34" s="121"/>
      <c r="G34" s="121"/>
      <c r="H34" s="121"/>
      <c r="I34" s="126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</row>
    <row r="35" spans="6:25" s="22" customFormat="1" x14ac:dyDescent="0.2">
      <c r="F35" s="121"/>
      <c r="G35" s="121"/>
      <c r="H35" s="121"/>
      <c r="I35" s="126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</row>
    <row r="36" spans="6:25" s="22" customFormat="1" x14ac:dyDescent="0.2">
      <c r="F36" s="121"/>
      <c r="G36" s="121"/>
      <c r="H36" s="121"/>
      <c r="I36" s="126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</row>
    <row r="37" spans="6:25" s="22" customFormat="1" x14ac:dyDescent="0.2">
      <c r="F37" s="121"/>
      <c r="G37" s="121"/>
      <c r="H37" s="121"/>
      <c r="I37" s="126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</row>
    <row r="38" spans="6:25" s="22" customFormat="1" x14ac:dyDescent="0.2">
      <c r="F38" s="121"/>
      <c r="G38" s="121"/>
      <c r="H38" s="121"/>
      <c r="I38" s="126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</row>
    <row r="39" spans="6:25" s="22" customFormat="1" x14ac:dyDescent="0.2">
      <c r="F39" s="121"/>
      <c r="G39" s="121"/>
      <c r="H39" s="121"/>
      <c r="I39" s="126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</row>
    <row r="40" spans="6:25" s="22" customFormat="1" x14ac:dyDescent="0.2">
      <c r="F40" s="121"/>
      <c r="G40" s="121"/>
      <c r="H40" s="121"/>
      <c r="I40" s="126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</row>
    <row r="41" spans="6:25" s="22" customFormat="1" x14ac:dyDescent="0.2">
      <c r="F41" s="121"/>
      <c r="G41" s="121"/>
      <c r="H41" s="121"/>
      <c r="I41" s="126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</row>
    <row r="42" spans="6:25" s="22" customFormat="1" x14ac:dyDescent="0.2">
      <c r="F42" s="121"/>
      <c r="G42" s="121"/>
      <c r="H42" s="121"/>
      <c r="I42" s="126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</row>
    <row r="43" spans="6:25" s="22" customFormat="1" x14ac:dyDescent="0.2">
      <c r="F43" s="121"/>
      <c r="G43" s="121"/>
      <c r="H43" s="121"/>
      <c r="I43" s="126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</row>
    <row r="44" spans="6:25" s="22" customFormat="1" x14ac:dyDescent="0.2">
      <c r="F44" s="121"/>
      <c r="G44" s="121"/>
      <c r="H44" s="121"/>
      <c r="I44" s="126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</row>
    <row r="45" spans="6:25" s="22" customFormat="1" x14ac:dyDescent="0.2">
      <c r="F45" s="121"/>
      <c r="G45" s="121"/>
      <c r="H45" s="121"/>
      <c r="I45" s="126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</row>
    <row r="46" spans="6:25" s="22" customFormat="1" x14ac:dyDescent="0.2">
      <c r="F46" s="121"/>
      <c r="G46" s="121"/>
      <c r="H46" s="121"/>
      <c r="I46" s="126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</row>
    <row r="47" spans="6:25" s="22" customFormat="1" x14ac:dyDescent="0.2">
      <c r="F47" s="121"/>
      <c r="G47" s="121"/>
      <c r="H47" s="121"/>
      <c r="I47" s="126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</row>
    <row r="48" spans="6:25" s="22" customFormat="1" x14ac:dyDescent="0.2">
      <c r="F48" s="121"/>
      <c r="G48" s="121"/>
      <c r="H48" s="121"/>
      <c r="I48" s="126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</row>
    <row r="49" spans="6:25" s="22" customFormat="1" x14ac:dyDescent="0.2">
      <c r="F49" s="121"/>
      <c r="G49" s="121"/>
      <c r="H49" s="121"/>
      <c r="I49" s="126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</row>
    <row r="50" spans="6:25" s="22" customFormat="1" x14ac:dyDescent="0.2">
      <c r="F50" s="121"/>
      <c r="G50" s="121"/>
      <c r="H50" s="121"/>
      <c r="I50" s="126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</row>
    <row r="51" spans="6:25" s="22" customFormat="1" x14ac:dyDescent="0.2">
      <c r="F51" s="121"/>
      <c r="G51" s="121"/>
      <c r="H51" s="121"/>
      <c r="I51" s="126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</row>
    <row r="52" spans="6:25" s="22" customFormat="1" x14ac:dyDescent="0.2">
      <c r="F52" s="121"/>
      <c r="G52" s="121"/>
      <c r="H52" s="121"/>
      <c r="I52" s="126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</row>
    <row r="53" spans="6:25" s="22" customFormat="1" x14ac:dyDescent="0.2">
      <c r="F53" s="121"/>
      <c r="G53" s="121"/>
      <c r="H53" s="121"/>
      <c r="I53" s="126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</row>
    <row r="54" spans="6:25" s="22" customFormat="1" x14ac:dyDescent="0.2">
      <c r="F54" s="121"/>
      <c r="G54" s="121"/>
      <c r="H54" s="121"/>
      <c r="I54" s="126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</row>
    <row r="55" spans="6:25" s="22" customFormat="1" x14ac:dyDescent="0.2">
      <c r="F55" s="121"/>
      <c r="G55" s="121"/>
      <c r="H55" s="121"/>
      <c r="I55" s="126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</row>
    <row r="56" spans="6:25" s="22" customFormat="1" x14ac:dyDescent="0.2">
      <c r="F56" s="121"/>
      <c r="G56" s="121"/>
      <c r="H56" s="121"/>
      <c r="I56" s="126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</row>
    <row r="57" spans="6:25" s="22" customFormat="1" x14ac:dyDescent="0.2">
      <c r="F57" s="121"/>
      <c r="G57" s="121"/>
      <c r="H57" s="121"/>
      <c r="I57" s="126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</row>
    <row r="58" spans="6:25" s="22" customFormat="1" x14ac:dyDescent="0.2">
      <c r="F58" s="121"/>
      <c r="G58" s="121"/>
      <c r="H58" s="121"/>
      <c r="I58" s="126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</row>
    <row r="59" spans="6:25" s="22" customFormat="1" x14ac:dyDescent="0.2">
      <c r="F59" s="121"/>
      <c r="G59" s="121"/>
      <c r="H59" s="121"/>
      <c r="I59" s="126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</row>
    <row r="60" spans="6:25" s="22" customFormat="1" x14ac:dyDescent="0.2">
      <c r="F60" s="121"/>
      <c r="G60" s="121"/>
      <c r="H60" s="121"/>
      <c r="I60" s="126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</row>
    <row r="61" spans="6:25" s="22" customFormat="1" x14ac:dyDescent="0.2">
      <c r="F61" s="121"/>
      <c r="G61" s="121"/>
      <c r="H61" s="121"/>
      <c r="I61" s="126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</row>
    <row r="62" spans="6:25" s="22" customFormat="1" x14ac:dyDescent="0.2">
      <c r="F62" s="121"/>
      <c r="G62" s="121"/>
      <c r="H62" s="121"/>
      <c r="I62" s="126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</row>
    <row r="63" spans="6:25" s="22" customFormat="1" x14ac:dyDescent="0.2">
      <c r="F63" s="121"/>
      <c r="G63" s="121"/>
      <c r="H63" s="121"/>
      <c r="I63" s="126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</row>
    <row r="64" spans="6:25" s="22" customFormat="1" x14ac:dyDescent="0.2">
      <c r="F64" s="121"/>
      <c r="G64" s="121"/>
      <c r="H64" s="121"/>
      <c r="I64" s="126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</row>
    <row r="65" spans="6:25" s="22" customFormat="1" x14ac:dyDescent="0.2">
      <c r="F65" s="121"/>
      <c r="G65" s="121"/>
      <c r="H65" s="121"/>
      <c r="I65" s="126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</row>
    <row r="66" spans="6:25" s="22" customFormat="1" x14ac:dyDescent="0.2">
      <c r="F66" s="121"/>
      <c r="G66" s="121"/>
      <c r="H66" s="121"/>
      <c r="I66" s="126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</row>
    <row r="67" spans="6:25" s="22" customFormat="1" x14ac:dyDescent="0.2">
      <c r="F67" s="121"/>
      <c r="G67" s="121"/>
      <c r="H67" s="121"/>
      <c r="I67" s="126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</row>
    <row r="68" spans="6:25" s="22" customFormat="1" x14ac:dyDescent="0.2">
      <c r="F68" s="121"/>
      <c r="G68" s="121"/>
      <c r="H68" s="121"/>
      <c r="I68" s="126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</row>
    <row r="69" spans="6:25" s="22" customFormat="1" x14ac:dyDescent="0.2">
      <c r="F69" s="121"/>
      <c r="G69" s="121"/>
      <c r="H69" s="121"/>
      <c r="I69" s="126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</row>
    <row r="70" spans="6:25" s="22" customFormat="1" x14ac:dyDescent="0.2">
      <c r="F70" s="121"/>
      <c r="G70" s="121"/>
      <c r="H70" s="121"/>
      <c r="I70" s="126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</row>
    <row r="71" spans="6:25" s="22" customFormat="1" x14ac:dyDescent="0.2">
      <c r="F71" s="121"/>
      <c r="G71" s="121"/>
      <c r="H71" s="121"/>
      <c r="I71" s="126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</row>
    <row r="72" spans="6:25" s="22" customFormat="1" x14ac:dyDescent="0.2">
      <c r="F72" s="121"/>
      <c r="G72" s="121"/>
      <c r="H72" s="121"/>
      <c r="I72" s="126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</row>
    <row r="73" spans="6:25" s="22" customFormat="1" x14ac:dyDescent="0.2">
      <c r="F73" s="121"/>
      <c r="G73" s="121"/>
      <c r="H73" s="121"/>
      <c r="I73" s="126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</row>
    <row r="74" spans="6:25" s="22" customFormat="1" x14ac:dyDescent="0.2">
      <c r="F74" s="121"/>
      <c r="G74" s="121"/>
      <c r="H74" s="121"/>
      <c r="I74" s="126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</row>
    <row r="75" spans="6:25" s="22" customFormat="1" x14ac:dyDescent="0.2">
      <c r="F75" s="121"/>
      <c r="G75" s="121"/>
      <c r="H75" s="121"/>
      <c r="I75" s="126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</row>
    <row r="76" spans="6:25" s="22" customFormat="1" x14ac:dyDescent="0.2">
      <c r="F76" s="121"/>
      <c r="G76" s="121"/>
      <c r="H76" s="121"/>
      <c r="I76" s="126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</row>
    <row r="77" spans="6:25" s="22" customFormat="1" x14ac:dyDescent="0.2">
      <c r="F77" s="121"/>
      <c r="G77" s="121"/>
      <c r="H77" s="121"/>
      <c r="I77" s="126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</row>
  </sheetData>
  <mergeCells count="3">
    <mergeCell ref="B7:B8"/>
    <mergeCell ref="B10:B11"/>
    <mergeCell ref="B13:B14"/>
  </mergeCells>
  <printOptions horizontalCentered="1"/>
  <pageMargins left="0.45" right="0.45" top="0.5" bottom="0.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locked="0" defaultSize="0" autoLine="0" autoPict="0">
                <anchor moveWithCells="1">
                  <from>
                    <xdr:col>1</xdr:col>
                    <xdr:colOff>1162050</xdr:colOff>
                    <xdr:row>4</xdr:row>
                    <xdr:rowOff>19050</xdr:rowOff>
                  </from>
                  <to>
                    <xdr:col>8</xdr:col>
                    <xdr:colOff>219075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FFC000"/>
  </sheetPr>
  <dimension ref="A1:N477"/>
  <sheetViews>
    <sheetView workbookViewId="0">
      <pane xSplit="2" ySplit="2" topLeftCell="C454" activePane="bottomRight" state="frozen"/>
      <selection activeCell="F474" sqref="F474"/>
      <selection pane="topRight" activeCell="F474" sqref="F474"/>
      <selection pane="bottomLeft" activeCell="F474" sqref="F474"/>
      <selection pane="bottomRight" activeCell="M477" sqref="M477"/>
    </sheetView>
  </sheetViews>
  <sheetFormatPr defaultColWidth="8.85546875" defaultRowHeight="15" x14ac:dyDescent="0.25"/>
  <cols>
    <col min="1" max="12" width="8.85546875" style="89"/>
    <col min="13" max="13" width="8.85546875" style="100"/>
    <col min="14" max="14" width="19.7109375" style="100" customWidth="1"/>
    <col min="15" max="16384" width="8.85546875" style="89"/>
  </cols>
  <sheetData>
    <row r="1" spans="1:14" x14ac:dyDescent="0.25">
      <c r="A1" s="95">
        <f>COLUMN()</f>
        <v>1</v>
      </c>
      <c r="B1" s="95">
        <f>COLUMN()</f>
        <v>2</v>
      </c>
      <c r="C1" s="95">
        <f>COLUMN()</f>
        <v>3</v>
      </c>
      <c r="D1" s="95">
        <f>COLUMN()</f>
        <v>4</v>
      </c>
      <c r="E1" s="95">
        <f>COLUMN()</f>
        <v>5</v>
      </c>
      <c r="F1" s="95">
        <f>COLUMN()</f>
        <v>6</v>
      </c>
      <c r="G1" s="95">
        <f>COLUMN()</f>
        <v>7</v>
      </c>
      <c r="H1" s="95">
        <f>COLUMN()</f>
        <v>8</v>
      </c>
      <c r="I1" s="95">
        <f>COLUMN()</f>
        <v>9</v>
      </c>
      <c r="J1" s="95">
        <f>COLUMN()</f>
        <v>10</v>
      </c>
      <c r="K1" s="95">
        <f>COLUMN()</f>
        <v>11</v>
      </c>
      <c r="L1" s="95">
        <f>COLUMN()</f>
        <v>12</v>
      </c>
      <c r="M1" s="95">
        <f>COLUMN()</f>
        <v>13</v>
      </c>
      <c r="N1" s="95">
        <f>COLUMN()</f>
        <v>14</v>
      </c>
    </row>
    <row r="2" spans="1:14" s="98" customFormat="1" ht="45" x14ac:dyDescent="0.2">
      <c r="A2" s="90" t="s">
        <v>814</v>
      </c>
      <c r="B2" s="90" t="s">
        <v>813</v>
      </c>
      <c r="C2" s="90" t="s">
        <v>812</v>
      </c>
      <c r="D2" s="96" t="s">
        <v>811</v>
      </c>
      <c r="E2" s="96" t="s">
        <v>94</v>
      </c>
      <c r="F2" s="96" t="s">
        <v>103</v>
      </c>
      <c r="G2" s="96" t="s">
        <v>121</v>
      </c>
      <c r="H2" s="96" t="s">
        <v>95</v>
      </c>
      <c r="I2" s="96" t="s">
        <v>810</v>
      </c>
      <c r="J2" s="96" t="s">
        <v>809</v>
      </c>
      <c r="K2" s="96" t="s">
        <v>808</v>
      </c>
      <c r="L2" s="96" t="s">
        <v>807</v>
      </c>
      <c r="M2" s="97" t="s">
        <v>1398</v>
      </c>
      <c r="N2" s="97" t="s">
        <v>1399</v>
      </c>
    </row>
    <row r="3" spans="1:14" x14ac:dyDescent="0.25">
      <c r="A3" s="99" t="s">
        <v>133</v>
      </c>
      <c r="B3" s="99" t="s">
        <v>1400</v>
      </c>
      <c r="C3" s="99">
        <v>939</v>
      </c>
      <c r="D3" s="99">
        <v>106</v>
      </c>
      <c r="E3" s="99">
        <v>110</v>
      </c>
      <c r="F3" s="99">
        <v>114</v>
      </c>
      <c r="G3" s="99">
        <v>128</v>
      </c>
      <c r="H3" s="99">
        <v>127</v>
      </c>
      <c r="I3" s="99">
        <v>120</v>
      </c>
      <c r="J3" s="99">
        <v>113</v>
      </c>
      <c r="K3" s="99">
        <v>50</v>
      </c>
      <c r="L3" s="99"/>
      <c r="M3" s="100">
        <v>0</v>
      </c>
      <c r="N3" s="100" t="str">
        <f>IF(L3="","",L3-M3)</f>
        <v/>
      </c>
    </row>
    <row r="4" spans="1:14" x14ac:dyDescent="0.25">
      <c r="A4" s="99" t="s">
        <v>134</v>
      </c>
      <c r="B4" s="99" t="s">
        <v>801</v>
      </c>
      <c r="C4" s="99">
        <v>424</v>
      </c>
      <c r="D4" s="99">
        <v>74</v>
      </c>
      <c r="E4" s="99">
        <v>67</v>
      </c>
      <c r="F4" s="99">
        <v>64</v>
      </c>
      <c r="G4" s="99">
        <v>49</v>
      </c>
      <c r="H4" s="99">
        <v>47</v>
      </c>
      <c r="I4" s="99">
        <v>48</v>
      </c>
      <c r="J4" s="99">
        <v>28</v>
      </c>
      <c r="K4" s="99">
        <v>25</v>
      </c>
      <c r="L4" s="99">
        <v>22</v>
      </c>
      <c r="M4" s="100">
        <v>0</v>
      </c>
      <c r="N4" s="100">
        <f t="shared" ref="N4:N67" si="0">IF(L4="","",L4-M4)</f>
        <v>22</v>
      </c>
    </row>
    <row r="5" spans="1:14" x14ac:dyDescent="0.25">
      <c r="A5" s="99" t="s">
        <v>135</v>
      </c>
      <c r="B5" s="99" t="s">
        <v>96</v>
      </c>
      <c r="C5" s="99">
        <v>1602</v>
      </c>
      <c r="D5" s="99">
        <v>167</v>
      </c>
      <c r="E5" s="99">
        <v>163</v>
      </c>
      <c r="F5" s="99">
        <v>166</v>
      </c>
      <c r="G5" s="99">
        <v>206</v>
      </c>
      <c r="H5" s="99">
        <v>176</v>
      </c>
      <c r="I5" s="99">
        <v>192</v>
      </c>
      <c r="J5" s="99">
        <v>176</v>
      </c>
      <c r="K5" s="99">
        <v>164</v>
      </c>
      <c r="L5" s="99">
        <v>150</v>
      </c>
      <c r="M5" s="100">
        <v>0</v>
      </c>
      <c r="N5" s="100">
        <f t="shared" si="0"/>
        <v>150</v>
      </c>
    </row>
    <row r="6" spans="1:14" x14ac:dyDescent="0.25">
      <c r="A6" s="99" t="s">
        <v>136</v>
      </c>
      <c r="B6" s="99" t="s">
        <v>75</v>
      </c>
      <c r="C6" s="99">
        <v>456</v>
      </c>
      <c r="D6" s="99"/>
      <c r="E6" s="99">
        <v>106</v>
      </c>
      <c r="F6" s="99">
        <v>113</v>
      </c>
      <c r="G6" s="99">
        <v>81</v>
      </c>
      <c r="H6" s="99">
        <v>89</v>
      </c>
      <c r="I6" s="99">
        <v>67</v>
      </c>
      <c r="J6" s="99"/>
      <c r="K6" s="99"/>
      <c r="L6" s="99"/>
      <c r="M6" s="100">
        <v>0</v>
      </c>
      <c r="N6" s="100" t="str">
        <f t="shared" si="0"/>
        <v/>
      </c>
    </row>
    <row r="7" spans="1:14" x14ac:dyDescent="0.25">
      <c r="A7" s="99" t="s">
        <v>137</v>
      </c>
      <c r="B7" s="99" t="s">
        <v>77</v>
      </c>
      <c r="C7" s="99">
        <v>1093</v>
      </c>
      <c r="D7" s="99">
        <v>106</v>
      </c>
      <c r="E7" s="99">
        <v>130</v>
      </c>
      <c r="F7" s="99">
        <v>121</v>
      </c>
      <c r="G7" s="99">
        <v>164</v>
      </c>
      <c r="H7" s="99">
        <v>109</v>
      </c>
      <c r="I7" s="99">
        <v>139</v>
      </c>
      <c r="J7" s="99">
        <v>116</v>
      </c>
      <c r="K7" s="99">
        <v>104</v>
      </c>
      <c r="L7" s="99">
        <v>104</v>
      </c>
      <c r="M7" s="100">
        <v>0</v>
      </c>
      <c r="N7" s="100">
        <f t="shared" si="0"/>
        <v>104</v>
      </c>
    </row>
    <row r="8" spans="1:14" x14ac:dyDescent="0.25">
      <c r="A8" s="99" t="s">
        <v>138</v>
      </c>
      <c r="B8" s="99" t="s">
        <v>800</v>
      </c>
      <c r="C8" s="99">
        <v>407</v>
      </c>
      <c r="D8" s="99">
        <v>69</v>
      </c>
      <c r="E8" s="99">
        <v>72</v>
      </c>
      <c r="F8" s="99">
        <v>48</v>
      </c>
      <c r="G8" s="99">
        <v>69</v>
      </c>
      <c r="H8" s="99">
        <v>51</v>
      </c>
      <c r="I8" s="99">
        <v>67</v>
      </c>
      <c r="J8" s="99"/>
      <c r="K8" s="99"/>
      <c r="L8" s="99"/>
      <c r="M8" s="100">
        <v>0</v>
      </c>
      <c r="N8" s="100" t="str">
        <f t="shared" si="0"/>
        <v/>
      </c>
    </row>
    <row r="9" spans="1:14" x14ac:dyDescent="0.25">
      <c r="A9" s="99" t="s">
        <v>139</v>
      </c>
      <c r="B9" s="99" t="s">
        <v>799</v>
      </c>
      <c r="C9" s="99">
        <v>1725</v>
      </c>
      <c r="D9" s="99">
        <v>150</v>
      </c>
      <c r="E9" s="99">
        <v>168</v>
      </c>
      <c r="F9" s="99">
        <v>146</v>
      </c>
      <c r="G9" s="99">
        <v>176</v>
      </c>
      <c r="H9" s="99">
        <v>197</v>
      </c>
      <c r="I9" s="99">
        <v>212</v>
      </c>
      <c r="J9" s="99">
        <v>232</v>
      </c>
      <c r="K9" s="99">
        <v>198</v>
      </c>
      <c r="L9" s="99">
        <v>209</v>
      </c>
      <c r="M9" s="100">
        <v>0</v>
      </c>
      <c r="N9" s="100">
        <f t="shared" si="0"/>
        <v>209</v>
      </c>
    </row>
    <row r="10" spans="1:14" x14ac:dyDescent="0.25">
      <c r="A10" s="99" t="s">
        <v>140</v>
      </c>
      <c r="B10" s="99" t="s">
        <v>859</v>
      </c>
      <c r="C10" s="99">
        <v>1980</v>
      </c>
      <c r="D10" s="99">
        <v>203</v>
      </c>
      <c r="E10" s="99">
        <v>231</v>
      </c>
      <c r="F10" s="99">
        <v>229</v>
      </c>
      <c r="G10" s="99">
        <v>231</v>
      </c>
      <c r="H10" s="99">
        <v>244</v>
      </c>
      <c r="I10" s="99">
        <v>235</v>
      </c>
      <c r="J10" s="99">
        <v>225</v>
      </c>
      <c r="K10" s="99">
        <v>194</v>
      </c>
      <c r="L10" s="99">
        <v>187</v>
      </c>
      <c r="M10" s="100">
        <v>0</v>
      </c>
      <c r="N10" s="100">
        <f t="shared" si="0"/>
        <v>187</v>
      </c>
    </row>
    <row r="11" spans="1:14" x14ac:dyDescent="0.25">
      <c r="A11" s="99" t="s">
        <v>141</v>
      </c>
      <c r="B11" s="99" t="s">
        <v>72</v>
      </c>
      <c r="C11" s="99">
        <v>1042</v>
      </c>
      <c r="D11" s="99">
        <v>213</v>
      </c>
      <c r="E11" s="99">
        <v>211</v>
      </c>
      <c r="F11" s="99">
        <v>169</v>
      </c>
      <c r="G11" s="99">
        <v>161</v>
      </c>
      <c r="H11" s="99">
        <v>157</v>
      </c>
      <c r="I11" s="99">
        <v>131</v>
      </c>
      <c r="J11" s="99"/>
      <c r="K11" s="99"/>
      <c r="L11" s="99"/>
      <c r="M11" s="100">
        <v>0</v>
      </c>
      <c r="N11" s="100" t="str">
        <f t="shared" si="0"/>
        <v/>
      </c>
    </row>
    <row r="12" spans="1:14" x14ac:dyDescent="0.25">
      <c r="A12" s="99" t="s">
        <v>142</v>
      </c>
      <c r="B12" s="99" t="s">
        <v>798</v>
      </c>
      <c r="C12" s="99">
        <v>477</v>
      </c>
      <c r="D12" s="99">
        <v>73</v>
      </c>
      <c r="E12" s="99">
        <v>84</v>
      </c>
      <c r="F12" s="99">
        <v>70</v>
      </c>
      <c r="G12" s="99">
        <v>80</v>
      </c>
      <c r="H12" s="99">
        <v>54</v>
      </c>
      <c r="I12" s="99">
        <v>47</v>
      </c>
      <c r="J12" s="99"/>
      <c r="K12" s="99"/>
      <c r="L12" s="99"/>
      <c r="M12" s="100">
        <v>0</v>
      </c>
      <c r="N12" s="100" t="str">
        <f t="shared" si="0"/>
        <v/>
      </c>
    </row>
    <row r="13" spans="1:14" x14ac:dyDescent="0.25">
      <c r="A13" s="99" t="s">
        <v>143</v>
      </c>
      <c r="B13" s="99" t="s">
        <v>97</v>
      </c>
      <c r="C13" s="99">
        <v>522</v>
      </c>
      <c r="D13" s="99">
        <v>85</v>
      </c>
      <c r="E13" s="99">
        <v>95</v>
      </c>
      <c r="F13" s="99">
        <v>94</v>
      </c>
      <c r="G13" s="99">
        <v>89</v>
      </c>
      <c r="H13" s="99">
        <v>80</v>
      </c>
      <c r="I13" s="99">
        <v>79</v>
      </c>
      <c r="J13" s="99"/>
      <c r="K13" s="99"/>
      <c r="L13" s="99"/>
      <c r="M13" s="100">
        <v>0</v>
      </c>
      <c r="N13" s="100" t="str">
        <f t="shared" si="0"/>
        <v/>
      </c>
    </row>
    <row r="14" spans="1:14" x14ac:dyDescent="0.25">
      <c r="A14" s="99" t="s">
        <v>144</v>
      </c>
      <c r="B14" s="99" t="s">
        <v>797</v>
      </c>
      <c r="C14" s="99">
        <v>747</v>
      </c>
      <c r="D14" s="99">
        <v>114</v>
      </c>
      <c r="E14" s="99">
        <v>125</v>
      </c>
      <c r="F14" s="99">
        <v>137</v>
      </c>
      <c r="G14" s="99">
        <v>140</v>
      </c>
      <c r="H14" s="99">
        <v>93</v>
      </c>
      <c r="I14" s="99">
        <v>90</v>
      </c>
      <c r="J14" s="99"/>
      <c r="K14" s="99"/>
      <c r="L14" s="99"/>
      <c r="M14" s="100">
        <v>0</v>
      </c>
      <c r="N14" s="100" t="str">
        <f t="shared" si="0"/>
        <v/>
      </c>
    </row>
    <row r="15" spans="1:14" x14ac:dyDescent="0.25">
      <c r="A15" s="99" t="s">
        <v>145</v>
      </c>
      <c r="B15" s="99" t="s">
        <v>796</v>
      </c>
      <c r="C15" s="99">
        <v>844</v>
      </c>
      <c r="D15" s="99">
        <v>132</v>
      </c>
      <c r="E15" s="99">
        <v>110</v>
      </c>
      <c r="F15" s="99">
        <v>124</v>
      </c>
      <c r="G15" s="99">
        <v>145</v>
      </c>
      <c r="H15" s="99">
        <v>147</v>
      </c>
      <c r="I15" s="99">
        <v>124</v>
      </c>
      <c r="J15" s="99"/>
      <c r="K15" s="99"/>
      <c r="L15" s="99"/>
      <c r="M15" s="100">
        <v>0</v>
      </c>
      <c r="N15" s="100" t="str">
        <f t="shared" si="0"/>
        <v/>
      </c>
    </row>
    <row r="16" spans="1:14" x14ac:dyDescent="0.25">
      <c r="A16" s="99" t="s">
        <v>146</v>
      </c>
      <c r="B16" s="99" t="s">
        <v>795</v>
      </c>
      <c r="C16" s="99">
        <v>1641</v>
      </c>
      <c r="D16" s="99">
        <v>167</v>
      </c>
      <c r="E16" s="99">
        <v>187</v>
      </c>
      <c r="F16" s="99">
        <v>160</v>
      </c>
      <c r="G16" s="99">
        <v>198</v>
      </c>
      <c r="H16" s="99">
        <v>202</v>
      </c>
      <c r="I16" s="99">
        <v>184</v>
      </c>
      <c r="J16" s="99">
        <v>191</v>
      </c>
      <c r="K16" s="99">
        <v>154</v>
      </c>
      <c r="L16" s="99">
        <v>179</v>
      </c>
      <c r="M16" s="100">
        <v>8</v>
      </c>
      <c r="N16" s="100">
        <f t="shared" si="0"/>
        <v>171</v>
      </c>
    </row>
    <row r="17" spans="1:14" x14ac:dyDescent="0.25">
      <c r="A17" s="99" t="s">
        <v>147</v>
      </c>
      <c r="B17" s="99" t="s">
        <v>794</v>
      </c>
      <c r="C17" s="99">
        <v>1221</v>
      </c>
      <c r="D17" s="99">
        <v>150</v>
      </c>
      <c r="E17" s="99">
        <v>191</v>
      </c>
      <c r="F17" s="99">
        <v>222</v>
      </c>
      <c r="G17" s="99">
        <v>223</v>
      </c>
      <c r="H17" s="99">
        <v>182</v>
      </c>
      <c r="I17" s="99">
        <v>234</v>
      </c>
      <c r="J17" s="99"/>
      <c r="K17" s="99"/>
      <c r="L17" s="99"/>
      <c r="M17" s="100">
        <v>0</v>
      </c>
      <c r="N17" s="100" t="str">
        <f t="shared" si="0"/>
        <v/>
      </c>
    </row>
    <row r="18" spans="1:14" x14ac:dyDescent="0.25">
      <c r="A18" s="99" t="s">
        <v>148</v>
      </c>
      <c r="B18" s="99" t="s">
        <v>793</v>
      </c>
      <c r="C18" s="99">
        <v>464</v>
      </c>
      <c r="D18" s="99">
        <v>76</v>
      </c>
      <c r="E18" s="99">
        <v>125</v>
      </c>
      <c r="F18" s="99">
        <v>118</v>
      </c>
      <c r="G18" s="99">
        <v>141</v>
      </c>
      <c r="H18" s="99"/>
      <c r="I18" s="99"/>
      <c r="J18" s="99"/>
      <c r="K18" s="99"/>
      <c r="L18" s="99"/>
      <c r="M18" s="100">
        <v>0</v>
      </c>
      <c r="N18" s="100" t="str">
        <f t="shared" si="0"/>
        <v/>
      </c>
    </row>
    <row r="19" spans="1:14" x14ac:dyDescent="0.25">
      <c r="A19" s="99" t="s">
        <v>149</v>
      </c>
      <c r="B19" s="99" t="s">
        <v>792</v>
      </c>
      <c r="C19" s="99">
        <v>373</v>
      </c>
      <c r="D19" s="99">
        <v>60</v>
      </c>
      <c r="E19" s="99">
        <v>58</v>
      </c>
      <c r="F19" s="99">
        <v>53</v>
      </c>
      <c r="G19" s="99">
        <v>65</v>
      </c>
      <c r="H19" s="99">
        <v>64</v>
      </c>
      <c r="I19" s="99">
        <v>37</v>
      </c>
      <c r="J19" s="99"/>
      <c r="K19" s="99"/>
      <c r="L19" s="99"/>
      <c r="M19" s="100">
        <v>0</v>
      </c>
      <c r="N19" s="100" t="str">
        <f t="shared" si="0"/>
        <v/>
      </c>
    </row>
    <row r="20" spans="1:14" x14ac:dyDescent="0.25">
      <c r="A20" s="99" t="s">
        <v>150</v>
      </c>
      <c r="B20" s="99" t="s">
        <v>791</v>
      </c>
      <c r="C20" s="99">
        <v>788</v>
      </c>
      <c r="D20" s="99">
        <v>116</v>
      </c>
      <c r="E20" s="99">
        <v>106</v>
      </c>
      <c r="F20" s="99">
        <v>146</v>
      </c>
      <c r="G20" s="99">
        <v>137</v>
      </c>
      <c r="H20" s="99">
        <v>129</v>
      </c>
      <c r="I20" s="99">
        <v>135</v>
      </c>
      <c r="J20" s="99"/>
      <c r="K20" s="99"/>
      <c r="L20" s="99"/>
      <c r="M20" s="100">
        <v>0</v>
      </c>
      <c r="N20" s="100" t="str">
        <f t="shared" si="0"/>
        <v/>
      </c>
    </row>
    <row r="21" spans="1:14" x14ac:dyDescent="0.25">
      <c r="A21" s="99" t="s">
        <v>151</v>
      </c>
      <c r="B21" s="99" t="s">
        <v>78</v>
      </c>
      <c r="C21" s="99">
        <v>1976</v>
      </c>
      <c r="D21" s="99">
        <v>217</v>
      </c>
      <c r="E21" s="99">
        <v>218</v>
      </c>
      <c r="F21" s="99">
        <v>234</v>
      </c>
      <c r="G21" s="99">
        <v>268</v>
      </c>
      <c r="H21" s="99">
        <v>241</v>
      </c>
      <c r="I21" s="99">
        <v>211</v>
      </c>
      <c r="J21" s="99">
        <v>211</v>
      </c>
      <c r="K21" s="99">
        <v>196</v>
      </c>
      <c r="L21" s="99">
        <v>180</v>
      </c>
      <c r="M21" s="100">
        <v>0</v>
      </c>
      <c r="N21" s="100">
        <f t="shared" si="0"/>
        <v>180</v>
      </c>
    </row>
    <row r="22" spans="1:14" x14ac:dyDescent="0.25">
      <c r="A22" s="99" t="s">
        <v>152</v>
      </c>
      <c r="B22" s="99" t="s">
        <v>790</v>
      </c>
      <c r="C22" s="99">
        <v>1332</v>
      </c>
      <c r="D22" s="99">
        <v>127</v>
      </c>
      <c r="E22" s="99">
        <v>150</v>
      </c>
      <c r="F22" s="99">
        <v>153</v>
      </c>
      <c r="G22" s="99">
        <v>136</v>
      </c>
      <c r="H22" s="99">
        <v>152</v>
      </c>
      <c r="I22" s="99">
        <v>151</v>
      </c>
      <c r="J22" s="99">
        <v>166</v>
      </c>
      <c r="K22" s="99">
        <v>123</v>
      </c>
      <c r="L22" s="99">
        <v>154</v>
      </c>
      <c r="M22" s="100">
        <v>20</v>
      </c>
      <c r="N22" s="100">
        <f t="shared" si="0"/>
        <v>134</v>
      </c>
    </row>
    <row r="23" spans="1:14" x14ac:dyDescent="0.25">
      <c r="A23" s="99" t="s">
        <v>153</v>
      </c>
      <c r="B23" s="99" t="s">
        <v>98</v>
      </c>
      <c r="C23" s="99">
        <v>837</v>
      </c>
      <c r="D23" s="99">
        <v>124</v>
      </c>
      <c r="E23" s="99">
        <v>149</v>
      </c>
      <c r="F23" s="99">
        <v>140</v>
      </c>
      <c r="G23" s="99">
        <v>139</v>
      </c>
      <c r="H23" s="99">
        <v>124</v>
      </c>
      <c r="I23" s="99">
        <v>123</v>
      </c>
      <c r="J23" s="99"/>
      <c r="K23" s="99"/>
      <c r="L23" s="99"/>
      <c r="M23" s="100">
        <v>0</v>
      </c>
      <c r="N23" s="100" t="str">
        <f t="shared" si="0"/>
        <v/>
      </c>
    </row>
    <row r="24" spans="1:14" x14ac:dyDescent="0.25">
      <c r="A24" s="99" t="s">
        <v>154</v>
      </c>
      <c r="B24" s="99" t="s">
        <v>789</v>
      </c>
      <c r="C24" s="99">
        <v>415</v>
      </c>
      <c r="D24" s="99">
        <v>78</v>
      </c>
      <c r="E24" s="99">
        <v>78</v>
      </c>
      <c r="F24" s="99">
        <v>60</v>
      </c>
      <c r="G24" s="99">
        <v>72</v>
      </c>
      <c r="H24" s="99">
        <v>48</v>
      </c>
      <c r="I24" s="99">
        <v>59</v>
      </c>
      <c r="J24" s="99"/>
      <c r="K24" s="99"/>
      <c r="L24" s="99"/>
      <c r="M24" s="100">
        <v>0</v>
      </c>
      <c r="N24" s="100" t="str">
        <f t="shared" si="0"/>
        <v/>
      </c>
    </row>
    <row r="25" spans="1:14" x14ac:dyDescent="0.25">
      <c r="A25" s="99" t="s">
        <v>155</v>
      </c>
      <c r="B25" s="99" t="s">
        <v>788</v>
      </c>
      <c r="C25" s="99">
        <v>518</v>
      </c>
      <c r="D25" s="99">
        <v>81</v>
      </c>
      <c r="E25" s="99">
        <v>91</v>
      </c>
      <c r="F25" s="99">
        <v>97</v>
      </c>
      <c r="G25" s="99">
        <v>64</v>
      </c>
      <c r="H25" s="99">
        <v>83</v>
      </c>
      <c r="I25" s="99">
        <v>78</v>
      </c>
      <c r="J25" s="99"/>
      <c r="K25" s="99"/>
      <c r="L25" s="99"/>
      <c r="M25" s="100">
        <v>0</v>
      </c>
      <c r="N25" s="100" t="str">
        <f t="shared" si="0"/>
        <v/>
      </c>
    </row>
    <row r="26" spans="1:14" x14ac:dyDescent="0.25">
      <c r="A26" s="99" t="s">
        <v>156</v>
      </c>
      <c r="B26" s="99" t="s">
        <v>521</v>
      </c>
      <c r="C26" s="99">
        <v>631</v>
      </c>
      <c r="D26" s="99">
        <v>117</v>
      </c>
      <c r="E26" s="99">
        <v>111</v>
      </c>
      <c r="F26" s="99">
        <v>125</v>
      </c>
      <c r="G26" s="99">
        <v>106</v>
      </c>
      <c r="H26" s="99">
        <v>93</v>
      </c>
      <c r="I26" s="99">
        <v>75</v>
      </c>
      <c r="J26" s="99"/>
      <c r="K26" s="99"/>
      <c r="L26" s="99"/>
      <c r="M26" s="100">
        <v>0</v>
      </c>
      <c r="N26" s="100" t="str">
        <f t="shared" si="0"/>
        <v/>
      </c>
    </row>
    <row r="27" spans="1:14" x14ac:dyDescent="0.25">
      <c r="A27" s="99" t="s">
        <v>157</v>
      </c>
      <c r="B27" s="99" t="s">
        <v>4</v>
      </c>
      <c r="C27" s="99">
        <v>573</v>
      </c>
      <c r="D27" s="99">
        <v>93</v>
      </c>
      <c r="E27" s="99">
        <v>93</v>
      </c>
      <c r="F27" s="99">
        <v>95</v>
      </c>
      <c r="G27" s="99">
        <v>100</v>
      </c>
      <c r="H27" s="99">
        <v>92</v>
      </c>
      <c r="I27" s="99">
        <v>100</v>
      </c>
      <c r="J27" s="99"/>
      <c r="K27" s="99"/>
      <c r="L27" s="99"/>
      <c r="M27" s="100">
        <v>0</v>
      </c>
      <c r="N27" s="100" t="str">
        <f t="shared" si="0"/>
        <v/>
      </c>
    </row>
    <row r="28" spans="1:14" x14ac:dyDescent="0.25">
      <c r="A28" s="99" t="s">
        <v>158</v>
      </c>
      <c r="B28" s="99" t="s">
        <v>787</v>
      </c>
      <c r="C28" s="99">
        <v>657</v>
      </c>
      <c r="D28" s="99">
        <v>82</v>
      </c>
      <c r="E28" s="99">
        <v>115</v>
      </c>
      <c r="F28" s="99">
        <v>101</v>
      </c>
      <c r="G28" s="99">
        <v>115</v>
      </c>
      <c r="H28" s="99">
        <v>85</v>
      </c>
      <c r="I28" s="99">
        <v>96</v>
      </c>
      <c r="J28" s="99"/>
      <c r="K28" s="99"/>
      <c r="L28" s="99"/>
      <c r="M28" s="100">
        <v>0</v>
      </c>
      <c r="N28" s="100" t="str">
        <f t="shared" si="0"/>
        <v/>
      </c>
    </row>
    <row r="29" spans="1:14" x14ac:dyDescent="0.25">
      <c r="A29" s="99" t="s">
        <v>936</v>
      </c>
      <c r="B29" s="99" t="s">
        <v>937</v>
      </c>
      <c r="C29" s="99">
        <v>31</v>
      </c>
      <c r="D29" s="99"/>
      <c r="E29" s="99"/>
      <c r="F29" s="99"/>
      <c r="G29" s="99"/>
      <c r="H29" s="99"/>
      <c r="I29" s="99"/>
      <c r="J29" s="99"/>
      <c r="K29" s="99"/>
      <c r="L29" s="99"/>
      <c r="M29" s="100">
        <v>0</v>
      </c>
      <c r="N29" s="100" t="str">
        <f t="shared" si="0"/>
        <v/>
      </c>
    </row>
    <row r="30" spans="1:14" x14ac:dyDescent="0.25">
      <c r="A30" s="99" t="s">
        <v>159</v>
      </c>
      <c r="B30" s="99" t="s">
        <v>786</v>
      </c>
      <c r="C30" s="99">
        <v>618</v>
      </c>
      <c r="D30" s="99"/>
      <c r="E30" s="99"/>
      <c r="F30" s="99"/>
      <c r="G30" s="99">
        <v>59</v>
      </c>
      <c r="H30" s="99">
        <v>73</v>
      </c>
      <c r="I30" s="99">
        <v>72</v>
      </c>
      <c r="J30" s="99">
        <v>158</v>
      </c>
      <c r="K30" s="99">
        <v>117</v>
      </c>
      <c r="L30" s="99">
        <v>139</v>
      </c>
      <c r="M30" s="100">
        <v>18</v>
      </c>
      <c r="N30" s="100">
        <f t="shared" si="0"/>
        <v>121</v>
      </c>
    </row>
    <row r="31" spans="1:14" x14ac:dyDescent="0.25">
      <c r="A31" s="99" t="s">
        <v>785</v>
      </c>
      <c r="B31" s="99" t="s">
        <v>784</v>
      </c>
      <c r="C31" s="99">
        <v>492</v>
      </c>
      <c r="D31" s="99">
        <v>96</v>
      </c>
      <c r="E31" s="99">
        <v>100</v>
      </c>
      <c r="F31" s="99">
        <v>66</v>
      </c>
      <c r="G31" s="99">
        <v>72</v>
      </c>
      <c r="H31" s="99">
        <v>81</v>
      </c>
      <c r="I31" s="99">
        <v>77</v>
      </c>
      <c r="J31" s="99"/>
      <c r="K31" s="99"/>
      <c r="L31" s="99"/>
      <c r="M31" s="100">
        <v>0</v>
      </c>
      <c r="N31" s="100" t="str">
        <f t="shared" si="0"/>
        <v/>
      </c>
    </row>
    <row r="32" spans="1:14" x14ac:dyDescent="0.25">
      <c r="A32" s="99" t="s">
        <v>160</v>
      </c>
      <c r="B32" s="99" t="s">
        <v>93</v>
      </c>
      <c r="C32" s="99">
        <v>525</v>
      </c>
      <c r="D32" s="99">
        <v>74</v>
      </c>
      <c r="E32" s="99">
        <v>97</v>
      </c>
      <c r="F32" s="99">
        <v>85</v>
      </c>
      <c r="G32" s="99">
        <v>94</v>
      </c>
      <c r="H32" s="99">
        <v>92</v>
      </c>
      <c r="I32" s="99">
        <v>83</v>
      </c>
      <c r="J32" s="99"/>
      <c r="K32" s="99"/>
      <c r="L32" s="99"/>
      <c r="M32" s="100">
        <v>0</v>
      </c>
      <c r="N32" s="100" t="str">
        <f t="shared" si="0"/>
        <v/>
      </c>
    </row>
    <row r="33" spans="1:14" x14ac:dyDescent="0.25">
      <c r="A33" s="99" t="s">
        <v>161</v>
      </c>
      <c r="B33" s="99" t="s">
        <v>544</v>
      </c>
      <c r="C33" s="99">
        <v>728</v>
      </c>
      <c r="D33" s="99">
        <v>133</v>
      </c>
      <c r="E33" s="99">
        <v>120</v>
      </c>
      <c r="F33" s="99">
        <v>131</v>
      </c>
      <c r="G33" s="99">
        <v>128</v>
      </c>
      <c r="H33" s="99">
        <v>105</v>
      </c>
      <c r="I33" s="99">
        <v>111</v>
      </c>
      <c r="J33" s="99"/>
      <c r="K33" s="99"/>
      <c r="L33" s="99"/>
      <c r="M33" s="100">
        <v>0</v>
      </c>
      <c r="N33" s="100" t="str">
        <f t="shared" si="0"/>
        <v/>
      </c>
    </row>
    <row r="34" spans="1:14" x14ac:dyDescent="0.25">
      <c r="A34" s="99" t="s">
        <v>938</v>
      </c>
      <c r="B34" s="99" t="s">
        <v>939</v>
      </c>
      <c r="C34" s="99">
        <v>79</v>
      </c>
      <c r="D34" s="99"/>
      <c r="E34" s="99"/>
      <c r="F34" s="99"/>
      <c r="G34" s="99"/>
      <c r="H34" s="99"/>
      <c r="I34" s="99"/>
      <c r="J34" s="99"/>
      <c r="K34" s="99"/>
      <c r="L34" s="99"/>
      <c r="M34" s="100">
        <v>0</v>
      </c>
      <c r="N34" s="100" t="str">
        <f t="shared" si="0"/>
        <v/>
      </c>
    </row>
    <row r="35" spans="1:14" x14ac:dyDescent="0.25">
      <c r="A35" s="99" t="s">
        <v>162</v>
      </c>
      <c r="B35" s="99" t="s">
        <v>99</v>
      </c>
      <c r="C35" s="99">
        <v>609</v>
      </c>
      <c r="D35" s="99">
        <v>93</v>
      </c>
      <c r="E35" s="99">
        <v>115</v>
      </c>
      <c r="F35" s="99">
        <v>100</v>
      </c>
      <c r="G35" s="99">
        <v>94</v>
      </c>
      <c r="H35" s="99">
        <v>59</v>
      </c>
      <c r="I35" s="99">
        <v>78</v>
      </c>
      <c r="J35" s="99"/>
      <c r="K35" s="99"/>
      <c r="L35" s="99"/>
      <c r="M35" s="100">
        <v>0</v>
      </c>
      <c r="N35" s="100" t="str">
        <f t="shared" si="0"/>
        <v/>
      </c>
    </row>
    <row r="36" spans="1:14" x14ac:dyDescent="0.25">
      <c r="A36" s="99" t="s">
        <v>163</v>
      </c>
      <c r="B36" s="99" t="s">
        <v>783</v>
      </c>
      <c r="C36" s="99">
        <v>913</v>
      </c>
      <c r="D36" s="99">
        <v>166</v>
      </c>
      <c r="E36" s="99">
        <v>152</v>
      </c>
      <c r="F36" s="99">
        <v>149</v>
      </c>
      <c r="G36" s="99">
        <v>147</v>
      </c>
      <c r="H36" s="99">
        <v>148</v>
      </c>
      <c r="I36" s="99">
        <v>151</v>
      </c>
      <c r="J36" s="99"/>
      <c r="K36" s="99"/>
      <c r="L36" s="99"/>
      <c r="M36" s="100">
        <v>0</v>
      </c>
      <c r="N36" s="100" t="str">
        <f t="shared" si="0"/>
        <v/>
      </c>
    </row>
    <row r="37" spans="1:14" x14ac:dyDescent="0.25">
      <c r="A37" s="99" t="s">
        <v>164</v>
      </c>
      <c r="B37" s="99" t="s">
        <v>782</v>
      </c>
      <c r="C37" s="99">
        <v>551</v>
      </c>
      <c r="D37" s="99">
        <v>93</v>
      </c>
      <c r="E37" s="99">
        <v>100</v>
      </c>
      <c r="F37" s="99">
        <v>81</v>
      </c>
      <c r="G37" s="99">
        <v>88</v>
      </c>
      <c r="H37" s="99">
        <v>82</v>
      </c>
      <c r="I37" s="99">
        <v>72</v>
      </c>
      <c r="J37" s="99"/>
      <c r="K37" s="99"/>
      <c r="L37" s="99"/>
      <c r="M37" s="100">
        <v>0</v>
      </c>
      <c r="N37" s="100" t="str">
        <f t="shared" si="0"/>
        <v/>
      </c>
    </row>
    <row r="38" spans="1:14" x14ac:dyDescent="0.25">
      <c r="A38" s="99" t="s">
        <v>819</v>
      </c>
      <c r="B38" s="99" t="s">
        <v>820</v>
      </c>
      <c r="C38" s="99">
        <v>613</v>
      </c>
      <c r="D38" s="99">
        <v>83</v>
      </c>
      <c r="E38" s="99">
        <v>93</v>
      </c>
      <c r="F38" s="99">
        <v>93</v>
      </c>
      <c r="G38" s="99">
        <v>153</v>
      </c>
      <c r="H38" s="99">
        <v>98</v>
      </c>
      <c r="I38" s="99">
        <v>93</v>
      </c>
      <c r="J38" s="99"/>
      <c r="K38" s="99"/>
      <c r="L38" s="99"/>
      <c r="M38" s="100">
        <v>0</v>
      </c>
      <c r="N38" s="100" t="str">
        <f t="shared" si="0"/>
        <v/>
      </c>
    </row>
    <row r="39" spans="1:14" x14ac:dyDescent="0.25">
      <c r="A39" s="99" t="s">
        <v>165</v>
      </c>
      <c r="B39" s="99" t="s">
        <v>1401</v>
      </c>
      <c r="C39" s="99">
        <v>462</v>
      </c>
      <c r="D39" s="99">
        <v>72</v>
      </c>
      <c r="E39" s="99">
        <v>82</v>
      </c>
      <c r="F39" s="99">
        <v>55</v>
      </c>
      <c r="G39" s="99">
        <v>50</v>
      </c>
      <c r="H39" s="99">
        <v>65</v>
      </c>
      <c r="I39" s="99">
        <v>68</v>
      </c>
      <c r="J39" s="99"/>
      <c r="K39" s="99"/>
      <c r="L39" s="99"/>
      <c r="M39" s="100">
        <v>0</v>
      </c>
      <c r="N39" s="100" t="str">
        <f t="shared" si="0"/>
        <v/>
      </c>
    </row>
    <row r="40" spans="1:14" x14ac:dyDescent="0.25">
      <c r="A40" s="99" t="s">
        <v>166</v>
      </c>
      <c r="B40" s="99" t="s">
        <v>935</v>
      </c>
      <c r="C40" s="99">
        <v>1208</v>
      </c>
      <c r="D40" s="99">
        <v>98</v>
      </c>
      <c r="E40" s="99">
        <v>150</v>
      </c>
      <c r="F40" s="99">
        <v>133</v>
      </c>
      <c r="G40" s="99">
        <v>120</v>
      </c>
      <c r="H40" s="99">
        <v>123</v>
      </c>
      <c r="I40" s="99">
        <v>141</v>
      </c>
      <c r="J40" s="99">
        <v>121</v>
      </c>
      <c r="K40" s="99">
        <v>119</v>
      </c>
      <c r="L40" s="99">
        <v>155</v>
      </c>
      <c r="M40" s="100">
        <v>0</v>
      </c>
      <c r="N40" s="100">
        <f t="shared" si="0"/>
        <v>155</v>
      </c>
    </row>
    <row r="41" spans="1:14" x14ac:dyDescent="0.25">
      <c r="A41" s="99" t="s">
        <v>167</v>
      </c>
      <c r="B41" s="99" t="s">
        <v>780</v>
      </c>
      <c r="C41" s="99">
        <v>736</v>
      </c>
      <c r="D41" s="99">
        <v>122</v>
      </c>
      <c r="E41" s="99">
        <v>126</v>
      </c>
      <c r="F41" s="99">
        <v>110</v>
      </c>
      <c r="G41" s="99">
        <v>117</v>
      </c>
      <c r="H41" s="99">
        <v>107</v>
      </c>
      <c r="I41" s="99">
        <v>95</v>
      </c>
      <c r="J41" s="99"/>
      <c r="K41" s="99"/>
      <c r="L41" s="99"/>
      <c r="M41" s="100">
        <v>0</v>
      </c>
      <c r="N41" s="100" t="str">
        <f t="shared" si="0"/>
        <v/>
      </c>
    </row>
    <row r="42" spans="1:14" x14ac:dyDescent="0.25">
      <c r="A42" s="99" t="s">
        <v>168</v>
      </c>
      <c r="B42" s="99" t="s">
        <v>922</v>
      </c>
      <c r="C42" s="99">
        <v>651</v>
      </c>
      <c r="D42" s="99">
        <v>68</v>
      </c>
      <c r="E42" s="99">
        <v>74</v>
      </c>
      <c r="F42" s="99">
        <v>95</v>
      </c>
      <c r="G42" s="99">
        <v>114</v>
      </c>
      <c r="H42" s="99">
        <v>112</v>
      </c>
      <c r="I42" s="99">
        <v>127</v>
      </c>
      <c r="J42" s="99"/>
      <c r="K42" s="99"/>
      <c r="L42" s="99"/>
      <c r="M42" s="100">
        <v>0</v>
      </c>
      <c r="N42" s="100" t="str">
        <f t="shared" si="0"/>
        <v/>
      </c>
    </row>
    <row r="43" spans="1:14" x14ac:dyDescent="0.25">
      <c r="A43" s="99" t="s">
        <v>169</v>
      </c>
      <c r="B43" s="99" t="s">
        <v>16</v>
      </c>
      <c r="C43" s="99">
        <v>574</v>
      </c>
      <c r="D43" s="99">
        <v>77</v>
      </c>
      <c r="E43" s="99">
        <v>88</v>
      </c>
      <c r="F43" s="99">
        <v>101</v>
      </c>
      <c r="G43" s="99">
        <v>120</v>
      </c>
      <c r="H43" s="99">
        <v>101</v>
      </c>
      <c r="I43" s="99">
        <v>87</v>
      </c>
      <c r="J43" s="99"/>
      <c r="K43" s="99"/>
      <c r="L43" s="99"/>
      <c r="M43" s="100">
        <v>0</v>
      </c>
      <c r="N43" s="100" t="str">
        <f t="shared" si="0"/>
        <v/>
      </c>
    </row>
    <row r="44" spans="1:14" x14ac:dyDescent="0.25">
      <c r="A44" s="99" t="s">
        <v>170</v>
      </c>
      <c r="B44" s="99" t="s">
        <v>73</v>
      </c>
      <c r="C44" s="99">
        <v>586</v>
      </c>
      <c r="D44" s="99">
        <v>98</v>
      </c>
      <c r="E44" s="99">
        <v>82</v>
      </c>
      <c r="F44" s="99">
        <v>109</v>
      </c>
      <c r="G44" s="99">
        <v>113</v>
      </c>
      <c r="H44" s="99">
        <v>86</v>
      </c>
      <c r="I44" s="99">
        <v>98</v>
      </c>
      <c r="J44" s="99"/>
      <c r="K44" s="99"/>
      <c r="L44" s="99"/>
      <c r="M44" s="100">
        <v>0</v>
      </c>
      <c r="N44" s="100" t="str">
        <f t="shared" si="0"/>
        <v/>
      </c>
    </row>
    <row r="45" spans="1:14" x14ac:dyDescent="0.25">
      <c r="A45" s="99" t="s">
        <v>171</v>
      </c>
      <c r="B45" s="99" t="s">
        <v>779</v>
      </c>
      <c r="C45" s="99">
        <v>462</v>
      </c>
      <c r="D45" s="99">
        <v>64</v>
      </c>
      <c r="E45" s="99">
        <v>87</v>
      </c>
      <c r="F45" s="99">
        <v>59</v>
      </c>
      <c r="G45" s="99">
        <v>84</v>
      </c>
      <c r="H45" s="99">
        <v>68</v>
      </c>
      <c r="I45" s="99">
        <v>61</v>
      </c>
      <c r="J45" s="99"/>
      <c r="K45" s="99"/>
      <c r="L45" s="99"/>
      <c r="M45" s="100">
        <v>0</v>
      </c>
      <c r="N45" s="100" t="str">
        <f t="shared" si="0"/>
        <v/>
      </c>
    </row>
    <row r="46" spans="1:14" x14ac:dyDescent="0.25">
      <c r="A46" s="99" t="s">
        <v>172</v>
      </c>
      <c r="B46" s="99" t="s">
        <v>778</v>
      </c>
      <c r="C46" s="99">
        <v>726</v>
      </c>
      <c r="D46" s="99">
        <v>127</v>
      </c>
      <c r="E46" s="99">
        <v>128</v>
      </c>
      <c r="F46" s="99">
        <v>96</v>
      </c>
      <c r="G46" s="99">
        <v>140</v>
      </c>
      <c r="H46" s="99">
        <v>97</v>
      </c>
      <c r="I46" s="99">
        <v>107</v>
      </c>
      <c r="J46" s="99"/>
      <c r="K46" s="99"/>
      <c r="L46" s="99"/>
      <c r="M46" s="100">
        <v>0</v>
      </c>
      <c r="N46" s="100" t="str">
        <f t="shared" si="0"/>
        <v/>
      </c>
    </row>
    <row r="47" spans="1:14" x14ac:dyDescent="0.25">
      <c r="A47" s="99" t="s">
        <v>173</v>
      </c>
      <c r="B47" s="99" t="s">
        <v>17</v>
      </c>
      <c r="C47" s="99">
        <v>646</v>
      </c>
      <c r="D47" s="99">
        <v>119</v>
      </c>
      <c r="E47" s="99">
        <v>99</v>
      </c>
      <c r="F47" s="99">
        <v>74</v>
      </c>
      <c r="G47" s="99">
        <v>122</v>
      </c>
      <c r="H47" s="99">
        <v>114</v>
      </c>
      <c r="I47" s="99">
        <v>118</v>
      </c>
      <c r="J47" s="99"/>
      <c r="K47" s="99"/>
      <c r="L47" s="99"/>
      <c r="M47" s="100">
        <v>0</v>
      </c>
      <c r="N47" s="100" t="str">
        <f t="shared" si="0"/>
        <v/>
      </c>
    </row>
    <row r="48" spans="1:14" x14ac:dyDescent="0.25">
      <c r="A48" s="99" t="s">
        <v>174</v>
      </c>
      <c r="B48" s="99" t="s">
        <v>777</v>
      </c>
      <c r="C48" s="99">
        <v>306</v>
      </c>
      <c r="D48" s="99">
        <v>51</v>
      </c>
      <c r="E48" s="99">
        <v>50</v>
      </c>
      <c r="F48" s="99">
        <v>61</v>
      </c>
      <c r="G48" s="99">
        <v>47</v>
      </c>
      <c r="H48" s="99">
        <v>28</v>
      </c>
      <c r="I48" s="99">
        <v>31</v>
      </c>
      <c r="J48" s="99"/>
      <c r="K48" s="99"/>
      <c r="L48" s="99"/>
      <c r="M48" s="100">
        <v>0</v>
      </c>
      <c r="N48" s="100" t="str">
        <f t="shared" si="0"/>
        <v/>
      </c>
    </row>
    <row r="49" spans="1:14" x14ac:dyDescent="0.25">
      <c r="A49" s="99" t="s">
        <v>175</v>
      </c>
      <c r="B49" s="99" t="s">
        <v>860</v>
      </c>
      <c r="C49" s="99">
        <v>849</v>
      </c>
      <c r="D49" s="99">
        <v>84</v>
      </c>
      <c r="E49" s="99">
        <v>107</v>
      </c>
      <c r="F49" s="99">
        <v>105</v>
      </c>
      <c r="G49" s="99">
        <v>118</v>
      </c>
      <c r="H49" s="99">
        <v>93</v>
      </c>
      <c r="I49" s="99">
        <v>84</v>
      </c>
      <c r="J49" s="99">
        <v>72</v>
      </c>
      <c r="K49" s="99">
        <v>78</v>
      </c>
      <c r="L49" s="99">
        <v>60</v>
      </c>
      <c r="M49" s="100">
        <v>0</v>
      </c>
      <c r="N49" s="100">
        <f t="shared" si="0"/>
        <v>60</v>
      </c>
    </row>
    <row r="50" spans="1:14" x14ac:dyDescent="0.25">
      <c r="A50" s="99" t="s">
        <v>176</v>
      </c>
      <c r="B50" s="99" t="s">
        <v>776</v>
      </c>
      <c r="C50" s="99">
        <v>550</v>
      </c>
      <c r="D50" s="99">
        <v>85</v>
      </c>
      <c r="E50" s="99">
        <v>94</v>
      </c>
      <c r="F50" s="99">
        <v>84</v>
      </c>
      <c r="G50" s="99">
        <v>87</v>
      </c>
      <c r="H50" s="99">
        <v>86</v>
      </c>
      <c r="I50" s="99">
        <v>77</v>
      </c>
      <c r="J50" s="99"/>
      <c r="K50" s="99"/>
      <c r="L50" s="99"/>
      <c r="M50" s="100">
        <v>0</v>
      </c>
      <c r="N50" s="100" t="str">
        <f t="shared" si="0"/>
        <v/>
      </c>
    </row>
    <row r="51" spans="1:14" x14ac:dyDescent="0.25">
      <c r="A51" s="99" t="s">
        <v>177</v>
      </c>
      <c r="B51" s="99" t="s">
        <v>775</v>
      </c>
      <c r="C51" s="99">
        <v>839</v>
      </c>
      <c r="D51" s="99">
        <v>117</v>
      </c>
      <c r="E51" s="99">
        <v>132</v>
      </c>
      <c r="F51" s="99">
        <v>137</v>
      </c>
      <c r="G51" s="99">
        <v>156</v>
      </c>
      <c r="H51" s="99">
        <v>125</v>
      </c>
      <c r="I51" s="99">
        <v>152</v>
      </c>
      <c r="J51" s="99"/>
      <c r="K51" s="99"/>
      <c r="L51" s="99"/>
      <c r="M51" s="100">
        <v>0</v>
      </c>
      <c r="N51" s="100" t="str">
        <f t="shared" si="0"/>
        <v/>
      </c>
    </row>
    <row r="52" spans="1:14" x14ac:dyDescent="0.25">
      <c r="A52" s="99" t="s">
        <v>178</v>
      </c>
      <c r="B52" s="99" t="s">
        <v>774</v>
      </c>
      <c r="C52" s="99">
        <v>501</v>
      </c>
      <c r="D52" s="99">
        <v>76</v>
      </c>
      <c r="E52" s="99">
        <v>79</v>
      </c>
      <c r="F52" s="99">
        <v>76</v>
      </c>
      <c r="G52" s="99">
        <v>71</v>
      </c>
      <c r="H52" s="99">
        <v>80</v>
      </c>
      <c r="I52" s="99">
        <v>57</v>
      </c>
      <c r="J52" s="99"/>
      <c r="K52" s="99"/>
      <c r="L52" s="99"/>
      <c r="M52" s="100">
        <v>0</v>
      </c>
      <c r="N52" s="100" t="str">
        <f t="shared" si="0"/>
        <v/>
      </c>
    </row>
    <row r="53" spans="1:14" x14ac:dyDescent="0.25">
      <c r="A53" s="99" t="s">
        <v>179</v>
      </c>
      <c r="B53" s="99" t="s">
        <v>773</v>
      </c>
      <c r="C53" s="99">
        <v>444</v>
      </c>
      <c r="D53" s="99">
        <v>57</v>
      </c>
      <c r="E53" s="99">
        <v>72</v>
      </c>
      <c r="F53" s="99">
        <v>68</v>
      </c>
      <c r="G53" s="99">
        <v>81</v>
      </c>
      <c r="H53" s="99">
        <v>62</v>
      </c>
      <c r="I53" s="99">
        <v>96</v>
      </c>
      <c r="J53" s="99"/>
      <c r="K53" s="99"/>
      <c r="L53" s="99"/>
      <c r="M53" s="100">
        <v>0</v>
      </c>
      <c r="N53" s="100" t="str">
        <f t="shared" si="0"/>
        <v/>
      </c>
    </row>
    <row r="54" spans="1:14" x14ac:dyDescent="0.25">
      <c r="A54" s="99" t="s">
        <v>180</v>
      </c>
      <c r="B54" s="99" t="s">
        <v>517</v>
      </c>
      <c r="C54" s="99">
        <v>848</v>
      </c>
      <c r="D54" s="99">
        <v>80</v>
      </c>
      <c r="E54" s="99">
        <v>64</v>
      </c>
      <c r="F54" s="99">
        <v>81</v>
      </c>
      <c r="G54" s="99">
        <v>87</v>
      </c>
      <c r="H54" s="99">
        <v>77</v>
      </c>
      <c r="I54" s="99">
        <v>87</v>
      </c>
      <c r="J54" s="99">
        <v>98</v>
      </c>
      <c r="K54" s="99">
        <v>101</v>
      </c>
      <c r="L54" s="99">
        <v>106</v>
      </c>
      <c r="M54" s="100">
        <v>0</v>
      </c>
      <c r="N54" s="100">
        <f t="shared" si="0"/>
        <v>106</v>
      </c>
    </row>
    <row r="55" spans="1:14" x14ac:dyDescent="0.25">
      <c r="A55" s="99" t="s">
        <v>181</v>
      </c>
      <c r="B55" s="99" t="s">
        <v>772</v>
      </c>
      <c r="C55" s="99">
        <v>581</v>
      </c>
      <c r="D55" s="99">
        <v>95</v>
      </c>
      <c r="E55" s="99">
        <v>75</v>
      </c>
      <c r="F55" s="99">
        <v>78</v>
      </c>
      <c r="G55" s="99">
        <v>83</v>
      </c>
      <c r="H55" s="99">
        <v>72</v>
      </c>
      <c r="I55" s="99">
        <v>76</v>
      </c>
      <c r="J55" s="99"/>
      <c r="K55" s="99"/>
      <c r="L55" s="99"/>
      <c r="M55" s="100">
        <v>0</v>
      </c>
      <c r="N55" s="100" t="str">
        <f t="shared" si="0"/>
        <v/>
      </c>
    </row>
    <row r="56" spans="1:14" x14ac:dyDescent="0.25">
      <c r="A56" s="99" t="s">
        <v>182</v>
      </c>
      <c r="B56" s="99" t="s">
        <v>771</v>
      </c>
      <c r="C56" s="99">
        <v>795</v>
      </c>
      <c r="D56" s="99">
        <v>138</v>
      </c>
      <c r="E56" s="99">
        <v>132</v>
      </c>
      <c r="F56" s="99">
        <v>101</v>
      </c>
      <c r="G56" s="99">
        <v>155</v>
      </c>
      <c r="H56" s="99">
        <v>112</v>
      </c>
      <c r="I56" s="99">
        <v>107</v>
      </c>
      <c r="J56" s="99"/>
      <c r="K56" s="99"/>
      <c r="L56" s="99"/>
      <c r="M56" s="100">
        <v>0</v>
      </c>
      <c r="N56" s="100" t="str">
        <f t="shared" si="0"/>
        <v/>
      </c>
    </row>
    <row r="57" spans="1:14" x14ac:dyDescent="0.25">
      <c r="A57" s="99" t="s">
        <v>183</v>
      </c>
      <c r="B57" s="99" t="s">
        <v>770</v>
      </c>
      <c r="C57" s="99">
        <v>678</v>
      </c>
      <c r="D57" s="99">
        <v>87</v>
      </c>
      <c r="E57" s="99">
        <v>109</v>
      </c>
      <c r="F57" s="99">
        <v>96</v>
      </c>
      <c r="G57" s="99">
        <v>114</v>
      </c>
      <c r="H57" s="99">
        <v>99</v>
      </c>
      <c r="I57" s="99">
        <v>123</v>
      </c>
      <c r="J57" s="99"/>
      <c r="K57" s="99"/>
      <c r="L57" s="99"/>
      <c r="M57" s="100">
        <v>0</v>
      </c>
      <c r="N57" s="100" t="str">
        <f t="shared" si="0"/>
        <v/>
      </c>
    </row>
    <row r="58" spans="1:14" x14ac:dyDescent="0.25">
      <c r="A58" s="99" t="s">
        <v>184</v>
      </c>
      <c r="B58" s="99" t="s">
        <v>769</v>
      </c>
      <c r="C58" s="99">
        <v>461</v>
      </c>
      <c r="D58" s="99">
        <v>87</v>
      </c>
      <c r="E58" s="99">
        <v>81</v>
      </c>
      <c r="F58" s="99">
        <v>76</v>
      </c>
      <c r="G58" s="99">
        <v>76</v>
      </c>
      <c r="H58" s="99">
        <v>60</v>
      </c>
      <c r="I58" s="99">
        <v>62</v>
      </c>
      <c r="J58" s="99"/>
      <c r="K58" s="99"/>
      <c r="L58" s="99"/>
      <c r="M58" s="100">
        <v>0</v>
      </c>
      <c r="N58" s="100" t="str">
        <f t="shared" si="0"/>
        <v/>
      </c>
    </row>
    <row r="59" spans="1:14" x14ac:dyDescent="0.25">
      <c r="A59" s="99" t="s">
        <v>185</v>
      </c>
      <c r="B59" s="99" t="s">
        <v>768</v>
      </c>
      <c r="C59" s="99">
        <v>297</v>
      </c>
      <c r="D59" s="99">
        <v>53</v>
      </c>
      <c r="E59" s="99">
        <v>37</v>
      </c>
      <c r="F59" s="99">
        <v>49</v>
      </c>
      <c r="G59" s="99">
        <v>45</v>
      </c>
      <c r="H59" s="99">
        <v>34</v>
      </c>
      <c r="I59" s="99">
        <v>41</v>
      </c>
      <c r="J59" s="99"/>
      <c r="K59" s="99"/>
      <c r="L59" s="99"/>
      <c r="M59" s="100">
        <v>0</v>
      </c>
      <c r="N59" s="100" t="str">
        <f t="shared" si="0"/>
        <v/>
      </c>
    </row>
    <row r="60" spans="1:14" x14ac:dyDescent="0.25">
      <c r="A60" s="99" t="s">
        <v>186</v>
      </c>
      <c r="B60" s="99" t="s">
        <v>767</v>
      </c>
      <c r="C60" s="99">
        <v>553</v>
      </c>
      <c r="D60" s="99">
        <v>104</v>
      </c>
      <c r="E60" s="99">
        <v>87</v>
      </c>
      <c r="F60" s="99">
        <v>87</v>
      </c>
      <c r="G60" s="99">
        <v>91</v>
      </c>
      <c r="H60" s="99">
        <v>76</v>
      </c>
      <c r="I60" s="99">
        <v>59</v>
      </c>
      <c r="J60" s="99"/>
      <c r="K60" s="99"/>
      <c r="L60" s="99"/>
      <c r="M60" s="100">
        <v>0</v>
      </c>
      <c r="N60" s="100" t="str">
        <f t="shared" si="0"/>
        <v/>
      </c>
    </row>
    <row r="61" spans="1:14" x14ac:dyDescent="0.25">
      <c r="A61" s="99" t="s">
        <v>187</v>
      </c>
      <c r="B61" s="99" t="s">
        <v>542</v>
      </c>
      <c r="C61" s="99">
        <v>33</v>
      </c>
      <c r="D61" s="99">
        <v>4</v>
      </c>
      <c r="E61" s="99">
        <v>3</v>
      </c>
      <c r="F61" s="99">
        <v>4</v>
      </c>
      <c r="G61" s="99"/>
      <c r="H61" s="99"/>
      <c r="I61" s="99"/>
      <c r="J61" s="99"/>
      <c r="K61" s="99"/>
      <c r="L61" s="99"/>
      <c r="M61" s="100">
        <v>0</v>
      </c>
      <c r="N61" s="100" t="str">
        <f t="shared" si="0"/>
        <v/>
      </c>
    </row>
    <row r="62" spans="1:14" x14ac:dyDescent="0.25">
      <c r="A62" s="99" t="s">
        <v>188</v>
      </c>
      <c r="B62" s="99" t="s">
        <v>766</v>
      </c>
      <c r="C62" s="99">
        <v>1004</v>
      </c>
      <c r="D62" s="99">
        <v>116</v>
      </c>
      <c r="E62" s="99">
        <v>113</v>
      </c>
      <c r="F62" s="99">
        <v>114</v>
      </c>
      <c r="G62" s="99">
        <v>111</v>
      </c>
      <c r="H62" s="99">
        <v>110</v>
      </c>
      <c r="I62" s="99">
        <v>118</v>
      </c>
      <c r="J62" s="99">
        <v>116</v>
      </c>
      <c r="K62" s="99">
        <v>101</v>
      </c>
      <c r="L62" s="99">
        <v>105</v>
      </c>
      <c r="M62" s="100">
        <v>47</v>
      </c>
      <c r="N62" s="100">
        <f t="shared" si="0"/>
        <v>58</v>
      </c>
    </row>
    <row r="63" spans="1:14" x14ac:dyDescent="0.25">
      <c r="A63" s="99" t="s">
        <v>189</v>
      </c>
      <c r="B63" s="99" t="s">
        <v>853</v>
      </c>
      <c r="C63" s="99">
        <v>722</v>
      </c>
      <c r="D63" s="99">
        <v>77</v>
      </c>
      <c r="E63" s="99">
        <v>72</v>
      </c>
      <c r="F63" s="99">
        <v>74</v>
      </c>
      <c r="G63" s="99">
        <v>80</v>
      </c>
      <c r="H63" s="99">
        <v>79</v>
      </c>
      <c r="I63" s="99">
        <v>91</v>
      </c>
      <c r="J63" s="99">
        <v>88</v>
      </c>
      <c r="K63" s="99">
        <v>69</v>
      </c>
      <c r="L63" s="99">
        <v>74</v>
      </c>
      <c r="M63" s="100">
        <v>0</v>
      </c>
      <c r="N63" s="100">
        <f t="shared" si="0"/>
        <v>74</v>
      </c>
    </row>
    <row r="64" spans="1:14" x14ac:dyDescent="0.25">
      <c r="A64" s="99" t="s">
        <v>190</v>
      </c>
      <c r="B64" s="99" t="s">
        <v>765</v>
      </c>
      <c r="C64" s="99">
        <v>1141</v>
      </c>
      <c r="D64" s="99">
        <v>178</v>
      </c>
      <c r="E64" s="99">
        <v>189</v>
      </c>
      <c r="F64" s="99">
        <v>184</v>
      </c>
      <c r="G64" s="99">
        <v>187</v>
      </c>
      <c r="H64" s="99">
        <v>154</v>
      </c>
      <c r="I64" s="99">
        <v>169</v>
      </c>
      <c r="J64" s="99"/>
      <c r="K64" s="99"/>
      <c r="L64" s="99"/>
      <c r="M64" s="100">
        <v>0</v>
      </c>
      <c r="N64" s="100" t="str">
        <f t="shared" si="0"/>
        <v/>
      </c>
    </row>
    <row r="65" spans="1:14" x14ac:dyDescent="0.25">
      <c r="A65" s="99" t="s">
        <v>191</v>
      </c>
      <c r="B65" s="99" t="s">
        <v>511</v>
      </c>
      <c r="C65" s="99">
        <v>977</v>
      </c>
      <c r="D65" s="99"/>
      <c r="E65" s="99">
        <v>150</v>
      </c>
      <c r="F65" s="99">
        <v>247</v>
      </c>
      <c r="G65" s="99">
        <v>234</v>
      </c>
      <c r="H65" s="99">
        <v>184</v>
      </c>
      <c r="I65" s="99">
        <v>162</v>
      </c>
      <c r="J65" s="99"/>
      <c r="K65" s="99"/>
      <c r="L65" s="99"/>
      <c r="M65" s="100">
        <v>0</v>
      </c>
      <c r="N65" s="100" t="str">
        <f t="shared" si="0"/>
        <v/>
      </c>
    </row>
    <row r="66" spans="1:14" x14ac:dyDescent="0.25">
      <c r="A66" s="99" t="s">
        <v>764</v>
      </c>
      <c r="B66" s="99" t="s">
        <v>985</v>
      </c>
      <c r="C66" s="99">
        <v>549</v>
      </c>
      <c r="D66" s="99">
        <v>99</v>
      </c>
      <c r="E66" s="99">
        <v>76</v>
      </c>
      <c r="F66" s="99">
        <v>56</v>
      </c>
      <c r="G66" s="99">
        <v>109</v>
      </c>
      <c r="H66" s="99">
        <v>88</v>
      </c>
      <c r="I66" s="99">
        <v>66</v>
      </c>
      <c r="J66" s="99">
        <v>47</v>
      </c>
      <c r="K66" s="99">
        <v>8</v>
      </c>
      <c r="L66" s="99"/>
      <c r="M66" s="100">
        <v>0</v>
      </c>
      <c r="N66" s="100" t="str">
        <f t="shared" si="0"/>
        <v/>
      </c>
    </row>
    <row r="67" spans="1:14" x14ac:dyDescent="0.25">
      <c r="A67" s="99" t="s">
        <v>763</v>
      </c>
      <c r="B67" s="99" t="s">
        <v>532</v>
      </c>
      <c r="C67" s="99">
        <v>550</v>
      </c>
      <c r="D67" s="99">
        <v>91</v>
      </c>
      <c r="E67" s="99">
        <v>125</v>
      </c>
      <c r="F67" s="99">
        <v>118</v>
      </c>
      <c r="G67" s="99">
        <v>112</v>
      </c>
      <c r="H67" s="99">
        <v>79</v>
      </c>
      <c r="I67" s="99">
        <v>25</v>
      </c>
      <c r="J67" s="99"/>
      <c r="K67" s="99"/>
      <c r="L67" s="99"/>
      <c r="M67" s="100">
        <v>0</v>
      </c>
      <c r="N67" s="100" t="str">
        <f t="shared" si="0"/>
        <v/>
      </c>
    </row>
    <row r="68" spans="1:14" x14ac:dyDescent="0.25">
      <c r="A68" s="99" t="s">
        <v>192</v>
      </c>
      <c r="B68" s="99" t="s">
        <v>101</v>
      </c>
      <c r="C68" s="99">
        <v>842</v>
      </c>
      <c r="D68" s="99">
        <v>114</v>
      </c>
      <c r="E68" s="99">
        <v>135</v>
      </c>
      <c r="F68" s="99">
        <v>106</v>
      </c>
      <c r="G68" s="99">
        <v>88</v>
      </c>
      <c r="H68" s="99">
        <v>82</v>
      </c>
      <c r="I68" s="99">
        <v>104</v>
      </c>
      <c r="J68" s="99">
        <v>82</v>
      </c>
      <c r="K68" s="99">
        <v>59</v>
      </c>
      <c r="L68" s="99">
        <v>72</v>
      </c>
      <c r="M68" s="100">
        <v>2</v>
      </c>
      <c r="N68" s="100">
        <f t="shared" ref="N68:N131" si="1">IF(L68="","",L68-M68)</f>
        <v>70</v>
      </c>
    </row>
    <row r="69" spans="1:14" x14ac:dyDescent="0.25">
      <c r="A69" s="99" t="s">
        <v>193</v>
      </c>
      <c r="B69" s="99" t="s">
        <v>762</v>
      </c>
      <c r="C69" s="99">
        <v>837</v>
      </c>
      <c r="D69" s="99">
        <v>132</v>
      </c>
      <c r="E69" s="99">
        <v>134</v>
      </c>
      <c r="F69" s="99">
        <v>161</v>
      </c>
      <c r="G69" s="99">
        <v>111</v>
      </c>
      <c r="H69" s="99">
        <v>142</v>
      </c>
      <c r="I69" s="99">
        <v>141</v>
      </c>
      <c r="J69" s="99"/>
      <c r="K69" s="99"/>
      <c r="L69" s="99"/>
      <c r="M69" s="100">
        <v>0</v>
      </c>
      <c r="N69" s="100" t="str">
        <f t="shared" si="1"/>
        <v/>
      </c>
    </row>
    <row r="70" spans="1:14" x14ac:dyDescent="0.25">
      <c r="A70" s="99" t="s">
        <v>761</v>
      </c>
      <c r="B70" s="99" t="s">
        <v>552</v>
      </c>
      <c r="C70" s="99">
        <v>32</v>
      </c>
      <c r="D70" s="99">
        <v>7</v>
      </c>
      <c r="E70" s="99">
        <v>9</v>
      </c>
      <c r="F70" s="99">
        <v>9</v>
      </c>
      <c r="G70" s="99"/>
      <c r="H70" s="99"/>
      <c r="I70" s="99">
        <v>2</v>
      </c>
      <c r="J70" s="99">
        <v>1</v>
      </c>
      <c r="K70" s="99"/>
      <c r="L70" s="99">
        <v>3</v>
      </c>
      <c r="M70" s="100">
        <v>0</v>
      </c>
      <c r="N70" s="100">
        <f t="shared" si="1"/>
        <v>3</v>
      </c>
    </row>
    <row r="71" spans="1:14" x14ac:dyDescent="0.25">
      <c r="A71" s="99" t="s">
        <v>194</v>
      </c>
      <c r="B71" s="99" t="s">
        <v>760</v>
      </c>
      <c r="C71" s="99">
        <v>465</v>
      </c>
      <c r="D71" s="99">
        <v>59</v>
      </c>
      <c r="E71" s="99">
        <v>79</v>
      </c>
      <c r="F71" s="99">
        <v>73</v>
      </c>
      <c r="G71" s="99">
        <v>71</v>
      </c>
      <c r="H71" s="99">
        <v>81</v>
      </c>
      <c r="I71" s="99">
        <v>81</v>
      </c>
      <c r="J71" s="99"/>
      <c r="K71" s="99"/>
      <c r="L71" s="99"/>
      <c r="M71" s="100">
        <v>0</v>
      </c>
      <c r="N71" s="100" t="str">
        <f t="shared" si="1"/>
        <v/>
      </c>
    </row>
    <row r="72" spans="1:14" x14ac:dyDescent="0.25">
      <c r="A72" s="99" t="s">
        <v>195</v>
      </c>
      <c r="B72" s="99" t="s">
        <v>74</v>
      </c>
      <c r="C72" s="99">
        <v>1449</v>
      </c>
      <c r="D72" s="99">
        <v>140</v>
      </c>
      <c r="E72" s="99">
        <v>152</v>
      </c>
      <c r="F72" s="99">
        <v>167</v>
      </c>
      <c r="G72" s="99">
        <v>158</v>
      </c>
      <c r="H72" s="99">
        <v>164</v>
      </c>
      <c r="I72" s="99">
        <v>165</v>
      </c>
      <c r="J72" s="99">
        <v>152</v>
      </c>
      <c r="K72" s="99">
        <v>170</v>
      </c>
      <c r="L72" s="99">
        <v>156</v>
      </c>
      <c r="M72" s="100">
        <v>0</v>
      </c>
      <c r="N72" s="100">
        <f t="shared" si="1"/>
        <v>156</v>
      </c>
    </row>
    <row r="73" spans="1:14" x14ac:dyDescent="0.25">
      <c r="A73" s="99" t="s">
        <v>196</v>
      </c>
      <c r="B73" s="99" t="s">
        <v>759</v>
      </c>
      <c r="C73" s="99">
        <v>416</v>
      </c>
      <c r="D73" s="99">
        <v>80</v>
      </c>
      <c r="E73" s="99">
        <v>77</v>
      </c>
      <c r="F73" s="99">
        <v>63</v>
      </c>
      <c r="G73" s="99">
        <v>62</v>
      </c>
      <c r="H73" s="99">
        <v>46</v>
      </c>
      <c r="I73" s="99">
        <v>69</v>
      </c>
      <c r="J73" s="99"/>
      <c r="K73" s="99"/>
      <c r="L73" s="99"/>
      <c r="M73" s="100">
        <v>0</v>
      </c>
      <c r="N73" s="100" t="str">
        <f t="shared" si="1"/>
        <v/>
      </c>
    </row>
    <row r="74" spans="1:14" x14ac:dyDescent="0.25">
      <c r="A74" s="99" t="s">
        <v>197</v>
      </c>
      <c r="B74" s="99" t="s">
        <v>758</v>
      </c>
      <c r="C74" s="99">
        <v>701</v>
      </c>
      <c r="D74" s="99">
        <v>87</v>
      </c>
      <c r="E74" s="99">
        <v>126</v>
      </c>
      <c r="F74" s="99">
        <v>119</v>
      </c>
      <c r="G74" s="99">
        <v>95</v>
      </c>
      <c r="H74" s="99">
        <v>110</v>
      </c>
      <c r="I74" s="99">
        <v>144</v>
      </c>
      <c r="J74" s="99"/>
      <c r="K74" s="99"/>
      <c r="L74" s="99"/>
      <c r="M74" s="100">
        <v>0</v>
      </c>
      <c r="N74" s="100" t="str">
        <f t="shared" si="1"/>
        <v/>
      </c>
    </row>
    <row r="75" spans="1:14" x14ac:dyDescent="0.25">
      <c r="A75" s="99" t="s">
        <v>198</v>
      </c>
      <c r="B75" s="99" t="s">
        <v>757</v>
      </c>
      <c r="C75" s="99">
        <v>275</v>
      </c>
      <c r="D75" s="99">
        <v>38</v>
      </c>
      <c r="E75" s="99">
        <v>37</v>
      </c>
      <c r="F75" s="99">
        <v>34</v>
      </c>
      <c r="G75" s="99">
        <v>65</v>
      </c>
      <c r="H75" s="99">
        <v>41</v>
      </c>
      <c r="I75" s="99">
        <v>42</v>
      </c>
      <c r="J75" s="99"/>
      <c r="K75" s="99"/>
      <c r="L75" s="99"/>
      <c r="M75" s="100">
        <v>0</v>
      </c>
      <c r="N75" s="100" t="str">
        <f t="shared" si="1"/>
        <v/>
      </c>
    </row>
    <row r="76" spans="1:14" x14ac:dyDescent="0.25">
      <c r="A76" s="99" t="s">
        <v>199</v>
      </c>
      <c r="B76" s="99" t="s">
        <v>5</v>
      </c>
      <c r="C76" s="99">
        <v>1573</v>
      </c>
      <c r="D76" s="99">
        <v>181</v>
      </c>
      <c r="E76" s="99">
        <v>161</v>
      </c>
      <c r="F76" s="99">
        <v>146</v>
      </c>
      <c r="G76" s="99">
        <v>182</v>
      </c>
      <c r="H76" s="99">
        <v>174</v>
      </c>
      <c r="I76" s="99">
        <v>164</v>
      </c>
      <c r="J76" s="99">
        <v>175</v>
      </c>
      <c r="K76" s="99">
        <v>177</v>
      </c>
      <c r="L76" s="99">
        <v>193</v>
      </c>
      <c r="M76" s="100">
        <v>40</v>
      </c>
      <c r="N76" s="100">
        <f t="shared" si="1"/>
        <v>153</v>
      </c>
    </row>
    <row r="77" spans="1:14" x14ac:dyDescent="0.25">
      <c r="A77" s="99" t="s">
        <v>200</v>
      </c>
      <c r="B77" s="99" t="s">
        <v>756</v>
      </c>
      <c r="C77" s="99">
        <v>325</v>
      </c>
      <c r="D77" s="99">
        <v>53</v>
      </c>
      <c r="E77" s="99">
        <v>39</v>
      </c>
      <c r="F77" s="99">
        <v>46</v>
      </c>
      <c r="G77" s="99">
        <v>26</v>
      </c>
      <c r="H77" s="99">
        <v>32</v>
      </c>
      <c r="I77" s="99">
        <v>39</v>
      </c>
      <c r="J77" s="99"/>
      <c r="K77" s="99"/>
      <c r="L77" s="99"/>
      <c r="M77" s="100">
        <v>0</v>
      </c>
      <c r="N77" s="100" t="str">
        <f t="shared" si="1"/>
        <v/>
      </c>
    </row>
    <row r="78" spans="1:14" x14ac:dyDescent="0.25">
      <c r="A78" s="99" t="s">
        <v>201</v>
      </c>
      <c r="B78" s="99" t="s">
        <v>102</v>
      </c>
      <c r="C78" s="99">
        <v>986</v>
      </c>
      <c r="D78" s="99">
        <v>137</v>
      </c>
      <c r="E78" s="99">
        <v>130</v>
      </c>
      <c r="F78" s="99">
        <v>161</v>
      </c>
      <c r="G78" s="99">
        <v>176</v>
      </c>
      <c r="H78" s="99">
        <v>163</v>
      </c>
      <c r="I78" s="99">
        <v>162</v>
      </c>
      <c r="J78" s="99"/>
      <c r="K78" s="99"/>
      <c r="L78" s="99"/>
      <c r="M78" s="100">
        <v>0</v>
      </c>
      <c r="N78" s="100" t="str">
        <f t="shared" si="1"/>
        <v/>
      </c>
    </row>
    <row r="79" spans="1:14" x14ac:dyDescent="0.25">
      <c r="A79" s="99" t="s">
        <v>202</v>
      </c>
      <c r="B79" s="99" t="s">
        <v>971</v>
      </c>
      <c r="C79" s="99">
        <v>428</v>
      </c>
      <c r="D79" s="99">
        <v>45</v>
      </c>
      <c r="E79" s="99">
        <v>48</v>
      </c>
      <c r="F79" s="99">
        <v>43</v>
      </c>
      <c r="G79" s="99">
        <v>41</v>
      </c>
      <c r="H79" s="99">
        <v>30</v>
      </c>
      <c r="I79" s="99">
        <v>35</v>
      </c>
      <c r="J79" s="99">
        <v>58</v>
      </c>
      <c r="K79" s="99">
        <v>47</v>
      </c>
      <c r="L79" s="99">
        <v>36</v>
      </c>
      <c r="M79" s="100">
        <v>0</v>
      </c>
      <c r="N79" s="100">
        <f t="shared" si="1"/>
        <v>36</v>
      </c>
    </row>
    <row r="80" spans="1:14" x14ac:dyDescent="0.25">
      <c r="A80" s="99" t="s">
        <v>203</v>
      </c>
      <c r="B80" s="99" t="s">
        <v>972</v>
      </c>
      <c r="C80" s="99">
        <v>382</v>
      </c>
      <c r="D80" s="99">
        <v>56</v>
      </c>
      <c r="E80" s="99">
        <v>47</v>
      </c>
      <c r="F80" s="99">
        <v>47</v>
      </c>
      <c r="G80" s="99">
        <v>59</v>
      </c>
      <c r="H80" s="99">
        <v>46</v>
      </c>
      <c r="I80" s="99">
        <v>48</v>
      </c>
      <c r="J80" s="99">
        <v>39</v>
      </c>
      <c r="K80" s="99">
        <v>15</v>
      </c>
      <c r="L80" s="99">
        <v>13</v>
      </c>
      <c r="M80" s="100">
        <v>0</v>
      </c>
      <c r="N80" s="100">
        <f t="shared" si="1"/>
        <v>13</v>
      </c>
    </row>
    <row r="81" spans="1:14" x14ac:dyDescent="0.25">
      <c r="A81" s="99" t="s">
        <v>204</v>
      </c>
      <c r="B81" s="99" t="s">
        <v>755</v>
      </c>
      <c r="C81" s="99">
        <v>631</v>
      </c>
      <c r="D81" s="99">
        <v>53</v>
      </c>
      <c r="E81" s="99">
        <v>82</v>
      </c>
      <c r="F81" s="99">
        <v>105</v>
      </c>
      <c r="G81" s="99">
        <v>112</v>
      </c>
      <c r="H81" s="99">
        <v>113</v>
      </c>
      <c r="I81" s="99">
        <v>105</v>
      </c>
      <c r="J81" s="99"/>
      <c r="K81" s="99"/>
      <c r="L81" s="99"/>
      <c r="M81" s="100">
        <v>0</v>
      </c>
      <c r="N81" s="100" t="str">
        <f t="shared" si="1"/>
        <v/>
      </c>
    </row>
    <row r="82" spans="1:14" x14ac:dyDescent="0.25">
      <c r="A82" s="99" t="s">
        <v>205</v>
      </c>
      <c r="B82" s="99" t="s">
        <v>754</v>
      </c>
      <c r="C82" s="99">
        <v>451</v>
      </c>
      <c r="D82" s="99">
        <v>62</v>
      </c>
      <c r="E82" s="99">
        <v>62</v>
      </c>
      <c r="F82" s="99">
        <v>74</v>
      </c>
      <c r="G82" s="99">
        <v>66</v>
      </c>
      <c r="H82" s="99">
        <v>67</v>
      </c>
      <c r="I82" s="99">
        <v>79</v>
      </c>
      <c r="J82" s="99"/>
      <c r="K82" s="99"/>
      <c r="L82" s="99"/>
      <c r="M82" s="100">
        <v>0</v>
      </c>
      <c r="N82" s="100" t="str">
        <f t="shared" si="1"/>
        <v/>
      </c>
    </row>
    <row r="83" spans="1:14" x14ac:dyDescent="0.25">
      <c r="A83" s="99" t="s">
        <v>206</v>
      </c>
      <c r="B83" s="99" t="s">
        <v>753</v>
      </c>
      <c r="C83" s="99">
        <v>453</v>
      </c>
      <c r="D83" s="99">
        <v>75</v>
      </c>
      <c r="E83" s="99">
        <v>82</v>
      </c>
      <c r="F83" s="99">
        <v>79</v>
      </c>
      <c r="G83" s="99">
        <v>85</v>
      </c>
      <c r="H83" s="99">
        <v>60</v>
      </c>
      <c r="I83" s="99">
        <v>54</v>
      </c>
      <c r="J83" s="99"/>
      <c r="K83" s="99"/>
      <c r="L83" s="99"/>
      <c r="M83" s="100">
        <v>0</v>
      </c>
      <c r="N83" s="100" t="str">
        <f t="shared" si="1"/>
        <v/>
      </c>
    </row>
    <row r="84" spans="1:14" x14ac:dyDescent="0.25">
      <c r="A84" s="99" t="s">
        <v>207</v>
      </c>
      <c r="B84" s="99" t="s">
        <v>973</v>
      </c>
      <c r="C84" s="99">
        <v>450</v>
      </c>
      <c r="D84" s="99">
        <v>53</v>
      </c>
      <c r="E84" s="99">
        <v>52</v>
      </c>
      <c r="F84" s="99">
        <v>56</v>
      </c>
      <c r="G84" s="99">
        <v>60</v>
      </c>
      <c r="H84" s="99">
        <v>52</v>
      </c>
      <c r="I84" s="99">
        <v>50</v>
      </c>
      <c r="J84" s="99">
        <v>45</v>
      </c>
      <c r="K84" s="99">
        <v>40</v>
      </c>
      <c r="L84" s="99">
        <v>23</v>
      </c>
      <c r="M84" s="100">
        <v>0</v>
      </c>
      <c r="N84" s="100">
        <f t="shared" si="1"/>
        <v>23</v>
      </c>
    </row>
    <row r="85" spans="1:14" x14ac:dyDescent="0.25">
      <c r="A85" s="99" t="s">
        <v>208</v>
      </c>
      <c r="B85" s="99" t="s">
        <v>752</v>
      </c>
      <c r="C85" s="99">
        <v>393</v>
      </c>
      <c r="D85" s="99">
        <v>61</v>
      </c>
      <c r="E85" s="99">
        <v>61</v>
      </c>
      <c r="F85" s="99">
        <v>68</v>
      </c>
      <c r="G85" s="99">
        <v>70</v>
      </c>
      <c r="H85" s="99">
        <v>46</v>
      </c>
      <c r="I85" s="99">
        <v>68</v>
      </c>
      <c r="J85" s="99"/>
      <c r="K85" s="99"/>
      <c r="L85" s="99"/>
      <c r="M85" s="100">
        <v>0</v>
      </c>
      <c r="N85" s="100" t="str">
        <f t="shared" si="1"/>
        <v/>
      </c>
    </row>
    <row r="86" spans="1:14" x14ac:dyDescent="0.25">
      <c r="A86" s="99" t="s">
        <v>209</v>
      </c>
      <c r="B86" s="99" t="s">
        <v>861</v>
      </c>
      <c r="C86" s="99">
        <v>457</v>
      </c>
      <c r="D86" s="99">
        <v>50</v>
      </c>
      <c r="E86" s="99">
        <v>65</v>
      </c>
      <c r="F86" s="99">
        <v>35</v>
      </c>
      <c r="G86" s="99">
        <v>46</v>
      </c>
      <c r="H86" s="99">
        <v>50</v>
      </c>
      <c r="I86" s="99">
        <v>38</v>
      </c>
      <c r="J86" s="99">
        <v>41</v>
      </c>
      <c r="K86" s="99">
        <v>47</v>
      </c>
      <c r="L86" s="99">
        <v>36</v>
      </c>
      <c r="M86" s="100">
        <v>8</v>
      </c>
      <c r="N86" s="100">
        <f t="shared" si="1"/>
        <v>28</v>
      </c>
    </row>
    <row r="87" spans="1:14" x14ac:dyDescent="0.25">
      <c r="A87" s="99" t="s">
        <v>210</v>
      </c>
      <c r="B87" s="99" t="s">
        <v>751</v>
      </c>
      <c r="C87" s="99">
        <v>732</v>
      </c>
      <c r="D87" s="99">
        <v>107</v>
      </c>
      <c r="E87" s="99">
        <v>109</v>
      </c>
      <c r="F87" s="99">
        <v>123</v>
      </c>
      <c r="G87" s="99">
        <v>126</v>
      </c>
      <c r="H87" s="99">
        <v>139</v>
      </c>
      <c r="I87" s="99">
        <v>103</v>
      </c>
      <c r="J87" s="99"/>
      <c r="K87" s="99"/>
      <c r="L87" s="99"/>
      <c r="M87" s="100">
        <v>0</v>
      </c>
      <c r="N87" s="100" t="str">
        <f t="shared" si="1"/>
        <v/>
      </c>
    </row>
    <row r="88" spans="1:14" x14ac:dyDescent="0.25">
      <c r="A88" s="99" t="s">
        <v>211</v>
      </c>
      <c r="B88" s="99" t="s">
        <v>18</v>
      </c>
      <c r="C88" s="99">
        <v>1067</v>
      </c>
      <c r="D88" s="99">
        <v>89</v>
      </c>
      <c r="E88" s="99">
        <v>99</v>
      </c>
      <c r="F88" s="99">
        <v>104</v>
      </c>
      <c r="G88" s="99">
        <v>133</v>
      </c>
      <c r="H88" s="99">
        <v>108</v>
      </c>
      <c r="I88" s="99">
        <v>103</v>
      </c>
      <c r="J88" s="99">
        <v>120</v>
      </c>
      <c r="K88" s="99">
        <v>134</v>
      </c>
      <c r="L88" s="99">
        <v>141</v>
      </c>
      <c r="M88" s="100">
        <v>0</v>
      </c>
      <c r="N88" s="100">
        <f t="shared" si="1"/>
        <v>141</v>
      </c>
    </row>
    <row r="89" spans="1:14" x14ac:dyDescent="0.25">
      <c r="A89" s="99" t="s">
        <v>212</v>
      </c>
      <c r="B89" s="99" t="s">
        <v>750</v>
      </c>
      <c r="C89" s="99">
        <v>644</v>
      </c>
      <c r="D89" s="99">
        <v>112</v>
      </c>
      <c r="E89" s="99">
        <v>104</v>
      </c>
      <c r="F89" s="99">
        <v>99</v>
      </c>
      <c r="G89" s="99">
        <v>99</v>
      </c>
      <c r="H89" s="99">
        <v>104</v>
      </c>
      <c r="I89" s="99">
        <v>95</v>
      </c>
      <c r="J89" s="99"/>
      <c r="K89" s="99"/>
      <c r="L89" s="99"/>
      <c r="M89" s="100">
        <v>0</v>
      </c>
      <c r="N89" s="100" t="str">
        <f t="shared" si="1"/>
        <v/>
      </c>
    </row>
    <row r="90" spans="1:14" x14ac:dyDescent="0.25">
      <c r="A90" s="99" t="s">
        <v>213</v>
      </c>
      <c r="B90" s="99" t="s">
        <v>749</v>
      </c>
      <c r="C90" s="99">
        <v>649</v>
      </c>
      <c r="D90" s="99">
        <v>94</v>
      </c>
      <c r="E90" s="99">
        <v>105</v>
      </c>
      <c r="F90" s="99">
        <v>106</v>
      </c>
      <c r="G90" s="99">
        <v>120</v>
      </c>
      <c r="H90" s="99">
        <v>101</v>
      </c>
      <c r="I90" s="99">
        <v>104</v>
      </c>
      <c r="J90" s="99"/>
      <c r="K90" s="99"/>
      <c r="L90" s="99"/>
      <c r="M90" s="100">
        <v>0</v>
      </c>
      <c r="N90" s="100" t="str">
        <f t="shared" si="1"/>
        <v/>
      </c>
    </row>
    <row r="91" spans="1:14" x14ac:dyDescent="0.25">
      <c r="A91" s="99" t="s">
        <v>214</v>
      </c>
      <c r="B91" s="99" t="s">
        <v>748</v>
      </c>
      <c r="C91" s="99">
        <v>510</v>
      </c>
      <c r="D91" s="99">
        <v>75</v>
      </c>
      <c r="E91" s="99">
        <v>82</v>
      </c>
      <c r="F91" s="99">
        <v>81</v>
      </c>
      <c r="G91" s="99">
        <v>83</v>
      </c>
      <c r="H91" s="99">
        <v>82</v>
      </c>
      <c r="I91" s="99">
        <v>88</v>
      </c>
      <c r="J91" s="99"/>
      <c r="K91" s="99"/>
      <c r="L91" s="99"/>
      <c r="M91" s="100">
        <v>0</v>
      </c>
      <c r="N91" s="100" t="str">
        <f t="shared" si="1"/>
        <v/>
      </c>
    </row>
    <row r="92" spans="1:14" x14ac:dyDescent="0.25">
      <c r="A92" s="99" t="s">
        <v>215</v>
      </c>
      <c r="B92" s="99" t="s">
        <v>747</v>
      </c>
      <c r="C92" s="99">
        <v>435</v>
      </c>
      <c r="D92" s="99">
        <v>65</v>
      </c>
      <c r="E92" s="99">
        <v>70</v>
      </c>
      <c r="F92" s="99">
        <v>68</v>
      </c>
      <c r="G92" s="99">
        <v>71</v>
      </c>
      <c r="H92" s="99">
        <v>66</v>
      </c>
      <c r="I92" s="99">
        <v>65</v>
      </c>
      <c r="J92" s="99"/>
      <c r="K92" s="99"/>
      <c r="L92" s="99"/>
      <c r="M92" s="100">
        <v>0</v>
      </c>
      <c r="N92" s="100" t="str">
        <f t="shared" si="1"/>
        <v/>
      </c>
    </row>
    <row r="93" spans="1:14" x14ac:dyDescent="0.25">
      <c r="A93" s="99" t="s">
        <v>216</v>
      </c>
      <c r="B93" s="99" t="s">
        <v>746</v>
      </c>
      <c r="C93" s="99">
        <v>780</v>
      </c>
      <c r="D93" s="99">
        <v>110</v>
      </c>
      <c r="E93" s="99">
        <v>123</v>
      </c>
      <c r="F93" s="99">
        <v>140</v>
      </c>
      <c r="G93" s="99">
        <v>117</v>
      </c>
      <c r="H93" s="99">
        <v>120</v>
      </c>
      <c r="I93" s="99">
        <v>115</v>
      </c>
      <c r="J93" s="99"/>
      <c r="K93" s="99"/>
      <c r="L93" s="99"/>
      <c r="M93" s="100">
        <v>0</v>
      </c>
      <c r="N93" s="100" t="str">
        <f t="shared" si="1"/>
        <v/>
      </c>
    </row>
    <row r="94" spans="1:14" x14ac:dyDescent="0.25">
      <c r="A94" s="99" t="s">
        <v>217</v>
      </c>
      <c r="B94" s="99" t="s">
        <v>745</v>
      </c>
      <c r="C94" s="99">
        <v>663</v>
      </c>
      <c r="D94" s="99">
        <v>72</v>
      </c>
      <c r="E94" s="99">
        <v>108</v>
      </c>
      <c r="F94" s="99">
        <v>110</v>
      </c>
      <c r="G94" s="99">
        <v>124</v>
      </c>
      <c r="H94" s="99">
        <v>98</v>
      </c>
      <c r="I94" s="99">
        <v>132</v>
      </c>
      <c r="J94" s="99"/>
      <c r="K94" s="99"/>
      <c r="L94" s="99"/>
      <c r="M94" s="100">
        <v>0</v>
      </c>
      <c r="N94" s="100" t="str">
        <f t="shared" si="1"/>
        <v/>
      </c>
    </row>
    <row r="95" spans="1:14" x14ac:dyDescent="0.25">
      <c r="A95" s="99" t="s">
        <v>218</v>
      </c>
      <c r="B95" s="99" t="s">
        <v>744</v>
      </c>
      <c r="C95" s="99">
        <v>761</v>
      </c>
      <c r="D95" s="99">
        <v>123</v>
      </c>
      <c r="E95" s="99">
        <v>141</v>
      </c>
      <c r="F95" s="99">
        <v>142</v>
      </c>
      <c r="G95" s="99">
        <v>133</v>
      </c>
      <c r="H95" s="99">
        <v>103</v>
      </c>
      <c r="I95" s="99">
        <v>73</v>
      </c>
      <c r="J95" s="99"/>
      <c r="K95" s="99"/>
      <c r="L95" s="99"/>
      <c r="M95" s="100">
        <v>0</v>
      </c>
      <c r="N95" s="100" t="str">
        <f t="shared" si="1"/>
        <v/>
      </c>
    </row>
    <row r="96" spans="1:14" x14ac:dyDescent="0.25">
      <c r="A96" s="99" t="s">
        <v>821</v>
      </c>
      <c r="B96" s="99" t="s">
        <v>986</v>
      </c>
      <c r="C96" s="99">
        <v>441</v>
      </c>
      <c r="D96" s="99">
        <v>85</v>
      </c>
      <c r="E96" s="99">
        <v>61</v>
      </c>
      <c r="F96" s="99">
        <v>60</v>
      </c>
      <c r="G96" s="99">
        <v>46</v>
      </c>
      <c r="H96" s="99">
        <v>70</v>
      </c>
      <c r="I96" s="99">
        <v>51</v>
      </c>
      <c r="J96" s="99">
        <v>37</v>
      </c>
      <c r="K96" s="99">
        <v>31</v>
      </c>
      <c r="L96" s="99"/>
      <c r="M96" s="100">
        <v>0</v>
      </c>
      <c r="N96" s="100" t="str">
        <f t="shared" si="1"/>
        <v/>
      </c>
    </row>
    <row r="97" spans="1:14" x14ac:dyDescent="0.25">
      <c r="A97" s="99" t="s">
        <v>743</v>
      </c>
      <c r="B97" s="99" t="s">
        <v>524</v>
      </c>
      <c r="C97" s="99">
        <v>13</v>
      </c>
      <c r="D97" s="99">
        <v>10</v>
      </c>
      <c r="E97" s="99">
        <v>3</v>
      </c>
      <c r="F97" s="99"/>
      <c r="G97" s="99"/>
      <c r="H97" s="99"/>
      <c r="I97" s="99"/>
      <c r="J97" s="99"/>
      <c r="K97" s="99"/>
      <c r="L97" s="99"/>
      <c r="M97" s="100">
        <v>0</v>
      </c>
      <c r="N97" s="100" t="str">
        <f t="shared" si="1"/>
        <v/>
      </c>
    </row>
    <row r="98" spans="1:14" x14ac:dyDescent="0.25">
      <c r="A98" s="99" t="s">
        <v>219</v>
      </c>
      <c r="B98" s="99" t="s">
        <v>545</v>
      </c>
      <c r="C98" s="99">
        <v>41</v>
      </c>
      <c r="D98" s="99">
        <v>3</v>
      </c>
      <c r="E98" s="99">
        <v>6</v>
      </c>
      <c r="F98" s="99">
        <v>10</v>
      </c>
      <c r="G98" s="99">
        <v>6</v>
      </c>
      <c r="H98" s="99">
        <v>9</v>
      </c>
      <c r="I98" s="99">
        <v>7</v>
      </c>
      <c r="J98" s="99"/>
      <c r="K98" s="99"/>
      <c r="L98" s="99"/>
      <c r="M98" s="100">
        <v>0</v>
      </c>
      <c r="N98" s="100" t="str">
        <f t="shared" si="1"/>
        <v/>
      </c>
    </row>
    <row r="99" spans="1:14" x14ac:dyDescent="0.25">
      <c r="A99" s="99" t="s">
        <v>742</v>
      </c>
      <c r="B99" s="99" t="s">
        <v>549</v>
      </c>
      <c r="C99" s="99">
        <v>448</v>
      </c>
      <c r="D99" s="99">
        <v>50</v>
      </c>
      <c r="E99" s="99">
        <v>50</v>
      </c>
      <c r="F99" s="99">
        <v>78</v>
      </c>
      <c r="G99" s="99">
        <v>74</v>
      </c>
      <c r="H99" s="99">
        <v>101</v>
      </c>
      <c r="I99" s="99">
        <v>95</v>
      </c>
      <c r="J99" s="99"/>
      <c r="K99" s="99"/>
      <c r="L99" s="99"/>
      <c r="M99" s="100">
        <v>0</v>
      </c>
      <c r="N99" s="100" t="str">
        <f t="shared" si="1"/>
        <v/>
      </c>
    </row>
    <row r="100" spans="1:14" x14ac:dyDescent="0.25">
      <c r="A100" s="99" t="s">
        <v>741</v>
      </c>
      <c r="B100" s="99" t="s">
        <v>551</v>
      </c>
      <c r="C100" s="99">
        <v>358</v>
      </c>
      <c r="D100" s="99">
        <v>63</v>
      </c>
      <c r="E100" s="99">
        <v>58</v>
      </c>
      <c r="F100" s="99">
        <v>87</v>
      </c>
      <c r="G100" s="99">
        <v>68</v>
      </c>
      <c r="H100" s="99">
        <v>31</v>
      </c>
      <c r="I100" s="99">
        <v>51</v>
      </c>
      <c r="J100" s="99"/>
      <c r="K100" s="99"/>
      <c r="L100" s="99"/>
      <c r="M100" s="100">
        <v>0</v>
      </c>
      <c r="N100" s="100" t="str">
        <f t="shared" si="1"/>
        <v/>
      </c>
    </row>
    <row r="101" spans="1:14" x14ac:dyDescent="0.25">
      <c r="A101" s="99" t="s">
        <v>862</v>
      </c>
      <c r="B101" s="99" t="s">
        <v>987</v>
      </c>
      <c r="C101" s="99">
        <v>371</v>
      </c>
      <c r="D101" s="99">
        <v>105</v>
      </c>
      <c r="E101" s="99">
        <v>72</v>
      </c>
      <c r="F101" s="99">
        <v>71</v>
      </c>
      <c r="G101" s="99">
        <v>71</v>
      </c>
      <c r="H101" s="99">
        <v>28</v>
      </c>
      <c r="I101" s="99">
        <v>24</v>
      </c>
      <c r="J101" s="99"/>
      <c r="K101" s="99"/>
      <c r="L101" s="99"/>
      <c r="M101" s="100">
        <v>0</v>
      </c>
      <c r="N101" s="100" t="str">
        <f t="shared" si="1"/>
        <v/>
      </c>
    </row>
    <row r="102" spans="1:14" x14ac:dyDescent="0.25">
      <c r="A102" s="99" t="s">
        <v>220</v>
      </c>
      <c r="B102" s="99" t="s">
        <v>740</v>
      </c>
      <c r="C102" s="99">
        <v>605</v>
      </c>
      <c r="D102" s="99">
        <v>92</v>
      </c>
      <c r="E102" s="99">
        <v>103</v>
      </c>
      <c r="F102" s="99">
        <v>116</v>
      </c>
      <c r="G102" s="99">
        <v>95</v>
      </c>
      <c r="H102" s="99">
        <v>76</v>
      </c>
      <c r="I102" s="99">
        <v>83</v>
      </c>
      <c r="J102" s="99"/>
      <c r="K102" s="99"/>
      <c r="L102" s="99"/>
      <c r="M102" s="100">
        <v>0</v>
      </c>
      <c r="N102" s="100" t="str">
        <f t="shared" si="1"/>
        <v/>
      </c>
    </row>
    <row r="103" spans="1:14" x14ac:dyDescent="0.25">
      <c r="A103" s="99" t="s">
        <v>221</v>
      </c>
      <c r="B103" s="99" t="s">
        <v>863</v>
      </c>
      <c r="C103" s="99">
        <v>576</v>
      </c>
      <c r="D103" s="99">
        <v>59</v>
      </c>
      <c r="E103" s="99">
        <v>66</v>
      </c>
      <c r="F103" s="99">
        <v>63</v>
      </c>
      <c r="G103" s="99">
        <v>81</v>
      </c>
      <c r="H103" s="99">
        <v>60</v>
      </c>
      <c r="I103" s="99">
        <v>64</v>
      </c>
      <c r="J103" s="99">
        <v>51</v>
      </c>
      <c r="K103" s="99">
        <v>51</v>
      </c>
      <c r="L103" s="99">
        <v>62</v>
      </c>
      <c r="M103" s="100">
        <v>0</v>
      </c>
      <c r="N103" s="100">
        <f t="shared" si="1"/>
        <v>62</v>
      </c>
    </row>
    <row r="104" spans="1:14" x14ac:dyDescent="0.25">
      <c r="A104" s="99" t="s">
        <v>222</v>
      </c>
      <c r="B104" s="99" t="s">
        <v>20</v>
      </c>
      <c r="C104" s="99">
        <v>252</v>
      </c>
      <c r="D104" s="99">
        <v>35</v>
      </c>
      <c r="E104" s="99">
        <v>34</v>
      </c>
      <c r="F104" s="99">
        <v>24</v>
      </c>
      <c r="G104" s="99">
        <v>35</v>
      </c>
      <c r="H104" s="99">
        <v>23</v>
      </c>
      <c r="I104" s="99">
        <v>12</v>
      </c>
      <c r="J104" s="99">
        <v>27</v>
      </c>
      <c r="K104" s="99">
        <v>31</v>
      </c>
      <c r="L104" s="99">
        <v>31</v>
      </c>
      <c r="M104" s="100">
        <v>0</v>
      </c>
      <c r="N104" s="100">
        <f t="shared" si="1"/>
        <v>31</v>
      </c>
    </row>
    <row r="105" spans="1:14" x14ac:dyDescent="0.25">
      <c r="A105" s="99" t="s">
        <v>223</v>
      </c>
      <c r="B105" s="99" t="s">
        <v>739</v>
      </c>
      <c r="C105" s="99">
        <v>518</v>
      </c>
      <c r="D105" s="99">
        <v>75</v>
      </c>
      <c r="E105" s="99">
        <v>105</v>
      </c>
      <c r="F105" s="99">
        <v>87</v>
      </c>
      <c r="G105" s="99">
        <v>77</v>
      </c>
      <c r="H105" s="99">
        <v>85</v>
      </c>
      <c r="I105" s="99">
        <v>70</v>
      </c>
      <c r="J105" s="99"/>
      <c r="K105" s="99"/>
      <c r="L105" s="99"/>
      <c r="M105" s="100">
        <v>0</v>
      </c>
      <c r="N105" s="100" t="str">
        <f t="shared" si="1"/>
        <v/>
      </c>
    </row>
    <row r="106" spans="1:14" x14ac:dyDescent="0.25">
      <c r="A106" s="99" t="s">
        <v>224</v>
      </c>
      <c r="B106" s="99" t="s">
        <v>738</v>
      </c>
      <c r="C106" s="99">
        <v>876</v>
      </c>
      <c r="D106" s="99">
        <v>129</v>
      </c>
      <c r="E106" s="99">
        <v>138</v>
      </c>
      <c r="F106" s="99">
        <v>168</v>
      </c>
      <c r="G106" s="99">
        <v>133</v>
      </c>
      <c r="H106" s="99">
        <v>132</v>
      </c>
      <c r="I106" s="99">
        <v>139</v>
      </c>
      <c r="J106" s="99"/>
      <c r="K106" s="99"/>
      <c r="L106" s="99"/>
      <c r="M106" s="100">
        <v>0</v>
      </c>
      <c r="N106" s="100" t="str">
        <f t="shared" si="1"/>
        <v/>
      </c>
    </row>
    <row r="107" spans="1:14" x14ac:dyDescent="0.25">
      <c r="A107" s="99" t="s">
        <v>225</v>
      </c>
      <c r="B107" s="99" t="s">
        <v>737</v>
      </c>
      <c r="C107" s="99">
        <v>1120</v>
      </c>
      <c r="D107" s="99">
        <v>173</v>
      </c>
      <c r="E107" s="99">
        <v>193</v>
      </c>
      <c r="F107" s="99">
        <v>179</v>
      </c>
      <c r="G107" s="99">
        <v>176</v>
      </c>
      <c r="H107" s="99">
        <v>185</v>
      </c>
      <c r="I107" s="99">
        <v>194</v>
      </c>
      <c r="J107" s="99"/>
      <c r="K107" s="99"/>
      <c r="L107" s="99"/>
      <c r="M107" s="100">
        <v>0</v>
      </c>
      <c r="N107" s="100" t="str">
        <f t="shared" si="1"/>
        <v/>
      </c>
    </row>
    <row r="108" spans="1:14" x14ac:dyDescent="0.25">
      <c r="A108" s="99" t="s">
        <v>226</v>
      </c>
      <c r="B108" s="99" t="s">
        <v>736</v>
      </c>
      <c r="C108" s="99">
        <v>237</v>
      </c>
      <c r="D108" s="99">
        <v>47</v>
      </c>
      <c r="E108" s="99">
        <v>33</v>
      </c>
      <c r="F108" s="99">
        <v>41</v>
      </c>
      <c r="G108" s="99">
        <v>39</v>
      </c>
      <c r="H108" s="99">
        <v>25</v>
      </c>
      <c r="I108" s="99">
        <v>28</v>
      </c>
      <c r="J108" s="99"/>
      <c r="K108" s="99"/>
      <c r="L108" s="99"/>
      <c r="M108" s="100">
        <v>0</v>
      </c>
      <c r="N108" s="100" t="str">
        <f t="shared" si="1"/>
        <v/>
      </c>
    </row>
    <row r="109" spans="1:14" x14ac:dyDescent="0.25">
      <c r="A109" s="99" t="s">
        <v>227</v>
      </c>
      <c r="B109" s="99" t="s">
        <v>735</v>
      </c>
      <c r="C109" s="99">
        <v>960</v>
      </c>
      <c r="D109" s="99">
        <v>129</v>
      </c>
      <c r="E109" s="99">
        <v>145</v>
      </c>
      <c r="F109" s="99">
        <v>180</v>
      </c>
      <c r="G109" s="99">
        <v>161</v>
      </c>
      <c r="H109" s="99">
        <v>152</v>
      </c>
      <c r="I109" s="99">
        <v>170</v>
      </c>
      <c r="J109" s="99"/>
      <c r="K109" s="99"/>
      <c r="L109" s="99"/>
      <c r="M109" s="100">
        <v>0</v>
      </c>
      <c r="N109" s="100" t="str">
        <f t="shared" si="1"/>
        <v/>
      </c>
    </row>
    <row r="110" spans="1:14" x14ac:dyDescent="0.25">
      <c r="A110" s="99" t="s">
        <v>228</v>
      </c>
      <c r="B110" s="99" t="s">
        <v>734</v>
      </c>
      <c r="C110" s="99">
        <v>1650</v>
      </c>
      <c r="D110" s="99">
        <v>207</v>
      </c>
      <c r="E110" s="99">
        <v>267</v>
      </c>
      <c r="F110" s="99">
        <v>293</v>
      </c>
      <c r="G110" s="99">
        <v>276</v>
      </c>
      <c r="H110" s="99">
        <v>283</v>
      </c>
      <c r="I110" s="99">
        <v>317</v>
      </c>
      <c r="J110" s="99"/>
      <c r="K110" s="99"/>
      <c r="L110" s="99"/>
      <c r="M110" s="100">
        <v>0</v>
      </c>
      <c r="N110" s="100" t="str">
        <f t="shared" si="1"/>
        <v/>
      </c>
    </row>
    <row r="111" spans="1:14" x14ac:dyDescent="0.25">
      <c r="A111" s="99" t="s">
        <v>229</v>
      </c>
      <c r="B111" s="99" t="s">
        <v>733</v>
      </c>
      <c r="C111" s="99">
        <v>669</v>
      </c>
      <c r="D111" s="99">
        <v>101</v>
      </c>
      <c r="E111" s="99">
        <v>85</v>
      </c>
      <c r="F111" s="99">
        <v>86</v>
      </c>
      <c r="G111" s="99">
        <v>99</v>
      </c>
      <c r="H111" s="99">
        <v>77</v>
      </c>
      <c r="I111" s="99">
        <v>90</v>
      </c>
      <c r="J111" s="99">
        <v>62</v>
      </c>
      <c r="K111" s="99"/>
      <c r="L111" s="99"/>
      <c r="M111" s="100">
        <v>0</v>
      </c>
      <c r="N111" s="100" t="str">
        <f t="shared" si="1"/>
        <v/>
      </c>
    </row>
    <row r="112" spans="1:14" x14ac:dyDescent="0.25">
      <c r="A112" s="99" t="s">
        <v>230</v>
      </c>
      <c r="B112" s="99" t="s">
        <v>732</v>
      </c>
      <c r="C112" s="99">
        <v>508</v>
      </c>
      <c r="D112" s="99">
        <v>79</v>
      </c>
      <c r="E112" s="99">
        <v>84</v>
      </c>
      <c r="F112" s="99">
        <v>89</v>
      </c>
      <c r="G112" s="99">
        <v>69</v>
      </c>
      <c r="H112" s="99">
        <v>64</v>
      </c>
      <c r="I112" s="99">
        <v>84</v>
      </c>
      <c r="J112" s="99"/>
      <c r="K112" s="99"/>
      <c r="L112" s="99"/>
      <c r="M112" s="100">
        <v>0</v>
      </c>
      <c r="N112" s="100" t="str">
        <f t="shared" si="1"/>
        <v/>
      </c>
    </row>
    <row r="113" spans="1:14" x14ac:dyDescent="0.25">
      <c r="A113" s="99" t="s">
        <v>231</v>
      </c>
      <c r="B113" s="99" t="s">
        <v>731</v>
      </c>
      <c r="C113" s="99">
        <v>758</v>
      </c>
      <c r="D113" s="99">
        <v>129</v>
      </c>
      <c r="E113" s="99">
        <v>122</v>
      </c>
      <c r="F113" s="99">
        <v>118</v>
      </c>
      <c r="G113" s="99">
        <v>119</v>
      </c>
      <c r="H113" s="99">
        <v>96</v>
      </c>
      <c r="I113" s="99">
        <v>103</v>
      </c>
      <c r="J113" s="99"/>
      <c r="K113" s="99"/>
      <c r="L113" s="99"/>
      <c r="M113" s="100">
        <v>0</v>
      </c>
      <c r="N113" s="100" t="str">
        <f t="shared" si="1"/>
        <v/>
      </c>
    </row>
    <row r="114" spans="1:14" x14ac:dyDescent="0.25">
      <c r="A114" s="99" t="s">
        <v>232</v>
      </c>
      <c r="B114" s="99" t="s">
        <v>730</v>
      </c>
      <c r="C114" s="99">
        <v>613</v>
      </c>
      <c r="D114" s="99">
        <v>93</v>
      </c>
      <c r="E114" s="99">
        <v>99</v>
      </c>
      <c r="F114" s="99">
        <v>107</v>
      </c>
      <c r="G114" s="99">
        <v>88</v>
      </c>
      <c r="H114" s="99">
        <v>67</v>
      </c>
      <c r="I114" s="99">
        <v>77</v>
      </c>
      <c r="J114" s="99"/>
      <c r="K114" s="99"/>
      <c r="L114" s="99"/>
      <c r="M114" s="100">
        <v>0</v>
      </c>
      <c r="N114" s="100" t="str">
        <f t="shared" si="1"/>
        <v/>
      </c>
    </row>
    <row r="115" spans="1:14" x14ac:dyDescent="0.25">
      <c r="A115" s="99" t="s">
        <v>233</v>
      </c>
      <c r="B115" s="99" t="s">
        <v>729</v>
      </c>
      <c r="C115" s="99">
        <v>988</v>
      </c>
      <c r="D115" s="99">
        <v>144</v>
      </c>
      <c r="E115" s="99">
        <v>177</v>
      </c>
      <c r="F115" s="99">
        <v>156</v>
      </c>
      <c r="G115" s="99">
        <v>182</v>
      </c>
      <c r="H115" s="99">
        <v>151</v>
      </c>
      <c r="I115" s="99">
        <v>143</v>
      </c>
      <c r="J115" s="99"/>
      <c r="K115" s="99"/>
      <c r="L115" s="99"/>
      <c r="M115" s="100">
        <v>0</v>
      </c>
      <c r="N115" s="100" t="str">
        <f t="shared" si="1"/>
        <v/>
      </c>
    </row>
    <row r="116" spans="1:14" x14ac:dyDescent="0.25">
      <c r="A116" s="99" t="s">
        <v>234</v>
      </c>
      <c r="B116" s="99" t="s">
        <v>728</v>
      </c>
      <c r="C116" s="99">
        <v>559</v>
      </c>
      <c r="D116" s="99">
        <v>82</v>
      </c>
      <c r="E116" s="99">
        <v>87</v>
      </c>
      <c r="F116" s="99">
        <v>91</v>
      </c>
      <c r="G116" s="99">
        <v>86</v>
      </c>
      <c r="H116" s="99">
        <v>92</v>
      </c>
      <c r="I116" s="99">
        <v>102</v>
      </c>
      <c r="J116" s="99"/>
      <c r="K116" s="99"/>
      <c r="L116" s="99"/>
      <c r="M116" s="100">
        <v>0</v>
      </c>
      <c r="N116" s="100" t="str">
        <f t="shared" si="1"/>
        <v/>
      </c>
    </row>
    <row r="117" spans="1:14" x14ac:dyDescent="0.25">
      <c r="A117" s="99" t="s">
        <v>235</v>
      </c>
      <c r="B117" s="99" t="s">
        <v>727</v>
      </c>
      <c r="C117" s="99">
        <v>537</v>
      </c>
      <c r="D117" s="99">
        <v>78</v>
      </c>
      <c r="E117" s="99">
        <v>113</v>
      </c>
      <c r="F117" s="99">
        <v>88</v>
      </c>
      <c r="G117" s="99">
        <v>84</v>
      </c>
      <c r="H117" s="99">
        <v>67</v>
      </c>
      <c r="I117" s="99">
        <v>69</v>
      </c>
      <c r="J117" s="99"/>
      <c r="K117" s="99"/>
      <c r="L117" s="99"/>
      <c r="M117" s="100">
        <v>0</v>
      </c>
      <c r="N117" s="100" t="str">
        <f t="shared" si="1"/>
        <v/>
      </c>
    </row>
    <row r="118" spans="1:14" x14ac:dyDescent="0.25">
      <c r="A118" s="99" t="s">
        <v>236</v>
      </c>
      <c r="B118" s="99" t="s">
        <v>726</v>
      </c>
      <c r="C118" s="99">
        <v>627</v>
      </c>
      <c r="D118" s="99">
        <v>89</v>
      </c>
      <c r="E118" s="99">
        <v>81</v>
      </c>
      <c r="F118" s="99">
        <v>84</v>
      </c>
      <c r="G118" s="99">
        <v>133</v>
      </c>
      <c r="H118" s="99">
        <v>107</v>
      </c>
      <c r="I118" s="99">
        <v>107</v>
      </c>
      <c r="J118" s="99"/>
      <c r="K118" s="99"/>
      <c r="L118" s="99"/>
      <c r="M118" s="100">
        <v>0</v>
      </c>
      <c r="N118" s="100" t="str">
        <f t="shared" si="1"/>
        <v/>
      </c>
    </row>
    <row r="119" spans="1:14" x14ac:dyDescent="0.25">
      <c r="A119" s="99" t="s">
        <v>237</v>
      </c>
      <c r="B119" s="99" t="s">
        <v>725</v>
      </c>
      <c r="C119" s="99">
        <v>1208</v>
      </c>
      <c r="D119" s="99">
        <v>161</v>
      </c>
      <c r="E119" s="99">
        <v>191</v>
      </c>
      <c r="F119" s="99">
        <v>206</v>
      </c>
      <c r="G119" s="99">
        <v>194</v>
      </c>
      <c r="H119" s="99">
        <v>227</v>
      </c>
      <c r="I119" s="99">
        <v>217</v>
      </c>
      <c r="J119" s="99"/>
      <c r="K119" s="99"/>
      <c r="L119" s="99"/>
      <c r="M119" s="100">
        <v>0</v>
      </c>
      <c r="N119" s="100" t="str">
        <f t="shared" si="1"/>
        <v/>
      </c>
    </row>
    <row r="120" spans="1:14" x14ac:dyDescent="0.25">
      <c r="A120" s="99" t="s">
        <v>238</v>
      </c>
      <c r="B120" s="99" t="s">
        <v>724</v>
      </c>
      <c r="C120" s="99">
        <v>509</v>
      </c>
      <c r="D120" s="99">
        <v>97</v>
      </c>
      <c r="E120" s="99">
        <v>82</v>
      </c>
      <c r="F120" s="99">
        <v>75</v>
      </c>
      <c r="G120" s="99">
        <v>68</v>
      </c>
      <c r="H120" s="99">
        <v>75</v>
      </c>
      <c r="I120" s="99">
        <v>64</v>
      </c>
      <c r="J120" s="99"/>
      <c r="K120" s="99"/>
      <c r="L120" s="99"/>
      <c r="M120" s="100">
        <v>0</v>
      </c>
      <c r="N120" s="100" t="str">
        <f t="shared" si="1"/>
        <v/>
      </c>
    </row>
    <row r="121" spans="1:14" x14ac:dyDescent="0.25">
      <c r="A121" s="99" t="s">
        <v>239</v>
      </c>
      <c r="B121" s="99" t="s">
        <v>723</v>
      </c>
      <c r="C121" s="99">
        <v>724</v>
      </c>
      <c r="D121" s="99">
        <v>87</v>
      </c>
      <c r="E121" s="99">
        <v>111</v>
      </c>
      <c r="F121" s="99">
        <v>117</v>
      </c>
      <c r="G121" s="99">
        <v>135</v>
      </c>
      <c r="H121" s="99">
        <v>110</v>
      </c>
      <c r="I121" s="99">
        <v>136</v>
      </c>
      <c r="J121" s="99"/>
      <c r="K121" s="99"/>
      <c r="L121" s="99"/>
      <c r="M121" s="100">
        <v>0</v>
      </c>
      <c r="N121" s="100" t="str">
        <f t="shared" si="1"/>
        <v/>
      </c>
    </row>
    <row r="122" spans="1:14" x14ac:dyDescent="0.25">
      <c r="A122" s="99" t="s">
        <v>240</v>
      </c>
      <c r="B122" s="99" t="s">
        <v>6</v>
      </c>
      <c r="C122" s="99">
        <v>527</v>
      </c>
      <c r="D122" s="99">
        <v>80</v>
      </c>
      <c r="E122" s="99">
        <v>84</v>
      </c>
      <c r="F122" s="99">
        <v>85</v>
      </c>
      <c r="G122" s="99">
        <v>125</v>
      </c>
      <c r="H122" s="99">
        <v>65</v>
      </c>
      <c r="I122" s="99">
        <v>70</v>
      </c>
      <c r="J122" s="99"/>
      <c r="K122" s="99"/>
      <c r="L122" s="99"/>
      <c r="M122" s="100">
        <v>0</v>
      </c>
      <c r="N122" s="100" t="str">
        <f t="shared" si="1"/>
        <v/>
      </c>
    </row>
    <row r="123" spans="1:14" x14ac:dyDescent="0.25">
      <c r="A123" s="99" t="s">
        <v>241</v>
      </c>
      <c r="B123" s="99" t="s">
        <v>722</v>
      </c>
      <c r="C123" s="99">
        <v>754</v>
      </c>
      <c r="D123" s="99">
        <v>89</v>
      </c>
      <c r="E123" s="99">
        <v>113</v>
      </c>
      <c r="F123" s="99">
        <v>116</v>
      </c>
      <c r="G123" s="99">
        <v>114</v>
      </c>
      <c r="H123" s="99">
        <v>108</v>
      </c>
      <c r="I123" s="99">
        <v>128</v>
      </c>
      <c r="J123" s="99"/>
      <c r="K123" s="99"/>
      <c r="L123" s="99"/>
      <c r="M123" s="100">
        <v>0</v>
      </c>
      <c r="N123" s="100" t="str">
        <f t="shared" si="1"/>
        <v/>
      </c>
    </row>
    <row r="124" spans="1:14" x14ac:dyDescent="0.25">
      <c r="A124" s="99" t="s">
        <v>242</v>
      </c>
      <c r="B124" s="99" t="s">
        <v>721</v>
      </c>
      <c r="C124" s="99">
        <v>764</v>
      </c>
      <c r="D124" s="99">
        <v>98</v>
      </c>
      <c r="E124" s="99">
        <v>111</v>
      </c>
      <c r="F124" s="99">
        <v>115</v>
      </c>
      <c r="G124" s="99">
        <v>124</v>
      </c>
      <c r="H124" s="99">
        <v>124</v>
      </c>
      <c r="I124" s="99">
        <v>145</v>
      </c>
      <c r="J124" s="99"/>
      <c r="K124" s="99"/>
      <c r="L124" s="99"/>
      <c r="M124" s="100">
        <v>0</v>
      </c>
      <c r="N124" s="100" t="str">
        <f t="shared" si="1"/>
        <v/>
      </c>
    </row>
    <row r="125" spans="1:14" x14ac:dyDescent="0.25">
      <c r="A125" s="99" t="s">
        <v>243</v>
      </c>
      <c r="B125" s="99" t="s">
        <v>940</v>
      </c>
      <c r="C125" s="99">
        <v>55</v>
      </c>
      <c r="D125" s="99"/>
      <c r="E125" s="99"/>
      <c r="F125" s="99"/>
      <c r="G125" s="99"/>
      <c r="H125" s="99"/>
      <c r="I125" s="99"/>
      <c r="J125" s="99"/>
      <c r="K125" s="99"/>
      <c r="L125" s="99"/>
      <c r="M125" s="100">
        <v>0</v>
      </c>
      <c r="N125" s="100" t="str">
        <f t="shared" si="1"/>
        <v/>
      </c>
    </row>
    <row r="126" spans="1:14" x14ac:dyDescent="0.25">
      <c r="A126" s="99" t="s">
        <v>244</v>
      </c>
      <c r="B126" s="99" t="s">
        <v>720</v>
      </c>
      <c r="C126" s="99">
        <v>626</v>
      </c>
      <c r="D126" s="99">
        <v>80</v>
      </c>
      <c r="E126" s="99">
        <v>102</v>
      </c>
      <c r="F126" s="99">
        <v>96</v>
      </c>
      <c r="G126" s="99">
        <v>103</v>
      </c>
      <c r="H126" s="99">
        <v>105</v>
      </c>
      <c r="I126" s="99">
        <v>103</v>
      </c>
      <c r="J126" s="99"/>
      <c r="K126" s="99"/>
      <c r="L126" s="99"/>
      <c r="M126" s="100">
        <v>0</v>
      </c>
      <c r="N126" s="100" t="str">
        <f t="shared" si="1"/>
        <v/>
      </c>
    </row>
    <row r="127" spans="1:14" x14ac:dyDescent="0.25">
      <c r="A127" s="99" t="s">
        <v>245</v>
      </c>
      <c r="B127" s="99" t="s">
        <v>7</v>
      </c>
      <c r="C127" s="99">
        <v>697</v>
      </c>
      <c r="D127" s="99">
        <v>101</v>
      </c>
      <c r="E127" s="99">
        <v>97</v>
      </c>
      <c r="F127" s="99">
        <v>121</v>
      </c>
      <c r="G127" s="99">
        <v>143</v>
      </c>
      <c r="H127" s="99">
        <v>106</v>
      </c>
      <c r="I127" s="99">
        <v>103</v>
      </c>
      <c r="J127" s="99"/>
      <c r="K127" s="99"/>
      <c r="L127" s="99"/>
      <c r="M127" s="100">
        <v>0</v>
      </c>
      <c r="N127" s="100" t="str">
        <f t="shared" si="1"/>
        <v/>
      </c>
    </row>
    <row r="128" spans="1:14" x14ac:dyDescent="0.25">
      <c r="A128" s="99" t="s">
        <v>246</v>
      </c>
      <c r="B128" s="99" t="s">
        <v>719</v>
      </c>
      <c r="C128" s="99">
        <v>545</v>
      </c>
      <c r="D128" s="99">
        <v>91</v>
      </c>
      <c r="E128" s="99">
        <v>79</v>
      </c>
      <c r="F128" s="99">
        <v>92</v>
      </c>
      <c r="G128" s="99">
        <v>79</v>
      </c>
      <c r="H128" s="99">
        <v>85</v>
      </c>
      <c r="I128" s="99">
        <v>87</v>
      </c>
      <c r="J128" s="99"/>
      <c r="K128" s="99"/>
      <c r="L128" s="99"/>
      <c r="M128" s="100">
        <v>0</v>
      </c>
      <c r="N128" s="100" t="str">
        <f t="shared" si="1"/>
        <v/>
      </c>
    </row>
    <row r="129" spans="1:14" x14ac:dyDescent="0.25">
      <c r="A129" s="99" t="s">
        <v>247</v>
      </c>
      <c r="B129" s="99" t="s">
        <v>718</v>
      </c>
      <c r="C129" s="99">
        <v>753</v>
      </c>
      <c r="D129" s="99">
        <v>102</v>
      </c>
      <c r="E129" s="99">
        <v>124</v>
      </c>
      <c r="F129" s="99">
        <v>134</v>
      </c>
      <c r="G129" s="99">
        <v>115</v>
      </c>
      <c r="H129" s="99">
        <v>97</v>
      </c>
      <c r="I129" s="99">
        <v>123</v>
      </c>
      <c r="J129" s="99"/>
      <c r="K129" s="99"/>
      <c r="L129" s="99"/>
      <c r="M129" s="100">
        <v>0</v>
      </c>
      <c r="N129" s="100" t="str">
        <f t="shared" si="1"/>
        <v/>
      </c>
    </row>
    <row r="130" spans="1:14" x14ac:dyDescent="0.25">
      <c r="A130" s="99" t="s">
        <v>248</v>
      </c>
      <c r="B130" s="99" t="s">
        <v>717</v>
      </c>
      <c r="C130" s="99">
        <v>1127</v>
      </c>
      <c r="D130" s="99">
        <v>167</v>
      </c>
      <c r="E130" s="99">
        <v>193</v>
      </c>
      <c r="F130" s="99">
        <v>180</v>
      </c>
      <c r="G130" s="99">
        <v>191</v>
      </c>
      <c r="H130" s="99">
        <v>164</v>
      </c>
      <c r="I130" s="99">
        <v>184</v>
      </c>
      <c r="J130" s="99"/>
      <c r="K130" s="99"/>
      <c r="L130" s="99"/>
      <c r="M130" s="100">
        <v>0</v>
      </c>
      <c r="N130" s="100" t="str">
        <f t="shared" si="1"/>
        <v/>
      </c>
    </row>
    <row r="131" spans="1:14" x14ac:dyDescent="0.25">
      <c r="A131" s="99" t="s">
        <v>249</v>
      </c>
      <c r="B131" s="99" t="s">
        <v>19</v>
      </c>
      <c r="C131" s="99">
        <v>1034</v>
      </c>
      <c r="D131" s="99">
        <v>106</v>
      </c>
      <c r="E131" s="99">
        <v>100</v>
      </c>
      <c r="F131" s="99">
        <v>130</v>
      </c>
      <c r="G131" s="99">
        <v>95</v>
      </c>
      <c r="H131" s="99">
        <v>109</v>
      </c>
      <c r="I131" s="99">
        <v>115</v>
      </c>
      <c r="J131" s="99">
        <v>116</v>
      </c>
      <c r="K131" s="99">
        <v>98</v>
      </c>
      <c r="L131" s="99">
        <v>140</v>
      </c>
      <c r="M131" s="100">
        <v>21</v>
      </c>
      <c r="N131" s="100">
        <f t="shared" si="1"/>
        <v>119</v>
      </c>
    </row>
    <row r="132" spans="1:14" x14ac:dyDescent="0.25">
      <c r="A132" s="99" t="s">
        <v>250</v>
      </c>
      <c r="B132" s="99" t="s">
        <v>104</v>
      </c>
      <c r="C132" s="99">
        <v>1433</v>
      </c>
      <c r="D132" s="99">
        <v>155</v>
      </c>
      <c r="E132" s="99">
        <v>153</v>
      </c>
      <c r="F132" s="99">
        <v>177</v>
      </c>
      <c r="G132" s="99">
        <v>183</v>
      </c>
      <c r="H132" s="99">
        <v>181</v>
      </c>
      <c r="I132" s="99">
        <v>200</v>
      </c>
      <c r="J132" s="99">
        <v>142</v>
      </c>
      <c r="K132" s="99">
        <v>145</v>
      </c>
      <c r="L132" s="99">
        <v>77</v>
      </c>
      <c r="M132" s="100">
        <v>0</v>
      </c>
      <c r="N132" s="100">
        <f t="shared" ref="N132:N195" si="2">IF(L132="","",L132-M132)</f>
        <v>77</v>
      </c>
    </row>
    <row r="133" spans="1:14" x14ac:dyDescent="0.25">
      <c r="A133" s="99" t="s">
        <v>251</v>
      </c>
      <c r="B133" s="99" t="s">
        <v>716</v>
      </c>
      <c r="C133" s="99">
        <v>745</v>
      </c>
      <c r="D133" s="99">
        <v>116</v>
      </c>
      <c r="E133" s="99">
        <v>107</v>
      </c>
      <c r="F133" s="99">
        <v>130</v>
      </c>
      <c r="G133" s="99">
        <v>129</v>
      </c>
      <c r="H133" s="99">
        <v>112</v>
      </c>
      <c r="I133" s="99">
        <v>131</v>
      </c>
      <c r="J133" s="99"/>
      <c r="K133" s="99"/>
      <c r="L133" s="99"/>
      <c r="M133" s="100">
        <v>0</v>
      </c>
      <c r="N133" s="100" t="str">
        <f t="shared" si="2"/>
        <v/>
      </c>
    </row>
    <row r="134" spans="1:14" x14ac:dyDescent="0.25">
      <c r="A134" s="99" t="s">
        <v>252</v>
      </c>
      <c r="B134" s="99" t="s">
        <v>715</v>
      </c>
      <c r="C134" s="99">
        <v>283</v>
      </c>
      <c r="D134" s="99">
        <v>39</v>
      </c>
      <c r="E134" s="99">
        <v>41</v>
      </c>
      <c r="F134" s="99">
        <v>43</v>
      </c>
      <c r="G134" s="99">
        <v>50</v>
      </c>
      <c r="H134" s="99">
        <v>46</v>
      </c>
      <c r="I134" s="99">
        <v>37</v>
      </c>
      <c r="J134" s="99"/>
      <c r="K134" s="99"/>
      <c r="L134" s="99"/>
      <c r="M134" s="100">
        <v>0</v>
      </c>
      <c r="N134" s="100" t="str">
        <f t="shared" si="2"/>
        <v/>
      </c>
    </row>
    <row r="135" spans="1:14" x14ac:dyDescent="0.25">
      <c r="A135" s="99" t="s">
        <v>253</v>
      </c>
      <c r="B135" s="99" t="s">
        <v>714</v>
      </c>
      <c r="C135" s="99">
        <v>437</v>
      </c>
      <c r="D135" s="99">
        <v>75</v>
      </c>
      <c r="E135" s="99">
        <v>85</v>
      </c>
      <c r="F135" s="99">
        <v>65</v>
      </c>
      <c r="G135" s="99">
        <v>72</v>
      </c>
      <c r="H135" s="99">
        <v>48</v>
      </c>
      <c r="I135" s="99">
        <v>61</v>
      </c>
      <c r="J135" s="99"/>
      <c r="K135" s="99"/>
      <c r="L135" s="99"/>
      <c r="M135" s="100">
        <v>0</v>
      </c>
      <c r="N135" s="100" t="str">
        <f t="shared" si="2"/>
        <v/>
      </c>
    </row>
    <row r="136" spans="1:14" x14ac:dyDescent="0.25">
      <c r="A136" s="99" t="s">
        <v>254</v>
      </c>
      <c r="B136" s="99" t="s">
        <v>105</v>
      </c>
      <c r="C136" s="99">
        <v>809</v>
      </c>
      <c r="D136" s="99">
        <v>76</v>
      </c>
      <c r="E136" s="99">
        <v>79</v>
      </c>
      <c r="F136" s="99">
        <v>104</v>
      </c>
      <c r="G136" s="99">
        <v>80</v>
      </c>
      <c r="H136" s="99">
        <v>91</v>
      </c>
      <c r="I136" s="99">
        <v>109</v>
      </c>
      <c r="J136" s="99">
        <v>89</v>
      </c>
      <c r="K136" s="99">
        <v>72</v>
      </c>
      <c r="L136" s="99">
        <v>74</v>
      </c>
      <c r="M136" s="100">
        <v>0</v>
      </c>
      <c r="N136" s="100">
        <f t="shared" si="2"/>
        <v>74</v>
      </c>
    </row>
    <row r="137" spans="1:14" x14ac:dyDescent="0.25">
      <c r="A137" s="99" t="s">
        <v>255</v>
      </c>
      <c r="B137" s="99" t="s">
        <v>713</v>
      </c>
      <c r="C137" s="99">
        <v>673</v>
      </c>
      <c r="D137" s="99">
        <v>94</v>
      </c>
      <c r="E137" s="99">
        <v>120</v>
      </c>
      <c r="F137" s="99">
        <v>113</v>
      </c>
      <c r="G137" s="99">
        <v>110</v>
      </c>
      <c r="H137" s="99">
        <v>96</v>
      </c>
      <c r="I137" s="99">
        <v>115</v>
      </c>
      <c r="J137" s="99"/>
      <c r="K137" s="99"/>
      <c r="L137" s="99"/>
      <c r="M137" s="100">
        <v>0</v>
      </c>
      <c r="N137" s="100" t="str">
        <f t="shared" si="2"/>
        <v/>
      </c>
    </row>
    <row r="138" spans="1:14" x14ac:dyDescent="0.25">
      <c r="A138" s="99" t="s">
        <v>256</v>
      </c>
      <c r="B138" s="99" t="s">
        <v>106</v>
      </c>
      <c r="C138" s="99">
        <v>1062</v>
      </c>
      <c r="D138" s="99">
        <v>111</v>
      </c>
      <c r="E138" s="99">
        <v>99</v>
      </c>
      <c r="F138" s="99">
        <v>113</v>
      </c>
      <c r="G138" s="99">
        <v>114</v>
      </c>
      <c r="H138" s="99">
        <v>98</v>
      </c>
      <c r="I138" s="99">
        <v>93</v>
      </c>
      <c r="J138" s="99">
        <v>119</v>
      </c>
      <c r="K138" s="99">
        <v>106</v>
      </c>
      <c r="L138" s="99">
        <v>113</v>
      </c>
      <c r="M138" s="100">
        <v>0</v>
      </c>
      <c r="N138" s="100">
        <f t="shared" si="2"/>
        <v>113</v>
      </c>
    </row>
    <row r="139" spans="1:14" x14ac:dyDescent="0.25">
      <c r="A139" s="99" t="s">
        <v>257</v>
      </c>
      <c r="B139" s="99" t="s">
        <v>107</v>
      </c>
      <c r="C139" s="99">
        <v>923</v>
      </c>
      <c r="D139" s="99">
        <v>85</v>
      </c>
      <c r="E139" s="99">
        <v>99</v>
      </c>
      <c r="F139" s="99">
        <v>110</v>
      </c>
      <c r="G139" s="99">
        <v>89</v>
      </c>
      <c r="H139" s="99">
        <v>94</v>
      </c>
      <c r="I139" s="99">
        <v>92</v>
      </c>
      <c r="J139" s="99">
        <v>94</v>
      </c>
      <c r="K139" s="99">
        <v>117</v>
      </c>
      <c r="L139" s="99">
        <v>108</v>
      </c>
      <c r="M139" s="100">
        <v>0</v>
      </c>
      <c r="N139" s="100">
        <f t="shared" si="2"/>
        <v>108</v>
      </c>
    </row>
    <row r="140" spans="1:14" x14ac:dyDescent="0.25">
      <c r="A140" s="99" t="s">
        <v>258</v>
      </c>
      <c r="B140" s="99" t="s">
        <v>712</v>
      </c>
      <c r="C140" s="99">
        <v>654</v>
      </c>
      <c r="D140" s="99">
        <v>118</v>
      </c>
      <c r="E140" s="99">
        <v>115</v>
      </c>
      <c r="F140" s="99">
        <v>114</v>
      </c>
      <c r="G140" s="99">
        <v>114</v>
      </c>
      <c r="H140" s="99">
        <v>87</v>
      </c>
      <c r="I140" s="99">
        <v>90</v>
      </c>
      <c r="J140" s="99"/>
      <c r="K140" s="99"/>
      <c r="L140" s="99"/>
      <c r="M140" s="100">
        <v>0</v>
      </c>
      <c r="N140" s="100" t="str">
        <f t="shared" si="2"/>
        <v/>
      </c>
    </row>
    <row r="141" spans="1:14" x14ac:dyDescent="0.25">
      <c r="A141" s="99" t="s">
        <v>259</v>
      </c>
      <c r="B141" s="99" t="s">
        <v>711</v>
      </c>
      <c r="C141" s="99">
        <v>388</v>
      </c>
      <c r="D141" s="99">
        <v>53</v>
      </c>
      <c r="E141" s="99">
        <v>53</v>
      </c>
      <c r="F141" s="99">
        <v>61</v>
      </c>
      <c r="G141" s="99">
        <v>59</v>
      </c>
      <c r="H141" s="99">
        <v>38</v>
      </c>
      <c r="I141" s="99">
        <v>37</v>
      </c>
      <c r="J141" s="99"/>
      <c r="K141" s="99"/>
      <c r="L141" s="99"/>
      <c r="M141" s="100">
        <v>0</v>
      </c>
      <c r="N141" s="100" t="str">
        <f t="shared" si="2"/>
        <v/>
      </c>
    </row>
    <row r="142" spans="1:14" x14ac:dyDescent="0.25">
      <c r="A142" s="99" t="s">
        <v>260</v>
      </c>
      <c r="B142" s="99" t="s">
        <v>815</v>
      </c>
      <c r="C142" s="99">
        <v>634</v>
      </c>
      <c r="D142" s="99">
        <v>109</v>
      </c>
      <c r="E142" s="99">
        <v>119</v>
      </c>
      <c r="F142" s="99">
        <v>127</v>
      </c>
      <c r="G142" s="99">
        <v>86</v>
      </c>
      <c r="H142" s="99">
        <v>80</v>
      </c>
      <c r="I142" s="99">
        <v>73</v>
      </c>
      <c r="J142" s="99"/>
      <c r="K142" s="99"/>
      <c r="L142" s="99"/>
      <c r="M142" s="100">
        <v>0</v>
      </c>
      <c r="N142" s="100" t="str">
        <f t="shared" si="2"/>
        <v/>
      </c>
    </row>
    <row r="143" spans="1:14" x14ac:dyDescent="0.25">
      <c r="A143" s="99" t="s">
        <v>822</v>
      </c>
      <c r="B143" s="99" t="s">
        <v>823</v>
      </c>
      <c r="C143" s="99">
        <v>398</v>
      </c>
      <c r="D143" s="99">
        <v>69</v>
      </c>
      <c r="E143" s="99">
        <v>68</v>
      </c>
      <c r="F143" s="99">
        <v>71</v>
      </c>
      <c r="G143" s="99">
        <v>69</v>
      </c>
      <c r="H143" s="99">
        <v>77</v>
      </c>
      <c r="I143" s="99">
        <v>44</v>
      </c>
      <c r="J143" s="99"/>
      <c r="K143" s="99"/>
      <c r="L143" s="99"/>
      <c r="M143" s="100">
        <v>0</v>
      </c>
      <c r="N143" s="100" t="str">
        <f t="shared" si="2"/>
        <v/>
      </c>
    </row>
    <row r="144" spans="1:14" x14ac:dyDescent="0.25">
      <c r="A144" s="99" t="s">
        <v>864</v>
      </c>
      <c r="B144" s="99" t="s">
        <v>865</v>
      </c>
      <c r="C144" s="99">
        <v>297</v>
      </c>
      <c r="D144" s="99">
        <v>34</v>
      </c>
      <c r="E144" s="99">
        <v>65</v>
      </c>
      <c r="F144" s="99">
        <v>58</v>
      </c>
      <c r="G144" s="99">
        <v>79</v>
      </c>
      <c r="H144" s="99">
        <v>46</v>
      </c>
      <c r="I144" s="99">
        <v>15</v>
      </c>
      <c r="J144" s="99"/>
      <c r="K144" s="99"/>
      <c r="L144" s="99"/>
      <c r="M144" s="100">
        <v>0</v>
      </c>
      <c r="N144" s="100" t="str">
        <f t="shared" si="2"/>
        <v/>
      </c>
    </row>
    <row r="145" spans="1:14" x14ac:dyDescent="0.25">
      <c r="A145" s="99" t="s">
        <v>866</v>
      </c>
      <c r="B145" s="99" t="s">
        <v>867</v>
      </c>
      <c r="C145" s="99">
        <v>92</v>
      </c>
      <c r="D145" s="99">
        <v>92</v>
      </c>
      <c r="E145" s="99"/>
      <c r="F145" s="99"/>
      <c r="G145" s="99"/>
      <c r="H145" s="99"/>
      <c r="I145" s="99"/>
      <c r="J145" s="99"/>
      <c r="K145" s="99"/>
      <c r="L145" s="99"/>
      <c r="M145" s="100">
        <v>0</v>
      </c>
      <c r="N145" s="100" t="str">
        <f t="shared" si="2"/>
        <v/>
      </c>
    </row>
    <row r="146" spans="1:14" x14ac:dyDescent="0.25">
      <c r="A146" s="99" t="s">
        <v>868</v>
      </c>
      <c r="B146" s="99" t="s">
        <v>869</v>
      </c>
      <c r="C146" s="99">
        <v>135</v>
      </c>
      <c r="D146" s="99">
        <v>135</v>
      </c>
      <c r="E146" s="99"/>
      <c r="F146" s="99"/>
      <c r="G146" s="99"/>
      <c r="H146" s="99"/>
      <c r="I146" s="99"/>
      <c r="J146" s="99"/>
      <c r="K146" s="99"/>
      <c r="L146" s="99"/>
      <c r="M146" s="100">
        <v>0</v>
      </c>
      <c r="N146" s="100" t="str">
        <f t="shared" si="2"/>
        <v/>
      </c>
    </row>
    <row r="147" spans="1:14" x14ac:dyDescent="0.25">
      <c r="A147" s="99" t="s">
        <v>870</v>
      </c>
      <c r="B147" s="99" t="s">
        <v>871</v>
      </c>
      <c r="C147" s="99">
        <v>188</v>
      </c>
      <c r="D147" s="99"/>
      <c r="E147" s="99"/>
      <c r="F147" s="99"/>
      <c r="G147" s="99"/>
      <c r="H147" s="99"/>
      <c r="I147" s="99"/>
      <c r="J147" s="99">
        <v>58</v>
      </c>
      <c r="K147" s="99">
        <v>67</v>
      </c>
      <c r="L147" s="99">
        <v>63</v>
      </c>
      <c r="M147" s="100">
        <v>37</v>
      </c>
      <c r="N147" s="100">
        <f t="shared" si="2"/>
        <v>26</v>
      </c>
    </row>
    <row r="148" spans="1:14" x14ac:dyDescent="0.25">
      <c r="A148" s="99" t="s">
        <v>261</v>
      </c>
      <c r="B148" s="99" t="s">
        <v>83</v>
      </c>
      <c r="C148" s="99">
        <v>1136</v>
      </c>
      <c r="D148" s="99">
        <v>152</v>
      </c>
      <c r="E148" s="99">
        <v>232</v>
      </c>
      <c r="F148" s="99">
        <v>225</v>
      </c>
      <c r="G148" s="99">
        <v>199</v>
      </c>
      <c r="H148" s="99">
        <v>175</v>
      </c>
      <c r="I148" s="99">
        <v>153</v>
      </c>
      <c r="J148" s="99"/>
      <c r="K148" s="99"/>
      <c r="L148" s="99"/>
      <c r="M148" s="100">
        <v>0</v>
      </c>
      <c r="N148" s="100" t="str">
        <f t="shared" si="2"/>
        <v/>
      </c>
    </row>
    <row r="149" spans="1:14" x14ac:dyDescent="0.25">
      <c r="A149" s="99" t="s">
        <v>941</v>
      </c>
      <c r="B149" s="99" t="s">
        <v>942</v>
      </c>
      <c r="C149" s="99">
        <v>399</v>
      </c>
      <c r="D149" s="99"/>
      <c r="E149" s="99"/>
      <c r="F149" s="99"/>
      <c r="G149" s="99"/>
      <c r="H149" s="99"/>
      <c r="I149" s="99"/>
      <c r="J149" s="99">
        <v>98</v>
      </c>
      <c r="K149" s="99">
        <v>130</v>
      </c>
      <c r="L149" s="99">
        <v>171</v>
      </c>
      <c r="M149" s="100">
        <v>0</v>
      </c>
      <c r="N149" s="100">
        <f t="shared" si="2"/>
        <v>171</v>
      </c>
    </row>
    <row r="150" spans="1:14" x14ac:dyDescent="0.25">
      <c r="A150" s="99" t="s">
        <v>872</v>
      </c>
      <c r="B150" s="99" t="s">
        <v>873</v>
      </c>
      <c r="C150" s="99">
        <v>290</v>
      </c>
      <c r="D150" s="99">
        <v>66</v>
      </c>
      <c r="E150" s="99">
        <v>40</v>
      </c>
      <c r="F150" s="99">
        <v>61</v>
      </c>
      <c r="G150" s="99">
        <v>48</v>
      </c>
      <c r="H150" s="99">
        <v>44</v>
      </c>
      <c r="I150" s="99">
        <v>23</v>
      </c>
      <c r="J150" s="99">
        <v>8</v>
      </c>
      <c r="K150" s="99"/>
      <c r="L150" s="99"/>
      <c r="M150" s="100">
        <v>0</v>
      </c>
      <c r="N150" s="100" t="str">
        <f t="shared" si="2"/>
        <v/>
      </c>
    </row>
    <row r="151" spans="1:14" x14ac:dyDescent="0.25">
      <c r="A151" s="99" t="s">
        <v>874</v>
      </c>
      <c r="B151" s="99" t="s">
        <v>988</v>
      </c>
      <c r="C151" s="99">
        <v>180</v>
      </c>
      <c r="D151" s="99">
        <v>29</v>
      </c>
      <c r="E151" s="99">
        <v>36</v>
      </c>
      <c r="F151" s="99">
        <v>48</v>
      </c>
      <c r="G151" s="99">
        <v>41</v>
      </c>
      <c r="H151" s="99">
        <v>14</v>
      </c>
      <c r="I151" s="99">
        <v>12</v>
      </c>
      <c r="J151" s="99"/>
      <c r="K151" s="99"/>
      <c r="L151" s="99"/>
      <c r="M151" s="100">
        <v>0</v>
      </c>
      <c r="N151" s="100" t="str">
        <f t="shared" si="2"/>
        <v/>
      </c>
    </row>
    <row r="152" spans="1:14" x14ac:dyDescent="0.25">
      <c r="A152" s="99" t="s">
        <v>875</v>
      </c>
      <c r="B152" s="99" t="s">
        <v>876</v>
      </c>
      <c r="C152" s="99">
        <v>201</v>
      </c>
      <c r="D152" s="99">
        <v>45</v>
      </c>
      <c r="E152" s="99">
        <v>38</v>
      </c>
      <c r="F152" s="99">
        <v>41</v>
      </c>
      <c r="G152" s="99">
        <v>37</v>
      </c>
      <c r="H152" s="99">
        <v>19</v>
      </c>
      <c r="I152" s="99">
        <v>21</v>
      </c>
      <c r="J152" s="99"/>
      <c r="K152" s="99"/>
      <c r="L152" s="99"/>
      <c r="M152" s="100">
        <v>0</v>
      </c>
      <c r="N152" s="100" t="str">
        <f t="shared" si="2"/>
        <v/>
      </c>
    </row>
    <row r="153" spans="1:14" x14ac:dyDescent="0.25">
      <c r="A153" s="99" t="s">
        <v>262</v>
      </c>
      <c r="B153" s="99" t="s">
        <v>710</v>
      </c>
      <c r="C153" s="99">
        <v>485</v>
      </c>
      <c r="D153" s="99">
        <v>76</v>
      </c>
      <c r="E153" s="99">
        <v>89</v>
      </c>
      <c r="F153" s="99">
        <v>85</v>
      </c>
      <c r="G153" s="99">
        <v>73</v>
      </c>
      <c r="H153" s="99">
        <v>82</v>
      </c>
      <c r="I153" s="99">
        <v>61</v>
      </c>
      <c r="J153" s="99"/>
      <c r="K153" s="99"/>
      <c r="L153" s="99"/>
      <c r="M153" s="100">
        <v>0</v>
      </c>
      <c r="N153" s="100" t="str">
        <f t="shared" si="2"/>
        <v/>
      </c>
    </row>
    <row r="154" spans="1:14" x14ac:dyDescent="0.25">
      <c r="A154" s="99" t="s">
        <v>263</v>
      </c>
      <c r="B154" s="99" t="s">
        <v>709</v>
      </c>
      <c r="C154" s="99">
        <v>434</v>
      </c>
      <c r="D154" s="99">
        <v>69</v>
      </c>
      <c r="E154" s="99">
        <v>73</v>
      </c>
      <c r="F154" s="99">
        <v>64</v>
      </c>
      <c r="G154" s="99">
        <v>84</v>
      </c>
      <c r="H154" s="99">
        <v>60</v>
      </c>
      <c r="I154" s="99">
        <v>65</v>
      </c>
      <c r="J154" s="99"/>
      <c r="K154" s="99"/>
      <c r="L154" s="99"/>
      <c r="M154" s="100">
        <v>0</v>
      </c>
      <c r="N154" s="100" t="str">
        <f t="shared" si="2"/>
        <v/>
      </c>
    </row>
    <row r="155" spans="1:14" x14ac:dyDescent="0.25">
      <c r="A155" s="99" t="s">
        <v>264</v>
      </c>
      <c r="B155" s="99" t="s">
        <v>708</v>
      </c>
      <c r="C155" s="99">
        <v>407</v>
      </c>
      <c r="D155" s="99">
        <v>64</v>
      </c>
      <c r="E155" s="99">
        <v>75</v>
      </c>
      <c r="F155" s="99">
        <v>66</v>
      </c>
      <c r="G155" s="99">
        <v>67</v>
      </c>
      <c r="H155" s="99">
        <v>61</v>
      </c>
      <c r="I155" s="99">
        <v>58</v>
      </c>
      <c r="J155" s="99"/>
      <c r="K155" s="99"/>
      <c r="L155" s="99"/>
      <c r="M155" s="100">
        <v>0</v>
      </c>
      <c r="N155" s="100" t="str">
        <f t="shared" si="2"/>
        <v/>
      </c>
    </row>
    <row r="156" spans="1:14" x14ac:dyDescent="0.25">
      <c r="A156" s="99" t="s">
        <v>265</v>
      </c>
      <c r="B156" s="99" t="s">
        <v>108</v>
      </c>
      <c r="C156" s="99">
        <v>639</v>
      </c>
      <c r="D156" s="99">
        <v>116</v>
      </c>
      <c r="E156" s="99">
        <v>144</v>
      </c>
      <c r="F156" s="99">
        <v>137</v>
      </c>
      <c r="G156" s="99">
        <v>103</v>
      </c>
      <c r="H156" s="99">
        <v>72</v>
      </c>
      <c r="I156" s="99">
        <v>67</v>
      </c>
      <c r="J156" s="99"/>
      <c r="K156" s="99"/>
      <c r="L156" s="99"/>
      <c r="M156" s="100">
        <v>0</v>
      </c>
      <c r="N156" s="100" t="str">
        <f t="shared" si="2"/>
        <v/>
      </c>
    </row>
    <row r="157" spans="1:14" x14ac:dyDescent="0.25">
      <c r="A157" s="99" t="s">
        <v>266</v>
      </c>
      <c r="B157" s="99" t="s">
        <v>519</v>
      </c>
      <c r="C157" s="99">
        <v>1176</v>
      </c>
      <c r="D157" s="99">
        <v>110</v>
      </c>
      <c r="E157" s="99">
        <v>128</v>
      </c>
      <c r="F157" s="99">
        <v>127</v>
      </c>
      <c r="G157" s="99">
        <v>138</v>
      </c>
      <c r="H157" s="99">
        <v>118</v>
      </c>
      <c r="I157" s="99">
        <v>155</v>
      </c>
      <c r="J157" s="99">
        <v>130</v>
      </c>
      <c r="K157" s="99">
        <v>133</v>
      </c>
      <c r="L157" s="99">
        <v>117</v>
      </c>
      <c r="M157" s="100">
        <v>61</v>
      </c>
      <c r="N157" s="100">
        <f t="shared" si="2"/>
        <v>56</v>
      </c>
    </row>
    <row r="158" spans="1:14" x14ac:dyDescent="0.25">
      <c r="A158" s="99" t="s">
        <v>267</v>
      </c>
      <c r="B158" s="99" t="s">
        <v>707</v>
      </c>
      <c r="C158" s="99">
        <v>522</v>
      </c>
      <c r="D158" s="99">
        <v>60</v>
      </c>
      <c r="E158" s="99">
        <v>88</v>
      </c>
      <c r="F158" s="99">
        <v>95</v>
      </c>
      <c r="G158" s="99">
        <v>79</v>
      </c>
      <c r="H158" s="99">
        <v>77</v>
      </c>
      <c r="I158" s="99">
        <v>85</v>
      </c>
      <c r="J158" s="99"/>
      <c r="K158" s="99"/>
      <c r="L158" s="99"/>
      <c r="M158" s="100">
        <v>0</v>
      </c>
      <c r="N158" s="100" t="str">
        <f t="shared" si="2"/>
        <v/>
      </c>
    </row>
    <row r="159" spans="1:14" x14ac:dyDescent="0.25">
      <c r="A159" s="99" t="s">
        <v>268</v>
      </c>
      <c r="B159" s="99" t="s">
        <v>706</v>
      </c>
      <c r="C159" s="99">
        <v>908</v>
      </c>
      <c r="D159" s="99">
        <v>103</v>
      </c>
      <c r="E159" s="99">
        <v>134</v>
      </c>
      <c r="F159" s="99">
        <v>150</v>
      </c>
      <c r="G159" s="99">
        <v>159</v>
      </c>
      <c r="H159" s="99">
        <v>166</v>
      </c>
      <c r="I159" s="99">
        <v>177</v>
      </c>
      <c r="J159" s="99"/>
      <c r="K159" s="99"/>
      <c r="L159" s="99"/>
      <c r="M159" s="100">
        <v>0</v>
      </c>
      <c r="N159" s="100" t="str">
        <f t="shared" si="2"/>
        <v/>
      </c>
    </row>
    <row r="160" spans="1:14" x14ac:dyDescent="0.25">
      <c r="A160" s="99" t="s">
        <v>269</v>
      </c>
      <c r="B160" s="99" t="s">
        <v>705</v>
      </c>
      <c r="C160" s="99">
        <v>706</v>
      </c>
      <c r="D160" s="99">
        <v>72</v>
      </c>
      <c r="E160" s="99">
        <v>81</v>
      </c>
      <c r="F160" s="99">
        <v>78</v>
      </c>
      <c r="G160" s="99">
        <v>88</v>
      </c>
      <c r="H160" s="99">
        <v>82</v>
      </c>
      <c r="I160" s="99">
        <v>91</v>
      </c>
      <c r="J160" s="99"/>
      <c r="K160" s="99"/>
      <c r="L160" s="99"/>
      <c r="M160" s="100">
        <v>0</v>
      </c>
      <c r="N160" s="100" t="str">
        <f t="shared" si="2"/>
        <v/>
      </c>
    </row>
    <row r="161" spans="1:14" x14ac:dyDescent="0.25">
      <c r="A161" s="99" t="s">
        <v>270</v>
      </c>
      <c r="B161" s="99" t="s">
        <v>79</v>
      </c>
      <c r="C161" s="99">
        <v>727</v>
      </c>
      <c r="D161" s="99">
        <v>70</v>
      </c>
      <c r="E161" s="99">
        <v>74</v>
      </c>
      <c r="F161" s="99">
        <v>94</v>
      </c>
      <c r="G161" s="99">
        <v>81</v>
      </c>
      <c r="H161" s="99">
        <v>82</v>
      </c>
      <c r="I161" s="99">
        <v>82</v>
      </c>
      <c r="J161" s="99">
        <v>75</v>
      </c>
      <c r="K161" s="99">
        <v>78</v>
      </c>
      <c r="L161" s="99">
        <v>91</v>
      </c>
      <c r="M161" s="100">
        <v>0</v>
      </c>
      <c r="N161" s="100">
        <f t="shared" si="2"/>
        <v>91</v>
      </c>
    </row>
    <row r="162" spans="1:14" x14ac:dyDescent="0.25">
      <c r="A162" s="99" t="s">
        <v>271</v>
      </c>
      <c r="B162" s="99" t="s">
        <v>704</v>
      </c>
      <c r="C162" s="99">
        <v>289</v>
      </c>
      <c r="D162" s="99">
        <v>56</v>
      </c>
      <c r="E162" s="99">
        <v>43</v>
      </c>
      <c r="F162" s="99">
        <v>41</v>
      </c>
      <c r="G162" s="99">
        <v>51</v>
      </c>
      <c r="H162" s="99">
        <v>39</v>
      </c>
      <c r="I162" s="99">
        <v>29</v>
      </c>
      <c r="J162" s="99"/>
      <c r="K162" s="99"/>
      <c r="L162" s="99"/>
      <c r="M162" s="100">
        <v>0</v>
      </c>
      <c r="N162" s="100" t="str">
        <f t="shared" si="2"/>
        <v/>
      </c>
    </row>
    <row r="163" spans="1:14" x14ac:dyDescent="0.25">
      <c r="A163" s="99" t="s">
        <v>272</v>
      </c>
      <c r="B163" s="99" t="s">
        <v>703</v>
      </c>
      <c r="C163" s="99">
        <v>1076</v>
      </c>
      <c r="D163" s="99">
        <v>126</v>
      </c>
      <c r="E163" s="99">
        <v>184</v>
      </c>
      <c r="F163" s="99">
        <v>175</v>
      </c>
      <c r="G163" s="99">
        <v>184</v>
      </c>
      <c r="H163" s="99">
        <v>142</v>
      </c>
      <c r="I163" s="99">
        <v>172</v>
      </c>
      <c r="J163" s="99"/>
      <c r="K163" s="99"/>
      <c r="L163" s="99"/>
      <c r="M163" s="100">
        <v>0</v>
      </c>
      <c r="N163" s="100" t="str">
        <f t="shared" si="2"/>
        <v/>
      </c>
    </row>
    <row r="164" spans="1:14" x14ac:dyDescent="0.25">
      <c r="A164" s="99" t="s">
        <v>273</v>
      </c>
      <c r="B164" s="99" t="s">
        <v>8</v>
      </c>
      <c r="C164" s="99">
        <v>1374</v>
      </c>
      <c r="D164" s="99">
        <v>118</v>
      </c>
      <c r="E164" s="99">
        <v>159</v>
      </c>
      <c r="F164" s="99">
        <v>148</v>
      </c>
      <c r="G164" s="99">
        <v>160</v>
      </c>
      <c r="H164" s="99">
        <v>134</v>
      </c>
      <c r="I164" s="99">
        <v>140</v>
      </c>
      <c r="J164" s="99">
        <v>178</v>
      </c>
      <c r="K164" s="99">
        <v>164</v>
      </c>
      <c r="L164" s="99">
        <v>154</v>
      </c>
      <c r="M164" s="100">
        <v>0</v>
      </c>
      <c r="N164" s="100">
        <f t="shared" si="2"/>
        <v>154</v>
      </c>
    </row>
    <row r="165" spans="1:14" x14ac:dyDescent="0.25">
      <c r="A165" s="99" t="s">
        <v>274</v>
      </c>
      <c r="B165" s="99" t="s">
        <v>702</v>
      </c>
      <c r="C165" s="99">
        <v>347</v>
      </c>
      <c r="D165" s="99">
        <v>45</v>
      </c>
      <c r="E165" s="99">
        <v>39</v>
      </c>
      <c r="F165" s="99">
        <v>58</v>
      </c>
      <c r="G165" s="99">
        <v>60</v>
      </c>
      <c r="H165" s="99">
        <v>48</v>
      </c>
      <c r="I165" s="99">
        <v>44</v>
      </c>
      <c r="J165" s="99"/>
      <c r="K165" s="99"/>
      <c r="L165" s="99"/>
      <c r="M165" s="100">
        <v>0</v>
      </c>
      <c r="N165" s="100" t="str">
        <f t="shared" si="2"/>
        <v/>
      </c>
    </row>
    <row r="166" spans="1:14" x14ac:dyDescent="0.25">
      <c r="A166" s="99" t="s">
        <v>275</v>
      </c>
      <c r="B166" s="99" t="s">
        <v>701</v>
      </c>
      <c r="C166" s="99">
        <v>793</v>
      </c>
      <c r="D166" s="99">
        <v>96</v>
      </c>
      <c r="E166" s="99">
        <v>137</v>
      </c>
      <c r="F166" s="99">
        <v>129</v>
      </c>
      <c r="G166" s="99">
        <v>172</v>
      </c>
      <c r="H166" s="99">
        <v>108</v>
      </c>
      <c r="I166" s="99">
        <v>132</v>
      </c>
      <c r="J166" s="99"/>
      <c r="K166" s="99"/>
      <c r="L166" s="99"/>
      <c r="M166" s="100">
        <v>0</v>
      </c>
      <c r="N166" s="100" t="str">
        <f t="shared" si="2"/>
        <v/>
      </c>
    </row>
    <row r="167" spans="1:14" x14ac:dyDescent="0.25">
      <c r="A167" s="99" t="s">
        <v>276</v>
      </c>
      <c r="B167" s="99" t="s">
        <v>700</v>
      </c>
      <c r="C167" s="99">
        <v>461</v>
      </c>
      <c r="D167" s="99">
        <v>52</v>
      </c>
      <c r="E167" s="99">
        <v>81</v>
      </c>
      <c r="F167" s="99">
        <v>67</v>
      </c>
      <c r="G167" s="99">
        <v>75</v>
      </c>
      <c r="H167" s="99">
        <v>66</v>
      </c>
      <c r="I167" s="99">
        <v>82</v>
      </c>
      <c r="J167" s="99"/>
      <c r="K167" s="99"/>
      <c r="L167" s="99"/>
      <c r="M167" s="100">
        <v>0</v>
      </c>
      <c r="N167" s="100" t="str">
        <f t="shared" si="2"/>
        <v/>
      </c>
    </row>
    <row r="168" spans="1:14" x14ac:dyDescent="0.25">
      <c r="A168" s="99" t="s">
        <v>277</v>
      </c>
      <c r="B168" s="99" t="s">
        <v>699</v>
      </c>
      <c r="C168" s="99">
        <v>871</v>
      </c>
      <c r="D168" s="99">
        <v>62</v>
      </c>
      <c r="E168" s="99">
        <v>83</v>
      </c>
      <c r="F168" s="99">
        <v>106</v>
      </c>
      <c r="G168" s="99">
        <v>78</v>
      </c>
      <c r="H168" s="99">
        <v>80</v>
      </c>
      <c r="I168" s="99">
        <v>99</v>
      </c>
      <c r="J168" s="99">
        <v>103</v>
      </c>
      <c r="K168" s="99">
        <v>101</v>
      </c>
      <c r="L168" s="99">
        <v>139</v>
      </c>
      <c r="M168" s="100">
        <v>0</v>
      </c>
      <c r="N168" s="100">
        <f t="shared" si="2"/>
        <v>139</v>
      </c>
    </row>
    <row r="169" spans="1:14" x14ac:dyDescent="0.25">
      <c r="A169" s="99" t="s">
        <v>278</v>
      </c>
      <c r="B169" s="99" t="s">
        <v>698</v>
      </c>
      <c r="C169" s="99">
        <v>685</v>
      </c>
      <c r="D169" s="99">
        <v>103</v>
      </c>
      <c r="E169" s="99">
        <v>108</v>
      </c>
      <c r="F169" s="99">
        <v>122</v>
      </c>
      <c r="G169" s="99">
        <v>95</v>
      </c>
      <c r="H169" s="99">
        <v>95</v>
      </c>
      <c r="I169" s="99">
        <v>111</v>
      </c>
      <c r="J169" s="99"/>
      <c r="K169" s="99"/>
      <c r="L169" s="99"/>
      <c r="M169" s="100">
        <v>0</v>
      </c>
      <c r="N169" s="100" t="str">
        <f t="shared" si="2"/>
        <v/>
      </c>
    </row>
    <row r="170" spans="1:14" x14ac:dyDescent="0.25">
      <c r="A170" s="99" t="s">
        <v>279</v>
      </c>
      <c r="B170" s="99" t="s">
        <v>974</v>
      </c>
      <c r="C170" s="99">
        <v>528</v>
      </c>
      <c r="D170" s="99">
        <v>71</v>
      </c>
      <c r="E170" s="99">
        <v>60</v>
      </c>
      <c r="F170" s="99">
        <v>64</v>
      </c>
      <c r="G170" s="99">
        <v>77</v>
      </c>
      <c r="H170" s="99">
        <v>64</v>
      </c>
      <c r="I170" s="99">
        <v>42</v>
      </c>
      <c r="J170" s="99">
        <v>61</v>
      </c>
      <c r="K170" s="99">
        <v>39</v>
      </c>
      <c r="L170" s="99">
        <v>22</v>
      </c>
      <c r="M170" s="100">
        <v>0</v>
      </c>
      <c r="N170" s="100">
        <f t="shared" si="2"/>
        <v>22</v>
      </c>
    </row>
    <row r="171" spans="1:14" x14ac:dyDescent="0.25">
      <c r="A171" s="99" t="s">
        <v>280</v>
      </c>
      <c r="B171" s="99" t="s">
        <v>697</v>
      </c>
      <c r="C171" s="99">
        <v>361</v>
      </c>
      <c r="D171" s="99">
        <v>67</v>
      </c>
      <c r="E171" s="99">
        <v>66</v>
      </c>
      <c r="F171" s="99">
        <v>70</v>
      </c>
      <c r="G171" s="99">
        <v>65</v>
      </c>
      <c r="H171" s="99">
        <v>44</v>
      </c>
      <c r="I171" s="99">
        <v>27</v>
      </c>
      <c r="J171" s="99"/>
      <c r="K171" s="99"/>
      <c r="L171" s="99"/>
      <c r="M171" s="100">
        <v>0</v>
      </c>
      <c r="N171" s="100" t="str">
        <f t="shared" si="2"/>
        <v/>
      </c>
    </row>
    <row r="172" spans="1:14" x14ac:dyDescent="0.25">
      <c r="A172" s="99" t="s">
        <v>281</v>
      </c>
      <c r="B172" s="99" t="s">
        <v>975</v>
      </c>
      <c r="C172" s="99">
        <v>637</v>
      </c>
      <c r="D172" s="99">
        <v>84</v>
      </c>
      <c r="E172" s="99">
        <v>75</v>
      </c>
      <c r="F172" s="99">
        <v>67</v>
      </c>
      <c r="G172" s="99">
        <v>72</v>
      </c>
      <c r="H172" s="99">
        <v>58</v>
      </c>
      <c r="I172" s="99">
        <v>59</v>
      </c>
      <c r="J172" s="99">
        <v>70</v>
      </c>
      <c r="K172" s="99">
        <v>72</v>
      </c>
      <c r="L172" s="99">
        <v>41</v>
      </c>
      <c r="M172" s="100">
        <v>0</v>
      </c>
      <c r="N172" s="100">
        <f t="shared" si="2"/>
        <v>41</v>
      </c>
    </row>
    <row r="173" spans="1:14" x14ac:dyDescent="0.25">
      <c r="A173" s="99" t="s">
        <v>282</v>
      </c>
      <c r="B173" s="99" t="s">
        <v>109</v>
      </c>
      <c r="C173" s="99">
        <v>656</v>
      </c>
      <c r="D173" s="99">
        <v>109</v>
      </c>
      <c r="E173" s="99">
        <v>104</v>
      </c>
      <c r="F173" s="99">
        <v>99</v>
      </c>
      <c r="G173" s="99">
        <v>88</v>
      </c>
      <c r="H173" s="99">
        <v>96</v>
      </c>
      <c r="I173" s="99">
        <v>88</v>
      </c>
      <c r="J173" s="99">
        <v>72</v>
      </c>
      <c r="K173" s="99"/>
      <c r="L173" s="99"/>
      <c r="M173" s="100">
        <v>0</v>
      </c>
      <c r="N173" s="100" t="str">
        <f t="shared" si="2"/>
        <v/>
      </c>
    </row>
    <row r="174" spans="1:14" x14ac:dyDescent="0.25">
      <c r="A174" s="99" t="s">
        <v>283</v>
      </c>
      <c r="B174" s="99" t="s">
        <v>110</v>
      </c>
      <c r="C174" s="99">
        <v>2252</v>
      </c>
      <c r="D174" s="99">
        <v>204</v>
      </c>
      <c r="E174" s="99">
        <v>219</v>
      </c>
      <c r="F174" s="99">
        <v>225</v>
      </c>
      <c r="G174" s="99">
        <v>256</v>
      </c>
      <c r="H174" s="99">
        <v>248</v>
      </c>
      <c r="I174" s="99">
        <v>269</v>
      </c>
      <c r="J174" s="99">
        <v>270</v>
      </c>
      <c r="K174" s="99">
        <v>290</v>
      </c>
      <c r="L174" s="99">
        <v>271</v>
      </c>
      <c r="M174" s="100">
        <v>0</v>
      </c>
      <c r="N174" s="100">
        <f t="shared" si="2"/>
        <v>271</v>
      </c>
    </row>
    <row r="175" spans="1:14" x14ac:dyDescent="0.25">
      <c r="A175" s="99" t="s">
        <v>284</v>
      </c>
      <c r="B175" s="99" t="s">
        <v>111</v>
      </c>
      <c r="C175" s="99">
        <v>1412</v>
      </c>
      <c r="D175" s="99">
        <v>154</v>
      </c>
      <c r="E175" s="99">
        <v>185</v>
      </c>
      <c r="F175" s="99">
        <v>173</v>
      </c>
      <c r="G175" s="99">
        <v>166</v>
      </c>
      <c r="H175" s="99">
        <v>176</v>
      </c>
      <c r="I175" s="99">
        <v>158</v>
      </c>
      <c r="J175" s="99">
        <v>154</v>
      </c>
      <c r="K175" s="99">
        <v>131</v>
      </c>
      <c r="L175" s="99">
        <v>115</v>
      </c>
      <c r="M175" s="100">
        <v>22</v>
      </c>
      <c r="N175" s="100">
        <f t="shared" si="2"/>
        <v>93</v>
      </c>
    </row>
    <row r="176" spans="1:14" x14ac:dyDescent="0.25">
      <c r="A176" s="99" t="s">
        <v>285</v>
      </c>
      <c r="B176" s="99" t="s">
        <v>696</v>
      </c>
      <c r="C176" s="99">
        <v>661</v>
      </c>
      <c r="D176" s="99">
        <v>122</v>
      </c>
      <c r="E176" s="99">
        <v>106</v>
      </c>
      <c r="F176" s="99">
        <v>100</v>
      </c>
      <c r="G176" s="99">
        <v>97</v>
      </c>
      <c r="H176" s="99">
        <v>96</v>
      </c>
      <c r="I176" s="99">
        <v>77</v>
      </c>
      <c r="J176" s="99"/>
      <c r="K176" s="99"/>
      <c r="L176" s="99"/>
      <c r="M176" s="100">
        <v>0</v>
      </c>
      <c r="N176" s="100" t="str">
        <f t="shared" si="2"/>
        <v/>
      </c>
    </row>
    <row r="177" spans="1:14" x14ac:dyDescent="0.25">
      <c r="A177" s="99" t="s">
        <v>286</v>
      </c>
      <c r="B177" s="99" t="s">
        <v>695</v>
      </c>
      <c r="C177" s="99">
        <v>649</v>
      </c>
      <c r="D177" s="99">
        <v>115</v>
      </c>
      <c r="E177" s="99">
        <v>110</v>
      </c>
      <c r="F177" s="99">
        <v>95</v>
      </c>
      <c r="G177" s="99">
        <v>104</v>
      </c>
      <c r="H177" s="99">
        <v>91</v>
      </c>
      <c r="I177" s="99">
        <v>93</v>
      </c>
      <c r="J177" s="99"/>
      <c r="K177" s="99"/>
      <c r="L177" s="99"/>
      <c r="M177" s="100">
        <v>0</v>
      </c>
      <c r="N177" s="100" t="str">
        <f t="shared" si="2"/>
        <v/>
      </c>
    </row>
    <row r="178" spans="1:14" x14ac:dyDescent="0.25">
      <c r="A178" s="99" t="s">
        <v>287</v>
      </c>
      <c r="B178" s="99" t="s">
        <v>694</v>
      </c>
      <c r="C178" s="99">
        <v>1068</v>
      </c>
      <c r="D178" s="99">
        <v>171</v>
      </c>
      <c r="E178" s="99">
        <v>184</v>
      </c>
      <c r="F178" s="99">
        <v>166</v>
      </c>
      <c r="G178" s="99">
        <v>171</v>
      </c>
      <c r="H178" s="99">
        <v>168</v>
      </c>
      <c r="I178" s="99">
        <v>172</v>
      </c>
      <c r="J178" s="99"/>
      <c r="K178" s="99"/>
      <c r="L178" s="99"/>
      <c r="M178" s="100">
        <v>0</v>
      </c>
      <c r="N178" s="100" t="str">
        <f t="shared" si="2"/>
        <v/>
      </c>
    </row>
    <row r="179" spans="1:14" x14ac:dyDescent="0.25">
      <c r="A179" s="99" t="s">
        <v>288</v>
      </c>
      <c r="B179" s="99" t="s">
        <v>693</v>
      </c>
      <c r="C179" s="99">
        <v>329</v>
      </c>
      <c r="D179" s="99">
        <v>47</v>
      </c>
      <c r="E179" s="99">
        <v>61</v>
      </c>
      <c r="F179" s="99">
        <v>51</v>
      </c>
      <c r="G179" s="99">
        <v>54</v>
      </c>
      <c r="H179" s="99">
        <v>45</v>
      </c>
      <c r="I179" s="99">
        <v>52</v>
      </c>
      <c r="J179" s="99"/>
      <c r="K179" s="99"/>
      <c r="L179" s="99"/>
      <c r="M179" s="100">
        <v>0</v>
      </c>
      <c r="N179" s="100" t="str">
        <f t="shared" si="2"/>
        <v/>
      </c>
    </row>
    <row r="180" spans="1:14" x14ac:dyDescent="0.25">
      <c r="A180" s="99" t="s">
        <v>289</v>
      </c>
      <c r="B180" s="99" t="s">
        <v>877</v>
      </c>
      <c r="C180" s="99">
        <v>434</v>
      </c>
      <c r="D180" s="99">
        <v>53</v>
      </c>
      <c r="E180" s="99">
        <v>56</v>
      </c>
      <c r="F180" s="99">
        <v>47</v>
      </c>
      <c r="G180" s="99">
        <v>51</v>
      </c>
      <c r="H180" s="99">
        <v>51</v>
      </c>
      <c r="I180" s="99">
        <v>48</v>
      </c>
      <c r="J180" s="99">
        <v>45</v>
      </c>
      <c r="K180" s="99">
        <v>35</v>
      </c>
      <c r="L180" s="99">
        <v>28</v>
      </c>
      <c r="M180" s="100">
        <v>0</v>
      </c>
      <c r="N180" s="100">
        <f t="shared" si="2"/>
        <v>28</v>
      </c>
    </row>
    <row r="181" spans="1:14" x14ac:dyDescent="0.25">
      <c r="A181" s="99" t="s">
        <v>290</v>
      </c>
      <c r="B181" s="99" t="s">
        <v>692</v>
      </c>
      <c r="C181" s="99">
        <v>348</v>
      </c>
      <c r="D181" s="99">
        <v>43</v>
      </c>
      <c r="E181" s="99">
        <v>60</v>
      </c>
      <c r="F181" s="99">
        <v>58</v>
      </c>
      <c r="G181" s="99">
        <v>49</v>
      </c>
      <c r="H181" s="99">
        <v>56</v>
      </c>
      <c r="I181" s="99">
        <v>52</v>
      </c>
      <c r="J181" s="99"/>
      <c r="K181" s="99"/>
      <c r="L181" s="99"/>
      <c r="M181" s="100">
        <v>0</v>
      </c>
      <c r="N181" s="100" t="str">
        <f t="shared" si="2"/>
        <v/>
      </c>
    </row>
    <row r="182" spans="1:14" x14ac:dyDescent="0.25">
      <c r="A182" s="99" t="s">
        <v>291</v>
      </c>
      <c r="B182" s="99" t="s">
        <v>691</v>
      </c>
      <c r="C182" s="99">
        <v>552</v>
      </c>
      <c r="D182" s="99">
        <v>52</v>
      </c>
      <c r="E182" s="99">
        <v>77</v>
      </c>
      <c r="F182" s="99">
        <v>94</v>
      </c>
      <c r="G182" s="99">
        <v>112</v>
      </c>
      <c r="H182" s="99">
        <v>104</v>
      </c>
      <c r="I182" s="99">
        <v>95</v>
      </c>
      <c r="J182" s="99"/>
      <c r="K182" s="99"/>
      <c r="L182" s="99"/>
      <c r="M182" s="100">
        <v>0</v>
      </c>
      <c r="N182" s="100" t="str">
        <f t="shared" si="2"/>
        <v/>
      </c>
    </row>
    <row r="183" spans="1:14" x14ac:dyDescent="0.25">
      <c r="A183" s="99" t="s">
        <v>292</v>
      </c>
      <c r="B183" s="99" t="s">
        <v>690</v>
      </c>
      <c r="C183" s="99">
        <v>573</v>
      </c>
      <c r="D183" s="99">
        <v>96</v>
      </c>
      <c r="E183" s="99">
        <v>84</v>
      </c>
      <c r="F183" s="99">
        <v>76</v>
      </c>
      <c r="G183" s="99">
        <v>96</v>
      </c>
      <c r="H183" s="99">
        <v>74</v>
      </c>
      <c r="I183" s="99">
        <v>71</v>
      </c>
      <c r="J183" s="99"/>
      <c r="K183" s="99"/>
      <c r="L183" s="99"/>
      <c r="M183" s="100">
        <v>0</v>
      </c>
      <c r="N183" s="100" t="str">
        <f t="shared" si="2"/>
        <v/>
      </c>
    </row>
    <row r="184" spans="1:14" x14ac:dyDescent="0.25">
      <c r="A184" s="99" t="s">
        <v>293</v>
      </c>
      <c r="B184" s="99" t="s">
        <v>689</v>
      </c>
      <c r="C184" s="99">
        <v>532</v>
      </c>
      <c r="D184" s="99">
        <v>79</v>
      </c>
      <c r="E184" s="99">
        <v>78</v>
      </c>
      <c r="F184" s="99">
        <v>79</v>
      </c>
      <c r="G184" s="99">
        <v>94</v>
      </c>
      <c r="H184" s="99">
        <v>71</v>
      </c>
      <c r="I184" s="99">
        <v>79</v>
      </c>
      <c r="J184" s="99"/>
      <c r="K184" s="99"/>
      <c r="L184" s="99"/>
      <c r="M184" s="100">
        <v>0</v>
      </c>
      <c r="N184" s="100" t="str">
        <f t="shared" si="2"/>
        <v/>
      </c>
    </row>
    <row r="185" spans="1:14" x14ac:dyDescent="0.25">
      <c r="A185" s="99" t="s">
        <v>688</v>
      </c>
      <c r="B185" s="99" t="s">
        <v>687</v>
      </c>
      <c r="C185" s="99">
        <v>307</v>
      </c>
      <c r="D185" s="99">
        <v>37</v>
      </c>
      <c r="E185" s="99">
        <v>58</v>
      </c>
      <c r="F185" s="99">
        <v>61</v>
      </c>
      <c r="G185" s="99">
        <v>51</v>
      </c>
      <c r="H185" s="99">
        <v>49</v>
      </c>
      <c r="I185" s="99">
        <v>51</v>
      </c>
      <c r="J185" s="99"/>
      <c r="K185" s="99"/>
      <c r="L185" s="99"/>
      <c r="M185" s="100">
        <v>0</v>
      </c>
      <c r="N185" s="100" t="str">
        <f t="shared" si="2"/>
        <v/>
      </c>
    </row>
    <row r="186" spans="1:14" x14ac:dyDescent="0.25">
      <c r="A186" s="99" t="s">
        <v>294</v>
      </c>
      <c r="B186" s="99" t="s">
        <v>686</v>
      </c>
      <c r="C186" s="99">
        <v>512</v>
      </c>
      <c r="D186" s="99">
        <v>77</v>
      </c>
      <c r="E186" s="99">
        <v>75</v>
      </c>
      <c r="F186" s="99">
        <v>84</v>
      </c>
      <c r="G186" s="99">
        <v>90</v>
      </c>
      <c r="H186" s="99">
        <v>91</v>
      </c>
      <c r="I186" s="99">
        <v>65</v>
      </c>
      <c r="J186" s="99"/>
      <c r="K186" s="99"/>
      <c r="L186" s="99"/>
      <c r="M186" s="100">
        <v>0</v>
      </c>
      <c r="N186" s="100" t="str">
        <f t="shared" si="2"/>
        <v/>
      </c>
    </row>
    <row r="187" spans="1:14" x14ac:dyDescent="0.25">
      <c r="A187" s="99" t="s">
        <v>1402</v>
      </c>
      <c r="B187" s="99" t="s">
        <v>1403</v>
      </c>
      <c r="C187" s="99">
        <v>108</v>
      </c>
      <c r="D187" s="99">
        <v>52</v>
      </c>
      <c r="E187" s="99">
        <v>29</v>
      </c>
      <c r="F187" s="99">
        <v>27</v>
      </c>
      <c r="G187" s="99"/>
      <c r="H187" s="99"/>
      <c r="I187" s="99"/>
      <c r="J187" s="99"/>
      <c r="K187" s="99"/>
      <c r="L187" s="99"/>
      <c r="M187" s="100">
        <v>0</v>
      </c>
      <c r="N187" s="100" t="str">
        <f t="shared" si="2"/>
        <v/>
      </c>
    </row>
    <row r="188" spans="1:14" x14ac:dyDescent="0.25">
      <c r="A188" s="99" t="s">
        <v>878</v>
      </c>
      <c r="B188" s="99" t="s">
        <v>879</v>
      </c>
      <c r="C188" s="99">
        <v>663</v>
      </c>
      <c r="D188" s="99">
        <v>144</v>
      </c>
      <c r="E188" s="99">
        <v>150</v>
      </c>
      <c r="F188" s="99">
        <v>135</v>
      </c>
      <c r="G188" s="99">
        <v>89</v>
      </c>
      <c r="H188" s="99">
        <v>74</v>
      </c>
      <c r="I188" s="99">
        <v>71</v>
      </c>
      <c r="J188" s="99"/>
      <c r="K188" s="99"/>
      <c r="L188" s="99"/>
      <c r="M188" s="100">
        <v>0</v>
      </c>
      <c r="N188" s="100" t="str">
        <f t="shared" si="2"/>
        <v/>
      </c>
    </row>
    <row r="189" spans="1:14" x14ac:dyDescent="0.25">
      <c r="A189" s="99" t="s">
        <v>295</v>
      </c>
      <c r="B189" s="99" t="s">
        <v>685</v>
      </c>
      <c r="C189" s="99">
        <v>606</v>
      </c>
      <c r="D189" s="99">
        <v>96</v>
      </c>
      <c r="E189" s="99">
        <v>88</v>
      </c>
      <c r="F189" s="99">
        <v>98</v>
      </c>
      <c r="G189" s="99">
        <v>97</v>
      </c>
      <c r="H189" s="99">
        <v>79</v>
      </c>
      <c r="I189" s="99">
        <v>81</v>
      </c>
      <c r="J189" s="99">
        <v>33</v>
      </c>
      <c r="K189" s="99"/>
      <c r="L189" s="99"/>
      <c r="M189" s="100">
        <v>0</v>
      </c>
      <c r="N189" s="100" t="str">
        <f t="shared" si="2"/>
        <v/>
      </c>
    </row>
    <row r="190" spans="1:14" x14ac:dyDescent="0.25">
      <c r="A190" s="99" t="s">
        <v>684</v>
      </c>
      <c r="B190" s="99" t="s">
        <v>520</v>
      </c>
      <c r="C190" s="99">
        <v>1831</v>
      </c>
      <c r="D190" s="99">
        <v>207</v>
      </c>
      <c r="E190" s="99">
        <v>246</v>
      </c>
      <c r="F190" s="99">
        <v>249</v>
      </c>
      <c r="G190" s="99">
        <v>250</v>
      </c>
      <c r="H190" s="99">
        <v>210</v>
      </c>
      <c r="I190" s="99">
        <v>170</v>
      </c>
      <c r="J190" s="99">
        <v>178</v>
      </c>
      <c r="K190" s="99">
        <v>143</v>
      </c>
      <c r="L190" s="99">
        <v>143</v>
      </c>
      <c r="M190" s="100">
        <v>1</v>
      </c>
      <c r="N190" s="100">
        <f t="shared" si="2"/>
        <v>142</v>
      </c>
    </row>
    <row r="191" spans="1:14" x14ac:dyDescent="0.25">
      <c r="A191" s="99" t="s">
        <v>296</v>
      </c>
      <c r="B191" s="99" t="s">
        <v>683</v>
      </c>
      <c r="C191" s="99">
        <v>889</v>
      </c>
      <c r="D191" s="99">
        <v>128</v>
      </c>
      <c r="E191" s="99">
        <v>154</v>
      </c>
      <c r="F191" s="99">
        <v>157</v>
      </c>
      <c r="G191" s="99">
        <v>169</v>
      </c>
      <c r="H191" s="99">
        <v>136</v>
      </c>
      <c r="I191" s="99">
        <v>145</v>
      </c>
      <c r="J191" s="99"/>
      <c r="K191" s="99"/>
      <c r="L191" s="99"/>
      <c r="M191" s="100">
        <v>0</v>
      </c>
      <c r="N191" s="100" t="str">
        <f t="shared" si="2"/>
        <v/>
      </c>
    </row>
    <row r="192" spans="1:14" x14ac:dyDescent="0.25">
      <c r="A192" s="99" t="s">
        <v>682</v>
      </c>
      <c r="B192" s="99" t="s">
        <v>513</v>
      </c>
      <c r="C192" s="99">
        <v>143</v>
      </c>
      <c r="D192" s="99">
        <v>21</v>
      </c>
      <c r="E192" s="99">
        <v>18</v>
      </c>
      <c r="F192" s="99">
        <v>17</v>
      </c>
      <c r="G192" s="99"/>
      <c r="H192" s="99"/>
      <c r="I192" s="99"/>
      <c r="J192" s="99"/>
      <c r="K192" s="99"/>
      <c r="L192" s="99"/>
      <c r="M192" s="100">
        <v>0</v>
      </c>
      <c r="N192" s="100" t="str">
        <f t="shared" si="2"/>
        <v/>
      </c>
    </row>
    <row r="193" spans="1:14" x14ac:dyDescent="0.25">
      <c r="A193" s="99" t="s">
        <v>297</v>
      </c>
      <c r="B193" s="99" t="s">
        <v>989</v>
      </c>
      <c r="C193" s="99">
        <v>397</v>
      </c>
      <c r="D193" s="99">
        <v>60</v>
      </c>
      <c r="E193" s="99">
        <v>69</v>
      </c>
      <c r="F193" s="99">
        <v>68</v>
      </c>
      <c r="G193" s="99">
        <v>63</v>
      </c>
      <c r="H193" s="99">
        <v>57</v>
      </c>
      <c r="I193" s="99">
        <v>51</v>
      </c>
      <c r="J193" s="99"/>
      <c r="K193" s="99"/>
      <c r="L193" s="99"/>
      <c r="M193" s="100">
        <v>0</v>
      </c>
      <c r="N193" s="100" t="str">
        <f t="shared" si="2"/>
        <v/>
      </c>
    </row>
    <row r="194" spans="1:14" x14ac:dyDescent="0.25">
      <c r="A194" s="99" t="s">
        <v>681</v>
      </c>
      <c r="B194" s="99" t="s">
        <v>843</v>
      </c>
      <c r="C194" s="99">
        <v>399</v>
      </c>
      <c r="D194" s="99">
        <v>72</v>
      </c>
      <c r="E194" s="99">
        <v>72</v>
      </c>
      <c r="F194" s="99">
        <v>69</v>
      </c>
      <c r="G194" s="99">
        <v>54</v>
      </c>
      <c r="H194" s="99">
        <v>42</v>
      </c>
      <c r="I194" s="99">
        <v>22</v>
      </c>
      <c r="J194" s="99"/>
      <c r="K194" s="99"/>
      <c r="L194" s="99"/>
      <c r="M194" s="100">
        <v>0</v>
      </c>
      <c r="N194" s="100" t="str">
        <f t="shared" si="2"/>
        <v/>
      </c>
    </row>
    <row r="195" spans="1:14" x14ac:dyDescent="0.25">
      <c r="A195" s="99" t="s">
        <v>298</v>
      </c>
      <c r="B195" s="99" t="s">
        <v>680</v>
      </c>
      <c r="C195" s="99">
        <v>518</v>
      </c>
      <c r="D195" s="99">
        <v>84</v>
      </c>
      <c r="E195" s="99">
        <v>87</v>
      </c>
      <c r="F195" s="99">
        <v>82</v>
      </c>
      <c r="G195" s="99">
        <v>84</v>
      </c>
      <c r="H195" s="99">
        <v>90</v>
      </c>
      <c r="I195" s="99">
        <v>72</v>
      </c>
      <c r="J195" s="99"/>
      <c r="K195" s="99"/>
      <c r="L195" s="99"/>
      <c r="M195" s="100">
        <v>0</v>
      </c>
      <c r="N195" s="100" t="str">
        <f t="shared" si="2"/>
        <v/>
      </c>
    </row>
    <row r="196" spans="1:14" x14ac:dyDescent="0.25">
      <c r="A196" s="99" t="s">
        <v>299</v>
      </c>
      <c r="B196" s="99" t="s">
        <v>679</v>
      </c>
      <c r="C196" s="99">
        <v>375</v>
      </c>
      <c r="D196" s="99">
        <v>60</v>
      </c>
      <c r="E196" s="99">
        <v>64</v>
      </c>
      <c r="F196" s="99">
        <v>71</v>
      </c>
      <c r="G196" s="99">
        <v>69</v>
      </c>
      <c r="H196" s="99">
        <v>46</v>
      </c>
      <c r="I196" s="99">
        <v>48</v>
      </c>
      <c r="J196" s="99"/>
      <c r="K196" s="99"/>
      <c r="L196" s="99"/>
      <c r="M196" s="100">
        <v>0</v>
      </c>
      <c r="N196" s="100" t="str">
        <f t="shared" ref="N196:N259" si="3">IF(L196="","",L196-M196)</f>
        <v/>
      </c>
    </row>
    <row r="197" spans="1:14" x14ac:dyDescent="0.25">
      <c r="A197" s="99" t="s">
        <v>300</v>
      </c>
      <c r="B197" s="99" t="s">
        <v>678</v>
      </c>
      <c r="C197" s="99">
        <v>412</v>
      </c>
      <c r="D197" s="99">
        <v>68</v>
      </c>
      <c r="E197" s="99">
        <v>70</v>
      </c>
      <c r="F197" s="99">
        <v>73</v>
      </c>
      <c r="G197" s="99">
        <v>59</v>
      </c>
      <c r="H197" s="99">
        <v>52</v>
      </c>
      <c r="I197" s="99">
        <v>48</v>
      </c>
      <c r="J197" s="99"/>
      <c r="K197" s="99"/>
      <c r="L197" s="99"/>
      <c r="M197" s="100">
        <v>0</v>
      </c>
      <c r="N197" s="100" t="str">
        <f t="shared" si="3"/>
        <v/>
      </c>
    </row>
    <row r="198" spans="1:14" x14ac:dyDescent="0.25">
      <c r="A198" s="99" t="s">
        <v>301</v>
      </c>
      <c r="B198" s="99" t="s">
        <v>677</v>
      </c>
      <c r="C198" s="99">
        <v>641</v>
      </c>
      <c r="D198" s="99">
        <v>78</v>
      </c>
      <c r="E198" s="99">
        <v>94</v>
      </c>
      <c r="F198" s="99">
        <v>87</v>
      </c>
      <c r="G198" s="99">
        <v>119</v>
      </c>
      <c r="H198" s="99">
        <v>100</v>
      </c>
      <c r="I198" s="99">
        <v>120</v>
      </c>
      <c r="J198" s="99"/>
      <c r="K198" s="99"/>
      <c r="L198" s="99"/>
      <c r="M198" s="100">
        <v>0</v>
      </c>
      <c r="N198" s="100" t="str">
        <f t="shared" si="3"/>
        <v/>
      </c>
    </row>
    <row r="199" spans="1:14" x14ac:dyDescent="0.25">
      <c r="A199" s="99" t="s">
        <v>302</v>
      </c>
      <c r="B199" s="99" t="s">
        <v>676</v>
      </c>
      <c r="C199" s="99">
        <v>751</v>
      </c>
      <c r="D199" s="99">
        <v>94</v>
      </c>
      <c r="E199" s="99">
        <v>97</v>
      </c>
      <c r="F199" s="99">
        <v>107</v>
      </c>
      <c r="G199" s="99">
        <v>154</v>
      </c>
      <c r="H199" s="99">
        <v>118</v>
      </c>
      <c r="I199" s="99">
        <v>141</v>
      </c>
      <c r="J199" s="99"/>
      <c r="K199" s="99"/>
      <c r="L199" s="99"/>
      <c r="M199" s="100">
        <v>0</v>
      </c>
      <c r="N199" s="100" t="str">
        <f t="shared" si="3"/>
        <v/>
      </c>
    </row>
    <row r="200" spans="1:14" x14ac:dyDescent="0.25">
      <c r="A200" s="99" t="s">
        <v>303</v>
      </c>
      <c r="B200" s="99" t="s">
        <v>675</v>
      </c>
      <c r="C200" s="99">
        <v>672</v>
      </c>
      <c r="D200" s="99">
        <v>79</v>
      </c>
      <c r="E200" s="99">
        <v>90</v>
      </c>
      <c r="F200" s="99">
        <v>102</v>
      </c>
      <c r="G200" s="99">
        <v>129</v>
      </c>
      <c r="H200" s="99">
        <v>111</v>
      </c>
      <c r="I200" s="99">
        <v>122</v>
      </c>
      <c r="J200" s="99"/>
      <c r="K200" s="99"/>
      <c r="L200" s="99"/>
      <c r="M200" s="100">
        <v>0</v>
      </c>
      <c r="N200" s="100" t="str">
        <f t="shared" si="3"/>
        <v/>
      </c>
    </row>
    <row r="201" spans="1:14" x14ac:dyDescent="0.25">
      <c r="A201" s="99" t="s">
        <v>304</v>
      </c>
      <c r="B201" s="99" t="s">
        <v>674</v>
      </c>
      <c r="C201" s="99">
        <v>1018</v>
      </c>
      <c r="D201" s="99">
        <v>160</v>
      </c>
      <c r="E201" s="99">
        <v>158</v>
      </c>
      <c r="F201" s="99">
        <v>191</v>
      </c>
      <c r="G201" s="99">
        <v>149</v>
      </c>
      <c r="H201" s="99">
        <v>162</v>
      </c>
      <c r="I201" s="99">
        <v>167</v>
      </c>
      <c r="J201" s="99"/>
      <c r="K201" s="99"/>
      <c r="L201" s="99"/>
      <c r="M201" s="100">
        <v>0</v>
      </c>
      <c r="N201" s="100" t="str">
        <f t="shared" si="3"/>
        <v/>
      </c>
    </row>
    <row r="202" spans="1:14" x14ac:dyDescent="0.25">
      <c r="A202" s="99" t="s">
        <v>305</v>
      </c>
      <c r="B202" s="99" t="s">
        <v>673</v>
      </c>
      <c r="C202" s="99">
        <v>344</v>
      </c>
      <c r="D202" s="99">
        <v>58</v>
      </c>
      <c r="E202" s="99">
        <v>46</v>
      </c>
      <c r="F202" s="99">
        <v>58</v>
      </c>
      <c r="G202" s="99">
        <v>58</v>
      </c>
      <c r="H202" s="99">
        <v>35</v>
      </c>
      <c r="I202" s="99">
        <v>52</v>
      </c>
      <c r="J202" s="99"/>
      <c r="K202" s="99"/>
      <c r="L202" s="99"/>
      <c r="M202" s="100">
        <v>0</v>
      </c>
      <c r="N202" s="100" t="str">
        <f t="shared" si="3"/>
        <v/>
      </c>
    </row>
    <row r="203" spans="1:14" x14ac:dyDescent="0.25">
      <c r="A203" s="99" t="s">
        <v>306</v>
      </c>
      <c r="B203" s="99" t="s">
        <v>672</v>
      </c>
      <c r="C203" s="99">
        <v>367</v>
      </c>
      <c r="D203" s="99">
        <v>71</v>
      </c>
      <c r="E203" s="99">
        <v>59</v>
      </c>
      <c r="F203" s="99">
        <v>64</v>
      </c>
      <c r="G203" s="99">
        <v>59</v>
      </c>
      <c r="H203" s="99">
        <v>52</v>
      </c>
      <c r="I203" s="99">
        <v>44</v>
      </c>
      <c r="J203" s="99"/>
      <c r="K203" s="99"/>
      <c r="L203" s="99"/>
      <c r="M203" s="100">
        <v>0</v>
      </c>
      <c r="N203" s="100" t="str">
        <f t="shared" si="3"/>
        <v/>
      </c>
    </row>
    <row r="204" spans="1:14" x14ac:dyDescent="0.25">
      <c r="A204" s="99" t="s">
        <v>307</v>
      </c>
      <c r="B204" s="99" t="s">
        <v>943</v>
      </c>
      <c r="C204" s="99">
        <v>768</v>
      </c>
      <c r="D204" s="99">
        <v>102</v>
      </c>
      <c r="E204" s="99">
        <v>119</v>
      </c>
      <c r="F204" s="99">
        <v>101</v>
      </c>
      <c r="G204" s="99">
        <v>158</v>
      </c>
      <c r="H204" s="99">
        <v>148</v>
      </c>
      <c r="I204" s="99">
        <v>140</v>
      </c>
      <c r="J204" s="99"/>
      <c r="K204" s="99"/>
      <c r="L204" s="99"/>
      <c r="M204" s="100">
        <v>0</v>
      </c>
      <c r="N204" s="100" t="str">
        <f t="shared" si="3"/>
        <v/>
      </c>
    </row>
    <row r="205" spans="1:14" x14ac:dyDescent="0.25">
      <c r="A205" s="99" t="s">
        <v>308</v>
      </c>
      <c r="B205" s="99" t="s">
        <v>880</v>
      </c>
      <c r="C205" s="99">
        <v>797</v>
      </c>
      <c r="D205" s="99">
        <v>94</v>
      </c>
      <c r="E205" s="99">
        <v>120</v>
      </c>
      <c r="F205" s="99">
        <v>115</v>
      </c>
      <c r="G205" s="99">
        <v>101</v>
      </c>
      <c r="H205" s="99">
        <v>97</v>
      </c>
      <c r="I205" s="99">
        <v>75</v>
      </c>
      <c r="J205" s="99">
        <v>71</v>
      </c>
      <c r="K205" s="99">
        <v>62</v>
      </c>
      <c r="L205" s="99">
        <v>40</v>
      </c>
      <c r="M205" s="100">
        <v>0</v>
      </c>
      <c r="N205" s="100">
        <f t="shared" si="3"/>
        <v>40</v>
      </c>
    </row>
    <row r="206" spans="1:14" x14ac:dyDescent="0.25">
      <c r="A206" s="99" t="s">
        <v>309</v>
      </c>
      <c r="B206" s="99" t="s">
        <v>671</v>
      </c>
      <c r="C206" s="99">
        <v>286</v>
      </c>
      <c r="D206" s="99">
        <v>49</v>
      </c>
      <c r="E206" s="99">
        <v>45</v>
      </c>
      <c r="F206" s="99">
        <v>38</v>
      </c>
      <c r="G206" s="99">
        <v>52</v>
      </c>
      <c r="H206" s="99">
        <v>40</v>
      </c>
      <c r="I206" s="99">
        <v>41</v>
      </c>
      <c r="J206" s="99"/>
      <c r="K206" s="99"/>
      <c r="L206" s="99"/>
      <c r="M206" s="100">
        <v>0</v>
      </c>
      <c r="N206" s="100" t="str">
        <f t="shared" si="3"/>
        <v/>
      </c>
    </row>
    <row r="207" spans="1:14" x14ac:dyDescent="0.25">
      <c r="A207" s="99" t="s">
        <v>310</v>
      </c>
      <c r="B207" s="99" t="s">
        <v>670</v>
      </c>
      <c r="C207" s="99">
        <v>1041</v>
      </c>
      <c r="D207" s="99">
        <v>121</v>
      </c>
      <c r="E207" s="99">
        <v>182</v>
      </c>
      <c r="F207" s="99">
        <v>162</v>
      </c>
      <c r="G207" s="99">
        <v>169</v>
      </c>
      <c r="H207" s="99">
        <v>166</v>
      </c>
      <c r="I207" s="99">
        <v>183</v>
      </c>
      <c r="J207" s="99"/>
      <c r="K207" s="99"/>
      <c r="L207" s="99"/>
      <c r="M207" s="100">
        <v>0</v>
      </c>
      <c r="N207" s="100" t="str">
        <f t="shared" si="3"/>
        <v/>
      </c>
    </row>
    <row r="208" spans="1:14" x14ac:dyDescent="0.25">
      <c r="A208" s="99" t="s">
        <v>311</v>
      </c>
      <c r="B208" s="99" t="s">
        <v>669</v>
      </c>
      <c r="C208" s="99">
        <v>363</v>
      </c>
      <c r="D208" s="99">
        <v>53</v>
      </c>
      <c r="E208" s="99">
        <v>51</v>
      </c>
      <c r="F208" s="99">
        <v>58</v>
      </c>
      <c r="G208" s="99">
        <v>47</v>
      </c>
      <c r="H208" s="99">
        <v>60</v>
      </c>
      <c r="I208" s="99">
        <v>63</v>
      </c>
      <c r="J208" s="99"/>
      <c r="K208" s="99"/>
      <c r="L208" s="99"/>
      <c r="M208" s="100">
        <v>0</v>
      </c>
      <c r="N208" s="100" t="str">
        <f t="shared" si="3"/>
        <v/>
      </c>
    </row>
    <row r="209" spans="1:14" x14ac:dyDescent="0.25">
      <c r="A209" s="99" t="s">
        <v>312</v>
      </c>
      <c r="B209" s="99" t="s">
        <v>668</v>
      </c>
      <c r="C209" s="99">
        <v>348</v>
      </c>
      <c r="D209" s="99">
        <v>35</v>
      </c>
      <c r="E209" s="99">
        <v>49</v>
      </c>
      <c r="F209" s="99">
        <v>43</v>
      </c>
      <c r="G209" s="99">
        <v>40</v>
      </c>
      <c r="H209" s="99">
        <v>36</v>
      </c>
      <c r="I209" s="99">
        <v>31</v>
      </c>
      <c r="J209" s="99"/>
      <c r="K209" s="99"/>
      <c r="L209" s="99"/>
      <c r="M209" s="100">
        <v>0</v>
      </c>
      <c r="N209" s="100" t="str">
        <f t="shared" si="3"/>
        <v/>
      </c>
    </row>
    <row r="210" spans="1:14" x14ac:dyDescent="0.25">
      <c r="A210" s="99" t="s">
        <v>313</v>
      </c>
      <c r="B210" s="99" t="s">
        <v>667</v>
      </c>
      <c r="C210" s="99">
        <v>735</v>
      </c>
      <c r="D210" s="99">
        <v>114</v>
      </c>
      <c r="E210" s="99">
        <v>120</v>
      </c>
      <c r="F210" s="99">
        <v>112</v>
      </c>
      <c r="G210" s="99">
        <v>175</v>
      </c>
      <c r="H210" s="99">
        <v>100</v>
      </c>
      <c r="I210" s="99">
        <v>114</v>
      </c>
      <c r="J210" s="99"/>
      <c r="K210" s="99"/>
      <c r="L210" s="99"/>
      <c r="M210" s="100">
        <v>0</v>
      </c>
      <c r="N210" s="100" t="str">
        <f t="shared" si="3"/>
        <v/>
      </c>
    </row>
    <row r="211" spans="1:14" x14ac:dyDescent="0.25">
      <c r="A211" s="99" t="s">
        <v>314</v>
      </c>
      <c r="B211" s="99" t="s">
        <v>666</v>
      </c>
      <c r="C211" s="99">
        <v>377</v>
      </c>
      <c r="D211" s="99">
        <v>56</v>
      </c>
      <c r="E211" s="99">
        <v>71</v>
      </c>
      <c r="F211" s="99">
        <v>67</v>
      </c>
      <c r="G211" s="99">
        <v>60</v>
      </c>
      <c r="H211" s="99">
        <v>34</v>
      </c>
      <c r="I211" s="99">
        <v>37</v>
      </c>
      <c r="J211" s="99"/>
      <c r="K211" s="99"/>
      <c r="L211" s="99"/>
      <c r="M211" s="100">
        <v>0</v>
      </c>
      <c r="N211" s="100" t="str">
        <f t="shared" si="3"/>
        <v/>
      </c>
    </row>
    <row r="212" spans="1:14" x14ac:dyDescent="0.25">
      <c r="A212" s="99" t="s">
        <v>315</v>
      </c>
      <c r="B212" s="99" t="s">
        <v>824</v>
      </c>
      <c r="C212" s="99">
        <v>783</v>
      </c>
      <c r="D212" s="99">
        <v>112</v>
      </c>
      <c r="E212" s="99">
        <v>119</v>
      </c>
      <c r="F212" s="99">
        <v>127</v>
      </c>
      <c r="G212" s="99">
        <v>120</v>
      </c>
      <c r="H212" s="99">
        <v>118</v>
      </c>
      <c r="I212" s="99">
        <v>131</v>
      </c>
      <c r="J212" s="99"/>
      <c r="K212" s="99"/>
      <c r="L212" s="99"/>
      <c r="M212" s="100">
        <v>0</v>
      </c>
      <c r="N212" s="100" t="str">
        <f t="shared" si="3"/>
        <v/>
      </c>
    </row>
    <row r="213" spans="1:14" x14ac:dyDescent="0.25">
      <c r="A213" s="99" t="s">
        <v>316</v>
      </c>
      <c r="B213" s="99" t="s">
        <v>665</v>
      </c>
      <c r="C213" s="99">
        <v>404</v>
      </c>
      <c r="D213" s="99">
        <v>60</v>
      </c>
      <c r="E213" s="99">
        <v>61</v>
      </c>
      <c r="F213" s="99">
        <v>66</v>
      </c>
      <c r="G213" s="99">
        <v>75</v>
      </c>
      <c r="H213" s="99">
        <v>61</v>
      </c>
      <c r="I213" s="99">
        <v>62</v>
      </c>
      <c r="J213" s="99"/>
      <c r="K213" s="99"/>
      <c r="L213" s="99"/>
      <c r="M213" s="100">
        <v>0</v>
      </c>
      <c r="N213" s="100" t="str">
        <f t="shared" si="3"/>
        <v/>
      </c>
    </row>
    <row r="214" spans="1:14" x14ac:dyDescent="0.25">
      <c r="A214" s="99" t="s">
        <v>317</v>
      </c>
      <c r="B214" s="99" t="s">
        <v>664</v>
      </c>
      <c r="C214" s="99">
        <v>839</v>
      </c>
      <c r="D214" s="99">
        <v>121</v>
      </c>
      <c r="E214" s="99">
        <v>131</v>
      </c>
      <c r="F214" s="99">
        <v>146</v>
      </c>
      <c r="G214" s="99">
        <v>164</v>
      </c>
      <c r="H214" s="99">
        <v>135</v>
      </c>
      <c r="I214" s="99">
        <v>123</v>
      </c>
      <c r="J214" s="99"/>
      <c r="K214" s="99"/>
      <c r="L214" s="99"/>
      <c r="M214" s="100">
        <v>0</v>
      </c>
      <c r="N214" s="100" t="str">
        <f t="shared" si="3"/>
        <v/>
      </c>
    </row>
    <row r="215" spans="1:14" x14ac:dyDescent="0.25">
      <c r="A215" s="99" t="s">
        <v>318</v>
      </c>
      <c r="B215" s="99" t="s">
        <v>663</v>
      </c>
      <c r="C215" s="99">
        <v>681</v>
      </c>
      <c r="D215" s="99">
        <v>163</v>
      </c>
      <c r="E215" s="99">
        <v>156</v>
      </c>
      <c r="F215" s="99">
        <v>164</v>
      </c>
      <c r="G215" s="99">
        <v>156</v>
      </c>
      <c r="H215" s="99"/>
      <c r="I215" s="99"/>
      <c r="J215" s="99"/>
      <c r="K215" s="99"/>
      <c r="L215" s="99"/>
      <c r="M215" s="100">
        <v>0</v>
      </c>
      <c r="N215" s="100" t="str">
        <f t="shared" si="3"/>
        <v/>
      </c>
    </row>
    <row r="216" spans="1:14" x14ac:dyDescent="0.25">
      <c r="A216" s="99" t="s">
        <v>990</v>
      </c>
      <c r="B216" s="99" t="s">
        <v>991</v>
      </c>
      <c r="C216" s="99">
        <v>18</v>
      </c>
      <c r="D216" s="99"/>
      <c r="E216" s="99">
        <v>18</v>
      </c>
      <c r="F216" s="99"/>
      <c r="G216" s="99"/>
      <c r="H216" s="99"/>
      <c r="I216" s="99"/>
      <c r="J216" s="99"/>
      <c r="K216" s="99"/>
      <c r="L216" s="99"/>
      <c r="M216" s="100">
        <v>0</v>
      </c>
      <c r="N216" s="100" t="str">
        <f t="shared" si="3"/>
        <v/>
      </c>
    </row>
    <row r="217" spans="1:14" x14ac:dyDescent="0.25">
      <c r="A217" s="99" t="s">
        <v>319</v>
      </c>
      <c r="B217" s="99" t="s">
        <v>662</v>
      </c>
      <c r="C217" s="99">
        <v>251</v>
      </c>
      <c r="D217" s="99">
        <v>38</v>
      </c>
      <c r="E217" s="99">
        <v>36</v>
      </c>
      <c r="F217" s="99">
        <v>29</v>
      </c>
      <c r="G217" s="99">
        <v>43</v>
      </c>
      <c r="H217" s="99">
        <v>35</v>
      </c>
      <c r="I217" s="99">
        <v>20</v>
      </c>
      <c r="J217" s="99"/>
      <c r="K217" s="99"/>
      <c r="L217" s="99"/>
      <c r="M217" s="100">
        <v>0</v>
      </c>
      <c r="N217" s="100" t="str">
        <f t="shared" si="3"/>
        <v/>
      </c>
    </row>
    <row r="218" spans="1:14" x14ac:dyDescent="0.25">
      <c r="A218" s="99" t="s">
        <v>320</v>
      </c>
      <c r="B218" s="99" t="s">
        <v>661</v>
      </c>
      <c r="C218" s="99">
        <v>1370</v>
      </c>
      <c r="D218" s="99">
        <v>223</v>
      </c>
      <c r="E218" s="99">
        <v>233</v>
      </c>
      <c r="F218" s="99">
        <v>230</v>
      </c>
      <c r="G218" s="99">
        <v>228</v>
      </c>
      <c r="H218" s="99">
        <v>187</v>
      </c>
      <c r="I218" s="99">
        <v>232</v>
      </c>
      <c r="J218" s="99"/>
      <c r="K218" s="99"/>
      <c r="L218" s="99"/>
      <c r="M218" s="100">
        <v>0</v>
      </c>
      <c r="N218" s="100" t="str">
        <f t="shared" si="3"/>
        <v/>
      </c>
    </row>
    <row r="219" spans="1:14" x14ac:dyDescent="0.25">
      <c r="A219" s="99" t="s">
        <v>321</v>
      </c>
      <c r="B219" s="99" t="s">
        <v>660</v>
      </c>
      <c r="C219" s="99">
        <v>856</v>
      </c>
      <c r="D219" s="99">
        <v>86</v>
      </c>
      <c r="E219" s="99">
        <v>96</v>
      </c>
      <c r="F219" s="99">
        <v>93</v>
      </c>
      <c r="G219" s="99">
        <v>81</v>
      </c>
      <c r="H219" s="99">
        <v>83</v>
      </c>
      <c r="I219" s="99">
        <v>76</v>
      </c>
      <c r="J219" s="99">
        <v>96</v>
      </c>
      <c r="K219" s="99">
        <v>106</v>
      </c>
      <c r="L219" s="99">
        <v>83</v>
      </c>
      <c r="M219" s="100">
        <v>0</v>
      </c>
      <c r="N219" s="100">
        <f t="shared" si="3"/>
        <v>83</v>
      </c>
    </row>
    <row r="220" spans="1:14" x14ac:dyDescent="0.25">
      <c r="A220" s="99" t="s">
        <v>322</v>
      </c>
      <c r="B220" s="99" t="s">
        <v>659</v>
      </c>
      <c r="C220" s="99">
        <v>413</v>
      </c>
      <c r="D220" s="99">
        <v>57</v>
      </c>
      <c r="E220" s="99">
        <v>76</v>
      </c>
      <c r="F220" s="99">
        <v>69</v>
      </c>
      <c r="G220" s="99">
        <v>60</v>
      </c>
      <c r="H220" s="99">
        <v>65</v>
      </c>
      <c r="I220" s="99">
        <v>67</v>
      </c>
      <c r="J220" s="99"/>
      <c r="K220" s="99"/>
      <c r="L220" s="99"/>
      <c r="M220" s="100">
        <v>0</v>
      </c>
      <c r="N220" s="100" t="str">
        <f t="shared" si="3"/>
        <v/>
      </c>
    </row>
    <row r="221" spans="1:14" x14ac:dyDescent="0.25">
      <c r="A221" s="99" t="s">
        <v>323</v>
      </c>
      <c r="B221" s="99" t="s">
        <v>658</v>
      </c>
      <c r="C221" s="99">
        <v>554</v>
      </c>
      <c r="D221" s="99">
        <v>76</v>
      </c>
      <c r="E221" s="99">
        <v>86</v>
      </c>
      <c r="F221" s="99">
        <v>101</v>
      </c>
      <c r="G221" s="99">
        <v>103</v>
      </c>
      <c r="H221" s="99">
        <v>75</v>
      </c>
      <c r="I221" s="99">
        <v>94</v>
      </c>
      <c r="J221" s="99"/>
      <c r="K221" s="99"/>
      <c r="L221" s="99"/>
      <c r="M221" s="100">
        <v>0</v>
      </c>
      <c r="N221" s="100" t="str">
        <f t="shared" si="3"/>
        <v/>
      </c>
    </row>
    <row r="222" spans="1:14" x14ac:dyDescent="0.25">
      <c r="A222" s="99" t="s">
        <v>324</v>
      </c>
      <c r="B222" s="99" t="s">
        <v>657</v>
      </c>
      <c r="C222" s="99">
        <v>566</v>
      </c>
      <c r="D222" s="99">
        <v>97</v>
      </c>
      <c r="E222" s="99">
        <v>93</v>
      </c>
      <c r="F222" s="99">
        <v>91</v>
      </c>
      <c r="G222" s="99">
        <v>77</v>
      </c>
      <c r="H222" s="99">
        <v>85</v>
      </c>
      <c r="I222" s="99">
        <v>90</v>
      </c>
      <c r="J222" s="99"/>
      <c r="K222" s="99"/>
      <c r="L222" s="99"/>
      <c r="M222" s="100">
        <v>0</v>
      </c>
      <c r="N222" s="100" t="str">
        <f t="shared" si="3"/>
        <v/>
      </c>
    </row>
    <row r="223" spans="1:14" x14ac:dyDescent="0.25">
      <c r="A223" s="99" t="s">
        <v>325</v>
      </c>
      <c r="B223" s="99" t="s">
        <v>656</v>
      </c>
      <c r="C223" s="99">
        <v>686</v>
      </c>
      <c r="D223" s="99">
        <v>99</v>
      </c>
      <c r="E223" s="99">
        <v>95</v>
      </c>
      <c r="F223" s="99">
        <v>106</v>
      </c>
      <c r="G223" s="99">
        <v>129</v>
      </c>
      <c r="H223" s="99">
        <v>105</v>
      </c>
      <c r="I223" s="99">
        <v>77</v>
      </c>
      <c r="J223" s="99"/>
      <c r="K223" s="99"/>
      <c r="L223" s="99"/>
      <c r="M223" s="100">
        <v>0</v>
      </c>
      <c r="N223" s="100" t="str">
        <f t="shared" si="3"/>
        <v/>
      </c>
    </row>
    <row r="224" spans="1:14" x14ac:dyDescent="0.25">
      <c r="A224" s="99" t="s">
        <v>326</v>
      </c>
      <c r="B224" s="99" t="s">
        <v>655</v>
      </c>
      <c r="C224" s="99">
        <v>607</v>
      </c>
      <c r="D224" s="99">
        <v>90</v>
      </c>
      <c r="E224" s="99">
        <v>110</v>
      </c>
      <c r="F224" s="99">
        <v>103</v>
      </c>
      <c r="G224" s="99">
        <v>101</v>
      </c>
      <c r="H224" s="99">
        <v>86</v>
      </c>
      <c r="I224" s="99">
        <v>100</v>
      </c>
      <c r="J224" s="99"/>
      <c r="K224" s="99"/>
      <c r="L224" s="99"/>
      <c r="M224" s="100">
        <v>0</v>
      </c>
      <c r="N224" s="100" t="str">
        <f t="shared" si="3"/>
        <v/>
      </c>
    </row>
    <row r="225" spans="1:14" x14ac:dyDescent="0.25">
      <c r="A225" s="99" t="s">
        <v>327</v>
      </c>
      <c r="B225" s="99" t="s">
        <v>654</v>
      </c>
      <c r="C225" s="99">
        <v>507</v>
      </c>
      <c r="D225" s="99">
        <v>69</v>
      </c>
      <c r="E225" s="99">
        <v>75</v>
      </c>
      <c r="F225" s="99">
        <v>82</v>
      </c>
      <c r="G225" s="99">
        <v>83</v>
      </c>
      <c r="H225" s="99">
        <v>63</v>
      </c>
      <c r="I225" s="99">
        <v>80</v>
      </c>
      <c r="J225" s="99"/>
      <c r="K225" s="99"/>
      <c r="L225" s="99"/>
      <c r="M225" s="100">
        <v>0</v>
      </c>
      <c r="N225" s="100" t="str">
        <f t="shared" si="3"/>
        <v/>
      </c>
    </row>
    <row r="226" spans="1:14" x14ac:dyDescent="0.25">
      <c r="A226" s="99" t="s">
        <v>328</v>
      </c>
      <c r="B226" s="99" t="s">
        <v>653</v>
      </c>
      <c r="C226" s="99">
        <v>592</v>
      </c>
      <c r="D226" s="99">
        <v>96</v>
      </c>
      <c r="E226" s="99">
        <v>103</v>
      </c>
      <c r="F226" s="99">
        <v>109</v>
      </c>
      <c r="G226" s="99">
        <v>81</v>
      </c>
      <c r="H226" s="99">
        <v>75</v>
      </c>
      <c r="I226" s="99">
        <v>109</v>
      </c>
      <c r="J226" s="99"/>
      <c r="K226" s="99"/>
      <c r="L226" s="99"/>
      <c r="M226" s="100">
        <v>0</v>
      </c>
      <c r="N226" s="100" t="str">
        <f t="shared" si="3"/>
        <v/>
      </c>
    </row>
    <row r="227" spans="1:14" x14ac:dyDescent="0.25">
      <c r="A227" s="99" t="s">
        <v>329</v>
      </c>
      <c r="B227" s="99" t="s">
        <v>652</v>
      </c>
      <c r="C227" s="99">
        <v>327</v>
      </c>
      <c r="D227" s="99">
        <v>46</v>
      </c>
      <c r="E227" s="99">
        <v>58</v>
      </c>
      <c r="F227" s="99">
        <v>62</v>
      </c>
      <c r="G227" s="99">
        <v>51</v>
      </c>
      <c r="H227" s="99">
        <v>44</v>
      </c>
      <c r="I227" s="99">
        <v>48</v>
      </c>
      <c r="J227" s="99"/>
      <c r="K227" s="99"/>
      <c r="L227" s="99"/>
      <c r="M227" s="100">
        <v>0</v>
      </c>
      <c r="N227" s="100" t="str">
        <f t="shared" si="3"/>
        <v/>
      </c>
    </row>
    <row r="228" spans="1:14" x14ac:dyDescent="0.25">
      <c r="A228" s="99" t="s">
        <v>330</v>
      </c>
      <c r="B228" s="99" t="s">
        <v>651</v>
      </c>
      <c r="C228" s="99">
        <v>992</v>
      </c>
      <c r="D228" s="99">
        <v>140</v>
      </c>
      <c r="E228" s="99">
        <v>140</v>
      </c>
      <c r="F228" s="99">
        <v>161</v>
      </c>
      <c r="G228" s="99">
        <v>181</v>
      </c>
      <c r="H228" s="99">
        <v>175</v>
      </c>
      <c r="I228" s="99">
        <v>158</v>
      </c>
      <c r="J228" s="99"/>
      <c r="K228" s="99"/>
      <c r="L228" s="99"/>
      <c r="M228" s="100">
        <v>0</v>
      </c>
      <c r="N228" s="100" t="str">
        <f t="shared" si="3"/>
        <v/>
      </c>
    </row>
    <row r="229" spans="1:14" x14ac:dyDescent="0.25">
      <c r="A229" s="99" t="s">
        <v>331</v>
      </c>
      <c r="B229" s="99" t="s">
        <v>76</v>
      </c>
      <c r="C229" s="99">
        <v>1074</v>
      </c>
      <c r="D229" s="99"/>
      <c r="E229" s="99"/>
      <c r="F229" s="99"/>
      <c r="G229" s="99"/>
      <c r="H229" s="99">
        <v>202</v>
      </c>
      <c r="I229" s="99">
        <v>187</v>
      </c>
      <c r="J229" s="99">
        <v>220</v>
      </c>
      <c r="K229" s="99">
        <v>239</v>
      </c>
      <c r="L229" s="99">
        <v>226</v>
      </c>
      <c r="M229" s="100">
        <v>0</v>
      </c>
      <c r="N229" s="100">
        <f t="shared" si="3"/>
        <v>226</v>
      </c>
    </row>
    <row r="230" spans="1:14" x14ac:dyDescent="0.25">
      <c r="A230" s="99" t="s">
        <v>332</v>
      </c>
      <c r="B230" s="99" t="s">
        <v>650</v>
      </c>
      <c r="C230" s="99">
        <v>1673</v>
      </c>
      <c r="D230" s="99">
        <v>170</v>
      </c>
      <c r="E230" s="99">
        <v>165</v>
      </c>
      <c r="F230" s="99">
        <v>191</v>
      </c>
      <c r="G230" s="99">
        <v>210</v>
      </c>
      <c r="H230" s="99">
        <v>177</v>
      </c>
      <c r="I230" s="99">
        <v>188</v>
      </c>
      <c r="J230" s="99">
        <v>181</v>
      </c>
      <c r="K230" s="99">
        <v>182</v>
      </c>
      <c r="L230" s="99">
        <v>190</v>
      </c>
      <c r="M230" s="100">
        <v>0</v>
      </c>
      <c r="N230" s="100">
        <f t="shared" si="3"/>
        <v>190</v>
      </c>
    </row>
    <row r="231" spans="1:14" x14ac:dyDescent="0.25">
      <c r="A231" s="99" t="s">
        <v>944</v>
      </c>
      <c r="B231" s="99" t="s">
        <v>945</v>
      </c>
      <c r="C231" s="99">
        <v>550</v>
      </c>
      <c r="D231" s="99"/>
      <c r="E231" s="99"/>
      <c r="F231" s="99"/>
      <c r="G231" s="99"/>
      <c r="H231" s="99"/>
      <c r="I231" s="99"/>
      <c r="J231" s="99">
        <v>142</v>
      </c>
      <c r="K231" s="99">
        <v>175</v>
      </c>
      <c r="L231" s="99">
        <v>233</v>
      </c>
      <c r="M231" s="100">
        <v>10</v>
      </c>
      <c r="N231" s="100">
        <f t="shared" si="3"/>
        <v>223</v>
      </c>
    </row>
    <row r="232" spans="1:14" x14ac:dyDescent="0.25">
      <c r="A232" s="99" t="s">
        <v>649</v>
      </c>
      <c r="B232" s="99" t="s">
        <v>881</v>
      </c>
      <c r="C232" s="99">
        <v>363</v>
      </c>
      <c r="D232" s="99">
        <v>35</v>
      </c>
      <c r="E232" s="99">
        <v>48</v>
      </c>
      <c r="F232" s="99">
        <v>46</v>
      </c>
      <c r="G232" s="99">
        <v>54</v>
      </c>
      <c r="H232" s="99">
        <v>40</v>
      </c>
      <c r="I232" s="99">
        <v>42</v>
      </c>
      <c r="J232" s="99">
        <v>37</v>
      </c>
      <c r="K232" s="99">
        <v>36</v>
      </c>
      <c r="L232" s="99">
        <v>25</v>
      </c>
      <c r="M232" s="100">
        <v>0</v>
      </c>
      <c r="N232" s="100">
        <f t="shared" si="3"/>
        <v>25</v>
      </c>
    </row>
    <row r="233" spans="1:14" x14ac:dyDescent="0.25">
      <c r="A233" s="99" t="s">
        <v>825</v>
      </c>
      <c r="B233" s="99" t="s">
        <v>946</v>
      </c>
      <c r="C233" s="99">
        <v>413</v>
      </c>
      <c r="D233" s="99">
        <v>125</v>
      </c>
      <c r="E233" s="99">
        <v>108</v>
      </c>
      <c r="F233" s="99">
        <v>110</v>
      </c>
      <c r="G233" s="99">
        <v>25</v>
      </c>
      <c r="H233" s="99">
        <v>22</v>
      </c>
      <c r="I233" s="99">
        <v>18</v>
      </c>
      <c r="J233" s="99">
        <v>5</v>
      </c>
      <c r="K233" s="99"/>
      <c r="L233" s="99"/>
      <c r="M233" s="100">
        <v>0</v>
      </c>
      <c r="N233" s="100" t="str">
        <f t="shared" si="3"/>
        <v/>
      </c>
    </row>
    <row r="234" spans="1:14" x14ac:dyDescent="0.25">
      <c r="A234" s="99" t="s">
        <v>333</v>
      </c>
      <c r="B234" s="99" t="s">
        <v>0</v>
      </c>
      <c r="C234" s="99">
        <v>141</v>
      </c>
      <c r="D234" s="99">
        <v>18</v>
      </c>
      <c r="E234" s="99">
        <v>14</v>
      </c>
      <c r="F234" s="99">
        <v>17</v>
      </c>
      <c r="G234" s="99">
        <v>25</v>
      </c>
      <c r="H234" s="99">
        <v>22</v>
      </c>
      <c r="I234" s="99">
        <v>21</v>
      </c>
      <c r="J234" s="99">
        <v>5</v>
      </c>
      <c r="K234" s="99">
        <v>10</v>
      </c>
      <c r="L234" s="99">
        <v>9</v>
      </c>
      <c r="M234" s="100">
        <v>0</v>
      </c>
      <c r="N234" s="100">
        <f t="shared" si="3"/>
        <v>9</v>
      </c>
    </row>
    <row r="235" spans="1:14" x14ac:dyDescent="0.25">
      <c r="A235" s="99" t="s">
        <v>947</v>
      </c>
      <c r="B235" s="99" t="s">
        <v>992</v>
      </c>
      <c r="C235" s="99">
        <v>167</v>
      </c>
      <c r="D235" s="99">
        <v>42</v>
      </c>
      <c r="E235" s="99">
        <v>35</v>
      </c>
      <c r="F235" s="99">
        <v>34</v>
      </c>
      <c r="G235" s="99">
        <v>18</v>
      </c>
      <c r="H235" s="99">
        <v>15</v>
      </c>
      <c r="I235" s="99">
        <v>14</v>
      </c>
      <c r="J235" s="99">
        <v>9</v>
      </c>
      <c r="K235" s="99"/>
      <c r="L235" s="99"/>
      <c r="M235" s="100">
        <v>0</v>
      </c>
      <c r="N235" s="100" t="str">
        <f t="shared" si="3"/>
        <v/>
      </c>
    </row>
    <row r="236" spans="1:14" x14ac:dyDescent="0.25">
      <c r="A236" s="99" t="s">
        <v>334</v>
      </c>
      <c r="B236" s="99" t="s">
        <v>648</v>
      </c>
      <c r="C236" s="99">
        <v>994</v>
      </c>
      <c r="D236" s="99">
        <v>132</v>
      </c>
      <c r="E236" s="99">
        <v>137</v>
      </c>
      <c r="F236" s="99">
        <v>172</v>
      </c>
      <c r="G236" s="99">
        <v>160</v>
      </c>
      <c r="H236" s="99">
        <v>161</v>
      </c>
      <c r="I236" s="99">
        <v>161</v>
      </c>
      <c r="J236" s="99"/>
      <c r="K236" s="99"/>
      <c r="L236" s="99"/>
      <c r="M236" s="100">
        <v>0</v>
      </c>
      <c r="N236" s="100" t="str">
        <f t="shared" si="3"/>
        <v/>
      </c>
    </row>
    <row r="237" spans="1:14" x14ac:dyDescent="0.25">
      <c r="A237" s="99" t="s">
        <v>826</v>
      </c>
      <c r="B237" s="99" t="s">
        <v>827</v>
      </c>
      <c r="C237" s="99">
        <v>248</v>
      </c>
      <c r="D237" s="99">
        <v>39</v>
      </c>
      <c r="E237" s="99">
        <v>36</v>
      </c>
      <c r="F237" s="99">
        <v>38</v>
      </c>
      <c r="G237" s="99">
        <v>45</v>
      </c>
      <c r="H237" s="99">
        <v>33</v>
      </c>
      <c r="I237" s="99">
        <v>20</v>
      </c>
      <c r="J237" s="99">
        <v>12</v>
      </c>
      <c r="K237" s="99">
        <v>10</v>
      </c>
      <c r="L237" s="99">
        <v>15</v>
      </c>
      <c r="M237" s="100">
        <v>0</v>
      </c>
      <c r="N237" s="100">
        <f t="shared" si="3"/>
        <v>15</v>
      </c>
    </row>
    <row r="238" spans="1:14" x14ac:dyDescent="0.25">
      <c r="A238" s="99" t="s">
        <v>647</v>
      </c>
      <c r="B238" s="99" t="s">
        <v>528</v>
      </c>
      <c r="C238" s="99">
        <v>767</v>
      </c>
      <c r="D238" s="99">
        <v>103</v>
      </c>
      <c r="E238" s="99">
        <v>108</v>
      </c>
      <c r="F238" s="99">
        <v>119</v>
      </c>
      <c r="G238" s="99">
        <v>83</v>
      </c>
      <c r="H238" s="99">
        <v>64</v>
      </c>
      <c r="I238" s="99">
        <v>77</v>
      </c>
      <c r="J238" s="99">
        <v>84</v>
      </c>
      <c r="K238" s="99">
        <v>65</v>
      </c>
      <c r="L238" s="99">
        <v>64</v>
      </c>
      <c r="M238" s="100">
        <v>0</v>
      </c>
      <c r="N238" s="100">
        <f t="shared" si="3"/>
        <v>64</v>
      </c>
    </row>
    <row r="239" spans="1:14" x14ac:dyDescent="0.25">
      <c r="A239" s="99" t="s">
        <v>335</v>
      </c>
      <c r="B239" s="99" t="s">
        <v>515</v>
      </c>
      <c r="C239" s="99">
        <v>229</v>
      </c>
      <c r="D239" s="99">
        <v>15</v>
      </c>
      <c r="E239" s="99">
        <v>34</v>
      </c>
      <c r="F239" s="99">
        <v>27</v>
      </c>
      <c r="G239" s="99">
        <v>17</v>
      </c>
      <c r="H239" s="99">
        <v>17</v>
      </c>
      <c r="I239" s="99">
        <v>27</v>
      </c>
      <c r="J239" s="99">
        <v>44</v>
      </c>
      <c r="K239" s="99">
        <v>37</v>
      </c>
      <c r="L239" s="99">
        <v>11</v>
      </c>
      <c r="M239" s="100">
        <v>1</v>
      </c>
      <c r="N239" s="100">
        <f t="shared" si="3"/>
        <v>10</v>
      </c>
    </row>
    <row r="240" spans="1:14" x14ac:dyDescent="0.25">
      <c r="A240" s="99" t="s">
        <v>646</v>
      </c>
      <c r="B240" s="99" t="s">
        <v>514</v>
      </c>
      <c r="C240" s="99">
        <v>262</v>
      </c>
      <c r="D240" s="99">
        <v>26</v>
      </c>
      <c r="E240" s="99">
        <v>25</v>
      </c>
      <c r="F240" s="99">
        <v>31</v>
      </c>
      <c r="G240" s="99">
        <v>27</v>
      </c>
      <c r="H240" s="99">
        <v>24</v>
      </c>
      <c r="I240" s="99">
        <v>22</v>
      </c>
      <c r="J240" s="99">
        <v>31</v>
      </c>
      <c r="K240" s="99">
        <v>26</v>
      </c>
      <c r="L240" s="99">
        <v>36</v>
      </c>
      <c r="M240" s="100">
        <v>0</v>
      </c>
      <c r="N240" s="100">
        <f t="shared" si="3"/>
        <v>36</v>
      </c>
    </row>
    <row r="241" spans="1:14" x14ac:dyDescent="0.25">
      <c r="A241" s="99" t="s">
        <v>336</v>
      </c>
      <c r="B241" s="99" t="s">
        <v>645</v>
      </c>
      <c r="C241" s="99">
        <v>573</v>
      </c>
      <c r="D241" s="99">
        <v>89</v>
      </c>
      <c r="E241" s="99">
        <v>96</v>
      </c>
      <c r="F241" s="99">
        <v>91</v>
      </c>
      <c r="G241" s="99">
        <v>96</v>
      </c>
      <c r="H241" s="99">
        <v>88</v>
      </c>
      <c r="I241" s="99">
        <v>75</v>
      </c>
      <c r="J241" s="99"/>
      <c r="K241" s="99"/>
      <c r="L241" s="99"/>
      <c r="M241" s="100">
        <v>0</v>
      </c>
      <c r="N241" s="100" t="str">
        <f t="shared" si="3"/>
        <v/>
      </c>
    </row>
    <row r="242" spans="1:14" x14ac:dyDescent="0.25">
      <c r="A242" s="99" t="s">
        <v>828</v>
      </c>
      <c r="B242" s="99" t="s">
        <v>854</v>
      </c>
      <c r="C242" s="99">
        <v>347</v>
      </c>
      <c r="D242" s="99">
        <v>86</v>
      </c>
      <c r="E242" s="99">
        <v>58</v>
      </c>
      <c r="F242" s="99">
        <v>59</v>
      </c>
      <c r="G242" s="99">
        <v>54</v>
      </c>
      <c r="H242" s="99">
        <v>42</v>
      </c>
      <c r="I242" s="99">
        <v>38</v>
      </c>
      <c r="J242" s="99">
        <v>10</v>
      </c>
      <c r="K242" s="99"/>
      <c r="L242" s="99"/>
      <c r="M242" s="100">
        <v>0</v>
      </c>
      <c r="N242" s="100" t="str">
        <f t="shared" si="3"/>
        <v/>
      </c>
    </row>
    <row r="243" spans="1:14" x14ac:dyDescent="0.25">
      <c r="A243" s="99" t="s">
        <v>882</v>
      </c>
      <c r="B243" s="99" t="s">
        <v>923</v>
      </c>
      <c r="C243" s="99">
        <v>408</v>
      </c>
      <c r="D243" s="99">
        <v>38</v>
      </c>
      <c r="E243" s="99">
        <v>37</v>
      </c>
      <c r="F243" s="99">
        <v>48</v>
      </c>
      <c r="G243" s="99">
        <v>52</v>
      </c>
      <c r="H243" s="99">
        <v>42</v>
      </c>
      <c r="I243" s="99">
        <v>48</v>
      </c>
      <c r="J243" s="99">
        <v>51</v>
      </c>
      <c r="K243" s="99">
        <v>46</v>
      </c>
      <c r="L243" s="99">
        <v>46</v>
      </c>
      <c r="M243" s="100">
        <v>0</v>
      </c>
      <c r="N243" s="100">
        <f t="shared" si="3"/>
        <v>46</v>
      </c>
    </row>
    <row r="244" spans="1:14" x14ac:dyDescent="0.25">
      <c r="A244" s="99" t="s">
        <v>883</v>
      </c>
      <c r="B244" s="99" t="s">
        <v>884</v>
      </c>
      <c r="C244" s="99">
        <v>180</v>
      </c>
      <c r="D244" s="99">
        <v>20</v>
      </c>
      <c r="E244" s="99">
        <v>22</v>
      </c>
      <c r="F244" s="99">
        <v>20</v>
      </c>
      <c r="G244" s="99">
        <v>20</v>
      </c>
      <c r="H244" s="99">
        <v>20</v>
      </c>
      <c r="I244" s="99">
        <v>19</v>
      </c>
      <c r="J244" s="99">
        <v>19</v>
      </c>
      <c r="K244" s="99">
        <v>20</v>
      </c>
      <c r="L244" s="99">
        <v>20</v>
      </c>
      <c r="M244" s="100">
        <v>0</v>
      </c>
      <c r="N244" s="100">
        <f t="shared" si="3"/>
        <v>20</v>
      </c>
    </row>
    <row r="245" spans="1:14" x14ac:dyDescent="0.25">
      <c r="A245" s="99" t="s">
        <v>885</v>
      </c>
      <c r="B245" s="99" t="s">
        <v>886</v>
      </c>
      <c r="C245" s="99">
        <v>173</v>
      </c>
      <c r="D245" s="99">
        <v>18</v>
      </c>
      <c r="E245" s="99">
        <v>19</v>
      </c>
      <c r="F245" s="99">
        <v>21</v>
      </c>
      <c r="G245" s="99">
        <v>17</v>
      </c>
      <c r="H245" s="99">
        <v>19</v>
      </c>
      <c r="I245" s="99">
        <v>20</v>
      </c>
      <c r="J245" s="99">
        <v>20</v>
      </c>
      <c r="K245" s="99">
        <v>20</v>
      </c>
      <c r="L245" s="99">
        <v>19</v>
      </c>
      <c r="M245" s="100">
        <v>0</v>
      </c>
      <c r="N245" s="100">
        <f t="shared" si="3"/>
        <v>19</v>
      </c>
    </row>
    <row r="246" spans="1:14" x14ac:dyDescent="0.25">
      <c r="A246" s="99" t="s">
        <v>829</v>
      </c>
      <c r="B246" s="99" t="s">
        <v>830</v>
      </c>
      <c r="C246" s="99">
        <v>527</v>
      </c>
      <c r="D246" s="99">
        <v>75</v>
      </c>
      <c r="E246" s="99">
        <v>76</v>
      </c>
      <c r="F246" s="99">
        <v>75</v>
      </c>
      <c r="G246" s="99">
        <v>72</v>
      </c>
      <c r="H246" s="99">
        <v>40</v>
      </c>
      <c r="I246" s="99">
        <v>42</v>
      </c>
      <c r="J246" s="99">
        <v>60</v>
      </c>
      <c r="K246" s="99">
        <v>48</v>
      </c>
      <c r="L246" s="99">
        <v>39</v>
      </c>
      <c r="M246" s="100">
        <v>0</v>
      </c>
      <c r="N246" s="100">
        <f t="shared" si="3"/>
        <v>39</v>
      </c>
    </row>
    <row r="247" spans="1:14" x14ac:dyDescent="0.25">
      <c r="A247" s="99" t="s">
        <v>831</v>
      </c>
      <c r="B247" s="99" t="s">
        <v>832</v>
      </c>
      <c r="C247" s="99">
        <v>443</v>
      </c>
      <c r="D247" s="99">
        <v>78</v>
      </c>
      <c r="E247" s="99">
        <v>78</v>
      </c>
      <c r="F247" s="99">
        <v>76</v>
      </c>
      <c r="G247" s="99">
        <v>76</v>
      </c>
      <c r="H247" s="99">
        <v>68</v>
      </c>
      <c r="I247" s="99">
        <v>67</v>
      </c>
      <c r="J247" s="99"/>
      <c r="K247" s="99"/>
      <c r="L247" s="99"/>
      <c r="M247" s="100">
        <v>0</v>
      </c>
      <c r="N247" s="100" t="str">
        <f t="shared" si="3"/>
        <v/>
      </c>
    </row>
    <row r="248" spans="1:14" x14ac:dyDescent="0.25">
      <c r="A248" s="99" t="s">
        <v>887</v>
      </c>
      <c r="B248" s="99" t="s">
        <v>888</v>
      </c>
      <c r="C248" s="99">
        <v>727</v>
      </c>
      <c r="D248" s="99">
        <v>60</v>
      </c>
      <c r="E248" s="99">
        <v>83</v>
      </c>
      <c r="F248" s="99">
        <v>128</v>
      </c>
      <c r="G248" s="99">
        <v>118</v>
      </c>
      <c r="H248" s="99">
        <v>73</v>
      </c>
      <c r="I248" s="99">
        <v>74</v>
      </c>
      <c r="J248" s="99">
        <v>71</v>
      </c>
      <c r="K248" s="99">
        <v>45</v>
      </c>
      <c r="L248" s="99">
        <v>75</v>
      </c>
      <c r="M248" s="100">
        <v>0</v>
      </c>
      <c r="N248" s="100">
        <f t="shared" si="3"/>
        <v>75</v>
      </c>
    </row>
    <row r="249" spans="1:14" x14ac:dyDescent="0.25">
      <c r="A249" s="99" t="s">
        <v>337</v>
      </c>
      <c r="B249" s="99" t="s">
        <v>889</v>
      </c>
      <c r="C249" s="99">
        <v>1435</v>
      </c>
      <c r="D249" s="99">
        <v>141</v>
      </c>
      <c r="E249" s="99">
        <v>145</v>
      </c>
      <c r="F249" s="99">
        <v>170</v>
      </c>
      <c r="G249" s="99">
        <v>191</v>
      </c>
      <c r="H249" s="99">
        <v>184</v>
      </c>
      <c r="I249" s="99">
        <v>225</v>
      </c>
      <c r="J249" s="99">
        <v>126</v>
      </c>
      <c r="K249" s="99">
        <v>113</v>
      </c>
      <c r="L249" s="99">
        <v>122</v>
      </c>
      <c r="M249" s="100">
        <v>15</v>
      </c>
      <c r="N249" s="100">
        <f t="shared" si="3"/>
        <v>107</v>
      </c>
    </row>
    <row r="250" spans="1:14" x14ac:dyDescent="0.25">
      <c r="A250" s="99" t="s">
        <v>948</v>
      </c>
      <c r="B250" s="99" t="s">
        <v>949</v>
      </c>
      <c r="C250" s="99">
        <v>150</v>
      </c>
      <c r="D250" s="99">
        <v>47</v>
      </c>
      <c r="E250" s="99">
        <v>40</v>
      </c>
      <c r="F250" s="99">
        <v>21</v>
      </c>
      <c r="G250" s="99">
        <v>18</v>
      </c>
      <c r="H250" s="99">
        <v>14</v>
      </c>
      <c r="I250" s="99">
        <v>10</v>
      </c>
      <c r="J250" s="99"/>
      <c r="K250" s="99"/>
      <c r="L250" s="99"/>
      <c r="M250" s="100">
        <v>0</v>
      </c>
      <c r="N250" s="100" t="str">
        <f t="shared" si="3"/>
        <v/>
      </c>
    </row>
    <row r="251" spans="1:14" x14ac:dyDescent="0.25">
      <c r="A251" s="99" t="s">
        <v>338</v>
      </c>
      <c r="B251" s="99" t="s">
        <v>644</v>
      </c>
      <c r="C251" s="99">
        <v>536</v>
      </c>
      <c r="D251" s="99">
        <v>103</v>
      </c>
      <c r="E251" s="99">
        <v>91</v>
      </c>
      <c r="F251" s="99">
        <v>77</v>
      </c>
      <c r="G251" s="99">
        <v>77</v>
      </c>
      <c r="H251" s="99">
        <v>71</v>
      </c>
      <c r="I251" s="99">
        <v>66</v>
      </c>
      <c r="J251" s="99"/>
      <c r="K251" s="99"/>
      <c r="L251" s="99"/>
      <c r="M251" s="100">
        <v>0</v>
      </c>
      <c r="N251" s="100" t="str">
        <f t="shared" si="3"/>
        <v/>
      </c>
    </row>
    <row r="252" spans="1:14" x14ac:dyDescent="0.25">
      <c r="A252" s="99" t="s">
        <v>978</v>
      </c>
      <c r="B252" s="99" t="s">
        <v>993</v>
      </c>
      <c r="C252" s="99">
        <v>247</v>
      </c>
      <c r="D252" s="99">
        <v>56</v>
      </c>
      <c r="E252" s="99">
        <v>56</v>
      </c>
      <c r="F252" s="99">
        <v>53</v>
      </c>
      <c r="G252" s="99">
        <v>42</v>
      </c>
      <c r="H252" s="99">
        <v>20</v>
      </c>
      <c r="I252" s="99">
        <v>20</v>
      </c>
      <c r="J252" s="99"/>
      <c r="K252" s="99"/>
      <c r="L252" s="99"/>
      <c r="M252" s="100">
        <v>0</v>
      </c>
      <c r="N252" s="100" t="str">
        <f t="shared" si="3"/>
        <v/>
      </c>
    </row>
    <row r="253" spans="1:14" x14ac:dyDescent="0.25">
      <c r="A253" s="99" t="s">
        <v>339</v>
      </c>
      <c r="B253" s="99" t="s">
        <v>643</v>
      </c>
      <c r="C253" s="99">
        <v>364</v>
      </c>
      <c r="D253" s="99">
        <v>62</v>
      </c>
      <c r="E253" s="99">
        <v>49</v>
      </c>
      <c r="F253" s="99">
        <v>55</v>
      </c>
      <c r="G253" s="99">
        <v>63</v>
      </c>
      <c r="H253" s="99">
        <v>58</v>
      </c>
      <c r="I253" s="99">
        <v>56</v>
      </c>
      <c r="J253" s="99"/>
      <c r="K253" s="99"/>
      <c r="L253" s="99"/>
      <c r="M253" s="100">
        <v>0</v>
      </c>
      <c r="N253" s="100" t="str">
        <f t="shared" si="3"/>
        <v/>
      </c>
    </row>
    <row r="254" spans="1:14" x14ac:dyDescent="0.25">
      <c r="A254" s="99" t="s">
        <v>340</v>
      </c>
      <c r="B254" s="99" t="s">
        <v>642</v>
      </c>
      <c r="C254" s="99">
        <v>569</v>
      </c>
      <c r="D254" s="99">
        <v>88</v>
      </c>
      <c r="E254" s="99">
        <v>91</v>
      </c>
      <c r="F254" s="99">
        <v>87</v>
      </c>
      <c r="G254" s="99">
        <v>101</v>
      </c>
      <c r="H254" s="99">
        <v>84</v>
      </c>
      <c r="I254" s="99">
        <v>80</v>
      </c>
      <c r="J254" s="99"/>
      <c r="K254" s="99"/>
      <c r="L254" s="99"/>
      <c r="M254" s="100">
        <v>0</v>
      </c>
      <c r="N254" s="100" t="str">
        <f t="shared" si="3"/>
        <v/>
      </c>
    </row>
    <row r="255" spans="1:14" x14ac:dyDescent="0.25">
      <c r="A255" s="99" t="s">
        <v>341</v>
      </c>
      <c r="B255" s="99" t="s">
        <v>890</v>
      </c>
      <c r="C255" s="99">
        <v>1553</v>
      </c>
      <c r="D255" s="99">
        <v>190</v>
      </c>
      <c r="E255" s="99">
        <v>160</v>
      </c>
      <c r="F255" s="99">
        <v>199</v>
      </c>
      <c r="G255" s="99">
        <v>183</v>
      </c>
      <c r="H255" s="99">
        <v>199</v>
      </c>
      <c r="I255" s="99">
        <v>188</v>
      </c>
      <c r="J255" s="99">
        <v>149</v>
      </c>
      <c r="K255" s="99">
        <v>130</v>
      </c>
      <c r="L255" s="99">
        <v>112</v>
      </c>
      <c r="M255" s="100">
        <v>0</v>
      </c>
      <c r="N255" s="100">
        <f t="shared" si="3"/>
        <v>112</v>
      </c>
    </row>
    <row r="256" spans="1:14" x14ac:dyDescent="0.25">
      <c r="A256" s="99" t="s">
        <v>342</v>
      </c>
      <c r="B256" s="99" t="s">
        <v>641</v>
      </c>
      <c r="C256" s="99">
        <v>507</v>
      </c>
      <c r="D256" s="99">
        <v>69</v>
      </c>
      <c r="E256" s="99">
        <v>81</v>
      </c>
      <c r="F256" s="99">
        <v>82</v>
      </c>
      <c r="G256" s="99">
        <v>92</v>
      </c>
      <c r="H256" s="99">
        <v>64</v>
      </c>
      <c r="I256" s="99">
        <v>100</v>
      </c>
      <c r="J256" s="99"/>
      <c r="K256" s="99"/>
      <c r="L256" s="99"/>
      <c r="M256" s="100">
        <v>0</v>
      </c>
      <c r="N256" s="100" t="str">
        <f t="shared" si="3"/>
        <v/>
      </c>
    </row>
    <row r="257" spans="1:14" x14ac:dyDescent="0.25">
      <c r="A257" s="99" t="s">
        <v>343</v>
      </c>
      <c r="B257" s="99" t="s">
        <v>640</v>
      </c>
      <c r="C257" s="99">
        <v>397</v>
      </c>
      <c r="D257" s="99"/>
      <c r="E257" s="99">
        <v>66</v>
      </c>
      <c r="F257" s="99">
        <v>93</v>
      </c>
      <c r="G257" s="99">
        <v>76</v>
      </c>
      <c r="H257" s="99">
        <v>92</v>
      </c>
      <c r="I257" s="99">
        <v>70</v>
      </c>
      <c r="J257" s="99"/>
      <c r="K257" s="99"/>
      <c r="L257" s="99"/>
      <c r="M257" s="100">
        <v>0</v>
      </c>
      <c r="N257" s="100" t="str">
        <f t="shared" si="3"/>
        <v/>
      </c>
    </row>
    <row r="258" spans="1:14" x14ac:dyDescent="0.25">
      <c r="A258" s="99" t="s">
        <v>344</v>
      </c>
      <c r="B258" s="99" t="s">
        <v>891</v>
      </c>
      <c r="C258" s="99">
        <v>827</v>
      </c>
      <c r="D258" s="99">
        <v>77</v>
      </c>
      <c r="E258" s="99">
        <v>72</v>
      </c>
      <c r="F258" s="99">
        <v>107</v>
      </c>
      <c r="G258" s="99">
        <v>107</v>
      </c>
      <c r="H258" s="99">
        <v>85</v>
      </c>
      <c r="I258" s="99">
        <v>84</v>
      </c>
      <c r="J258" s="99">
        <v>78</v>
      </c>
      <c r="K258" s="99">
        <v>107</v>
      </c>
      <c r="L258" s="99">
        <v>91</v>
      </c>
      <c r="M258" s="100">
        <v>0</v>
      </c>
      <c r="N258" s="100">
        <f t="shared" si="3"/>
        <v>91</v>
      </c>
    </row>
    <row r="259" spans="1:14" x14ac:dyDescent="0.25">
      <c r="A259" s="99" t="s">
        <v>345</v>
      </c>
      <c r="B259" s="99" t="s">
        <v>639</v>
      </c>
      <c r="C259" s="99">
        <v>1120</v>
      </c>
      <c r="D259" s="99">
        <v>142</v>
      </c>
      <c r="E259" s="99">
        <v>163</v>
      </c>
      <c r="F259" s="99">
        <v>178</v>
      </c>
      <c r="G259" s="99">
        <v>191</v>
      </c>
      <c r="H259" s="99">
        <v>189</v>
      </c>
      <c r="I259" s="99">
        <v>191</v>
      </c>
      <c r="J259" s="99"/>
      <c r="K259" s="99"/>
      <c r="L259" s="99"/>
      <c r="M259" s="100">
        <v>0</v>
      </c>
      <c r="N259" s="100" t="str">
        <f t="shared" si="3"/>
        <v/>
      </c>
    </row>
    <row r="260" spans="1:14" x14ac:dyDescent="0.25">
      <c r="A260" s="99" t="s">
        <v>346</v>
      </c>
      <c r="B260" s="99" t="s">
        <v>9</v>
      </c>
      <c r="C260" s="99">
        <v>854</v>
      </c>
      <c r="D260" s="99">
        <v>84</v>
      </c>
      <c r="E260" s="99">
        <v>67</v>
      </c>
      <c r="F260" s="99">
        <v>71</v>
      </c>
      <c r="G260" s="99">
        <v>135</v>
      </c>
      <c r="H260" s="99">
        <v>127</v>
      </c>
      <c r="I260" s="99">
        <v>153</v>
      </c>
      <c r="J260" s="99">
        <v>75</v>
      </c>
      <c r="K260" s="99">
        <v>65</v>
      </c>
      <c r="L260" s="99">
        <v>75</v>
      </c>
      <c r="M260" s="100">
        <v>2</v>
      </c>
      <c r="N260" s="100">
        <f t="shared" ref="N260:N323" si="4">IF(L260="","",L260-M260)</f>
        <v>73</v>
      </c>
    </row>
    <row r="261" spans="1:14" x14ac:dyDescent="0.25">
      <c r="A261" s="99" t="s">
        <v>347</v>
      </c>
      <c r="B261" s="99" t="s">
        <v>112</v>
      </c>
      <c r="C261" s="99">
        <v>682</v>
      </c>
      <c r="D261" s="99">
        <v>118</v>
      </c>
      <c r="E261" s="99">
        <v>115</v>
      </c>
      <c r="F261" s="99">
        <v>114</v>
      </c>
      <c r="G261" s="99">
        <v>130</v>
      </c>
      <c r="H261" s="99">
        <v>82</v>
      </c>
      <c r="I261" s="99">
        <v>104</v>
      </c>
      <c r="J261" s="99"/>
      <c r="K261" s="99"/>
      <c r="L261" s="99"/>
      <c r="M261" s="100">
        <v>0</v>
      </c>
      <c r="N261" s="100" t="str">
        <f t="shared" si="4"/>
        <v/>
      </c>
    </row>
    <row r="262" spans="1:14" x14ac:dyDescent="0.25">
      <c r="A262" s="99" t="s">
        <v>348</v>
      </c>
      <c r="B262" s="99" t="s">
        <v>638</v>
      </c>
      <c r="C262" s="99">
        <v>824</v>
      </c>
      <c r="D262" s="99">
        <v>119</v>
      </c>
      <c r="E262" s="99">
        <v>155</v>
      </c>
      <c r="F262" s="99">
        <v>134</v>
      </c>
      <c r="G262" s="99">
        <v>129</v>
      </c>
      <c r="H262" s="99">
        <v>145</v>
      </c>
      <c r="I262" s="99">
        <v>107</v>
      </c>
      <c r="J262" s="99"/>
      <c r="K262" s="99"/>
      <c r="L262" s="99"/>
      <c r="M262" s="100">
        <v>0</v>
      </c>
      <c r="N262" s="100" t="str">
        <f t="shared" si="4"/>
        <v/>
      </c>
    </row>
    <row r="263" spans="1:14" x14ac:dyDescent="0.25">
      <c r="A263" s="99" t="s">
        <v>349</v>
      </c>
      <c r="B263" s="99" t="s">
        <v>637</v>
      </c>
      <c r="C263" s="99">
        <v>441</v>
      </c>
      <c r="D263" s="99">
        <v>54</v>
      </c>
      <c r="E263" s="99">
        <v>81</v>
      </c>
      <c r="F263" s="99">
        <v>61</v>
      </c>
      <c r="G263" s="99">
        <v>70</v>
      </c>
      <c r="H263" s="99">
        <v>73</v>
      </c>
      <c r="I263" s="99">
        <v>70</v>
      </c>
      <c r="J263" s="99"/>
      <c r="K263" s="99"/>
      <c r="L263" s="99"/>
      <c r="M263" s="100">
        <v>0</v>
      </c>
      <c r="N263" s="100" t="str">
        <f t="shared" si="4"/>
        <v/>
      </c>
    </row>
    <row r="264" spans="1:14" x14ac:dyDescent="0.25">
      <c r="A264" s="99" t="s">
        <v>350</v>
      </c>
      <c r="B264" s="99" t="s">
        <v>636</v>
      </c>
      <c r="C264" s="99">
        <v>903</v>
      </c>
      <c r="D264" s="99">
        <v>143</v>
      </c>
      <c r="E264" s="99">
        <v>153</v>
      </c>
      <c r="F264" s="99">
        <v>135</v>
      </c>
      <c r="G264" s="99">
        <v>139</v>
      </c>
      <c r="H264" s="99">
        <v>161</v>
      </c>
      <c r="I264" s="99">
        <v>124</v>
      </c>
      <c r="J264" s="99"/>
      <c r="K264" s="99"/>
      <c r="L264" s="99"/>
      <c r="M264" s="100">
        <v>0</v>
      </c>
      <c r="N264" s="100" t="str">
        <f t="shared" si="4"/>
        <v/>
      </c>
    </row>
    <row r="265" spans="1:14" x14ac:dyDescent="0.25">
      <c r="A265" s="99" t="s">
        <v>994</v>
      </c>
      <c r="B265" s="99" t="s">
        <v>995</v>
      </c>
      <c r="C265" s="99">
        <v>567</v>
      </c>
      <c r="D265" s="99">
        <v>100</v>
      </c>
      <c r="E265" s="99">
        <v>98</v>
      </c>
      <c r="F265" s="99">
        <v>90</v>
      </c>
      <c r="G265" s="99">
        <v>110</v>
      </c>
      <c r="H265" s="99">
        <v>76</v>
      </c>
      <c r="I265" s="99">
        <v>93</v>
      </c>
      <c r="J265" s="99"/>
      <c r="K265" s="99"/>
      <c r="L265" s="99"/>
      <c r="M265" s="100">
        <v>0</v>
      </c>
      <c r="N265" s="100" t="str">
        <f t="shared" si="4"/>
        <v/>
      </c>
    </row>
    <row r="266" spans="1:14" x14ac:dyDescent="0.25">
      <c r="A266" s="99" t="s">
        <v>351</v>
      </c>
      <c r="B266" s="99" t="s">
        <v>635</v>
      </c>
      <c r="C266" s="99">
        <v>1179</v>
      </c>
      <c r="D266" s="99">
        <v>74</v>
      </c>
      <c r="E266" s="99">
        <v>241</v>
      </c>
      <c r="F266" s="99">
        <v>237</v>
      </c>
      <c r="G266" s="99">
        <v>218</v>
      </c>
      <c r="H266" s="99">
        <v>197</v>
      </c>
      <c r="I266" s="99">
        <v>193</v>
      </c>
      <c r="J266" s="99"/>
      <c r="K266" s="99"/>
      <c r="L266" s="99"/>
      <c r="M266" s="100">
        <v>0</v>
      </c>
      <c r="N266" s="100" t="str">
        <f t="shared" si="4"/>
        <v/>
      </c>
    </row>
    <row r="267" spans="1:14" x14ac:dyDescent="0.25">
      <c r="A267" s="99" t="s">
        <v>950</v>
      </c>
      <c r="B267" s="99" t="s">
        <v>951</v>
      </c>
      <c r="C267" s="99">
        <v>263</v>
      </c>
      <c r="D267" s="99">
        <v>57</v>
      </c>
      <c r="E267" s="99">
        <v>76</v>
      </c>
      <c r="F267" s="99">
        <v>49</v>
      </c>
      <c r="G267" s="99">
        <v>32</v>
      </c>
      <c r="H267" s="99">
        <v>27</v>
      </c>
      <c r="I267" s="99">
        <v>22</v>
      </c>
      <c r="J267" s="99"/>
      <c r="K267" s="99"/>
      <c r="L267" s="99"/>
      <c r="M267" s="100">
        <v>0</v>
      </c>
      <c r="N267" s="100" t="str">
        <f t="shared" si="4"/>
        <v/>
      </c>
    </row>
    <row r="268" spans="1:14" x14ac:dyDescent="0.25">
      <c r="A268" s="99" t="s">
        <v>352</v>
      </c>
      <c r="B268" s="99" t="s">
        <v>634</v>
      </c>
      <c r="C268" s="99">
        <v>647</v>
      </c>
      <c r="D268" s="99">
        <v>95</v>
      </c>
      <c r="E268" s="99">
        <v>121</v>
      </c>
      <c r="F268" s="99">
        <v>109</v>
      </c>
      <c r="G268" s="99">
        <v>108</v>
      </c>
      <c r="H268" s="99">
        <v>99</v>
      </c>
      <c r="I268" s="99">
        <v>83</v>
      </c>
      <c r="J268" s="99"/>
      <c r="K268" s="99"/>
      <c r="L268" s="99"/>
      <c r="M268" s="100">
        <v>0</v>
      </c>
      <c r="N268" s="100" t="str">
        <f t="shared" si="4"/>
        <v/>
      </c>
    </row>
    <row r="269" spans="1:14" x14ac:dyDescent="0.25">
      <c r="A269" s="99" t="s">
        <v>353</v>
      </c>
      <c r="B269" s="99" t="s">
        <v>633</v>
      </c>
      <c r="C269" s="99">
        <v>786</v>
      </c>
      <c r="D269" s="99">
        <v>110</v>
      </c>
      <c r="E269" s="99">
        <v>119</v>
      </c>
      <c r="F269" s="99">
        <v>136</v>
      </c>
      <c r="G269" s="99">
        <v>112</v>
      </c>
      <c r="H269" s="99">
        <v>127</v>
      </c>
      <c r="I269" s="99">
        <v>126</v>
      </c>
      <c r="J269" s="99"/>
      <c r="K269" s="99"/>
      <c r="L269" s="99"/>
      <c r="M269" s="100">
        <v>0</v>
      </c>
      <c r="N269" s="100" t="str">
        <f t="shared" si="4"/>
        <v/>
      </c>
    </row>
    <row r="270" spans="1:14" x14ac:dyDescent="0.25">
      <c r="A270" s="99" t="s">
        <v>354</v>
      </c>
      <c r="B270" s="99" t="s">
        <v>632</v>
      </c>
      <c r="C270" s="99">
        <v>460</v>
      </c>
      <c r="D270" s="99">
        <v>71</v>
      </c>
      <c r="E270" s="99">
        <v>76</v>
      </c>
      <c r="F270" s="99">
        <v>80</v>
      </c>
      <c r="G270" s="99">
        <v>82</v>
      </c>
      <c r="H270" s="99">
        <v>65</v>
      </c>
      <c r="I270" s="99">
        <v>72</v>
      </c>
      <c r="J270" s="99"/>
      <c r="K270" s="99"/>
      <c r="L270" s="99"/>
      <c r="M270" s="100">
        <v>0</v>
      </c>
      <c r="N270" s="100" t="str">
        <f t="shared" si="4"/>
        <v/>
      </c>
    </row>
    <row r="271" spans="1:14" x14ac:dyDescent="0.25">
      <c r="A271" s="99" t="s">
        <v>355</v>
      </c>
      <c r="B271" s="99" t="s">
        <v>631</v>
      </c>
      <c r="C271" s="99">
        <v>625</v>
      </c>
      <c r="D271" s="99">
        <v>85</v>
      </c>
      <c r="E271" s="99">
        <v>99</v>
      </c>
      <c r="F271" s="99">
        <v>98</v>
      </c>
      <c r="G271" s="99">
        <v>93</v>
      </c>
      <c r="H271" s="99">
        <v>70</v>
      </c>
      <c r="I271" s="99">
        <v>106</v>
      </c>
      <c r="J271" s="99"/>
      <c r="K271" s="99"/>
      <c r="L271" s="99"/>
      <c r="M271" s="100">
        <v>0</v>
      </c>
      <c r="N271" s="100" t="str">
        <f t="shared" si="4"/>
        <v/>
      </c>
    </row>
    <row r="272" spans="1:14" x14ac:dyDescent="0.25">
      <c r="A272" s="99" t="s">
        <v>356</v>
      </c>
      <c r="B272" s="99" t="s">
        <v>630</v>
      </c>
      <c r="C272" s="99">
        <v>429</v>
      </c>
      <c r="D272" s="99">
        <v>51</v>
      </c>
      <c r="E272" s="99">
        <v>41</v>
      </c>
      <c r="F272" s="99">
        <v>63</v>
      </c>
      <c r="G272" s="99">
        <v>61</v>
      </c>
      <c r="H272" s="99">
        <v>55</v>
      </c>
      <c r="I272" s="99">
        <v>47</v>
      </c>
      <c r="J272" s="99"/>
      <c r="K272" s="99"/>
      <c r="L272" s="99"/>
      <c r="M272" s="100">
        <v>0</v>
      </c>
      <c r="N272" s="100" t="str">
        <f t="shared" si="4"/>
        <v/>
      </c>
    </row>
    <row r="273" spans="1:14" x14ac:dyDescent="0.25">
      <c r="A273" s="99" t="s">
        <v>357</v>
      </c>
      <c r="B273" s="99" t="s">
        <v>629</v>
      </c>
      <c r="C273" s="99">
        <v>395</v>
      </c>
      <c r="D273" s="99">
        <v>56</v>
      </c>
      <c r="E273" s="99">
        <v>70</v>
      </c>
      <c r="F273" s="99">
        <v>76</v>
      </c>
      <c r="G273" s="99">
        <v>64</v>
      </c>
      <c r="H273" s="99">
        <v>44</v>
      </c>
      <c r="I273" s="99">
        <v>55</v>
      </c>
      <c r="J273" s="99"/>
      <c r="K273" s="99"/>
      <c r="L273" s="99"/>
      <c r="M273" s="100">
        <v>0</v>
      </c>
      <c r="N273" s="100" t="str">
        <f t="shared" si="4"/>
        <v/>
      </c>
    </row>
    <row r="274" spans="1:14" x14ac:dyDescent="0.25">
      <c r="A274" s="99" t="s">
        <v>358</v>
      </c>
      <c r="B274" s="99" t="s">
        <v>628</v>
      </c>
      <c r="C274" s="99">
        <v>538</v>
      </c>
      <c r="D274" s="99">
        <v>62</v>
      </c>
      <c r="E274" s="99">
        <v>81</v>
      </c>
      <c r="F274" s="99">
        <v>91</v>
      </c>
      <c r="G274" s="99">
        <v>88</v>
      </c>
      <c r="H274" s="99">
        <v>85</v>
      </c>
      <c r="I274" s="99">
        <v>112</v>
      </c>
      <c r="J274" s="99"/>
      <c r="K274" s="99"/>
      <c r="L274" s="99"/>
      <c r="M274" s="100">
        <v>0</v>
      </c>
      <c r="N274" s="100" t="str">
        <f t="shared" si="4"/>
        <v/>
      </c>
    </row>
    <row r="275" spans="1:14" x14ac:dyDescent="0.25">
      <c r="A275" s="99" t="s">
        <v>359</v>
      </c>
      <c r="B275" s="99" t="s">
        <v>627</v>
      </c>
      <c r="C275" s="99">
        <v>346</v>
      </c>
      <c r="D275" s="99">
        <v>39</v>
      </c>
      <c r="E275" s="99">
        <v>51</v>
      </c>
      <c r="F275" s="99">
        <v>49</v>
      </c>
      <c r="G275" s="99">
        <v>57</v>
      </c>
      <c r="H275" s="99">
        <v>60</v>
      </c>
      <c r="I275" s="99">
        <v>61</v>
      </c>
      <c r="J275" s="99"/>
      <c r="K275" s="99"/>
      <c r="L275" s="99"/>
      <c r="M275" s="100">
        <v>0</v>
      </c>
      <c r="N275" s="100" t="str">
        <f t="shared" si="4"/>
        <v/>
      </c>
    </row>
    <row r="276" spans="1:14" x14ac:dyDescent="0.25">
      <c r="A276" s="99" t="s">
        <v>360</v>
      </c>
      <c r="B276" s="99" t="s">
        <v>113</v>
      </c>
      <c r="C276" s="99">
        <v>932</v>
      </c>
      <c r="D276" s="99">
        <v>91</v>
      </c>
      <c r="E276" s="99">
        <v>102</v>
      </c>
      <c r="F276" s="99">
        <v>100</v>
      </c>
      <c r="G276" s="99">
        <v>113</v>
      </c>
      <c r="H276" s="99">
        <v>102</v>
      </c>
      <c r="I276" s="99">
        <v>112</v>
      </c>
      <c r="J276" s="99">
        <v>114</v>
      </c>
      <c r="K276" s="99">
        <v>98</v>
      </c>
      <c r="L276" s="99">
        <v>80</v>
      </c>
      <c r="M276" s="100">
        <v>0</v>
      </c>
      <c r="N276" s="100">
        <f t="shared" si="4"/>
        <v>80</v>
      </c>
    </row>
    <row r="277" spans="1:14" x14ac:dyDescent="0.25">
      <c r="A277" s="99" t="s">
        <v>361</v>
      </c>
      <c r="B277" s="99" t="s">
        <v>626</v>
      </c>
      <c r="C277" s="99">
        <v>581</v>
      </c>
      <c r="D277" s="99">
        <v>78</v>
      </c>
      <c r="E277" s="99">
        <v>77</v>
      </c>
      <c r="F277" s="99">
        <v>87</v>
      </c>
      <c r="G277" s="99">
        <v>87</v>
      </c>
      <c r="H277" s="99">
        <v>96</v>
      </c>
      <c r="I277" s="99">
        <v>114</v>
      </c>
      <c r="J277" s="99"/>
      <c r="K277" s="99"/>
      <c r="L277" s="99"/>
      <c r="M277" s="100">
        <v>0</v>
      </c>
      <c r="N277" s="100" t="str">
        <f t="shared" si="4"/>
        <v/>
      </c>
    </row>
    <row r="278" spans="1:14" x14ac:dyDescent="0.25">
      <c r="A278" s="99" t="s">
        <v>362</v>
      </c>
      <c r="B278" s="99" t="s">
        <v>1404</v>
      </c>
      <c r="C278" s="99">
        <v>757</v>
      </c>
      <c r="D278" s="99">
        <v>91</v>
      </c>
      <c r="E278" s="99">
        <v>112</v>
      </c>
      <c r="F278" s="99">
        <v>123</v>
      </c>
      <c r="G278" s="99">
        <v>156</v>
      </c>
      <c r="H278" s="99">
        <v>82</v>
      </c>
      <c r="I278" s="99">
        <v>89</v>
      </c>
      <c r="J278" s="99">
        <v>46</v>
      </c>
      <c r="K278" s="99">
        <v>39</v>
      </c>
      <c r="L278" s="99"/>
      <c r="M278" s="100">
        <v>0</v>
      </c>
      <c r="N278" s="100" t="str">
        <f t="shared" si="4"/>
        <v/>
      </c>
    </row>
    <row r="279" spans="1:14" x14ac:dyDescent="0.25">
      <c r="A279" s="99" t="s">
        <v>363</v>
      </c>
      <c r="B279" s="99" t="s">
        <v>624</v>
      </c>
      <c r="C279" s="99">
        <v>311</v>
      </c>
      <c r="D279" s="99">
        <v>36</v>
      </c>
      <c r="E279" s="99">
        <v>61</v>
      </c>
      <c r="F279" s="99">
        <v>53</v>
      </c>
      <c r="G279" s="99">
        <v>55</v>
      </c>
      <c r="H279" s="99">
        <v>63</v>
      </c>
      <c r="I279" s="99">
        <v>43</v>
      </c>
      <c r="J279" s="99"/>
      <c r="K279" s="99"/>
      <c r="L279" s="99"/>
      <c r="M279" s="100">
        <v>0</v>
      </c>
      <c r="N279" s="100" t="str">
        <f t="shared" si="4"/>
        <v/>
      </c>
    </row>
    <row r="280" spans="1:14" x14ac:dyDescent="0.25">
      <c r="A280" s="99" t="s">
        <v>364</v>
      </c>
      <c r="B280" s="99" t="s">
        <v>892</v>
      </c>
      <c r="C280" s="99">
        <v>523</v>
      </c>
      <c r="D280" s="99">
        <v>55</v>
      </c>
      <c r="E280" s="99">
        <v>63</v>
      </c>
      <c r="F280" s="99">
        <v>51</v>
      </c>
      <c r="G280" s="99">
        <v>77</v>
      </c>
      <c r="H280" s="99">
        <v>45</v>
      </c>
      <c r="I280" s="99">
        <v>65</v>
      </c>
      <c r="J280" s="99">
        <v>57</v>
      </c>
      <c r="K280" s="99">
        <v>45</v>
      </c>
      <c r="L280" s="99">
        <v>46</v>
      </c>
      <c r="M280" s="100">
        <v>0</v>
      </c>
      <c r="N280" s="100">
        <f t="shared" si="4"/>
        <v>46</v>
      </c>
    </row>
    <row r="281" spans="1:14" x14ac:dyDescent="0.25">
      <c r="A281" s="99" t="s">
        <v>365</v>
      </c>
      <c r="B281" s="99" t="s">
        <v>893</v>
      </c>
      <c r="C281" s="99">
        <v>686</v>
      </c>
      <c r="D281" s="99">
        <v>87</v>
      </c>
      <c r="E281" s="99">
        <v>78</v>
      </c>
      <c r="F281" s="99">
        <v>79</v>
      </c>
      <c r="G281" s="99">
        <v>76</v>
      </c>
      <c r="H281" s="99">
        <v>48</v>
      </c>
      <c r="I281" s="99">
        <v>57</v>
      </c>
      <c r="J281" s="99">
        <v>59</v>
      </c>
      <c r="K281" s="99">
        <v>57</v>
      </c>
      <c r="L281" s="99">
        <v>70</v>
      </c>
      <c r="M281" s="100">
        <v>0</v>
      </c>
      <c r="N281" s="100">
        <f t="shared" si="4"/>
        <v>70</v>
      </c>
    </row>
    <row r="282" spans="1:14" x14ac:dyDescent="0.25">
      <c r="A282" s="99" t="s">
        <v>366</v>
      </c>
      <c r="B282" s="99" t="s">
        <v>623</v>
      </c>
      <c r="C282" s="99">
        <v>266</v>
      </c>
      <c r="D282" s="99">
        <v>41</v>
      </c>
      <c r="E282" s="99">
        <v>42</v>
      </c>
      <c r="F282" s="99">
        <v>52</v>
      </c>
      <c r="G282" s="99">
        <v>43</v>
      </c>
      <c r="H282" s="99">
        <v>38</v>
      </c>
      <c r="I282" s="99">
        <v>36</v>
      </c>
      <c r="J282" s="99"/>
      <c r="K282" s="99"/>
      <c r="L282" s="99"/>
      <c r="M282" s="100">
        <v>0</v>
      </c>
      <c r="N282" s="100" t="str">
        <f t="shared" si="4"/>
        <v/>
      </c>
    </row>
    <row r="283" spans="1:14" x14ac:dyDescent="0.25">
      <c r="A283" s="99" t="s">
        <v>367</v>
      </c>
      <c r="B283" s="99" t="s">
        <v>622</v>
      </c>
      <c r="C283" s="99">
        <v>631</v>
      </c>
      <c r="D283" s="99">
        <v>92</v>
      </c>
      <c r="E283" s="99">
        <v>99</v>
      </c>
      <c r="F283" s="99">
        <v>102</v>
      </c>
      <c r="G283" s="99">
        <v>82</v>
      </c>
      <c r="H283" s="99">
        <v>108</v>
      </c>
      <c r="I283" s="99">
        <v>113</v>
      </c>
      <c r="J283" s="99"/>
      <c r="K283" s="99"/>
      <c r="L283" s="99"/>
      <c r="M283" s="100">
        <v>0</v>
      </c>
      <c r="N283" s="100" t="str">
        <f t="shared" si="4"/>
        <v/>
      </c>
    </row>
    <row r="284" spans="1:14" x14ac:dyDescent="0.25">
      <c r="A284" s="99" t="s">
        <v>368</v>
      </c>
      <c r="B284" s="99" t="s">
        <v>80</v>
      </c>
      <c r="C284" s="99">
        <v>1320</v>
      </c>
      <c r="D284" s="99">
        <v>122</v>
      </c>
      <c r="E284" s="99">
        <v>129</v>
      </c>
      <c r="F284" s="99">
        <v>144</v>
      </c>
      <c r="G284" s="99">
        <v>146</v>
      </c>
      <c r="H284" s="99">
        <v>146</v>
      </c>
      <c r="I284" s="99">
        <v>149</v>
      </c>
      <c r="J284" s="99">
        <v>160</v>
      </c>
      <c r="K284" s="99">
        <v>146</v>
      </c>
      <c r="L284" s="99">
        <v>159</v>
      </c>
      <c r="M284" s="100">
        <v>27</v>
      </c>
      <c r="N284" s="100">
        <f t="shared" si="4"/>
        <v>132</v>
      </c>
    </row>
    <row r="285" spans="1:14" x14ac:dyDescent="0.25">
      <c r="A285" s="99" t="s">
        <v>369</v>
      </c>
      <c r="B285" s="99" t="s">
        <v>621</v>
      </c>
      <c r="C285" s="99">
        <v>376</v>
      </c>
      <c r="D285" s="99">
        <v>63</v>
      </c>
      <c r="E285" s="99">
        <v>56</v>
      </c>
      <c r="F285" s="99">
        <v>63</v>
      </c>
      <c r="G285" s="99">
        <v>59</v>
      </c>
      <c r="H285" s="99">
        <v>39</v>
      </c>
      <c r="I285" s="99">
        <v>40</v>
      </c>
      <c r="J285" s="99"/>
      <c r="K285" s="99"/>
      <c r="L285" s="99"/>
      <c r="M285" s="100">
        <v>0</v>
      </c>
      <c r="N285" s="100" t="str">
        <f t="shared" si="4"/>
        <v/>
      </c>
    </row>
    <row r="286" spans="1:14" x14ac:dyDescent="0.25">
      <c r="A286" s="99" t="s">
        <v>370</v>
      </c>
      <c r="B286" s="99" t="s">
        <v>620</v>
      </c>
      <c r="C286" s="99">
        <v>845</v>
      </c>
      <c r="D286" s="99">
        <v>144</v>
      </c>
      <c r="E286" s="99">
        <v>131</v>
      </c>
      <c r="F286" s="99">
        <v>117</v>
      </c>
      <c r="G286" s="99">
        <v>131</v>
      </c>
      <c r="H286" s="99">
        <v>104</v>
      </c>
      <c r="I286" s="99">
        <v>119</v>
      </c>
      <c r="J286" s="99"/>
      <c r="K286" s="99"/>
      <c r="L286" s="99"/>
      <c r="M286" s="100">
        <v>0</v>
      </c>
      <c r="N286" s="100" t="str">
        <f t="shared" si="4"/>
        <v/>
      </c>
    </row>
    <row r="287" spans="1:14" x14ac:dyDescent="0.25">
      <c r="A287" s="99" t="s">
        <v>371</v>
      </c>
      <c r="B287" s="99" t="s">
        <v>619</v>
      </c>
      <c r="C287" s="99">
        <v>686</v>
      </c>
      <c r="D287" s="99">
        <v>97</v>
      </c>
      <c r="E287" s="99">
        <v>104</v>
      </c>
      <c r="F287" s="99">
        <v>111</v>
      </c>
      <c r="G287" s="99">
        <v>121</v>
      </c>
      <c r="H287" s="99">
        <v>118</v>
      </c>
      <c r="I287" s="99">
        <v>107</v>
      </c>
      <c r="J287" s="99"/>
      <c r="K287" s="99"/>
      <c r="L287" s="99"/>
      <c r="M287" s="100">
        <v>0</v>
      </c>
      <c r="N287" s="100" t="str">
        <f t="shared" si="4"/>
        <v/>
      </c>
    </row>
    <row r="288" spans="1:14" x14ac:dyDescent="0.25">
      <c r="A288" s="99" t="s">
        <v>372</v>
      </c>
      <c r="B288" s="99" t="s">
        <v>522</v>
      </c>
      <c r="C288" s="99">
        <v>1214</v>
      </c>
      <c r="D288" s="99"/>
      <c r="E288" s="99"/>
      <c r="F288" s="99"/>
      <c r="G288" s="99"/>
      <c r="H288" s="99"/>
      <c r="I288" s="99"/>
      <c r="J288" s="99">
        <v>419</v>
      </c>
      <c r="K288" s="99">
        <v>403</v>
      </c>
      <c r="L288" s="99">
        <v>392</v>
      </c>
      <c r="M288" s="100">
        <v>75</v>
      </c>
      <c r="N288" s="100">
        <f t="shared" si="4"/>
        <v>317</v>
      </c>
    </row>
    <row r="289" spans="1:14" x14ac:dyDescent="0.25">
      <c r="A289" s="99" t="s">
        <v>894</v>
      </c>
      <c r="B289" s="99" t="s">
        <v>895</v>
      </c>
      <c r="C289" s="99">
        <v>22</v>
      </c>
      <c r="D289" s="99"/>
      <c r="E289" s="99"/>
      <c r="F289" s="99"/>
      <c r="G289" s="99"/>
      <c r="H289" s="99"/>
      <c r="I289" s="99"/>
      <c r="J289" s="99">
        <v>22</v>
      </c>
      <c r="K289" s="99"/>
      <c r="L289" s="99"/>
      <c r="M289" s="100">
        <v>0</v>
      </c>
      <c r="N289" s="100" t="str">
        <f t="shared" si="4"/>
        <v/>
      </c>
    </row>
    <row r="290" spans="1:14" x14ac:dyDescent="0.25">
      <c r="A290" s="99" t="s">
        <v>373</v>
      </c>
      <c r="B290" s="99" t="s">
        <v>21</v>
      </c>
      <c r="C290" s="99">
        <v>211</v>
      </c>
      <c r="D290" s="99"/>
      <c r="E290" s="99"/>
      <c r="F290" s="99"/>
      <c r="G290" s="99"/>
      <c r="H290" s="99"/>
      <c r="I290" s="99"/>
      <c r="J290" s="99">
        <v>70</v>
      </c>
      <c r="K290" s="99">
        <v>70</v>
      </c>
      <c r="L290" s="99">
        <v>71</v>
      </c>
      <c r="M290" s="100">
        <v>21</v>
      </c>
      <c r="N290" s="100">
        <f t="shared" si="4"/>
        <v>50</v>
      </c>
    </row>
    <row r="291" spans="1:14" x14ac:dyDescent="0.25">
      <c r="A291" s="99" t="s">
        <v>374</v>
      </c>
      <c r="B291" s="99" t="s">
        <v>618</v>
      </c>
      <c r="C291" s="99">
        <v>329</v>
      </c>
      <c r="D291" s="99"/>
      <c r="E291" s="99"/>
      <c r="F291" s="99"/>
      <c r="G291" s="99"/>
      <c r="H291" s="99"/>
      <c r="I291" s="99"/>
      <c r="J291" s="99">
        <v>115</v>
      </c>
      <c r="K291" s="99">
        <v>111</v>
      </c>
      <c r="L291" s="99">
        <v>103</v>
      </c>
      <c r="M291" s="100">
        <v>0</v>
      </c>
      <c r="N291" s="100">
        <f t="shared" si="4"/>
        <v>103</v>
      </c>
    </row>
    <row r="292" spans="1:14" x14ac:dyDescent="0.25">
      <c r="A292" s="99" t="s">
        <v>375</v>
      </c>
      <c r="B292" s="99" t="s">
        <v>527</v>
      </c>
      <c r="C292" s="99">
        <v>50</v>
      </c>
      <c r="D292" s="99"/>
      <c r="E292" s="99"/>
      <c r="F292" s="99"/>
      <c r="G292" s="99"/>
      <c r="H292" s="99"/>
      <c r="I292" s="99"/>
      <c r="J292" s="99">
        <v>9</v>
      </c>
      <c r="K292" s="99">
        <v>17</v>
      </c>
      <c r="L292" s="99">
        <v>24</v>
      </c>
      <c r="M292" s="100">
        <v>0</v>
      </c>
      <c r="N292" s="100">
        <f t="shared" si="4"/>
        <v>24</v>
      </c>
    </row>
    <row r="293" spans="1:14" x14ac:dyDescent="0.25">
      <c r="A293" s="99" t="s">
        <v>376</v>
      </c>
      <c r="B293" s="99" t="s">
        <v>529</v>
      </c>
      <c r="C293" s="99">
        <v>344</v>
      </c>
      <c r="D293" s="99"/>
      <c r="E293" s="99"/>
      <c r="F293" s="99"/>
      <c r="G293" s="99"/>
      <c r="H293" s="99"/>
      <c r="I293" s="99"/>
      <c r="J293" s="99">
        <v>104</v>
      </c>
      <c r="K293" s="99">
        <v>131</v>
      </c>
      <c r="L293" s="99">
        <v>109</v>
      </c>
      <c r="M293" s="100">
        <v>12</v>
      </c>
      <c r="N293" s="100">
        <f t="shared" si="4"/>
        <v>97</v>
      </c>
    </row>
    <row r="294" spans="1:14" x14ac:dyDescent="0.25">
      <c r="A294" s="99" t="s">
        <v>377</v>
      </c>
      <c r="B294" s="99" t="s">
        <v>518</v>
      </c>
      <c r="C294" s="99">
        <v>330</v>
      </c>
      <c r="D294" s="99"/>
      <c r="E294" s="99"/>
      <c r="F294" s="99"/>
      <c r="G294" s="99"/>
      <c r="H294" s="99"/>
      <c r="I294" s="99"/>
      <c r="J294" s="99">
        <v>120</v>
      </c>
      <c r="K294" s="99">
        <v>111</v>
      </c>
      <c r="L294" s="99">
        <v>99</v>
      </c>
      <c r="M294" s="100">
        <v>0</v>
      </c>
      <c r="N294" s="100">
        <f t="shared" si="4"/>
        <v>99</v>
      </c>
    </row>
    <row r="295" spans="1:14" x14ac:dyDescent="0.25">
      <c r="A295" s="99" t="s">
        <v>378</v>
      </c>
      <c r="B295" s="99" t="s">
        <v>22</v>
      </c>
      <c r="C295" s="99">
        <v>508</v>
      </c>
      <c r="D295" s="99"/>
      <c r="E295" s="99"/>
      <c r="F295" s="99"/>
      <c r="G295" s="99"/>
      <c r="H295" s="99"/>
      <c r="I295" s="99"/>
      <c r="J295" s="99">
        <v>159</v>
      </c>
      <c r="K295" s="99">
        <v>163</v>
      </c>
      <c r="L295" s="99">
        <v>186</v>
      </c>
      <c r="M295" s="100">
        <v>0</v>
      </c>
      <c r="N295" s="100">
        <f t="shared" si="4"/>
        <v>186</v>
      </c>
    </row>
    <row r="296" spans="1:14" x14ac:dyDescent="0.25">
      <c r="A296" s="99" t="s">
        <v>379</v>
      </c>
      <c r="B296" s="99" t="s">
        <v>114</v>
      </c>
      <c r="C296" s="99">
        <v>1364</v>
      </c>
      <c r="D296" s="99"/>
      <c r="E296" s="99"/>
      <c r="F296" s="99"/>
      <c r="G296" s="99"/>
      <c r="H296" s="99"/>
      <c r="I296" s="99"/>
      <c r="J296" s="99">
        <v>442</v>
      </c>
      <c r="K296" s="99">
        <v>431</v>
      </c>
      <c r="L296" s="99">
        <v>491</v>
      </c>
      <c r="M296" s="100">
        <v>261</v>
      </c>
      <c r="N296" s="100">
        <f t="shared" si="4"/>
        <v>230</v>
      </c>
    </row>
    <row r="297" spans="1:14" x14ac:dyDescent="0.25">
      <c r="A297" s="99" t="s">
        <v>617</v>
      </c>
      <c r="B297" s="99" t="s">
        <v>550</v>
      </c>
      <c r="C297" s="99">
        <v>215</v>
      </c>
      <c r="D297" s="99"/>
      <c r="E297" s="99"/>
      <c r="F297" s="99"/>
      <c r="G297" s="99"/>
      <c r="H297" s="99"/>
      <c r="I297" s="99"/>
      <c r="J297" s="99">
        <v>65</v>
      </c>
      <c r="K297" s="99">
        <v>80</v>
      </c>
      <c r="L297" s="99">
        <v>70</v>
      </c>
      <c r="M297" s="100">
        <v>0</v>
      </c>
      <c r="N297" s="100">
        <f t="shared" si="4"/>
        <v>70</v>
      </c>
    </row>
    <row r="298" spans="1:14" x14ac:dyDescent="0.25">
      <c r="A298" s="99" t="s">
        <v>996</v>
      </c>
      <c r="B298" s="99" t="s">
        <v>997</v>
      </c>
      <c r="C298" s="99">
        <v>774</v>
      </c>
      <c r="D298" s="99"/>
      <c r="E298" s="99"/>
      <c r="F298" s="99"/>
      <c r="G298" s="99"/>
      <c r="H298" s="99"/>
      <c r="I298" s="99"/>
      <c r="J298" s="99">
        <v>305</v>
      </c>
      <c r="K298" s="99">
        <v>267</v>
      </c>
      <c r="L298" s="99">
        <v>202</v>
      </c>
      <c r="M298" s="100">
        <v>70</v>
      </c>
      <c r="N298" s="100">
        <f t="shared" si="4"/>
        <v>132</v>
      </c>
    </row>
    <row r="299" spans="1:14" x14ac:dyDescent="0.25">
      <c r="A299" s="99" t="s">
        <v>998</v>
      </c>
      <c r="B299" s="99" t="s">
        <v>999</v>
      </c>
      <c r="C299" s="99">
        <v>537</v>
      </c>
      <c r="D299" s="99"/>
      <c r="E299" s="99"/>
      <c r="F299" s="99"/>
      <c r="G299" s="99"/>
      <c r="H299" s="99"/>
      <c r="I299" s="99"/>
      <c r="J299" s="99">
        <v>180</v>
      </c>
      <c r="K299" s="99">
        <v>184</v>
      </c>
      <c r="L299" s="99">
        <v>173</v>
      </c>
      <c r="M299" s="100">
        <v>55</v>
      </c>
      <c r="N299" s="100">
        <f t="shared" si="4"/>
        <v>118</v>
      </c>
    </row>
    <row r="300" spans="1:14" x14ac:dyDescent="0.25">
      <c r="A300" s="99" t="s">
        <v>1405</v>
      </c>
      <c r="B300" s="99" t="s">
        <v>1406</v>
      </c>
      <c r="C300" s="99">
        <v>14</v>
      </c>
      <c r="D300" s="99"/>
      <c r="E300" s="99"/>
      <c r="F300" s="99"/>
      <c r="G300" s="99"/>
      <c r="H300" s="99"/>
      <c r="I300" s="99"/>
      <c r="J300" s="99">
        <v>2</v>
      </c>
      <c r="K300" s="99"/>
      <c r="L300" s="99">
        <v>4</v>
      </c>
      <c r="M300" s="100">
        <v>0</v>
      </c>
      <c r="N300" s="100">
        <f t="shared" si="4"/>
        <v>4</v>
      </c>
    </row>
    <row r="301" spans="1:14" x14ac:dyDescent="0.25">
      <c r="A301" s="99" t="s">
        <v>1407</v>
      </c>
      <c r="B301" s="99" t="s">
        <v>1408</v>
      </c>
      <c r="C301" s="99">
        <v>61</v>
      </c>
      <c r="D301" s="99"/>
      <c r="E301" s="99"/>
      <c r="F301" s="99"/>
      <c r="G301" s="99"/>
      <c r="H301" s="99"/>
      <c r="I301" s="99"/>
      <c r="J301" s="99">
        <v>61</v>
      </c>
      <c r="K301" s="99"/>
      <c r="L301" s="99"/>
      <c r="M301" s="100">
        <v>0</v>
      </c>
      <c r="N301" s="100" t="str">
        <f t="shared" si="4"/>
        <v/>
      </c>
    </row>
    <row r="302" spans="1:14" x14ac:dyDescent="0.25">
      <c r="A302" s="99" t="s">
        <v>380</v>
      </c>
      <c r="B302" s="99" t="s">
        <v>833</v>
      </c>
      <c r="C302" s="99">
        <v>611</v>
      </c>
      <c r="D302" s="99"/>
      <c r="E302" s="99"/>
      <c r="F302" s="99"/>
      <c r="G302" s="99"/>
      <c r="H302" s="99"/>
      <c r="I302" s="99"/>
      <c r="J302" s="99">
        <v>186</v>
      </c>
      <c r="K302" s="99">
        <v>215</v>
      </c>
      <c r="L302" s="99">
        <v>210</v>
      </c>
      <c r="M302" s="100">
        <v>27</v>
      </c>
      <c r="N302" s="100">
        <f t="shared" si="4"/>
        <v>183</v>
      </c>
    </row>
    <row r="303" spans="1:14" x14ac:dyDescent="0.25">
      <c r="A303" s="99" t="s">
        <v>381</v>
      </c>
      <c r="B303" s="99" t="s">
        <v>2</v>
      </c>
      <c r="C303" s="99">
        <v>1360</v>
      </c>
      <c r="D303" s="99"/>
      <c r="E303" s="99"/>
      <c r="F303" s="99"/>
      <c r="G303" s="99"/>
      <c r="H303" s="99"/>
      <c r="I303" s="99"/>
      <c r="J303" s="99">
        <v>411</v>
      </c>
      <c r="K303" s="99">
        <v>505</v>
      </c>
      <c r="L303" s="99">
        <v>444</v>
      </c>
      <c r="M303" s="100">
        <v>59</v>
      </c>
      <c r="N303" s="100">
        <f t="shared" si="4"/>
        <v>385</v>
      </c>
    </row>
    <row r="304" spans="1:14" x14ac:dyDescent="0.25">
      <c r="A304" s="99" t="s">
        <v>382</v>
      </c>
      <c r="B304" s="99" t="s">
        <v>616</v>
      </c>
      <c r="C304" s="99">
        <v>532</v>
      </c>
      <c r="D304" s="99"/>
      <c r="E304" s="99"/>
      <c r="F304" s="99"/>
      <c r="G304" s="99"/>
      <c r="H304" s="99"/>
      <c r="I304" s="99"/>
      <c r="J304" s="99">
        <v>150</v>
      </c>
      <c r="K304" s="99">
        <v>182</v>
      </c>
      <c r="L304" s="99">
        <v>200</v>
      </c>
      <c r="M304" s="100">
        <v>75</v>
      </c>
      <c r="N304" s="100">
        <f t="shared" si="4"/>
        <v>125</v>
      </c>
    </row>
    <row r="305" spans="1:14" x14ac:dyDescent="0.25">
      <c r="A305" s="99" t="s">
        <v>383</v>
      </c>
      <c r="B305" s="99" t="s">
        <v>92</v>
      </c>
      <c r="C305" s="99">
        <v>786</v>
      </c>
      <c r="D305" s="99"/>
      <c r="E305" s="99"/>
      <c r="F305" s="99"/>
      <c r="G305" s="99"/>
      <c r="H305" s="99"/>
      <c r="I305" s="99"/>
      <c r="J305" s="99">
        <v>245</v>
      </c>
      <c r="K305" s="99">
        <v>253</v>
      </c>
      <c r="L305" s="99">
        <v>288</v>
      </c>
      <c r="M305" s="100">
        <v>27</v>
      </c>
      <c r="N305" s="100">
        <f t="shared" si="4"/>
        <v>261</v>
      </c>
    </row>
    <row r="306" spans="1:14" x14ac:dyDescent="0.25">
      <c r="A306" s="99" t="s">
        <v>384</v>
      </c>
      <c r="B306" s="99" t="s">
        <v>615</v>
      </c>
      <c r="C306" s="99">
        <v>453</v>
      </c>
      <c r="D306" s="99"/>
      <c r="E306" s="99"/>
      <c r="F306" s="99"/>
      <c r="G306" s="99"/>
      <c r="H306" s="99"/>
      <c r="I306" s="99"/>
      <c r="J306" s="99">
        <v>151</v>
      </c>
      <c r="K306" s="99">
        <v>148</v>
      </c>
      <c r="L306" s="99">
        <v>154</v>
      </c>
      <c r="M306" s="100">
        <v>0</v>
      </c>
      <c r="N306" s="100">
        <f t="shared" si="4"/>
        <v>154</v>
      </c>
    </row>
    <row r="307" spans="1:14" x14ac:dyDescent="0.25">
      <c r="A307" s="99" t="s">
        <v>385</v>
      </c>
      <c r="B307" s="99" t="s">
        <v>614</v>
      </c>
      <c r="C307" s="99">
        <v>1255</v>
      </c>
      <c r="D307" s="99"/>
      <c r="E307" s="99"/>
      <c r="F307" s="99"/>
      <c r="G307" s="99"/>
      <c r="H307" s="99"/>
      <c r="I307" s="99"/>
      <c r="J307" s="99">
        <v>284</v>
      </c>
      <c r="K307" s="99">
        <v>480</v>
      </c>
      <c r="L307" s="99">
        <v>491</v>
      </c>
      <c r="M307" s="100">
        <v>57</v>
      </c>
      <c r="N307" s="100">
        <f t="shared" si="4"/>
        <v>434</v>
      </c>
    </row>
    <row r="308" spans="1:14" x14ac:dyDescent="0.25">
      <c r="A308" s="99" t="s">
        <v>386</v>
      </c>
      <c r="B308" s="99" t="s">
        <v>23</v>
      </c>
      <c r="C308" s="99">
        <v>684</v>
      </c>
      <c r="D308" s="99"/>
      <c r="E308" s="99"/>
      <c r="F308" s="99"/>
      <c r="G308" s="99"/>
      <c r="H308" s="99"/>
      <c r="I308" s="99"/>
      <c r="J308" s="99">
        <v>205</v>
      </c>
      <c r="K308" s="99">
        <v>223</v>
      </c>
      <c r="L308" s="99">
        <v>256</v>
      </c>
      <c r="M308" s="100">
        <v>0</v>
      </c>
      <c r="N308" s="100">
        <f t="shared" si="4"/>
        <v>256</v>
      </c>
    </row>
    <row r="309" spans="1:14" x14ac:dyDescent="0.25">
      <c r="A309" s="99" t="s">
        <v>387</v>
      </c>
      <c r="B309" s="99" t="s">
        <v>530</v>
      </c>
      <c r="C309" s="99">
        <v>835</v>
      </c>
      <c r="D309" s="99"/>
      <c r="E309" s="99"/>
      <c r="F309" s="99"/>
      <c r="G309" s="99"/>
      <c r="H309" s="99"/>
      <c r="I309" s="99"/>
      <c r="J309" s="99">
        <v>275</v>
      </c>
      <c r="K309" s="99">
        <v>296</v>
      </c>
      <c r="L309" s="99">
        <v>264</v>
      </c>
      <c r="M309" s="100">
        <v>36</v>
      </c>
      <c r="N309" s="100">
        <f t="shared" si="4"/>
        <v>228</v>
      </c>
    </row>
    <row r="310" spans="1:14" x14ac:dyDescent="0.25">
      <c r="A310" s="99" t="s">
        <v>388</v>
      </c>
      <c r="B310" s="99" t="s">
        <v>512</v>
      </c>
      <c r="C310" s="99">
        <v>595</v>
      </c>
      <c r="D310" s="99"/>
      <c r="E310" s="99"/>
      <c r="F310" s="99"/>
      <c r="G310" s="99"/>
      <c r="H310" s="99"/>
      <c r="I310" s="99"/>
      <c r="J310" s="99">
        <v>110</v>
      </c>
      <c r="K310" s="99">
        <v>88</v>
      </c>
      <c r="L310" s="99">
        <v>88</v>
      </c>
      <c r="M310" s="100">
        <v>0</v>
      </c>
      <c r="N310" s="100">
        <f t="shared" si="4"/>
        <v>88</v>
      </c>
    </row>
    <row r="311" spans="1:14" x14ac:dyDescent="0.25">
      <c r="A311" s="99" t="s">
        <v>389</v>
      </c>
      <c r="B311" s="99" t="s">
        <v>10</v>
      </c>
      <c r="C311" s="99">
        <v>422</v>
      </c>
      <c r="D311" s="99"/>
      <c r="E311" s="99"/>
      <c r="F311" s="99"/>
      <c r="G311" s="99"/>
      <c r="H311" s="99"/>
      <c r="I311" s="99"/>
      <c r="J311" s="99">
        <v>121</v>
      </c>
      <c r="K311" s="99">
        <v>146</v>
      </c>
      <c r="L311" s="99">
        <v>155</v>
      </c>
      <c r="M311" s="100">
        <v>0</v>
      </c>
      <c r="N311" s="100">
        <f t="shared" si="4"/>
        <v>155</v>
      </c>
    </row>
    <row r="312" spans="1:14" x14ac:dyDescent="0.25">
      <c r="A312" s="99" t="s">
        <v>390</v>
      </c>
      <c r="B312" s="99" t="s">
        <v>533</v>
      </c>
      <c r="C312" s="99">
        <v>220</v>
      </c>
      <c r="D312" s="99"/>
      <c r="E312" s="99"/>
      <c r="F312" s="99"/>
      <c r="G312" s="99"/>
      <c r="H312" s="99"/>
      <c r="I312" s="99"/>
      <c r="J312" s="99">
        <v>72</v>
      </c>
      <c r="K312" s="99">
        <v>76</v>
      </c>
      <c r="L312" s="99">
        <v>72</v>
      </c>
      <c r="M312" s="100">
        <v>41</v>
      </c>
      <c r="N312" s="100">
        <f t="shared" si="4"/>
        <v>31</v>
      </c>
    </row>
    <row r="313" spans="1:14" x14ac:dyDescent="0.25">
      <c r="A313" s="99" t="s">
        <v>391</v>
      </c>
      <c r="B313" s="99" t="s">
        <v>898</v>
      </c>
      <c r="C313" s="99">
        <v>37</v>
      </c>
      <c r="D313" s="99"/>
      <c r="E313" s="99"/>
      <c r="F313" s="99"/>
      <c r="G313" s="99"/>
      <c r="H313" s="99"/>
      <c r="I313" s="99"/>
      <c r="J313" s="99">
        <v>36</v>
      </c>
      <c r="K313" s="99">
        <v>1</v>
      </c>
      <c r="L313" s="99"/>
      <c r="M313" s="100">
        <v>0</v>
      </c>
      <c r="N313" s="100" t="str">
        <f t="shared" si="4"/>
        <v/>
      </c>
    </row>
    <row r="314" spans="1:14" x14ac:dyDescent="0.25">
      <c r="A314" s="99" t="s">
        <v>613</v>
      </c>
      <c r="B314" s="99" t="s">
        <v>817</v>
      </c>
      <c r="C314" s="99">
        <v>297</v>
      </c>
      <c r="D314" s="99"/>
      <c r="E314" s="99"/>
      <c r="F314" s="99"/>
      <c r="G314" s="99"/>
      <c r="H314" s="99"/>
      <c r="I314" s="99"/>
      <c r="J314" s="99">
        <v>95</v>
      </c>
      <c r="K314" s="99">
        <v>103</v>
      </c>
      <c r="L314" s="99">
        <v>99</v>
      </c>
      <c r="M314" s="100">
        <v>8</v>
      </c>
      <c r="N314" s="100">
        <f t="shared" si="4"/>
        <v>91</v>
      </c>
    </row>
    <row r="315" spans="1:14" x14ac:dyDescent="0.25">
      <c r="A315" s="99" t="s">
        <v>392</v>
      </c>
      <c r="B315" s="99" t="s">
        <v>531</v>
      </c>
      <c r="C315" s="99">
        <v>190</v>
      </c>
      <c r="D315" s="99"/>
      <c r="E315" s="99"/>
      <c r="F315" s="99"/>
      <c r="G315" s="99"/>
      <c r="H315" s="99"/>
      <c r="I315" s="99">
        <v>47</v>
      </c>
      <c r="J315" s="99">
        <v>49</v>
      </c>
      <c r="K315" s="99">
        <v>53</v>
      </c>
      <c r="L315" s="99">
        <v>41</v>
      </c>
      <c r="M315" s="100">
        <v>21</v>
      </c>
      <c r="N315" s="100">
        <f t="shared" si="4"/>
        <v>20</v>
      </c>
    </row>
    <row r="316" spans="1:14" x14ac:dyDescent="0.25">
      <c r="A316" s="99" t="s">
        <v>393</v>
      </c>
      <c r="B316" s="99" t="s">
        <v>539</v>
      </c>
      <c r="C316" s="99">
        <v>285</v>
      </c>
      <c r="D316" s="99"/>
      <c r="E316" s="99"/>
      <c r="F316" s="99"/>
      <c r="G316" s="99"/>
      <c r="H316" s="99"/>
      <c r="I316" s="99"/>
      <c r="J316" s="99">
        <v>94</v>
      </c>
      <c r="K316" s="99">
        <v>85</v>
      </c>
      <c r="L316" s="99">
        <v>106</v>
      </c>
      <c r="M316" s="100">
        <v>107</v>
      </c>
      <c r="N316" s="100">
        <f t="shared" si="4"/>
        <v>-1</v>
      </c>
    </row>
    <row r="317" spans="1:14" x14ac:dyDescent="0.25">
      <c r="A317" s="99" t="s">
        <v>395</v>
      </c>
      <c r="B317" s="99" t="s">
        <v>24</v>
      </c>
      <c r="C317" s="99">
        <v>481</v>
      </c>
      <c r="D317" s="99"/>
      <c r="E317" s="99"/>
      <c r="F317" s="99"/>
      <c r="G317" s="99"/>
      <c r="H317" s="99"/>
      <c r="I317" s="99"/>
      <c r="J317" s="99">
        <v>175</v>
      </c>
      <c r="K317" s="99">
        <v>142</v>
      </c>
      <c r="L317" s="99">
        <v>164</v>
      </c>
      <c r="M317" s="100">
        <v>0</v>
      </c>
      <c r="N317" s="100">
        <f t="shared" si="4"/>
        <v>164</v>
      </c>
    </row>
    <row r="318" spans="1:14" x14ac:dyDescent="0.25">
      <c r="A318" s="99" t="s">
        <v>396</v>
      </c>
      <c r="B318" s="99" t="s">
        <v>1409</v>
      </c>
      <c r="C318" s="99">
        <v>1390</v>
      </c>
      <c r="D318" s="99"/>
      <c r="E318" s="99"/>
      <c r="F318" s="99"/>
      <c r="G318" s="99"/>
      <c r="H318" s="99"/>
      <c r="I318" s="99"/>
      <c r="J318" s="99">
        <v>510</v>
      </c>
      <c r="K318" s="99">
        <v>395</v>
      </c>
      <c r="L318" s="99">
        <v>373</v>
      </c>
      <c r="M318" s="100">
        <v>67</v>
      </c>
      <c r="N318" s="100">
        <f t="shared" si="4"/>
        <v>306</v>
      </c>
    </row>
    <row r="319" spans="1:14" x14ac:dyDescent="0.25">
      <c r="A319" s="99" t="s">
        <v>612</v>
      </c>
      <c r="B319" s="99" t="s">
        <v>899</v>
      </c>
      <c r="C319" s="99">
        <v>149</v>
      </c>
      <c r="D319" s="99"/>
      <c r="E319" s="99"/>
      <c r="F319" s="99"/>
      <c r="G319" s="99"/>
      <c r="H319" s="99"/>
      <c r="I319" s="99"/>
      <c r="J319" s="99">
        <v>73</v>
      </c>
      <c r="K319" s="99">
        <v>43</v>
      </c>
      <c r="L319" s="99">
        <v>33</v>
      </c>
      <c r="M319" s="100">
        <v>33</v>
      </c>
      <c r="N319" s="100">
        <f t="shared" si="4"/>
        <v>0</v>
      </c>
    </row>
    <row r="320" spans="1:14" x14ac:dyDescent="0.25">
      <c r="A320" s="99" t="s">
        <v>397</v>
      </c>
      <c r="B320" s="99" t="s">
        <v>1410</v>
      </c>
      <c r="C320" s="99">
        <v>321</v>
      </c>
      <c r="D320" s="99">
        <v>54</v>
      </c>
      <c r="E320" s="99"/>
      <c r="F320" s="99"/>
      <c r="G320" s="99"/>
      <c r="H320" s="99"/>
      <c r="I320" s="99"/>
      <c r="J320" s="99">
        <v>58</v>
      </c>
      <c r="K320" s="99">
        <v>88</v>
      </c>
      <c r="L320" s="99">
        <v>121</v>
      </c>
      <c r="M320" s="100">
        <v>0</v>
      </c>
      <c r="N320" s="100">
        <f t="shared" si="4"/>
        <v>121</v>
      </c>
    </row>
    <row r="321" spans="1:14" x14ac:dyDescent="0.25">
      <c r="A321" s="99" t="s">
        <v>399</v>
      </c>
      <c r="B321" s="99" t="s">
        <v>1411</v>
      </c>
      <c r="C321" s="99">
        <v>480</v>
      </c>
      <c r="D321" s="99"/>
      <c r="E321" s="99"/>
      <c r="F321" s="99"/>
      <c r="G321" s="99"/>
      <c r="H321" s="99"/>
      <c r="I321" s="99"/>
      <c r="J321" s="99">
        <v>164</v>
      </c>
      <c r="K321" s="99">
        <v>151</v>
      </c>
      <c r="L321" s="99">
        <v>165</v>
      </c>
      <c r="M321" s="100">
        <v>19</v>
      </c>
      <c r="N321" s="100">
        <f t="shared" si="4"/>
        <v>146</v>
      </c>
    </row>
    <row r="322" spans="1:14" x14ac:dyDescent="0.25">
      <c r="A322" s="99" t="s">
        <v>400</v>
      </c>
      <c r="B322" s="99" t="s">
        <v>609</v>
      </c>
      <c r="C322" s="99">
        <v>1008</v>
      </c>
      <c r="D322" s="99"/>
      <c r="E322" s="99"/>
      <c r="F322" s="99"/>
      <c r="G322" s="99"/>
      <c r="H322" s="99"/>
      <c r="I322" s="99"/>
      <c r="J322" s="99">
        <v>370</v>
      </c>
      <c r="K322" s="99">
        <v>314</v>
      </c>
      <c r="L322" s="99">
        <v>324</v>
      </c>
      <c r="M322" s="100">
        <v>52</v>
      </c>
      <c r="N322" s="100">
        <f t="shared" si="4"/>
        <v>272</v>
      </c>
    </row>
    <row r="323" spans="1:14" x14ac:dyDescent="0.25">
      <c r="A323" s="99" t="s">
        <v>401</v>
      </c>
      <c r="B323" s="99" t="s">
        <v>1000</v>
      </c>
      <c r="C323" s="99">
        <v>371</v>
      </c>
      <c r="D323" s="99"/>
      <c r="E323" s="99"/>
      <c r="F323" s="99"/>
      <c r="G323" s="99"/>
      <c r="H323" s="99"/>
      <c r="I323" s="99"/>
      <c r="J323" s="99"/>
      <c r="K323" s="99"/>
      <c r="L323" s="99"/>
      <c r="M323" s="100">
        <v>0</v>
      </c>
      <c r="N323" s="100" t="str">
        <f t="shared" si="4"/>
        <v/>
      </c>
    </row>
    <row r="324" spans="1:14" x14ac:dyDescent="0.25">
      <c r="A324" s="99" t="s">
        <v>952</v>
      </c>
      <c r="B324" s="99" t="s">
        <v>953</v>
      </c>
      <c r="C324" s="99">
        <v>224</v>
      </c>
      <c r="D324" s="99"/>
      <c r="E324" s="99"/>
      <c r="F324" s="99"/>
      <c r="G324" s="99"/>
      <c r="H324" s="99"/>
      <c r="I324" s="99"/>
      <c r="J324" s="99">
        <v>103</v>
      </c>
      <c r="K324" s="99">
        <v>93</v>
      </c>
      <c r="L324" s="99">
        <v>28</v>
      </c>
      <c r="M324" s="100">
        <v>0</v>
      </c>
      <c r="N324" s="100">
        <f t="shared" ref="N324:N387" si="5">IF(L324="","",L324-M324)</f>
        <v>28</v>
      </c>
    </row>
    <row r="325" spans="1:14" x14ac:dyDescent="0.25">
      <c r="A325" s="99" t="s">
        <v>954</v>
      </c>
      <c r="B325" s="99" t="s">
        <v>955</v>
      </c>
      <c r="C325" s="99">
        <v>100</v>
      </c>
      <c r="D325" s="99"/>
      <c r="E325" s="99"/>
      <c r="F325" s="99"/>
      <c r="G325" s="99"/>
      <c r="H325" s="99"/>
      <c r="I325" s="99"/>
      <c r="J325" s="99">
        <v>100</v>
      </c>
      <c r="K325" s="99"/>
      <c r="L325" s="99"/>
      <c r="M325" s="100">
        <v>0</v>
      </c>
      <c r="N325" s="100" t="str">
        <f t="shared" si="5"/>
        <v/>
      </c>
    </row>
    <row r="326" spans="1:14" x14ac:dyDescent="0.25">
      <c r="A326" s="99" t="s">
        <v>402</v>
      </c>
      <c r="B326" s="99" t="s">
        <v>115</v>
      </c>
      <c r="C326" s="99">
        <v>867</v>
      </c>
      <c r="D326" s="99"/>
      <c r="E326" s="99"/>
      <c r="F326" s="99"/>
      <c r="G326" s="99"/>
      <c r="H326" s="99"/>
      <c r="I326" s="99"/>
      <c r="J326" s="99">
        <v>266</v>
      </c>
      <c r="K326" s="99">
        <v>288</v>
      </c>
      <c r="L326" s="99">
        <v>313</v>
      </c>
      <c r="M326" s="100">
        <v>0</v>
      </c>
      <c r="N326" s="100">
        <f t="shared" si="5"/>
        <v>313</v>
      </c>
    </row>
    <row r="327" spans="1:14" x14ac:dyDescent="0.25">
      <c r="A327" s="99" t="s">
        <v>403</v>
      </c>
      <c r="B327" s="99" t="s">
        <v>1001</v>
      </c>
      <c r="C327" s="99">
        <v>1068</v>
      </c>
      <c r="D327" s="99"/>
      <c r="E327" s="99"/>
      <c r="F327" s="99"/>
      <c r="G327" s="99"/>
      <c r="H327" s="99"/>
      <c r="I327" s="99"/>
      <c r="J327" s="99">
        <v>340</v>
      </c>
      <c r="K327" s="99">
        <v>311</v>
      </c>
      <c r="L327" s="99">
        <v>417</v>
      </c>
      <c r="M327" s="100">
        <v>19</v>
      </c>
      <c r="N327" s="100">
        <f t="shared" si="5"/>
        <v>398</v>
      </c>
    </row>
    <row r="328" spans="1:14" x14ac:dyDescent="0.25">
      <c r="A328" s="99" t="s">
        <v>404</v>
      </c>
      <c r="B328" s="99" t="s">
        <v>26</v>
      </c>
      <c r="C328" s="99">
        <v>647</v>
      </c>
      <c r="D328" s="99"/>
      <c r="E328" s="99"/>
      <c r="F328" s="99"/>
      <c r="G328" s="99"/>
      <c r="H328" s="99"/>
      <c r="I328" s="99"/>
      <c r="J328" s="99">
        <v>184</v>
      </c>
      <c r="K328" s="99">
        <v>223</v>
      </c>
      <c r="L328" s="99">
        <v>240</v>
      </c>
      <c r="M328" s="100">
        <v>35</v>
      </c>
      <c r="N328" s="100">
        <f t="shared" si="5"/>
        <v>205</v>
      </c>
    </row>
    <row r="329" spans="1:14" x14ac:dyDescent="0.25">
      <c r="A329" s="99" t="s">
        <v>979</v>
      </c>
      <c r="B329" s="99" t="s">
        <v>1002</v>
      </c>
      <c r="C329" s="99">
        <v>43</v>
      </c>
      <c r="D329" s="99"/>
      <c r="E329" s="99"/>
      <c r="F329" s="99"/>
      <c r="G329" s="99"/>
      <c r="H329" s="99"/>
      <c r="I329" s="99"/>
      <c r="J329" s="99">
        <v>17</v>
      </c>
      <c r="K329" s="99">
        <v>26</v>
      </c>
      <c r="L329" s="99"/>
      <c r="M329" s="100">
        <v>0</v>
      </c>
      <c r="N329" s="100" t="str">
        <f t="shared" si="5"/>
        <v/>
      </c>
    </row>
    <row r="330" spans="1:14" x14ac:dyDescent="0.25">
      <c r="A330" s="99" t="s">
        <v>406</v>
      </c>
      <c r="B330" s="99" t="s">
        <v>116</v>
      </c>
      <c r="C330" s="99">
        <v>671</v>
      </c>
      <c r="D330" s="99"/>
      <c r="E330" s="99"/>
      <c r="F330" s="99"/>
      <c r="G330" s="99"/>
      <c r="H330" s="99"/>
      <c r="I330" s="99"/>
      <c r="J330" s="99">
        <v>270</v>
      </c>
      <c r="K330" s="99">
        <v>231</v>
      </c>
      <c r="L330" s="99">
        <v>170</v>
      </c>
      <c r="M330" s="100">
        <v>18</v>
      </c>
      <c r="N330" s="100">
        <f t="shared" si="5"/>
        <v>152</v>
      </c>
    </row>
    <row r="331" spans="1:14" x14ac:dyDescent="0.25">
      <c r="A331" s="99" t="s">
        <v>407</v>
      </c>
      <c r="B331" s="99" t="s">
        <v>27</v>
      </c>
      <c r="C331" s="99">
        <v>922</v>
      </c>
      <c r="D331" s="99"/>
      <c r="E331" s="99"/>
      <c r="F331" s="99"/>
      <c r="G331" s="99"/>
      <c r="H331" s="99"/>
      <c r="I331" s="99"/>
      <c r="J331" s="99">
        <v>280</v>
      </c>
      <c r="K331" s="99">
        <v>301</v>
      </c>
      <c r="L331" s="99">
        <v>341</v>
      </c>
      <c r="M331" s="100">
        <v>0</v>
      </c>
      <c r="N331" s="100">
        <f t="shared" si="5"/>
        <v>341</v>
      </c>
    </row>
    <row r="332" spans="1:14" x14ac:dyDescent="0.25">
      <c r="A332" s="99" t="s">
        <v>408</v>
      </c>
      <c r="B332" s="99" t="s">
        <v>28</v>
      </c>
      <c r="C332" s="99">
        <v>1098</v>
      </c>
      <c r="D332" s="99"/>
      <c r="E332" s="99"/>
      <c r="F332" s="99"/>
      <c r="G332" s="99"/>
      <c r="H332" s="99"/>
      <c r="I332" s="99"/>
      <c r="J332" s="99">
        <v>308</v>
      </c>
      <c r="K332" s="99">
        <v>365</v>
      </c>
      <c r="L332" s="99">
        <v>425</v>
      </c>
      <c r="M332" s="100">
        <v>85</v>
      </c>
      <c r="N332" s="100">
        <f t="shared" si="5"/>
        <v>340</v>
      </c>
    </row>
    <row r="333" spans="1:14" x14ac:dyDescent="0.25">
      <c r="A333" s="99" t="s">
        <v>409</v>
      </c>
      <c r="B333" s="99" t="s">
        <v>29</v>
      </c>
      <c r="C333" s="99">
        <v>1023</v>
      </c>
      <c r="D333" s="99"/>
      <c r="E333" s="99"/>
      <c r="F333" s="99"/>
      <c r="G333" s="99"/>
      <c r="H333" s="99"/>
      <c r="I333" s="99"/>
      <c r="J333" s="99">
        <v>308</v>
      </c>
      <c r="K333" s="99">
        <v>317</v>
      </c>
      <c r="L333" s="99">
        <v>398</v>
      </c>
      <c r="M333" s="100">
        <v>39</v>
      </c>
      <c r="N333" s="100">
        <f t="shared" si="5"/>
        <v>359</v>
      </c>
    </row>
    <row r="334" spans="1:14" x14ac:dyDescent="0.25">
      <c r="A334" s="99" t="s">
        <v>410</v>
      </c>
      <c r="B334" s="99" t="s">
        <v>30</v>
      </c>
      <c r="C334" s="99">
        <v>717</v>
      </c>
      <c r="D334" s="99"/>
      <c r="E334" s="99"/>
      <c r="F334" s="99"/>
      <c r="G334" s="99"/>
      <c r="H334" s="99"/>
      <c r="I334" s="99"/>
      <c r="J334" s="99">
        <v>197</v>
      </c>
      <c r="K334" s="99">
        <v>237</v>
      </c>
      <c r="L334" s="99">
        <v>283</v>
      </c>
      <c r="M334" s="100">
        <v>0</v>
      </c>
      <c r="N334" s="100">
        <f t="shared" si="5"/>
        <v>283</v>
      </c>
    </row>
    <row r="335" spans="1:14" x14ac:dyDescent="0.25">
      <c r="A335" s="99" t="s">
        <v>411</v>
      </c>
      <c r="B335" s="99" t="s">
        <v>31</v>
      </c>
      <c r="C335" s="99">
        <v>1163</v>
      </c>
      <c r="D335" s="99"/>
      <c r="E335" s="99"/>
      <c r="F335" s="99"/>
      <c r="G335" s="99"/>
      <c r="H335" s="99"/>
      <c r="I335" s="99"/>
      <c r="J335" s="99">
        <v>390</v>
      </c>
      <c r="K335" s="99">
        <v>339</v>
      </c>
      <c r="L335" s="99">
        <v>434</v>
      </c>
      <c r="M335" s="100">
        <v>84</v>
      </c>
      <c r="N335" s="100">
        <f t="shared" si="5"/>
        <v>350</v>
      </c>
    </row>
    <row r="336" spans="1:14" x14ac:dyDescent="0.25">
      <c r="A336" s="99" t="s">
        <v>412</v>
      </c>
      <c r="B336" s="99" t="s">
        <v>32</v>
      </c>
      <c r="C336" s="99">
        <v>707</v>
      </c>
      <c r="D336" s="99"/>
      <c r="E336" s="99"/>
      <c r="F336" s="99"/>
      <c r="G336" s="99"/>
      <c r="H336" s="99"/>
      <c r="I336" s="99"/>
      <c r="J336" s="99">
        <v>202</v>
      </c>
      <c r="K336" s="99">
        <v>213</v>
      </c>
      <c r="L336" s="99">
        <v>292</v>
      </c>
      <c r="M336" s="100">
        <v>0</v>
      </c>
      <c r="N336" s="100">
        <f t="shared" si="5"/>
        <v>292</v>
      </c>
    </row>
    <row r="337" spans="1:14" x14ac:dyDescent="0.25">
      <c r="A337" s="99" t="s">
        <v>413</v>
      </c>
      <c r="B337" s="99" t="s">
        <v>53</v>
      </c>
      <c r="C337" s="99">
        <v>286</v>
      </c>
      <c r="D337" s="99"/>
      <c r="E337" s="99"/>
      <c r="F337" s="99"/>
      <c r="G337" s="99"/>
      <c r="H337" s="99"/>
      <c r="I337" s="99"/>
      <c r="J337" s="99">
        <v>61</v>
      </c>
      <c r="K337" s="99">
        <v>100</v>
      </c>
      <c r="L337" s="99">
        <v>125</v>
      </c>
      <c r="M337" s="100">
        <v>0</v>
      </c>
      <c r="N337" s="100">
        <f t="shared" si="5"/>
        <v>125</v>
      </c>
    </row>
    <row r="338" spans="1:14" x14ac:dyDescent="0.25">
      <c r="A338" s="99" t="s">
        <v>414</v>
      </c>
      <c r="B338" s="99" t="s">
        <v>12</v>
      </c>
      <c r="C338" s="99">
        <v>1158</v>
      </c>
      <c r="D338" s="99"/>
      <c r="E338" s="99"/>
      <c r="F338" s="99"/>
      <c r="G338" s="99"/>
      <c r="H338" s="99"/>
      <c r="I338" s="99"/>
      <c r="J338" s="99">
        <v>390</v>
      </c>
      <c r="K338" s="99">
        <v>380</v>
      </c>
      <c r="L338" s="99">
        <v>388</v>
      </c>
      <c r="M338" s="100">
        <v>0</v>
      </c>
      <c r="N338" s="100">
        <f t="shared" si="5"/>
        <v>388</v>
      </c>
    </row>
    <row r="339" spans="1:14" x14ac:dyDescent="0.25">
      <c r="A339" s="99" t="s">
        <v>415</v>
      </c>
      <c r="B339" s="99" t="s">
        <v>33</v>
      </c>
      <c r="C339" s="99">
        <v>1162</v>
      </c>
      <c r="D339" s="99"/>
      <c r="E339" s="99"/>
      <c r="F339" s="99"/>
      <c r="G339" s="99"/>
      <c r="H339" s="99"/>
      <c r="I339" s="99"/>
      <c r="J339" s="99">
        <v>320</v>
      </c>
      <c r="K339" s="99">
        <v>410</v>
      </c>
      <c r="L339" s="99">
        <v>432</v>
      </c>
      <c r="M339" s="100">
        <v>0</v>
      </c>
      <c r="N339" s="100">
        <f t="shared" si="5"/>
        <v>432</v>
      </c>
    </row>
    <row r="340" spans="1:14" x14ac:dyDescent="0.25">
      <c r="A340" s="99" t="s">
        <v>416</v>
      </c>
      <c r="B340" s="99" t="s">
        <v>34</v>
      </c>
      <c r="C340" s="99">
        <v>630</v>
      </c>
      <c r="D340" s="99"/>
      <c r="E340" s="99"/>
      <c r="F340" s="99"/>
      <c r="G340" s="99"/>
      <c r="H340" s="99"/>
      <c r="I340" s="99"/>
      <c r="J340" s="99">
        <v>194</v>
      </c>
      <c r="K340" s="99">
        <v>210</v>
      </c>
      <c r="L340" s="99">
        <v>226</v>
      </c>
      <c r="M340" s="100">
        <v>1</v>
      </c>
      <c r="N340" s="100">
        <f t="shared" si="5"/>
        <v>225</v>
      </c>
    </row>
    <row r="341" spans="1:14" x14ac:dyDescent="0.25">
      <c r="A341" s="99" t="s">
        <v>417</v>
      </c>
      <c r="B341" s="99" t="s">
        <v>117</v>
      </c>
      <c r="C341" s="99">
        <v>620</v>
      </c>
      <c r="D341" s="99"/>
      <c r="E341" s="99"/>
      <c r="F341" s="99"/>
      <c r="G341" s="99"/>
      <c r="H341" s="99"/>
      <c r="I341" s="99"/>
      <c r="J341" s="99">
        <v>180</v>
      </c>
      <c r="K341" s="99">
        <v>210</v>
      </c>
      <c r="L341" s="99">
        <v>230</v>
      </c>
      <c r="M341" s="100">
        <v>0</v>
      </c>
      <c r="N341" s="100">
        <f t="shared" si="5"/>
        <v>230</v>
      </c>
    </row>
    <row r="342" spans="1:14" x14ac:dyDescent="0.25">
      <c r="A342" s="99" t="s">
        <v>418</v>
      </c>
      <c r="B342" s="99" t="s">
        <v>3</v>
      </c>
      <c r="C342" s="99">
        <v>512</v>
      </c>
      <c r="D342" s="99"/>
      <c r="E342" s="99"/>
      <c r="F342" s="99"/>
      <c r="G342" s="99"/>
      <c r="H342" s="99"/>
      <c r="I342" s="99"/>
      <c r="J342" s="99">
        <v>153</v>
      </c>
      <c r="K342" s="99">
        <v>177</v>
      </c>
      <c r="L342" s="99">
        <v>182</v>
      </c>
      <c r="M342" s="100">
        <v>0</v>
      </c>
      <c r="N342" s="100">
        <f t="shared" si="5"/>
        <v>182</v>
      </c>
    </row>
    <row r="343" spans="1:14" x14ac:dyDescent="0.25">
      <c r="A343" s="99" t="s">
        <v>419</v>
      </c>
      <c r="B343" s="99" t="s">
        <v>35</v>
      </c>
      <c r="C343" s="99">
        <v>724</v>
      </c>
      <c r="D343" s="99"/>
      <c r="E343" s="99"/>
      <c r="F343" s="99"/>
      <c r="G343" s="99"/>
      <c r="H343" s="99"/>
      <c r="I343" s="99"/>
      <c r="J343" s="99">
        <v>228</v>
      </c>
      <c r="K343" s="99">
        <v>261</v>
      </c>
      <c r="L343" s="99">
        <v>235</v>
      </c>
      <c r="M343" s="100">
        <v>0</v>
      </c>
      <c r="N343" s="100">
        <f t="shared" si="5"/>
        <v>235</v>
      </c>
    </row>
    <row r="344" spans="1:14" x14ac:dyDescent="0.25">
      <c r="A344" s="99" t="s">
        <v>420</v>
      </c>
      <c r="B344" s="99" t="s">
        <v>523</v>
      </c>
      <c r="C344" s="99">
        <v>886</v>
      </c>
      <c r="D344" s="99"/>
      <c r="E344" s="99"/>
      <c r="F344" s="99"/>
      <c r="G344" s="99"/>
      <c r="H344" s="99"/>
      <c r="I344" s="99"/>
      <c r="J344" s="99">
        <v>292</v>
      </c>
      <c r="K344" s="99">
        <v>291</v>
      </c>
      <c r="L344" s="99">
        <v>303</v>
      </c>
      <c r="M344" s="100">
        <v>72</v>
      </c>
      <c r="N344" s="100">
        <f t="shared" si="5"/>
        <v>231</v>
      </c>
    </row>
    <row r="345" spans="1:14" x14ac:dyDescent="0.25">
      <c r="A345" s="99" t="s">
        <v>422</v>
      </c>
      <c r="B345" s="99" t="s">
        <v>37</v>
      </c>
      <c r="C345" s="99">
        <v>1015</v>
      </c>
      <c r="D345" s="99"/>
      <c r="E345" s="99"/>
      <c r="F345" s="99"/>
      <c r="G345" s="99"/>
      <c r="H345" s="99"/>
      <c r="I345" s="99"/>
      <c r="J345" s="99">
        <v>332</v>
      </c>
      <c r="K345" s="99">
        <v>383</v>
      </c>
      <c r="L345" s="99">
        <v>300</v>
      </c>
      <c r="M345" s="100">
        <v>76</v>
      </c>
      <c r="N345" s="100">
        <f t="shared" si="5"/>
        <v>224</v>
      </c>
    </row>
    <row r="346" spans="1:14" x14ac:dyDescent="0.25">
      <c r="A346" s="99" t="s">
        <v>423</v>
      </c>
      <c r="B346" s="99" t="s">
        <v>38</v>
      </c>
      <c r="C346" s="99">
        <v>1329</v>
      </c>
      <c r="D346" s="99"/>
      <c r="E346" s="99"/>
      <c r="F346" s="99"/>
      <c r="G346" s="99"/>
      <c r="H346" s="99"/>
      <c r="I346" s="99"/>
      <c r="J346" s="99">
        <v>408</v>
      </c>
      <c r="K346" s="99">
        <v>448</v>
      </c>
      <c r="L346" s="99">
        <v>473</v>
      </c>
      <c r="M346" s="100">
        <v>60</v>
      </c>
      <c r="N346" s="100">
        <f t="shared" si="5"/>
        <v>413</v>
      </c>
    </row>
    <row r="347" spans="1:14" x14ac:dyDescent="0.25">
      <c r="A347" s="99" t="s">
        <v>424</v>
      </c>
      <c r="B347" s="99" t="s">
        <v>54</v>
      </c>
      <c r="C347" s="99">
        <v>966</v>
      </c>
      <c r="D347" s="99"/>
      <c r="E347" s="99"/>
      <c r="F347" s="99"/>
      <c r="G347" s="99"/>
      <c r="H347" s="99"/>
      <c r="I347" s="99"/>
      <c r="J347" s="99">
        <v>280</v>
      </c>
      <c r="K347" s="99">
        <v>339</v>
      </c>
      <c r="L347" s="99">
        <v>347</v>
      </c>
      <c r="M347" s="100">
        <v>90</v>
      </c>
      <c r="N347" s="100">
        <f t="shared" si="5"/>
        <v>257</v>
      </c>
    </row>
    <row r="348" spans="1:14" x14ac:dyDescent="0.25">
      <c r="A348" s="99" t="s">
        <v>425</v>
      </c>
      <c r="B348" s="99" t="s">
        <v>39</v>
      </c>
      <c r="C348" s="99">
        <v>926</v>
      </c>
      <c r="D348" s="99"/>
      <c r="E348" s="99"/>
      <c r="F348" s="99"/>
      <c r="G348" s="99"/>
      <c r="H348" s="99"/>
      <c r="I348" s="99"/>
      <c r="J348" s="99">
        <v>258</v>
      </c>
      <c r="K348" s="99">
        <v>349</v>
      </c>
      <c r="L348" s="99">
        <v>319</v>
      </c>
      <c r="M348" s="100">
        <v>0</v>
      </c>
      <c r="N348" s="100">
        <f t="shared" si="5"/>
        <v>319</v>
      </c>
    </row>
    <row r="349" spans="1:14" x14ac:dyDescent="0.25">
      <c r="A349" s="99" t="s">
        <v>426</v>
      </c>
      <c r="B349" s="99" t="s">
        <v>40</v>
      </c>
      <c r="C349" s="99">
        <v>711</v>
      </c>
      <c r="D349" s="99"/>
      <c r="E349" s="99"/>
      <c r="F349" s="99"/>
      <c r="G349" s="99"/>
      <c r="H349" s="99"/>
      <c r="I349" s="99"/>
      <c r="J349" s="99">
        <v>231</v>
      </c>
      <c r="K349" s="99">
        <v>216</v>
      </c>
      <c r="L349" s="99">
        <v>264</v>
      </c>
      <c r="M349" s="100">
        <v>1</v>
      </c>
      <c r="N349" s="100">
        <f t="shared" si="5"/>
        <v>263</v>
      </c>
    </row>
    <row r="350" spans="1:14" x14ac:dyDescent="0.25">
      <c r="A350" s="99" t="s">
        <v>427</v>
      </c>
      <c r="B350" s="99" t="s">
        <v>118</v>
      </c>
      <c r="C350" s="99">
        <v>912</v>
      </c>
      <c r="D350" s="99"/>
      <c r="E350" s="99"/>
      <c r="F350" s="99"/>
      <c r="G350" s="99"/>
      <c r="H350" s="99"/>
      <c r="I350" s="99"/>
      <c r="J350" s="99">
        <v>235</v>
      </c>
      <c r="K350" s="99">
        <v>333</v>
      </c>
      <c r="L350" s="99">
        <v>344</v>
      </c>
      <c r="M350" s="100">
        <v>0</v>
      </c>
      <c r="N350" s="100">
        <f t="shared" si="5"/>
        <v>344</v>
      </c>
    </row>
    <row r="351" spans="1:14" x14ac:dyDescent="0.25">
      <c r="A351" s="99" t="s">
        <v>428</v>
      </c>
      <c r="B351" s="99" t="s">
        <v>41</v>
      </c>
      <c r="C351" s="99">
        <v>968</v>
      </c>
      <c r="D351" s="99"/>
      <c r="E351" s="99"/>
      <c r="F351" s="99"/>
      <c r="G351" s="99"/>
      <c r="H351" s="99"/>
      <c r="I351" s="99"/>
      <c r="J351" s="99">
        <v>293</v>
      </c>
      <c r="K351" s="99">
        <v>323</v>
      </c>
      <c r="L351" s="99">
        <v>352</v>
      </c>
      <c r="M351" s="100">
        <v>0</v>
      </c>
      <c r="N351" s="100">
        <f t="shared" si="5"/>
        <v>352</v>
      </c>
    </row>
    <row r="352" spans="1:14" x14ac:dyDescent="0.25">
      <c r="A352" s="99" t="s">
        <v>429</v>
      </c>
      <c r="B352" s="99" t="s">
        <v>42</v>
      </c>
      <c r="C352" s="99">
        <v>1001</v>
      </c>
      <c r="D352" s="99"/>
      <c r="E352" s="99"/>
      <c r="F352" s="99"/>
      <c r="G352" s="99"/>
      <c r="H352" s="99"/>
      <c r="I352" s="99"/>
      <c r="J352" s="99">
        <v>268</v>
      </c>
      <c r="K352" s="99">
        <v>302</v>
      </c>
      <c r="L352" s="99">
        <v>431</v>
      </c>
      <c r="M352" s="100">
        <v>0</v>
      </c>
      <c r="N352" s="100">
        <f t="shared" si="5"/>
        <v>431</v>
      </c>
    </row>
    <row r="353" spans="1:14" x14ac:dyDescent="0.25">
      <c r="A353" s="99" t="s">
        <v>430</v>
      </c>
      <c r="B353" s="99" t="s">
        <v>43</v>
      </c>
      <c r="C353" s="99">
        <v>1081</v>
      </c>
      <c r="D353" s="99"/>
      <c r="E353" s="99"/>
      <c r="F353" s="99"/>
      <c r="G353" s="99"/>
      <c r="H353" s="99"/>
      <c r="I353" s="99"/>
      <c r="J353" s="99">
        <v>353</v>
      </c>
      <c r="K353" s="99">
        <v>359</v>
      </c>
      <c r="L353" s="99">
        <v>369</v>
      </c>
      <c r="M353" s="100">
        <v>55</v>
      </c>
      <c r="N353" s="100">
        <f t="shared" si="5"/>
        <v>314</v>
      </c>
    </row>
    <row r="354" spans="1:14" x14ac:dyDescent="0.25">
      <c r="A354" s="99" t="s">
        <v>432</v>
      </c>
      <c r="B354" s="99" t="s">
        <v>45</v>
      </c>
      <c r="C354" s="99">
        <v>1154</v>
      </c>
      <c r="D354" s="99"/>
      <c r="E354" s="99"/>
      <c r="F354" s="99"/>
      <c r="G354" s="99"/>
      <c r="H354" s="99"/>
      <c r="I354" s="99"/>
      <c r="J354" s="99">
        <v>386</v>
      </c>
      <c r="K354" s="99">
        <v>395</v>
      </c>
      <c r="L354" s="99">
        <v>373</v>
      </c>
      <c r="M354" s="100">
        <v>55</v>
      </c>
      <c r="N354" s="100">
        <f t="shared" si="5"/>
        <v>318</v>
      </c>
    </row>
    <row r="355" spans="1:14" x14ac:dyDescent="0.25">
      <c r="A355" s="99" t="s">
        <v>433</v>
      </c>
      <c r="B355" s="99" t="s">
        <v>119</v>
      </c>
      <c r="C355" s="99">
        <v>1760</v>
      </c>
      <c r="D355" s="99"/>
      <c r="E355" s="99"/>
      <c r="F355" s="99"/>
      <c r="G355" s="99"/>
      <c r="H355" s="99"/>
      <c r="I355" s="99"/>
      <c r="J355" s="99">
        <v>539</v>
      </c>
      <c r="K355" s="99">
        <v>583</v>
      </c>
      <c r="L355" s="99">
        <v>638</v>
      </c>
      <c r="M355" s="100">
        <v>397</v>
      </c>
      <c r="N355" s="100">
        <f t="shared" si="5"/>
        <v>241</v>
      </c>
    </row>
    <row r="356" spans="1:14" x14ac:dyDescent="0.25">
      <c r="A356" s="99" t="s">
        <v>434</v>
      </c>
      <c r="B356" s="99" t="s">
        <v>46</v>
      </c>
      <c r="C356" s="99">
        <v>467</v>
      </c>
      <c r="D356" s="99"/>
      <c r="E356" s="99"/>
      <c r="F356" s="99"/>
      <c r="G356" s="99"/>
      <c r="H356" s="99"/>
      <c r="I356" s="99"/>
      <c r="J356" s="99">
        <v>132</v>
      </c>
      <c r="K356" s="99">
        <v>154</v>
      </c>
      <c r="L356" s="99">
        <v>181</v>
      </c>
      <c r="M356" s="100">
        <v>0</v>
      </c>
      <c r="N356" s="100">
        <f t="shared" si="5"/>
        <v>181</v>
      </c>
    </row>
    <row r="357" spans="1:14" x14ac:dyDescent="0.25">
      <c r="A357" s="99" t="s">
        <v>435</v>
      </c>
      <c r="B357" s="99" t="s">
        <v>82</v>
      </c>
      <c r="C357" s="99">
        <v>1902</v>
      </c>
      <c r="D357" s="99"/>
      <c r="E357" s="99"/>
      <c r="F357" s="99"/>
      <c r="G357" s="99"/>
      <c r="H357" s="99"/>
      <c r="I357" s="99"/>
      <c r="J357" s="99">
        <v>623</v>
      </c>
      <c r="K357" s="99">
        <v>596</v>
      </c>
      <c r="L357" s="99">
        <v>683</v>
      </c>
      <c r="M357" s="100">
        <v>128</v>
      </c>
      <c r="N357" s="100">
        <f t="shared" si="5"/>
        <v>555</v>
      </c>
    </row>
    <row r="358" spans="1:14" x14ac:dyDescent="0.25">
      <c r="A358" s="99" t="s">
        <v>436</v>
      </c>
      <c r="B358" s="99" t="s">
        <v>47</v>
      </c>
      <c r="C358" s="99">
        <v>621</v>
      </c>
      <c r="D358" s="99"/>
      <c r="E358" s="99"/>
      <c r="F358" s="99"/>
      <c r="G358" s="99"/>
      <c r="H358" s="99"/>
      <c r="I358" s="99"/>
      <c r="J358" s="99">
        <v>204</v>
      </c>
      <c r="K358" s="99">
        <v>233</v>
      </c>
      <c r="L358" s="99">
        <v>184</v>
      </c>
      <c r="M358" s="100">
        <v>0</v>
      </c>
      <c r="N358" s="100">
        <f t="shared" si="5"/>
        <v>184</v>
      </c>
    </row>
    <row r="359" spans="1:14" x14ac:dyDescent="0.25">
      <c r="A359" s="99" t="s">
        <v>437</v>
      </c>
      <c r="B359" s="99" t="s">
        <v>48</v>
      </c>
      <c r="C359" s="99">
        <v>667</v>
      </c>
      <c r="D359" s="99"/>
      <c r="E359" s="99"/>
      <c r="F359" s="99"/>
      <c r="G359" s="99"/>
      <c r="H359" s="99"/>
      <c r="I359" s="99"/>
      <c r="J359" s="99">
        <v>219</v>
      </c>
      <c r="K359" s="99">
        <v>202</v>
      </c>
      <c r="L359" s="99">
        <v>246</v>
      </c>
      <c r="M359" s="100">
        <v>45</v>
      </c>
      <c r="N359" s="100">
        <f t="shared" si="5"/>
        <v>201</v>
      </c>
    </row>
    <row r="360" spans="1:14" x14ac:dyDescent="0.25">
      <c r="A360" s="99" t="s">
        <v>438</v>
      </c>
      <c r="B360" s="99" t="s">
        <v>49</v>
      </c>
      <c r="C360" s="99">
        <v>973</v>
      </c>
      <c r="D360" s="99"/>
      <c r="E360" s="99"/>
      <c r="F360" s="99"/>
      <c r="G360" s="99"/>
      <c r="H360" s="99"/>
      <c r="I360" s="99"/>
      <c r="J360" s="99">
        <v>319</v>
      </c>
      <c r="K360" s="99">
        <v>327</v>
      </c>
      <c r="L360" s="99">
        <v>327</v>
      </c>
      <c r="M360" s="100">
        <v>40</v>
      </c>
      <c r="N360" s="100">
        <f t="shared" si="5"/>
        <v>287</v>
      </c>
    </row>
    <row r="361" spans="1:14" x14ac:dyDescent="0.25">
      <c r="A361" s="99" t="s">
        <v>439</v>
      </c>
      <c r="B361" s="99" t="s">
        <v>50</v>
      </c>
      <c r="C361" s="99">
        <v>1168</v>
      </c>
      <c r="D361" s="99"/>
      <c r="E361" s="99"/>
      <c r="F361" s="99"/>
      <c r="G361" s="99"/>
      <c r="H361" s="99"/>
      <c r="I361" s="99"/>
      <c r="J361" s="99">
        <v>429</v>
      </c>
      <c r="K361" s="99">
        <v>366</v>
      </c>
      <c r="L361" s="99">
        <v>373</v>
      </c>
      <c r="M361" s="100">
        <v>31</v>
      </c>
      <c r="N361" s="100">
        <f t="shared" si="5"/>
        <v>342</v>
      </c>
    </row>
    <row r="362" spans="1:14" x14ac:dyDescent="0.25">
      <c r="A362" s="99" t="s">
        <v>440</v>
      </c>
      <c r="B362" s="99" t="s">
        <v>51</v>
      </c>
      <c r="C362" s="99">
        <v>1450</v>
      </c>
      <c r="D362" s="99"/>
      <c r="E362" s="99"/>
      <c r="F362" s="99"/>
      <c r="G362" s="99"/>
      <c r="H362" s="99"/>
      <c r="I362" s="99"/>
      <c r="J362" s="99">
        <v>496</v>
      </c>
      <c r="K362" s="99">
        <v>523</v>
      </c>
      <c r="L362" s="99">
        <v>431</v>
      </c>
      <c r="M362" s="100">
        <v>24</v>
      </c>
      <c r="N362" s="100">
        <f t="shared" si="5"/>
        <v>407</v>
      </c>
    </row>
    <row r="363" spans="1:14" x14ac:dyDescent="0.25">
      <c r="A363" s="99" t="s">
        <v>441</v>
      </c>
      <c r="B363" s="99" t="s">
        <v>120</v>
      </c>
      <c r="C363" s="99">
        <v>947</v>
      </c>
      <c r="D363" s="99"/>
      <c r="E363" s="99"/>
      <c r="F363" s="99"/>
      <c r="G363" s="99"/>
      <c r="H363" s="99"/>
      <c r="I363" s="99"/>
      <c r="J363" s="99">
        <v>303</v>
      </c>
      <c r="K363" s="99">
        <v>303</v>
      </c>
      <c r="L363" s="99">
        <v>341</v>
      </c>
      <c r="M363" s="100">
        <v>0</v>
      </c>
      <c r="N363" s="100">
        <f t="shared" si="5"/>
        <v>341</v>
      </c>
    </row>
    <row r="364" spans="1:14" x14ac:dyDescent="0.25">
      <c r="A364" s="99" t="s">
        <v>442</v>
      </c>
      <c r="B364" s="99" t="s">
        <v>13</v>
      </c>
      <c r="C364" s="99">
        <v>1142</v>
      </c>
      <c r="D364" s="99"/>
      <c r="E364" s="99"/>
      <c r="F364" s="99"/>
      <c r="G364" s="99"/>
      <c r="H364" s="99"/>
      <c r="I364" s="99"/>
      <c r="J364" s="99">
        <v>344</v>
      </c>
      <c r="K364" s="99">
        <v>410</v>
      </c>
      <c r="L364" s="99">
        <v>388</v>
      </c>
      <c r="M364" s="100">
        <v>144</v>
      </c>
      <c r="N364" s="100">
        <f t="shared" si="5"/>
        <v>244</v>
      </c>
    </row>
    <row r="365" spans="1:14" x14ac:dyDescent="0.25">
      <c r="A365" s="99" t="s">
        <v>443</v>
      </c>
      <c r="B365" s="99" t="s">
        <v>608</v>
      </c>
      <c r="C365" s="99">
        <v>1069</v>
      </c>
      <c r="D365" s="99"/>
      <c r="E365" s="99"/>
      <c r="F365" s="99"/>
      <c r="G365" s="99"/>
      <c r="H365" s="99"/>
      <c r="I365" s="99"/>
      <c r="J365" s="99">
        <v>335</v>
      </c>
      <c r="K365" s="99">
        <v>345</v>
      </c>
      <c r="L365" s="99">
        <v>389</v>
      </c>
      <c r="M365" s="100">
        <v>0</v>
      </c>
      <c r="N365" s="100">
        <f t="shared" si="5"/>
        <v>389</v>
      </c>
    </row>
    <row r="366" spans="1:14" x14ac:dyDescent="0.25">
      <c r="A366" s="99" t="s">
        <v>444</v>
      </c>
      <c r="B366" s="99" t="s">
        <v>52</v>
      </c>
      <c r="C366" s="99">
        <v>844</v>
      </c>
      <c r="D366" s="99"/>
      <c r="E366" s="99"/>
      <c r="F366" s="99"/>
      <c r="G366" s="99"/>
      <c r="H366" s="99"/>
      <c r="I366" s="99"/>
      <c r="J366" s="99">
        <v>267</v>
      </c>
      <c r="K366" s="99">
        <v>272</v>
      </c>
      <c r="L366" s="99">
        <v>305</v>
      </c>
      <c r="M366" s="100">
        <v>0</v>
      </c>
      <c r="N366" s="100">
        <f t="shared" si="5"/>
        <v>305</v>
      </c>
    </row>
    <row r="367" spans="1:14" x14ac:dyDescent="0.25">
      <c r="A367" s="99" t="s">
        <v>1003</v>
      </c>
      <c r="B367" s="99" t="s">
        <v>1004</v>
      </c>
      <c r="C367" s="99">
        <v>8</v>
      </c>
      <c r="D367" s="99"/>
      <c r="E367" s="99"/>
      <c r="F367" s="99"/>
      <c r="G367" s="99"/>
      <c r="H367" s="99"/>
      <c r="I367" s="99"/>
      <c r="J367" s="99">
        <v>1</v>
      </c>
      <c r="K367" s="99"/>
      <c r="L367" s="99">
        <v>2</v>
      </c>
      <c r="M367" s="100">
        <v>0</v>
      </c>
      <c r="N367" s="100">
        <f t="shared" si="5"/>
        <v>2</v>
      </c>
    </row>
    <row r="368" spans="1:14" x14ac:dyDescent="0.25">
      <c r="A368" s="99" t="s">
        <v>607</v>
      </c>
      <c r="B368" s="99" t="s">
        <v>1005</v>
      </c>
      <c r="C368" s="99">
        <v>316</v>
      </c>
      <c r="D368" s="99">
        <v>23</v>
      </c>
      <c r="E368" s="99">
        <v>19</v>
      </c>
      <c r="F368" s="99">
        <v>28</v>
      </c>
      <c r="G368" s="99">
        <v>24</v>
      </c>
      <c r="H368" s="99">
        <v>31</v>
      </c>
      <c r="I368" s="99">
        <v>30</v>
      </c>
      <c r="J368" s="99">
        <v>31</v>
      </c>
      <c r="K368" s="99">
        <v>27</v>
      </c>
      <c r="L368" s="99">
        <v>27</v>
      </c>
      <c r="M368" s="100">
        <v>3</v>
      </c>
      <c r="N368" s="100">
        <f t="shared" si="5"/>
        <v>24</v>
      </c>
    </row>
    <row r="369" spans="1:14" x14ac:dyDescent="0.25">
      <c r="A369" s="99" t="s">
        <v>1412</v>
      </c>
      <c r="B369" s="99" t="s">
        <v>1413</v>
      </c>
      <c r="C369" s="99">
        <v>108</v>
      </c>
      <c r="D369" s="99"/>
      <c r="E369" s="99"/>
      <c r="F369" s="99"/>
      <c r="G369" s="99"/>
      <c r="H369" s="99"/>
      <c r="I369" s="99"/>
      <c r="J369" s="99"/>
      <c r="K369" s="99"/>
      <c r="L369" s="99"/>
      <c r="M369" s="100">
        <v>0</v>
      </c>
      <c r="N369" s="100" t="str">
        <f t="shared" si="5"/>
        <v/>
      </c>
    </row>
    <row r="370" spans="1:14" x14ac:dyDescent="0.25">
      <c r="A370" s="99" t="s">
        <v>445</v>
      </c>
      <c r="B370" s="99" t="s">
        <v>818</v>
      </c>
      <c r="C370" s="99">
        <v>390</v>
      </c>
      <c r="D370" s="99"/>
      <c r="E370" s="99"/>
      <c r="F370" s="99"/>
      <c r="G370" s="99"/>
      <c r="H370" s="99"/>
      <c r="I370" s="99"/>
      <c r="J370" s="99"/>
      <c r="K370" s="99"/>
      <c r="L370" s="99"/>
      <c r="M370" s="100">
        <v>0</v>
      </c>
      <c r="N370" s="100" t="str">
        <f t="shared" si="5"/>
        <v/>
      </c>
    </row>
    <row r="371" spans="1:14" x14ac:dyDescent="0.25">
      <c r="A371" s="99" t="s">
        <v>980</v>
      </c>
      <c r="B371" s="99" t="s">
        <v>1414</v>
      </c>
      <c r="C371" s="99">
        <v>137</v>
      </c>
      <c r="D371" s="99"/>
      <c r="E371" s="99"/>
      <c r="F371" s="99"/>
      <c r="G371" s="99"/>
      <c r="H371" s="99"/>
      <c r="I371" s="99"/>
      <c r="J371" s="99"/>
      <c r="K371" s="99"/>
      <c r="L371" s="99"/>
      <c r="M371" s="100">
        <v>0</v>
      </c>
      <c r="N371" s="100" t="str">
        <f t="shared" si="5"/>
        <v/>
      </c>
    </row>
    <row r="372" spans="1:14" x14ac:dyDescent="0.25">
      <c r="A372" s="99" t="s">
        <v>446</v>
      </c>
      <c r="B372" s="99" t="s">
        <v>605</v>
      </c>
      <c r="C372" s="99">
        <v>380</v>
      </c>
      <c r="D372" s="99"/>
      <c r="E372" s="99"/>
      <c r="F372" s="99"/>
      <c r="G372" s="99"/>
      <c r="H372" s="99"/>
      <c r="I372" s="99"/>
      <c r="J372" s="99"/>
      <c r="K372" s="99"/>
      <c r="L372" s="99"/>
      <c r="M372" s="100">
        <v>0</v>
      </c>
      <c r="N372" s="100" t="str">
        <f t="shared" si="5"/>
        <v/>
      </c>
    </row>
    <row r="373" spans="1:14" x14ac:dyDescent="0.25">
      <c r="A373" s="99" t="s">
        <v>447</v>
      </c>
      <c r="B373" s="99" t="s">
        <v>604</v>
      </c>
      <c r="C373" s="99">
        <v>2117</v>
      </c>
      <c r="D373" s="99"/>
      <c r="E373" s="99"/>
      <c r="F373" s="99"/>
      <c r="G373" s="99"/>
      <c r="H373" s="99"/>
      <c r="I373" s="99"/>
      <c r="J373" s="99"/>
      <c r="K373" s="99"/>
      <c r="L373" s="99"/>
      <c r="M373" s="100">
        <v>0</v>
      </c>
      <c r="N373" s="100" t="str">
        <f t="shared" si="5"/>
        <v/>
      </c>
    </row>
    <row r="374" spans="1:14" x14ac:dyDescent="0.25">
      <c r="A374" s="99" t="s">
        <v>448</v>
      </c>
      <c r="B374" s="99" t="s">
        <v>534</v>
      </c>
      <c r="C374" s="99">
        <v>333</v>
      </c>
      <c r="D374" s="99"/>
      <c r="E374" s="99"/>
      <c r="F374" s="99"/>
      <c r="G374" s="99"/>
      <c r="H374" s="99"/>
      <c r="I374" s="99"/>
      <c r="J374" s="99"/>
      <c r="K374" s="99"/>
      <c r="L374" s="99"/>
      <c r="M374" s="100">
        <v>0</v>
      </c>
      <c r="N374" s="100" t="str">
        <f t="shared" si="5"/>
        <v/>
      </c>
    </row>
    <row r="375" spans="1:14" x14ac:dyDescent="0.25">
      <c r="A375" s="99" t="s">
        <v>449</v>
      </c>
      <c r="B375" s="99" t="s">
        <v>956</v>
      </c>
      <c r="C375" s="99">
        <v>222</v>
      </c>
      <c r="D375" s="99"/>
      <c r="E375" s="99"/>
      <c r="F375" s="99"/>
      <c r="G375" s="99"/>
      <c r="H375" s="99"/>
      <c r="I375" s="99"/>
      <c r="J375" s="99"/>
      <c r="K375" s="99"/>
      <c r="L375" s="99"/>
      <c r="M375" s="100">
        <v>0</v>
      </c>
      <c r="N375" s="100" t="str">
        <f t="shared" si="5"/>
        <v/>
      </c>
    </row>
    <row r="376" spans="1:14" x14ac:dyDescent="0.25">
      <c r="A376" s="99" t="s">
        <v>957</v>
      </c>
      <c r="B376" s="99" t="s">
        <v>958</v>
      </c>
      <c r="C376" s="99">
        <v>394</v>
      </c>
      <c r="D376" s="99"/>
      <c r="E376" s="99"/>
      <c r="F376" s="99"/>
      <c r="G376" s="99"/>
      <c r="H376" s="99"/>
      <c r="I376" s="99"/>
      <c r="J376" s="99"/>
      <c r="K376" s="99"/>
      <c r="L376" s="99"/>
      <c r="M376" s="100">
        <v>0</v>
      </c>
      <c r="N376" s="100" t="str">
        <f t="shared" si="5"/>
        <v/>
      </c>
    </row>
    <row r="377" spans="1:14" x14ac:dyDescent="0.25">
      <c r="A377" s="99" t="s">
        <v>450</v>
      </c>
      <c r="B377" s="99" t="s">
        <v>603</v>
      </c>
      <c r="C377" s="99">
        <v>1157</v>
      </c>
      <c r="D377" s="99"/>
      <c r="E377" s="99"/>
      <c r="F377" s="99"/>
      <c r="G377" s="99"/>
      <c r="H377" s="99"/>
      <c r="I377" s="99"/>
      <c r="J377" s="99"/>
      <c r="K377" s="99"/>
      <c r="L377" s="99"/>
      <c r="M377" s="100">
        <v>0</v>
      </c>
      <c r="N377" s="100" t="str">
        <f t="shared" si="5"/>
        <v/>
      </c>
    </row>
    <row r="378" spans="1:14" x14ac:dyDescent="0.25">
      <c r="A378" s="99" t="s">
        <v>451</v>
      </c>
      <c r="B378" s="99" t="s">
        <v>55</v>
      </c>
      <c r="C378" s="99">
        <v>1548</v>
      </c>
      <c r="D378" s="99"/>
      <c r="E378" s="99"/>
      <c r="F378" s="99"/>
      <c r="G378" s="99"/>
      <c r="H378" s="99"/>
      <c r="I378" s="99"/>
      <c r="J378" s="99"/>
      <c r="K378" s="99"/>
      <c r="L378" s="99"/>
      <c r="M378" s="100">
        <v>0</v>
      </c>
      <c r="N378" s="100" t="str">
        <f t="shared" si="5"/>
        <v/>
      </c>
    </row>
    <row r="379" spans="1:14" x14ac:dyDescent="0.25">
      <c r="A379" s="99" t="s">
        <v>1415</v>
      </c>
      <c r="B379" s="99" t="s">
        <v>1416</v>
      </c>
      <c r="C379" s="99">
        <v>62</v>
      </c>
      <c r="D379" s="99"/>
      <c r="E379" s="99"/>
      <c r="F379" s="99"/>
      <c r="G379" s="99"/>
      <c r="H379" s="99"/>
      <c r="I379" s="99"/>
      <c r="J379" s="99"/>
      <c r="K379" s="99"/>
      <c r="L379" s="99"/>
      <c r="M379" s="100">
        <v>0</v>
      </c>
      <c r="N379" s="100" t="str">
        <f t="shared" si="5"/>
        <v/>
      </c>
    </row>
    <row r="380" spans="1:14" x14ac:dyDescent="0.25">
      <c r="A380" s="99" t="s">
        <v>452</v>
      </c>
      <c r="B380" s="99" t="s">
        <v>56</v>
      </c>
      <c r="C380" s="99">
        <v>333</v>
      </c>
      <c r="D380" s="99"/>
      <c r="E380" s="99"/>
      <c r="F380" s="99"/>
      <c r="G380" s="99"/>
      <c r="H380" s="99"/>
      <c r="I380" s="99"/>
      <c r="J380" s="99"/>
      <c r="K380" s="99"/>
      <c r="L380" s="99"/>
      <c r="M380" s="100">
        <v>0</v>
      </c>
      <c r="N380" s="100" t="str">
        <f t="shared" si="5"/>
        <v/>
      </c>
    </row>
    <row r="381" spans="1:14" x14ac:dyDescent="0.25">
      <c r="A381" s="99" t="s">
        <v>602</v>
      </c>
      <c r="B381" s="99" t="s">
        <v>601</v>
      </c>
      <c r="C381" s="99">
        <v>20</v>
      </c>
      <c r="D381" s="99"/>
      <c r="E381" s="99"/>
      <c r="F381" s="99"/>
      <c r="G381" s="99"/>
      <c r="H381" s="99"/>
      <c r="I381" s="99"/>
      <c r="J381" s="99"/>
      <c r="K381" s="99"/>
      <c r="L381" s="99"/>
      <c r="M381" s="100">
        <v>0</v>
      </c>
      <c r="N381" s="100" t="str">
        <f t="shared" si="5"/>
        <v/>
      </c>
    </row>
    <row r="382" spans="1:14" x14ac:dyDescent="0.25">
      <c r="A382" s="99" t="s">
        <v>900</v>
      </c>
      <c r="B382" s="99" t="s">
        <v>959</v>
      </c>
      <c r="C382" s="99">
        <v>31</v>
      </c>
      <c r="D382" s="99"/>
      <c r="E382" s="99"/>
      <c r="F382" s="99"/>
      <c r="G382" s="99"/>
      <c r="H382" s="99"/>
      <c r="I382" s="99"/>
      <c r="J382" s="99"/>
      <c r="K382" s="99"/>
      <c r="L382" s="99"/>
      <c r="M382" s="100">
        <v>0</v>
      </c>
      <c r="N382" s="100" t="str">
        <f t="shared" si="5"/>
        <v/>
      </c>
    </row>
    <row r="383" spans="1:14" x14ac:dyDescent="0.25">
      <c r="A383" s="99" t="s">
        <v>600</v>
      </c>
      <c r="B383" s="99" t="s">
        <v>554</v>
      </c>
      <c r="C383" s="99">
        <v>1809</v>
      </c>
      <c r="D383" s="99"/>
      <c r="E383" s="99"/>
      <c r="F383" s="99"/>
      <c r="G383" s="99"/>
      <c r="H383" s="99"/>
      <c r="I383" s="99"/>
      <c r="J383" s="99"/>
      <c r="K383" s="99"/>
      <c r="L383" s="99"/>
      <c r="M383" s="100">
        <v>0</v>
      </c>
      <c r="N383" s="100" t="str">
        <f t="shared" si="5"/>
        <v/>
      </c>
    </row>
    <row r="384" spans="1:14" x14ac:dyDescent="0.25">
      <c r="A384" s="99" t="s">
        <v>1006</v>
      </c>
      <c r="B384" s="99" t="s">
        <v>1007</v>
      </c>
      <c r="C384" s="99">
        <v>186</v>
      </c>
      <c r="D384" s="99"/>
      <c r="E384" s="99"/>
      <c r="F384" s="99"/>
      <c r="G384" s="99"/>
      <c r="H384" s="99"/>
      <c r="I384" s="99"/>
      <c r="J384" s="99"/>
      <c r="K384" s="99"/>
      <c r="L384" s="99"/>
      <c r="M384" s="100">
        <v>0</v>
      </c>
      <c r="N384" s="100" t="str">
        <f t="shared" si="5"/>
        <v/>
      </c>
    </row>
    <row r="385" spans="1:14" x14ac:dyDescent="0.25">
      <c r="A385" s="99" t="s">
        <v>960</v>
      </c>
      <c r="B385" s="99" t="s">
        <v>961</v>
      </c>
      <c r="C385" s="99">
        <v>311</v>
      </c>
      <c r="D385" s="99"/>
      <c r="E385" s="99"/>
      <c r="F385" s="99"/>
      <c r="G385" s="99"/>
      <c r="H385" s="99"/>
      <c r="I385" s="99"/>
      <c r="J385" s="99"/>
      <c r="K385" s="99"/>
      <c r="L385" s="99"/>
      <c r="M385" s="100">
        <v>0</v>
      </c>
      <c r="N385" s="100" t="str">
        <f t="shared" si="5"/>
        <v/>
      </c>
    </row>
    <row r="386" spans="1:14" x14ac:dyDescent="0.25">
      <c r="A386" s="99" t="s">
        <v>599</v>
      </c>
      <c r="B386" s="99" t="s">
        <v>526</v>
      </c>
      <c r="C386" s="99">
        <v>382</v>
      </c>
      <c r="D386" s="99"/>
      <c r="E386" s="99"/>
      <c r="F386" s="99"/>
      <c r="G386" s="99"/>
      <c r="H386" s="99"/>
      <c r="I386" s="99"/>
      <c r="J386" s="99"/>
      <c r="K386" s="99"/>
      <c r="L386" s="99"/>
      <c r="M386" s="100">
        <v>0</v>
      </c>
      <c r="N386" s="100" t="str">
        <f t="shared" si="5"/>
        <v/>
      </c>
    </row>
    <row r="387" spans="1:14" x14ac:dyDescent="0.25">
      <c r="A387" s="99" t="s">
        <v>901</v>
      </c>
      <c r="B387" s="99" t="s">
        <v>902</v>
      </c>
      <c r="C387" s="99">
        <v>110</v>
      </c>
      <c r="D387" s="99"/>
      <c r="E387" s="99"/>
      <c r="F387" s="99"/>
      <c r="G387" s="99"/>
      <c r="H387" s="99"/>
      <c r="I387" s="99"/>
      <c r="J387" s="99"/>
      <c r="K387" s="99"/>
      <c r="L387" s="99"/>
      <c r="M387" s="100">
        <v>0</v>
      </c>
      <c r="N387" s="100" t="str">
        <f t="shared" si="5"/>
        <v/>
      </c>
    </row>
    <row r="388" spans="1:14" x14ac:dyDescent="0.25">
      <c r="A388" s="99" t="s">
        <v>453</v>
      </c>
      <c r="B388" s="99" t="s">
        <v>598</v>
      </c>
      <c r="C388" s="99">
        <v>37</v>
      </c>
      <c r="D388" s="99"/>
      <c r="E388" s="99"/>
      <c r="F388" s="99"/>
      <c r="G388" s="99"/>
      <c r="H388" s="99"/>
      <c r="I388" s="99"/>
      <c r="J388" s="99"/>
      <c r="K388" s="99"/>
      <c r="L388" s="99"/>
      <c r="M388" s="100">
        <v>0</v>
      </c>
      <c r="N388" s="100" t="str">
        <f t="shared" ref="N388:N451" si="6">IF(L388="","",L388-M388)</f>
        <v/>
      </c>
    </row>
    <row r="389" spans="1:14" x14ac:dyDescent="0.25">
      <c r="A389" s="99" t="s">
        <v>454</v>
      </c>
      <c r="B389" s="99" t="s">
        <v>903</v>
      </c>
      <c r="C389" s="99">
        <v>344</v>
      </c>
      <c r="D389" s="99"/>
      <c r="E389" s="99"/>
      <c r="F389" s="99"/>
      <c r="G389" s="99"/>
      <c r="H389" s="99"/>
      <c r="I389" s="99"/>
      <c r="J389" s="99"/>
      <c r="K389" s="99"/>
      <c r="L389" s="99"/>
      <c r="M389" s="100">
        <v>0</v>
      </c>
      <c r="N389" s="100" t="str">
        <f t="shared" si="6"/>
        <v/>
      </c>
    </row>
    <row r="390" spans="1:14" x14ac:dyDescent="0.25">
      <c r="A390" s="99" t="s">
        <v>597</v>
      </c>
      <c r="B390" s="99" t="s">
        <v>904</v>
      </c>
      <c r="C390" s="99">
        <v>30</v>
      </c>
      <c r="D390" s="99"/>
      <c r="E390" s="99"/>
      <c r="F390" s="99"/>
      <c r="G390" s="99"/>
      <c r="H390" s="99"/>
      <c r="I390" s="99"/>
      <c r="J390" s="99"/>
      <c r="K390" s="99"/>
      <c r="L390" s="99"/>
      <c r="M390" s="100">
        <v>0</v>
      </c>
      <c r="N390" s="100" t="str">
        <f t="shared" si="6"/>
        <v/>
      </c>
    </row>
    <row r="391" spans="1:14" x14ac:dyDescent="0.25">
      <c r="A391" s="99" t="s">
        <v>596</v>
      </c>
      <c r="B391" s="99" t="s">
        <v>595</v>
      </c>
      <c r="C391" s="99">
        <v>117</v>
      </c>
      <c r="D391" s="99"/>
      <c r="E391" s="99"/>
      <c r="F391" s="99"/>
      <c r="G391" s="99"/>
      <c r="H391" s="99"/>
      <c r="I391" s="99"/>
      <c r="J391" s="99"/>
      <c r="K391" s="99"/>
      <c r="L391" s="99"/>
      <c r="M391" s="100">
        <v>0</v>
      </c>
      <c r="N391" s="100" t="str">
        <f t="shared" si="6"/>
        <v/>
      </c>
    </row>
    <row r="392" spans="1:14" x14ac:dyDescent="0.25">
      <c r="A392" s="99" t="s">
        <v>455</v>
      </c>
      <c r="B392" s="99" t="s">
        <v>594</v>
      </c>
      <c r="C392" s="99">
        <v>352</v>
      </c>
      <c r="D392" s="99"/>
      <c r="E392" s="99"/>
      <c r="F392" s="99"/>
      <c r="G392" s="99"/>
      <c r="H392" s="99"/>
      <c r="I392" s="99"/>
      <c r="J392" s="99"/>
      <c r="K392" s="99"/>
      <c r="L392" s="99"/>
      <c r="M392" s="100">
        <v>0</v>
      </c>
      <c r="N392" s="100" t="str">
        <f t="shared" si="6"/>
        <v/>
      </c>
    </row>
    <row r="393" spans="1:14" x14ac:dyDescent="0.25">
      <c r="A393" s="99" t="s">
        <v>593</v>
      </c>
      <c r="B393" s="99" t="s">
        <v>510</v>
      </c>
      <c r="C393" s="99">
        <v>1599</v>
      </c>
      <c r="D393" s="99"/>
      <c r="E393" s="99"/>
      <c r="F393" s="99"/>
      <c r="G393" s="99"/>
      <c r="H393" s="99"/>
      <c r="I393" s="99"/>
      <c r="J393" s="99"/>
      <c r="K393" s="99"/>
      <c r="L393" s="99"/>
      <c r="M393" s="100">
        <v>0</v>
      </c>
      <c r="N393" s="100" t="str">
        <f t="shared" si="6"/>
        <v/>
      </c>
    </row>
    <row r="394" spans="1:14" x14ac:dyDescent="0.25">
      <c r="A394" s="99" t="s">
        <v>456</v>
      </c>
      <c r="B394" s="99" t="s">
        <v>555</v>
      </c>
      <c r="C394" s="99">
        <v>2102</v>
      </c>
      <c r="D394" s="99"/>
      <c r="E394" s="99"/>
      <c r="F394" s="99"/>
      <c r="G394" s="99"/>
      <c r="H394" s="99"/>
      <c r="I394" s="99"/>
      <c r="J394" s="99"/>
      <c r="K394" s="99"/>
      <c r="L394" s="99"/>
      <c r="M394" s="100">
        <v>0</v>
      </c>
      <c r="N394" s="100" t="str">
        <f t="shared" si="6"/>
        <v/>
      </c>
    </row>
    <row r="395" spans="1:14" x14ac:dyDescent="0.25">
      <c r="A395" s="99" t="s">
        <v>834</v>
      </c>
      <c r="B395" s="99" t="s">
        <v>835</v>
      </c>
      <c r="C395" s="99">
        <v>1135</v>
      </c>
      <c r="D395" s="99"/>
      <c r="E395" s="99"/>
      <c r="F395" s="99"/>
      <c r="G395" s="99"/>
      <c r="H395" s="99"/>
      <c r="I395" s="99"/>
      <c r="J395" s="99"/>
      <c r="K395" s="99"/>
      <c r="L395" s="99"/>
      <c r="M395" s="100">
        <v>0</v>
      </c>
      <c r="N395" s="100" t="str">
        <f t="shared" si="6"/>
        <v/>
      </c>
    </row>
    <row r="396" spans="1:14" x14ac:dyDescent="0.25">
      <c r="A396" s="99" t="s">
        <v>457</v>
      </c>
      <c r="B396" s="99" t="s">
        <v>122</v>
      </c>
      <c r="C396" s="99">
        <v>3539</v>
      </c>
      <c r="D396" s="99"/>
      <c r="E396" s="99"/>
      <c r="F396" s="99"/>
      <c r="G396" s="99"/>
      <c r="H396" s="99"/>
      <c r="I396" s="99"/>
      <c r="J396" s="99"/>
      <c r="K396" s="99"/>
      <c r="L396" s="99"/>
      <c r="M396" s="100">
        <v>0</v>
      </c>
      <c r="N396" s="100" t="str">
        <f t="shared" si="6"/>
        <v/>
      </c>
    </row>
    <row r="397" spans="1:14" x14ac:dyDescent="0.25">
      <c r="A397" s="99" t="s">
        <v>592</v>
      </c>
      <c r="B397" s="99" t="s">
        <v>543</v>
      </c>
      <c r="C397" s="99">
        <v>480</v>
      </c>
      <c r="D397" s="99"/>
      <c r="E397" s="99"/>
      <c r="F397" s="99"/>
      <c r="G397" s="99"/>
      <c r="H397" s="99"/>
      <c r="I397" s="99"/>
      <c r="J397" s="99"/>
      <c r="K397" s="99"/>
      <c r="L397" s="99"/>
      <c r="M397" s="100">
        <v>0</v>
      </c>
      <c r="N397" s="100" t="str">
        <f t="shared" si="6"/>
        <v/>
      </c>
    </row>
    <row r="398" spans="1:14" x14ac:dyDescent="0.25">
      <c r="A398" s="99" t="s">
        <v>458</v>
      </c>
      <c r="B398" s="99" t="s">
        <v>591</v>
      </c>
      <c r="C398" s="99">
        <v>414</v>
      </c>
      <c r="D398" s="99"/>
      <c r="E398" s="99"/>
      <c r="F398" s="99"/>
      <c r="G398" s="99"/>
      <c r="H398" s="99"/>
      <c r="I398" s="99"/>
      <c r="J398" s="99">
        <v>100</v>
      </c>
      <c r="K398" s="99">
        <v>76</v>
      </c>
      <c r="L398" s="99">
        <v>74</v>
      </c>
      <c r="M398" s="100">
        <v>55</v>
      </c>
      <c r="N398" s="100">
        <f t="shared" si="6"/>
        <v>19</v>
      </c>
    </row>
    <row r="399" spans="1:14" x14ac:dyDescent="0.25">
      <c r="A399" s="99" t="s">
        <v>459</v>
      </c>
      <c r="B399" s="99" t="s">
        <v>590</v>
      </c>
      <c r="C399" s="99">
        <v>223</v>
      </c>
      <c r="D399" s="99"/>
      <c r="E399" s="99"/>
      <c r="F399" s="99"/>
      <c r="G399" s="99"/>
      <c r="H399" s="99"/>
      <c r="I399" s="99"/>
      <c r="J399" s="99">
        <v>41</v>
      </c>
      <c r="K399" s="99">
        <v>57</v>
      </c>
      <c r="L399" s="99">
        <v>45</v>
      </c>
      <c r="M399" s="100">
        <v>12</v>
      </c>
      <c r="N399" s="100">
        <f t="shared" si="6"/>
        <v>33</v>
      </c>
    </row>
    <row r="400" spans="1:14" x14ac:dyDescent="0.25">
      <c r="A400" s="99" t="s">
        <v>589</v>
      </c>
      <c r="B400" s="99" t="s">
        <v>538</v>
      </c>
      <c r="C400" s="99">
        <v>250</v>
      </c>
      <c r="D400" s="99"/>
      <c r="E400" s="99"/>
      <c r="F400" s="99"/>
      <c r="G400" s="99"/>
      <c r="H400" s="99"/>
      <c r="I400" s="99"/>
      <c r="J400" s="99"/>
      <c r="K400" s="99"/>
      <c r="L400" s="99"/>
      <c r="M400" s="100">
        <v>0</v>
      </c>
      <c r="N400" s="100" t="str">
        <f t="shared" si="6"/>
        <v/>
      </c>
    </row>
    <row r="401" spans="1:14" x14ac:dyDescent="0.25">
      <c r="A401" s="99" t="s">
        <v>588</v>
      </c>
      <c r="B401" s="99" t="s">
        <v>537</v>
      </c>
      <c r="C401" s="99">
        <v>1192</v>
      </c>
      <c r="D401" s="99"/>
      <c r="E401" s="99"/>
      <c r="F401" s="99"/>
      <c r="G401" s="99"/>
      <c r="H401" s="99"/>
      <c r="I401" s="99"/>
      <c r="J401" s="99">
        <v>233</v>
      </c>
      <c r="K401" s="99">
        <v>239</v>
      </c>
      <c r="L401" s="99">
        <v>208</v>
      </c>
      <c r="M401" s="100">
        <v>19</v>
      </c>
      <c r="N401" s="100">
        <f t="shared" si="6"/>
        <v>189</v>
      </c>
    </row>
    <row r="402" spans="1:14" x14ac:dyDescent="0.25">
      <c r="A402" s="99" t="s">
        <v>962</v>
      </c>
      <c r="B402" s="99" t="s">
        <v>963</v>
      </c>
      <c r="C402" s="99">
        <v>455</v>
      </c>
      <c r="D402" s="99"/>
      <c r="E402" s="99"/>
      <c r="F402" s="99"/>
      <c r="G402" s="99"/>
      <c r="H402" s="99"/>
      <c r="I402" s="99"/>
      <c r="J402" s="99"/>
      <c r="K402" s="99"/>
      <c r="L402" s="99"/>
      <c r="M402" s="100">
        <v>0</v>
      </c>
      <c r="N402" s="100" t="str">
        <f t="shared" si="6"/>
        <v/>
      </c>
    </row>
    <row r="403" spans="1:14" x14ac:dyDescent="0.25">
      <c r="A403" s="99" t="s">
        <v>587</v>
      </c>
      <c r="B403" s="99" t="s">
        <v>586</v>
      </c>
      <c r="C403" s="99">
        <v>103</v>
      </c>
      <c r="D403" s="99"/>
      <c r="E403" s="99"/>
      <c r="F403" s="99"/>
      <c r="G403" s="99"/>
      <c r="H403" s="99"/>
      <c r="I403" s="99"/>
      <c r="J403" s="99"/>
      <c r="K403" s="99"/>
      <c r="L403" s="99"/>
      <c r="M403" s="100">
        <v>0</v>
      </c>
      <c r="N403" s="100" t="str">
        <f t="shared" si="6"/>
        <v/>
      </c>
    </row>
    <row r="404" spans="1:14" x14ac:dyDescent="0.25">
      <c r="A404" s="99" t="s">
        <v>585</v>
      </c>
      <c r="B404" s="99" t="s">
        <v>535</v>
      </c>
      <c r="C404" s="99">
        <v>443</v>
      </c>
      <c r="D404" s="99"/>
      <c r="E404" s="99"/>
      <c r="F404" s="99"/>
      <c r="G404" s="99"/>
      <c r="H404" s="99"/>
      <c r="I404" s="99"/>
      <c r="J404" s="99"/>
      <c r="K404" s="99"/>
      <c r="L404" s="99"/>
      <c r="M404" s="100">
        <v>0</v>
      </c>
      <c r="N404" s="100" t="str">
        <f t="shared" si="6"/>
        <v/>
      </c>
    </row>
    <row r="405" spans="1:14" x14ac:dyDescent="0.25">
      <c r="A405" s="99" t="s">
        <v>584</v>
      </c>
      <c r="B405" s="99" t="s">
        <v>536</v>
      </c>
      <c r="C405" s="99">
        <v>484</v>
      </c>
      <c r="D405" s="99"/>
      <c r="E405" s="99"/>
      <c r="F405" s="99"/>
      <c r="G405" s="99"/>
      <c r="H405" s="99"/>
      <c r="I405" s="99"/>
      <c r="J405" s="99"/>
      <c r="K405" s="99"/>
      <c r="L405" s="99"/>
      <c r="M405" s="100">
        <v>0</v>
      </c>
      <c r="N405" s="100" t="str">
        <f t="shared" si="6"/>
        <v/>
      </c>
    </row>
    <row r="406" spans="1:14" x14ac:dyDescent="0.25">
      <c r="A406" s="99" t="s">
        <v>964</v>
      </c>
      <c r="B406" s="99" t="s">
        <v>965</v>
      </c>
      <c r="C406" s="99">
        <v>171</v>
      </c>
      <c r="D406" s="99"/>
      <c r="E406" s="99"/>
      <c r="F406" s="99"/>
      <c r="G406" s="99"/>
      <c r="H406" s="99"/>
      <c r="I406" s="99"/>
      <c r="J406" s="99"/>
      <c r="K406" s="99"/>
      <c r="L406" s="99"/>
      <c r="M406" s="100">
        <v>0</v>
      </c>
      <c r="N406" s="100" t="str">
        <f t="shared" si="6"/>
        <v/>
      </c>
    </row>
    <row r="407" spans="1:14" x14ac:dyDescent="0.25">
      <c r="A407" s="99" t="s">
        <v>905</v>
      </c>
      <c r="B407" s="99" t="s">
        <v>906</v>
      </c>
      <c r="C407" s="99">
        <v>321</v>
      </c>
      <c r="D407" s="99"/>
      <c r="E407" s="99"/>
      <c r="F407" s="99"/>
      <c r="G407" s="99"/>
      <c r="H407" s="99"/>
      <c r="I407" s="99"/>
      <c r="J407" s="99"/>
      <c r="K407" s="99"/>
      <c r="L407" s="99"/>
      <c r="M407" s="100">
        <v>0</v>
      </c>
      <c r="N407" s="100" t="str">
        <f t="shared" si="6"/>
        <v/>
      </c>
    </row>
    <row r="408" spans="1:14" x14ac:dyDescent="0.25">
      <c r="A408" s="99" t="s">
        <v>907</v>
      </c>
      <c r="B408" s="99" t="s">
        <v>908</v>
      </c>
      <c r="C408" s="99">
        <v>279</v>
      </c>
      <c r="D408" s="99"/>
      <c r="E408" s="99"/>
      <c r="F408" s="99"/>
      <c r="G408" s="99"/>
      <c r="H408" s="99"/>
      <c r="I408" s="99"/>
      <c r="J408" s="99"/>
      <c r="K408" s="99"/>
      <c r="L408" s="99"/>
      <c r="M408" s="100">
        <v>0</v>
      </c>
      <c r="N408" s="100" t="str">
        <f t="shared" si="6"/>
        <v/>
      </c>
    </row>
    <row r="409" spans="1:14" x14ac:dyDescent="0.25">
      <c r="A409" s="99" t="s">
        <v>909</v>
      </c>
      <c r="B409" s="99" t="s">
        <v>910</v>
      </c>
      <c r="C409" s="99">
        <v>262</v>
      </c>
      <c r="D409" s="99"/>
      <c r="E409" s="99"/>
      <c r="F409" s="99"/>
      <c r="G409" s="99"/>
      <c r="H409" s="99"/>
      <c r="I409" s="99"/>
      <c r="J409" s="99"/>
      <c r="K409" s="99"/>
      <c r="L409" s="99"/>
      <c r="M409" s="100">
        <v>0</v>
      </c>
      <c r="N409" s="100" t="str">
        <f t="shared" si="6"/>
        <v/>
      </c>
    </row>
    <row r="410" spans="1:14" x14ac:dyDescent="0.25">
      <c r="A410" s="99" t="s">
        <v>966</v>
      </c>
      <c r="B410" s="99" t="s">
        <v>967</v>
      </c>
      <c r="C410" s="99">
        <v>169</v>
      </c>
      <c r="D410" s="99"/>
      <c r="E410" s="99"/>
      <c r="F410" s="99"/>
      <c r="G410" s="99"/>
      <c r="H410" s="99"/>
      <c r="I410" s="99"/>
      <c r="J410" s="99"/>
      <c r="K410" s="99"/>
      <c r="L410" s="99"/>
      <c r="M410" s="100">
        <v>0</v>
      </c>
      <c r="N410" s="100" t="str">
        <f t="shared" si="6"/>
        <v/>
      </c>
    </row>
    <row r="411" spans="1:14" x14ac:dyDescent="0.25">
      <c r="A411" s="99" t="s">
        <v>460</v>
      </c>
      <c r="B411" s="99" t="s">
        <v>57</v>
      </c>
      <c r="C411" s="99">
        <v>3389</v>
      </c>
      <c r="D411" s="99"/>
      <c r="E411" s="99"/>
      <c r="F411" s="99"/>
      <c r="G411" s="99"/>
      <c r="H411" s="99"/>
      <c r="I411" s="99"/>
      <c r="J411" s="99"/>
      <c r="K411" s="99"/>
      <c r="L411" s="99"/>
      <c r="M411" s="100">
        <v>0</v>
      </c>
      <c r="N411" s="100" t="str">
        <f t="shared" si="6"/>
        <v/>
      </c>
    </row>
    <row r="412" spans="1:14" x14ac:dyDescent="0.25">
      <c r="A412" s="99" t="s">
        <v>968</v>
      </c>
      <c r="B412" s="99" t="s">
        <v>969</v>
      </c>
      <c r="C412" s="99">
        <v>91</v>
      </c>
      <c r="D412" s="99"/>
      <c r="E412" s="99"/>
      <c r="F412" s="99"/>
      <c r="G412" s="99"/>
      <c r="H412" s="99"/>
      <c r="I412" s="99"/>
      <c r="J412" s="99"/>
      <c r="K412" s="99"/>
      <c r="L412" s="99"/>
      <c r="M412" s="100">
        <v>0</v>
      </c>
      <c r="N412" s="100" t="str">
        <f t="shared" si="6"/>
        <v/>
      </c>
    </row>
    <row r="413" spans="1:14" x14ac:dyDescent="0.25">
      <c r="A413" s="99" t="s">
        <v>461</v>
      </c>
      <c r="B413" s="99" t="s">
        <v>583</v>
      </c>
      <c r="C413" s="99">
        <v>522</v>
      </c>
      <c r="D413" s="99"/>
      <c r="E413" s="99"/>
      <c r="F413" s="99"/>
      <c r="G413" s="99"/>
      <c r="H413" s="99"/>
      <c r="I413" s="99"/>
      <c r="J413" s="99"/>
      <c r="K413" s="99"/>
      <c r="L413" s="99"/>
      <c r="M413" s="100">
        <v>0</v>
      </c>
      <c r="N413" s="100" t="str">
        <f t="shared" si="6"/>
        <v/>
      </c>
    </row>
    <row r="414" spans="1:14" x14ac:dyDescent="0.25">
      <c r="A414" s="99" t="s">
        <v>981</v>
      </c>
      <c r="B414" s="99" t="s">
        <v>1008</v>
      </c>
      <c r="C414" s="99">
        <v>397</v>
      </c>
      <c r="D414" s="99"/>
      <c r="E414" s="99"/>
      <c r="F414" s="99"/>
      <c r="G414" s="99"/>
      <c r="H414" s="99"/>
      <c r="I414" s="99"/>
      <c r="J414" s="99"/>
      <c r="K414" s="99"/>
      <c r="L414" s="99"/>
      <c r="M414" s="100">
        <v>0</v>
      </c>
      <c r="N414" s="100" t="str">
        <f t="shared" si="6"/>
        <v/>
      </c>
    </row>
    <row r="415" spans="1:14" x14ac:dyDescent="0.25">
      <c r="A415" s="99" t="s">
        <v>582</v>
      </c>
      <c r="B415" s="99" t="s">
        <v>581</v>
      </c>
      <c r="C415" s="99">
        <v>238</v>
      </c>
      <c r="D415" s="99"/>
      <c r="E415" s="99"/>
      <c r="F415" s="99"/>
      <c r="G415" s="99"/>
      <c r="H415" s="99"/>
      <c r="I415" s="99"/>
      <c r="J415" s="99"/>
      <c r="K415" s="99"/>
      <c r="L415" s="99"/>
      <c r="M415" s="100">
        <v>0</v>
      </c>
      <c r="N415" s="100" t="str">
        <f t="shared" si="6"/>
        <v/>
      </c>
    </row>
    <row r="416" spans="1:14" x14ac:dyDescent="0.25">
      <c r="A416" s="99" t="s">
        <v>462</v>
      </c>
      <c r="B416" s="99" t="s">
        <v>14</v>
      </c>
      <c r="C416" s="99">
        <v>3181</v>
      </c>
      <c r="D416" s="99"/>
      <c r="E416" s="99"/>
      <c r="F416" s="99"/>
      <c r="G416" s="99"/>
      <c r="H416" s="99"/>
      <c r="I416" s="99"/>
      <c r="J416" s="99"/>
      <c r="K416" s="99"/>
      <c r="L416" s="99"/>
      <c r="M416" s="100">
        <v>0</v>
      </c>
      <c r="N416" s="100" t="str">
        <f t="shared" si="6"/>
        <v/>
      </c>
    </row>
    <row r="417" spans="1:14" x14ac:dyDescent="0.25">
      <c r="A417" s="99" t="s">
        <v>463</v>
      </c>
      <c r="B417" s="99" t="s">
        <v>580</v>
      </c>
      <c r="C417" s="99">
        <v>2704</v>
      </c>
      <c r="D417" s="99"/>
      <c r="E417" s="99"/>
      <c r="F417" s="99"/>
      <c r="G417" s="99"/>
      <c r="H417" s="99"/>
      <c r="I417" s="99"/>
      <c r="J417" s="99"/>
      <c r="K417" s="99"/>
      <c r="L417" s="99"/>
      <c r="M417" s="100">
        <v>0</v>
      </c>
      <c r="N417" s="100" t="str">
        <f t="shared" si="6"/>
        <v/>
      </c>
    </row>
    <row r="418" spans="1:14" x14ac:dyDescent="0.25">
      <c r="A418" s="99" t="s">
        <v>464</v>
      </c>
      <c r="B418" s="99" t="s">
        <v>579</v>
      </c>
      <c r="C418" s="99">
        <v>4047</v>
      </c>
      <c r="D418" s="99"/>
      <c r="E418" s="99"/>
      <c r="F418" s="99"/>
      <c r="G418" s="99"/>
      <c r="H418" s="99"/>
      <c r="I418" s="99"/>
      <c r="J418" s="99"/>
      <c r="K418" s="99"/>
      <c r="L418" s="99"/>
      <c r="M418" s="100">
        <v>0</v>
      </c>
      <c r="N418" s="100" t="str">
        <f t="shared" si="6"/>
        <v/>
      </c>
    </row>
    <row r="419" spans="1:14" x14ac:dyDescent="0.25">
      <c r="A419" s="99" t="s">
        <v>465</v>
      </c>
      <c r="B419" s="99" t="s">
        <v>578</v>
      </c>
      <c r="C419" s="99">
        <v>1667</v>
      </c>
      <c r="D419" s="99"/>
      <c r="E419" s="99"/>
      <c r="F419" s="99"/>
      <c r="G419" s="99"/>
      <c r="H419" s="99"/>
      <c r="I419" s="99"/>
      <c r="J419" s="99"/>
      <c r="K419" s="99"/>
      <c r="L419" s="99"/>
      <c r="M419" s="100">
        <v>0</v>
      </c>
      <c r="N419" s="100" t="str">
        <f t="shared" si="6"/>
        <v/>
      </c>
    </row>
    <row r="420" spans="1:14" x14ac:dyDescent="0.25">
      <c r="A420" s="99" t="s">
        <v>466</v>
      </c>
      <c r="B420" s="99" t="s">
        <v>577</v>
      </c>
      <c r="C420" s="99">
        <v>2658</v>
      </c>
      <c r="D420" s="99"/>
      <c r="E420" s="99"/>
      <c r="F420" s="99"/>
      <c r="G420" s="99"/>
      <c r="H420" s="99"/>
      <c r="I420" s="99"/>
      <c r="J420" s="99"/>
      <c r="K420" s="99"/>
      <c r="L420" s="99"/>
      <c r="M420" s="100">
        <v>0</v>
      </c>
      <c r="N420" s="100" t="str">
        <f t="shared" si="6"/>
        <v/>
      </c>
    </row>
    <row r="421" spans="1:14" x14ac:dyDescent="0.25">
      <c r="A421" s="99" t="s">
        <v>467</v>
      </c>
      <c r="B421" s="99" t="s">
        <v>58</v>
      </c>
      <c r="C421" s="99">
        <v>1663</v>
      </c>
      <c r="D421" s="99"/>
      <c r="E421" s="99"/>
      <c r="F421" s="99"/>
      <c r="G421" s="99"/>
      <c r="H421" s="99"/>
      <c r="I421" s="99"/>
      <c r="J421" s="99"/>
      <c r="K421" s="99"/>
      <c r="L421" s="99"/>
      <c r="M421" s="100">
        <v>0</v>
      </c>
      <c r="N421" s="100" t="str">
        <f t="shared" si="6"/>
        <v/>
      </c>
    </row>
    <row r="422" spans="1:14" x14ac:dyDescent="0.25">
      <c r="A422" s="99" t="s">
        <v>468</v>
      </c>
      <c r="B422" s="99" t="s">
        <v>123</v>
      </c>
      <c r="C422" s="99">
        <v>1764</v>
      </c>
      <c r="D422" s="99"/>
      <c r="E422" s="99"/>
      <c r="F422" s="99"/>
      <c r="G422" s="99"/>
      <c r="H422" s="99"/>
      <c r="I422" s="99"/>
      <c r="J422" s="99"/>
      <c r="K422" s="99"/>
      <c r="L422" s="99"/>
      <c r="M422" s="100">
        <v>0</v>
      </c>
      <c r="N422" s="100" t="str">
        <f t="shared" si="6"/>
        <v/>
      </c>
    </row>
    <row r="423" spans="1:14" x14ac:dyDescent="0.25">
      <c r="A423" s="99" t="s">
        <v>469</v>
      </c>
      <c r="B423" s="99" t="s">
        <v>1009</v>
      </c>
      <c r="C423" s="99">
        <v>931</v>
      </c>
      <c r="D423" s="99"/>
      <c r="E423" s="99"/>
      <c r="F423" s="99"/>
      <c r="G423" s="99"/>
      <c r="H423" s="99"/>
      <c r="I423" s="99"/>
      <c r="J423" s="99"/>
      <c r="K423" s="99"/>
      <c r="L423" s="99">
        <v>108</v>
      </c>
      <c r="M423" s="100">
        <v>13</v>
      </c>
      <c r="N423" s="100">
        <f t="shared" si="6"/>
        <v>95</v>
      </c>
    </row>
    <row r="424" spans="1:14" x14ac:dyDescent="0.25">
      <c r="A424" s="99" t="s">
        <v>836</v>
      </c>
      <c r="B424" s="99" t="s">
        <v>837</v>
      </c>
      <c r="C424" s="99">
        <v>513</v>
      </c>
      <c r="D424" s="99"/>
      <c r="E424" s="99"/>
      <c r="F424" s="99"/>
      <c r="G424" s="99"/>
      <c r="H424" s="99"/>
      <c r="I424" s="99"/>
      <c r="J424" s="99"/>
      <c r="K424" s="99"/>
      <c r="L424" s="99"/>
      <c r="M424" s="100">
        <v>0</v>
      </c>
      <c r="N424" s="100" t="str">
        <f t="shared" si="6"/>
        <v/>
      </c>
    </row>
    <row r="425" spans="1:14" x14ac:dyDescent="0.25">
      <c r="A425" s="99" t="s">
        <v>470</v>
      </c>
      <c r="B425" s="99" t="s">
        <v>576</v>
      </c>
      <c r="C425" s="99">
        <v>3049</v>
      </c>
      <c r="D425" s="99"/>
      <c r="E425" s="99"/>
      <c r="F425" s="99"/>
      <c r="G425" s="99"/>
      <c r="H425" s="99"/>
      <c r="I425" s="99"/>
      <c r="J425" s="99"/>
      <c r="K425" s="99"/>
      <c r="L425" s="99"/>
      <c r="M425" s="100">
        <v>0</v>
      </c>
      <c r="N425" s="100" t="str">
        <f t="shared" si="6"/>
        <v/>
      </c>
    </row>
    <row r="426" spans="1:14" x14ac:dyDescent="0.25">
      <c r="A426" s="99" t="s">
        <v>471</v>
      </c>
      <c r="B426" s="99" t="s">
        <v>59</v>
      </c>
      <c r="C426" s="99">
        <v>2356</v>
      </c>
      <c r="D426" s="99"/>
      <c r="E426" s="99"/>
      <c r="F426" s="99"/>
      <c r="G426" s="99"/>
      <c r="H426" s="99"/>
      <c r="I426" s="99"/>
      <c r="J426" s="99"/>
      <c r="K426" s="99"/>
      <c r="L426" s="99"/>
      <c r="M426" s="100">
        <v>0</v>
      </c>
      <c r="N426" s="100" t="str">
        <f t="shared" si="6"/>
        <v/>
      </c>
    </row>
    <row r="427" spans="1:14" x14ac:dyDescent="0.25">
      <c r="A427" s="99" t="s">
        <v>472</v>
      </c>
      <c r="B427" s="99" t="s">
        <v>124</v>
      </c>
      <c r="C427" s="99">
        <v>1579</v>
      </c>
      <c r="D427" s="99"/>
      <c r="E427" s="99"/>
      <c r="F427" s="99"/>
      <c r="G427" s="99"/>
      <c r="H427" s="99"/>
      <c r="I427" s="99"/>
      <c r="J427" s="99"/>
      <c r="K427" s="99"/>
      <c r="L427" s="99"/>
      <c r="M427" s="100">
        <v>0</v>
      </c>
      <c r="N427" s="100" t="str">
        <f t="shared" si="6"/>
        <v/>
      </c>
    </row>
    <row r="428" spans="1:14" x14ac:dyDescent="0.25">
      <c r="A428" s="99" t="s">
        <v>473</v>
      </c>
      <c r="B428" s="99" t="s">
        <v>575</v>
      </c>
      <c r="C428" s="99">
        <v>2049</v>
      </c>
      <c r="D428" s="99"/>
      <c r="E428" s="99"/>
      <c r="F428" s="99"/>
      <c r="G428" s="99"/>
      <c r="H428" s="99"/>
      <c r="I428" s="99"/>
      <c r="J428" s="99"/>
      <c r="K428" s="99"/>
      <c r="L428" s="99"/>
      <c r="M428" s="100">
        <v>0</v>
      </c>
      <c r="N428" s="100" t="str">
        <f t="shared" si="6"/>
        <v/>
      </c>
    </row>
    <row r="429" spans="1:14" x14ac:dyDescent="0.25">
      <c r="A429" s="99" t="s">
        <v>474</v>
      </c>
      <c r="B429" s="99" t="s">
        <v>60</v>
      </c>
      <c r="C429" s="99">
        <v>1799</v>
      </c>
      <c r="D429" s="99"/>
      <c r="E429" s="99"/>
      <c r="F429" s="99"/>
      <c r="G429" s="99"/>
      <c r="H429" s="99"/>
      <c r="I429" s="99"/>
      <c r="J429" s="99"/>
      <c r="K429" s="99"/>
      <c r="L429" s="99"/>
      <c r="M429" s="100">
        <v>0</v>
      </c>
      <c r="N429" s="100" t="str">
        <f t="shared" si="6"/>
        <v/>
      </c>
    </row>
    <row r="430" spans="1:14" x14ac:dyDescent="0.25">
      <c r="A430" s="99" t="s">
        <v>475</v>
      </c>
      <c r="B430" s="99" t="s">
        <v>574</v>
      </c>
      <c r="C430" s="99">
        <v>607</v>
      </c>
      <c r="D430" s="99"/>
      <c r="E430" s="99"/>
      <c r="F430" s="99"/>
      <c r="G430" s="99"/>
      <c r="H430" s="99"/>
      <c r="I430" s="99"/>
      <c r="J430" s="99">
        <v>57</v>
      </c>
      <c r="K430" s="99">
        <v>84</v>
      </c>
      <c r="L430" s="99">
        <v>51</v>
      </c>
      <c r="M430" s="100">
        <v>12</v>
      </c>
      <c r="N430" s="100">
        <f t="shared" si="6"/>
        <v>39</v>
      </c>
    </row>
    <row r="431" spans="1:14" x14ac:dyDescent="0.25">
      <c r="A431" s="99" t="s">
        <v>476</v>
      </c>
      <c r="B431" s="99" t="s">
        <v>573</v>
      </c>
      <c r="C431" s="99">
        <v>277</v>
      </c>
      <c r="D431" s="99"/>
      <c r="E431" s="99"/>
      <c r="F431" s="99"/>
      <c r="G431" s="99"/>
      <c r="H431" s="99"/>
      <c r="I431" s="99"/>
      <c r="J431" s="99"/>
      <c r="K431" s="99"/>
      <c r="L431" s="99"/>
      <c r="M431" s="100">
        <v>0</v>
      </c>
      <c r="N431" s="100" t="str">
        <f t="shared" si="6"/>
        <v/>
      </c>
    </row>
    <row r="432" spans="1:14" x14ac:dyDescent="0.25">
      <c r="A432" s="99" t="s">
        <v>477</v>
      </c>
      <c r="B432" s="99" t="s">
        <v>125</v>
      </c>
      <c r="C432" s="99">
        <v>2745</v>
      </c>
      <c r="D432" s="99"/>
      <c r="E432" s="99"/>
      <c r="F432" s="99"/>
      <c r="G432" s="99"/>
      <c r="H432" s="99"/>
      <c r="I432" s="99"/>
      <c r="J432" s="99"/>
      <c r="K432" s="99"/>
      <c r="L432" s="99"/>
      <c r="M432" s="100">
        <v>0</v>
      </c>
      <c r="N432" s="100" t="str">
        <f t="shared" si="6"/>
        <v/>
      </c>
    </row>
    <row r="433" spans="1:14" x14ac:dyDescent="0.25">
      <c r="A433" s="99" t="s">
        <v>911</v>
      </c>
      <c r="B433" s="99" t="s">
        <v>912</v>
      </c>
      <c r="C433" s="99">
        <v>687</v>
      </c>
      <c r="D433" s="99"/>
      <c r="E433" s="99"/>
      <c r="F433" s="99"/>
      <c r="G433" s="99"/>
      <c r="H433" s="99"/>
      <c r="I433" s="99"/>
      <c r="J433" s="99">
        <v>160</v>
      </c>
      <c r="K433" s="99">
        <v>159</v>
      </c>
      <c r="L433" s="99">
        <v>143</v>
      </c>
      <c r="M433" s="100">
        <v>35</v>
      </c>
      <c r="N433" s="100">
        <f t="shared" si="6"/>
        <v>108</v>
      </c>
    </row>
    <row r="434" spans="1:14" x14ac:dyDescent="0.25">
      <c r="A434" s="99" t="s">
        <v>478</v>
      </c>
      <c r="B434" s="99" t="s">
        <v>61</v>
      </c>
      <c r="C434" s="99">
        <v>761</v>
      </c>
      <c r="D434" s="99"/>
      <c r="E434" s="99"/>
      <c r="F434" s="99"/>
      <c r="G434" s="99"/>
      <c r="H434" s="99"/>
      <c r="I434" s="99"/>
      <c r="J434" s="99"/>
      <c r="K434" s="99"/>
      <c r="L434" s="99"/>
      <c r="M434" s="100">
        <v>0</v>
      </c>
      <c r="N434" s="100" t="str">
        <f t="shared" si="6"/>
        <v/>
      </c>
    </row>
    <row r="435" spans="1:14" x14ac:dyDescent="0.25">
      <c r="A435" s="99" t="s">
        <v>479</v>
      </c>
      <c r="B435" s="99" t="s">
        <v>62</v>
      </c>
      <c r="C435" s="99">
        <v>1627</v>
      </c>
      <c r="D435" s="99"/>
      <c r="E435" s="99"/>
      <c r="F435" s="99"/>
      <c r="G435" s="99"/>
      <c r="H435" s="99"/>
      <c r="I435" s="99"/>
      <c r="J435" s="99"/>
      <c r="K435" s="99"/>
      <c r="L435" s="99"/>
      <c r="M435" s="100">
        <v>0</v>
      </c>
      <c r="N435" s="100" t="str">
        <f t="shared" si="6"/>
        <v/>
      </c>
    </row>
    <row r="436" spans="1:14" x14ac:dyDescent="0.25">
      <c r="A436" s="99" t="s">
        <v>913</v>
      </c>
      <c r="B436" s="99" t="s">
        <v>914</v>
      </c>
      <c r="C436" s="99">
        <v>646</v>
      </c>
      <c r="D436" s="99"/>
      <c r="E436" s="99"/>
      <c r="F436" s="99"/>
      <c r="G436" s="99"/>
      <c r="H436" s="99"/>
      <c r="I436" s="99"/>
      <c r="J436" s="99">
        <v>147</v>
      </c>
      <c r="K436" s="99">
        <v>103</v>
      </c>
      <c r="L436" s="99">
        <v>113</v>
      </c>
      <c r="M436" s="100">
        <v>0</v>
      </c>
      <c r="N436" s="100">
        <f t="shared" si="6"/>
        <v>113</v>
      </c>
    </row>
    <row r="437" spans="1:14" x14ac:dyDescent="0.25">
      <c r="A437" s="99" t="s">
        <v>480</v>
      </c>
      <c r="B437" s="99" t="s">
        <v>63</v>
      </c>
      <c r="C437" s="99">
        <v>2280</v>
      </c>
      <c r="D437" s="99"/>
      <c r="E437" s="99"/>
      <c r="F437" s="99"/>
      <c r="G437" s="99"/>
      <c r="H437" s="99"/>
      <c r="I437" s="99"/>
      <c r="J437" s="99"/>
      <c r="K437" s="99"/>
      <c r="L437" s="99"/>
      <c r="M437" s="100">
        <v>0</v>
      </c>
      <c r="N437" s="100" t="str">
        <f t="shared" si="6"/>
        <v/>
      </c>
    </row>
    <row r="438" spans="1:14" x14ac:dyDescent="0.25">
      <c r="A438" s="99" t="s">
        <v>481</v>
      </c>
      <c r="B438" s="99" t="s">
        <v>572</v>
      </c>
      <c r="C438" s="99">
        <v>2377</v>
      </c>
      <c r="D438" s="99"/>
      <c r="E438" s="99"/>
      <c r="F438" s="99"/>
      <c r="G438" s="99"/>
      <c r="H438" s="99"/>
      <c r="I438" s="99"/>
      <c r="J438" s="99"/>
      <c r="K438" s="99"/>
      <c r="L438" s="99"/>
      <c r="M438" s="100">
        <v>0</v>
      </c>
      <c r="N438" s="100" t="str">
        <f t="shared" si="6"/>
        <v/>
      </c>
    </row>
    <row r="439" spans="1:14" x14ac:dyDescent="0.25">
      <c r="A439" s="99" t="s">
        <v>482</v>
      </c>
      <c r="B439" s="99" t="s">
        <v>64</v>
      </c>
      <c r="C439" s="99">
        <v>1626</v>
      </c>
      <c r="D439" s="99"/>
      <c r="E439" s="99"/>
      <c r="F439" s="99"/>
      <c r="G439" s="99"/>
      <c r="H439" s="99"/>
      <c r="I439" s="99"/>
      <c r="J439" s="99"/>
      <c r="K439" s="99"/>
      <c r="L439" s="99"/>
      <c r="M439" s="100">
        <v>0</v>
      </c>
      <c r="N439" s="100" t="str">
        <f t="shared" si="6"/>
        <v/>
      </c>
    </row>
    <row r="440" spans="1:14" x14ac:dyDescent="0.25">
      <c r="A440" s="99" t="s">
        <v>483</v>
      </c>
      <c r="B440" s="99" t="s">
        <v>126</v>
      </c>
      <c r="C440" s="99">
        <v>1406</v>
      </c>
      <c r="D440" s="99"/>
      <c r="E440" s="99"/>
      <c r="F440" s="99"/>
      <c r="G440" s="99"/>
      <c r="H440" s="99"/>
      <c r="I440" s="99"/>
      <c r="J440" s="99"/>
      <c r="K440" s="99"/>
      <c r="L440" s="99"/>
      <c r="M440" s="100">
        <v>0</v>
      </c>
      <c r="N440" s="100" t="str">
        <f t="shared" si="6"/>
        <v/>
      </c>
    </row>
    <row r="441" spans="1:14" x14ac:dyDescent="0.25">
      <c r="A441" s="99" t="s">
        <v>484</v>
      </c>
      <c r="B441" s="99" t="s">
        <v>127</v>
      </c>
      <c r="C441" s="99">
        <v>1576</v>
      </c>
      <c r="D441" s="99"/>
      <c r="E441" s="99"/>
      <c r="F441" s="99"/>
      <c r="G441" s="99"/>
      <c r="H441" s="99"/>
      <c r="I441" s="99"/>
      <c r="J441" s="99"/>
      <c r="K441" s="99"/>
      <c r="L441" s="99"/>
      <c r="M441" s="100">
        <v>0</v>
      </c>
      <c r="N441" s="100" t="str">
        <f t="shared" si="6"/>
        <v/>
      </c>
    </row>
    <row r="442" spans="1:14" x14ac:dyDescent="0.25">
      <c r="A442" s="99" t="s">
        <v>485</v>
      </c>
      <c r="B442" s="99" t="s">
        <v>540</v>
      </c>
      <c r="C442" s="99">
        <v>2602</v>
      </c>
      <c r="D442" s="99"/>
      <c r="E442" s="99"/>
      <c r="F442" s="99"/>
      <c r="G442" s="99"/>
      <c r="H442" s="99"/>
      <c r="I442" s="99"/>
      <c r="J442" s="99"/>
      <c r="K442" s="99"/>
      <c r="L442" s="99"/>
      <c r="M442" s="100">
        <v>0</v>
      </c>
      <c r="N442" s="100" t="str">
        <f t="shared" si="6"/>
        <v/>
      </c>
    </row>
    <row r="443" spans="1:14" x14ac:dyDescent="0.25">
      <c r="A443" s="99" t="s">
        <v>486</v>
      </c>
      <c r="B443" s="99" t="s">
        <v>65</v>
      </c>
      <c r="C443" s="99">
        <v>2925</v>
      </c>
      <c r="D443" s="99"/>
      <c r="E443" s="99"/>
      <c r="F443" s="99"/>
      <c r="G443" s="99"/>
      <c r="H443" s="99"/>
      <c r="I443" s="99"/>
      <c r="J443" s="99"/>
      <c r="K443" s="99"/>
      <c r="L443" s="99"/>
      <c r="M443" s="100">
        <v>0</v>
      </c>
      <c r="N443" s="100" t="str">
        <f t="shared" si="6"/>
        <v/>
      </c>
    </row>
    <row r="444" spans="1:14" x14ac:dyDescent="0.25">
      <c r="A444" s="99" t="s">
        <v>487</v>
      </c>
      <c r="B444" s="99" t="s">
        <v>66</v>
      </c>
      <c r="C444" s="99">
        <v>1710</v>
      </c>
      <c r="D444" s="99"/>
      <c r="E444" s="99"/>
      <c r="F444" s="99"/>
      <c r="G444" s="99"/>
      <c r="H444" s="99"/>
      <c r="I444" s="99"/>
      <c r="J444" s="99"/>
      <c r="K444" s="99"/>
      <c r="L444" s="99"/>
      <c r="M444" s="100">
        <v>0</v>
      </c>
      <c r="N444" s="100" t="str">
        <f t="shared" si="6"/>
        <v/>
      </c>
    </row>
    <row r="445" spans="1:14" x14ac:dyDescent="0.25">
      <c r="A445" s="99" t="s">
        <v>488</v>
      </c>
      <c r="B445" s="99" t="s">
        <v>541</v>
      </c>
      <c r="C445" s="99">
        <v>1753</v>
      </c>
      <c r="D445" s="99"/>
      <c r="E445" s="99"/>
      <c r="F445" s="99"/>
      <c r="G445" s="99"/>
      <c r="H445" s="99"/>
      <c r="I445" s="99"/>
      <c r="J445" s="99"/>
      <c r="K445" s="99"/>
      <c r="L445" s="99"/>
      <c r="M445" s="100">
        <v>0</v>
      </c>
      <c r="N445" s="100" t="str">
        <f t="shared" si="6"/>
        <v/>
      </c>
    </row>
    <row r="446" spans="1:14" x14ac:dyDescent="0.25">
      <c r="A446" s="99" t="s">
        <v>489</v>
      </c>
      <c r="B446" s="99" t="s">
        <v>128</v>
      </c>
      <c r="C446" s="99">
        <v>1772</v>
      </c>
      <c r="D446" s="99"/>
      <c r="E446" s="99"/>
      <c r="F446" s="99"/>
      <c r="G446" s="99"/>
      <c r="H446" s="99"/>
      <c r="I446" s="99"/>
      <c r="J446" s="99"/>
      <c r="K446" s="99"/>
      <c r="L446" s="99"/>
      <c r="M446" s="100">
        <v>0</v>
      </c>
      <c r="N446" s="100" t="str">
        <f t="shared" si="6"/>
        <v/>
      </c>
    </row>
    <row r="447" spans="1:14" x14ac:dyDescent="0.25">
      <c r="A447" s="99" t="s">
        <v>571</v>
      </c>
      <c r="B447" s="99" t="s">
        <v>548</v>
      </c>
      <c r="C447" s="99">
        <v>125</v>
      </c>
      <c r="D447" s="99"/>
      <c r="E447" s="99"/>
      <c r="F447" s="99"/>
      <c r="G447" s="99"/>
      <c r="H447" s="99"/>
      <c r="I447" s="99"/>
      <c r="J447" s="99"/>
      <c r="K447" s="99"/>
      <c r="L447" s="99"/>
      <c r="M447" s="100">
        <v>0</v>
      </c>
      <c r="N447" s="100" t="str">
        <f t="shared" si="6"/>
        <v/>
      </c>
    </row>
    <row r="448" spans="1:14" x14ac:dyDescent="0.25">
      <c r="A448" s="99" t="s">
        <v>838</v>
      </c>
      <c r="B448" s="99" t="s">
        <v>839</v>
      </c>
      <c r="C448" s="99">
        <v>323</v>
      </c>
      <c r="D448" s="99"/>
      <c r="E448" s="99"/>
      <c r="F448" s="99"/>
      <c r="G448" s="99"/>
      <c r="H448" s="99"/>
      <c r="I448" s="99"/>
      <c r="J448" s="99"/>
      <c r="K448" s="99"/>
      <c r="L448" s="99"/>
      <c r="M448" s="100">
        <v>0</v>
      </c>
      <c r="N448" s="100" t="str">
        <f t="shared" si="6"/>
        <v/>
      </c>
    </row>
    <row r="449" spans="1:14" x14ac:dyDescent="0.25">
      <c r="A449" s="99" t="s">
        <v>840</v>
      </c>
      <c r="B449" s="99" t="s">
        <v>841</v>
      </c>
      <c r="C449" s="99">
        <v>207</v>
      </c>
      <c r="D449" s="99"/>
      <c r="E449" s="99"/>
      <c r="F449" s="99"/>
      <c r="G449" s="99"/>
      <c r="H449" s="99"/>
      <c r="I449" s="99"/>
      <c r="J449" s="99"/>
      <c r="K449" s="99"/>
      <c r="L449" s="99"/>
      <c r="M449" s="100">
        <v>0</v>
      </c>
      <c r="N449" s="100" t="str">
        <f t="shared" si="6"/>
        <v/>
      </c>
    </row>
    <row r="450" spans="1:14" x14ac:dyDescent="0.25">
      <c r="A450" s="99" t="s">
        <v>490</v>
      </c>
      <c r="B450" s="99" t="s">
        <v>67</v>
      </c>
      <c r="C450" s="99">
        <v>2471</v>
      </c>
      <c r="D450" s="99"/>
      <c r="E450" s="99"/>
      <c r="F450" s="99"/>
      <c r="G450" s="99"/>
      <c r="H450" s="99"/>
      <c r="I450" s="99"/>
      <c r="J450" s="99"/>
      <c r="K450" s="99"/>
      <c r="L450" s="99"/>
      <c r="M450" s="100">
        <v>0</v>
      </c>
      <c r="N450" s="100" t="str">
        <f t="shared" si="6"/>
        <v/>
      </c>
    </row>
    <row r="451" spans="1:14" x14ac:dyDescent="0.25">
      <c r="A451" s="99" t="s">
        <v>491</v>
      </c>
      <c r="B451" s="99" t="s">
        <v>556</v>
      </c>
      <c r="C451" s="99">
        <v>1575</v>
      </c>
      <c r="D451" s="99"/>
      <c r="E451" s="99"/>
      <c r="F451" s="99"/>
      <c r="G451" s="99"/>
      <c r="H451" s="99"/>
      <c r="I451" s="99"/>
      <c r="J451" s="99"/>
      <c r="K451" s="99"/>
      <c r="L451" s="99"/>
      <c r="M451" s="100">
        <v>0</v>
      </c>
      <c r="N451" s="100" t="str">
        <f t="shared" si="6"/>
        <v/>
      </c>
    </row>
    <row r="452" spans="1:14" x14ac:dyDescent="0.25">
      <c r="A452" s="99" t="s">
        <v>492</v>
      </c>
      <c r="B452" s="99" t="s">
        <v>915</v>
      </c>
      <c r="C452" s="99">
        <v>89</v>
      </c>
      <c r="D452" s="99"/>
      <c r="E452" s="99"/>
      <c r="F452" s="99"/>
      <c r="G452" s="99"/>
      <c r="H452" s="99"/>
      <c r="I452" s="99"/>
      <c r="J452" s="99">
        <v>2</v>
      </c>
      <c r="K452" s="99">
        <v>11</v>
      </c>
      <c r="L452" s="99">
        <v>17</v>
      </c>
      <c r="M452" s="100">
        <v>0</v>
      </c>
      <c r="N452" s="100">
        <f t="shared" ref="N452:N476" si="7">IF(L452="","",L452-M452)</f>
        <v>17</v>
      </c>
    </row>
    <row r="453" spans="1:14" x14ac:dyDescent="0.25">
      <c r="A453" s="99" t="s">
        <v>493</v>
      </c>
      <c r="B453" s="99" t="s">
        <v>68</v>
      </c>
      <c r="C453" s="99">
        <v>3069</v>
      </c>
      <c r="D453" s="99"/>
      <c r="E453" s="99"/>
      <c r="F453" s="99"/>
      <c r="G453" s="99"/>
      <c r="H453" s="99"/>
      <c r="I453" s="99"/>
      <c r="J453" s="99"/>
      <c r="K453" s="99"/>
      <c r="L453" s="99"/>
      <c r="M453" s="100">
        <v>0</v>
      </c>
      <c r="N453" s="100" t="str">
        <f t="shared" si="7"/>
        <v/>
      </c>
    </row>
    <row r="454" spans="1:14" x14ac:dyDescent="0.25">
      <c r="A454" s="99" t="s">
        <v>494</v>
      </c>
      <c r="B454" s="99" t="s">
        <v>69</v>
      </c>
      <c r="C454" s="99">
        <v>2261</v>
      </c>
      <c r="D454" s="99"/>
      <c r="E454" s="99"/>
      <c r="F454" s="99"/>
      <c r="G454" s="99"/>
      <c r="H454" s="99"/>
      <c r="I454" s="99"/>
      <c r="J454" s="99"/>
      <c r="K454" s="99"/>
      <c r="L454" s="99"/>
      <c r="M454" s="100">
        <v>0</v>
      </c>
      <c r="N454" s="100" t="str">
        <f t="shared" si="7"/>
        <v/>
      </c>
    </row>
    <row r="455" spans="1:14" x14ac:dyDescent="0.25">
      <c r="A455" s="99" t="s">
        <v>495</v>
      </c>
      <c r="B455" s="99" t="s">
        <v>129</v>
      </c>
      <c r="C455" s="99">
        <v>1990</v>
      </c>
      <c r="D455" s="99"/>
      <c r="E455" s="99"/>
      <c r="F455" s="99"/>
      <c r="G455" s="99"/>
      <c r="H455" s="99"/>
      <c r="I455" s="99"/>
      <c r="J455" s="99"/>
      <c r="K455" s="99"/>
      <c r="L455" s="99"/>
      <c r="M455" s="100">
        <v>0</v>
      </c>
      <c r="N455" s="100" t="str">
        <f t="shared" si="7"/>
        <v/>
      </c>
    </row>
    <row r="456" spans="1:14" x14ac:dyDescent="0.25">
      <c r="A456" s="99" t="s">
        <v>496</v>
      </c>
      <c r="B456" s="99" t="s">
        <v>130</v>
      </c>
      <c r="C456" s="99">
        <v>3027</v>
      </c>
      <c r="D456" s="99"/>
      <c r="E456" s="99"/>
      <c r="F456" s="99"/>
      <c r="G456" s="99"/>
      <c r="H456" s="99"/>
      <c r="I456" s="99"/>
      <c r="J456" s="99"/>
      <c r="K456" s="99"/>
      <c r="L456" s="99"/>
      <c r="M456" s="100">
        <v>0</v>
      </c>
      <c r="N456" s="100" t="str">
        <f t="shared" si="7"/>
        <v/>
      </c>
    </row>
    <row r="457" spans="1:14" x14ac:dyDescent="0.25">
      <c r="A457" s="99" t="s">
        <v>497</v>
      </c>
      <c r="B457" s="99" t="s">
        <v>131</v>
      </c>
      <c r="C457" s="99">
        <v>1599</v>
      </c>
      <c r="D457" s="99"/>
      <c r="E457" s="99"/>
      <c r="F457" s="99"/>
      <c r="G457" s="99"/>
      <c r="H457" s="99"/>
      <c r="I457" s="99"/>
      <c r="J457" s="99"/>
      <c r="K457" s="99"/>
      <c r="L457" s="99"/>
      <c r="M457" s="100">
        <v>0</v>
      </c>
      <c r="N457" s="100" t="str">
        <f t="shared" si="7"/>
        <v/>
      </c>
    </row>
    <row r="458" spans="1:14" x14ac:dyDescent="0.25">
      <c r="A458" s="99" t="s">
        <v>498</v>
      </c>
      <c r="B458" s="99" t="s">
        <v>516</v>
      </c>
      <c r="C458" s="99">
        <v>2969</v>
      </c>
      <c r="D458" s="99"/>
      <c r="E458" s="99"/>
      <c r="F458" s="99"/>
      <c r="G458" s="99"/>
      <c r="H458" s="99"/>
      <c r="I458" s="99"/>
      <c r="J458" s="99"/>
      <c r="K458" s="99"/>
      <c r="L458" s="99"/>
      <c r="M458" s="100">
        <v>0</v>
      </c>
      <c r="N458" s="100" t="str">
        <f t="shared" si="7"/>
        <v/>
      </c>
    </row>
    <row r="459" spans="1:14" x14ac:dyDescent="0.25">
      <c r="A459" s="99" t="s">
        <v>499</v>
      </c>
      <c r="B459" s="99" t="s">
        <v>570</v>
      </c>
      <c r="C459" s="99">
        <v>938</v>
      </c>
      <c r="D459" s="99"/>
      <c r="E459" s="99"/>
      <c r="F459" s="99"/>
      <c r="G459" s="99"/>
      <c r="H459" s="99"/>
      <c r="I459" s="99"/>
      <c r="J459" s="99"/>
      <c r="K459" s="99"/>
      <c r="L459" s="99"/>
      <c r="M459" s="100">
        <v>0</v>
      </c>
      <c r="N459" s="100" t="str">
        <f t="shared" si="7"/>
        <v/>
      </c>
    </row>
    <row r="460" spans="1:14" x14ac:dyDescent="0.25">
      <c r="A460" s="99" t="s">
        <v>500</v>
      </c>
      <c r="B460" s="99" t="s">
        <v>87</v>
      </c>
      <c r="C460" s="99">
        <v>501</v>
      </c>
      <c r="D460" s="99"/>
      <c r="E460" s="99"/>
      <c r="F460" s="99"/>
      <c r="G460" s="99"/>
      <c r="H460" s="99"/>
      <c r="I460" s="99"/>
      <c r="J460" s="99"/>
      <c r="K460" s="99"/>
      <c r="L460" s="99"/>
      <c r="M460" s="100">
        <v>0</v>
      </c>
      <c r="N460" s="100" t="str">
        <f t="shared" si="7"/>
        <v/>
      </c>
    </row>
    <row r="461" spans="1:14" x14ac:dyDescent="0.25">
      <c r="A461" s="99" t="s">
        <v>1381</v>
      </c>
      <c r="B461" s="99" t="s">
        <v>1382</v>
      </c>
      <c r="C461" s="99">
        <v>47</v>
      </c>
      <c r="D461" s="99"/>
      <c r="E461" s="99"/>
      <c r="F461" s="99"/>
      <c r="G461" s="99"/>
      <c r="H461" s="99"/>
      <c r="I461" s="99"/>
      <c r="J461" s="99">
        <v>2</v>
      </c>
      <c r="K461" s="99">
        <v>2</v>
      </c>
      <c r="L461" s="99">
        <v>11</v>
      </c>
      <c r="M461" s="100">
        <v>0</v>
      </c>
      <c r="N461" s="100">
        <f t="shared" si="7"/>
        <v>11</v>
      </c>
    </row>
    <row r="462" spans="1:14" x14ac:dyDescent="0.25">
      <c r="A462" s="99" t="s">
        <v>569</v>
      </c>
      <c r="B462" s="99" t="s">
        <v>568</v>
      </c>
      <c r="C462" s="99">
        <v>181</v>
      </c>
      <c r="D462" s="99"/>
      <c r="E462" s="99"/>
      <c r="F462" s="99"/>
      <c r="G462" s="99"/>
      <c r="H462" s="99"/>
      <c r="I462" s="99"/>
      <c r="J462" s="99">
        <v>2</v>
      </c>
      <c r="K462" s="99">
        <v>12</v>
      </c>
      <c r="L462" s="99">
        <v>22</v>
      </c>
      <c r="M462" s="100">
        <v>0</v>
      </c>
      <c r="N462" s="100">
        <f t="shared" si="7"/>
        <v>22</v>
      </c>
    </row>
    <row r="463" spans="1:14" x14ac:dyDescent="0.25">
      <c r="A463" s="99" t="s">
        <v>567</v>
      </c>
      <c r="B463" s="99" t="s">
        <v>553</v>
      </c>
      <c r="C463" s="99">
        <v>179</v>
      </c>
      <c r="D463" s="99"/>
      <c r="E463" s="99"/>
      <c r="F463" s="99"/>
      <c r="G463" s="99"/>
      <c r="H463" s="99"/>
      <c r="I463" s="99"/>
      <c r="J463" s="99"/>
      <c r="K463" s="99"/>
      <c r="L463" s="99"/>
      <c r="M463" s="100">
        <v>0</v>
      </c>
      <c r="N463" s="100" t="str">
        <f t="shared" si="7"/>
        <v/>
      </c>
    </row>
    <row r="464" spans="1:14" x14ac:dyDescent="0.25">
      <c r="A464" s="99" t="s">
        <v>566</v>
      </c>
      <c r="B464" s="99" t="s">
        <v>565</v>
      </c>
      <c r="C464" s="99">
        <v>386</v>
      </c>
      <c r="D464" s="99">
        <v>1</v>
      </c>
      <c r="E464" s="99"/>
      <c r="F464" s="99"/>
      <c r="G464" s="99">
        <v>1</v>
      </c>
      <c r="H464" s="99">
        <v>2</v>
      </c>
      <c r="I464" s="99">
        <v>2</v>
      </c>
      <c r="J464" s="99">
        <v>14</v>
      </c>
      <c r="K464" s="99">
        <v>30</v>
      </c>
      <c r="L464" s="99">
        <v>76</v>
      </c>
      <c r="M464" s="100">
        <v>0</v>
      </c>
      <c r="N464" s="100">
        <f t="shared" si="7"/>
        <v>76</v>
      </c>
    </row>
    <row r="465" spans="1:14" x14ac:dyDescent="0.25">
      <c r="A465" s="99" t="s">
        <v>501</v>
      </c>
      <c r="B465" s="99" t="s">
        <v>70</v>
      </c>
      <c r="C465" s="99">
        <v>63</v>
      </c>
      <c r="D465" s="99"/>
      <c r="E465" s="99"/>
      <c r="F465" s="99"/>
      <c r="G465" s="99"/>
      <c r="H465" s="99"/>
      <c r="I465" s="99"/>
      <c r="J465" s="99"/>
      <c r="K465" s="99"/>
      <c r="L465" s="99"/>
      <c r="M465" s="100">
        <v>0</v>
      </c>
      <c r="N465" s="100" t="str">
        <f t="shared" si="7"/>
        <v/>
      </c>
    </row>
    <row r="466" spans="1:14" x14ac:dyDescent="0.25">
      <c r="A466" s="99" t="s">
        <v>564</v>
      </c>
      <c r="B466" s="99" t="s">
        <v>970</v>
      </c>
      <c r="C466" s="99">
        <v>17</v>
      </c>
      <c r="D466" s="99"/>
      <c r="E466" s="99"/>
      <c r="F466" s="99"/>
      <c r="G466" s="99"/>
      <c r="H466" s="99"/>
      <c r="I466" s="99"/>
      <c r="J466" s="99"/>
      <c r="K466" s="99"/>
      <c r="L466" s="99"/>
      <c r="M466" s="100">
        <v>0</v>
      </c>
      <c r="N466" s="100" t="str">
        <f t="shared" si="7"/>
        <v/>
      </c>
    </row>
    <row r="467" spans="1:14" x14ac:dyDescent="0.25">
      <c r="A467" s="99" t="s">
        <v>502</v>
      </c>
      <c r="B467" s="99" t="s">
        <v>916</v>
      </c>
      <c r="C467" s="99">
        <v>107</v>
      </c>
      <c r="D467" s="99"/>
      <c r="E467" s="99"/>
      <c r="F467" s="99"/>
      <c r="G467" s="99"/>
      <c r="H467" s="99"/>
      <c r="I467" s="99"/>
      <c r="J467" s="99">
        <v>6</v>
      </c>
      <c r="K467" s="99">
        <v>15</v>
      </c>
      <c r="L467" s="99">
        <v>25</v>
      </c>
      <c r="M467" s="100">
        <v>0</v>
      </c>
      <c r="N467" s="100">
        <f t="shared" si="7"/>
        <v>25</v>
      </c>
    </row>
    <row r="468" spans="1:14" x14ac:dyDescent="0.25">
      <c r="A468" s="99" t="s">
        <v>503</v>
      </c>
      <c r="B468" s="99" t="s">
        <v>88</v>
      </c>
      <c r="C468" s="99">
        <v>97</v>
      </c>
      <c r="D468" s="99"/>
      <c r="E468" s="99"/>
      <c r="F468" s="99"/>
      <c r="G468" s="99"/>
      <c r="H468" s="99"/>
      <c r="I468" s="99"/>
      <c r="J468" s="99"/>
      <c r="K468" s="99">
        <v>1</v>
      </c>
      <c r="L468" s="99">
        <v>4</v>
      </c>
      <c r="M468" s="100">
        <v>0</v>
      </c>
      <c r="N468" s="100">
        <f t="shared" si="7"/>
        <v>4</v>
      </c>
    </row>
    <row r="469" spans="1:14" x14ac:dyDescent="0.25">
      <c r="A469" s="99" t="s">
        <v>504</v>
      </c>
      <c r="B469" s="99" t="s">
        <v>563</v>
      </c>
      <c r="C469" s="99">
        <v>71</v>
      </c>
      <c r="D469" s="99"/>
      <c r="E469" s="99"/>
      <c r="F469" s="99"/>
      <c r="G469" s="99"/>
      <c r="H469" s="99"/>
      <c r="I469" s="99"/>
      <c r="J469" s="99"/>
      <c r="K469" s="99">
        <v>1</v>
      </c>
      <c r="L469" s="99">
        <v>6</v>
      </c>
      <c r="M469" s="100">
        <v>0</v>
      </c>
      <c r="N469" s="100">
        <f t="shared" si="7"/>
        <v>6</v>
      </c>
    </row>
    <row r="470" spans="1:14" x14ac:dyDescent="0.25">
      <c r="A470" s="99" t="s">
        <v>562</v>
      </c>
      <c r="B470" s="99" t="s">
        <v>525</v>
      </c>
      <c r="C470" s="99">
        <v>80</v>
      </c>
      <c r="D470" s="99"/>
      <c r="E470" s="99"/>
      <c r="F470" s="99"/>
      <c r="G470" s="99"/>
      <c r="H470" s="99"/>
      <c r="I470" s="99"/>
      <c r="J470" s="99">
        <v>2</v>
      </c>
      <c r="K470" s="99">
        <v>6</v>
      </c>
      <c r="L470" s="99">
        <v>14</v>
      </c>
      <c r="M470" s="100">
        <v>0</v>
      </c>
      <c r="N470" s="100">
        <f t="shared" si="7"/>
        <v>14</v>
      </c>
    </row>
    <row r="471" spans="1:14" x14ac:dyDescent="0.25">
      <c r="A471" s="99" t="s">
        <v>505</v>
      </c>
      <c r="B471" s="99" t="s">
        <v>561</v>
      </c>
      <c r="C471" s="99">
        <v>70</v>
      </c>
      <c r="D471" s="99"/>
      <c r="E471" s="99"/>
      <c r="F471" s="99"/>
      <c r="G471" s="99">
        <v>2</v>
      </c>
      <c r="H471" s="99">
        <v>4</v>
      </c>
      <c r="I471" s="99">
        <v>8</v>
      </c>
      <c r="J471" s="99">
        <v>10</v>
      </c>
      <c r="K471" s="99">
        <v>6</v>
      </c>
      <c r="L471" s="99">
        <v>9</v>
      </c>
      <c r="M471" s="100">
        <v>0</v>
      </c>
      <c r="N471" s="100">
        <f t="shared" si="7"/>
        <v>9</v>
      </c>
    </row>
    <row r="472" spans="1:14" x14ac:dyDescent="0.25">
      <c r="A472" s="99" t="s">
        <v>506</v>
      </c>
      <c r="B472" s="99" t="s">
        <v>547</v>
      </c>
      <c r="C472" s="99">
        <v>91</v>
      </c>
      <c r="D472" s="99"/>
      <c r="E472" s="99">
        <v>3</v>
      </c>
      <c r="F472" s="99">
        <v>1</v>
      </c>
      <c r="G472" s="99">
        <v>3</v>
      </c>
      <c r="H472" s="99">
        <v>3</v>
      </c>
      <c r="I472" s="99">
        <v>4</v>
      </c>
      <c r="J472" s="99">
        <v>8</v>
      </c>
      <c r="K472" s="99">
        <v>8</v>
      </c>
      <c r="L472" s="99">
        <v>14</v>
      </c>
      <c r="M472" s="100">
        <v>0</v>
      </c>
      <c r="N472" s="100">
        <f t="shared" si="7"/>
        <v>14</v>
      </c>
    </row>
    <row r="473" spans="1:14" x14ac:dyDescent="0.25">
      <c r="A473" s="99" t="s">
        <v>560</v>
      </c>
      <c r="B473" s="99" t="s">
        <v>559</v>
      </c>
      <c r="C473" s="99">
        <v>276</v>
      </c>
      <c r="D473" s="99"/>
      <c r="E473" s="99"/>
      <c r="F473" s="99"/>
      <c r="G473" s="99"/>
      <c r="H473" s="99"/>
      <c r="I473" s="99"/>
      <c r="J473" s="99"/>
      <c r="K473" s="99"/>
      <c r="L473" s="99"/>
      <c r="M473" s="100">
        <v>0</v>
      </c>
      <c r="N473" s="100" t="str">
        <f t="shared" si="7"/>
        <v/>
      </c>
    </row>
    <row r="474" spans="1:14" x14ac:dyDescent="0.25">
      <c r="A474" s="99" t="s">
        <v>982</v>
      </c>
      <c r="B474" s="99" t="s">
        <v>1417</v>
      </c>
      <c r="C474" s="99">
        <v>1</v>
      </c>
      <c r="D474" s="99"/>
      <c r="E474" s="99"/>
      <c r="F474" s="99"/>
      <c r="G474" s="99"/>
      <c r="H474" s="99"/>
      <c r="I474" s="99"/>
      <c r="J474" s="99"/>
      <c r="K474" s="99"/>
      <c r="L474" s="99"/>
      <c r="M474" s="100">
        <v>0</v>
      </c>
      <c r="N474" s="100" t="str">
        <f t="shared" si="7"/>
        <v/>
      </c>
    </row>
    <row r="475" spans="1:14" x14ac:dyDescent="0.25">
      <c r="A475" s="99" t="s">
        <v>558</v>
      </c>
      <c r="B475" s="99" t="s">
        <v>557</v>
      </c>
      <c r="C475" s="99">
        <v>74</v>
      </c>
      <c r="D475" s="99">
        <v>6</v>
      </c>
      <c r="E475" s="99">
        <v>5</v>
      </c>
      <c r="F475" s="99">
        <v>3</v>
      </c>
      <c r="G475" s="99"/>
      <c r="H475" s="99"/>
      <c r="I475" s="99"/>
      <c r="J475" s="99"/>
      <c r="K475" s="99"/>
      <c r="L475" s="99"/>
      <c r="M475" s="100">
        <v>0</v>
      </c>
      <c r="N475" s="100" t="str">
        <f t="shared" si="7"/>
        <v/>
      </c>
    </row>
    <row r="476" spans="1:14" x14ac:dyDescent="0.25">
      <c r="A476" s="99" t="s">
        <v>507</v>
      </c>
      <c r="B476" s="99" t="s">
        <v>984</v>
      </c>
      <c r="C476" s="99">
        <v>225</v>
      </c>
      <c r="D476" s="99">
        <v>12</v>
      </c>
      <c r="E476" s="99">
        <v>10</v>
      </c>
      <c r="F476" s="99">
        <v>13</v>
      </c>
      <c r="G476" s="99">
        <v>14</v>
      </c>
      <c r="H476" s="99">
        <v>2</v>
      </c>
      <c r="I476" s="99">
        <v>7</v>
      </c>
      <c r="J476" s="99">
        <v>9</v>
      </c>
      <c r="K476" s="99">
        <v>12</v>
      </c>
      <c r="L476" s="99">
        <v>14</v>
      </c>
      <c r="M476" s="100">
        <v>0</v>
      </c>
      <c r="N476" s="100">
        <f t="shared" si="7"/>
        <v>14</v>
      </c>
    </row>
    <row r="477" spans="1:14" x14ac:dyDescent="0.25">
      <c r="A477" s="101" t="s">
        <v>508</v>
      </c>
      <c r="B477" s="99" t="s">
        <v>855</v>
      </c>
      <c r="C477" s="99">
        <f>SUM(C3:C476)</f>
        <v>351561</v>
      </c>
      <c r="D477" s="99">
        <f t="shared" ref="D477:N477" si="8">SUM(D3:D476)</f>
        <v>24804</v>
      </c>
      <c r="E477" s="99">
        <f t="shared" si="8"/>
        <v>26861</v>
      </c>
      <c r="F477" s="99">
        <f t="shared" si="8"/>
        <v>27287</v>
      </c>
      <c r="G477" s="99">
        <f t="shared" si="8"/>
        <v>27869</v>
      </c>
      <c r="H477" s="99">
        <f t="shared" si="8"/>
        <v>24781</v>
      </c>
      <c r="I477" s="99">
        <f t="shared" si="8"/>
        <v>25258</v>
      </c>
      <c r="J477" s="99">
        <f t="shared" si="8"/>
        <v>25942</v>
      </c>
      <c r="K477" s="99">
        <f t="shared" si="8"/>
        <v>25999</v>
      </c>
      <c r="L477" s="99">
        <f t="shared" si="8"/>
        <v>26818</v>
      </c>
      <c r="M477" s="96">
        <f t="shared" si="8"/>
        <v>3111</v>
      </c>
      <c r="N477" s="96">
        <f t="shared" si="8"/>
        <v>23707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L152"/>
  <sheetViews>
    <sheetView workbookViewId="0">
      <pane xSplit="3" ySplit="2" topLeftCell="G3" activePane="bottomRight" state="frozen"/>
      <selection activeCell="F474" sqref="F474"/>
      <selection pane="topRight" activeCell="F474" sqref="F474"/>
      <selection pane="bottomLeft" activeCell="F474" sqref="F474"/>
      <selection pane="bottomRight" activeCell="F474" sqref="F474"/>
    </sheetView>
  </sheetViews>
  <sheetFormatPr defaultColWidth="8.85546875" defaultRowHeight="15" x14ac:dyDescent="0.25"/>
  <cols>
    <col min="1" max="32" width="8.85546875" style="89"/>
    <col min="33" max="33" width="31.7109375" style="89" bestFit="1" customWidth="1"/>
    <col min="34" max="16384" width="8.85546875" style="89"/>
  </cols>
  <sheetData>
    <row r="1" spans="1:38" x14ac:dyDescent="0.25">
      <c r="A1" s="104">
        <f>COLUMN()</f>
        <v>1</v>
      </c>
      <c r="B1" s="104">
        <f>COLUMN()</f>
        <v>2</v>
      </c>
      <c r="C1" s="104">
        <f>COLUMN()</f>
        <v>3</v>
      </c>
      <c r="D1" s="105">
        <f>COLUMN()</f>
        <v>4</v>
      </c>
      <c r="E1" s="104">
        <f>COLUMN()</f>
        <v>5</v>
      </c>
      <c r="F1" s="105">
        <f>COLUMN()</f>
        <v>6</v>
      </c>
      <c r="G1" s="104">
        <f>COLUMN()</f>
        <v>7</v>
      </c>
      <c r="H1" s="104">
        <f>COLUMN()</f>
        <v>8</v>
      </c>
      <c r="I1" s="104">
        <f>COLUMN()</f>
        <v>9</v>
      </c>
      <c r="J1" s="104">
        <f>COLUMN()</f>
        <v>10</v>
      </c>
      <c r="K1" s="104">
        <f>COLUMN()</f>
        <v>11</v>
      </c>
      <c r="L1" s="104">
        <f>COLUMN()</f>
        <v>12</v>
      </c>
      <c r="M1" s="104">
        <f>COLUMN()</f>
        <v>13</v>
      </c>
      <c r="N1" s="104">
        <f>COLUMN()</f>
        <v>14</v>
      </c>
      <c r="O1" s="104">
        <f>COLUMN()</f>
        <v>15</v>
      </c>
      <c r="P1" s="105">
        <f>COLUMN()</f>
        <v>16</v>
      </c>
      <c r="Q1" s="104">
        <f>COLUMN()</f>
        <v>17</v>
      </c>
      <c r="R1" s="104">
        <f>COLUMN()</f>
        <v>18</v>
      </c>
      <c r="S1" s="104">
        <f>COLUMN()</f>
        <v>19</v>
      </c>
      <c r="T1" s="104">
        <f>COLUMN()</f>
        <v>20</v>
      </c>
      <c r="U1" s="105">
        <f>COLUMN()</f>
        <v>21</v>
      </c>
      <c r="V1" s="104">
        <f>COLUMN()</f>
        <v>22</v>
      </c>
      <c r="W1" s="104">
        <f>COLUMN()</f>
        <v>23</v>
      </c>
      <c r="X1" s="104">
        <f>COLUMN()</f>
        <v>24</v>
      </c>
      <c r="Y1" s="104">
        <f>COLUMN()</f>
        <v>25</v>
      </c>
      <c r="Z1" s="105">
        <f>COLUMN()</f>
        <v>26</v>
      </c>
      <c r="AA1" s="104">
        <f>COLUMN()</f>
        <v>27</v>
      </c>
      <c r="AB1" s="104">
        <f>COLUMN()</f>
        <v>28</v>
      </c>
      <c r="AC1" s="104">
        <f>COLUMN()</f>
        <v>29</v>
      </c>
      <c r="AD1" s="104">
        <f>COLUMN()</f>
        <v>30</v>
      </c>
      <c r="AE1" s="105">
        <f>COLUMN()</f>
        <v>31</v>
      </c>
      <c r="AF1" s="104">
        <f>COLUMN()</f>
        <v>32</v>
      </c>
      <c r="AG1" s="104">
        <f>COLUMN()</f>
        <v>33</v>
      </c>
    </row>
    <row r="2" spans="1:38" s="97" customFormat="1" ht="60" x14ac:dyDescent="0.2">
      <c r="A2" s="97" t="s">
        <v>983</v>
      </c>
      <c r="B2" s="97" t="s">
        <v>91</v>
      </c>
      <c r="C2" s="97" t="s">
        <v>15</v>
      </c>
      <c r="D2" s="97" t="s">
        <v>1383</v>
      </c>
      <c r="E2" s="97" t="s">
        <v>1010</v>
      </c>
      <c r="F2" s="97" t="s">
        <v>90</v>
      </c>
      <c r="G2" s="97" t="s">
        <v>89</v>
      </c>
      <c r="H2" s="97" t="s">
        <v>1011</v>
      </c>
      <c r="I2" s="97" t="s">
        <v>1012</v>
      </c>
      <c r="J2" s="97" t="s">
        <v>1013</v>
      </c>
      <c r="K2" s="97" t="s">
        <v>1014</v>
      </c>
      <c r="L2" s="97" t="s">
        <v>1015</v>
      </c>
      <c r="M2" s="97" t="s">
        <v>1016</v>
      </c>
      <c r="N2" s="97" t="s">
        <v>1017</v>
      </c>
      <c r="O2" s="97" t="s">
        <v>1018</v>
      </c>
      <c r="P2" s="97" t="s">
        <v>1019</v>
      </c>
      <c r="Q2" s="97" t="s">
        <v>1020</v>
      </c>
      <c r="R2" s="97" t="s">
        <v>1385</v>
      </c>
      <c r="S2" s="97" t="s">
        <v>1021</v>
      </c>
      <c r="T2" s="97" t="s">
        <v>1022</v>
      </c>
      <c r="U2" s="97" t="s">
        <v>1023</v>
      </c>
      <c r="V2" s="97" t="s">
        <v>1024</v>
      </c>
      <c r="W2" s="97" t="s">
        <v>1387</v>
      </c>
      <c r="X2" s="97" t="s">
        <v>1025</v>
      </c>
      <c r="Y2" s="97" t="s">
        <v>1026</v>
      </c>
      <c r="Z2" s="97" t="s">
        <v>1027</v>
      </c>
      <c r="AA2" s="97" t="s">
        <v>1028</v>
      </c>
      <c r="AB2" s="97" t="s">
        <v>1389</v>
      </c>
      <c r="AC2" s="97" t="s">
        <v>1029</v>
      </c>
      <c r="AD2" s="97" t="s">
        <v>1030</v>
      </c>
      <c r="AE2" s="97" t="s">
        <v>1031</v>
      </c>
      <c r="AF2" s="97" t="s">
        <v>1032</v>
      </c>
      <c r="AG2" s="97" t="s">
        <v>1391</v>
      </c>
      <c r="AH2" s="97" t="s">
        <v>1033</v>
      </c>
      <c r="AI2" s="97" t="s">
        <v>1034</v>
      </c>
      <c r="AJ2" s="97" t="s">
        <v>1035</v>
      </c>
      <c r="AK2" s="97" t="s">
        <v>1036</v>
      </c>
      <c r="AL2" s="97" t="s">
        <v>1392</v>
      </c>
    </row>
    <row r="3" spans="1:38" x14ac:dyDescent="0.25">
      <c r="A3" s="89" t="str">
        <f>LEFT(C3,4)</f>
        <v>0070</v>
      </c>
      <c r="B3" s="89" t="s">
        <v>1421</v>
      </c>
      <c r="C3" s="89" t="s">
        <v>1038</v>
      </c>
      <c r="D3" s="89">
        <f>SUM(H3:J3)</f>
        <v>22</v>
      </c>
      <c r="E3" s="89">
        <v>73</v>
      </c>
      <c r="F3" s="89">
        <v>47.57</v>
      </c>
      <c r="G3" s="89">
        <v>34.729999999999997</v>
      </c>
      <c r="H3" s="89">
        <v>22</v>
      </c>
      <c r="I3" s="89">
        <v>0</v>
      </c>
      <c r="J3" s="89">
        <v>0</v>
      </c>
      <c r="K3" s="89">
        <v>1</v>
      </c>
      <c r="L3" s="89">
        <v>0</v>
      </c>
      <c r="M3" s="89">
        <v>0</v>
      </c>
      <c r="N3" s="89" t="s">
        <v>918</v>
      </c>
      <c r="O3" s="89">
        <v>22</v>
      </c>
      <c r="P3" s="89">
        <v>0.53</v>
      </c>
      <c r="Q3" s="89">
        <v>11.68</v>
      </c>
      <c r="R3" s="89" t="s">
        <v>1422</v>
      </c>
      <c r="S3" s="89" t="s">
        <v>920</v>
      </c>
      <c r="T3" s="89">
        <v>19</v>
      </c>
      <c r="U3" s="89">
        <v>0.44</v>
      </c>
      <c r="V3" s="89">
        <v>8.36</v>
      </c>
      <c r="W3" s="89" t="s">
        <v>1423</v>
      </c>
      <c r="X3" s="89" t="s">
        <v>917</v>
      </c>
      <c r="Y3" s="89">
        <v>12</v>
      </c>
      <c r="Z3" s="89">
        <v>0.42</v>
      </c>
      <c r="AA3" s="89">
        <v>5.09</v>
      </c>
      <c r="AB3" s="89" t="s">
        <v>1424</v>
      </c>
      <c r="AC3" s="89" t="s">
        <v>919</v>
      </c>
      <c r="AD3" s="89">
        <v>20</v>
      </c>
      <c r="AE3" s="89">
        <v>0.48</v>
      </c>
      <c r="AF3" s="89">
        <v>9.59</v>
      </c>
      <c r="AG3" s="89" t="s">
        <v>1424</v>
      </c>
    </row>
    <row r="4" spans="1:38" x14ac:dyDescent="0.25">
      <c r="A4" s="89" t="str">
        <f t="shared" ref="A4:A67" si="0">LEFT(C4,4)</f>
        <v>0071</v>
      </c>
      <c r="B4" s="89" t="s">
        <v>1421</v>
      </c>
      <c r="C4" s="89" t="s">
        <v>1039</v>
      </c>
      <c r="D4" s="89">
        <f t="shared" ref="D4:D67" si="1">SUM(H4:J4)</f>
        <v>138</v>
      </c>
      <c r="E4" s="89">
        <v>73</v>
      </c>
      <c r="F4" s="89">
        <v>46.73</v>
      </c>
      <c r="G4" s="89">
        <v>34.119999999999997</v>
      </c>
      <c r="H4" s="89">
        <v>122</v>
      </c>
      <c r="I4" s="89">
        <v>16</v>
      </c>
      <c r="J4" s="89">
        <v>0</v>
      </c>
      <c r="K4" s="89">
        <v>0.88</v>
      </c>
      <c r="L4" s="89">
        <v>0.12</v>
      </c>
      <c r="M4" s="89">
        <v>0</v>
      </c>
      <c r="N4" s="89" t="s">
        <v>918</v>
      </c>
      <c r="O4" s="89">
        <v>22</v>
      </c>
      <c r="P4" s="89">
        <v>0.48</v>
      </c>
      <c r="Q4" s="89">
        <v>10.48</v>
      </c>
      <c r="R4" s="89" t="s">
        <v>1422</v>
      </c>
      <c r="S4" s="89" t="s">
        <v>920</v>
      </c>
      <c r="T4" s="89">
        <v>19</v>
      </c>
      <c r="U4" s="89">
        <v>0.46</v>
      </c>
      <c r="V4" s="89">
        <v>8.64</v>
      </c>
      <c r="W4" s="89" t="s">
        <v>1423</v>
      </c>
      <c r="X4" s="89" t="s">
        <v>917</v>
      </c>
      <c r="Y4" s="89">
        <v>12</v>
      </c>
      <c r="Z4" s="89">
        <v>0.48</v>
      </c>
      <c r="AA4" s="89">
        <v>5.82</v>
      </c>
      <c r="AB4" s="89" t="s">
        <v>1424</v>
      </c>
      <c r="AC4" s="89" t="s">
        <v>919</v>
      </c>
      <c r="AD4" s="89">
        <v>20</v>
      </c>
      <c r="AE4" s="89">
        <v>0.46</v>
      </c>
      <c r="AF4" s="89">
        <v>9.18</v>
      </c>
      <c r="AG4" s="89" t="s">
        <v>1424</v>
      </c>
    </row>
    <row r="5" spans="1:38" x14ac:dyDescent="0.25">
      <c r="A5" s="89" t="str">
        <f t="shared" si="0"/>
        <v>0073</v>
      </c>
      <c r="B5" s="89" t="s">
        <v>1421</v>
      </c>
      <c r="C5" s="89" t="s">
        <v>1041</v>
      </c>
      <c r="D5" s="89">
        <f t="shared" si="1"/>
        <v>93</v>
      </c>
      <c r="E5" s="89">
        <v>73</v>
      </c>
      <c r="F5" s="89">
        <v>41.5</v>
      </c>
      <c r="G5" s="89">
        <v>30.29</v>
      </c>
      <c r="H5" s="89">
        <v>91</v>
      </c>
      <c r="I5" s="89">
        <v>2</v>
      </c>
      <c r="J5" s="89">
        <v>0</v>
      </c>
      <c r="K5" s="89">
        <v>0.98</v>
      </c>
      <c r="L5" s="89">
        <v>0.02</v>
      </c>
      <c r="M5" s="89">
        <v>0</v>
      </c>
      <c r="N5" s="89" t="s">
        <v>918</v>
      </c>
      <c r="O5" s="89">
        <v>22</v>
      </c>
      <c r="P5" s="89">
        <v>0.43</v>
      </c>
      <c r="Q5" s="89">
        <v>9.43</v>
      </c>
      <c r="R5" s="89" t="s">
        <v>1422</v>
      </c>
      <c r="S5" s="89" t="s">
        <v>920</v>
      </c>
      <c r="T5" s="89">
        <v>19</v>
      </c>
      <c r="U5" s="89">
        <v>0.39</v>
      </c>
      <c r="V5" s="89">
        <v>7.45</v>
      </c>
      <c r="W5" s="89" t="s">
        <v>1423</v>
      </c>
      <c r="X5" s="89" t="s">
        <v>917</v>
      </c>
      <c r="Y5" s="89">
        <v>12</v>
      </c>
      <c r="Z5" s="89">
        <v>0.43</v>
      </c>
      <c r="AA5" s="89">
        <v>5.2</v>
      </c>
      <c r="AB5" s="89" t="s">
        <v>1424</v>
      </c>
      <c r="AC5" s="89" t="s">
        <v>919</v>
      </c>
      <c r="AD5" s="89">
        <v>20</v>
      </c>
      <c r="AE5" s="89">
        <v>0.41</v>
      </c>
      <c r="AF5" s="89">
        <v>8.1999999999999993</v>
      </c>
      <c r="AG5" s="89" t="s">
        <v>1424</v>
      </c>
    </row>
    <row r="6" spans="1:38" x14ac:dyDescent="0.25">
      <c r="A6" s="89" t="str">
        <f t="shared" si="0"/>
        <v>0091</v>
      </c>
      <c r="B6" s="89" t="s">
        <v>1421</v>
      </c>
      <c r="C6" s="89" t="s">
        <v>1043</v>
      </c>
      <c r="D6" s="89">
        <f t="shared" si="1"/>
        <v>208</v>
      </c>
      <c r="E6" s="89">
        <v>73</v>
      </c>
      <c r="F6" s="89">
        <v>45.75</v>
      </c>
      <c r="G6" s="89">
        <v>33.4</v>
      </c>
      <c r="H6" s="89">
        <v>187</v>
      </c>
      <c r="I6" s="89">
        <v>21</v>
      </c>
      <c r="J6" s="89">
        <v>0</v>
      </c>
      <c r="K6" s="89">
        <v>0.9</v>
      </c>
      <c r="L6" s="89">
        <v>0.1</v>
      </c>
      <c r="M6" s="89">
        <v>0</v>
      </c>
      <c r="N6" s="89" t="s">
        <v>918</v>
      </c>
      <c r="O6" s="89">
        <v>22</v>
      </c>
      <c r="P6" s="89">
        <v>0.47</v>
      </c>
      <c r="Q6" s="89">
        <v>10.4</v>
      </c>
      <c r="R6" s="89" t="s">
        <v>1422</v>
      </c>
      <c r="S6" s="89" t="s">
        <v>920</v>
      </c>
      <c r="T6" s="89">
        <v>19</v>
      </c>
      <c r="U6" s="89">
        <v>0.43</v>
      </c>
      <c r="V6" s="89">
        <v>8.1199999999999992</v>
      </c>
      <c r="W6" s="89" t="s">
        <v>1423</v>
      </c>
      <c r="X6" s="89" t="s">
        <v>917</v>
      </c>
      <c r="Y6" s="89">
        <v>12</v>
      </c>
      <c r="Z6" s="89">
        <v>0.46</v>
      </c>
      <c r="AA6" s="89">
        <v>5.57</v>
      </c>
      <c r="AB6" s="89" t="s">
        <v>1424</v>
      </c>
      <c r="AC6" s="89" t="s">
        <v>919</v>
      </c>
      <c r="AD6" s="89">
        <v>20</v>
      </c>
      <c r="AE6" s="89">
        <v>0.47</v>
      </c>
      <c r="AF6" s="89">
        <v>9.31</v>
      </c>
      <c r="AG6" s="89" t="s">
        <v>1424</v>
      </c>
    </row>
    <row r="7" spans="1:38" x14ac:dyDescent="0.25">
      <c r="A7" s="89" t="str">
        <f t="shared" si="0"/>
        <v>0092</v>
      </c>
      <c r="B7" s="89" t="s">
        <v>1421</v>
      </c>
      <c r="C7" s="89" t="s">
        <v>1044</v>
      </c>
      <c r="D7" s="89">
        <f t="shared" si="1"/>
        <v>178</v>
      </c>
      <c r="E7" s="89">
        <v>73</v>
      </c>
      <c r="F7" s="89">
        <v>47.45</v>
      </c>
      <c r="G7" s="89">
        <v>34.630000000000003</v>
      </c>
      <c r="H7" s="89">
        <v>153</v>
      </c>
      <c r="I7" s="89">
        <v>25</v>
      </c>
      <c r="J7" s="89">
        <v>0</v>
      </c>
      <c r="K7" s="89">
        <v>0.86</v>
      </c>
      <c r="L7" s="89">
        <v>0.14000000000000001</v>
      </c>
      <c r="M7" s="89">
        <v>0</v>
      </c>
      <c r="N7" s="89" t="s">
        <v>918</v>
      </c>
      <c r="O7" s="89">
        <v>22</v>
      </c>
      <c r="P7" s="89">
        <v>0.48</v>
      </c>
      <c r="Q7" s="89">
        <v>10.45</v>
      </c>
      <c r="R7" s="89" t="s">
        <v>1422</v>
      </c>
      <c r="S7" s="89" t="s">
        <v>920</v>
      </c>
      <c r="T7" s="89">
        <v>19</v>
      </c>
      <c r="U7" s="89">
        <v>0.47</v>
      </c>
      <c r="V7" s="89">
        <v>8.94</v>
      </c>
      <c r="W7" s="89" t="s">
        <v>1423</v>
      </c>
      <c r="X7" s="89" t="s">
        <v>917</v>
      </c>
      <c r="Y7" s="89">
        <v>12</v>
      </c>
      <c r="Z7" s="89">
        <v>0.46</v>
      </c>
      <c r="AA7" s="89">
        <v>5.49</v>
      </c>
      <c r="AB7" s="89" t="s">
        <v>1424</v>
      </c>
      <c r="AC7" s="89" t="s">
        <v>919</v>
      </c>
      <c r="AD7" s="89">
        <v>20</v>
      </c>
      <c r="AE7" s="89">
        <v>0.49</v>
      </c>
      <c r="AF7" s="89">
        <v>9.75</v>
      </c>
      <c r="AG7" s="89" t="s">
        <v>1424</v>
      </c>
    </row>
    <row r="8" spans="1:38" x14ac:dyDescent="0.25">
      <c r="A8" s="89" t="str">
        <f t="shared" si="0"/>
        <v>0122</v>
      </c>
      <c r="B8" s="89" t="s">
        <v>1421</v>
      </c>
      <c r="C8" s="89" t="s">
        <v>1049</v>
      </c>
      <c r="D8" s="89">
        <f t="shared" si="1"/>
        <v>158</v>
      </c>
      <c r="E8" s="89">
        <v>73</v>
      </c>
      <c r="F8" s="89">
        <v>44.28</v>
      </c>
      <c r="G8" s="89">
        <v>32.32</v>
      </c>
      <c r="H8" s="89">
        <v>143</v>
      </c>
      <c r="I8" s="89">
        <v>15</v>
      </c>
      <c r="J8" s="89">
        <v>0</v>
      </c>
      <c r="K8" s="89">
        <v>0.91</v>
      </c>
      <c r="L8" s="89">
        <v>0.09</v>
      </c>
      <c r="M8" s="89">
        <v>0</v>
      </c>
      <c r="N8" s="89" t="s">
        <v>918</v>
      </c>
      <c r="O8" s="89">
        <v>22</v>
      </c>
      <c r="P8" s="89">
        <v>0.44</v>
      </c>
      <c r="Q8" s="89">
        <v>9.7200000000000006</v>
      </c>
      <c r="R8" s="89" t="s">
        <v>1422</v>
      </c>
      <c r="S8" s="89" t="s">
        <v>920</v>
      </c>
      <c r="T8" s="89">
        <v>19</v>
      </c>
      <c r="U8" s="89">
        <v>0.42</v>
      </c>
      <c r="V8" s="89">
        <v>8.08</v>
      </c>
      <c r="W8" s="89" t="s">
        <v>1423</v>
      </c>
      <c r="X8" s="89" t="s">
        <v>917</v>
      </c>
      <c r="Y8" s="89">
        <v>12</v>
      </c>
      <c r="Z8" s="89">
        <v>0.46</v>
      </c>
      <c r="AA8" s="89">
        <v>5.55</v>
      </c>
      <c r="AB8" s="89" t="s">
        <v>1424</v>
      </c>
      <c r="AC8" s="89" t="s">
        <v>919</v>
      </c>
      <c r="AD8" s="89">
        <v>20</v>
      </c>
      <c r="AE8" s="89">
        <v>0.45</v>
      </c>
      <c r="AF8" s="89">
        <v>8.9700000000000006</v>
      </c>
      <c r="AG8" s="89" t="s">
        <v>1424</v>
      </c>
    </row>
    <row r="9" spans="1:38" x14ac:dyDescent="0.25">
      <c r="A9" s="89" t="str">
        <f t="shared" si="0"/>
        <v>0231</v>
      </c>
      <c r="B9" s="89" t="s">
        <v>1421</v>
      </c>
      <c r="C9" s="89" t="s">
        <v>1053</v>
      </c>
      <c r="D9" s="89">
        <f t="shared" si="1"/>
        <v>180</v>
      </c>
      <c r="E9" s="89">
        <v>73</v>
      </c>
      <c r="F9" s="89">
        <v>45</v>
      </c>
      <c r="G9" s="89">
        <v>32.85</v>
      </c>
      <c r="H9" s="89">
        <v>161</v>
      </c>
      <c r="I9" s="89">
        <v>19</v>
      </c>
      <c r="J9" s="89">
        <v>0</v>
      </c>
      <c r="K9" s="89">
        <v>0.89</v>
      </c>
      <c r="L9" s="89">
        <v>0.11</v>
      </c>
      <c r="M9" s="89">
        <v>0</v>
      </c>
      <c r="N9" s="89" t="s">
        <v>918</v>
      </c>
      <c r="O9" s="89">
        <v>22</v>
      </c>
      <c r="P9" s="89">
        <v>0.46</v>
      </c>
      <c r="Q9" s="89">
        <v>10.1</v>
      </c>
      <c r="R9" s="89" t="s">
        <v>1422</v>
      </c>
      <c r="S9" s="89" t="s">
        <v>920</v>
      </c>
      <c r="T9" s="89">
        <v>19</v>
      </c>
      <c r="U9" s="89">
        <v>0.42</v>
      </c>
      <c r="V9" s="89">
        <v>8</v>
      </c>
      <c r="W9" s="89" t="s">
        <v>1423</v>
      </c>
      <c r="X9" s="89" t="s">
        <v>917</v>
      </c>
      <c r="Y9" s="89">
        <v>12</v>
      </c>
      <c r="Z9" s="89">
        <v>0.45</v>
      </c>
      <c r="AA9" s="89">
        <v>5.36</v>
      </c>
      <c r="AB9" s="89" t="s">
        <v>1424</v>
      </c>
      <c r="AC9" s="89" t="s">
        <v>919</v>
      </c>
      <c r="AD9" s="89">
        <v>20</v>
      </c>
      <c r="AE9" s="89">
        <v>0.47</v>
      </c>
      <c r="AF9" s="89">
        <v>9.39</v>
      </c>
      <c r="AG9" s="89" t="s">
        <v>1424</v>
      </c>
    </row>
    <row r="10" spans="1:38" x14ac:dyDescent="0.25">
      <c r="A10" s="91" t="str">
        <f t="shared" si="0"/>
        <v>0241</v>
      </c>
      <c r="B10" s="91" t="s">
        <v>1421</v>
      </c>
      <c r="C10" s="91" t="s">
        <v>1054</v>
      </c>
      <c r="D10" s="91">
        <f t="shared" si="1"/>
        <v>126</v>
      </c>
      <c r="E10" s="91">
        <v>73</v>
      </c>
      <c r="F10" s="91">
        <v>45.8</v>
      </c>
      <c r="G10" s="91">
        <v>33.44</v>
      </c>
      <c r="H10" s="91">
        <v>119</v>
      </c>
      <c r="I10" s="91">
        <v>7</v>
      </c>
      <c r="J10" s="91">
        <v>0</v>
      </c>
      <c r="K10" s="91">
        <v>0.94</v>
      </c>
      <c r="L10" s="91">
        <v>0.06</v>
      </c>
      <c r="M10" s="91">
        <v>0</v>
      </c>
      <c r="N10" s="91" t="s">
        <v>918</v>
      </c>
      <c r="O10" s="91">
        <v>22</v>
      </c>
      <c r="P10" s="91">
        <v>0.46</v>
      </c>
      <c r="Q10" s="91">
        <v>10.16</v>
      </c>
      <c r="R10" s="91" t="s">
        <v>1422</v>
      </c>
      <c r="S10" s="91" t="s">
        <v>920</v>
      </c>
      <c r="T10" s="91">
        <v>19</v>
      </c>
      <c r="U10" s="91">
        <v>0.46</v>
      </c>
      <c r="V10" s="91">
        <v>8.83</v>
      </c>
      <c r="W10" s="91" t="s">
        <v>1423</v>
      </c>
      <c r="X10" s="91" t="s">
        <v>917</v>
      </c>
      <c r="Y10" s="91">
        <v>12</v>
      </c>
      <c r="Z10" s="91">
        <v>0.47</v>
      </c>
      <c r="AA10" s="91">
        <v>5.64</v>
      </c>
      <c r="AB10" s="91" t="s">
        <v>1424</v>
      </c>
      <c r="AC10" s="91" t="s">
        <v>919</v>
      </c>
      <c r="AD10" s="91">
        <v>20</v>
      </c>
      <c r="AE10" s="91">
        <v>0.44</v>
      </c>
      <c r="AF10" s="91">
        <v>8.8000000000000007</v>
      </c>
      <c r="AG10" s="91" t="s">
        <v>1424</v>
      </c>
      <c r="AH10" s="91"/>
      <c r="AI10" s="91"/>
    </row>
    <row r="11" spans="1:38" x14ac:dyDescent="0.25">
      <c r="A11" s="89" t="str">
        <f t="shared" si="0"/>
        <v>0332</v>
      </c>
      <c r="B11" s="89" t="s">
        <v>1421</v>
      </c>
      <c r="C11" s="89" t="s">
        <v>1060</v>
      </c>
      <c r="D11" s="89">
        <f t="shared" si="1"/>
        <v>116</v>
      </c>
      <c r="E11" s="89">
        <v>73</v>
      </c>
      <c r="F11" s="89">
        <v>46.59</v>
      </c>
      <c r="G11" s="89">
        <v>34.01</v>
      </c>
      <c r="H11" s="89">
        <v>113</v>
      </c>
      <c r="I11" s="89">
        <v>3</v>
      </c>
      <c r="J11" s="89">
        <v>0</v>
      </c>
      <c r="K11" s="89">
        <v>0.97</v>
      </c>
      <c r="L11" s="89">
        <v>0.03</v>
      </c>
      <c r="M11" s="89">
        <v>0</v>
      </c>
      <c r="N11" s="89" t="s">
        <v>918</v>
      </c>
      <c r="O11" s="89">
        <v>22</v>
      </c>
      <c r="P11" s="89">
        <v>0.5</v>
      </c>
      <c r="Q11" s="89">
        <v>10.96</v>
      </c>
      <c r="R11" s="89" t="s">
        <v>1422</v>
      </c>
      <c r="S11" s="89" t="s">
        <v>920</v>
      </c>
      <c r="T11" s="89">
        <v>19</v>
      </c>
      <c r="U11" s="89">
        <v>0.43</v>
      </c>
      <c r="V11" s="89">
        <v>8.2200000000000006</v>
      </c>
      <c r="W11" s="89" t="s">
        <v>1423</v>
      </c>
      <c r="X11" s="89" t="s">
        <v>917</v>
      </c>
      <c r="Y11" s="89">
        <v>12</v>
      </c>
      <c r="Z11" s="89">
        <v>0.48</v>
      </c>
      <c r="AA11" s="89">
        <v>5.73</v>
      </c>
      <c r="AB11" s="89" t="s">
        <v>1424</v>
      </c>
      <c r="AC11" s="89" t="s">
        <v>919</v>
      </c>
      <c r="AD11" s="89">
        <v>20</v>
      </c>
      <c r="AE11" s="89">
        <v>0.46</v>
      </c>
      <c r="AF11" s="89">
        <v>9.1</v>
      </c>
      <c r="AG11" s="89" t="s">
        <v>1424</v>
      </c>
    </row>
    <row r="12" spans="1:38" x14ac:dyDescent="0.25">
      <c r="A12" s="89" t="str">
        <f t="shared" si="0"/>
        <v>0451</v>
      </c>
      <c r="B12" s="89" t="s">
        <v>1421</v>
      </c>
      <c r="C12" s="89" t="s">
        <v>1067</v>
      </c>
      <c r="D12" s="89">
        <f t="shared" si="1"/>
        <v>154</v>
      </c>
      <c r="E12" s="89">
        <v>73</v>
      </c>
      <c r="F12" s="89">
        <v>42.4</v>
      </c>
      <c r="G12" s="89">
        <v>30.95</v>
      </c>
      <c r="H12" s="89">
        <v>141</v>
      </c>
      <c r="I12" s="89">
        <v>13</v>
      </c>
      <c r="J12" s="89">
        <v>0</v>
      </c>
      <c r="K12" s="89">
        <v>0.92</v>
      </c>
      <c r="L12" s="89">
        <v>0.08</v>
      </c>
      <c r="M12" s="89">
        <v>0</v>
      </c>
      <c r="N12" s="89" t="s">
        <v>918</v>
      </c>
      <c r="O12" s="89">
        <v>22</v>
      </c>
      <c r="P12" s="89">
        <v>0.44</v>
      </c>
      <c r="Q12" s="89">
        <v>9.7200000000000006</v>
      </c>
      <c r="R12" s="89" t="s">
        <v>1422</v>
      </c>
      <c r="S12" s="89" t="s">
        <v>920</v>
      </c>
      <c r="T12" s="89">
        <v>19</v>
      </c>
      <c r="U12" s="89">
        <v>0.44</v>
      </c>
      <c r="V12" s="89">
        <v>8.3000000000000007</v>
      </c>
      <c r="W12" s="89" t="s">
        <v>1423</v>
      </c>
      <c r="X12" s="89" t="s">
        <v>917</v>
      </c>
      <c r="Y12" s="89">
        <v>12</v>
      </c>
      <c r="Z12" s="89">
        <v>0.4</v>
      </c>
      <c r="AA12" s="89">
        <v>4.75</v>
      </c>
      <c r="AB12" s="89" t="s">
        <v>1424</v>
      </c>
      <c r="AC12" s="89" t="s">
        <v>919</v>
      </c>
      <c r="AD12" s="89">
        <v>20</v>
      </c>
      <c r="AE12" s="89">
        <v>0.41</v>
      </c>
      <c r="AF12" s="89">
        <v>8.18</v>
      </c>
      <c r="AG12" s="89" t="s">
        <v>1424</v>
      </c>
    </row>
    <row r="13" spans="1:38" x14ac:dyDescent="0.25">
      <c r="A13" s="89" t="str">
        <f t="shared" si="0"/>
        <v>0651</v>
      </c>
      <c r="B13" s="89" t="s">
        <v>1421</v>
      </c>
      <c r="C13" s="89" t="s">
        <v>1076</v>
      </c>
      <c r="D13" s="89">
        <f t="shared" si="1"/>
        <v>61</v>
      </c>
      <c r="E13" s="89">
        <v>73</v>
      </c>
      <c r="F13" s="89">
        <v>39.1</v>
      </c>
      <c r="G13" s="89">
        <v>28.54</v>
      </c>
      <c r="H13" s="89">
        <v>61</v>
      </c>
      <c r="I13" s="89">
        <v>0</v>
      </c>
      <c r="J13" s="89">
        <v>0</v>
      </c>
      <c r="K13" s="89">
        <v>1</v>
      </c>
      <c r="L13" s="89">
        <v>0</v>
      </c>
      <c r="M13" s="89">
        <v>0</v>
      </c>
      <c r="N13" s="89" t="s">
        <v>918</v>
      </c>
      <c r="O13" s="89">
        <v>22</v>
      </c>
      <c r="P13" s="89">
        <v>0.41</v>
      </c>
      <c r="Q13" s="89">
        <v>8.9700000000000006</v>
      </c>
      <c r="R13" s="89" t="s">
        <v>1422</v>
      </c>
      <c r="S13" s="89" t="s">
        <v>920</v>
      </c>
      <c r="T13" s="89">
        <v>19</v>
      </c>
      <c r="U13" s="89">
        <v>0.38</v>
      </c>
      <c r="V13" s="89">
        <v>7.23</v>
      </c>
      <c r="W13" s="89" t="s">
        <v>1423</v>
      </c>
      <c r="X13" s="89" t="s">
        <v>917</v>
      </c>
      <c r="Y13" s="89">
        <v>12</v>
      </c>
      <c r="Z13" s="89">
        <v>0.35</v>
      </c>
      <c r="AA13" s="89">
        <v>4.21</v>
      </c>
      <c r="AB13" s="89" t="s">
        <v>1424</v>
      </c>
      <c r="AC13" s="89" t="s">
        <v>919</v>
      </c>
      <c r="AD13" s="89">
        <v>20</v>
      </c>
      <c r="AE13" s="89">
        <v>0.41</v>
      </c>
      <c r="AF13" s="89">
        <v>8.1300000000000008</v>
      </c>
      <c r="AG13" s="89" t="s">
        <v>1424</v>
      </c>
    </row>
    <row r="14" spans="1:38" x14ac:dyDescent="0.25">
      <c r="A14" s="89" t="str">
        <f t="shared" si="0"/>
        <v>0761</v>
      </c>
      <c r="B14" s="89" t="s">
        <v>1421</v>
      </c>
      <c r="C14" s="89" t="s">
        <v>1081</v>
      </c>
      <c r="D14" s="89">
        <f t="shared" si="1"/>
        <v>101</v>
      </c>
      <c r="E14" s="89">
        <v>73</v>
      </c>
      <c r="F14" s="89">
        <v>40.04</v>
      </c>
      <c r="G14" s="89">
        <v>29.23</v>
      </c>
      <c r="H14" s="89">
        <v>95</v>
      </c>
      <c r="I14" s="89">
        <v>6</v>
      </c>
      <c r="J14" s="89">
        <v>0</v>
      </c>
      <c r="K14" s="89">
        <v>0.94</v>
      </c>
      <c r="L14" s="89">
        <v>0.06</v>
      </c>
      <c r="M14" s="89">
        <v>0</v>
      </c>
      <c r="N14" s="89" t="s">
        <v>918</v>
      </c>
      <c r="O14" s="89">
        <v>22</v>
      </c>
      <c r="P14" s="89">
        <v>0.4</v>
      </c>
      <c r="Q14" s="89">
        <v>8.89</v>
      </c>
      <c r="R14" s="89" t="s">
        <v>1422</v>
      </c>
      <c r="S14" s="89" t="s">
        <v>920</v>
      </c>
      <c r="T14" s="89">
        <v>19</v>
      </c>
      <c r="U14" s="89">
        <v>0.37</v>
      </c>
      <c r="V14" s="89">
        <v>7.07</v>
      </c>
      <c r="W14" s="89" t="s">
        <v>1423</v>
      </c>
      <c r="X14" s="89" t="s">
        <v>917</v>
      </c>
      <c r="Y14" s="89">
        <v>12</v>
      </c>
      <c r="Z14" s="89">
        <v>0.44</v>
      </c>
      <c r="AA14" s="89">
        <v>5.24</v>
      </c>
      <c r="AB14" s="89" t="s">
        <v>1424</v>
      </c>
      <c r="AC14" s="89" t="s">
        <v>919</v>
      </c>
      <c r="AD14" s="89">
        <v>20</v>
      </c>
      <c r="AE14" s="89">
        <v>0.4</v>
      </c>
      <c r="AF14" s="89">
        <v>8.0299999999999994</v>
      </c>
      <c r="AG14" s="89" t="s">
        <v>1424</v>
      </c>
    </row>
    <row r="15" spans="1:38" x14ac:dyDescent="0.25">
      <c r="A15" s="89" t="str">
        <f t="shared" si="0"/>
        <v>0961</v>
      </c>
      <c r="B15" s="89" t="s">
        <v>1421</v>
      </c>
      <c r="C15" s="89" t="s">
        <v>1088</v>
      </c>
      <c r="D15" s="89">
        <f t="shared" si="1"/>
        <v>18</v>
      </c>
      <c r="E15" s="89">
        <v>73</v>
      </c>
      <c r="F15" s="89">
        <v>47.49</v>
      </c>
      <c r="G15" s="89">
        <v>34.67</v>
      </c>
      <c r="H15" s="89">
        <v>15</v>
      </c>
      <c r="I15" s="89">
        <v>3</v>
      </c>
      <c r="J15" s="89">
        <v>0</v>
      </c>
      <c r="K15" s="89">
        <v>0.83</v>
      </c>
      <c r="L15" s="89">
        <v>0.17</v>
      </c>
      <c r="M15" s="89">
        <v>0</v>
      </c>
      <c r="N15" s="89" t="s">
        <v>918</v>
      </c>
      <c r="O15" s="89">
        <v>22</v>
      </c>
      <c r="P15" s="89">
        <v>0.45</v>
      </c>
      <c r="Q15" s="89">
        <v>10</v>
      </c>
      <c r="R15" s="89" t="s">
        <v>1422</v>
      </c>
      <c r="S15" s="89" t="s">
        <v>920</v>
      </c>
      <c r="T15" s="89">
        <v>19</v>
      </c>
      <c r="U15" s="89">
        <v>0.53</v>
      </c>
      <c r="V15" s="89">
        <v>10</v>
      </c>
      <c r="W15" s="89" t="s">
        <v>1423</v>
      </c>
      <c r="X15" s="89" t="s">
        <v>917</v>
      </c>
      <c r="Y15" s="89">
        <v>12</v>
      </c>
      <c r="Z15" s="89">
        <v>0.49</v>
      </c>
      <c r="AA15" s="89">
        <v>5.89</v>
      </c>
      <c r="AB15" s="89" t="s">
        <v>1424</v>
      </c>
      <c r="AC15" s="89" t="s">
        <v>919</v>
      </c>
      <c r="AD15" s="89">
        <v>20</v>
      </c>
      <c r="AE15" s="89">
        <v>0.44</v>
      </c>
      <c r="AF15" s="89">
        <v>8.7799999999999994</v>
      </c>
      <c r="AG15" s="89" t="s">
        <v>1424</v>
      </c>
    </row>
    <row r="16" spans="1:38" x14ac:dyDescent="0.25">
      <c r="A16" s="89" t="str">
        <f t="shared" si="0"/>
        <v>1020</v>
      </c>
      <c r="B16" s="89" t="s">
        <v>1421</v>
      </c>
      <c r="C16" s="89" t="s">
        <v>1093</v>
      </c>
      <c r="D16" s="89">
        <f t="shared" si="1"/>
        <v>25</v>
      </c>
      <c r="E16" s="89">
        <v>73</v>
      </c>
      <c r="F16" s="89">
        <v>27.95</v>
      </c>
      <c r="G16" s="89">
        <v>20.399999999999999</v>
      </c>
      <c r="H16" s="89">
        <v>25</v>
      </c>
      <c r="I16" s="89">
        <v>0</v>
      </c>
      <c r="J16" s="89">
        <v>0</v>
      </c>
      <c r="K16" s="89">
        <v>1</v>
      </c>
      <c r="L16" s="89">
        <v>0</v>
      </c>
      <c r="M16" s="89">
        <v>0</v>
      </c>
      <c r="N16" s="89" t="s">
        <v>918</v>
      </c>
      <c r="O16" s="89">
        <v>22</v>
      </c>
      <c r="P16" s="89">
        <v>0.26</v>
      </c>
      <c r="Q16" s="89">
        <v>5.76</v>
      </c>
      <c r="R16" s="89" t="s">
        <v>1422</v>
      </c>
      <c r="S16" s="89" t="s">
        <v>920</v>
      </c>
      <c r="T16" s="89">
        <v>19</v>
      </c>
      <c r="U16" s="89">
        <v>0.32</v>
      </c>
      <c r="V16" s="89">
        <v>6.04</v>
      </c>
      <c r="W16" s="89" t="s">
        <v>1423</v>
      </c>
      <c r="X16" s="89" t="s">
        <v>917</v>
      </c>
      <c r="Y16" s="89">
        <v>12</v>
      </c>
      <c r="Z16" s="89">
        <v>0.26</v>
      </c>
      <c r="AA16" s="89">
        <v>3.08</v>
      </c>
      <c r="AB16" s="89" t="s">
        <v>1424</v>
      </c>
      <c r="AC16" s="89" t="s">
        <v>919</v>
      </c>
      <c r="AD16" s="89">
        <v>20</v>
      </c>
      <c r="AE16" s="89">
        <v>0.28000000000000003</v>
      </c>
      <c r="AF16" s="89">
        <v>5.52</v>
      </c>
      <c r="AG16" s="89" t="s">
        <v>1424</v>
      </c>
    </row>
    <row r="17" spans="1:33" x14ac:dyDescent="0.25">
      <c r="A17" s="89" t="str">
        <f t="shared" si="0"/>
        <v>1121</v>
      </c>
      <c r="B17" s="89" t="s">
        <v>1421</v>
      </c>
      <c r="C17" s="89" t="s">
        <v>1096</v>
      </c>
      <c r="D17" s="89">
        <f t="shared" si="1"/>
        <v>154</v>
      </c>
      <c r="E17" s="89">
        <v>73</v>
      </c>
      <c r="F17" s="89">
        <v>48.18</v>
      </c>
      <c r="G17" s="89">
        <v>35.17</v>
      </c>
      <c r="H17" s="89">
        <v>132</v>
      </c>
      <c r="I17" s="89">
        <v>22</v>
      </c>
      <c r="J17" s="89">
        <v>0</v>
      </c>
      <c r="K17" s="89">
        <v>0.86</v>
      </c>
      <c r="L17" s="89">
        <v>0.14000000000000001</v>
      </c>
      <c r="M17" s="89">
        <v>0</v>
      </c>
      <c r="N17" s="89" t="s">
        <v>918</v>
      </c>
      <c r="O17" s="89">
        <v>22</v>
      </c>
      <c r="P17" s="89">
        <v>0.51</v>
      </c>
      <c r="Q17" s="89">
        <v>11.22</v>
      </c>
      <c r="R17" s="89" t="s">
        <v>1422</v>
      </c>
      <c r="S17" s="89" t="s">
        <v>920</v>
      </c>
      <c r="T17" s="89">
        <v>19</v>
      </c>
      <c r="U17" s="89">
        <v>0.44</v>
      </c>
      <c r="V17" s="89">
        <v>8.39</v>
      </c>
      <c r="W17" s="89" t="s">
        <v>1423</v>
      </c>
      <c r="X17" s="89" t="s">
        <v>917</v>
      </c>
      <c r="Y17" s="89">
        <v>12</v>
      </c>
      <c r="Z17" s="89">
        <v>0.49</v>
      </c>
      <c r="AA17" s="89">
        <v>5.84</v>
      </c>
      <c r="AB17" s="89" t="s">
        <v>1424</v>
      </c>
      <c r="AC17" s="89" t="s">
        <v>919</v>
      </c>
      <c r="AD17" s="89">
        <v>20</v>
      </c>
      <c r="AE17" s="89">
        <v>0.49</v>
      </c>
      <c r="AF17" s="89">
        <v>9.7100000000000009</v>
      </c>
      <c r="AG17" s="89" t="s">
        <v>1424</v>
      </c>
    </row>
    <row r="18" spans="1:33" x14ac:dyDescent="0.25">
      <c r="A18" s="89" t="str">
        <f t="shared" si="0"/>
        <v>1331</v>
      </c>
      <c r="B18" s="89" t="s">
        <v>1421</v>
      </c>
      <c r="C18" s="89" t="s">
        <v>1100</v>
      </c>
      <c r="D18" s="89">
        <f t="shared" si="1"/>
        <v>154</v>
      </c>
      <c r="E18" s="89">
        <v>73</v>
      </c>
      <c r="F18" s="89">
        <v>40.81</v>
      </c>
      <c r="G18" s="89">
        <v>29.79</v>
      </c>
      <c r="H18" s="89">
        <v>151</v>
      </c>
      <c r="I18" s="89">
        <v>3</v>
      </c>
      <c r="J18" s="89">
        <v>0</v>
      </c>
      <c r="K18" s="89">
        <v>0.98</v>
      </c>
      <c r="L18" s="89">
        <v>0.02</v>
      </c>
      <c r="M18" s="89">
        <v>0</v>
      </c>
      <c r="N18" s="89" t="s">
        <v>918</v>
      </c>
      <c r="O18" s="89">
        <v>22</v>
      </c>
      <c r="P18" s="89">
        <v>0.42</v>
      </c>
      <c r="Q18" s="89">
        <v>9.3000000000000007</v>
      </c>
      <c r="R18" s="89" t="s">
        <v>1422</v>
      </c>
      <c r="S18" s="89" t="s">
        <v>920</v>
      </c>
      <c r="T18" s="89">
        <v>19</v>
      </c>
      <c r="U18" s="89">
        <v>0.4</v>
      </c>
      <c r="V18" s="89">
        <v>7.6</v>
      </c>
      <c r="W18" s="89" t="s">
        <v>1423</v>
      </c>
      <c r="X18" s="89" t="s">
        <v>917</v>
      </c>
      <c r="Y18" s="89">
        <v>12</v>
      </c>
      <c r="Z18" s="89">
        <v>0.39</v>
      </c>
      <c r="AA18" s="89">
        <v>4.7300000000000004</v>
      </c>
      <c r="AB18" s="89" t="s">
        <v>1424</v>
      </c>
      <c r="AC18" s="89" t="s">
        <v>919</v>
      </c>
      <c r="AD18" s="89">
        <v>20</v>
      </c>
      <c r="AE18" s="89">
        <v>0.41</v>
      </c>
      <c r="AF18" s="89">
        <v>8.16</v>
      </c>
      <c r="AG18" s="89" t="s">
        <v>1424</v>
      </c>
    </row>
    <row r="19" spans="1:33" x14ac:dyDescent="0.25">
      <c r="A19" s="89" t="str">
        <f t="shared" si="0"/>
        <v>1401</v>
      </c>
      <c r="B19" s="89" t="s">
        <v>1421</v>
      </c>
      <c r="C19" s="89" t="s">
        <v>1103</v>
      </c>
      <c r="D19" s="89">
        <f t="shared" si="1"/>
        <v>34</v>
      </c>
      <c r="E19" s="89">
        <v>73</v>
      </c>
      <c r="F19" s="89">
        <v>35.090000000000003</v>
      </c>
      <c r="G19" s="89">
        <v>25.62</v>
      </c>
      <c r="H19" s="89">
        <v>34</v>
      </c>
      <c r="I19" s="89">
        <v>0</v>
      </c>
      <c r="J19" s="89">
        <v>0</v>
      </c>
      <c r="K19" s="89">
        <v>1</v>
      </c>
      <c r="L19" s="89">
        <v>0</v>
      </c>
      <c r="M19" s="89">
        <v>0</v>
      </c>
      <c r="N19" s="89" t="s">
        <v>918</v>
      </c>
      <c r="O19" s="89">
        <v>22</v>
      </c>
      <c r="P19" s="89">
        <v>0.36</v>
      </c>
      <c r="Q19" s="89">
        <v>7.94</v>
      </c>
      <c r="R19" s="89" t="s">
        <v>1422</v>
      </c>
      <c r="S19" s="89" t="s">
        <v>920</v>
      </c>
      <c r="T19" s="89">
        <v>19</v>
      </c>
      <c r="U19" s="89">
        <v>0.32</v>
      </c>
      <c r="V19" s="89">
        <v>6.09</v>
      </c>
      <c r="W19" s="89" t="s">
        <v>1423</v>
      </c>
      <c r="X19" s="89" t="s">
        <v>917</v>
      </c>
      <c r="Y19" s="89">
        <v>12</v>
      </c>
      <c r="Z19" s="89">
        <v>0.37</v>
      </c>
      <c r="AA19" s="89">
        <v>4.47</v>
      </c>
      <c r="AB19" s="89" t="s">
        <v>1424</v>
      </c>
      <c r="AC19" s="89" t="s">
        <v>919</v>
      </c>
      <c r="AD19" s="89">
        <v>20</v>
      </c>
      <c r="AE19" s="89">
        <v>0.36</v>
      </c>
      <c r="AF19" s="89">
        <v>7.12</v>
      </c>
      <c r="AG19" s="89" t="s">
        <v>1424</v>
      </c>
    </row>
    <row r="20" spans="1:33" x14ac:dyDescent="0.25">
      <c r="A20" s="89" t="str">
        <f t="shared" si="0"/>
        <v>1441</v>
      </c>
      <c r="B20" s="89" t="s">
        <v>1421</v>
      </c>
      <c r="C20" s="89" t="s">
        <v>1104</v>
      </c>
      <c r="D20" s="89">
        <f t="shared" si="1"/>
        <v>12</v>
      </c>
      <c r="E20" s="89">
        <v>73</v>
      </c>
      <c r="F20" s="89">
        <v>35.729999999999997</v>
      </c>
      <c r="G20" s="89">
        <v>26.08</v>
      </c>
      <c r="H20" s="89">
        <v>12</v>
      </c>
      <c r="I20" s="89">
        <v>0</v>
      </c>
      <c r="J20" s="89">
        <v>0</v>
      </c>
      <c r="K20" s="89">
        <v>1</v>
      </c>
      <c r="L20" s="89">
        <v>0</v>
      </c>
      <c r="M20" s="89">
        <v>0</v>
      </c>
      <c r="N20" s="89" t="s">
        <v>918</v>
      </c>
      <c r="O20" s="89">
        <v>22</v>
      </c>
      <c r="P20" s="89">
        <v>0.38</v>
      </c>
      <c r="Q20" s="89">
        <v>8.33</v>
      </c>
      <c r="R20" s="89" t="s">
        <v>1422</v>
      </c>
      <c r="S20" s="89" t="s">
        <v>920</v>
      </c>
      <c r="T20" s="89">
        <v>19</v>
      </c>
      <c r="U20" s="89">
        <v>0.32</v>
      </c>
      <c r="V20" s="89">
        <v>6.17</v>
      </c>
      <c r="W20" s="89" t="s">
        <v>1423</v>
      </c>
      <c r="X20" s="89" t="s">
        <v>917</v>
      </c>
      <c r="Y20" s="89">
        <v>12</v>
      </c>
      <c r="Z20" s="89">
        <v>0.36</v>
      </c>
      <c r="AA20" s="89">
        <v>4.33</v>
      </c>
      <c r="AB20" s="89" t="s">
        <v>1424</v>
      </c>
      <c r="AC20" s="89" t="s">
        <v>919</v>
      </c>
      <c r="AD20" s="89">
        <v>20</v>
      </c>
      <c r="AE20" s="89">
        <v>0.36</v>
      </c>
      <c r="AF20" s="89">
        <v>7.25</v>
      </c>
      <c r="AG20" s="89" t="s">
        <v>1424</v>
      </c>
    </row>
    <row r="21" spans="1:33" x14ac:dyDescent="0.25">
      <c r="A21" s="89" t="str">
        <f t="shared" si="0"/>
        <v>1601</v>
      </c>
      <c r="B21" s="89" t="s">
        <v>1421</v>
      </c>
      <c r="C21" s="89" t="s">
        <v>1108</v>
      </c>
      <c r="D21" s="89">
        <f t="shared" si="1"/>
        <v>21</v>
      </c>
      <c r="E21" s="89">
        <v>73</v>
      </c>
      <c r="F21" s="89">
        <v>32.03</v>
      </c>
      <c r="G21" s="89">
        <v>23.38</v>
      </c>
      <c r="H21" s="89">
        <v>21</v>
      </c>
      <c r="I21" s="89">
        <v>0</v>
      </c>
      <c r="J21" s="89">
        <v>0</v>
      </c>
      <c r="K21" s="89">
        <v>1</v>
      </c>
      <c r="L21" s="89">
        <v>0</v>
      </c>
      <c r="M21" s="89">
        <v>0</v>
      </c>
      <c r="N21" s="89" t="s">
        <v>918</v>
      </c>
      <c r="O21" s="89">
        <v>22</v>
      </c>
      <c r="P21" s="89">
        <v>0.36</v>
      </c>
      <c r="Q21" s="89">
        <v>7.86</v>
      </c>
      <c r="R21" s="89" t="s">
        <v>1422</v>
      </c>
      <c r="S21" s="89" t="s">
        <v>920</v>
      </c>
      <c r="T21" s="89">
        <v>19</v>
      </c>
      <c r="U21" s="89">
        <v>0.28999999999999998</v>
      </c>
      <c r="V21" s="89">
        <v>5.43</v>
      </c>
      <c r="W21" s="89" t="s">
        <v>1423</v>
      </c>
      <c r="X21" s="89" t="s">
        <v>917</v>
      </c>
      <c r="Y21" s="89">
        <v>12</v>
      </c>
      <c r="Z21" s="89">
        <v>0.35</v>
      </c>
      <c r="AA21" s="89">
        <v>4.1399999999999997</v>
      </c>
      <c r="AB21" s="89" t="s">
        <v>1424</v>
      </c>
      <c r="AC21" s="89" t="s">
        <v>919</v>
      </c>
      <c r="AD21" s="89">
        <v>20</v>
      </c>
      <c r="AE21" s="89">
        <v>0.3</v>
      </c>
      <c r="AF21" s="89">
        <v>5.95</v>
      </c>
      <c r="AG21" s="89" t="s">
        <v>1424</v>
      </c>
    </row>
    <row r="22" spans="1:33" x14ac:dyDescent="0.25">
      <c r="A22" s="89" t="str">
        <f t="shared" si="0"/>
        <v>1681</v>
      </c>
      <c r="B22" s="89" t="s">
        <v>1421</v>
      </c>
      <c r="C22" s="89" t="s">
        <v>1110</v>
      </c>
      <c r="D22" s="89">
        <f t="shared" si="1"/>
        <v>27</v>
      </c>
      <c r="E22" s="89">
        <v>73</v>
      </c>
      <c r="F22" s="89">
        <v>38.26</v>
      </c>
      <c r="G22" s="89">
        <v>27.93</v>
      </c>
      <c r="H22" s="89">
        <v>27</v>
      </c>
      <c r="I22" s="89">
        <v>0</v>
      </c>
      <c r="J22" s="89">
        <v>0</v>
      </c>
      <c r="K22" s="89">
        <v>1</v>
      </c>
      <c r="L22" s="89">
        <v>0</v>
      </c>
      <c r="M22" s="89">
        <v>0</v>
      </c>
      <c r="N22" s="89" t="s">
        <v>918</v>
      </c>
      <c r="O22" s="89">
        <v>22</v>
      </c>
      <c r="P22" s="89">
        <v>0.39</v>
      </c>
      <c r="Q22" s="89">
        <v>8.52</v>
      </c>
      <c r="R22" s="89" t="s">
        <v>1422</v>
      </c>
      <c r="S22" s="89" t="s">
        <v>920</v>
      </c>
      <c r="T22" s="89">
        <v>19</v>
      </c>
      <c r="U22" s="89">
        <v>0.37</v>
      </c>
      <c r="V22" s="89">
        <v>7.07</v>
      </c>
      <c r="W22" s="89" t="s">
        <v>1423</v>
      </c>
      <c r="X22" s="89" t="s">
        <v>917</v>
      </c>
      <c r="Y22" s="89">
        <v>12</v>
      </c>
      <c r="Z22" s="89">
        <v>0.35</v>
      </c>
      <c r="AA22" s="89">
        <v>4.22</v>
      </c>
      <c r="AB22" s="89" t="s">
        <v>1424</v>
      </c>
      <c r="AC22" s="89" t="s">
        <v>919</v>
      </c>
      <c r="AD22" s="89">
        <v>20</v>
      </c>
      <c r="AE22" s="89">
        <v>0.41</v>
      </c>
      <c r="AF22" s="89">
        <v>8.11</v>
      </c>
      <c r="AG22" s="89" t="s">
        <v>1424</v>
      </c>
    </row>
    <row r="23" spans="1:33" x14ac:dyDescent="0.25">
      <c r="A23" s="89" t="str">
        <f t="shared" si="0"/>
        <v>1721</v>
      </c>
      <c r="B23" s="89" t="s">
        <v>1421</v>
      </c>
      <c r="C23" s="89" t="s">
        <v>1112</v>
      </c>
      <c r="D23" s="89">
        <f t="shared" si="1"/>
        <v>141</v>
      </c>
      <c r="E23" s="89">
        <v>73</v>
      </c>
      <c r="F23" s="89">
        <v>47.04</v>
      </c>
      <c r="G23" s="89">
        <v>34.340000000000003</v>
      </c>
      <c r="H23" s="89">
        <v>126</v>
      </c>
      <c r="I23" s="89">
        <v>15</v>
      </c>
      <c r="J23" s="89">
        <v>0</v>
      </c>
      <c r="K23" s="89">
        <v>0.89</v>
      </c>
      <c r="L23" s="89">
        <v>0.11</v>
      </c>
      <c r="M23" s="89">
        <v>0</v>
      </c>
      <c r="N23" s="89" t="s">
        <v>918</v>
      </c>
      <c r="O23" s="89">
        <v>22</v>
      </c>
      <c r="P23" s="89">
        <v>0.49</v>
      </c>
      <c r="Q23" s="89">
        <v>10.83</v>
      </c>
      <c r="R23" s="89" t="s">
        <v>1422</v>
      </c>
      <c r="S23" s="89" t="s">
        <v>920</v>
      </c>
      <c r="T23" s="89">
        <v>19</v>
      </c>
      <c r="U23" s="89">
        <v>0.45</v>
      </c>
      <c r="V23" s="89">
        <v>8.52</v>
      </c>
      <c r="W23" s="89" t="s">
        <v>1423</v>
      </c>
      <c r="X23" s="89" t="s">
        <v>917</v>
      </c>
      <c r="Y23" s="89">
        <v>12</v>
      </c>
      <c r="Z23" s="89">
        <v>0.46</v>
      </c>
      <c r="AA23" s="89">
        <v>5.47</v>
      </c>
      <c r="AB23" s="89" t="s">
        <v>1424</v>
      </c>
      <c r="AC23" s="89" t="s">
        <v>919</v>
      </c>
      <c r="AD23" s="89">
        <v>20</v>
      </c>
      <c r="AE23" s="89">
        <v>0.48</v>
      </c>
      <c r="AF23" s="89">
        <v>9.52</v>
      </c>
      <c r="AG23" s="89" t="s">
        <v>1424</v>
      </c>
    </row>
    <row r="24" spans="1:33" x14ac:dyDescent="0.25">
      <c r="A24" s="91" t="str">
        <f t="shared" si="0"/>
        <v>2041</v>
      </c>
      <c r="B24" s="91" t="s">
        <v>1421</v>
      </c>
      <c r="C24" s="91" t="s">
        <v>1124</v>
      </c>
      <c r="D24" s="91">
        <f t="shared" si="1"/>
        <v>30</v>
      </c>
      <c r="E24" s="91">
        <v>73</v>
      </c>
      <c r="F24" s="91">
        <v>36.49</v>
      </c>
      <c r="G24" s="91">
        <v>26.63</v>
      </c>
      <c r="H24" s="91">
        <v>30</v>
      </c>
      <c r="I24" s="91">
        <v>0</v>
      </c>
      <c r="J24" s="91">
        <v>0</v>
      </c>
      <c r="K24" s="91">
        <v>1</v>
      </c>
      <c r="L24" s="91">
        <v>0</v>
      </c>
      <c r="M24" s="91">
        <v>0</v>
      </c>
      <c r="N24" s="91" t="s">
        <v>918</v>
      </c>
      <c r="O24" s="91">
        <v>22</v>
      </c>
      <c r="P24" s="91">
        <v>0.39</v>
      </c>
      <c r="Q24" s="91">
        <v>8.67</v>
      </c>
      <c r="R24" s="91" t="s">
        <v>1422</v>
      </c>
      <c r="S24" s="91" t="s">
        <v>920</v>
      </c>
      <c r="T24" s="91">
        <v>19</v>
      </c>
      <c r="U24" s="91">
        <v>0.35</v>
      </c>
      <c r="V24" s="91">
        <v>6.7</v>
      </c>
      <c r="W24" s="91" t="s">
        <v>1423</v>
      </c>
      <c r="X24" s="89" t="s">
        <v>917</v>
      </c>
      <c r="Y24" s="89">
        <v>12</v>
      </c>
      <c r="Z24" s="89">
        <v>0.31</v>
      </c>
      <c r="AA24" s="89">
        <v>3.67</v>
      </c>
      <c r="AB24" s="89" t="s">
        <v>1424</v>
      </c>
      <c r="AC24" s="89" t="s">
        <v>919</v>
      </c>
      <c r="AD24" s="89">
        <v>20</v>
      </c>
      <c r="AE24" s="89">
        <v>0.38</v>
      </c>
      <c r="AF24" s="89">
        <v>7.6</v>
      </c>
      <c r="AG24" s="89" t="s">
        <v>1424</v>
      </c>
    </row>
    <row r="25" spans="1:33" x14ac:dyDescent="0.25">
      <c r="A25" s="89" t="str">
        <f t="shared" si="0"/>
        <v>2060</v>
      </c>
      <c r="B25" s="89" t="s">
        <v>1421</v>
      </c>
      <c r="C25" s="89" t="s">
        <v>1125</v>
      </c>
      <c r="D25" s="89">
        <f t="shared" si="1"/>
        <v>29</v>
      </c>
      <c r="E25" s="89">
        <v>73</v>
      </c>
      <c r="F25" s="89">
        <v>37.840000000000003</v>
      </c>
      <c r="G25" s="89">
        <v>27.62</v>
      </c>
      <c r="H25" s="89">
        <v>29</v>
      </c>
      <c r="I25" s="89">
        <v>0</v>
      </c>
      <c r="J25" s="89">
        <v>0</v>
      </c>
      <c r="K25" s="89">
        <v>1</v>
      </c>
      <c r="L25" s="89">
        <v>0</v>
      </c>
      <c r="M25" s="89">
        <v>0</v>
      </c>
      <c r="N25" s="89" t="s">
        <v>918</v>
      </c>
      <c r="O25" s="89">
        <v>22</v>
      </c>
      <c r="P25" s="89">
        <v>0.38</v>
      </c>
      <c r="Q25" s="89">
        <v>8.4499999999999993</v>
      </c>
      <c r="R25" s="89" t="s">
        <v>1422</v>
      </c>
      <c r="S25" s="89" t="s">
        <v>920</v>
      </c>
      <c r="T25" s="89">
        <v>19</v>
      </c>
      <c r="U25" s="89">
        <v>0.36</v>
      </c>
      <c r="V25" s="89">
        <v>6.76</v>
      </c>
      <c r="W25" s="89" t="s">
        <v>1423</v>
      </c>
      <c r="X25" s="89" t="s">
        <v>917</v>
      </c>
      <c r="Y25" s="89">
        <v>12</v>
      </c>
      <c r="Z25" s="89">
        <v>0.38</v>
      </c>
      <c r="AA25" s="89">
        <v>4.59</v>
      </c>
      <c r="AB25" s="89" t="s">
        <v>1424</v>
      </c>
      <c r="AC25" s="89" t="s">
        <v>919</v>
      </c>
      <c r="AD25" s="89">
        <v>20</v>
      </c>
      <c r="AE25" s="89">
        <v>0.39</v>
      </c>
      <c r="AF25" s="89">
        <v>7.83</v>
      </c>
      <c r="AG25" s="89" t="s">
        <v>1424</v>
      </c>
    </row>
    <row r="26" spans="1:33" x14ac:dyDescent="0.25">
      <c r="A26" s="89" t="str">
        <f t="shared" si="0"/>
        <v>2701</v>
      </c>
      <c r="B26" s="89" t="s">
        <v>1421</v>
      </c>
      <c r="C26" s="89" t="s">
        <v>1151</v>
      </c>
      <c r="D26" s="89">
        <f t="shared" si="1"/>
        <v>137</v>
      </c>
      <c r="E26" s="89">
        <v>73</v>
      </c>
      <c r="F26" s="89">
        <v>48.03</v>
      </c>
      <c r="G26" s="89">
        <v>35.06</v>
      </c>
      <c r="H26" s="89">
        <v>124</v>
      </c>
      <c r="I26" s="89">
        <v>13</v>
      </c>
      <c r="J26" s="89">
        <v>0</v>
      </c>
      <c r="K26" s="89">
        <v>0.91</v>
      </c>
      <c r="L26" s="89">
        <v>0.09</v>
      </c>
      <c r="M26" s="89">
        <v>0</v>
      </c>
      <c r="N26" s="89" t="s">
        <v>918</v>
      </c>
      <c r="O26" s="89">
        <v>22</v>
      </c>
      <c r="P26" s="89">
        <v>0.49</v>
      </c>
      <c r="Q26" s="89">
        <v>10.75</v>
      </c>
      <c r="R26" s="89" t="s">
        <v>1422</v>
      </c>
      <c r="S26" s="89" t="s">
        <v>920</v>
      </c>
      <c r="T26" s="89">
        <v>19</v>
      </c>
      <c r="U26" s="89">
        <v>0.45</v>
      </c>
      <c r="V26" s="89">
        <v>8.5500000000000007</v>
      </c>
      <c r="W26" s="89" t="s">
        <v>1423</v>
      </c>
      <c r="X26" s="89" t="s">
        <v>917</v>
      </c>
      <c r="Y26" s="89">
        <v>12</v>
      </c>
      <c r="Z26" s="89">
        <v>0.48</v>
      </c>
      <c r="AA26" s="89">
        <v>5.74</v>
      </c>
      <c r="AB26" s="89" t="s">
        <v>1424</v>
      </c>
      <c r="AC26" s="89" t="s">
        <v>919</v>
      </c>
      <c r="AD26" s="89">
        <v>20</v>
      </c>
      <c r="AE26" s="89">
        <v>0.5</v>
      </c>
      <c r="AF26" s="89">
        <v>10.01</v>
      </c>
      <c r="AG26" s="89" t="s">
        <v>1424</v>
      </c>
    </row>
    <row r="27" spans="1:33" x14ac:dyDescent="0.25">
      <c r="A27" s="89" t="str">
        <f t="shared" si="0"/>
        <v>2741</v>
      </c>
      <c r="B27" s="89" t="s">
        <v>1421</v>
      </c>
      <c r="C27" s="89" t="s">
        <v>1152</v>
      </c>
      <c r="D27" s="89">
        <f t="shared" si="1"/>
        <v>76</v>
      </c>
      <c r="E27" s="89">
        <v>73</v>
      </c>
      <c r="F27" s="89">
        <v>49.42</v>
      </c>
      <c r="G27" s="89">
        <v>36.08</v>
      </c>
      <c r="H27" s="89">
        <v>68</v>
      </c>
      <c r="I27" s="89">
        <v>8</v>
      </c>
      <c r="J27" s="89">
        <v>0</v>
      </c>
      <c r="K27" s="89">
        <v>0.89</v>
      </c>
      <c r="L27" s="89">
        <v>0.11</v>
      </c>
      <c r="M27" s="89">
        <v>0</v>
      </c>
      <c r="N27" s="89" t="s">
        <v>918</v>
      </c>
      <c r="O27" s="89">
        <v>22</v>
      </c>
      <c r="P27" s="89">
        <v>0.49</v>
      </c>
      <c r="Q27" s="89">
        <v>10.83</v>
      </c>
      <c r="R27" s="89" t="s">
        <v>1422</v>
      </c>
      <c r="S27" s="89" t="s">
        <v>920</v>
      </c>
      <c r="T27" s="89">
        <v>19</v>
      </c>
      <c r="U27" s="89">
        <v>0.47</v>
      </c>
      <c r="V27" s="89">
        <v>8.8699999999999992</v>
      </c>
      <c r="W27" s="89" t="s">
        <v>1423</v>
      </c>
      <c r="X27" s="89" t="s">
        <v>917</v>
      </c>
      <c r="Y27" s="89">
        <v>12</v>
      </c>
      <c r="Z27" s="89">
        <v>0.48</v>
      </c>
      <c r="AA27" s="89">
        <v>5.74</v>
      </c>
      <c r="AB27" s="89" t="s">
        <v>1424</v>
      </c>
      <c r="AC27" s="89" t="s">
        <v>919</v>
      </c>
      <c r="AD27" s="89">
        <v>20</v>
      </c>
      <c r="AE27" s="89">
        <v>0.53</v>
      </c>
      <c r="AF27" s="89">
        <v>10.64</v>
      </c>
      <c r="AG27" s="89" t="s">
        <v>1424</v>
      </c>
    </row>
    <row r="28" spans="1:33" x14ac:dyDescent="0.25">
      <c r="A28" s="89" t="str">
        <f t="shared" si="0"/>
        <v>2881</v>
      </c>
      <c r="B28" s="89" t="s">
        <v>1421</v>
      </c>
      <c r="C28" s="89" t="s">
        <v>1156</v>
      </c>
      <c r="D28" s="89">
        <f t="shared" si="1"/>
        <v>74</v>
      </c>
      <c r="E28" s="89">
        <v>73</v>
      </c>
      <c r="F28" s="89">
        <v>52.31</v>
      </c>
      <c r="G28" s="89">
        <v>38.19</v>
      </c>
      <c r="H28" s="89">
        <v>61</v>
      </c>
      <c r="I28" s="89">
        <v>13</v>
      </c>
      <c r="J28" s="89">
        <v>0</v>
      </c>
      <c r="K28" s="89">
        <v>0.82</v>
      </c>
      <c r="L28" s="89">
        <v>0.18</v>
      </c>
      <c r="M28" s="89">
        <v>0</v>
      </c>
      <c r="N28" s="89" t="s">
        <v>918</v>
      </c>
      <c r="O28" s="89">
        <v>22</v>
      </c>
      <c r="P28" s="89">
        <v>0.52</v>
      </c>
      <c r="Q28" s="89">
        <v>11.5</v>
      </c>
      <c r="R28" s="89" t="s">
        <v>1422</v>
      </c>
      <c r="S28" s="89" t="s">
        <v>920</v>
      </c>
      <c r="T28" s="89">
        <v>19</v>
      </c>
      <c r="U28" s="89">
        <v>0.49</v>
      </c>
      <c r="V28" s="89">
        <v>9.35</v>
      </c>
      <c r="W28" s="89" t="s">
        <v>1423</v>
      </c>
      <c r="X28" s="89" t="s">
        <v>917</v>
      </c>
      <c r="Y28" s="89">
        <v>12</v>
      </c>
      <c r="Z28" s="89">
        <v>0.5</v>
      </c>
      <c r="AA28" s="89">
        <v>6.05</v>
      </c>
      <c r="AB28" s="89" t="s">
        <v>1424</v>
      </c>
      <c r="AC28" s="89" t="s">
        <v>919</v>
      </c>
      <c r="AD28" s="89">
        <v>20</v>
      </c>
      <c r="AE28" s="89">
        <v>0.56000000000000005</v>
      </c>
      <c r="AF28" s="89">
        <v>11.28</v>
      </c>
      <c r="AG28" s="89" t="s">
        <v>1424</v>
      </c>
    </row>
    <row r="29" spans="1:33" x14ac:dyDescent="0.25">
      <c r="A29" s="89" t="str">
        <f t="shared" si="0"/>
        <v>2901</v>
      </c>
      <c r="B29" s="89" t="s">
        <v>1421</v>
      </c>
      <c r="C29" s="89" t="s">
        <v>1158</v>
      </c>
      <c r="D29" s="89">
        <f t="shared" si="1"/>
        <v>110</v>
      </c>
      <c r="E29" s="89">
        <v>73</v>
      </c>
      <c r="F29" s="89">
        <v>39.04</v>
      </c>
      <c r="G29" s="89">
        <v>28.5</v>
      </c>
      <c r="H29" s="89">
        <v>106</v>
      </c>
      <c r="I29" s="89">
        <v>4</v>
      </c>
      <c r="J29" s="89">
        <v>0</v>
      </c>
      <c r="K29" s="89">
        <v>0.96</v>
      </c>
      <c r="L29" s="89">
        <v>0.04</v>
      </c>
      <c r="M29" s="89">
        <v>0</v>
      </c>
      <c r="N29" s="89" t="s">
        <v>918</v>
      </c>
      <c r="O29" s="89">
        <v>22</v>
      </c>
      <c r="P29" s="89">
        <v>0.4</v>
      </c>
      <c r="Q29" s="89">
        <v>8.77</v>
      </c>
      <c r="R29" s="89" t="s">
        <v>1422</v>
      </c>
      <c r="S29" s="89" t="s">
        <v>920</v>
      </c>
      <c r="T29" s="89">
        <v>19</v>
      </c>
      <c r="U29" s="89">
        <v>0.37</v>
      </c>
      <c r="V29" s="89">
        <v>6.95</v>
      </c>
      <c r="W29" s="89" t="s">
        <v>1423</v>
      </c>
      <c r="X29" s="89" t="s">
        <v>917</v>
      </c>
      <c r="Y29" s="89">
        <v>12</v>
      </c>
      <c r="Z29" s="89">
        <v>0.4</v>
      </c>
      <c r="AA29" s="89">
        <v>4.78</v>
      </c>
      <c r="AB29" s="89" t="s">
        <v>1424</v>
      </c>
      <c r="AC29" s="89" t="s">
        <v>919</v>
      </c>
      <c r="AD29" s="89">
        <v>20</v>
      </c>
      <c r="AE29" s="89">
        <v>0.4</v>
      </c>
      <c r="AF29" s="89">
        <v>8</v>
      </c>
      <c r="AG29" s="89" t="s">
        <v>1424</v>
      </c>
    </row>
    <row r="30" spans="1:33" x14ac:dyDescent="0.25">
      <c r="A30" s="89" t="str">
        <f t="shared" si="0"/>
        <v>2911</v>
      </c>
      <c r="B30" s="89" t="s">
        <v>1421</v>
      </c>
      <c r="C30" s="89" t="s">
        <v>1159</v>
      </c>
      <c r="D30" s="89">
        <f t="shared" si="1"/>
        <v>103</v>
      </c>
      <c r="E30" s="89">
        <v>73</v>
      </c>
      <c r="F30" s="89">
        <v>39.24</v>
      </c>
      <c r="G30" s="89">
        <v>28.64</v>
      </c>
      <c r="H30" s="89">
        <v>101</v>
      </c>
      <c r="I30" s="89">
        <v>2</v>
      </c>
      <c r="J30" s="89">
        <v>0</v>
      </c>
      <c r="K30" s="89">
        <v>0.98</v>
      </c>
      <c r="L30" s="89">
        <v>0.02</v>
      </c>
      <c r="M30" s="89">
        <v>0</v>
      </c>
      <c r="N30" s="89" t="s">
        <v>918</v>
      </c>
      <c r="O30" s="89">
        <v>22</v>
      </c>
      <c r="P30" s="89">
        <v>0.4</v>
      </c>
      <c r="Q30" s="89">
        <v>8.7899999999999991</v>
      </c>
      <c r="R30" s="89" t="s">
        <v>1422</v>
      </c>
      <c r="S30" s="89" t="s">
        <v>920</v>
      </c>
      <c r="T30" s="89">
        <v>19</v>
      </c>
      <c r="U30" s="89">
        <v>0.35</v>
      </c>
      <c r="V30" s="89">
        <v>6.64</v>
      </c>
      <c r="W30" s="89" t="s">
        <v>1423</v>
      </c>
      <c r="X30" s="89" t="s">
        <v>917</v>
      </c>
      <c r="Y30" s="89">
        <v>12</v>
      </c>
      <c r="Z30" s="89">
        <v>0.43</v>
      </c>
      <c r="AA30" s="89">
        <v>5.16</v>
      </c>
      <c r="AB30" s="89" t="s">
        <v>1424</v>
      </c>
      <c r="AC30" s="89" t="s">
        <v>919</v>
      </c>
      <c r="AD30" s="89">
        <v>20</v>
      </c>
      <c r="AE30" s="89">
        <v>0.4</v>
      </c>
      <c r="AF30" s="89">
        <v>8.06</v>
      </c>
      <c r="AG30" s="89" t="s">
        <v>1424</v>
      </c>
    </row>
    <row r="31" spans="1:33" x14ac:dyDescent="0.25">
      <c r="A31" s="89" t="str">
        <f t="shared" si="0"/>
        <v>3029</v>
      </c>
      <c r="B31" s="89" t="s">
        <v>1421</v>
      </c>
      <c r="C31" s="89" t="s">
        <v>1294</v>
      </c>
      <c r="D31" s="89">
        <f t="shared" si="1"/>
        <v>24</v>
      </c>
      <c r="E31" s="89">
        <v>73</v>
      </c>
      <c r="F31" s="89">
        <v>50.28</v>
      </c>
      <c r="G31" s="89">
        <v>36.71</v>
      </c>
      <c r="H31" s="89">
        <v>22</v>
      </c>
      <c r="I31" s="89">
        <v>2</v>
      </c>
      <c r="J31" s="89">
        <v>0</v>
      </c>
      <c r="K31" s="89">
        <v>0.92</v>
      </c>
      <c r="L31" s="89">
        <v>0.08</v>
      </c>
      <c r="M31" s="89">
        <v>0</v>
      </c>
      <c r="N31" s="89" t="s">
        <v>918</v>
      </c>
      <c r="O31" s="89">
        <v>22</v>
      </c>
      <c r="P31" s="89">
        <v>0.53</v>
      </c>
      <c r="Q31" s="89">
        <v>11.58</v>
      </c>
      <c r="R31" s="89" t="s">
        <v>1422</v>
      </c>
      <c r="S31" s="89" t="s">
        <v>920</v>
      </c>
      <c r="T31" s="89">
        <v>19</v>
      </c>
      <c r="U31" s="89">
        <v>0.49</v>
      </c>
      <c r="V31" s="89">
        <v>9.2899999999999991</v>
      </c>
      <c r="W31" s="89" t="s">
        <v>1423</v>
      </c>
      <c r="X31" s="89" t="s">
        <v>917</v>
      </c>
      <c r="Y31" s="89">
        <v>12</v>
      </c>
      <c r="Z31" s="89">
        <v>0.5</v>
      </c>
      <c r="AA31" s="89">
        <v>6.04</v>
      </c>
      <c r="AB31" s="89" t="s">
        <v>1424</v>
      </c>
      <c r="AC31" s="89" t="s">
        <v>919</v>
      </c>
      <c r="AD31" s="89">
        <v>20</v>
      </c>
      <c r="AE31" s="89">
        <v>0.49</v>
      </c>
      <c r="AF31" s="89">
        <v>9.7899999999999991</v>
      </c>
      <c r="AG31" s="89" t="s">
        <v>1424</v>
      </c>
    </row>
    <row r="32" spans="1:33" x14ac:dyDescent="0.25">
      <c r="A32" s="89" t="str">
        <f t="shared" si="0"/>
        <v>3032</v>
      </c>
      <c r="B32" s="89" t="s">
        <v>1421</v>
      </c>
      <c r="C32" s="89" t="s">
        <v>1295</v>
      </c>
      <c r="D32" s="89">
        <f t="shared" si="1"/>
        <v>166</v>
      </c>
      <c r="E32" s="89">
        <v>73</v>
      </c>
      <c r="F32" s="89">
        <v>38.69</v>
      </c>
      <c r="G32" s="89">
        <v>28.24</v>
      </c>
      <c r="H32" s="89">
        <v>164</v>
      </c>
      <c r="I32" s="89">
        <v>2</v>
      </c>
      <c r="J32" s="89">
        <v>0</v>
      </c>
      <c r="K32" s="89">
        <v>0.99</v>
      </c>
      <c r="L32" s="89">
        <v>0.01</v>
      </c>
      <c r="M32" s="89">
        <v>0</v>
      </c>
      <c r="N32" s="89" t="s">
        <v>918</v>
      </c>
      <c r="O32" s="89">
        <v>22</v>
      </c>
      <c r="P32" s="89">
        <v>0.4</v>
      </c>
      <c r="Q32" s="89">
        <v>8.9</v>
      </c>
      <c r="R32" s="89" t="s">
        <v>1422</v>
      </c>
      <c r="S32" s="89" t="s">
        <v>920</v>
      </c>
      <c r="T32" s="89">
        <v>19</v>
      </c>
      <c r="U32" s="89">
        <v>0.36</v>
      </c>
      <c r="V32" s="89">
        <v>6.75</v>
      </c>
      <c r="W32" s="89" t="s">
        <v>1423</v>
      </c>
      <c r="X32" s="89" t="s">
        <v>917</v>
      </c>
      <c r="Y32" s="89">
        <v>12</v>
      </c>
      <c r="Z32" s="89">
        <v>0.38</v>
      </c>
      <c r="AA32" s="89">
        <v>4.5999999999999996</v>
      </c>
      <c r="AB32" s="89" t="s">
        <v>1424</v>
      </c>
      <c r="AC32" s="89" t="s">
        <v>919</v>
      </c>
      <c r="AD32" s="89">
        <v>20</v>
      </c>
      <c r="AE32" s="89">
        <v>0.4</v>
      </c>
      <c r="AF32" s="89">
        <v>7.98</v>
      </c>
      <c r="AG32" s="89" t="s">
        <v>1424</v>
      </c>
    </row>
    <row r="33" spans="1:33" x14ac:dyDescent="0.25">
      <c r="A33" s="89" t="str">
        <f t="shared" si="0"/>
        <v>3101</v>
      </c>
      <c r="B33" s="89" t="s">
        <v>1421</v>
      </c>
      <c r="C33" s="89" t="s">
        <v>1171</v>
      </c>
      <c r="D33" s="89">
        <f t="shared" si="1"/>
        <v>54</v>
      </c>
      <c r="E33" s="89">
        <v>73</v>
      </c>
      <c r="F33" s="89">
        <v>52.76</v>
      </c>
      <c r="G33" s="89">
        <v>38.520000000000003</v>
      </c>
      <c r="H33" s="89">
        <v>50</v>
      </c>
      <c r="I33" s="89">
        <v>4</v>
      </c>
      <c r="J33" s="89">
        <v>0</v>
      </c>
      <c r="K33" s="89">
        <v>0.93</v>
      </c>
      <c r="L33" s="89">
        <v>7.0000000000000007E-2</v>
      </c>
      <c r="M33" s="89">
        <v>0</v>
      </c>
      <c r="N33" s="89" t="s">
        <v>918</v>
      </c>
      <c r="O33" s="89">
        <v>22</v>
      </c>
      <c r="P33" s="89">
        <v>0.57999999999999996</v>
      </c>
      <c r="Q33" s="89">
        <v>12.7</v>
      </c>
      <c r="R33" s="89" t="s">
        <v>1422</v>
      </c>
      <c r="S33" s="89" t="s">
        <v>920</v>
      </c>
      <c r="T33" s="89">
        <v>19</v>
      </c>
      <c r="U33" s="89">
        <v>0.44</v>
      </c>
      <c r="V33" s="89">
        <v>8.3000000000000007</v>
      </c>
      <c r="W33" s="89" t="s">
        <v>1423</v>
      </c>
      <c r="X33" s="89" t="s">
        <v>917</v>
      </c>
      <c r="Y33" s="89">
        <v>12</v>
      </c>
      <c r="Z33" s="89">
        <v>0.51</v>
      </c>
      <c r="AA33" s="89">
        <v>6.11</v>
      </c>
      <c r="AB33" s="89" t="s">
        <v>1424</v>
      </c>
      <c r="AC33" s="89" t="s">
        <v>919</v>
      </c>
      <c r="AD33" s="89">
        <v>20</v>
      </c>
      <c r="AE33" s="89">
        <v>0.56999999999999995</v>
      </c>
      <c r="AF33" s="89">
        <v>11.41</v>
      </c>
      <c r="AG33" s="89" t="s">
        <v>1424</v>
      </c>
    </row>
    <row r="34" spans="1:33" x14ac:dyDescent="0.25">
      <c r="A34" s="89" t="str">
        <f t="shared" si="0"/>
        <v>3281</v>
      </c>
      <c r="B34" s="89" t="s">
        <v>1421</v>
      </c>
      <c r="C34" s="89" t="s">
        <v>1177</v>
      </c>
      <c r="D34" s="89">
        <f t="shared" si="1"/>
        <v>154</v>
      </c>
      <c r="E34" s="89">
        <v>73</v>
      </c>
      <c r="F34" s="89">
        <v>46.95</v>
      </c>
      <c r="G34" s="89">
        <v>34.270000000000003</v>
      </c>
      <c r="H34" s="89">
        <v>140</v>
      </c>
      <c r="I34" s="89">
        <v>14</v>
      </c>
      <c r="J34" s="89">
        <v>0</v>
      </c>
      <c r="K34" s="89">
        <v>0.91</v>
      </c>
      <c r="L34" s="89">
        <v>0.09</v>
      </c>
      <c r="M34" s="89">
        <v>0</v>
      </c>
      <c r="N34" s="89" t="s">
        <v>918</v>
      </c>
      <c r="O34" s="89">
        <v>22</v>
      </c>
      <c r="P34" s="89">
        <v>0.47</v>
      </c>
      <c r="Q34" s="89">
        <v>10.43</v>
      </c>
      <c r="R34" s="89" t="s">
        <v>1422</v>
      </c>
      <c r="S34" s="89" t="s">
        <v>920</v>
      </c>
      <c r="T34" s="89">
        <v>19</v>
      </c>
      <c r="U34" s="89">
        <v>0.43</v>
      </c>
      <c r="V34" s="89">
        <v>8.14</v>
      </c>
      <c r="W34" s="89" t="s">
        <v>1423</v>
      </c>
      <c r="X34" s="89" t="s">
        <v>917</v>
      </c>
      <c r="Y34" s="89">
        <v>12</v>
      </c>
      <c r="Z34" s="89">
        <v>0.5</v>
      </c>
      <c r="AA34" s="89">
        <v>6.01</v>
      </c>
      <c r="AB34" s="89" t="s">
        <v>1424</v>
      </c>
      <c r="AC34" s="89" t="s">
        <v>919</v>
      </c>
      <c r="AD34" s="89">
        <v>20</v>
      </c>
      <c r="AE34" s="89">
        <v>0.48</v>
      </c>
      <c r="AF34" s="89">
        <v>9.69</v>
      </c>
      <c r="AG34" s="89" t="s">
        <v>1424</v>
      </c>
    </row>
    <row r="35" spans="1:33" x14ac:dyDescent="0.25">
      <c r="A35" s="89" t="str">
        <f t="shared" si="0"/>
        <v>3421</v>
      </c>
      <c r="B35" s="89" t="s">
        <v>1421</v>
      </c>
      <c r="C35" s="89" t="s">
        <v>1181</v>
      </c>
      <c r="D35" s="89">
        <f t="shared" si="1"/>
        <v>138</v>
      </c>
      <c r="E35" s="89">
        <v>73</v>
      </c>
      <c r="F35" s="89">
        <v>41.15</v>
      </c>
      <c r="G35" s="89">
        <v>30.04</v>
      </c>
      <c r="H35" s="89">
        <v>133</v>
      </c>
      <c r="I35" s="89">
        <v>5</v>
      </c>
      <c r="J35" s="89">
        <v>0</v>
      </c>
      <c r="K35" s="89">
        <v>0.96</v>
      </c>
      <c r="L35" s="89">
        <v>0.04</v>
      </c>
      <c r="M35" s="89">
        <v>0</v>
      </c>
      <c r="N35" s="89" t="s">
        <v>918</v>
      </c>
      <c r="O35" s="89">
        <v>22</v>
      </c>
      <c r="P35" s="89">
        <v>0.42</v>
      </c>
      <c r="Q35" s="89">
        <v>9.33</v>
      </c>
      <c r="R35" s="89" t="s">
        <v>1422</v>
      </c>
      <c r="S35" s="89" t="s">
        <v>920</v>
      </c>
      <c r="T35" s="89">
        <v>19</v>
      </c>
      <c r="U35" s="89">
        <v>0.39</v>
      </c>
      <c r="V35" s="89">
        <v>7.33</v>
      </c>
      <c r="W35" s="89" t="s">
        <v>1423</v>
      </c>
      <c r="X35" s="89" t="s">
        <v>917</v>
      </c>
      <c r="Y35" s="89">
        <v>12</v>
      </c>
      <c r="Z35" s="89">
        <v>0.42</v>
      </c>
      <c r="AA35" s="89">
        <v>5.0599999999999996</v>
      </c>
      <c r="AB35" s="89" t="s">
        <v>1424</v>
      </c>
      <c r="AC35" s="89" t="s">
        <v>919</v>
      </c>
      <c r="AD35" s="89">
        <v>20</v>
      </c>
      <c r="AE35" s="89">
        <v>0.42</v>
      </c>
      <c r="AF35" s="89">
        <v>8.32</v>
      </c>
      <c r="AG35" s="89" t="s">
        <v>1424</v>
      </c>
    </row>
    <row r="36" spans="1:33" x14ac:dyDescent="0.25">
      <c r="A36" s="89" t="str">
        <f t="shared" si="0"/>
        <v>3501</v>
      </c>
      <c r="B36" s="89" t="s">
        <v>1421</v>
      </c>
      <c r="C36" s="89" t="s">
        <v>1183</v>
      </c>
      <c r="D36" s="89">
        <f t="shared" si="1"/>
        <v>22</v>
      </c>
      <c r="E36" s="89">
        <v>73</v>
      </c>
      <c r="F36" s="89">
        <v>25.66</v>
      </c>
      <c r="G36" s="89">
        <v>18.73</v>
      </c>
      <c r="H36" s="89">
        <v>22</v>
      </c>
      <c r="I36" s="89">
        <v>0</v>
      </c>
      <c r="J36" s="89">
        <v>0</v>
      </c>
      <c r="K36" s="89">
        <v>1</v>
      </c>
      <c r="L36" s="89">
        <v>0</v>
      </c>
      <c r="M36" s="89">
        <v>0</v>
      </c>
      <c r="N36" s="89" t="s">
        <v>918</v>
      </c>
      <c r="O36" s="89">
        <v>22</v>
      </c>
      <c r="P36" s="89">
        <v>0.26</v>
      </c>
      <c r="Q36" s="89">
        <v>5.82</v>
      </c>
      <c r="R36" s="89" t="s">
        <v>1422</v>
      </c>
      <c r="S36" s="89" t="s">
        <v>920</v>
      </c>
      <c r="T36" s="89">
        <v>19</v>
      </c>
      <c r="U36" s="89">
        <v>0.3</v>
      </c>
      <c r="V36" s="89">
        <v>5.59</v>
      </c>
      <c r="W36" s="89" t="s">
        <v>1423</v>
      </c>
      <c r="X36" s="89" t="s">
        <v>917</v>
      </c>
      <c r="Y36" s="89">
        <v>12</v>
      </c>
      <c r="Z36" s="89">
        <v>0.27</v>
      </c>
      <c r="AA36" s="89">
        <v>3.23</v>
      </c>
      <c r="AB36" s="89" t="s">
        <v>1424</v>
      </c>
      <c r="AC36" s="89" t="s">
        <v>919</v>
      </c>
      <c r="AD36" s="89">
        <v>20</v>
      </c>
      <c r="AE36" s="89">
        <v>0.2</v>
      </c>
      <c r="AF36" s="89">
        <v>4.09</v>
      </c>
      <c r="AG36" s="89" t="s">
        <v>1424</v>
      </c>
    </row>
    <row r="37" spans="1:33" x14ac:dyDescent="0.25">
      <c r="A37" s="89" t="str">
        <f t="shared" si="0"/>
        <v>3581</v>
      </c>
      <c r="B37" s="89" t="s">
        <v>1421</v>
      </c>
      <c r="C37" s="89" t="s">
        <v>1185</v>
      </c>
      <c r="D37" s="89">
        <f t="shared" si="1"/>
        <v>42</v>
      </c>
      <c r="E37" s="89">
        <v>73</v>
      </c>
      <c r="F37" s="89">
        <v>36.6</v>
      </c>
      <c r="G37" s="89">
        <v>26.71</v>
      </c>
      <c r="H37" s="89">
        <v>41</v>
      </c>
      <c r="I37" s="89">
        <v>1</v>
      </c>
      <c r="J37" s="89">
        <v>0</v>
      </c>
      <c r="K37" s="89">
        <v>0.98</v>
      </c>
      <c r="L37" s="89">
        <v>0.02</v>
      </c>
      <c r="M37" s="89">
        <v>0</v>
      </c>
      <c r="N37" s="89" t="s">
        <v>918</v>
      </c>
      <c r="O37" s="89">
        <v>22</v>
      </c>
      <c r="P37" s="89">
        <v>0.37</v>
      </c>
      <c r="Q37" s="89">
        <v>8.2100000000000009</v>
      </c>
      <c r="R37" s="89" t="s">
        <v>1422</v>
      </c>
      <c r="S37" s="89" t="s">
        <v>920</v>
      </c>
      <c r="T37" s="89">
        <v>19</v>
      </c>
      <c r="U37" s="89">
        <v>0.35</v>
      </c>
      <c r="V37" s="89">
        <v>6.57</v>
      </c>
      <c r="W37" s="89" t="s">
        <v>1423</v>
      </c>
      <c r="X37" s="89" t="s">
        <v>917</v>
      </c>
      <c r="Y37" s="89">
        <v>12</v>
      </c>
      <c r="Z37" s="89">
        <v>0.43</v>
      </c>
      <c r="AA37" s="89">
        <v>5.21</v>
      </c>
      <c r="AB37" s="89" t="s">
        <v>1424</v>
      </c>
      <c r="AC37" s="89" t="s">
        <v>919</v>
      </c>
      <c r="AD37" s="89">
        <v>20</v>
      </c>
      <c r="AE37" s="89">
        <v>0.34</v>
      </c>
      <c r="AF37" s="89">
        <v>6.71</v>
      </c>
      <c r="AG37" s="89" t="s">
        <v>1424</v>
      </c>
    </row>
    <row r="38" spans="1:33" x14ac:dyDescent="0.25">
      <c r="A38" s="89" t="str">
        <f t="shared" si="0"/>
        <v>3621</v>
      </c>
      <c r="B38" s="89" t="s">
        <v>1421</v>
      </c>
      <c r="C38" s="89" t="s">
        <v>1186</v>
      </c>
      <c r="D38" s="89">
        <f t="shared" si="1"/>
        <v>94</v>
      </c>
      <c r="E38" s="89">
        <v>73</v>
      </c>
      <c r="F38" s="89">
        <v>38.26</v>
      </c>
      <c r="G38" s="89">
        <v>27.93</v>
      </c>
      <c r="H38" s="89">
        <v>93</v>
      </c>
      <c r="I38" s="89">
        <v>1</v>
      </c>
      <c r="J38" s="89">
        <v>0</v>
      </c>
      <c r="K38" s="89">
        <v>0.99</v>
      </c>
      <c r="L38" s="89">
        <v>0.01</v>
      </c>
      <c r="M38" s="89">
        <v>0</v>
      </c>
      <c r="N38" s="89" t="s">
        <v>918</v>
      </c>
      <c r="O38" s="89">
        <v>22</v>
      </c>
      <c r="P38" s="89">
        <v>0.4</v>
      </c>
      <c r="Q38" s="89">
        <v>8.82</v>
      </c>
      <c r="R38" s="89" t="s">
        <v>1422</v>
      </c>
      <c r="S38" s="89" t="s">
        <v>920</v>
      </c>
      <c r="T38" s="89">
        <v>19</v>
      </c>
      <c r="U38" s="89">
        <v>0.35</v>
      </c>
      <c r="V38" s="89">
        <v>6.62</v>
      </c>
      <c r="W38" s="89" t="s">
        <v>1423</v>
      </c>
      <c r="X38" s="89" t="s">
        <v>917</v>
      </c>
      <c r="Y38" s="89">
        <v>12</v>
      </c>
      <c r="Z38" s="89">
        <v>0.38</v>
      </c>
      <c r="AA38" s="89">
        <v>4.5199999999999996</v>
      </c>
      <c r="AB38" s="89" t="s">
        <v>1424</v>
      </c>
      <c r="AC38" s="89" t="s">
        <v>919</v>
      </c>
      <c r="AD38" s="89">
        <v>20</v>
      </c>
      <c r="AE38" s="89">
        <v>0.4</v>
      </c>
      <c r="AF38" s="89">
        <v>7.97</v>
      </c>
      <c r="AG38" s="89" t="s">
        <v>1424</v>
      </c>
    </row>
    <row r="39" spans="1:33" x14ac:dyDescent="0.25">
      <c r="A39" s="89" t="str">
        <f t="shared" si="0"/>
        <v>3821</v>
      </c>
      <c r="B39" s="89" t="s">
        <v>1421</v>
      </c>
      <c r="C39" s="89" t="s">
        <v>1191</v>
      </c>
      <c r="D39" s="89">
        <f t="shared" si="1"/>
        <v>27</v>
      </c>
      <c r="E39" s="89">
        <v>73</v>
      </c>
      <c r="F39" s="89">
        <v>37.39</v>
      </c>
      <c r="G39" s="89">
        <v>27.3</v>
      </c>
      <c r="H39" s="89">
        <v>27</v>
      </c>
      <c r="I39" s="89">
        <v>0</v>
      </c>
      <c r="J39" s="89">
        <v>0</v>
      </c>
      <c r="K39" s="89">
        <v>1</v>
      </c>
      <c r="L39" s="89">
        <v>0</v>
      </c>
      <c r="M39" s="89">
        <v>0</v>
      </c>
      <c r="N39" s="89" t="s">
        <v>918</v>
      </c>
      <c r="O39" s="89">
        <v>22</v>
      </c>
      <c r="P39" s="89">
        <v>0.37</v>
      </c>
      <c r="Q39" s="89">
        <v>8.11</v>
      </c>
      <c r="R39" s="89" t="s">
        <v>1422</v>
      </c>
      <c r="S39" s="89" t="s">
        <v>920</v>
      </c>
      <c r="T39" s="89">
        <v>19</v>
      </c>
      <c r="U39" s="89">
        <v>0.35</v>
      </c>
      <c r="V39" s="89">
        <v>6.7</v>
      </c>
      <c r="W39" s="89" t="s">
        <v>1423</v>
      </c>
      <c r="X39" s="89" t="s">
        <v>917</v>
      </c>
      <c r="Y39" s="89">
        <v>12</v>
      </c>
      <c r="Z39" s="89">
        <v>0.39</v>
      </c>
      <c r="AA39" s="89">
        <v>4.63</v>
      </c>
      <c r="AB39" s="89" t="s">
        <v>1424</v>
      </c>
      <c r="AC39" s="89" t="s">
        <v>919</v>
      </c>
      <c r="AD39" s="89">
        <v>20</v>
      </c>
      <c r="AE39" s="89">
        <v>0.39</v>
      </c>
      <c r="AF39" s="89">
        <v>7.85</v>
      </c>
      <c r="AG39" s="89" t="s">
        <v>1424</v>
      </c>
    </row>
    <row r="40" spans="1:33" x14ac:dyDescent="0.25">
      <c r="A40" s="89" t="str">
        <f t="shared" si="0"/>
        <v>4031</v>
      </c>
      <c r="B40" s="89" t="s">
        <v>1421</v>
      </c>
      <c r="C40" s="89" t="s">
        <v>1200</v>
      </c>
      <c r="D40" s="89">
        <f t="shared" si="1"/>
        <v>144</v>
      </c>
      <c r="E40" s="89">
        <v>73</v>
      </c>
      <c r="F40" s="89">
        <v>39.729999999999997</v>
      </c>
      <c r="G40" s="89">
        <v>29</v>
      </c>
      <c r="H40" s="89">
        <v>138</v>
      </c>
      <c r="I40" s="89">
        <v>6</v>
      </c>
      <c r="J40" s="89">
        <v>0</v>
      </c>
      <c r="K40" s="89">
        <v>0.96</v>
      </c>
      <c r="L40" s="89">
        <v>0.04</v>
      </c>
      <c r="M40" s="89">
        <v>0</v>
      </c>
      <c r="N40" s="89" t="s">
        <v>918</v>
      </c>
      <c r="O40" s="89">
        <v>22</v>
      </c>
      <c r="P40" s="89">
        <v>0.41</v>
      </c>
      <c r="Q40" s="89">
        <v>9.11</v>
      </c>
      <c r="R40" s="89" t="s">
        <v>1422</v>
      </c>
      <c r="S40" s="89" t="s">
        <v>920</v>
      </c>
      <c r="T40" s="89">
        <v>19</v>
      </c>
      <c r="U40" s="89">
        <v>0.37</v>
      </c>
      <c r="V40" s="89">
        <v>7.09</v>
      </c>
      <c r="W40" s="89" t="s">
        <v>1423</v>
      </c>
      <c r="X40" s="89" t="s">
        <v>917</v>
      </c>
      <c r="Y40" s="89">
        <v>12</v>
      </c>
      <c r="Z40" s="89">
        <v>0.38</v>
      </c>
      <c r="AA40" s="89">
        <v>4.5599999999999996</v>
      </c>
      <c r="AB40" s="89" t="s">
        <v>1424</v>
      </c>
      <c r="AC40" s="89" t="s">
        <v>919</v>
      </c>
      <c r="AD40" s="89">
        <v>20</v>
      </c>
      <c r="AE40" s="89">
        <v>0.41</v>
      </c>
      <c r="AF40" s="89">
        <v>8.24</v>
      </c>
      <c r="AG40" s="89" t="s">
        <v>1424</v>
      </c>
    </row>
    <row r="41" spans="1:33" x14ac:dyDescent="0.25">
      <c r="A41" s="89" t="str">
        <f t="shared" si="0"/>
        <v>4391</v>
      </c>
      <c r="B41" s="89" t="s">
        <v>1421</v>
      </c>
      <c r="C41" s="89" t="s">
        <v>1213</v>
      </c>
      <c r="D41" s="89">
        <f t="shared" si="1"/>
        <v>40</v>
      </c>
      <c r="E41" s="89">
        <v>73</v>
      </c>
      <c r="F41" s="89">
        <v>41.82</v>
      </c>
      <c r="G41" s="89">
        <v>30.53</v>
      </c>
      <c r="H41" s="89">
        <v>39</v>
      </c>
      <c r="I41" s="89">
        <v>1</v>
      </c>
      <c r="J41" s="89">
        <v>0</v>
      </c>
      <c r="K41" s="89">
        <v>0.98</v>
      </c>
      <c r="L41" s="89">
        <v>0.03</v>
      </c>
      <c r="M41" s="89">
        <v>0</v>
      </c>
      <c r="N41" s="89" t="s">
        <v>918</v>
      </c>
      <c r="O41" s="89">
        <v>22</v>
      </c>
      <c r="P41" s="89">
        <v>0.41</v>
      </c>
      <c r="Q41" s="89">
        <v>9.08</v>
      </c>
      <c r="R41" s="89" t="s">
        <v>1422</v>
      </c>
      <c r="S41" s="89" t="s">
        <v>920</v>
      </c>
      <c r="T41" s="89">
        <v>19</v>
      </c>
      <c r="U41" s="89">
        <v>0.4</v>
      </c>
      <c r="V41" s="89">
        <v>7.6</v>
      </c>
      <c r="W41" s="89" t="s">
        <v>1423</v>
      </c>
      <c r="X41" s="89" t="s">
        <v>917</v>
      </c>
      <c r="Y41" s="89">
        <v>12</v>
      </c>
      <c r="Z41" s="89">
        <v>0.46</v>
      </c>
      <c r="AA41" s="89">
        <v>5.5</v>
      </c>
      <c r="AB41" s="89" t="s">
        <v>1424</v>
      </c>
      <c r="AC41" s="89" t="s">
        <v>919</v>
      </c>
      <c r="AD41" s="89">
        <v>20</v>
      </c>
      <c r="AE41" s="89">
        <v>0.42</v>
      </c>
      <c r="AF41" s="89">
        <v>8.35</v>
      </c>
      <c r="AG41" s="89" t="s">
        <v>1424</v>
      </c>
    </row>
    <row r="42" spans="1:33" x14ac:dyDescent="0.25">
      <c r="A42" s="89" t="str">
        <f t="shared" si="0"/>
        <v>4691</v>
      </c>
      <c r="B42" s="89" t="s">
        <v>1421</v>
      </c>
      <c r="C42" s="89" t="s">
        <v>1225</v>
      </c>
      <c r="D42" s="89">
        <f t="shared" si="1"/>
        <v>83</v>
      </c>
      <c r="E42" s="89">
        <v>73</v>
      </c>
      <c r="F42" s="89">
        <v>48.09</v>
      </c>
      <c r="G42" s="89">
        <v>35.11</v>
      </c>
      <c r="H42" s="89">
        <v>67</v>
      </c>
      <c r="I42" s="89">
        <v>16</v>
      </c>
      <c r="J42" s="89">
        <v>0</v>
      </c>
      <c r="K42" s="89">
        <v>0.81</v>
      </c>
      <c r="L42" s="89">
        <v>0.19</v>
      </c>
      <c r="M42" s="89">
        <v>0</v>
      </c>
      <c r="N42" s="89" t="s">
        <v>918</v>
      </c>
      <c r="O42" s="89">
        <v>22</v>
      </c>
      <c r="P42" s="89">
        <v>0.46</v>
      </c>
      <c r="Q42" s="89">
        <v>10.23</v>
      </c>
      <c r="R42" s="89" t="s">
        <v>1422</v>
      </c>
      <c r="S42" s="89" t="s">
        <v>920</v>
      </c>
      <c r="T42" s="89">
        <v>19</v>
      </c>
      <c r="U42" s="89">
        <v>0.49</v>
      </c>
      <c r="V42" s="89">
        <v>9.27</v>
      </c>
      <c r="W42" s="89" t="s">
        <v>1423</v>
      </c>
      <c r="X42" s="89" t="s">
        <v>917</v>
      </c>
      <c r="Y42" s="89">
        <v>12</v>
      </c>
      <c r="Z42" s="89">
        <v>0.5</v>
      </c>
      <c r="AA42" s="89">
        <v>6</v>
      </c>
      <c r="AB42" s="89" t="s">
        <v>1424</v>
      </c>
      <c r="AC42" s="89" t="s">
        <v>919</v>
      </c>
      <c r="AD42" s="89">
        <v>20</v>
      </c>
      <c r="AE42" s="89">
        <v>0.48</v>
      </c>
      <c r="AF42" s="89">
        <v>9.61</v>
      </c>
      <c r="AG42" s="89" t="s">
        <v>1424</v>
      </c>
    </row>
    <row r="43" spans="1:33" x14ac:dyDescent="0.25">
      <c r="A43" s="89" t="str">
        <f t="shared" si="0"/>
        <v>5003</v>
      </c>
      <c r="B43" s="89" t="s">
        <v>1421</v>
      </c>
      <c r="C43" s="89" t="s">
        <v>1291</v>
      </c>
      <c r="D43" s="89">
        <f t="shared" si="1"/>
        <v>225</v>
      </c>
      <c r="E43" s="89">
        <v>73</v>
      </c>
      <c r="F43" s="89">
        <v>37.64</v>
      </c>
      <c r="G43" s="89">
        <v>27.48</v>
      </c>
      <c r="H43" s="89">
        <v>221</v>
      </c>
      <c r="I43" s="89">
        <v>4</v>
      </c>
      <c r="J43" s="89">
        <v>0</v>
      </c>
      <c r="K43" s="89">
        <v>0.98</v>
      </c>
      <c r="L43" s="89">
        <v>0.02</v>
      </c>
      <c r="M43" s="89">
        <v>0</v>
      </c>
      <c r="N43" s="89" t="s">
        <v>918</v>
      </c>
      <c r="O43" s="89">
        <v>22</v>
      </c>
      <c r="P43" s="89">
        <v>0.38</v>
      </c>
      <c r="Q43" s="89">
        <v>8.35</v>
      </c>
      <c r="R43" s="89" t="s">
        <v>1422</v>
      </c>
      <c r="S43" s="89" t="s">
        <v>920</v>
      </c>
      <c r="T43" s="89">
        <v>19</v>
      </c>
      <c r="U43" s="89">
        <v>0.36</v>
      </c>
      <c r="V43" s="89">
        <v>6.84</v>
      </c>
      <c r="W43" s="89" t="s">
        <v>1423</v>
      </c>
      <c r="X43" s="89" t="s">
        <v>917</v>
      </c>
      <c r="Y43" s="89">
        <v>12</v>
      </c>
      <c r="Z43" s="89">
        <v>0.38</v>
      </c>
      <c r="AA43" s="89">
        <v>4.54</v>
      </c>
      <c r="AB43" s="89" t="s">
        <v>1424</v>
      </c>
      <c r="AC43" s="89" t="s">
        <v>919</v>
      </c>
      <c r="AD43" s="89">
        <v>20</v>
      </c>
      <c r="AE43" s="89">
        <v>0.39</v>
      </c>
      <c r="AF43" s="89">
        <v>7.75</v>
      </c>
      <c r="AG43" s="89" t="s">
        <v>1424</v>
      </c>
    </row>
    <row r="44" spans="1:33" x14ac:dyDescent="0.25">
      <c r="A44" s="89" t="str">
        <f t="shared" si="0"/>
        <v>5005</v>
      </c>
      <c r="B44" s="89" t="s">
        <v>1421</v>
      </c>
      <c r="C44" s="89" t="s">
        <v>1235</v>
      </c>
      <c r="D44" s="89">
        <f t="shared" si="1"/>
        <v>159</v>
      </c>
      <c r="E44" s="89">
        <v>73</v>
      </c>
      <c r="F44" s="89">
        <v>40.119999999999997</v>
      </c>
      <c r="G44" s="89">
        <v>29.28</v>
      </c>
      <c r="H44" s="89">
        <v>154</v>
      </c>
      <c r="I44" s="89">
        <v>5</v>
      </c>
      <c r="J44" s="89">
        <v>0</v>
      </c>
      <c r="K44" s="89">
        <v>0.97</v>
      </c>
      <c r="L44" s="89">
        <v>0.03</v>
      </c>
      <c r="M44" s="89">
        <v>0</v>
      </c>
      <c r="N44" s="89" t="s">
        <v>918</v>
      </c>
      <c r="O44" s="89">
        <v>22</v>
      </c>
      <c r="P44" s="89">
        <v>0.43</v>
      </c>
      <c r="Q44" s="89">
        <v>9.56</v>
      </c>
      <c r="R44" s="89" t="s">
        <v>1422</v>
      </c>
      <c r="S44" s="89" t="s">
        <v>920</v>
      </c>
      <c r="T44" s="89">
        <v>19</v>
      </c>
      <c r="U44" s="89">
        <v>0.4</v>
      </c>
      <c r="V44" s="89">
        <v>7.55</v>
      </c>
      <c r="W44" s="89" t="s">
        <v>1423</v>
      </c>
      <c r="X44" s="89" t="s">
        <v>917</v>
      </c>
      <c r="Y44" s="89">
        <v>12</v>
      </c>
      <c r="Z44" s="89">
        <v>0.36</v>
      </c>
      <c r="AA44" s="89">
        <v>4.28</v>
      </c>
      <c r="AB44" s="89" t="s">
        <v>1424</v>
      </c>
      <c r="AC44" s="89" t="s">
        <v>919</v>
      </c>
      <c r="AD44" s="89">
        <v>20</v>
      </c>
      <c r="AE44" s="89">
        <v>0.39</v>
      </c>
      <c r="AF44" s="89">
        <v>7.89</v>
      </c>
      <c r="AG44" s="89" t="s">
        <v>1424</v>
      </c>
    </row>
    <row r="45" spans="1:33" x14ac:dyDescent="0.25">
      <c r="A45" s="89" t="str">
        <f t="shared" si="0"/>
        <v>5006</v>
      </c>
      <c r="B45" s="89" t="s">
        <v>1421</v>
      </c>
      <c r="C45" s="89" t="s">
        <v>1296</v>
      </c>
      <c r="D45" s="89">
        <f t="shared" si="1"/>
        <v>196</v>
      </c>
      <c r="E45" s="89">
        <v>73</v>
      </c>
      <c r="F45" s="89">
        <v>35.380000000000003</v>
      </c>
      <c r="G45" s="89">
        <v>25.83</v>
      </c>
      <c r="H45" s="89">
        <v>196</v>
      </c>
      <c r="I45" s="89">
        <v>0</v>
      </c>
      <c r="J45" s="89">
        <v>0</v>
      </c>
      <c r="K45" s="89">
        <v>1</v>
      </c>
      <c r="L45" s="89">
        <v>0</v>
      </c>
      <c r="M45" s="89">
        <v>0</v>
      </c>
      <c r="N45" s="89" t="s">
        <v>918</v>
      </c>
      <c r="O45" s="89">
        <v>22</v>
      </c>
      <c r="P45" s="89">
        <v>0.37</v>
      </c>
      <c r="Q45" s="89">
        <v>8.16</v>
      </c>
      <c r="R45" s="89" t="s">
        <v>1422</v>
      </c>
      <c r="S45" s="89" t="s">
        <v>920</v>
      </c>
      <c r="T45" s="89">
        <v>19</v>
      </c>
      <c r="U45" s="89">
        <v>0.34</v>
      </c>
      <c r="V45" s="89">
        <v>6.4</v>
      </c>
      <c r="W45" s="89" t="s">
        <v>1423</v>
      </c>
      <c r="X45" s="89" t="s">
        <v>917</v>
      </c>
      <c r="Y45" s="89">
        <v>12</v>
      </c>
      <c r="Z45" s="89">
        <v>0.35</v>
      </c>
      <c r="AA45" s="89">
        <v>4.2300000000000004</v>
      </c>
      <c r="AB45" s="89" t="s">
        <v>1424</v>
      </c>
      <c r="AC45" s="89" t="s">
        <v>919</v>
      </c>
      <c r="AD45" s="89">
        <v>20</v>
      </c>
      <c r="AE45" s="89">
        <v>0.35</v>
      </c>
      <c r="AF45" s="89">
        <v>7.04</v>
      </c>
      <c r="AG45" s="89" t="s">
        <v>1424</v>
      </c>
    </row>
    <row r="46" spans="1:33" x14ac:dyDescent="0.25">
      <c r="A46" s="89" t="str">
        <f t="shared" si="0"/>
        <v>5007</v>
      </c>
      <c r="B46" s="89" t="s">
        <v>1421</v>
      </c>
      <c r="C46" s="89" t="s">
        <v>1236</v>
      </c>
      <c r="D46" s="89">
        <f t="shared" si="1"/>
        <v>24</v>
      </c>
      <c r="E46" s="89">
        <v>73</v>
      </c>
      <c r="F46" s="89">
        <v>42.75</v>
      </c>
      <c r="G46" s="89">
        <v>31.21</v>
      </c>
      <c r="H46" s="89">
        <v>23</v>
      </c>
      <c r="I46" s="89">
        <v>1</v>
      </c>
      <c r="J46" s="89">
        <v>0</v>
      </c>
      <c r="K46" s="89">
        <v>0.96</v>
      </c>
      <c r="L46" s="89">
        <v>0.04</v>
      </c>
      <c r="M46" s="89">
        <v>0</v>
      </c>
      <c r="N46" s="89" t="s">
        <v>918</v>
      </c>
      <c r="O46" s="89">
        <v>22</v>
      </c>
      <c r="P46" s="89">
        <v>0.41</v>
      </c>
      <c r="Q46" s="89">
        <v>9</v>
      </c>
      <c r="R46" s="89" t="s">
        <v>1422</v>
      </c>
      <c r="S46" s="89" t="s">
        <v>920</v>
      </c>
      <c r="T46" s="89">
        <v>19</v>
      </c>
      <c r="U46" s="89">
        <v>0.43</v>
      </c>
      <c r="V46" s="89">
        <v>8.2100000000000009</v>
      </c>
      <c r="W46" s="89" t="s">
        <v>1423</v>
      </c>
      <c r="X46" s="89" t="s">
        <v>917</v>
      </c>
      <c r="Y46" s="89">
        <v>12</v>
      </c>
      <c r="Z46" s="89">
        <v>0.49</v>
      </c>
      <c r="AA46" s="89">
        <v>5.83</v>
      </c>
      <c r="AB46" s="89" t="s">
        <v>1424</v>
      </c>
      <c r="AC46" s="89" t="s">
        <v>919</v>
      </c>
      <c r="AD46" s="89">
        <v>20</v>
      </c>
      <c r="AE46" s="89">
        <v>0.41</v>
      </c>
      <c r="AF46" s="89">
        <v>8.17</v>
      </c>
      <c r="AG46" s="89" t="s">
        <v>1424</v>
      </c>
    </row>
    <row r="47" spans="1:33" x14ac:dyDescent="0.25">
      <c r="A47" s="89" t="str">
        <f t="shared" si="0"/>
        <v>5022</v>
      </c>
      <c r="B47" s="89" t="s">
        <v>1421</v>
      </c>
      <c r="C47" s="89" t="s">
        <v>1239</v>
      </c>
      <c r="D47" s="89">
        <f t="shared" si="1"/>
        <v>16</v>
      </c>
      <c r="E47" s="89">
        <v>73</v>
      </c>
      <c r="F47" s="89">
        <v>44.95</v>
      </c>
      <c r="G47" s="89">
        <v>32.81</v>
      </c>
      <c r="H47" s="89">
        <v>15</v>
      </c>
      <c r="I47" s="89">
        <v>1</v>
      </c>
      <c r="J47" s="89">
        <v>0</v>
      </c>
      <c r="K47" s="89">
        <v>0.94</v>
      </c>
      <c r="L47" s="89">
        <v>0.06</v>
      </c>
      <c r="M47" s="89">
        <v>0</v>
      </c>
      <c r="N47" s="89" t="s">
        <v>918</v>
      </c>
      <c r="O47" s="89">
        <v>22</v>
      </c>
      <c r="P47" s="89">
        <v>0.44</v>
      </c>
      <c r="Q47" s="89">
        <v>9.6300000000000008</v>
      </c>
      <c r="R47" s="89" t="s">
        <v>1422</v>
      </c>
      <c r="S47" s="89" t="s">
        <v>920</v>
      </c>
      <c r="T47" s="89">
        <v>19</v>
      </c>
      <c r="U47" s="89">
        <v>0.44</v>
      </c>
      <c r="V47" s="89">
        <v>8.31</v>
      </c>
      <c r="W47" s="89" t="s">
        <v>1423</v>
      </c>
      <c r="X47" s="89" t="s">
        <v>917</v>
      </c>
      <c r="Y47" s="89">
        <v>12</v>
      </c>
      <c r="Z47" s="89">
        <v>0.43</v>
      </c>
      <c r="AA47" s="89">
        <v>5.19</v>
      </c>
      <c r="AB47" s="89" t="s">
        <v>1424</v>
      </c>
      <c r="AC47" s="89" t="s">
        <v>919</v>
      </c>
      <c r="AD47" s="89">
        <v>20</v>
      </c>
      <c r="AE47" s="89">
        <v>0.48</v>
      </c>
      <c r="AF47" s="89">
        <v>9.69</v>
      </c>
      <c r="AG47" s="89" t="s">
        <v>1424</v>
      </c>
    </row>
    <row r="48" spans="1:33" x14ac:dyDescent="0.25">
      <c r="A48" s="89" t="str">
        <f t="shared" si="0"/>
        <v>5025</v>
      </c>
      <c r="B48" s="89" t="s">
        <v>1421</v>
      </c>
      <c r="C48" s="89" t="s">
        <v>1240</v>
      </c>
      <c r="D48" s="89">
        <f t="shared" si="1"/>
        <v>60</v>
      </c>
      <c r="E48" s="89">
        <v>73</v>
      </c>
      <c r="F48" s="89">
        <v>25.5</v>
      </c>
      <c r="G48" s="89">
        <v>18.62</v>
      </c>
      <c r="H48" s="89">
        <v>60</v>
      </c>
      <c r="I48" s="89">
        <v>0</v>
      </c>
      <c r="J48" s="89">
        <v>0</v>
      </c>
      <c r="K48" s="89">
        <v>1</v>
      </c>
      <c r="L48" s="89">
        <v>0</v>
      </c>
      <c r="M48" s="89">
        <v>0</v>
      </c>
      <c r="N48" s="89" t="s">
        <v>918</v>
      </c>
      <c r="O48" s="89">
        <v>22</v>
      </c>
      <c r="P48" s="89">
        <v>0.26</v>
      </c>
      <c r="Q48" s="89">
        <v>5.68</v>
      </c>
      <c r="R48" s="89" t="s">
        <v>1422</v>
      </c>
      <c r="S48" s="89" t="s">
        <v>920</v>
      </c>
      <c r="T48" s="89">
        <v>19</v>
      </c>
      <c r="U48" s="89">
        <v>0.28000000000000003</v>
      </c>
      <c r="V48" s="89">
        <v>5.37</v>
      </c>
      <c r="W48" s="89" t="s">
        <v>1423</v>
      </c>
      <c r="X48" s="89" t="s">
        <v>917</v>
      </c>
      <c r="Y48" s="89">
        <v>12</v>
      </c>
      <c r="Z48" s="89">
        <v>0.21</v>
      </c>
      <c r="AA48" s="89">
        <v>2.5299999999999998</v>
      </c>
      <c r="AB48" s="89" t="s">
        <v>1424</v>
      </c>
      <c r="AC48" s="89" t="s">
        <v>919</v>
      </c>
      <c r="AD48" s="89">
        <v>20</v>
      </c>
      <c r="AE48" s="89">
        <v>0.25</v>
      </c>
      <c r="AF48" s="89">
        <v>5.03</v>
      </c>
      <c r="AG48" s="89" t="s">
        <v>1424</v>
      </c>
    </row>
    <row r="49" spans="1:33" x14ac:dyDescent="0.25">
      <c r="A49" s="89" t="str">
        <f t="shared" si="0"/>
        <v>5029</v>
      </c>
      <c r="B49" s="89" t="s">
        <v>1421</v>
      </c>
      <c r="C49" s="89" t="s">
        <v>1241</v>
      </c>
      <c r="D49" s="89">
        <f t="shared" si="1"/>
        <v>1</v>
      </c>
      <c r="E49" s="89">
        <v>73</v>
      </c>
      <c r="F49" s="89">
        <v>27.4</v>
      </c>
      <c r="G49" s="89">
        <v>20</v>
      </c>
      <c r="H49" s="89">
        <v>1</v>
      </c>
      <c r="I49" s="89">
        <v>0</v>
      </c>
      <c r="J49" s="89">
        <v>0</v>
      </c>
      <c r="K49" s="89">
        <v>1</v>
      </c>
      <c r="L49" s="89">
        <v>0</v>
      </c>
      <c r="M49" s="89">
        <v>0</v>
      </c>
      <c r="N49" s="89" t="s">
        <v>918</v>
      </c>
      <c r="O49" s="89">
        <v>22</v>
      </c>
      <c r="P49" s="89">
        <v>0.36</v>
      </c>
      <c r="Q49" s="89">
        <v>8</v>
      </c>
      <c r="R49" s="89" t="s">
        <v>1422</v>
      </c>
      <c r="S49" s="89" t="s">
        <v>920</v>
      </c>
      <c r="T49" s="89">
        <v>19</v>
      </c>
      <c r="U49" s="89">
        <v>0.37</v>
      </c>
      <c r="V49" s="89">
        <v>7</v>
      </c>
      <c r="W49" s="89" t="s">
        <v>1423</v>
      </c>
      <c r="X49" s="89" t="s">
        <v>917</v>
      </c>
      <c r="Y49" s="89">
        <v>12</v>
      </c>
      <c r="Z49" s="89">
        <v>0.33</v>
      </c>
      <c r="AA49" s="89">
        <v>4</v>
      </c>
      <c r="AB49" s="89" t="s">
        <v>1424</v>
      </c>
      <c r="AC49" s="89" t="s">
        <v>919</v>
      </c>
      <c r="AD49" s="89">
        <v>20</v>
      </c>
      <c r="AE49" s="89">
        <v>0.05</v>
      </c>
      <c r="AF49" s="89">
        <v>1</v>
      </c>
      <c r="AG49" s="89" t="s">
        <v>1424</v>
      </c>
    </row>
    <row r="50" spans="1:33" x14ac:dyDescent="0.25">
      <c r="A50" s="89" t="str">
        <f t="shared" si="0"/>
        <v>5032</v>
      </c>
      <c r="B50" s="89" t="s">
        <v>1421</v>
      </c>
      <c r="C50" s="89" t="s">
        <v>1242</v>
      </c>
      <c r="D50" s="89">
        <f t="shared" si="1"/>
        <v>36</v>
      </c>
      <c r="E50" s="89">
        <v>73</v>
      </c>
      <c r="F50" s="89">
        <v>40.57</v>
      </c>
      <c r="G50" s="89">
        <v>29.61</v>
      </c>
      <c r="H50" s="89">
        <v>36</v>
      </c>
      <c r="I50" s="89">
        <v>0</v>
      </c>
      <c r="J50" s="89">
        <v>0</v>
      </c>
      <c r="K50" s="89">
        <v>1</v>
      </c>
      <c r="L50" s="89">
        <v>0</v>
      </c>
      <c r="M50" s="89">
        <v>0</v>
      </c>
      <c r="N50" s="89" t="s">
        <v>918</v>
      </c>
      <c r="O50" s="89">
        <v>22</v>
      </c>
      <c r="P50" s="89">
        <v>0.44</v>
      </c>
      <c r="Q50" s="89">
        <v>9.61</v>
      </c>
      <c r="R50" s="89" t="s">
        <v>1422</v>
      </c>
      <c r="S50" s="89" t="s">
        <v>920</v>
      </c>
      <c r="T50" s="89">
        <v>19</v>
      </c>
      <c r="U50" s="89">
        <v>0.35</v>
      </c>
      <c r="V50" s="89">
        <v>6.72</v>
      </c>
      <c r="W50" s="89" t="s">
        <v>1423</v>
      </c>
      <c r="X50" s="89" t="s">
        <v>917</v>
      </c>
      <c r="Y50" s="89">
        <v>12</v>
      </c>
      <c r="Z50" s="89">
        <v>0.37</v>
      </c>
      <c r="AA50" s="89">
        <v>4.47</v>
      </c>
      <c r="AB50" s="89" t="s">
        <v>1424</v>
      </c>
      <c r="AC50" s="89" t="s">
        <v>919</v>
      </c>
      <c r="AD50" s="89">
        <v>20</v>
      </c>
      <c r="AE50" s="89">
        <v>0.44</v>
      </c>
      <c r="AF50" s="89">
        <v>8.81</v>
      </c>
      <c r="AG50" s="89" t="s">
        <v>1424</v>
      </c>
    </row>
    <row r="51" spans="1:33" x14ac:dyDescent="0.25">
      <c r="A51" s="89" t="str">
        <f t="shared" si="0"/>
        <v>5044</v>
      </c>
      <c r="B51" s="89" t="s">
        <v>1421</v>
      </c>
      <c r="C51" s="89" t="s">
        <v>1245</v>
      </c>
      <c r="D51" s="89">
        <f t="shared" si="1"/>
        <v>43</v>
      </c>
      <c r="E51" s="89">
        <v>73</v>
      </c>
      <c r="F51" s="89">
        <v>41.64</v>
      </c>
      <c r="G51" s="89">
        <v>30.4</v>
      </c>
      <c r="H51" s="89">
        <v>40</v>
      </c>
      <c r="I51" s="89">
        <v>3</v>
      </c>
      <c r="J51" s="89">
        <v>0</v>
      </c>
      <c r="K51" s="89">
        <v>0.93</v>
      </c>
      <c r="L51" s="89">
        <v>7.0000000000000007E-2</v>
      </c>
      <c r="M51" s="89">
        <v>0</v>
      </c>
      <c r="N51" s="89" t="s">
        <v>918</v>
      </c>
      <c r="O51" s="89">
        <v>22</v>
      </c>
      <c r="P51" s="89">
        <v>0.43</v>
      </c>
      <c r="Q51" s="89">
        <v>9.4700000000000006</v>
      </c>
      <c r="R51" s="89" t="s">
        <v>1422</v>
      </c>
      <c r="S51" s="89" t="s">
        <v>920</v>
      </c>
      <c r="T51" s="89">
        <v>19</v>
      </c>
      <c r="U51" s="89">
        <v>0.39</v>
      </c>
      <c r="V51" s="89">
        <v>7.49</v>
      </c>
      <c r="W51" s="89" t="s">
        <v>1423</v>
      </c>
      <c r="X51" s="89" t="s">
        <v>917</v>
      </c>
      <c r="Y51" s="89">
        <v>12</v>
      </c>
      <c r="Z51" s="89">
        <v>0.42</v>
      </c>
      <c r="AA51" s="89">
        <v>5.09</v>
      </c>
      <c r="AB51" s="89" t="s">
        <v>1424</v>
      </c>
      <c r="AC51" s="89" t="s">
        <v>919</v>
      </c>
      <c r="AD51" s="89">
        <v>20</v>
      </c>
      <c r="AE51" s="89">
        <v>0.42</v>
      </c>
      <c r="AF51" s="89">
        <v>8.35</v>
      </c>
      <c r="AG51" s="89" t="s">
        <v>1424</v>
      </c>
    </row>
    <row r="52" spans="1:33" x14ac:dyDescent="0.25">
      <c r="A52" s="89" t="str">
        <f t="shared" si="0"/>
        <v>5045</v>
      </c>
      <c r="B52" s="89" t="s">
        <v>1421</v>
      </c>
      <c r="C52" s="89" t="s">
        <v>1246</v>
      </c>
      <c r="D52" s="89">
        <f t="shared" si="1"/>
        <v>20</v>
      </c>
      <c r="E52" s="89">
        <v>73</v>
      </c>
      <c r="F52" s="89">
        <v>41.58</v>
      </c>
      <c r="G52" s="89">
        <v>30.35</v>
      </c>
      <c r="H52" s="89">
        <v>19</v>
      </c>
      <c r="I52" s="89">
        <v>1</v>
      </c>
      <c r="J52" s="89">
        <v>0</v>
      </c>
      <c r="K52" s="89">
        <v>0.95</v>
      </c>
      <c r="L52" s="89">
        <v>0.05</v>
      </c>
      <c r="M52" s="89">
        <v>0</v>
      </c>
      <c r="N52" s="89" t="s">
        <v>918</v>
      </c>
      <c r="O52" s="89">
        <v>22</v>
      </c>
      <c r="P52" s="89">
        <v>0.44</v>
      </c>
      <c r="Q52" s="89">
        <v>9.6</v>
      </c>
      <c r="R52" s="89" t="s">
        <v>1422</v>
      </c>
      <c r="S52" s="89" t="s">
        <v>920</v>
      </c>
      <c r="T52" s="89">
        <v>19</v>
      </c>
      <c r="U52" s="89">
        <v>0.46</v>
      </c>
      <c r="V52" s="89">
        <v>8.8000000000000007</v>
      </c>
      <c r="W52" s="89" t="s">
        <v>1423</v>
      </c>
      <c r="X52" s="89" t="s">
        <v>917</v>
      </c>
      <c r="Y52" s="89">
        <v>12</v>
      </c>
      <c r="Z52" s="89">
        <v>0.37</v>
      </c>
      <c r="AA52" s="89">
        <v>4.4000000000000004</v>
      </c>
      <c r="AB52" s="89" t="s">
        <v>1424</v>
      </c>
      <c r="AC52" s="89" t="s">
        <v>919</v>
      </c>
      <c r="AD52" s="89">
        <v>20</v>
      </c>
      <c r="AE52" s="89">
        <v>0.38</v>
      </c>
      <c r="AF52" s="89">
        <v>7.55</v>
      </c>
      <c r="AG52" s="89" t="s">
        <v>1424</v>
      </c>
    </row>
    <row r="53" spans="1:33" x14ac:dyDescent="0.25">
      <c r="A53" s="89" t="str">
        <f t="shared" si="0"/>
        <v>5046</v>
      </c>
      <c r="B53" s="89" t="s">
        <v>1421</v>
      </c>
      <c r="C53" s="89" t="s">
        <v>1247</v>
      </c>
      <c r="D53" s="89">
        <f t="shared" si="1"/>
        <v>19</v>
      </c>
      <c r="E53" s="89">
        <v>73</v>
      </c>
      <c r="F53" s="89">
        <v>41.82</v>
      </c>
      <c r="G53" s="89">
        <v>30.53</v>
      </c>
      <c r="H53" s="89">
        <v>18</v>
      </c>
      <c r="I53" s="89">
        <v>1</v>
      </c>
      <c r="J53" s="89">
        <v>0</v>
      </c>
      <c r="K53" s="89">
        <v>0.95</v>
      </c>
      <c r="L53" s="89">
        <v>0.05</v>
      </c>
      <c r="M53" s="89">
        <v>0</v>
      </c>
      <c r="N53" s="89" t="s">
        <v>918</v>
      </c>
      <c r="O53" s="89">
        <v>22</v>
      </c>
      <c r="P53" s="89">
        <v>0.46</v>
      </c>
      <c r="Q53" s="89">
        <v>10.210000000000001</v>
      </c>
      <c r="R53" s="89" t="s">
        <v>1422</v>
      </c>
      <c r="S53" s="89" t="s">
        <v>920</v>
      </c>
      <c r="T53" s="89">
        <v>19</v>
      </c>
      <c r="U53" s="89">
        <v>0.4</v>
      </c>
      <c r="V53" s="89">
        <v>7.68</v>
      </c>
      <c r="W53" s="89" t="s">
        <v>1423</v>
      </c>
      <c r="X53" s="89" t="s">
        <v>917</v>
      </c>
      <c r="Y53" s="89">
        <v>12</v>
      </c>
      <c r="Z53" s="89">
        <v>0.37</v>
      </c>
      <c r="AA53" s="89">
        <v>4.47</v>
      </c>
      <c r="AB53" s="89" t="s">
        <v>1424</v>
      </c>
      <c r="AC53" s="89" t="s">
        <v>919</v>
      </c>
      <c r="AD53" s="89">
        <v>20</v>
      </c>
      <c r="AE53" s="89">
        <v>0.41</v>
      </c>
      <c r="AF53" s="89">
        <v>8.16</v>
      </c>
      <c r="AG53" s="89" t="s">
        <v>1424</v>
      </c>
    </row>
    <row r="54" spans="1:33" x14ac:dyDescent="0.25">
      <c r="A54" s="89" t="str">
        <f t="shared" si="0"/>
        <v>5047</v>
      </c>
      <c r="B54" s="89" t="s">
        <v>1421</v>
      </c>
      <c r="C54" s="89" t="s">
        <v>1248</v>
      </c>
      <c r="D54" s="89">
        <f t="shared" si="1"/>
        <v>37</v>
      </c>
      <c r="E54" s="89">
        <v>73</v>
      </c>
      <c r="F54" s="89">
        <v>47.54</v>
      </c>
      <c r="G54" s="89">
        <v>34.700000000000003</v>
      </c>
      <c r="H54" s="89">
        <v>35</v>
      </c>
      <c r="I54" s="89">
        <v>2</v>
      </c>
      <c r="J54" s="89">
        <v>0</v>
      </c>
      <c r="K54" s="89">
        <v>0.95</v>
      </c>
      <c r="L54" s="89">
        <v>0.05</v>
      </c>
      <c r="M54" s="89">
        <v>0</v>
      </c>
      <c r="N54" s="89" t="s">
        <v>918</v>
      </c>
      <c r="O54" s="89">
        <v>22</v>
      </c>
      <c r="P54" s="89">
        <v>0.5</v>
      </c>
      <c r="Q54" s="89">
        <v>11</v>
      </c>
      <c r="R54" s="89" t="s">
        <v>1422</v>
      </c>
      <c r="S54" s="89" t="s">
        <v>920</v>
      </c>
      <c r="T54" s="89">
        <v>19</v>
      </c>
      <c r="U54" s="89">
        <v>0.42</v>
      </c>
      <c r="V54" s="89">
        <v>8</v>
      </c>
      <c r="W54" s="89" t="s">
        <v>1423</v>
      </c>
      <c r="X54" s="89" t="s">
        <v>917</v>
      </c>
      <c r="Y54" s="89">
        <v>12</v>
      </c>
      <c r="Z54" s="89">
        <v>0.5</v>
      </c>
      <c r="AA54" s="89">
        <v>5.95</v>
      </c>
      <c r="AB54" s="89" t="s">
        <v>1424</v>
      </c>
      <c r="AC54" s="89" t="s">
        <v>919</v>
      </c>
      <c r="AD54" s="89">
        <v>20</v>
      </c>
      <c r="AE54" s="89">
        <v>0.49</v>
      </c>
      <c r="AF54" s="89">
        <v>9.76</v>
      </c>
      <c r="AG54" s="89" t="s">
        <v>1424</v>
      </c>
    </row>
    <row r="55" spans="1:33" x14ac:dyDescent="0.25">
      <c r="A55" s="89" t="str">
        <f t="shared" si="0"/>
        <v>5049</v>
      </c>
      <c r="B55" s="89" t="s">
        <v>1421</v>
      </c>
      <c r="C55" s="89" t="s">
        <v>1250</v>
      </c>
      <c r="D55" s="89">
        <f t="shared" si="1"/>
        <v>75</v>
      </c>
      <c r="E55" s="89">
        <v>73</v>
      </c>
      <c r="F55" s="89">
        <v>46.92</v>
      </c>
      <c r="G55" s="89">
        <v>34.25</v>
      </c>
      <c r="H55" s="89">
        <v>68</v>
      </c>
      <c r="I55" s="89">
        <v>7</v>
      </c>
      <c r="J55" s="89">
        <v>0</v>
      </c>
      <c r="K55" s="89">
        <v>0.91</v>
      </c>
      <c r="L55" s="89">
        <v>0.09</v>
      </c>
      <c r="M55" s="89">
        <v>0</v>
      </c>
      <c r="N55" s="89" t="s">
        <v>918</v>
      </c>
      <c r="O55" s="89">
        <v>22</v>
      </c>
      <c r="P55" s="89">
        <v>0.45</v>
      </c>
      <c r="Q55" s="89">
        <v>10</v>
      </c>
      <c r="R55" s="89" t="s">
        <v>1422</v>
      </c>
      <c r="S55" s="89" t="s">
        <v>920</v>
      </c>
      <c r="T55" s="89">
        <v>19</v>
      </c>
      <c r="U55" s="89">
        <v>0.46</v>
      </c>
      <c r="V55" s="89">
        <v>8.7100000000000009</v>
      </c>
      <c r="W55" s="89" t="s">
        <v>1423</v>
      </c>
      <c r="X55" s="89" t="s">
        <v>917</v>
      </c>
      <c r="Y55" s="89">
        <v>12</v>
      </c>
      <c r="Z55" s="89">
        <v>0.49</v>
      </c>
      <c r="AA55" s="89">
        <v>5.83</v>
      </c>
      <c r="AB55" s="89" t="s">
        <v>1424</v>
      </c>
      <c r="AC55" s="89" t="s">
        <v>919</v>
      </c>
      <c r="AD55" s="89">
        <v>20</v>
      </c>
      <c r="AE55" s="89">
        <v>0.49</v>
      </c>
      <c r="AF55" s="89">
        <v>9.7200000000000006</v>
      </c>
      <c r="AG55" s="89" t="s">
        <v>1424</v>
      </c>
    </row>
    <row r="56" spans="1:33" x14ac:dyDescent="0.25">
      <c r="A56" s="89" t="str">
        <f t="shared" si="0"/>
        <v>5051</v>
      </c>
      <c r="B56" s="89" t="s">
        <v>1421</v>
      </c>
      <c r="C56" s="89" t="s">
        <v>1251</v>
      </c>
      <c r="D56" s="89">
        <f t="shared" si="1"/>
        <v>103</v>
      </c>
      <c r="E56" s="89">
        <v>73</v>
      </c>
      <c r="F56" s="89">
        <v>41.74</v>
      </c>
      <c r="G56" s="89">
        <v>30.47</v>
      </c>
      <c r="H56" s="89">
        <v>100</v>
      </c>
      <c r="I56" s="89">
        <v>3</v>
      </c>
      <c r="J56" s="89">
        <v>0</v>
      </c>
      <c r="K56" s="89">
        <v>0.97</v>
      </c>
      <c r="L56" s="89">
        <v>0.03</v>
      </c>
      <c r="M56" s="89">
        <v>0</v>
      </c>
      <c r="N56" s="89" t="s">
        <v>918</v>
      </c>
      <c r="O56" s="89">
        <v>22</v>
      </c>
      <c r="P56" s="89">
        <v>0.43</v>
      </c>
      <c r="Q56" s="89">
        <v>9.3800000000000008</v>
      </c>
      <c r="R56" s="89" t="s">
        <v>1422</v>
      </c>
      <c r="S56" s="89" t="s">
        <v>920</v>
      </c>
      <c r="T56" s="89">
        <v>19</v>
      </c>
      <c r="U56" s="89">
        <v>0.39</v>
      </c>
      <c r="V56" s="89">
        <v>7.5</v>
      </c>
      <c r="W56" s="89" t="s">
        <v>1423</v>
      </c>
      <c r="X56" s="89" t="s">
        <v>917</v>
      </c>
      <c r="Y56" s="89">
        <v>12</v>
      </c>
      <c r="Z56" s="89">
        <v>0.45</v>
      </c>
      <c r="AA56" s="89">
        <v>5.39</v>
      </c>
      <c r="AB56" s="89" t="s">
        <v>1424</v>
      </c>
      <c r="AC56" s="89" t="s">
        <v>919</v>
      </c>
      <c r="AD56" s="89">
        <v>20</v>
      </c>
      <c r="AE56" s="89">
        <v>0.41</v>
      </c>
      <c r="AF56" s="89">
        <v>8.19</v>
      </c>
      <c r="AG56" s="89" t="s">
        <v>1424</v>
      </c>
    </row>
    <row r="57" spans="1:33" x14ac:dyDescent="0.25">
      <c r="A57" s="89" t="str">
        <f t="shared" si="0"/>
        <v>5101</v>
      </c>
      <c r="B57" s="89" t="s">
        <v>1421</v>
      </c>
      <c r="C57" s="89" t="s">
        <v>1256</v>
      </c>
      <c r="D57" s="89">
        <f t="shared" si="1"/>
        <v>111</v>
      </c>
      <c r="E57" s="89">
        <v>73</v>
      </c>
      <c r="F57" s="89">
        <v>42</v>
      </c>
      <c r="G57" s="89">
        <v>30.66</v>
      </c>
      <c r="H57" s="89">
        <v>108</v>
      </c>
      <c r="I57" s="89">
        <v>3</v>
      </c>
      <c r="J57" s="89">
        <v>0</v>
      </c>
      <c r="K57" s="89">
        <v>0.97</v>
      </c>
      <c r="L57" s="89">
        <v>0.03</v>
      </c>
      <c r="M57" s="89">
        <v>0</v>
      </c>
      <c r="N57" s="89" t="s">
        <v>918</v>
      </c>
      <c r="O57" s="89">
        <v>22</v>
      </c>
      <c r="P57" s="89">
        <v>0.44</v>
      </c>
      <c r="Q57" s="89">
        <v>9.65</v>
      </c>
      <c r="R57" s="89" t="s">
        <v>1422</v>
      </c>
      <c r="S57" s="89" t="s">
        <v>920</v>
      </c>
      <c r="T57" s="89">
        <v>19</v>
      </c>
      <c r="U57" s="89">
        <v>0.4</v>
      </c>
      <c r="V57" s="89">
        <v>7.62</v>
      </c>
      <c r="W57" s="89" t="s">
        <v>1423</v>
      </c>
      <c r="X57" s="89" t="s">
        <v>917</v>
      </c>
      <c r="Y57" s="89">
        <v>12</v>
      </c>
      <c r="Z57" s="89">
        <v>0.38</v>
      </c>
      <c r="AA57" s="89">
        <v>4.54</v>
      </c>
      <c r="AB57" s="89" t="s">
        <v>1424</v>
      </c>
      <c r="AC57" s="89" t="s">
        <v>919</v>
      </c>
      <c r="AD57" s="89">
        <v>20</v>
      </c>
      <c r="AE57" s="89">
        <v>0.44</v>
      </c>
      <c r="AF57" s="89">
        <v>8.85</v>
      </c>
      <c r="AG57" s="89" t="s">
        <v>1424</v>
      </c>
    </row>
    <row r="58" spans="1:33" x14ac:dyDescent="0.25">
      <c r="A58" s="89" t="str">
        <f t="shared" si="0"/>
        <v>5141</v>
      </c>
      <c r="B58" s="89" t="s">
        <v>1421</v>
      </c>
      <c r="C58" s="89" t="s">
        <v>1259</v>
      </c>
      <c r="D58" s="89">
        <f t="shared" si="1"/>
        <v>76</v>
      </c>
      <c r="E58" s="89">
        <v>73</v>
      </c>
      <c r="F58" s="89">
        <v>40.81</v>
      </c>
      <c r="G58" s="89">
        <v>29.79</v>
      </c>
      <c r="H58" s="89">
        <v>75</v>
      </c>
      <c r="I58" s="89">
        <v>1</v>
      </c>
      <c r="J58" s="89">
        <v>0</v>
      </c>
      <c r="K58" s="89">
        <v>0.99</v>
      </c>
      <c r="L58" s="89">
        <v>0.01</v>
      </c>
      <c r="M58" s="89">
        <v>0</v>
      </c>
      <c r="N58" s="89" t="s">
        <v>918</v>
      </c>
      <c r="O58" s="89">
        <v>22</v>
      </c>
      <c r="P58" s="89">
        <v>0.42</v>
      </c>
      <c r="Q58" s="89">
        <v>9.2200000000000006</v>
      </c>
      <c r="R58" s="89" t="s">
        <v>1422</v>
      </c>
      <c r="S58" s="89" t="s">
        <v>920</v>
      </c>
      <c r="T58" s="89">
        <v>19</v>
      </c>
      <c r="U58" s="89">
        <v>0.39</v>
      </c>
      <c r="V58" s="89">
        <v>7.33</v>
      </c>
      <c r="W58" s="89" t="s">
        <v>1423</v>
      </c>
      <c r="X58" s="89" t="s">
        <v>917</v>
      </c>
      <c r="Y58" s="89">
        <v>12</v>
      </c>
      <c r="Z58" s="89">
        <v>0.38</v>
      </c>
      <c r="AA58" s="89">
        <v>4.62</v>
      </c>
      <c r="AB58" s="89" t="s">
        <v>1424</v>
      </c>
      <c r="AC58" s="89" t="s">
        <v>919</v>
      </c>
      <c r="AD58" s="89">
        <v>20</v>
      </c>
      <c r="AE58" s="89">
        <v>0.43</v>
      </c>
      <c r="AF58" s="89">
        <v>8.6199999999999992</v>
      </c>
      <c r="AG58" s="89" t="s">
        <v>1424</v>
      </c>
    </row>
    <row r="59" spans="1:33" x14ac:dyDescent="0.25">
      <c r="A59" s="89" t="str">
        <f t="shared" si="0"/>
        <v>5241</v>
      </c>
      <c r="B59" s="89" t="s">
        <v>1421</v>
      </c>
      <c r="C59" s="89" t="s">
        <v>1261</v>
      </c>
      <c r="D59" s="89">
        <f t="shared" si="1"/>
        <v>75</v>
      </c>
      <c r="E59" s="89">
        <v>73</v>
      </c>
      <c r="F59" s="89">
        <v>48.29</v>
      </c>
      <c r="G59" s="89">
        <v>35.25</v>
      </c>
      <c r="H59" s="89">
        <v>62</v>
      </c>
      <c r="I59" s="89">
        <v>13</v>
      </c>
      <c r="J59" s="89">
        <v>0</v>
      </c>
      <c r="K59" s="89">
        <v>0.83</v>
      </c>
      <c r="L59" s="89">
        <v>0.17</v>
      </c>
      <c r="M59" s="89">
        <v>0</v>
      </c>
      <c r="N59" s="89" t="s">
        <v>918</v>
      </c>
      <c r="O59" s="89">
        <v>22</v>
      </c>
      <c r="P59" s="89">
        <v>0.5</v>
      </c>
      <c r="Q59" s="89">
        <v>11.08</v>
      </c>
      <c r="R59" s="89" t="s">
        <v>1422</v>
      </c>
      <c r="S59" s="89" t="s">
        <v>920</v>
      </c>
      <c r="T59" s="89">
        <v>19</v>
      </c>
      <c r="U59" s="89">
        <v>0.44</v>
      </c>
      <c r="V59" s="89">
        <v>8.32</v>
      </c>
      <c r="W59" s="89" t="s">
        <v>1423</v>
      </c>
      <c r="X59" s="89" t="s">
        <v>917</v>
      </c>
      <c r="Y59" s="89">
        <v>12</v>
      </c>
      <c r="Z59" s="89">
        <v>0.49</v>
      </c>
      <c r="AA59" s="89">
        <v>5.87</v>
      </c>
      <c r="AB59" s="89" t="s">
        <v>1424</v>
      </c>
      <c r="AC59" s="89" t="s">
        <v>919</v>
      </c>
      <c r="AD59" s="89">
        <v>20</v>
      </c>
      <c r="AE59" s="89">
        <v>0.5</v>
      </c>
      <c r="AF59" s="89">
        <v>9.99</v>
      </c>
      <c r="AG59" s="89" t="s">
        <v>1424</v>
      </c>
    </row>
    <row r="60" spans="1:33" x14ac:dyDescent="0.25">
      <c r="A60" s="89" t="str">
        <f t="shared" si="0"/>
        <v>5671</v>
      </c>
      <c r="B60" s="89" t="s">
        <v>1421</v>
      </c>
      <c r="C60" s="89" t="s">
        <v>1276</v>
      </c>
      <c r="D60" s="89">
        <f t="shared" si="1"/>
        <v>80</v>
      </c>
      <c r="E60" s="89">
        <v>73</v>
      </c>
      <c r="F60" s="89">
        <v>50.77</v>
      </c>
      <c r="G60" s="89">
        <v>37.06</v>
      </c>
      <c r="H60" s="89">
        <v>71</v>
      </c>
      <c r="I60" s="89">
        <v>9</v>
      </c>
      <c r="J60" s="89">
        <v>0</v>
      </c>
      <c r="K60" s="89">
        <v>0.89</v>
      </c>
      <c r="L60" s="89">
        <v>0.11</v>
      </c>
      <c r="M60" s="89">
        <v>0</v>
      </c>
      <c r="N60" s="89" t="s">
        <v>918</v>
      </c>
      <c r="O60" s="89">
        <v>22</v>
      </c>
      <c r="P60" s="89">
        <v>0.5</v>
      </c>
      <c r="Q60" s="89">
        <v>11.01</v>
      </c>
      <c r="R60" s="89" t="s">
        <v>1422</v>
      </c>
      <c r="S60" s="89" t="s">
        <v>920</v>
      </c>
      <c r="T60" s="89">
        <v>19</v>
      </c>
      <c r="U60" s="89">
        <v>0.46</v>
      </c>
      <c r="V60" s="89">
        <v>8.76</v>
      </c>
      <c r="W60" s="89" t="s">
        <v>1423</v>
      </c>
      <c r="X60" s="89" t="s">
        <v>917</v>
      </c>
      <c r="Y60" s="89">
        <v>12</v>
      </c>
      <c r="Z60" s="89">
        <v>0.53</v>
      </c>
      <c r="AA60" s="89">
        <v>6.41</v>
      </c>
      <c r="AB60" s="89" t="s">
        <v>1424</v>
      </c>
      <c r="AC60" s="89" t="s">
        <v>919</v>
      </c>
      <c r="AD60" s="89">
        <v>20</v>
      </c>
      <c r="AE60" s="89">
        <v>0.54</v>
      </c>
      <c r="AF60" s="89">
        <v>10.88</v>
      </c>
      <c r="AG60" s="89" t="s">
        <v>1424</v>
      </c>
    </row>
    <row r="61" spans="1:33" x14ac:dyDescent="0.25">
      <c r="A61" s="89" t="str">
        <f t="shared" si="0"/>
        <v>5861</v>
      </c>
      <c r="B61" s="89" t="s">
        <v>1421</v>
      </c>
      <c r="C61" s="89" t="s">
        <v>1280</v>
      </c>
      <c r="D61" s="89">
        <f t="shared" si="1"/>
        <v>44</v>
      </c>
      <c r="E61" s="89">
        <v>73</v>
      </c>
      <c r="F61" s="89">
        <v>38.36</v>
      </c>
      <c r="G61" s="89">
        <v>28</v>
      </c>
      <c r="H61" s="89">
        <v>44</v>
      </c>
      <c r="I61" s="89">
        <v>0</v>
      </c>
      <c r="J61" s="89">
        <v>0</v>
      </c>
      <c r="K61" s="89">
        <v>1</v>
      </c>
      <c r="L61" s="89">
        <v>0</v>
      </c>
      <c r="M61" s="89">
        <v>0</v>
      </c>
      <c r="N61" s="89" t="s">
        <v>918</v>
      </c>
      <c r="O61" s="89">
        <v>22</v>
      </c>
      <c r="P61" s="89">
        <v>0.39</v>
      </c>
      <c r="Q61" s="89">
        <v>8.61</v>
      </c>
      <c r="R61" s="89" t="s">
        <v>1422</v>
      </c>
      <c r="S61" s="89" t="s">
        <v>920</v>
      </c>
      <c r="T61" s="89">
        <v>19</v>
      </c>
      <c r="U61" s="89">
        <v>0.38</v>
      </c>
      <c r="V61" s="89">
        <v>7.23</v>
      </c>
      <c r="W61" s="89" t="s">
        <v>1423</v>
      </c>
      <c r="X61" s="89" t="s">
        <v>917</v>
      </c>
      <c r="Y61" s="89">
        <v>12</v>
      </c>
      <c r="Z61" s="89">
        <v>0.37</v>
      </c>
      <c r="AA61" s="89">
        <v>4.3899999999999997</v>
      </c>
      <c r="AB61" s="89" t="s">
        <v>1424</v>
      </c>
      <c r="AC61" s="89" t="s">
        <v>919</v>
      </c>
      <c r="AD61" s="89">
        <v>20</v>
      </c>
      <c r="AE61" s="89">
        <v>0.39</v>
      </c>
      <c r="AF61" s="89">
        <v>7.77</v>
      </c>
      <c r="AG61" s="89" t="s">
        <v>1424</v>
      </c>
    </row>
    <row r="62" spans="1:33" x14ac:dyDescent="0.25">
      <c r="A62" s="89" t="str">
        <f t="shared" si="0"/>
        <v>5901</v>
      </c>
      <c r="B62" s="89" t="s">
        <v>1421</v>
      </c>
      <c r="C62" s="89" t="s">
        <v>1281</v>
      </c>
      <c r="D62" s="89">
        <f t="shared" si="1"/>
        <v>70</v>
      </c>
      <c r="E62" s="89">
        <v>73</v>
      </c>
      <c r="F62" s="89">
        <v>35.74</v>
      </c>
      <c r="G62" s="89">
        <v>26.09</v>
      </c>
      <c r="H62" s="89">
        <v>70</v>
      </c>
      <c r="I62" s="89">
        <v>0</v>
      </c>
      <c r="J62" s="89">
        <v>0</v>
      </c>
      <c r="K62" s="89">
        <v>1</v>
      </c>
      <c r="L62" s="89">
        <v>0</v>
      </c>
      <c r="M62" s="89">
        <v>0</v>
      </c>
      <c r="N62" s="89" t="s">
        <v>918</v>
      </c>
      <c r="O62" s="89">
        <v>22</v>
      </c>
      <c r="P62" s="89">
        <v>0.38</v>
      </c>
      <c r="Q62" s="89">
        <v>8.27</v>
      </c>
      <c r="R62" s="89" t="s">
        <v>1422</v>
      </c>
      <c r="S62" s="89" t="s">
        <v>920</v>
      </c>
      <c r="T62" s="89">
        <v>19</v>
      </c>
      <c r="U62" s="89">
        <v>0.3</v>
      </c>
      <c r="V62" s="89">
        <v>5.63</v>
      </c>
      <c r="W62" s="89" t="s">
        <v>1423</v>
      </c>
      <c r="X62" s="89" t="s">
        <v>917</v>
      </c>
      <c r="Y62" s="89">
        <v>12</v>
      </c>
      <c r="Z62" s="89">
        <v>0.37</v>
      </c>
      <c r="AA62" s="89">
        <v>4.43</v>
      </c>
      <c r="AB62" s="89" t="s">
        <v>1424</v>
      </c>
      <c r="AC62" s="89" t="s">
        <v>919</v>
      </c>
      <c r="AD62" s="89">
        <v>20</v>
      </c>
      <c r="AE62" s="89">
        <v>0.39</v>
      </c>
      <c r="AF62" s="89">
        <v>7.76</v>
      </c>
      <c r="AG62" s="89" t="s">
        <v>1424</v>
      </c>
    </row>
    <row r="63" spans="1:33" x14ac:dyDescent="0.25">
      <c r="A63" s="89" t="str">
        <f t="shared" si="0"/>
        <v>5961</v>
      </c>
      <c r="B63" s="89" t="s">
        <v>1421</v>
      </c>
      <c r="C63" s="89" t="s">
        <v>1284</v>
      </c>
      <c r="D63" s="89">
        <f t="shared" si="1"/>
        <v>81</v>
      </c>
      <c r="E63" s="89">
        <v>73</v>
      </c>
      <c r="F63" s="89">
        <v>31.09</v>
      </c>
      <c r="G63" s="89">
        <v>22.69</v>
      </c>
      <c r="H63" s="89">
        <v>80</v>
      </c>
      <c r="I63" s="89">
        <v>1</v>
      </c>
      <c r="J63" s="89">
        <v>0</v>
      </c>
      <c r="K63" s="89">
        <v>0.99</v>
      </c>
      <c r="L63" s="89">
        <v>0.01</v>
      </c>
      <c r="M63" s="89">
        <v>0</v>
      </c>
      <c r="N63" s="89" t="s">
        <v>918</v>
      </c>
      <c r="O63" s="89">
        <v>22</v>
      </c>
      <c r="P63" s="89">
        <v>0.31</v>
      </c>
      <c r="Q63" s="89">
        <v>6.93</v>
      </c>
      <c r="R63" s="89" t="s">
        <v>1422</v>
      </c>
      <c r="S63" s="89" t="s">
        <v>920</v>
      </c>
      <c r="T63" s="89">
        <v>19</v>
      </c>
      <c r="U63" s="89">
        <v>0.33</v>
      </c>
      <c r="V63" s="89">
        <v>6.3</v>
      </c>
      <c r="W63" s="89" t="s">
        <v>1423</v>
      </c>
      <c r="X63" s="89" t="s">
        <v>917</v>
      </c>
      <c r="Y63" s="89">
        <v>12</v>
      </c>
      <c r="Z63" s="89">
        <v>0.28999999999999998</v>
      </c>
      <c r="AA63" s="89">
        <v>3.42</v>
      </c>
      <c r="AB63" s="89" t="s">
        <v>1424</v>
      </c>
      <c r="AC63" s="89" t="s">
        <v>919</v>
      </c>
      <c r="AD63" s="89">
        <v>20</v>
      </c>
      <c r="AE63" s="89">
        <v>0.3</v>
      </c>
      <c r="AF63" s="89">
        <v>6.05</v>
      </c>
      <c r="AG63" s="89" t="s">
        <v>1424</v>
      </c>
    </row>
    <row r="64" spans="1:33" x14ac:dyDescent="0.25">
      <c r="A64" s="89" t="str">
        <f t="shared" si="0"/>
        <v>6001</v>
      </c>
      <c r="B64" s="89" t="s">
        <v>1421</v>
      </c>
      <c r="C64" s="89" t="s">
        <v>1297</v>
      </c>
      <c r="D64" s="89">
        <f t="shared" si="1"/>
        <v>315</v>
      </c>
      <c r="E64" s="89">
        <v>73</v>
      </c>
      <c r="F64" s="89">
        <v>43.75</v>
      </c>
      <c r="G64" s="89">
        <v>31.94</v>
      </c>
      <c r="H64" s="89">
        <v>284</v>
      </c>
      <c r="I64" s="89">
        <v>31</v>
      </c>
      <c r="J64" s="89">
        <v>0</v>
      </c>
      <c r="K64" s="89">
        <v>0.9</v>
      </c>
      <c r="L64" s="89">
        <v>0.1</v>
      </c>
      <c r="M64" s="89">
        <v>0</v>
      </c>
      <c r="N64" s="89" t="s">
        <v>918</v>
      </c>
      <c r="O64" s="89">
        <v>22</v>
      </c>
      <c r="P64" s="89">
        <v>0.44</v>
      </c>
      <c r="Q64" s="89">
        <v>9.7200000000000006</v>
      </c>
      <c r="R64" s="89" t="s">
        <v>1422</v>
      </c>
      <c r="S64" s="89" t="s">
        <v>920</v>
      </c>
      <c r="T64" s="89">
        <v>19</v>
      </c>
      <c r="U64" s="89">
        <v>0.45</v>
      </c>
      <c r="V64" s="89">
        <v>8.48</v>
      </c>
      <c r="W64" s="89" t="s">
        <v>1423</v>
      </c>
      <c r="X64" s="89" t="s">
        <v>917</v>
      </c>
      <c r="Y64" s="89">
        <v>12</v>
      </c>
      <c r="Z64" s="89">
        <v>0.44</v>
      </c>
      <c r="AA64" s="89">
        <v>5.31</v>
      </c>
      <c r="AB64" s="89" t="s">
        <v>1424</v>
      </c>
      <c r="AC64" s="89" t="s">
        <v>919</v>
      </c>
      <c r="AD64" s="89">
        <v>20</v>
      </c>
      <c r="AE64" s="89">
        <v>0.42</v>
      </c>
      <c r="AF64" s="89">
        <v>8.42</v>
      </c>
      <c r="AG64" s="89" t="s">
        <v>1424</v>
      </c>
    </row>
    <row r="65" spans="1:33" x14ac:dyDescent="0.25">
      <c r="A65" s="89" t="str">
        <f t="shared" si="0"/>
        <v>6004</v>
      </c>
      <c r="B65" s="89" t="s">
        <v>1421</v>
      </c>
      <c r="C65" s="89" t="s">
        <v>1298</v>
      </c>
      <c r="D65" s="89">
        <f t="shared" si="1"/>
        <v>48</v>
      </c>
      <c r="E65" s="89">
        <v>73</v>
      </c>
      <c r="F65" s="89">
        <v>45.69</v>
      </c>
      <c r="G65" s="89">
        <v>33.35</v>
      </c>
      <c r="H65" s="89">
        <v>46</v>
      </c>
      <c r="I65" s="89">
        <v>2</v>
      </c>
      <c r="J65" s="89">
        <v>0</v>
      </c>
      <c r="K65" s="89">
        <v>0.96</v>
      </c>
      <c r="L65" s="89">
        <v>0.04</v>
      </c>
      <c r="M65" s="89">
        <v>0</v>
      </c>
      <c r="N65" s="89" t="s">
        <v>918</v>
      </c>
      <c r="O65" s="89">
        <v>22</v>
      </c>
      <c r="P65" s="89">
        <v>0.49</v>
      </c>
      <c r="Q65" s="89">
        <v>10.77</v>
      </c>
      <c r="R65" s="89" t="s">
        <v>1422</v>
      </c>
      <c r="S65" s="89" t="s">
        <v>920</v>
      </c>
      <c r="T65" s="89">
        <v>19</v>
      </c>
      <c r="U65" s="89">
        <v>0.38</v>
      </c>
      <c r="V65" s="89">
        <v>7.21</v>
      </c>
      <c r="W65" s="89" t="s">
        <v>1423</v>
      </c>
      <c r="X65" s="89" t="s">
        <v>917</v>
      </c>
      <c r="Y65" s="89">
        <v>12</v>
      </c>
      <c r="Z65" s="89">
        <v>0.45</v>
      </c>
      <c r="AA65" s="89">
        <v>5.35</v>
      </c>
      <c r="AB65" s="89" t="s">
        <v>1424</v>
      </c>
      <c r="AC65" s="89" t="s">
        <v>919</v>
      </c>
      <c r="AD65" s="89">
        <v>20</v>
      </c>
      <c r="AE65" s="89">
        <v>0.5</v>
      </c>
      <c r="AF65" s="89">
        <v>10.02</v>
      </c>
      <c r="AG65" s="89" t="s">
        <v>1424</v>
      </c>
    </row>
    <row r="66" spans="1:33" x14ac:dyDescent="0.25">
      <c r="A66" s="89" t="str">
        <f t="shared" si="0"/>
        <v>6006</v>
      </c>
      <c r="B66" s="89" t="s">
        <v>1421</v>
      </c>
      <c r="C66" s="89" t="s">
        <v>1299</v>
      </c>
      <c r="D66" s="89">
        <f t="shared" si="1"/>
        <v>103</v>
      </c>
      <c r="E66" s="89">
        <v>73</v>
      </c>
      <c r="F66" s="89">
        <v>56.12</v>
      </c>
      <c r="G66" s="89">
        <v>40.97</v>
      </c>
      <c r="H66" s="89">
        <v>82</v>
      </c>
      <c r="I66" s="89">
        <v>21</v>
      </c>
      <c r="J66" s="89">
        <v>0</v>
      </c>
      <c r="K66" s="89">
        <v>0.8</v>
      </c>
      <c r="L66" s="89">
        <v>0.2</v>
      </c>
      <c r="M66" s="89">
        <v>0</v>
      </c>
      <c r="N66" s="89" t="s">
        <v>918</v>
      </c>
      <c r="O66" s="89">
        <v>22</v>
      </c>
      <c r="P66" s="89">
        <v>0.57999999999999996</v>
      </c>
      <c r="Q66" s="89">
        <v>12.71</v>
      </c>
      <c r="R66" s="89" t="s">
        <v>1422</v>
      </c>
      <c r="S66" s="89" t="s">
        <v>920</v>
      </c>
      <c r="T66" s="89">
        <v>19</v>
      </c>
      <c r="U66" s="89">
        <v>0.56000000000000005</v>
      </c>
      <c r="V66" s="89">
        <v>10.55</v>
      </c>
      <c r="W66" s="89" t="s">
        <v>1423</v>
      </c>
      <c r="X66" s="89" t="s">
        <v>917</v>
      </c>
      <c r="Y66" s="89">
        <v>12</v>
      </c>
      <c r="Z66" s="89">
        <v>0.56000000000000005</v>
      </c>
      <c r="AA66" s="89">
        <v>6.76</v>
      </c>
      <c r="AB66" s="89" t="s">
        <v>1424</v>
      </c>
      <c r="AC66" s="89" t="s">
        <v>919</v>
      </c>
      <c r="AD66" s="89">
        <v>20</v>
      </c>
      <c r="AE66" s="89">
        <v>0.55000000000000004</v>
      </c>
      <c r="AF66" s="89">
        <v>10.95</v>
      </c>
      <c r="AG66" s="89" t="s">
        <v>1424</v>
      </c>
    </row>
    <row r="67" spans="1:33" x14ac:dyDescent="0.25">
      <c r="A67" s="89" t="str">
        <f t="shared" si="0"/>
        <v>6009</v>
      </c>
      <c r="B67" s="89" t="s">
        <v>1421</v>
      </c>
      <c r="C67" s="89" t="s">
        <v>1300</v>
      </c>
      <c r="D67" s="89">
        <f t="shared" si="1"/>
        <v>98</v>
      </c>
      <c r="E67" s="89">
        <v>73</v>
      </c>
      <c r="F67" s="89">
        <v>37.619999999999997</v>
      </c>
      <c r="G67" s="89">
        <v>27.46</v>
      </c>
      <c r="H67" s="89">
        <v>96</v>
      </c>
      <c r="I67" s="89">
        <v>2</v>
      </c>
      <c r="J67" s="89">
        <v>0</v>
      </c>
      <c r="K67" s="89">
        <v>0.98</v>
      </c>
      <c r="L67" s="89">
        <v>0.02</v>
      </c>
      <c r="M67" s="89">
        <v>0</v>
      </c>
      <c r="N67" s="89" t="s">
        <v>918</v>
      </c>
      <c r="O67" s="89">
        <v>22</v>
      </c>
      <c r="P67" s="89">
        <v>0.4</v>
      </c>
      <c r="Q67" s="89">
        <v>8.85</v>
      </c>
      <c r="R67" s="89" t="s">
        <v>1422</v>
      </c>
      <c r="S67" s="89" t="s">
        <v>920</v>
      </c>
      <c r="T67" s="89">
        <v>19</v>
      </c>
      <c r="U67" s="89">
        <v>0.35</v>
      </c>
      <c r="V67" s="89">
        <v>6.61</v>
      </c>
      <c r="W67" s="89" t="s">
        <v>1423</v>
      </c>
      <c r="X67" s="89" t="s">
        <v>917</v>
      </c>
      <c r="Y67" s="89">
        <v>12</v>
      </c>
      <c r="Z67" s="89">
        <v>0.37</v>
      </c>
      <c r="AA67" s="89">
        <v>4.47</v>
      </c>
      <c r="AB67" s="89" t="s">
        <v>1424</v>
      </c>
      <c r="AC67" s="89" t="s">
        <v>919</v>
      </c>
      <c r="AD67" s="89">
        <v>20</v>
      </c>
      <c r="AE67" s="89">
        <v>0.38</v>
      </c>
      <c r="AF67" s="89">
        <v>7.53</v>
      </c>
      <c r="AG67" s="89" t="s">
        <v>1424</v>
      </c>
    </row>
    <row r="68" spans="1:33" x14ac:dyDescent="0.25">
      <c r="A68" s="89" t="str">
        <f t="shared" ref="A68:A131" si="2">LEFT(C68,4)</f>
        <v>6011</v>
      </c>
      <c r="B68" s="89" t="s">
        <v>1421</v>
      </c>
      <c r="C68" s="89" t="s">
        <v>1301</v>
      </c>
      <c r="D68" s="89">
        <f t="shared" ref="D68:D131" si="3">SUM(H68:J68)</f>
        <v>115</v>
      </c>
      <c r="E68" s="89">
        <v>73</v>
      </c>
      <c r="F68" s="89">
        <v>31.16</v>
      </c>
      <c r="G68" s="89">
        <v>22.75</v>
      </c>
      <c r="H68" s="89">
        <v>114</v>
      </c>
      <c r="I68" s="89">
        <v>1</v>
      </c>
      <c r="J68" s="89">
        <v>0</v>
      </c>
      <c r="K68" s="89">
        <v>0.99</v>
      </c>
      <c r="L68" s="89">
        <v>0.01</v>
      </c>
      <c r="M68" s="89">
        <v>0</v>
      </c>
      <c r="N68" s="89" t="s">
        <v>918</v>
      </c>
      <c r="O68" s="89">
        <v>22</v>
      </c>
      <c r="P68" s="89">
        <v>0.32</v>
      </c>
      <c r="Q68" s="89">
        <v>7.1</v>
      </c>
      <c r="R68" s="89" t="s">
        <v>1422</v>
      </c>
      <c r="S68" s="89" t="s">
        <v>920</v>
      </c>
      <c r="T68" s="89">
        <v>19</v>
      </c>
      <c r="U68" s="89">
        <v>0.3</v>
      </c>
      <c r="V68" s="89">
        <v>5.76</v>
      </c>
      <c r="W68" s="89" t="s">
        <v>1423</v>
      </c>
      <c r="X68" s="89" t="s">
        <v>917</v>
      </c>
      <c r="Y68" s="89">
        <v>12</v>
      </c>
      <c r="Z68" s="89">
        <v>0.32</v>
      </c>
      <c r="AA68" s="89">
        <v>3.83</v>
      </c>
      <c r="AB68" s="89" t="s">
        <v>1424</v>
      </c>
      <c r="AC68" s="89" t="s">
        <v>919</v>
      </c>
      <c r="AD68" s="89">
        <v>20</v>
      </c>
      <c r="AE68" s="89">
        <v>0.3</v>
      </c>
      <c r="AF68" s="89">
        <v>6.06</v>
      </c>
      <c r="AG68" s="89" t="s">
        <v>1424</v>
      </c>
    </row>
    <row r="69" spans="1:33" x14ac:dyDescent="0.25">
      <c r="A69" s="89" t="str">
        <f t="shared" si="2"/>
        <v>6012</v>
      </c>
      <c r="B69" s="89" t="s">
        <v>1421</v>
      </c>
      <c r="C69" s="89" t="s">
        <v>1302</v>
      </c>
      <c r="D69" s="89">
        <f t="shared" si="3"/>
        <v>219</v>
      </c>
      <c r="E69" s="89">
        <v>73</v>
      </c>
      <c r="F69" s="89">
        <v>36.94</v>
      </c>
      <c r="G69" s="89">
        <v>26.97</v>
      </c>
      <c r="H69" s="89">
        <v>218</v>
      </c>
      <c r="I69" s="89">
        <v>1</v>
      </c>
      <c r="J69" s="89">
        <v>0</v>
      </c>
      <c r="K69" s="89">
        <v>1</v>
      </c>
      <c r="L69" s="89">
        <v>0</v>
      </c>
      <c r="M69" s="89">
        <v>0</v>
      </c>
      <c r="N69" s="89" t="s">
        <v>918</v>
      </c>
      <c r="O69" s="89">
        <v>22</v>
      </c>
      <c r="P69" s="89">
        <v>0.4</v>
      </c>
      <c r="Q69" s="89">
        <v>8.7899999999999991</v>
      </c>
      <c r="R69" s="89" t="s">
        <v>1422</v>
      </c>
      <c r="S69" s="89" t="s">
        <v>920</v>
      </c>
      <c r="T69" s="89">
        <v>19</v>
      </c>
      <c r="U69" s="89">
        <v>0.36</v>
      </c>
      <c r="V69" s="89">
        <v>6.86</v>
      </c>
      <c r="W69" s="89" t="s">
        <v>1423</v>
      </c>
      <c r="X69" s="89" t="s">
        <v>917</v>
      </c>
      <c r="Y69" s="89">
        <v>12</v>
      </c>
      <c r="Z69" s="89">
        <v>0.35</v>
      </c>
      <c r="AA69" s="89">
        <v>4.22</v>
      </c>
      <c r="AB69" s="89" t="s">
        <v>1424</v>
      </c>
      <c r="AC69" s="89" t="s">
        <v>919</v>
      </c>
      <c r="AD69" s="89">
        <v>20</v>
      </c>
      <c r="AE69" s="89">
        <v>0.36</v>
      </c>
      <c r="AF69" s="89">
        <v>7.1</v>
      </c>
      <c r="AG69" s="89" t="s">
        <v>1424</v>
      </c>
    </row>
    <row r="70" spans="1:33" x14ac:dyDescent="0.25">
      <c r="A70" s="89" t="str">
        <f t="shared" si="2"/>
        <v>6014</v>
      </c>
      <c r="B70" s="89" t="s">
        <v>1421</v>
      </c>
      <c r="C70" s="89" t="s">
        <v>1303</v>
      </c>
      <c r="D70" s="89">
        <f t="shared" si="3"/>
        <v>129</v>
      </c>
      <c r="E70" s="89">
        <v>73</v>
      </c>
      <c r="F70" s="89">
        <v>33.79</v>
      </c>
      <c r="G70" s="89">
        <v>24.67</v>
      </c>
      <c r="H70" s="89">
        <v>129</v>
      </c>
      <c r="I70" s="89">
        <v>0</v>
      </c>
      <c r="J70" s="89">
        <v>0</v>
      </c>
      <c r="K70" s="89">
        <v>1</v>
      </c>
      <c r="L70" s="89">
        <v>0</v>
      </c>
      <c r="M70" s="89">
        <v>0</v>
      </c>
      <c r="N70" s="89" t="s">
        <v>918</v>
      </c>
      <c r="O70" s="89">
        <v>22</v>
      </c>
      <c r="P70" s="89">
        <v>0.33</v>
      </c>
      <c r="Q70" s="89">
        <v>7.36</v>
      </c>
      <c r="R70" s="89" t="s">
        <v>1422</v>
      </c>
      <c r="S70" s="89" t="s">
        <v>920</v>
      </c>
      <c r="T70" s="89">
        <v>19</v>
      </c>
      <c r="U70" s="89">
        <v>0.34</v>
      </c>
      <c r="V70" s="89">
        <v>6.48</v>
      </c>
      <c r="W70" s="89" t="s">
        <v>1423</v>
      </c>
      <c r="X70" s="89" t="s">
        <v>917</v>
      </c>
      <c r="Y70" s="89">
        <v>12</v>
      </c>
      <c r="Z70" s="89">
        <v>0.35</v>
      </c>
      <c r="AA70" s="89">
        <v>4.17</v>
      </c>
      <c r="AB70" s="89" t="s">
        <v>1424</v>
      </c>
      <c r="AC70" s="89" t="s">
        <v>919</v>
      </c>
      <c r="AD70" s="89">
        <v>20</v>
      </c>
      <c r="AE70" s="89">
        <v>0.33</v>
      </c>
      <c r="AF70" s="89">
        <v>6.66</v>
      </c>
      <c r="AG70" s="89" t="s">
        <v>1424</v>
      </c>
    </row>
    <row r="71" spans="1:33" x14ac:dyDescent="0.25">
      <c r="A71" s="89" t="str">
        <f t="shared" si="2"/>
        <v>6015</v>
      </c>
      <c r="B71" s="89" t="s">
        <v>1421</v>
      </c>
      <c r="C71" s="89" t="s">
        <v>1304</v>
      </c>
      <c r="D71" s="89">
        <f t="shared" si="3"/>
        <v>89</v>
      </c>
      <c r="E71" s="89">
        <v>73</v>
      </c>
      <c r="F71" s="89">
        <v>34.020000000000003</v>
      </c>
      <c r="G71" s="89">
        <v>24.83</v>
      </c>
      <c r="H71" s="89">
        <v>89</v>
      </c>
      <c r="I71" s="89">
        <v>0</v>
      </c>
      <c r="J71" s="89">
        <v>0</v>
      </c>
      <c r="K71" s="89">
        <v>1</v>
      </c>
      <c r="L71" s="89">
        <v>0</v>
      </c>
      <c r="M71" s="89">
        <v>0</v>
      </c>
      <c r="N71" s="89" t="s">
        <v>918</v>
      </c>
      <c r="O71" s="89">
        <v>22</v>
      </c>
      <c r="P71" s="89">
        <v>0.35</v>
      </c>
      <c r="Q71" s="89">
        <v>7.76</v>
      </c>
      <c r="R71" s="89" t="s">
        <v>1422</v>
      </c>
      <c r="S71" s="89" t="s">
        <v>920</v>
      </c>
      <c r="T71" s="89">
        <v>19</v>
      </c>
      <c r="U71" s="89">
        <v>0.33</v>
      </c>
      <c r="V71" s="89">
        <v>6.26</v>
      </c>
      <c r="W71" s="89" t="s">
        <v>1423</v>
      </c>
      <c r="X71" s="89" t="s">
        <v>917</v>
      </c>
      <c r="Y71" s="89">
        <v>12</v>
      </c>
      <c r="Z71" s="89">
        <v>0.31</v>
      </c>
      <c r="AA71" s="89">
        <v>3.66</v>
      </c>
      <c r="AB71" s="89" t="s">
        <v>1424</v>
      </c>
      <c r="AC71" s="89" t="s">
        <v>919</v>
      </c>
      <c r="AD71" s="89">
        <v>20</v>
      </c>
      <c r="AE71" s="89">
        <v>0.36</v>
      </c>
      <c r="AF71" s="89">
        <v>7.15</v>
      </c>
      <c r="AG71" s="89" t="s">
        <v>1424</v>
      </c>
    </row>
    <row r="72" spans="1:33" x14ac:dyDescent="0.25">
      <c r="A72" s="89" t="str">
        <f t="shared" si="2"/>
        <v>6020</v>
      </c>
      <c r="B72" s="89" t="s">
        <v>1421</v>
      </c>
      <c r="C72" s="89" t="s">
        <v>1305</v>
      </c>
      <c r="D72" s="89">
        <f t="shared" si="3"/>
        <v>175</v>
      </c>
      <c r="E72" s="89">
        <v>73</v>
      </c>
      <c r="F72" s="89">
        <v>35.49</v>
      </c>
      <c r="G72" s="89">
        <v>25.91</v>
      </c>
      <c r="H72" s="89">
        <v>174</v>
      </c>
      <c r="I72" s="89">
        <v>1</v>
      </c>
      <c r="J72" s="89">
        <v>0</v>
      </c>
      <c r="K72" s="89">
        <v>0.99</v>
      </c>
      <c r="L72" s="89">
        <v>0.01</v>
      </c>
      <c r="M72" s="89">
        <v>0</v>
      </c>
      <c r="N72" s="89" t="s">
        <v>918</v>
      </c>
      <c r="O72" s="89">
        <v>22</v>
      </c>
      <c r="P72" s="89">
        <v>0.37</v>
      </c>
      <c r="Q72" s="89">
        <v>8.16</v>
      </c>
      <c r="R72" s="89" t="s">
        <v>1422</v>
      </c>
      <c r="S72" s="89" t="s">
        <v>920</v>
      </c>
      <c r="T72" s="89">
        <v>19</v>
      </c>
      <c r="U72" s="89">
        <v>0.34</v>
      </c>
      <c r="V72" s="89">
        <v>6.55</v>
      </c>
      <c r="W72" s="89" t="s">
        <v>1423</v>
      </c>
      <c r="X72" s="89" t="s">
        <v>917</v>
      </c>
      <c r="Y72" s="89">
        <v>12</v>
      </c>
      <c r="Z72" s="89">
        <v>0.34</v>
      </c>
      <c r="AA72" s="89">
        <v>4.07</v>
      </c>
      <c r="AB72" s="89" t="s">
        <v>1424</v>
      </c>
      <c r="AC72" s="89" t="s">
        <v>919</v>
      </c>
      <c r="AD72" s="89">
        <v>20</v>
      </c>
      <c r="AE72" s="89">
        <v>0.36</v>
      </c>
      <c r="AF72" s="89">
        <v>7.13</v>
      </c>
      <c r="AG72" s="89" t="s">
        <v>1424</v>
      </c>
    </row>
    <row r="73" spans="1:33" x14ac:dyDescent="0.25">
      <c r="A73" s="89" t="str">
        <f t="shared" si="2"/>
        <v>6021</v>
      </c>
      <c r="B73" s="89" t="s">
        <v>1421</v>
      </c>
      <c r="C73" s="89" t="s">
        <v>1306</v>
      </c>
      <c r="D73" s="89">
        <f t="shared" si="3"/>
        <v>364</v>
      </c>
      <c r="E73" s="89">
        <v>73</v>
      </c>
      <c r="F73" s="89">
        <v>39.78</v>
      </c>
      <c r="G73" s="89">
        <v>29.04</v>
      </c>
      <c r="H73" s="89">
        <v>350</v>
      </c>
      <c r="I73" s="89">
        <v>14</v>
      </c>
      <c r="J73" s="89">
        <v>0</v>
      </c>
      <c r="K73" s="89">
        <v>0.96</v>
      </c>
      <c r="L73" s="89">
        <v>0.04</v>
      </c>
      <c r="M73" s="89">
        <v>0</v>
      </c>
      <c r="N73" s="89" t="s">
        <v>918</v>
      </c>
      <c r="O73" s="89">
        <v>22</v>
      </c>
      <c r="P73" s="89">
        <v>0.41</v>
      </c>
      <c r="Q73" s="89">
        <v>9.1199999999999992</v>
      </c>
      <c r="R73" s="89" t="s">
        <v>1422</v>
      </c>
      <c r="S73" s="89" t="s">
        <v>920</v>
      </c>
      <c r="T73" s="89">
        <v>19</v>
      </c>
      <c r="U73" s="89">
        <v>0.39</v>
      </c>
      <c r="V73" s="89">
        <v>7.41</v>
      </c>
      <c r="W73" s="89" t="s">
        <v>1423</v>
      </c>
      <c r="X73" s="89" t="s">
        <v>917</v>
      </c>
      <c r="Y73" s="89">
        <v>12</v>
      </c>
      <c r="Z73" s="89">
        <v>0.39</v>
      </c>
      <c r="AA73" s="89">
        <v>4.68</v>
      </c>
      <c r="AB73" s="89" t="s">
        <v>1424</v>
      </c>
      <c r="AC73" s="89" t="s">
        <v>919</v>
      </c>
      <c r="AD73" s="89">
        <v>20</v>
      </c>
      <c r="AE73" s="89">
        <v>0.39</v>
      </c>
      <c r="AF73" s="89">
        <v>7.82</v>
      </c>
      <c r="AG73" s="89" t="s">
        <v>1424</v>
      </c>
    </row>
    <row r="74" spans="1:33" x14ac:dyDescent="0.25">
      <c r="A74" s="89" t="str">
        <f t="shared" si="2"/>
        <v>6022</v>
      </c>
      <c r="B74" s="89" t="s">
        <v>1421</v>
      </c>
      <c r="C74" s="89" t="s">
        <v>1307</v>
      </c>
      <c r="D74" s="89">
        <f t="shared" si="3"/>
        <v>118</v>
      </c>
      <c r="E74" s="89">
        <v>73</v>
      </c>
      <c r="F74" s="89">
        <v>41.88</v>
      </c>
      <c r="G74" s="89">
        <v>30.57</v>
      </c>
      <c r="H74" s="89">
        <v>118</v>
      </c>
      <c r="I74" s="89">
        <v>0</v>
      </c>
      <c r="J74" s="89">
        <v>0</v>
      </c>
      <c r="K74" s="89">
        <v>1</v>
      </c>
      <c r="L74" s="89">
        <v>0</v>
      </c>
      <c r="M74" s="89">
        <v>0</v>
      </c>
      <c r="N74" s="89" t="s">
        <v>918</v>
      </c>
      <c r="O74" s="89">
        <v>22</v>
      </c>
      <c r="P74" s="89">
        <v>0.42</v>
      </c>
      <c r="Q74" s="89">
        <v>9.31</v>
      </c>
      <c r="R74" s="89" t="s">
        <v>1422</v>
      </c>
      <c r="S74" s="89" t="s">
        <v>920</v>
      </c>
      <c r="T74" s="89">
        <v>19</v>
      </c>
      <c r="U74" s="89">
        <v>0.39</v>
      </c>
      <c r="V74" s="89">
        <v>7.39</v>
      </c>
      <c r="W74" s="89" t="s">
        <v>1423</v>
      </c>
      <c r="X74" s="89" t="s">
        <v>917</v>
      </c>
      <c r="Y74" s="89">
        <v>12</v>
      </c>
      <c r="Z74" s="89">
        <v>0.42</v>
      </c>
      <c r="AA74" s="89">
        <v>5.01</v>
      </c>
      <c r="AB74" s="89" t="s">
        <v>1424</v>
      </c>
      <c r="AC74" s="89" t="s">
        <v>919</v>
      </c>
      <c r="AD74" s="89">
        <v>20</v>
      </c>
      <c r="AE74" s="89">
        <v>0.44</v>
      </c>
      <c r="AF74" s="89">
        <v>8.86</v>
      </c>
      <c r="AG74" s="89" t="s">
        <v>1424</v>
      </c>
    </row>
    <row r="75" spans="1:33" x14ac:dyDescent="0.25">
      <c r="A75" s="89" t="str">
        <f t="shared" si="2"/>
        <v>6023</v>
      </c>
      <c r="B75" s="89" t="s">
        <v>1421</v>
      </c>
      <c r="C75" s="89" t="s">
        <v>1308</v>
      </c>
      <c r="D75" s="89">
        <f t="shared" si="3"/>
        <v>248</v>
      </c>
      <c r="E75" s="89">
        <v>73</v>
      </c>
      <c r="F75" s="89">
        <v>37.57</v>
      </c>
      <c r="G75" s="89">
        <v>27.42</v>
      </c>
      <c r="H75" s="89">
        <v>247</v>
      </c>
      <c r="I75" s="89">
        <v>1</v>
      </c>
      <c r="J75" s="89">
        <v>0</v>
      </c>
      <c r="K75" s="89">
        <v>1</v>
      </c>
      <c r="L75" s="89">
        <v>0</v>
      </c>
      <c r="M75" s="89">
        <v>0</v>
      </c>
      <c r="N75" s="89" t="s">
        <v>918</v>
      </c>
      <c r="O75" s="89">
        <v>22</v>
      </c>
      <c r="P75" s="89">
        <v>0.39</v>
      </c>
      <c r="Q75" s="89">
        <v>8.6300000000000008</v>
      </c>
      <c r="R75" s="89" t="s">
        <v>1422</v>
      </c>
      <c r="S75" s="89" t="s">
        <v>920</v>
      </c>
      <c r="T75" s="89">
        <v>19</v>
      </c>
      <c r="U75" s="89">
        <v>0.35</v>
      </c>
      <c r="V75" s="89">
        <v>6.59</v>
      </c>
      <c r="W75" s="89" t="s">
        <v>1423</v>
      </c>
      <c r="X75" s="89" t="s">
        <v>917</v>
      </c>
      <c r="Y75" s="89">
        <v>12</v>
      </c>
      <c r="Z75" s="89">
        <v>0.38</v>
      </c>
      <c r="AA75" s="89">
        <v>4.58</v>
      </c>
      <c r="AB75" s="89" t="s">
        <v>1424</v>
      </c>
      <c r="AC75" s="89" t="s">
        <v>919</v>
      </c>
      <c r="AD75" s="89">
        <v>20</v>
      </c>
      <c r="AE75" s="89">
        <v>0.38</v>
      </c>
      <c r="AF75" s="89">
        <v>7.63</v>
      </c>
      <c r="AG75" s="89" t="s">
        <v>1424</v>
      </c>
    </row>
    <row r="76" spans="1:33" x14ac:dyDescent="0.25">
      <c r="A76" s="89" t="str">
        <f t="shared" si="2"/>
        <v>6030</v>
      </c>
      <c r="B76" s="89" t="s">
        <v>1421</v>
      </c>
      <c r="C76" s="89" t="s">
        <v>1309</v>
      </c>
      <c r="D76" s="89">
        <f t="shared" si="3"/>
        <v>408</v>
      </c>
      <c r="E76" s="89">
        <v>73</v>
      </c>
      <c r="F76" s="89">
        <v>44.03</v>
      </c>
      <c r="G76" s="89">
        <v>32.14</v>
      </c>
      <c r="H76" s="89">
        <v>383</v>
      </c>
      <c r="I76" s="89">
        <v>25</v>
      </c>
      <c r="J76" s="89">
        <v>0</v>
      </c>
      <c r="K76" s="89">
        <v>0.94</v>
      </c>
      <c r="L76" s="89">
        <v>0.06</v>
      </c>
      <c r="M76" s="89">
        <v>0</v>
      </c>
      <c r="N76" s="89" t="s">
        <v>918</v>
      </c>
      <c r="O76" s="89">
        <v>22</v>
      </c>
      <c r="P76" s="89">
        <v>0.45</v>
      </c>
      <c r="Q76" s="89">
        <v>9.99</v>
      </c>
      <c r="R76" s="89" t="s">
        <v>1422</v>
      </c>
      <c r="S76" s="89" t="s">
        <v>920</v>
      </c>
      <c r="T76" s="89">
        <v>19</v>
      </c>
      <c r="U76" s="89">
        <v>0.44</v>
      </c>
      <c r="V76" s="89">
        <v>8.3000000000000007</v>
      </c>
      <c r="W76" s="89" t="s">
        <v>1423</v>
      </c>
      <c r="X76" s="89" t="s">
        <v>917</v>
      </c>
      <c r="Y76" s="89">
        <v>12</v>
      </c>
      <c r="Z76" s="89">
        <v>0.43</v>
      </c>
      <c r="AA76" s="89">
        <v>5.15</v>
      </c>
      <c r="AB76" s="89" t="s">
        <v>1424</v>
      </c>
      <c r="AC76" s="89" t="s">
        <v>919</v>
      </c>
      <c r="AD76" s="89">
        <v>20</v>
      </c>
      <c r="AE76" s="89">
        <v>0.44</v>
      </c>
      <c r="AF76" s="89">
        <v>8.6999999999999993</v>
      </c>
      <c r="AG76" s="89" t="s">
        <v>1424</v>
      </c>
    </row>
    <row r="77" spans="1:33" x14ac:dyDescent="0.25">
      <c r="A77" s="89" t="str">
        <f t="shared" si="2"/>
        <v>6031</v>
      </c>
      <c r="B77" s="89" t="s">
        <v>1421</v>
      </c>
      <c r="C77" s="89" t="s">
        <v>1310</v>
      </c>
      <c r="D77" s="89">
        <f t="shared" si="3"/>
        <v>78</v>
      </c>
      <c r="E77" s="89">
        <v>73</v>
      </c>
      <c r="F77" s="89">
        <v>29.47</v>
      </c>
      <c r="G77" s="89">
        <v>21.51</v>
      </c>
      <c r="H77" s="89">
        <v>78</v>
      </c>
      <c r="I77" s="89">
        <v>0</v>
      </c>
      <c r="J77" s="89">
        <v>0</v>
      </c>
      <c r="K77" s="89">
        <v>1</v>
      </c>
      <c r="L77" s="89">
        <v>0</v>
      </c>
      <c r="M77" s="89">
        <v>0</v>
      </c>
      <c r="N77" s="89" t="s">
        <v>918</v>
      </c>
      <c r="O77" s="89">
        <v>22</v>
      </c>
      <c r="P77" s="89">
        <v>0.3</v>
      </c>
      <c r="Q77" s="89">
        <v>6.67</v>
      </c>
      <c r="R77" s="89" t="s">
        <v>1422</v>
      </c>
      <c r="S77" s="89" t="s">
        <v>920</v>
      </c>
      <c r="T77" s="89">
        <v>19</v>
      </c>
      <c r="U77" s="89">
        <v>0.31</v>
      </c>
      <c r="V77" s="89">
        <v>5.79</v>
      </c>
      <c r="W77" s="89" t="s">
        <v>1423</v>
      </c>
      <c r="X77" s="89" t="s">
        <v>917</v>
      </c>
      <c r="Y77" s="89">
        <v>12</v>
      </c>
      <c r="Z77" s="89">
        <v>0.3</v>
      </c>
      <c r="AA77" s="89">
        <v>3.55</v>
      </c>
      <c r="AB77" s="89" t="s">
        <v>1424</v>
      </c>
      <c r="AC77" s="89" t="s">
        <v>919</v>
      </c>
      <c r="AD77" s="89">
        <v>20</v>
      </c>
      <c r="AE77" s="89">
        <v>0.28000000000000003</v>
      </c>
      <c r="AF77" s="89">
        <v>5.5</v>
      </c>
      <c r="AG77" s="89" t="s">
        <v>1424</v>
      </c>
    </row>
    <row r="78" spans="1:33" x14ac:dyDescent="0.25">
      <c r="A78" s="89" t="str">
        <f t="shared" si="2"/>
        <v>6033</v>
      </c>
      <c r="B78" s="89" t="s">
        <v>1421</v>
      </c>
      <c r="C78" s="89" t="s">
        <v>1311</v>
      </c>
      <c r="D78" s="89">
        <f t="shared" si="3"/>
        <v>220</v>
      </c>
      <c r="E78" s="89">
        <v>73</v>
      </c>
      <c r="F78" s="89">
        <v>44.22</v>
      </c>
      <c r="G78" s="89">
        <v>32.28</v>
      </c>
      <c r="H78" s="89">
        <v>211</v>
      </c>
      <c r="I78" s="89">
        <v>9</v>
      </c>
      <c r="J78" s="89">
        <v>0</v>
      </c>
      <c r="K78" s="89">
        <v>0.96</v>
      </c>
      <c r="L78" s="89">
        <v>0.04</v>
      </c>
      <c r="M78" s="89">
        <v>0</v>
      </c>
      <c r="N78" s="89" t="s">
        <v>918</v>
      </c>
      <c r="O78" s="89">
        <v>22</v>
      </c>
      <c r="P78" s="89">
        <v>0.46</v>
      </c>
      <c r="Q78" s="89">
        <v>10.01</v>
      </c>
      <c r="R78" s="89" t="s">
        <v>1422</v>
      </c>
      <c r="S78" s="89" t="s">
        <v>920</v>
      </c>
      <c r="T78" s="89">
        <v>19</v>
      </c>
      <c r="U78" s="89">
        <v>0.42</v>
      </c>
      <c r="V78" s="89">
        <v>7.93</v>
      </c>
      <c r="W78" s="89" t="s">
        <v>1423</v>
      </c>
      <c r="X78" s="89" t="s">
        <v>917</v>
      </c>
      <c r="Y78" s="89">
        <v>12</v>
      </c>
      <c r="Z78" s="89">
        <v>0.46</v>
      </c>
      <c r="AA78" s="89">
        <v>5.5</v>
      </c>
      <c r="AB78" s="89" t="s">
        <v>1424</v>
      </c>
      <c r="AC78" s="89" t="s">
        <v>919</v>
      </c>
      <c r="AD78" s="89">
        <v>20</v>
      </c>
      <c r="AE78" s="89">
        <v>0.44</v>
      </c>
      <c r="AF78" s="89">
        <v>8.84</v>
      </c>
      <c r="AG78" s="89" t="s">
        <v>1424</v>
      </c>
    </row>
    <row r="79" spans="1:33" x14ac:dyDescent="0.25">
      <c r="A79" s="89" t="str">
        <f t="shared" si="2"/>
        <v>6040</v>
      </c>
      <c r="B79" s="89" t="s">
        <v>1421</v>
      </c>
      <c r="C79" s="89" t="s">
        <v>1312</v>
      </c>
      <c r="D79" s="89">
        <f t="shared" si="3"/>
        <v>88</v>
      </c>
      <c r="E79" s="89">
        <v>73</v>
      </c>
      <c r="F79" s="89">
        <v>46.93</v>
      </c>
      <c r="G79" s="89">
        <v>34.26</v>
      </c>
      <c r="H79" s="89">
        <v>76</v>
      </c>
      <c r="I79" s="89">
        <v>12</v>
      </c>
      <c r="J79" s="89">
        <v>0</v>
      </c>
      <c r="K79" s="89">
        <v>0.86</v>
      </c>
      <c r="L79" s="89">
        <v>0.14000000000000001</v>
      </c>
      <c r="M79" s="89">
        <v>0</v>
      </c>
      <c r="N79" s="89" t="s">
        <v>918</v>
      </c>
      <c r="O79" s="89">
        <v>22</v>
      </c>
      <c r="P79" s="89">
        <v>0.48</v>
      </c>
      <c r="Q79" s="89">
        <v>10.45</v>
      </c>
      <c r="R79" s="89" t="s">
        <v>1422</v>
      </c>
      <c r="S79" s="89" t="s">
        <v>920</v>
      </c>
      <c r="T79" s="89">
        <v>19</v>
      </c>
      <c r="U79" s="89">
        <v>0.43</v>
      </c>
      <c r="V79" s="89">
        <v>8.1999999999999993</v>
      </c>
      <c r="W79" s="89" t="s">
        <v>1423</v>
      </c>
      <c r="X79" s="89" t="s">
        <v>917</v>
      </c>
      <c r="Y79" s="89">
        <v>12</v>
      </c>
      <c r="Z79" s="89">
        <v>0.48</v>
      </c>
      <c r="AA79" s="89">
        <v>5.75</v>
      </c>
      <c r="AB79" s="89" t="s">
        <v>1424</v>
      </c>
      <c r="AC79" s="89" t="s">
        <v>919</v>
      </c>
      <c r="AD79" s="89">
        <v>20</v>
      </c>
      <c r="AE79" s="89">
        <v>0.49</v>
      </c>
      <c r="AF79" s="89">
        <v>9.85</v>
      </c>
      <c r="AG79" s="89" t="s">
        <v>1424</v>
      </c>
    </row>
    <row r="80" spans="1:33" x14ac:dyDescent="0.25">
      <c r="A80" s="89" t="str">
        <f t="shared" si="2"/>
        <v>6041</v>
      </c>
      <c r="B80" s="89" t="s">
        <v>1421</v>
      </c>
      <c r="C80" s="89" t="s">
        <v>1313</v>
      </c>
      <c r="D80" s="89">
        <f t="shared" si="3"/>
        <v>151</v>
      </c>
      <c r="E80" s="89">
        <v>73</v>
      </c>
      <c r="F80" s="89">
        <v>37.61</v>
      </c>
      <c r="G80" s="89">
        <v>27.45</v>
      </c>
      <c r="H80" s="89">
        <v>146</v>
      </c>
      <c r="I80" s="89">
        <v>5</v>
      </c>
      <c r="J80" s="89">
        <v>0</v>
      </c>
      <c r="K80" s="89">
        <v>0.97</v>
      </c>
      <c r="L80" s="89">
        <v>0.03</v>
      </c>
      <c r="M80" s="89">
        <v>0</v>
      </c>
      <c r="N80" s="89" t="s">
        <v>918</v>
      </c>
      <c r="O80" s="89">
        <v>22</v>
      </c>
      <c r="P80" s="89">
        <v>0.4</v>
      </c>
      <c r="Q80" s="89">
        <v>8.6999999999999993</v>
      </c>
      <c r="R80" s="89" t="s">
        <v>1422</v>
      </c>
      <c r="S80" s="89" t="s">
        <v>920</v>
      </c>
      <c r="T80" s="89">
        <v>19</v>
      </c>
      <c r="U80" s="89">
        <v>0.39</v>
      </c>
      <c r="V80" s="89">
        <v>7.34</v>
      </c>
      <c r="W80" s="89" t="s">
        <v>1423</v>
      </c>
      <c r="X80" s="89" t="s">
        <v>917</v>
      </c>
      <c r="Y80" s="89">
        <v>12</v>
      </c>
      <c r="Z80" s="89">
        <v>0.36</v>
      </c>
      <c r="AA80" s="89">
        <v>4.32</v>
      </c>
      <c r="AB80" s="89" t="s">
        <v>1424</v>
      </c>
      <c r="AC80" s="89" t="s">
        <v>919</v>
      </c>
      <c r="AD80" s="89">
        <v>20</v>
      </c>
      <c r="AE80" s="89">
        <v>0.35</v>
      </c>
      <c r="AF80" s="89">
        <v>7.1</v>
      </c>
      <c r="AG80" s="89" t="s">
        <v>1424</v>
      </c>
    </row>
    <row r="81" spans="1:33" x14ac:dyDescent="0.25">
      <c r="A81" s="89" t="str">
        <f t="shared" si="2"/>
        <v>6042</v>
      </c>
      <c r="B81" s="89" t="s">
        <v>1421</v>
      </c>
      <c r="C81" s="89" t="s">
        <v>1314</v>
      </c>
      <c r="D81" s="89">
        <f t="shared" si="3"/>
        <v>30</v>
      </c>
      <c r="E81" s="89">
        <v>73</v>
      </c>
      <c r="F81" s="89">
        <v>45.85</v>
      </c>
      <c r="G81" s="89">
        <v>33.47</v>
      </c>
      <c r="H81" s="89">
        <v>28</v>
      </c>
      <c r="I81" s="89">
        <v>2</v>
      </c>
      <c r="J81" s="89">
        <v>0</v>
      </c>
      <c r="K81" s="89">
        <v>0.93</v>
      </c>
      <c r="L81" s="89">
        <v>7.0000000000000007E-2</v>
      </c>
      <c r="M81" s="89">
        <v>0</v>
      </c>
      <c r="N81" s="89" t="s">
        <v>918</v>
      </c>
      <c r="O81" s="89">
        <v>22</v>
      </c>
      <c r="P81" s="89">
        <v>0.48</v>
      </c>
      <c r="Q81" s="89">
        <v>10.47</v>
      </c>
      <c r="R81" s="89" t="s">
        <v>1422</v>
      </c>
      <c r="S81" s="89" t="s">
        <v>920</v>
      </c>
      <c r="T81" s="89">
        <v>19</v>
      </c>
      <c r="U81" s="89">
        <v>0.41</v>
      </c>
      <c r="V81" s="89">
        <v>7.83</v>
      </c>
      <c r="W81" s="89" t="s">
        <v>1423</v>
      </c>
      <c r="X81" s="89" t="s">
        <v>917</v>
      </c>
      <c r="Y81" s="89">
        <v>12</v>
      </c>
      <c r="Z81" s="89">
        <v>0.43</v>
      </c>
      <c r="AA81" s="89">
        <v>5.0999999999999996</v>
      </c>
      <c r="AB81" s="89" t="s">
        <v>1424</v>
      </c>
      <c r="AC81" s="89" t="s">
        <v>919</v>
      </c>
      <c r="AD81" s="89">
        <v>20</v>
      </c>
      <c r="AE81" s="89">
        <v>0.5</v>
      </c>
      <c r="AF81" s="89">
        <v>10.07</v>
      </c>
      <c r="AG81" s="89" t="s">
        <v>1424</v>
      </c>
    </row>
    <row r="82" spans="1:33" x14ac:dyDescent="0.25">
      <c r="A82" s="89" t="str">
        <f t="shared" si="2"/>
        <v>6045</v>
      </c>
      <c r="B82" s="89" t="s">
        <v>1421</v>
      </c>
      <c r="C82" s="89" t="s">
        <v>1315</v>
      </c>
      <c r="D82" s="89">
        <f t="shared" si="3"/>
        <v>84</v>
      </c>
      <c r="E82" s="89">
        <v>73</v>
      </c>
      <c r="F82" s="89">
        <v>48.79</v>
      </c>
      <c r="G82" s="89">
        <v>35.619999999999997</v>
      </c>
      <c r="H82" s="89">
        <v>76</v>
      </c>
      <c r="I82" s="89">
        <v>8</v>
      </c>
      <c r="J82" s="89">
        <v>0</v>
      </c>
      <c r="K82" s="89">
        <v>0.9</v>
      </c>
      <c r="L82" s="89">
        <v>0.1</v>
      </c>
      <c r="M82" s="89">
        <v>0</v>
      </c>
      <c r="N82" s="89" t="s">
        <v>918</v>
      </c>
      <c r="O82" s="89">
        <v>22</v>
      </c>
      <c r="P82" s="89">
        <v>0.5</v>
      </c>
      <c r="Q82" s="89">
        <v>10.9</v>
      </c>
      <c r="R82" s="89" t="s">
        <v>1422</v>
      </c>
      <c r="S82" s="89" t="s">
        <v>920</v>
      </c>
      <c r="T82" s="89">
        <v>19</v>
      </c>
      <c r="U82" s="89">
        <v>0.46</v>
      </c>
      <c r="V82" s="89">
        <v>8.74</v>
      </c>
      <c r="W82" s="89" t="s">
        <v>1423</v>
      </c>
      <c r="X82" s="89" t="s">
        <v>917</v>
      </c>
      <c r="Y82" s="89">
        <v>12</v>
      </c>
      <c r="Z82" s="89">
        <v>0.51</v>
      </c>
      <c r="AA82" s="89">
        <v>6.17</v>
      </c>
      <c r="AB82" s="89" t="s">
        <v>1424</v>
      </c>
      <c r="AC82" s="89" t="s">
        <v>919</v>
      </c>
      <c r="AD82" s="89">
        <v>20</v>
      </c>
      <c r="AE82" s="89">
        <v>0.49</v>
      </c>
      <c r="AF82" s="89">
        <v>9.81</v>
      </c>
      <c r="AG82" s="89" t="s">
        <v>1424</v>
      </c>
    </row>
    <row r="83" spans="1:33" x14ac:dyDescent="0.25">
      <c r="A83" s="89" t="str">
        <f t="shared" si="2"/>
        <v>6047</v>
      </c>
      <c r="B83" s="89" t="s">
        <v>1421</v>
      </c>
      <c r="C83" s="89" t="s">
        <v>1316</v>
      </c>
      <c r="D83" s="89">
        <f t="shared" si="3"/>
        <v>41</v>
      </c>
      <c r="E83" s="89">
        <v>73</v>
      </c>
      <c r="F83" s="89">
        <v>47.41</v>
      </c>
      <c r="G83" s="89">
        <v>34.61</v>
      </c>
      <c r="H83" s="89">
        <v>38</v>
      </c>
      <c r="I83" s="89">
        <v>3</v>
      </c>
      <c r="J83" s="89">
        <v>0</v>
      </c>
      <c r="K83" s="89">
        <v>0.93</v>
      </c>
      <c r="L83" s="89">
        <v>7.0000000000000007E-2</v>
      </c>
      <c r="M83" s="89">
        <v>0</v>
      </c>
      <c r="N83" s="89" t="s">
        <v>918</v>
      </c>
      <c r="O83" s="89">
        <v>22</v>
      </c>
      <c r="P83" s="89">
        <v>0.48</v>
      </c>
      <c r="Q83" s="89">
        <v>10.54</v>
      </c>
      <c r="R83" s="89" t="s">
        <v>1422</v>
      </c>
      <c r="S83" s="89" t="s">
        <v>920</v>
      </c>
      <c r="T83" s="89">
        <v>19</v>
      </c>
      <c r="U83" s="89">
        <v>0.43</v>
      </c>
      <c r="V83" s="89">
        <v>8.1999999999999993</v>
      </c>
      <c r="W83" s="89" t="s">
        <v>1423</v>
      </c>
      <c r="X83" s="89" t="s">
        <v>917</v>
      </c>
      <c r="Y83" s="89">
        <v>12</v>
      </c>
      <c r="Z83" s="89">
        <v>0.51</v>
      </c>
      <c r="AA83" s="89">
        <v>6.1</v>
      </c>
      <c r="AB83" s="89" t="s">
        <v>1424</v>
      </c>
      <c r="AC83" s="89" t="s">
        <v>919</v>
      </c>
      <c r="AD83" s="89">
        <v>20</v>
      </c>
      <c r="AE83" s="89">
        <v>0.49</v>
      </c>
      <c r="AF83" s="89">
        <v>9.7799999999999994</v>
      </c>
      <c r="AG83" s="89" t="s">
        <v>1424</v>
      </c>
    </row>
    <row r="84" spans="1:33" x14ac:dyDescent="0.25">
      <c r="A84" s="89" t="str">
        <f t="shared" si="2"/>
        <v>6051</v>
      </c>
      <c r="B84" s="89" t="s">
        <v>1421</v>
      </c>
      <c r="C84" s="89" t="s">
        <v>1317</v>
      </c>
      <c r="D84" s="89">
        <f t="shared" si="3"/>
        <v>146</v>
      </c>
      <c r="E84" s="89">
        <v>73</v>
      </c>
      <c r="F84" s="89">
        <v>30.97</v>
      </c>
      <c r="G84" s="89">
        <v>22.61</v>
      </c>
      <c r="H84" s="89">
        <v>146</v>
      </c>
      <c r="I84" s="89">
        <v>0</v>
      </c>
      <c r="J84" s="89">
        <v>0</v>
      </c>
      <c r="K84" s="89">
        <v>1</v>
      </c>
      <c r="L84" s="89">
        <v>0</v>
      </c>
      <c r="M84" s="89">
        <v>0</v>
      </c>
      <c r="N84" s="89" t="s">
        <v>918</v>
      </c>
      <c r="O84" s="89">
        <v>22</v>
      </c>
      <c r="P84" s="89">
        <v>0.33</v>
      </c>
      <c r="Q84" s="89">
        <v>7.21</v>
      </c>
      <c r="R84" s="89" t="s">
        <v>1422</v>
      </c>
      <c r="S84" s="89" t="s">
        <v>920</v>
      </c>
      <c r="T84" s="89">
        <v>19</v>
      </c>
      <c r="U84" s="89">
        <v>0.28999999999999998</v>
      </c>
      <c r="V84" s="89">
        <v>5.5</v>
      </c>
      <c r="W84" s="89" t="s">
        <v>1423</v>
      </c>
      <c r="X84" s="89" t="s">
        <v>917</v>
      </c>
      <c r="Y84" s="89">
        <v>12</v>
      </c>
      <c r="Z84" s="89">
        <v>0.3</v>
      </c>
      <c r="AA84" s="89">
        <v>3.66</v>
      </c>
      <c r="AB84" s="89" t="s">
        <v>1424</v>
      </c>
      <c r="AC84" s="89" t="s">
        <v>919</v>
      </c>
      <c r="AD84" s="89">
        <v>20</v>
      </c>
      <c r="AE84" s="89">
        <v>0.31</v>
      </c>
      <c r="AF84" s="89">
        <v>6.25</v>
      </c>
      <c r="AG84" s="89" t="s">
        <v>1424</v>
      </c>
    </row>
    <row r="85" spans="1:33" x14ac:dyDescent="0.25">
      <c r="A85" s="89" t="str">
        <f t="shared" si="2"/>
        <v>6052</v>
      </c>
      <c r="B85" s="89" t="s">
        <v>1421</v>
      </c>
      <c r="C85" s="89" t="s">
        <v>1318</v>
      </c>
      <c r="D85" s="89">
        <f t="shared" si="3"/>
        <v>302</v>
      </c>
      <c r="E85" s="89">
        <v>73</v>
      </c>
      <c r="F85" s="89">
        <v>37.19</v>
      </c>
      <c r="G85" s="89">
        <v>27.15</v>
      </c>
      <c r="H85" s="89">
        <v>295</v>
      </c>
      <c r="I85" s="89">
        <v>7</v>
      </c>
      <c r="J85" s="89">
        <v>0</v>
      </c>
      <c r="K85" s="89">
        <v>0.98</v>
      </c>
      <c r="L85" s="89">
        <v>0.02</v>
      </c>
      <c r="M85" s="89">
        <v>0</v>
      </c>
      <c r="N85" s="89" t="s">
        <v>918</v>
      </c>
      <c r="O85" s="89">
        <v>22</v>
      </c>
      <c r="P85" s="89">
        <v>0.39</v>
      </c>
      <c r="Q85" s="89">
        <v>8.52</v>
      </c>
      <c r="R85" s="89" t="s">
        <v>1422</v>
      </c>
      <c r="S85" s="89" t="s">
        <v>920</v>
      </c>
      <c r="T85" s="89">
        <v>19</v>
      </c>
      <c r="U85" s="89">
        <v>0.35</v>
      </c>
      <c r="V85" s="89">
        <v>6.73</v>
      </c>
      <c r="W85" s="89" t="s">
        <v>1423</v>
      </c>
      <c r="X85" s="89" t="s">
        <v>917</v>
      </c>
      <c r="Y85" s="89">
        <v>12</v>
      </c>
      <c r="Z85" s="89">
        <v>0.37</v>
      </c>
      <c r="AA85" s="89">
        <v>4.46</v>
      </c>
      <c r="AB85" s="89" t="s">
        <v>1424</v>
      </c>
      <c r="AC85" s="89" t="s">
        <v>919</v>
      </c>
      <c r="AD85" s="89">
        <v>20</v>
      </c>
      <c r="AE85" s="89">
        <v>0.37</v>
      </c>
      <c r="AF85" s="89">
        <v>7.44</v>
      </c>
      <c r="AG85" s="89" t="s">
        <v>1424</v>
      </c>
    </row>
    <row r="86" spans="1:33" x14ac:dyDescent="0.25">
      <c r="A86" s="89" t="str">
        <f t="shared" si="2"/>
        <v>6060</v>
      </c>
      <c r="B86" s="89" t="s">
        <v>1421</v>
      </c>
      <c r="C86" s="89" t="s">
        <v>1319</v>
      </c>
      <c r="D86" s="89">
        <f t="shared" si="3"/>
        <v>120</v>
      </c>
      <c r="E86" s="89">
        <v>73</v>
      </c>
      <c r="F86" s="89">
        <v>39.549999999999997</v>
      </c>
      <c r="G86" s="89">
        <v>28.87</v>
      </c>
      <c r="H86" s="89">
        <v>116</v>
      </c>
      <c r="I86" s="89">
        <v>4</v>
      </c>
      <c r="J86" s="89">
        <v>0</v>
      </c>
      <c r="K86" s="89">
        <v>0.97</v>
      </c>
      <c r="L86" s="89">
        <v>0.03</v>
      </c>
      <c r="M86" s="89">
        <v>0</v>
      </c>
      <c r="N86" s="89" t="s">
        <v>918</v>
      </c>
      <c r="O86" s="89">
        <v>22</v>
      </c>
      <c r="P86" s="89">
        <v>0.4</v>
      </c>
      <c r="Q86" s="89">
        <v>8.8800000000000008</v>
      </c>
      <c r="R86" s="89" t="s">
        <v>1422</v>
      </c>
      <c r="S86" s="89" t="s">
        <v>920</v>
      </c>
      <c r="T86" s="89">
        <v>19</v>
      </c>
      <c r="U86" s="89">
        <v>0.37</v>
      </c>
      <c r="V86" s="89">
        <v>7.03</v>
      </c>
      <c r="W86" s="89" t="s">
        <v>1423</v>
      </c>
      <c r="X86" s="89" t="s">
        <v>917</v>
      </c>
      <c r="Y86" s="89">
        <v>12</v>
      </c>
      <c r="Z86" s="89">
        <v>0.39</v>
      </c>
      <c r="AA86" s="89">
        <v>4.68</v>
      </c>
      <c r="AB86" s="89" t="s">
        <v>1424</v>
      </c>
      <c r="AC86" s="89" t="s">
        <v>919</v>
      </c>
      <c r="AD86" s="89">
        <v>20</v>
      </c>
      <c r="AE86" s="89">
        <v>0.41</v>
      </c>
      <c r="AF86" s="89">
        <v>8.2799999999999994</v>
      </c>
      <c r="AG86" s="89" t="s">
        <v>1424</v>
      </c>
    </row>
    <row r="87" spans="1:33" x14ac:dyDescent="0.25">
      <c r="A87" s="89" t="str">
        <f t="shared" si="2"/>
        <v>6070</v>
      </c>
      <c r="B87" s="89" t="s">
        <v>1421</v>
      </c>
      <c r="C87" s="89" t="s">
        <v>1320</v>
      </c>
      <c r="D87" s="89">
        <f t="shared" si="3"/>
        <v>163</v>
      </c>
      <c r="E87" s="89">
        <v>73</v>
      </c>
      <c r="F87" s="89">
        <v>36.54</v>
      </c>
      <c r="G87" s="89">
        <v>26.67</v>
      </c>
      <c r="H87" s="89">
        <v>161</v>
      </c>
      <c r="I87" s="89">
        <v>2</v>
      </c>
      <c r="J87" s="89">
        <v>0</v>
      </c>
      <c r="K87" s="89">
        <v>0.99</v>
      </c>
      <c r="L87" s="89">
        <v>0.01</v>
      </c>
      <c r="M87" s="89">
        <v>0</v>
      </c>
      <c r="N87" s="89" t="s">
        <v>918</v>
      </c>
      <c r="O87" s="89">
        <v>22</v>
      </c>
      <c r="P87" s="89">
        <v>0.37</v>
      </c>
      <c r="Q87" s="89">
        <v>8.19</v>
      </c>
      <c r="R87" s="89" t="s">
        <v>1422</v>
      </c>
      <c r="S87" s="89" t="s">
        <v>920</v>
      </c>
      <c r="T87" s="89">
        <v>19</v>
      </c>
      <c r="U87" s="89">
        <v>0.36</v>
      </c>
      <c r="V87" s="89">
        <v>6.83</v>
      </c>
      <c r="W87" s="89" t="s">
        <v>1423</v>
      </c>
      <c r="X87" s="89" t="s">
        <v>917</v>
      </c>
      <c r="Y87" s="89">
        <v>12</v>
      </c>
      <c r="Z87" s="89">
        <v>0.35</v>
      </c>
      <c r="AA87" s="89">
        <v>4.1900000000000004</v>
      </c>
      <c r="AB87" s="89" t="s">
        <v>1424</v>
      </c>
      <c r="AC87" s="89" t="s">
        <v>919</v>
      </c>
      <c r="AD87" s="89">
        <v>20</v>
      </c>
      <c r="AE87" s="89">
        <v>0.37</v>
      </c>
      <c r="AF87" s="89">
        <v>7.47</v>
      </c>
      <c r="AG87" s="89" t="s">
        <v>1424</v>
      </c>
    </row>
    <row r="88" spans="1:33" x14ac:dyDescent="0.25">
      <c r="A88" s="89" t="str">
        <f t="shared" si="2"/>
        <v>6071</v>
      </c>
      <c r="B88" s="89" t="s">
        <v>1421</v>
      </c>
      <c r="C88" s="89" t="s">
        <v>1321</v>
      </c>
      <c r="D88" s="89">
        <f t="shared" si="3"/>
        <v>254</v>
      </c>
      <c r="E88" s="89">
        <v>73</v>
      </c>
      <c r="F88" s="89">
        <v>58.28</v>
      </c>
      <c r="G88" s="89">
        <v>42.55</v>
      </c>
      <c r="H88" s="89">
        <v>188</v>
      </c>
      <c r="I88" s="89">
        <v>66</v>
      </c>
      <c r="J88" s="89">
        <v>0</v>
      </c>
      <c r="K88" s="89">
        <v>0.74</v>
      </c>
      <c r="L88" s="89">
        <v>0.26</v>
      </c>
      <c r="M88" s="89">
        <v>0</v>
      </c>
      <c r="N88" s="89" t="s">
        <v>918</v>
      </c>
      <c r="O88" s="89">
        <v>22</v>
      </c>
      <c r="P88" s="89">
        <v>0.62</v>
      </c>
      <c r="Q88" s="89">
        <v>13.55</v>
      </c>
      <c r="R88" s="89" t="s">
        <v>1422</v>
      </c>
      <c r="S88" s="89" t="s">
        <v>920</v>
      </c>
      <c r="T88" s="89">
        <v>19</v>
      </c>
      <c r="U88" s="89">
        <v>0.55000000000000004</v>
      </c>
      <c r="V88" s="89">
        <v>10.49</v>
      </c>
      <c r="W88" s="89" t="s">
        <v>1423</v>
      </c>
      <c r="X88" s="89" t="s">
        <v>917</v>
      </c>
      <c r="Y88" s="89">
        <v>12</v>
      </c>
      <c r="Z88" s="89">
        <v>0.56000000000000005</v>
      </c>
      <c r="AA88" s="89">
        <v>6.69</v>
      </c>
      <c r="AB88" s="89" t="s">
        <v>1424</v>
      </c>
      <c r="AC88" s="89" t="s">
        <v>919</v>
      </c>
      <c r="AD88" s="89">
        <v>20</v>
      </c>
      <c r="AE88" s="89">
        <v>0.59</v>
      </c>
      <c r="AF88" s="89">
        <v>11.81</v>
      </c>
      <c r="AG88" s="89" t="s">
        <v>1424</v>
      </c>
    </row>
    <row r="89" spans="1:33" x14ac:dyDescent="0.25">
      <c r="A89" s="89" t="str">
        <f t="shared" si="2"/>
        <v>6091</v>
      </c>
      <c r="B89" s="89" t="s">
        <v>1421</v>
      </c>
      <c r="C89" s="89" t="s">
        <v>1322</v>
      </c>
      <c r="D89" s="89">
        <f t="shared" si="3"/>
        <v>273</v>
      </c>
      <c r="E89" s="89">
        <v>73</v>
      </c>
      <c r="F89" s="89">
        <v>36.17</v>
      </c>
      <c r="G89" s="89">
        <v>26.4</v>
      </c>
      <c r="H89" s="89">
        <v>265</v>
      </c>
      <c r="I89" s="89">
        <v>8</v>
      </c>
      <c r="J89" s="89">
        <v>0</v>
      </c>
      <c r="K89" s="89">
        <v>0.97</v>
      </c>
      <c r="L89" s="89">
        <v>0.03</v>
      </c>
      <c r="M89" s="89">
        <v>0</v>
      </c>
      <c r="N89" s="89" t="s">
        <v>918</v>
      </c>
      <c r="O89" s="89">
        <v>22</v>
      </c>
      <c r="P89" s="89">
        <v>0.38</v>
      </c>
      <c r="Q89" s="89">
        <v>8.26</v>
      </c>
      <c r="R89" s="89" t="s">
        <v>1422</v>
      </c>
      <c r="S89" s="89" t="s">
        <v>920</v>
      </c>
      <c r="T89" s="89">
        <v>19</v>
      </c>
      <c r="U89" s="89">
        <v>0.36</v>
      </c>
      <c r="V89" s="89">
        <v>6.77</v>
      </c>
      <c r="W89" s="89" t="s">
        <v>1423</v>
      </c>
      <c r="X89" s="89" t="s">
        <v>917</v>
      </c>
      <c r="Y89" s="89">
        <v>12</v>
      </c>
      <c r="Z89" s="89">
        <v>0.35</v>
      </c>
      <c r="AA89" s="89">
        <v>4.21</v>
      </c>
      <c r="AB89" s="89" t="s">
        <v>1424</v>
      </c>
      <c r="AC89" s="89" t="s">
        <v>919</v>
      </c>
      <c r="AD89" s="89">
        <v>20</v>
      </c>
      <c r="AE89" s="89">
        <v>0.36</v>
      </c>
      <c r="AF89" s="89">
        <v>7.16</v>
      </c>
      <c r="AG89" s="89" t="s">
        <v>1424</v>
      </c>
    </row>
    <row r="90" spans="1:33" x14ac:dyDescent="0.25">
      <c r="A90" s="89" t="str">
        <f t="shared" si="2"/>
        <v>6111</v>
      </c>
      <c r="B90" s="89" t="s">
        <v>1421</v>
      </c>
      <c r="C90" s="89" t="s">
        <v>1323</v>
      </c>
      <c r="D90" s="89">
        <f t="shared" si="3"/>
        <v>352</v>
      </c>
      <c r="E90" s="89">
        <v>73</v>
      </c>
      <c r="F90" s="89">
        <v>34.369999999999997</v>
      </c>
      <c r="G90" s="89">
        <v>25.09</v>
      </c>
      <c r="H90" s="89">
        <v>345</v>
      </c>
      <c r="I90" s="89">
        <v>7</v>
      </c>
      <c r="J90" s="89">
        <v>0</v>
      </c>
      <c r="K90" s="89">
        <v>0.98</v>
      </c>
      <c r="L90" s="89">
        <v>0.02</v>
      </c>
      <c r="M90" s="89">
        <v>0</v>
      </c>
      <c r="N90" s="89" t="s">
        <v>918</v>
      </c>
      <c r="O90" s="89">
        <v>22</v>
      </c>
      <c r="P90" s="89">
        <v>0.35</v>
      </c>
      <c r="Q90" s="89">
        <v>7.72</v>
      </c>
      <c r="R90" s="89" t="s">
        <v>1422</v>
      </c>
      <c r="S90" s="89" t="s">
        <v>920</v>
      </c>
      <c r="T90" s="89">
        <v>19</v>
      </c>
      <c r="U90" s="89">
        <v>0.34</v>
      </c>
      <c r="V90" s="89">
        <v>6.52</v>
      </c>
      <c r="W90" s="89" t="s">
        <v>1423</v>
      </c>
      <c r="X90" s="89" t="s">
        <v>917</v>
      </c>
      <c r="Y90" s="89">
        <v>12</v>
      </c>
      <c r="Z90" s="89">
        <v>0.35</v>
      </c>
      <c r="AA90" s="89">
        <v>4.18</v>
      </c>
      <c r="AB90" s="89" t="s">
        <v>1424</v>
      </c>
      <c r="AC90" s="89" t="s">
        <v>919</v>
      </c>
      <c r="AD90" s="89">
        <v>20</v>
      </c>
      <c r="AE90" s="89">
        <v>0.33</v>
      </c>
      <c r="AF90" s="89">
        <v>6.68</v>
      </c>
      <c r="AG90" s="89" t="s">
        <v>1424</v>
      </c>
    </row>
    <row r="91" spans="1:33" x14ac:dyDescent="0.25">
      <c r="A91" s="89" t="str">
        <f t="shared" si="2"/>
        <v>6121</v>
      </c>
      <c r="B91" s="89" t="s">
        <v>1421</v>
      </c>
      <c r="C91" s="89" t="s">
        <v>1324</v>
      </c>
      <c r="D91" s="89">
        <f t="shared" si="3"/>
        <v>197</v>
      </c>
      <c r="E91" s="89">
        <v>73</v>
      </c>
      <c r="F91" s="89">
        <v>32.5</v>
      </c>
      <c r="G91" s="89">
        <v>23.72</v>
      </c>
      <c r="H91" s="89">
        <v>195</v>
      </c>
      <c r="I91" s="89">
        <v>2</v>
      </c>
      <c r="J91" s="89">
        <v>0</v>
      </c>
      <c r="K91" s="89">
        <v>0.99</v>
      </c>
      <c r="L91" s="89">
        <v>0.01</v>
      </c>
      <c r="M91" s="89">
        <v>0</v>
      </c>
      <c r="N91" s="89" t="s">
        <v>918</v>
      </c>
      <c r="O91" s="89">
        <v>22</v>
      </c>
      <c r="P91" s="89">
        <v>0.34</v>
      </c>
      <c r="Q91" s="89">
        <v>7.41</v>
      </c>
      <c r="R91" s="89" t="s">
        <v>1422</v>
      </c>
      <c r="S91" s="89" t="s">
        <v>920</v>
      </c>
      <c r="T91" s="89">
        <v>19</v>
      </c>
      <c r="U91" s="89">
        <v>0.34</v>
      </c>
      <c r="V91" s="89">
        <v>6.39</v>
      </c>
      <c r="W91" s="89" t="s">
        <v>1423</v>
      </c>
      <c r="X91" s="89" t="s">
        <v>917</v>
      </c>
      <c r="Y91" s="89">
        <v>12</v>
      </c>
      <c r="Z91" s="89">
        <v>0.31</v>
      </c>
      <c r="AA91" s="89">
        <v>3.7</v>
      </c>
      <c r="AB91" s="89" t="s">
        <v>1424</v>
      </c>
      <c r="AC91" s="89" t="s">
        <v>919</v>
      </c>
      <c r="AD91" s="89">
        <v>20</v>
      </c>
      <c r="AE91" s="89">
        <v>0.31</v>
      </c>
      <c r="AF91" s="89">
        <v>6.22</v>
      </c>
      <c r="AG91" s="89" t="s">
        <v>1424</v>
      </c>
    </row>
    <row r="92" spans="1:33" x14ac:dyDescent="0.25">
      <c r="A92" s="89" t="str">
        <f t="shared" si="2"/>
        <v>6161</v>
      </c>
      <c r="B92" s="89" t="s">
        <v>1421</v>
      </c>
      <c r="C92" s="89" t="s">
        <v>1325</v>
      </c>
      <c r="D92" s="89">
        <f t="shared" si="3"/>
        <v>137</v>
      </c>
      <c r="E92" s="89">
        <v>73</v>
      </c>
      <c r="F92" s="89">
        <v>40.619999999999997</v>
      </c>
      <c r="G92" s="89">
        <v>29.65</v>
      </c>
      <c r="H92" s="89">
        <v>131</v>
      </c>
      <c r="I92" s="89">
        <v>6</v>
      </c>
      <c r="J92" s="89">
        <v>0</v>
      </c>
      <c r="K92" s="89">
        <v>0.96</v>
      </c>
      <c r="L92" s="89">
        <v>0.04</v>
      </c>
      <c r="M92" s="89">
        <v>0</v>
      </c>
      <c r="N92" s="89" t="s">
        <v>918</v>
      </c>
      <c r="O92" s="89">
        <v>22</v>
      </c>
      <c r="P92" s="89">
        <v>0.43</v>
      </c>
      <c r="Q92" s="89">
        <v>9.4499999999999993</v>
      </c>
      <c r="R92" s="89" t="s">
        <v>1422</v>
      </c>
      <c r="S92" s="89" t="s">
        <v>920</v>
      </c>
      <c r="T92" s="89">
        <v>19</v>
      </c>
      <c r="U92" s="89">
        <v>0.39</v>
      </c>
      <c r="V92" s="89">
        <v>7.44</v>
      </c>
      <c r="W92" s="89" t="s">
        <v>1423</v>
      </c>
      <c r="X92" s="89" t="s">
        <v>917</v>
      </c>
      <c r="Y92" s="89">
        <v>12</v>
      </c>
      <c r="Z92" s="89">
        <v>0.41</v>
      </c>
      <c r="AA92" s="89">
        <v>4.88</v>
      </c>
      <c r="AB92" s="89" t="s">
        <v>1424</v>
      </c>
      <c r="AC92" s="89" t="s">
        <v>919</v>
      </c>
      <c r="AD92" s="89">
        <v>20</v>
      </c>
      <c r="AE92" s="89">
        <v>0.39</v>
      </c>
      <c r="AF92" s="89">
        <v>7.88</v>
      </c>
      <c r="AG92" s="89" t="s">
        <v>1424</v>
      </c>
    </row>
    <row r="93" spans="1:33" x14ac:dyDescent="0.25">
      <c r="A93" s="89" t="str">
        <f t="shared" si="2"/>
        <v>6171</v>
      </c>
      <c r="B93" s="89" t="s">
        <v>1421</v>
      </c>
      <c r="C93" s="89" t="s">
        <v>1326</v>
      </c>
      <c r="D93" s="89">
        <f t="shared" si="3"/>
        <v>326</v>
      </c>
      <c r="E93" s="89">
        <v>73</v>
      </c>
      <c r="F93" s="89">
        <v>38.49</v>
      </c>
      <c r="G93" s="89">
        <v>28.1</v>
      </c>
      <c r="H93" s="89">
        <v>306</v>
      </c>
      <c r="I93" s="89">
        <v>20</v>
      </c>
      <c r="J93" s="89">
        <v>0</v>
      </c>
      <c r="K93" s="89">
        <v>0.94</v>
      </c>
      <c r="L93" s="89">
        <v>0.06</v>
      </c>
      <c r="M93" s="89">
        <v>0</v>
      </c>
      <c r="N93" s="89" t="s">
        <v>918</v>
      </c>
      <c r="O93" s="89">
        <v>22</v>
      </c>
      <c r="P93" s="89">
        <v>0.41</v>
      </c>
      <c r="Q93" s="89">
        <v>8.92</v>
      </c>
      <c r="R93" s="89" t="s">
        <v>1422</v>
      </c>
      <c r="S93" s="89" t="s">
        <v>920</v>
      </c>
      <c r="T93" s="89">
        <v>19</v>
      </c>
      <c r="U93" s="89">
        <v>0.37</v>
      </c>
      <c r="V93" s="89">
        <v>7.03</v>
      </c>
      <c r="W93" s="89" t="s">
        <v>1423</v>
      </c>
      <c r="X93" s="89" t="s">
        <v>917</v>
      </c>
      <c r="Y93" s="89">
        <v>12</v>
      </c>
      <c r="Z93" s="89">
        <v>0.37</v>
      </c>
      <c r="AA93" s="89">
        <v>4.49</v>
      </c>
      <c r="AB93" s="89" t="s">
        <v>1424</v>
      </c>
      <c r="AC93" s="89" t="s">
        <v>919</v>
      </c>
      <c r="AD93" s="89">
        <v>20</v>
      </c>
      <c r="AE93" s="89">
        <v>0.38</v>
      </c>
      <c r="AF93" s="89">
        <v>7.65</v>
      </c>
      <c r="AG93" s="89" t="s">
        <v>1424</v>
      </c>
    </row>
    <row r="94" spans="1:33" x14ac:dyDescent="0.25">
      <c r="A94" s="89" t="str">
        <f t="shared" si="2"/>
        <v>6211</v>
      </c>
      <c r="B94" s="89" t="s">
        <v>1421</v>
      </c>
      <c r="C94" s="89" t="s">
        <v>1327</v>
      </c>
      <c r="D94" s="89">
        <f t="shared" si="3"/>
        <v>333</v>
      </c>
      <c r="E94" s="89">
        <v>73</v>
      </c>
      <c r="F94" s="89">
        <v>37.869999999999997</v>
      </c>
      <c r="G94" s="89">
        <v>27.65</v>
      </c>
      <c r="H94" s="89">
        <v>323</v>
      </c>
      <c r="I94" s="89">
        <v>10</v>
      </c>
      <c r="J94" s="89">
        <v>0</v>
      </c>
      <c r="K94" s="89">
        <v>0.97</v>
      </c>
      <c r="L94" s="89">
        <v>0.03</v>
      </c>
      <c r="M94" s="89">
        <v>0</v>
      </c>
      <c r="N94" s="89" t="s">
        <v>918</v>
      </c>
      <c r="O94" s="89">
        <v>22</v>
      </c>
      <c r="P94" s="89">
        <v>0.4</v>
      </c>
      <c r="Q94" s="89">
        <v>8.85</v>
      </c>
      <c r="R94" s="89" t="s">
        <v>1422</v>
      </c>
      <c r="S94" s="89" t="s">
        <v>920</v>
      </c>
      <c r="T94" s="89">
        <v>19</v>
      </c>
      <c r="U94" s="89">
        <v>0.37</v>
      </c>
      <c r="V94" s="89">
        <v>6.94</v>
      </c>
      <c r="W94" s="89" t="s">
        <v>1423</v>
      </c>
      <c r="X94" s="89" t="s">
        <v>917</v>
      </c>
      <c r="Y94" s="89">
        <v>12</v>
      </c>
      <c r="Z94" s="89">
        <v>0.39</v>
      </c>
      <c r="AA94" s="89">
        <v>4.62</v>
      </c>
      <c r="AB94" s="89" t="s">
        <v>1424</v>
      </c>
      <c r="AC94" s="89" t="s">
        <v>919</v>
      </c>
      <c r="AD94" s="89">
        <v>20</v>
      </c>
      <c r="AE94" s="89">
        <v>0.36</v>
      </c>
      <c r="AF94" s="89">
        <v>7.23</v>
      </c>
      <c r="AG94" s="89" t="s">
        <v>1424</v>
      </c>
    </row>
    <row r="95" spans="1:33" x14ac:dyDescent="0.25">
      <c r="A95" s="89" t="str">
        <f t="shared" si="2"/>
        <v>6221</v>
      </c>
      <c r="B95" s="89" t="s">
        <v>1421</v>
      </c>
      <c r="C95" s="89" t="s">
        <v>1328</v>
      </c>
      <c r="D95" s="89">
        <f t="shared" si="3"/>
        <v>348</v>
      </c>
      <c r="E95" s="89">
        <v>73</v>
      </c>
      <c r="F95" s="89">
        <v>36.58</v>
      </c>
      <c r="G95" s="89">
        <v>26.7</v>
      </c>
      <c r="H95" s="89">
        <v>340</v>
      </c>
      <c r="I95" s="89">
        <v>8</v>
      </c>
      <c r="J95" s="89">
        <v>0</v>
      </c>
      <c r="K95" s="89">
        <v>0.98</v>
      </c>
      <c r="L95" s="89">
        <v>0.02</v>
      </c>
      <c r="M95" s="89">
        <v>0</v>
      </c>
      <c r="N95" s="89" t="s">
        <v>918</v>
      </c>
      <c r="O95" s="89">
        <v>22</v>
      </c>
      <c r="P95" s="89">
        <v>0.37</v>
      </c>
      <c r="Q95" s="89">
        <v>8.16</v>
      </c>
      <c r="R95" s="89" t="s">
        <v>1422</v>
      </c>
      <c r="S95" s="89" t="s">
        <v>920</v>
      </c>
      <c r="T95" s="89">
        <v>19</v>
      </c>
      <c r="U95" s="89">
        <v>0.38</v>
      </c>
      <c r="V95" s="89">
        <v>7.15</v>
      </c>
      <c r="W95" s="89" t="s">
        <v>1423</v>
      </c>
      <c r="X95" s="89" t="s">
        <v>917</v>
      </c>
      <c r="Y95" s="89">
        <v>12</v>
      </c>
      <c r="Z95" s="89">
        <v>0.35</v>
      </c>
      <c r="AA95" s="89">
        <v>4.1900000000000004</v>
      </c>
      <c r="AB95" s="89" t="s">
        <v>1424</v>
      </c>
      <c r="AC95" s="89" t="s">
        <v>919</v>
      </c>
      <c r="AD95" s="89">
        <v>20</v>
      </c>
      <c r="AE95" s="89">
        <v>0.36</v>
      </c>
      <c r="AF95" s="89">
        <v>7.21</v>
      </c>
      <c r="AG95" s="89" t="s">
        <v>1424</v>
      </c>
    </row>
    <row r="96" spans="1:33" x14ac:dyDescent="0.25">
      <c r="A96" s="89" t="str">
        <f t="shared" si="2"/>
        <v>6231</v>
      </c>
      <c r="B96" s="89" t="s">
        <v>1421</v>
      </c>
      <c r="C96" s="89" t="s">
        <v>1329</v>
      </c>
      <c r="D96" s="89">
        <f t="shared" si="3"/>
        <v>278</v>
      </c>
      <c r="E96" s="89">
        <v>73</v>
      </c>
      <c r="F96" s="89">
        <v>37.840000000000003</v>
      </c>
      <c r="G96" s="89">
        <v>27.62</v>
      </c>
      <c r="H96" s="89">
        <v>267</v>
      </c>
      <c r="I96" s="89">
        <v>11</v>
      </c>
      <c r="J96" s="89">
        <v>0</v>
      </c>
      <c r="K96" s="89">
        <v>0.96</v>
      </c>
      <c r="L96" s="89">
        <v>0.04</v>
      </c>
      <c r="M96" s="89">
        <v>0</v>
      </c>
      <c r="N96" s="89" t="s">
        <v>918</v>
      </c>
      <c r="O96" s="89">
        <v>22</v>
      </c>
      <c r="P96" s="89">
        <v>0.39</v>
      </c>
      <c r="Q96" s="89">
        <v>8.68</v>
      </c>
      <c r="R96" s="89" t="s">
        <v>1422</v>
      </c>
      <c r="S96" s="89" t="s">
        <v>920</v>
      </c>
      <c r="T96" s="89">
        <v>19</v>
      </c>
      <c r="U96" s="89">
        <v>0.36</v>
      </c>
      <c r="V96" s="89">
        <v>6.91</v>
      </c>
      <c r="W96" s="89" t="s">
        <v>1423</v>
      </c>
      <c r="X96" s="89" t="s">
        <v>917</v>
      </c>
      <c r="Y96" s="89">
        <v>12</v>
      </c>
      <c r="Z96" s="89">
        <v>0.38</v>
      </c>
      <c r="AA96" s="89">
        <v>4.5199999999999996</v>
      </c>
      <c r="AB96" s="89" t="s">
        <v>1424</v>
      </c>
      <c r="AC96" s="89" t="s">
        <v>919</v>
      </c>
      <c r="AD96" s="89">
        <v>20</v>
      </c>
      <c r="AE96" s="89">
        <v>0.38</v>
      </c>
      <c r="AF96" s="89">
        <v>7.51</v>
      </c>
      <c r="AG96" s="89" t="s">
        <v>1424</v>
      </c>
    </row>
    <row r="97" spans="1:33" x14ac:dyDescent="0.25">
      <c r="A97" s="89" t="str">
        <f t="shared" si="2"/>
        <v>6241</v>
      </c>
      <c r="B97" s="89" t="s">
        <v>1421</v>
      </c>
      <c r="C97" s="89" t="s">
        <v>1330</v>
      </c>
      <c r="D97" s="89">
        <f t="shared" si="3"/>
        <v>340</v>
      </c>
      <c r="E97" s="89">
        <v>73</v>
      </c>
      <c r="F97" s="89">
        <v>35.22</v>
      </c>
      <c r="G97" s="89">
        <v>25.71</v>
      </c>
      <c r="H97" s="89">
        <v>338</v>
      </c>
      <c r="I97" s="89">
        <v>2</v>
      </c>
      <c r="J97" s="89">
        <v>0</v>
      </c>
      <c r="K97" s="89">
        <v>0.99</v>
      </c>
      <c r="L97" s="89">
        <v>0.01</v>
      </c>
      <c r="M97" s="89">
        <v>0</v>
      </c>
      <c r="N97" s="89" t="s">
        <v>918</v>
      </c>
      <c r="O97" s="89">
        <v>22</v>
      </c>
      <c r="P97" s="89">
        <v>0.37</v>
      </c>
      <c r="Q97" s="89">
        <v>8.09</v>
      </c>
      <c r="R97" s="89" t="s">
        <v>1422</v>
      </c>
      <c r="S97" s="89" t="s">
        <v>920</v>
      </c>
      <c r="T97" s="89">
        <v>19</v>
      </c>
      <c r="U97" s="89">
        <v>0.35</v>
      </c>
      <c r="V97" s="89">
        <v>6.69</v>
      </c>
      <c r="W97" s="89" t="s">
        <v>1423</v>
      </c>
      <c r="X97" s="89" t="s">
        <v>917</v>
      </c>
      <c r="Y97" s="89">
        <v>12</v>
      </c>
      <c r="Z97" s="89">
        <v>0.36</v>
      </c>
      <c r="AA97" s="89">
        <v>4.3099999999999996</v>
      </c>
      <c r="AB97" s="89" t="s">
        <v>1424</v>
      </c>
      <c r="AC97" s="89" t="s">
        <v>919</v>
      </c>
      <c r="AD97" s="89">
        <v>20</v>
      </c>
      <c r="AE97" s="89">
        <v>0.33</v>
      </c>
      <c r="AF97" s="89">
        <v>6.6</v>
      </c>
      <c r="AG97" s="89" t="s">
        <v>1424</v>
      </c>
    </row>
    <row r="98" spans="1:33" x14ac:dyDescent="0.25">
      <c r="A98" s="89" t="str">
        <f t="shared" si="2"/>
        <v>6251</v>
      </c>
      <c r="B98" s="89" t="s">
        <v>1421</v>
      </c>
      <c r="C98" s="89" t="s">
        <v>1331</v>
      </c>
      <c r="D98" s="89">
        <f t="shared" si="3"/>
        <v>283</v>
      </c>
      <c r="E98" s="89">
        <v>73</v>
      </c>
      <c r="F98" s="89">
        <v>35.729999999999997</v>
      </c>
      <c r="G98" s="89">
        <v>26.08</v>
      </c>
      <c r="H98" s="89">
        <v>279</v>
      </c>
      <c r="I98" s="89">
        <v>4</v>
      </c>
      <c r="J98" s="89">
        <v>0</v>
      </c>
      <c r="K98" s="89">
        <v>0.99</v>
      </c>
      <c r="L98" s="89">
        <v>0.01</v>
      </c>
      <c r="M98" s="89">
        <v>0</v>
      </c>
      <c r="N98" s="89" t="s">
        <v>918</v>
      </c>
      <c r="O98" s="89">
        <v>22</v>
      </c>
      <c r="P98" s="89">
        <v>0.36</v>
      </c>
      <c r="Q98" s="89">
        <v>7.89</v>
      </c>
      <c r="R98" s="89" t="s">
        <v>1422</v>
      </c>
      <c r="S98" s="89" t="s">
        <v>920</v>
      </c>
      <c r="T98" s="89">
        <v>19</v>
      </c>
      <c r="U98" s="89">
        <v>0.34</v>
      </c>
      <c r="V98" s="89">
        <v>6.4</v>
      </c>
      <c r="W98" s="89" t="s">
        <v>1423</v>
      </c>
      <c r="X98" s="89" t="s">
        <v>917</v>
      </c>
      <c r="Y98" s="89">
        <v>12</v>
      </c>
      <c r="Z98" s="89">
        <v>0.37</v>
      </c>
      <c r="AA98" s="89">
        <v>4.41</v>
      </c>
      <c r="AB98" s="89" t="s">
        <v>1424</v>
      </c>
      <c r="AC98" s="89" t="s">
        <v>919</v>
      </c>
      <c r="AD98" s="89">
        <v>20</v>
      </c>
      <c r="AE98" s="89">
        <v>0.37</v>
      </c>
      <c r="AF98" s="89">
        <v>7.38</v>
      </c>
      <c r="AG98" s="89" t="s">
        <v>1424</v>
      </c>
    </row>
    <row r="99" spans="1:33" x14ac:dyDescent="0.25">
      <c r="A99" s="89" t="str">
        <f t="shared" si="2"/>
        <v>6281</v>
      </c>
      <c r="B99" s="89" t="s">
        <v>1421</v>
      </c>
      <c r="C99" s="89" t="s">
        <v>1332</v>
      </c>
      <c r="D99" s="89">
        <f t="shared" si="3"/>
        <v>124</v>
      </c>
      <c r="E99" s="89">
        <v>73</v>
      </c>
      <c r="F99" s="89">
        <v>36.299999999999997</v>
      </c>
      <c r="G99" s="89">
        <v>26.5</v>
      </c>
      <c r="H99" s="89">
        <v>122</v>
      </c>
      <c r="I99" s="89">
        <v>2</v>
      </c>
      <c r="J99" s="89">
        <v>0</v>
      </c>
      <c r="K99" s="89">
        <v>0.98</v>
      </c>
      <c r="L99" s="89">
        <v>0.02</v>
      </c>
      <c r="M99" s="89">
        <v>0</v>
      </c>
      <c r="N99" s="89" t="s">
        <v>918</v>
      </c>
      <c r="O99" s="89">
        <v>22</v>
      </c>
      <c r="P99" s="89">
        <v>0.37</v>
      </c>
      <c r="Q99" s="89">
        <v>8.0299999999999994</v>
      </c>
      <c r="R99" s="89" t="s">
        <v>1422</v>
      </c>
      <c r="S99" s="89" t="s">
        <v>920</v>
      </c>
      <c r="T99" s="89">
        <v>19</v>
      </c>
      <c r="U99" s="89">
        <v>0.34</v>
      </c>
      <c r="V99" s="89">
        <v>6.44</v>
      </c>
      <c r="W99" s="89" t="s">
        <v>1423</v>
      </c>
      <c r="X99" s="89" t="s">
        <v>917</v>
      </c>
      <c r="Y99" s="89">
        <v>12</v>
      </c>
      <c r="Z99" s="89">
        <v>0.39</v>
      </c>
      <c r="AA99" s="89">
        <v>4.7300000000000004</v>
      </c>
      <c r="AB99" s="89" t="s">
        <v>1424</v>
      </c>
      <c r="AC99" s="89" t="s">
        <v>919</v>
      </c>
      <c r="AD99" s="89">
        <v>20</v>
      </c>
      <c r="AE99" s="89">
        <v>0.36</v>
      </c>
      <c r="AF99" s="89">
        <v>7.3</v>
      </c>
      <c r="AG99" s="89" t="s">
        <v>1424</v>
      </c>
    </row>
    <row r="100" spans="1:33" x14ac:dyDescent="0.25">
      <c r="A100" s="89" t="str">
        <f t="shared" si="2"/>
        <v>6301</v>
      </c>
      <c r="B100" s="89" t="s">
        <v>1421</v>
      </c>
      <c r="C100" s="89" t="s">
        <v>1333</v>
      </c>
      <c r="D100" s="89">
        <f t="shared" si="3"/>
        <v>362</v>
      </c>
      <c r="E100" s="89">
        <v>73</v>
      </c>
      <c r="F100" s="89">
        <v>42.73</v>
      </c>
      <c r="G100" s="89">
        <v>31.19</v>
      </c>
      <c r="H100" s="89">
        <v>334</v>
      </c>
      <c r="I100" s="89">
        <v>28</v>
      </c>
      <c r="J100" s="89">
        <v>0</v>
      </c>
      <c r="K100" s="89">
        <v>0.92</v>
      </c>
      <c r="L100" s="89">
        <v>0.08</v>
      </c>
      <c r="M100" s="89">
        <v>0</v>
      </c>
      <c r="N100" s="89" t="s">
        <v>918</v>
      </c>
      <c r="O100" s="89">
        <v>22</v>
      </c>
      <c r="P100" s="89">
        <v>0.44</v>
      </c>
      <c r="Q100" s="89">
        <v>9.65</v>
      </c>
      <c r="R100" s="89" t="s">
        <v>1422</v>
      </c>
      <c r="S100" s="89" t="s">
        <v>920</v>
      </c>
      <c r="T100" s="89">
        <v>19</v>
      </c>
      <c r="U100" s="89">
        <v>0.41</v>
      </c>
      <c r="V100" s="89">
        <v>7.72</v>
      </c>
      <c r="W100" s="89" t="s">
        <v>1423</v>
      </c>
      <c r="X100" s="89" t="s">
        <v>917</v>
      </c>
      <c r="Y100" s="89">
        <v>12</v>
      </c>
      <c r="Z100" s="89">
        <v>0.44</v>
      </c>
      <c r="AA100" s="89">
        <v>5.26</v>
      </c>
      <c r="AB100" s="89" t="s">
        <v>1424</v>
      </c>
      <c r="AC100" s="89" t="s">
        <v>919</v>
      </c>
      <c r="AD100" s="89">
        <v>20</v>
      </c>
      <c r="AE100" s="89">
        <v>0.43</v>
      </c>
      <c r="AF100" s="89">
        <v>8.57</v>
      </c>
      <c r="AG100" s="89" t="s">
        <v>1424</v>
      </c>
    </row>
    <row r="101" spans="1:33" x14ac:dyDescent="0.25">
      <c r="A101" s="89" t="str">
        <f t="shared" si="2"/>
        <v>6331</v>
      </c>
      <c r="B101" s="89" t="s">
        <v>1421</v>
      </c>
      <c r="C101" s="89" t="s">
        <v>1334</v>
      </c>
      <c r="D101" s="89">
        <f t="shared" si="3"/>
        <v>407</v>
      </c>
      <c r="E101" s="89">
        <v>73</v>
      </c>
      <c r="F101" s="89">
        <v>36.61</v>
      </c>
      <c r="G101" s="89">
        <v>26.72</v>
      </c>
      <c r="H101" s="89">
        <v>397</v>
      </c>
      <c r="I101" s="89">
        <v>10</v>
      </c>
      <c r="J101" s="89">
        <v>0</v>
      </c>
      <c r="K101" s="89">
        <v>0.98</v>
      </c>
      <c r="L101" s="89">
        <v>0.02</v>
      </c>
      <c r="M101" s="89">
        <v>0</v>
      </c>
      <c r="N101" s="89" t="s">
        <v>918</v>
      </c>
      <c r="O101" s="89">
        <v>22</v>
      </c>
      <c r="P101" s="89">
        <v>0.39</v>
      </c>
      <c r="Q101" s="89">
        <v>8.51</v>
      </c>
      <c r="R101" s="89" t="s">
        <v>1422</v>
      </c>
      <c r="S101" s="89" t="s">
        <v>920</v>
      </c>
      <c r="T101" s="89">
        <v>19</v>
      </c>
      <c r="U101" s="89">
        <v>0.36</v>
      </c>
      <c r="V101" s="89">
        <v>6.75</v>
      </c>
      <c r="W101" s="89" t="s">
        <v>1423</v>
      </c>
      <c r="X101" s="89" t="s">
        <v>917</v>
      </c>
      <c r="Y101" s="89">
        <v>12</v>
      </c>
      <c r="Z101" s="89">
        <v>0.35</v>
      </c>
      <c r="AA101" s="89">
        <v>4.25</v>
      </c>
      <c r="AB101" s="89" t="s">
        <v>1424</v>
      </c>
      <c r="AC101" s="89" t="s">
        <v>919</v>
      </c>
      <c r="AD101" s="89">
        <v>20</v>
      </c>
      <c r="AE101" s="89">
        <v>0.36</v>
      </c>
      <c r="AF101" s="89">
        <v>7.22</v>
      </c>
      <c r="AG101" s="89" t="s">
        <v>1424</v>
      </c>
    </row>
    <row r="102" spans="1:33" x14ac:dyDescent="0.25">
      <c r="A102" s="89" t="str">
        <f t="shared" si="2"/>
        <v>6351</v>
      </c>
      <c r="B102" s="89" t="s">
        <v>1421</v>
      </c>
      <c r="C102" s="89" t="s">
        <v>1335</v>
      </c>
      <c r="D102" s="89">
        <f t="shared" si="3"/>
        <v>218</v>
      </c>
      <c r="E102" s="89">
        <v>73</v>
      </c>
      <c r="F102" s="89">
        <v>41.12</v>
      </c>
      <c r="G102" s="89">
        <v>30.01</v>
      </c>
      <c r="H102" s="89">
        <v>206</v>
      </c>
      <c r="I102" s="89">
        <v>12</v>
      </c>
      <c r="J102" s="89">
        <v>0</v>
      </c>
      <c r="K102" s="89">
        <v>0.94</v>
      </c>
      <c r="L102" s="89">
        <v>0.06</v>
      </c>
      <c r="M102" s="89">
        <v>0</v>
      </c>
      <c r="N102" s="89" t="s">
        <v>918</v>
      </c>
      <c r="O102" s="89">
        <v>22</v>
      </c>
      <c r="P102" s="89">
        <v>0.42</v>
      </c>
      <c r="Q102" s="89">
        <v>9.16</v>
      </c>
      <c r="R102" s="89" t="s">
        <v>1422</v>
      </c>
      <c r="S102" s="89" t="s">
        <v>920</v>
      </c>
      <c r="T102" s="89">
        <v>19</v>
      </c>
      <c r="U102" s="89">
        <v>0.39</v>
      </c>
      <c r="V102" s="89">
        <v>7.41</v>
      </c>
      <c r="W102" s="89" t="s">
        <v>1423</v>
      </c>
      <c r="X102" s="89" t="s">
        <v>917</v>
      </c>
      <c r="Y102" s="89">
        <v>12</v>
      </c>
      <c r="Z102" s="89">
        <v>0.43</v>
      </c>
      <c r="AA102" s="89">
        <v>5.12</v>
      </c>
      <c r="AB102" s="89" t="s">
        <v>1424</v>
      </c>
      <c r="AC102" s="89" t="s">
        <v>919</v>
      </c>
      <c r="AD102" s="89">
        <v>20</v>
      </c>
      <c r="AE102" s="89">
        <v>0.42</v>
      </c>
      <c r="AF102" s="89">
        <v>8.33</v>
      </c>
      <c r="AG102" s="89" t="s">
        <v>1424</v>
      </c>
    </row>
    <row r="103" spans="1:33" x14ac:dyDescent="0.25">
      <c r="A103" s="89" t="str">
        <f t="shared" si="2"/>
        <v>6361</v>
      </c>
      <c r="B103" s="89" t="s">
        <v>1421</v>
      </c>
      <c r="C103" s="89" t="s">
        <v>1336</v>
      </c>
      <c r="D103" s="89">
        <f t="shared" si="3"/>
        <v>151</v>
      </c>
      <c r="E103" s="89">
        <v>73</v>
      </c>
      <c r="F103" s="89">
        <v>22.46</v>
      </c>
      <c r="G103" s="89">
        <v>16.39</v>
      </c>
      <c r="H103" s="89">
        <v>151</v>
      </c>
      <c r="I103" s="89">
        <v>0</v>
      </c>
      <c r="J103" s="89">
        <v>0</v>
      </c>
      <c r="K103" s="89">
        <v>1</v>
      </c>
      <c r="L103" s="89">
        <v>0</v>
      </c>
      <c r="M103" s="89">
        <v>0</v>
      </c>
      <c r="N103" s="89" t="s">
        <v>918</v>
      </c>
      <c r="O103" s="89">
        <v>22</v>
      </c>
      <c r="P103" s="89">
        <v>0.25</v>
      </c>
      <c r="Q103" s="89">
        <v>5.4</v>
      </c>
      <c r="R103" s="89" t="s">
        <v>1422</v>
      </c>
      <c r="S103" s="89" t="s">
        <v>920</v>
      </c>
      <c r="T103" s="89">
        <v>19</v>
      </c>
      <c r="U103" s="89">
        <v>0.21</v>
      </c>
      <c r="V103" s="89">
        <v>4.05</v>
      </c>
      <c r="W103" s="89" t="s">
        <v>1423</v>
      </c>
      <c r="X103" s="89" t="s">
        <v>917</v>
      </c>
      <c r="Y103" s="89">
        <v>12</v>
      </c>
      <c r="Z103" s="89">
        <v>0.15</v>
      </c>
      <c r="AA103" s="89">
        <v>1.79</v>
      </c>
      <c r="AB103" s="89" t="s">
        <v>1424</v>
      </c>
      <c r="AC103" s="89" t="s">
        <v>919</v>
      </c>
      <c r="AD103" s="89">
        <v>20</v>
      </c>
      <c r="AE103" s="89">
        <v>0.26</v>
      </c>
      <c r="AF103" s="89">
        <v>5.15</v>
      </c>
      <c r="AG103" s="89" t="s">
        <v>1424</v>
      </c>
    </row>
    <row r="104" spans="1:33" x14ac:dyDescent="0.25">
      <c r="A104" s="89" t="str">
        <f t="shared" si="2"/>
        <v>6391</v>
      </c>
      <c r="B104" s="89" t="s">
        <v>1421</v>
      </c>
      <c r="C104" s="89" t="s">
        <v>1337</v>
      </c>
      <c r="D104" s="89">
        <f t="shared" si="3"/>
        <v>179</v>
      </c>
      <c r="E104" s="89">
        <v>73</v>
      </c>
      <c r="F104" s="89">
        <v>31.77</v>
      </c>
      <c r="G104" s="89">
        <v>23.19</v>
      </c>
      <c r="H104" s="89">
        <v>178</v>
      </c>
      <c r="I104" s="89">
        <v>1</v>
      </c>
      <c r="J104" s="89">
        <v>0</v>
      </c>
      <c r="K104" s="89">
        <v>0.99</v>
      </c>
      <c r="L104" s="89">
        <v>0.01</v>
      </c>
      <c r="M104" s="89">
        <v>0</v>
      </c>
      <c r="N104" s="89" t="s">
        <v>918</v>
      </c>
      <c r="O104" s="89">
        <v>22</v>
      </c>
      <c r="P104" s="89">
        <v>0.33</v>
      </c>
      <c r="Q104" s="89">
        <v>7.32</v>
      </c>
      <c r="R104" s="89" t="s">
        <v>1422</v>
      </c>
      <c r="S104" s="89" t="s">
        <v>920</v>
      </c>
      <c r="T104" s="89">
        <v>19</v>
      </c>
      <c r="U104" s="89">
        <v>0.32</v>
      </c>
      <c r="V104" s="89">
        <v>5.99</v>
      </c>
      <c r="W104" s="89" t="s">
        <v>1423</v>
      </c>
      <c r="X104" s="89" t="s">
        <v>917</v>
      </c>
      <c r="Y104" s="89">
        <v>12</v>
      </c>
      <c r="Z104" s="89">
        <v>0.31</v>
      </c>
      <c r="AA104" s="89">
        <v>3.78</v>
      </c>
      <c r="AB104" s="89" t="s">
        <v>1424</v>
      </c>
      <c r="AC104" s="89" t="s">
        <v>919</v>
      </c>
      <c r="AD104" s="89">
        <v>20</v>
      </c>
      <c r="AE104" s="89">
        <v>0.3</v>
      </c>
      <c r="AF104" s="89">
        <v>6.09</v>
      </c>
      <c r="AG104" s="89" t="s">
        <v>1424</v>
      </c>
    </row>
    <row r="105" spans="1:33" x14ac:dyDescent="0.25">
      <c r="A105" s="89" t="str">
        <f t="shared" si="2"/>
        <v>6411</v>
      </c>
      <c r="B105" s="89" t="s">
        <v>1421</v>
      </c>
      <c r="C105" s="89" t="s">
        <v>1338</v>
      </c>
      <c r="D105" s="89">
        <f t="shared" si="3"/>
        <v>226</v>
      </c>
      <c r="E105" s="89">
        <v>73</v>
      </c>
      <c r="F105" s="89">
        <v>35.6</v>
      </c>
      <c r="G105" s="89">
        <v>25.99</v>
      </c>
      <c r="H105" s="89">
        <v>221</v>
      </c>
      <c r="I105" s="89">
        <v>5</v>
      </c>
      <c r="J105" s="89">
        <v>0</v>
      </c>
      <c r="K105" s="89">
        <v>0.98</v>
      </c>
      <c r="L105" s="89">
        <v>0.02</v>
      </c>
      <c r="M105" s="89">
        <v>0</v>
      </c>
      <c r="N105" s="89" t="s">
        <v>918</v>
      </c>
      <c r="O105" s="89">
        <v>22</v>
      </c>
      <c r="P105" s="89">
        <v>0.37</v>
      </c>
      <c r="Q105" s="89">
        <v>8.15</v>
      </c>
      <c r="R105" s="89" t="s">
        <v>1422</v>
      </c>
      <c r="S105" s="89" t="s">
        <v>920</v>
      </c>
      <c r="T105" s="89">
        <v>19</v>
      </c>
      <c r="U105" s="89">
        <v>0.35</v>
      </c>
      <c r="V105" s="89">
        <v>6.73</v>
      </c>
      <c r="W105" s="89" t="s">
        <v>1423</v>
      </c>
      <c r="X105" s="89" t="s">
        <v>917</v>
      </c>
      <c r="Y105" s="89">
        <v>12</v>
      </c>
      <c r="Z105" s="89">
        <v>0.35</v>
      </c>
      <c r="AA105" s="89">
        <v>4.22</v>
      </c>
      <c r="AB105" s="89" t="s">
        <v>1424</v>
      </c>
      <c r="AC105" s="89" t="s">
        <v>919</v>
      </c>
      <c r="AD105" s="89">
        <v>20</v>
      </c>
      <c r="AE105" s="89">
        <v>0.34</v>
      </c>
      <c r="AF105" s="89">
        <v>6.89</v>
      </c>
      <c r="AG105" s="89" t="s">
        <v>1424</v>
      </c>
    </row>
    <row r="106" spans="1:33" x14ac:dyDescent="0.25">
      <c r="A106" s="89" t="str">
        <f t="shared" si="2"/>
        <v>6441</v>
      </c>
      <c r="B106" s="89" t="s">
        <v>1421</v>
      </c>
      <c r="C106" s="89" t="s">
        <v>1339</v>
      </c>
      <c r="D106" s="89">
        <f t="shared" si="3"/>
        <v>221</v>
      </c>
      <c r="E106" s="89">
        <v>73</v>
      </c>
      <c r="F106" s="89">
        <v>38.71</v>
      </c>
      <c r="G106" s="89">
        <v>28.25</v>
      </c>
      <c r="H106" s="89">
        <v>213</v>
      </c>
      <c r="I106" s="89">
        <v>8</v>
      </c>
      <c r="J106" s="89">
        <v>0</v>
      </c>
      <c r="K106" s="89">
        <v>0.96</v>
      </c>
      <c r="L106" s="89">
        <v>0.04</v>
      </c>
      <c r="M106" s="89">
        <v>0</v>
      </c>
      <c r="N106" s="89" t="s">
        <v>918</v>
      </c>
      <c r="O106" s="89">
        <v>22</v>
      </c>
      <c r="P106" s="89">
        <v>0.42</v>
      </c>
      <c r="Q106" s="89">
        <v>9.26</v>
      </c>
      <c r="R106" s="89" t="s">
        <v>1422</v>
      </c>
      <c r="S106" s="89" t="s">
        <v>920</v>
      </c>
      <c r="T106" s="89">
        <v>19</v>
      </c>
      <c r="U106" s="89">
        <v>0.38</v>
      </c>
      <c r="V106" s="89">
        <v>7.24</v>
      </c>
      <c r="W106" s="89" t="s">
        <v>1423</v>
      </c>
      <c r="X106" s="89" t="s">
        <v>917</v>
      </c>
      <c r="Y106" s="89">
        <v>12</v>
      </c>
      <c r="Z106" s="89">
        <v>0.36</v>
      </c>
      <c r="AA106" s="89">
        <v>4.28</v>
      </c>
      <c r="AB106" s="89" t="s">
        <v>1424</v>
      </c>
      <c r="AC106" s="89" t="s">
        <v>919</v>
      </c>
      <c r="AD106" s="89">
        <v>20</v>
      </c>
      <c r="AE106" s="89">
        <v>0.37</v>
      </c>
      <c r="AF106" s="89">
        <v>7.47</v>
      </c>
      <c r="AG106" s="89" t="s">
        <v>1424</v>
      </c>
    </row>
    <row r="107" spans="1:33" x14ac:dyDescent="0.25">
      <c r="A107" s="89" t="str">
        <f t="shared" si="2"/>
        <v>6501</v>
      </c>
      <c r="B107" s="89" t="s">
        <v>1421</v>
      </c>
      <c r="C107" s="89" t="s">
        <v>1340</v>
      </c>
      <c r="D107" s="89">
        <f t="shared" si="3"/>
        <v>221</v>
      </c>
      <c r="E107" s="89">
        <v>73</v>
      </c>
      <c r="F107" s="89">
        <v>36.33</v>
      </c>
      <c r="G107" s="89">
        <v>26.52</v>
      </c>
      <c r="H107" s="89">
        <v>215</v>
      </c>
      <c r="I107" s="89">
        <v>6</v>
      </c>
      <c r="J107" s="89">
        <v>0</v>
      </c>
      <c r="K107" s="89">
        <v>0.97</v>
      </c>
      <c r="L107" s="89">
        <v>0.03</v>
      </c>
      <c r="M107" s="89">
        <v>0</v>
      </c>
      <c r="N107" s="89" t="s">
        <v>918</v>
      </c>
      <c r="O107" s="89">
        <v>22</v>
      </c>
      <c r="P107" s="89">
        <v>0.38</v>
      </c>
      <c r="Q107" s="89">
        <v>8.2899999999999991</v>
      </c>
      <c r="R107" s="89" t="s">
        <v>1422</v>
      </c>
      <c r="S107" s="89" t="s">
        <v>920</v>
      </c>
      <c r="T107" s="89">
        <v>19</v>
      </c>
      <c r="U107" s="89">
        <v>0.36</v>
      </c>
      <c r="V107" s="89">
        <v>6.87</v>
      </c>
      <c r="W107" s="89" t="s">
        <v>1423</v>
      </c>
      <c r="X107" s="89" t="s">
        <v>917</v>
      </c>
      <c r="Y107" s="89">
        <v>12</v>
      </c>
      <c r="Z107" s="89">
        <v>0.34</v>
      </c>
      <c r="AA107" s="89">
        <v>4.0599999999999996</v>
      </c>
      <c r="AB107" s="89" t="s">
        <v>1424</v>
      </c>
      <c r="AC107" s="89" t="s">
        <v>919</v>
      </c>
      <c r="AD107" s="89">
        <v>20</v>
      </c>
      <c r="AE107" s="89">
        <v>0.36</v>
      </c>
      <c r="AF107" s="89">
        <v>7.3</v>
      </c>
      <c r="AG107" s="89" t="s">
        <v>1424</v>
      </c>
    </row>
    <row r="108" spans="1:33" x14ac:dyDescent="0.25">
      <c r="A108" s="89" t="str">
        <f t="shared" si="2"/>
        <v>6521</v>
      </c>
      <c r="B108" s="89" t="s">
        <v>1421</v>
      </c>
      <c r="C108" s="89" t="s">
        <v>1341</v>
      </c>
      <c r="D108" s="89">
        <f t="shared" si="3"/>
        <v>388</v>
      </c>
      <c r="E108" s="89">
        <v>73</v>
      </c>
      <c r="F108" s="89">
        <v>33.630000000000003</v>
      </c>
      <c r="G108" s="89">
        <v>24.55</v>
      </c>
      <c r="H108" s="89">
        <v>383</v>
      </c>
      <c r="I108" s="89">
        <v>5</v>
      </c>
      <c r="J108" s="89">
        <v>0</v>
      </c>
      <c r="K108" s="89">
        <v>0.99</v>
      </c>
      <c r="L108" s="89">
        <v>0.01</v>
      </c>
      <c r="M108" s="89">
        <v>0</v>
      </c>
      <c r="N108" s="89" t="s">
        <v>918</v>
      </c>
      <c r="O108" s="89">
        <v>22</v>
      </c>
      <c r="P108" s="89">
        <v>0.36</v>
      </c>
      <c r="Q108" s="89">
        <v>7.98</v>
      </c>
      <c r="R108" s="89" t="s">
        <v>1422</v>
      </c>
      <c r="S108" s="89" t="s">
        <v>920</v>
      </c>
      <c r="T108" s="89">
        <v>19</v>
      </c>
      <c r="U108" s="89">
        <v>0.34</v>
      </c>
      <c r="V108" s="89">
        <v>6.39</v>
      </c>
      <c r="W108" s="89" t="s">
        <v>1423</v>
      </c>
      <c r="X108" s="89" t="s">
        <v>917</v>
      </c>
      <c r="Y108" s="89">
        <v>12</v>
      </c>
      <c r="Z108" s="89">
        <v>0.32</v>
      </c>
      <c r="AA108" s="89">
        <v>3.88</v>
      </c>
      <c r="AB108" s="89" t="s">
        <v>1424</v>
      </c>
      <c r="AC108" s="89" t="s">
        <v>919</v>
      </c>
      <c r="AD108" s="89">
        <v>20</v>
      </c>
      <c r="AE108" s="89">
        <v>0.31</v>
      </c>
      <c r="AF108" s="89">
        <v>6.29</v>
      </c>
      <c r="AG108" s="89" t="s">
        <v>1424</v>
      </c>
    </row>
    <row r="109" spans="1:33" x14ac:dyDescent="0.25">
      <c r="A109" s="89" t="str">
        <f t="shared" si="2"/>
        <v>6541</v>
      </c>
      <c r="B109" s="89" t="s">
        <v>1421</v>
      </c>
      <c r="C109" s="89" t="s">
        <v>1342</v>
      </c>
      <c r="D109" s="89">
        <f t="shared" si="3"/>
        <v>251</v>
      </c>
      <c r="E109" s="89">
        <v>73</v>
      </c>
      <c r="F109" s="89">
        <v>35.630000000000003</v>
      </c>
      <c r="G109" s="89">
        <v>26.01</v>
      </c>
      <c r="H109" s="89">
        <v>244</v>
      </c>
      <c r="I109" s="89">
        <v>7</v>
      </c>
      <c r="J109" s="89">
        <v>0</v>
      </c>
      <c r="K109" s="89">
        <v>0.97</v>
      </c>
      <c r="L109" s="89">
        <v>0.03</v>
      </c>
      <c r="M109" s="89">
        <v>0</v>
      </c>
      <c r="N109" s="89" t="s">
        <v>918</v>
      </c>
      <c r="O109" s="89">
        <v>22</v>
      </c>
      <c r="P109" s="89">
        <v>0.38</v>
      </c>
      <c r="Q109" s="89">
        <v>8.42</v>
      </c>
      <c r="R109" s="89" t="s">
        <v>1422</v>
      </c>
      <c r="S109" s="89" t="s">
        <v>920</v>
      </c>
      <c r="T109" s="89">
        <v>19</v>
      </c>
      <c r="U109" s="89">
        <v>0.34</v>
      </c>
      <c r="V109" s="89">
        <v>6.53</v>
      </c>
      <c r="W109" s="89" t="s">
        <v>1423</v>
      </c>
      <c r="X109" s="89" t="s">
        <v>917</v>
      </c>
      <c r="Y109" s="89">
        <v>12</v>
      </c>
      <c r="Z109" s="89">
        <v>0.33</v>
      </c>
      <c r="AA109" s="89">
        <v>3.92</v>
      </c>
      <c r="AB109" s="89" t="s">
        <v>1424</v>
      </c>
      <c r="AC109" s="89" t="s">
        <v>919</v>
      </c>
      <c r="AD109" s="89">
        <v>20</v>
      </c>
      <c r="AE109" s="89">
        <v>0.36</v>
      </c>
      <c r="AF109" s="89">
        <v>7.13</v>
      </c>
      <c r="AG109" s="89" t="s">
        <v>1424</v>
      </c>
    </row>
    <row r="110" spans="1:33" x14ac:dyDescent="0.25">
      <c r="A110" s="89" t="str">
        <f t="shared" si="2"/>
        <v>6571</v>
      </c>
      <c r="B110" s="89" t="s">
        <v>1421</v>
      </c>
      <c r="C110" s="89" t="s">
        <v>1343</v>
      </c>
      <c r="D110" s="89">
        <f t="shared" si="3"/>
        <v>317</v>
      </c>
      <c r="E110" s="89">
        <v>73</v>
      </c>
      <c r="F110" s="89">
        <v>39.14</v>
      </c>
      <c r="G110" s="89">
        <v>28.57</v>
      </c>
      <c r="H110" s="89">
        <v>307</v>
      </c>
      <c r="I110" s="89">
        <v>10</v>
      </c>
      <c r="J110" s="89">
        <v>0</v>
      </c>
      <c r="K110" s="89">
        <v>0.97</v>
      </c>
      <c r="L110" s="89">
        <v>0.03</v>
      </c>
      <c r="M110" s="89">
        <v>0</v>
      </c>
      <c r="N110" s="89" t="s">
        <v>918</v>
      </c>
      <c r="O110" s="89">
        <v>22</v>
      </c>
      <c r="P110" s="89">
        <v>0.4</v>
      </c>
      <c r="Q110" s="89">
        <v>8.8800000000000008</v>
      </c>
      <c r="R110" s="89" t="s">
        <v>1422</v>
      </c>
      <c r="S110" s="89" t="s">
        <v>920</v>
      </c>
      <c r="T110" s="89">
        <v>19</v>
      </c>
      <c r="U110" s="89">
        <v>0.34</v>
      </c>
      <c r="V110" s="89">
        <v>6.52</v>
      </c>
      <c r="W110" s="89" t="s">
        <v>1423</v>
      </c>
      <c r="X110" s="89" t="s">
        <v>917</v>
      </c>
      <c r="Y110" s="89">
        <v>12</v>
      </c>
      <c r="Z110" s="89">
        <v>0.4</v>
      </c>
      <c r="AA110" s="89">
        <v>4.79</v>
      </c>
      <c r="AB110" s="89" t="s">
        <v>1424</v>
      </c>
      <c r="AC110" s="89" t="s">
        <v>919</v>
      </c>
      <c r="AD110" s="89">
        <v>20</v>
      </c>
      <c r="AE110" s="89">
        <v>0.42</v>
      </c>
      <c r="AF110" s="89">
        <v>8.39</v>
      </c>
      <c r="AG110" s="89" t="s">
        <v>1424</v>
      </c>
    </row>
    <row r="111" spans="1:33" x14ac:dyDescent="0.25">
      <c r="A111" s="89" t="str">
        <f t="shared" si="2"/>
        <v>6591</v>
      </c>
      <c r="B111" s="89" t="s">
        <v>1421</v>
      </c>
      <c r="C111" s="89" t="s">
        <v>1344</v>
      </c>
      <c r="D111" s="89">
        <f t="shared" si="3"/>
        <v>228</v>
      </c>
      <c r="E111" s="89">
        <v>73</v>
      </c>
      <c r="F111" s="89">
        <v>34.67</v>
      </c>
      <c r="G111" s="89">
        <v>25.31</v>
      </c>
      <c r="H111" s="89">
        <v>226</v>
      </c>
      <c r="I111" s="89">
        <v>2</v>
      </c>
      <c r="J111" s="89">
        <v>0</v>
      </c>
      <c r="K111" s="89">
        <v>0.99</v>
      </c>
      <c r="L111" s="89">
        <v>0.01</v>
      </c>
      <c r="M111" s="89">
        <v>0</v>
      </c>
      <c r="N111" s="89" t="s">
        <v>918</v>
      </c>
      <c r="O111" s="89">
        <v>22</v>
      </c>
      <c r="P111" s="89">
        <v>0.37</v>
      </c>
      <c r="Q111" s="89">
        <v>8.11</v>
      </c>
      <c r="R111" s="89" t="s">
        <v>1422</v>
      </c>
      <c r="S111" s="89" t="s">
        <v>920</v>
      </c>
      <c r="T111" s="89">
        <v>19</v>
      </c>
      <c r="U111" s="89">
        <v>0.31</v>
      </c>
      <c r="V111" s="89">
        <v>5.92</v>
      </c>
      <c r="W111" s="89" t="s">
        <v>1423</v>
      </c>
      <c r="X111" s="89" t="s">
        <v>917</v>
      </c>
      <c r="Y111" s="89">
        <v>12</v>
      </c>
      <c r="Z111" s="89">
        <v>0.33</v>
      </c>
      <c r="AA111" s="89">
        <v>4.01</v>
      </c>
      <c r="AB111" s="89" t="s">
        <v>1424</v>
      </c>
      <c r="AC111" s="89" t="s">
        <v>919</v>
      </c>
      <c r="AD111" s="89">
        <v>20</v>
      </c>
      <c r="AE111" s="89">
        <v>0.36</v>
      </c>
      <c r="AF111" s="89">
        <v>7.27</v>
      </c>
      <c r="AG111" s="89" t="s">
        <v>1424</v>
      </c>
    </row>
    <row r="112" spans="1:33" x14ac:dyDescent="0.25">
      <c r="A112" s="89" t="str">
        <f t="shared" si="2"/>
        <v>6611</v>
      </c>
      <c r="B112" s="89" t="s">
        <v>1421</v>
      </c>
      <c r="C112" s="89" t="s">
        <v>1345</v>
      </c>
      <c r="D112" s="89">
        <f t="shared" si="3"/>
        <v>343</v>
      </c>
      <c r="E112" s="89">
        <v>73</v>
      </c>
      <c r="F112" s="89">
        <v>39.08</v>
      </c>
      <c r="G112" s="89">
        <v>28.52</v>
      </c>
      <c r="H112" s="89">
        <v>333</v>
      </c>
      <c r="I112" s="89">
        <v>10</v>
      </c>
      <c r="J112" s="89">
        <v>0</v>
      </c>
      <c r="K112" s="89">
        <v>0.97</v>
      </c>
      <c r="L112" s="89">
        <v>0.03</v>
      </c>
      <c r="M112" s="89">
        <v>0</v>
      </c>
      <c r="N112" s="89" t="s">
        <v>918</v>
      </c>
      <c r="O112" s="89">
        <v>22</v>
      </c>
      <c r="P112" s="89">
        <v>0.41</v>
      </c>
      <c r="Q112" s="89">
        <v>9.0299999999999994</v>
      </c>
      <c r="R112" s="89" t="s">
        <v>1422</v>
      </c>
      <c r="S112" s="89" t="s">
        <v>920</v>
      </c>
      <c r="T112" s="89">
        <v>19</v>
      </c>
      <c r="U112" s="89">
        <v>0.38</v>
      </c>
      <c r="V112" s="89">
        <v>7.19</v>
      </c>
      <c r="W112" s="89" t="s">
        <v>1423</v>
      </c>
      <c r="X112" s="89" t="s">
        <v>917</v>
      </c>
      <c r="Y112" s="89">
        <v>12</v>
      </c>
      <c r="Z112" s="89">
        <v>0.37</v>
      </c>
      <c r="AA112" s="89">
        <v>4.5</v>
      </c>
      <c r="AB112" s="89" t="s">
        <v>1424</v>
      </c>
      <c r="AC112" s="89" t="s">
        <v>919</v>
      </c>
      <c r="AD112" s="89">
        <v>20</v>
      </c>
      <c r="AE112" s="89">
        <v>0.39</v>
      </c>
      <c r="AF112" s="89">
        <v>7.81</v>
      </c>
      <c r="AG112" s="89" t="s">
        <v>1424</v>
      </c>
    </row>
    <row r="113" spans="1:33" x14ac:dyDescent="0.25">
      <c r="A113" s="89" t="str">
        <f t="shared" si="2"/>
        <v>6631</v>
      </c>
      <c r="B113" s="89" t="s">
        <v>1421</v>
      </c>
      <c r="C113" s="89" t="s">
        <v>1346</v>
      </c>
      <c r="D113" s="89">
        <f t="shared" si="3"/>
        <v>328</v>
      </c>
      <c r="E113" s="89">
        <v>73</v>
      </c>
      <c r="F113" s="89">
        <v>37.909999999999997</v>
      </c>
      <c r="G113" s="89">
        <v>27.67</v>
      </c>
      <c r="H113" s="89">
        <v>322</v>
      </c>
      <c r="I113" s="89">
        <v>6</v>
      </c>
      <c r="J113" s="89">
        <v>0</v>
      </c>
      <c r="K113" s="89">
        <v>0.98</v>
      </c>
      <c r="L113" s="89">
        <v>0.02</v>
      </c>
      <c r="M113" s="89">
        <v>0</v>
      </c>
      <c r="N113" s="89" t="s">
        <v>918</v>
      </c>
      <c r="O113" s="89">
        <v>22</v>
      </c>
      <c r="P113" s="89">
        <v>0.39</v>
      </c>
      <c r="Q113" s="89">
        <v>8.49</v>
      </c>
      <c r="R113" s="89" t="s">
        <v>1422</v>
      </c>
      <c r="S113" s="89" t="s">
        <v>920</v>
      </c>
      <c r="T113" s="89">
        <v>19</v>
      </c>
      <c r="U113" s="89">
        <v>0.37</v>
      </c>
      <c r="V113" s="89">
        <v>6.96</v>
      </c>
      <c r="W113" s="89" t="s">
        <v>1423</v>
      </c>
      <c r="X113" s="89" t="s">
        <v>917</v>
      </c>
      <c r="Y113" s="89">
        <v>12</v>
      </c>
      <c r="Z113" s="89">
        <v>0.35</v>
      </c>
      <c r="AA113" s="89">
        <v>4.22</v>
      </c>
      <c r="AB113" s="89" t="s">
        <v>1424</v>
      </c>
      <c r="AC113" s="89" t="s">
        <v>919</v>
      </c>
      <c r="AD113" s="89">
        <v>20</v>
      </c>
      <c r="AE113" s="89">
        <v>0.4</v>
      </c>
      <c r="AF113" s="89">
        <v>8.01</v>
      </c>
      <c r="AG113" s="89" t="s">
        <v>1424</v>
      </c>
    </row>
    <row r="114" spans="1:33" x14ac:dyDescent="0.25">
      <c r="A114" s="89" t="str">
        <f t="shared" si="2"/>
        <v>6681</v>
      </c>
      <c r="B114" s="89" t="s">
        <v>1421</v>
      </c>
      <c r="C114" s="89" t="s">
        <v>1347</v>
      </c>
      <c r="D114" s="89">
        <f t="shared" si="3"/>
        <v>400</v>
      </c>
      <c r="E114" s="89">
        <v>73</v>
      </c>
      <c r="F114" s="89">
        <v>33.5</v>
      </c>
      <c r="G114" s="89">
        <v>24.46</v>
      </c>
      <c r="H114" s="89">
        <v>390</v>
      </c>
      <c r="I114" s="89">
        <v>10</v>
      </c>
      <c r="J114" s="89">
        <v>0</v>
      </c>
      <c r="K114" s="89">
        <v>0.98</v>
      </c>
      <c r="L114" s="89">
        <v>0.03</v>
      </c>
      <c r="M114" s="89">
        <v>0</v>
      </c>
      <c r="N114" s="89" t="s">
        <v>918</v>
      </c>
      <c r="O114" s="89">
        <v>22</v>
      </c>
      <c r="P114" s="89">
        <v>0.35</v>
      </c>
      <c r="Q114" s="89">
        <v>7.74</v>
      </c>
      <c r="R114" s="89" t="s">
        <v>1422</v>
      </c>
      <c r="S114" s="89" t="s">
        <v>920</v>
      </c>
      <c r="T114" s="89">
        <v>19</v>
      </c>
      <c r="U114" s="89">
        <v>0.33</v>
      </c>
      <c r="V114" s="89">
        <v>6.35</v>
      </c>
      <c r="W114" s="89" t="s">
        <v>1423</v>
      </c>
      <c r="X114" s="89" t="s">
        <v>917</v>
      </c>
      <c r="Y114" s="89">
        <v>12</v>
      </c>
      <c r="Z114" s="89">
        <v>0.32</v>
      </c>
      <c r="AA114" s="89">
        <v>3.81</v>
      </c>
      <c r="AB114" s="89" t="s">
        <v>1424</v>
      </c>
      <c r="AC114" s="89" t="s">
        <v>919</v>
      </c>
      <c r="AD114" s="89">
        <v>20</v>
      </c>
      <c r="AE114" s="89">
        <v>0.33</v>
      </c>
      <c r="AF114" s="89">
        <v>6.56</v>
      </c>
      <c r="AG114" s="89" t="s">
        <v>1424</v>
      </c>
    </row>
    <row r="115" spans="1:33" x14ac:dyDescent="0.25">
      <c r="A115" s="89" t="str">
        <f t="shared" si="2"/>
        <v>6701</v>
      </c>
      <c r="B115" s="89" t="s">
        <v>1421</v>
      </c>
      <c r="C115" s="89" t="s">
        <v>1348</v>
      </c>
      <c r="D115" s="89">
        <f t="shared" si="3"/>
        <v>303</v>
      </c>
      <c r="E115" s="89">
        <v>73</v>
      </c>
      <c r="F115" s="89">
        <v>29.67</v>
      </c>
      <c r="G115" s="89">
        <v>21.66</v>
      </c>
      <c r="H115" s="89">
        <v>301</v>
      </c>
      <c r="I115" s="89">
        <v>2</v>
      </c>
      <c r="J115" s="89">
        <v>0</v>
      </c>
      <c r="K115" s="89">
        <v>0.99</v>
      </c>
      <c r="L115" s="89">
        <v>0.01</v>
      </c>
      <c r="M115" s="89">
        <v>0</v>
      </c>
      <c r="N115" s="89" t="s">
        <v>918</v>
      </c>
      <c r="O115" s="89">
        <v>22</v>
      </c>
      <c r="P115" s="89">
        <v>0.3</v>
      </c>
      <c r="Q115" s="89">
        <v>6.62</v>
      </c>
      <c r="R115" s="89" t="s">
        <v>1422</v>
      </c>
      <c r="S115" s="89" t="s">
        <v>920</v>
      </c>
      <c r="T115" s="89">
        <v>19</v>
      </c>
      <c r="U115" s="89">
        <v>0.32</v>
      </c>
      <c r="V115" s="89">
        <v>6.08</v>
      </c>
      <c r="W115" s="89" t="s">
        <v>1423</v>
      </c>
      <c r="X115" s="89" t="s">
        <v>917</v>
      </c>
      <c r="Y115" s="89">
        <v>12</v>
      </c>
      <c r="Z115" s="89">
        <v>0.24</v>
      </c>
      <c r="AA115" s="89">
        <v>2.88</v>
      </c>
      <c r="AB115" s="89" t="s">
        <v>1424</v>
      </c>
      <c r="AC115" s="89" t="s">
        <v>919</v>
      </c>
      <c r="AD115" s="89">
        <v>20</v>
      </c>
      <c r="AE115" s="89">
        <v>0.3</v>
      </c>
      <c r="AF115" s="89">
        <v>6.08</v>
      </c>
      <c r="AG115" s="89" t="s">
        <v>1424</v>
      </c>
    </row>
    <row r="116" spans="1:33" x14ac:dyDescent="0.25">
      <c r="A116" s="89" t="str">
        <f t="shared" si="2"/>
        <v>6741</v>
      </c>
      <c r="B116" s="89" t="s">
        <v>1421</v>
      </c>
      <c r="C116" s="89" t="s">
        <v>1349</v>
      </c>
      <c r="D116" s="89">
        <f t="shared" si="3"/>
        <v>292</v>
      </c>
      <c r="E116" s="89">
        <v>73</v>
      </c>
      <c r="F116" s="89">
        <v>39.89</v>
      </c>
      <c r="G116" s="89">
        <v>29.12</v>
      </c>
      <c r="H116" s="89">
        <v>281</v>
      </c>
      <c r="I116" s="89">
        <v>11</v>
      </c>
      <c r="J116" s="89">
        <v>0</v>
      </c>
      <c r="K116" s="89">
        <v>0.96</v>
      </c>
      <c r="L116" s="89">
        <v>0.04</v>
      </c>
      <c r="M116" s="89">
        <v>0</v>
      </c>
      <c r="N116" s="89" t="s">
        <v>918</v>
      </c>
      <c r="O116" s="89">
        <v>22</v>
      </c>
      <c r="P116" s="89">
        <v>0.41</v>
      </c>
      <c r="Q116" s="89">
        <v>9.0500000000000007</v>
      </c>
      <c r="R116" s="89" t="s">
        <v>1422</v>
      </c>
      <c r="S116" s="89" t="s">
        <v>920</v>
      </c>
      <c r="T116" s="89">
        <v>19</v>
      </c>
      <c r="U116" s="89">
        <v>0.39</v>
      </c>
      <c r="V116" s="89">
        <v>7.33</v>
      </c>
      <c r="W116" s="89" t="s">
        <v>1423</v>
      </c>
      <c r="X116" s="89" t="s">
        <v>917</v>
      </c>
      <c r="Y116" s="89">
        <v>12</v>
      </c>
      <c r="Z116" s="89">
        <v>0.39</v>
      </c>
      <c r="AA116" s="89">
        <v>4.6900000000000004</v>
      </c>
      <c r="AB116" s="89" t="s">
        <v>1424</v>
      </c>
      <c r="AC116" s="89" t="s">
        <v>919</v>
      </c>
      <c r="AD116" s="89">
        <v>20</v>
      </c>
      <c r="AE116" s="89">
        <v>0.4</v>
      </c>
      <c r="AF116" s="89">
        <v>8.0500000000000007</v>
      </c>
      <c r="AG116" s="89" t="s">
        <v>1424</v>
      </c>
    </row>
    <row r="117" spans="1:33" x14ac:dyDescent="0.25">
      <c r="A117" s="89" t="str">
        <f t="shared" si="2"/>
        <v>6751</v>
      </c>
      <c r="B117" s="89" t="s">
        <v>1421</v>
      </c>
      <c r="C117" s="89" t="s">
        <v>1350</v>
      </c>
      <c r="D117" s="89">
        <f t="shared" si="3"/>
        <v>225</v>
      </c>
      <c r="E117" s="89">
        <v>73</v>
      </c>
      <c r="F117" s="89">
        <v>34.94</v>
      </c>
      <c r="G117" s="89">
        <v>25.5</v>
      </c>
      <c r="H117" s="89">
        <v>222</v>
      </c>
      <c r="I117" s="89">
        <v>3</v>
      </c>
      <c r="J117" s="89">
        <v>0</v>
      </c>
      <c r="K117" s="89">
        <v>0.99</v>
      </c>
      <c r="L117" s="89">
        <v>0.01</v>
      </c>
      <c r="M117" s="89">
        <v>0</v>
      </c>
      <c r="N117" s="89" t="s">
        <v>918</v>
      </c>
      <c r="O117" s="89">
        <v>22</v>
      </c>
      <c r="P117" s="89">
        <v>0.36</v>
      </c>
      <c r="Q117" s="89">
        <v>7.94</v>
      </c>
      <c r="R117" s="89" t="s">
        <v>1422</v>
      </c>
      <c r="S117" s="89" t="s">
        <v>920</v>
      </c>
      <c r="T117" s="89">
        <v>19</v>
      </c>
      <c r="U117" s="89">
        <v>0.33</v>
      </c>
      <c r="V117" s="89">
        <v>6.18</v>
      </c>
      <c r="W117" s="89" t="s">
        <v>1423</v>
      </c>
      <c r="X117" s="89" t="s">
        <v>917</v>
      </c>
      <c r="Y117" s="89">
        <v>12</v>
      </c>
      <c r="Z117" s="89">
        <v>0.36</v>
      </c>
      <c r="AA117" s="89">
        <v>4.32</v>
      </c>
      <c r="AB117" s="89" t="s">
        <v>1424</v>
      </c>
      <c r="AC117" s="89" t="s">
        <v>919</v>
      </c>
      <c r="AD117" s="89">
        <v>20</v>
      </c>
      <c r="AE117" s="89">
        <v>0.35</v>
      </c>
      <c r="AF117" s="89">
        <v>7.06</v>
      </c>
      <c r="AG117" s="89" t="s">
        <v>1424</v>
      </c>
    </row>
    <row r="118" spans="1:33" x14ac:dyDescent="0.25">
      <c r="A118" s="89" t="str">
        <f t="shared" si="2"/>
        <v>6761</v>
      </c>
      <c r="B118" s="89" t="s">
        <v>1421</v>
      </c>
      <c r="C118" s="89" t="s">
        <v>1351</v>
      </c>
      <c r="D118" s="89">
        <f t="shared" si="3"/>
        <v>171</v>
      </c>
      <c r="E118" s="89">
        <v>73</v>
      </c>
      <c r="F118" s="89">
        <v>32.630000000000003</v>
      </c>
      <c r="G118" s="89">
        <v>23.82</v>
      </c>
      <c r="H118" s="89">
        <v>168</v>
      </c>
      <c r="I118" s="89">
        <v>3</v>
      </c>
      <c r="J118" s="89">
        <v>0</v>
      </c>
      <c r="K118" s="89">
        <v>0.98</v>
      </c>
      <c r="L118" s="89">
        <v>0.02</v>
      </c>
      <c r="M118" s="89">
        <v>0</v>
      </c>
      <c r="N118" s="89" t="s">
        <v>918</v>
      </c>
      <c r="O118" s="89">
        <v>22</v>
      </c>
      <c r="P118" s="89">
        <v>0.34</v>
      </c>
      <c r="Q118" s="89">
        <v>7.48</v>
      </c>
      <c r="R118" s="89" t="s">
        <v>1422</v>
      </c>
      <c r="S118" s="89" t="s">
        <v>920</v>
      </c>
      <c r="T118" s="89">
        <v>19</v>
      </c>
      <c r="U118" s="89">
        <v>0.32</v>
      </c>
      <c r="V118" s="89">
        <v>6.11</v>
      </c>
      <c r="W118" s="89" t="s">
        <v>1423</v>
      </c>
      <c r="X118" s="89" t="s">
        <v>917</v>
      </c>
      <c r="Y118" s="89">
        <v>12</v>
      </c>
      <c r="Z118" s="89">
        <v>0.31</v>
      </c>
      <c r="AA118" s="89">
        <v>3.7</v>
      </c>
      <c r="AB118" s="89" t="s">
        <v>1424</v>
      </c>
      <c r="AC118" s="89" t="s">
        <v>919</v>
      </c>
      <c r="AD118" s="89">
        <v>20</v>
      </c>
      <c r="AE118" s="89">
        <v>0.33</v>
      </c>
      <c r="AF118" s="89">
        <v>6.53</v>
      </c>
      <c r="AG118" s="89" t="s">
        <v>1424</v>
      </c>
    </row>
    <row r="119" spans="1:33" x14ac:dyDescent="0.25">
      <c r="A119" s="89" t="str">
        <f t="shared" si="2"/>
        <v>6771</v>
      </c>
      <c r="B119" s="89" t="s">
        <v>1421</v>
      </c>
      <c r="C119" s="89" t="s">
        <v>1352</v>
      </c>
      <c r="D119" s="89">
        <f t="shared" si="3"/>
        <v>540</v>
      </c>
      <c r="E119" s="89">
        <v>73</v>
      </c>
      <c r="F119" s="89">
        <v>38.56</v>
      </c>
      <c r="G119" s="89">
        <v>28.15</v>
      </c>
      <c r="H119" s="89">
        <v>531</v>
      </c>
      <c r="I119" s="89">
        <v>9</v>
      </c>
      <c r="J119" s="89">
        <v>0</v>
      </c>
      <c r="K119" s="89">
        <v>0.98</v>
      </c>
      <c r="L119" s="89">
        <v>0.02</v>
      </c>
      <c r="M119" s="89">
        <v>0</v>
      </c>
      <c r="N119" s="89" t="s">
        <v>918</v>
      </c>
      <c r="O119" s="89">
        <v>22</v>
      </c>
      <c r="P119" s="89">
        <v>0.39</v>
      </c>
      <c r="Q119" s="89">
        <v>8.65</v>
      </c>
      <c r="R119" s="89" t="s">
        <v>1422</v>
      </c>
      <c r="S119" s="89" t="s">
        <v>920</v>
      </c>
      <c r="T119" s="89">
        <v>19</v>
      </c>
      <c r="U119" s="89">
        <v>0.38</v>
      </c>
      <c r="V119" s="89">
        <v>7.26</v>
      </c>
      <c r="W119" s="89" t="s">
        <v>1423</v>
      </c>
      <c r="X119" s="89" t="s">
        <v>917</v>
      </c>
      <c r="Y119" s="89">
        <v>12</v>
      </c>
      <c r="Z119" s="89">
        <v>0.38</v>
      </c>
      <c r="AA119" s="89">
        <v>4.51</v>
      </c>
      <c r="AB119" s="89" t="s">
        <v>1424</v>
      </c>
      <c r="AC119" s="89" t="s">
        <v>919</v>
      </c>
      <c r="AD119" s="89">
        <v>20</v>
      </c>
      <c r="AE119" s="89">
        <v>0.39</v>
      </c>
      <c r="AF119" s="89">
        <v>7.72</v>
      </c>
      <c r="AG119" s="89" t="s">
        <v>1424</v>
      </c>
    </row>
    <row r="120" spans="1:33" x14ac:dyDescent="0.25">
      <c r="A120" s="89" t="str">
        <f t="shared" si="2"/>
        <v>6781</v>
      </c>
      <c r="B120" s="89" t="s">
        <v>1421</v>
      </c>
      <c r="C120" s="89" t="s">
        <v>1353</v>
      </c>
      <c r="D120" s="89">
        <f t="shared" si="3"/>
        <v>168</v>
      </c>
      <c r="E120" s="89">
        <v>73</v>
      </c>
      <c r="F120" s="89">
        <v>40.81</v>
      </c>
      <c r="G120" s="89">
        <v>29.79</v>
      </c>
      <c r="H120" s="89">
        <v>156</v>
      </c>
      <c r="I120" s="89">
        <v>12</v>
      </c>
      <c r="J120" s="89">
        <v>0</v>
      </c>
      <c r="K120" s="89">
        <v>0.93</v>
      </c>
      <c r="L120" s="89">
        <v>7.0000000000000007E-2</v>
      </c>
      <c r="M120" s="89">
        <v>0</v>
      </c>
      <c r="N120" s="89" t="s">
        <v>918</v>
      </c>
      <c r="O120" s="89">
        <v>22</v>
      </c>
      <c r="P120" s="89">
        <v>0.41</v>
      </c>
      <c r="Q120" s="89">
        <v>9.06</v>
      </c>
      <c r="R120" s="89" t="s">
        <v>1422</v>
      </c>
      <c r="S120" s="89" t="s">
        <v>920</v>
      </c>
      <c r="T120" s="89">
        <v>19</v>
      </c>
      <c r="U120" s="89">
        <v>0.39</v>
      </c>
      <c r="V120" s="89">
        <v>7.48</v>
      </c>
      <c r="W120" s="89" t="s">
        <v>1423</v>
      </c>
      <c r="X120" s="89" t="s">
        <v>917</v>
      </c>
      <c r="Y120" s="89">
        <v>12</v>
      </c>
      <c r="Z120" s="89">
        <v>0.4</v>
      </c>
      <c r="AA120" s="89">
        <v>4.76</v>
      </c>
      <c r="AB120" s="89" t="s">
        <v>1424</v>
      </c>
      <c r="AC120" s="89" t="s">
        <v>919</v>
      </c>
      <c r="AD120" s="89">
        <v>20</v>
      </c>
      <c r="AE120" s="89">
        <v>0.42</v>
      </c>
      <c r="AF120" s="89">
        <v>8.49</v>
      </c>
      <c r="AG120" s="89" t="s">
        <v>1424</v>
      </c>
    </row>
    <row r="121" spans="1:33" x14ac:dyDescent="0.25">
      <c r="A121" s="89" t="str">
        <f t="shared" si="2"/>
        <v>6801</v>
      </c>
      <c r="B121" s="89" t="s">
        <v>1421</v>
      </c>
      <c r="C121" s="89" t="s">
        <v>1354</v>
      </c>
      <c r="D121" s="89">
        <f t="shared" si="3"/>
        <v>193</v>
      </c>
      <c r="E121" s="89">
        <v>73</v>
      </c>
      <c r="F121" s="89">
        <v>32.57</v>
      </c>
      <c r="G121" s="89">
        <v>23.77</v>
      </c>
      <c r="H121" s="89">
        <v>192</v>
      </c>
      <c r="I121" s="89">
        <v>1</v>
      </c>
      <c r="J121" s="89">
        <v>0</v>
      </c>
      <c r="K121" s="89">
        <v>0.99</v>
      </c>
      <c r="L121" s="89">
        <v>0.01</v>
      </c>
      <c r="M121" s="89">
        <v>0</v>
      </c>
      <c r="N121" s="89" t="s">
        <v>918</v>
      </c>
      <c r="O121" s="89">
        <v>22</v>
      </c>
      <c r="P121" s="89">
        <v>0.34</v>
      </c>
      <c r="Q121" s="89">
        <v>7.52</v>
      </c>
      <c r="R121" s="89" t="s">
        <v>1422</v>
      </c>
      <c r="S121" s="89" t="s">
        <v>920</v>
      </c>
      <c r="T121" s="89">
        <v>19</v>
      </c>
      <c r="U121" s="89">
        <v>0.34</v>
      </c>
      <c r="V121" s="89">
        <v>6.52</v>
      </c>
      <c r="W121" s="89" t="s">
        <v>1423</v>
      </c>
      <c r="X121" s="89" t="s">
        <v>917</v>
      </c>
      <c r="Y121" s="89">
        <v>12</v>
      </c>
      <c r="Z121" s="89">
        <v>0.31</v>
      </c>
      <c r="AA121" s="89">
        <v>3.67</v>
      </c>
      <c r="AB121" s="89" t="s">
        <v>1424</v>
      </c>
      <c r="AC121" s="89" t="s">
        <v>919</v>
      </c>
      <c r="AD121" s="89">
        <v>20</v>
      </c>
      <c r="AE121" s="89">
        <v>0.3</v>
      </c>
      <c r="AF121" s="89">
        <v>6.06</v>
      </c>
      <c r="AG121" s="89" t="s">
        <v>1424</v>
      </c>
    </row>
    <row r="122" spans="1:33" x14ac:dyDescent="0.25">
      <c r="A122" s="89" t="str">
        <f t="shared" si="2"/>
        <v>6821</v>
      </c>
      <c r="B122" s="89" t="s">
        <v>1421</v>
      </c>
      <c r="C122" s="89" t="s">
        <v>1355</v>
      </c>
      <c r="D122" s="89">
        <f t="shared" si="3"/>
        <v>218</v>
      </c>
      <c r="E122" s="89">
        <v>73</v>
      </c>
      <c r="F122" s="89">
        <v>34.340000000000003</v>
      </c>
      <c r="G122" s="89">
        <v>25.07</v>
      </c>
      <c r="H122" s="89">
        <v>213</v>
      </c>
      <c r="I122" s="89">
        <v>5</v>
      </c>
      <c r="J122" s="89">
        <v>0</v>
      </c>
      <c r="K122" s="89">
        <v>0.98</v>
      </c>
      <c r="L122" s="89">
        <v>0.02</v>
      </c>
      <c r="M122" s="89">
        <v>0</v>
      </c>
      <c r="N122" s="89" t="s">
        <v>918</v>
      </c>
      <c r="O122" s="89">
        <v>22</v>
      </c>
      <c r="P122" s="89">
        <v>0.35</v>
      </c>
      <c r="Q122" s="89">
        <v>7.78</v>
      </c>
      <c r="R122" s="89" t="s">
        <v>1422</v>
      </c>
      <c r="S122" s="89" t="s">
        <v>920</v>
      </c>
      <c r="T122" s="89">
        <v>19</v>
      </c>
      <c r="U122" s="89">
        <v>0.36</v>
      </c>
      <c r="V122" s="89">
        <v>6.86</v>
      </c>
      <c r="W122" s="89" t="s">
        <v>1423</v>
      </c>
      <c r="X122" s="89" t="s">
        <v>917</v>
      </c>
      <c r="Y122" s="89">
        <v>12</v>
      </c>
      <c r="Z122" s="89">
        <v>0.34</v>
      </c>
      <c r="AA122" s="89">
        <v>4.0199999999999996</v>
      </c>
      <c r="AB122" s="89" t="s">
        <v>1424</v>
      </c>
      <c r="AC122" s="89" t="s">
        <v>919</v>
      </c>
      <c r="AD122" s="89">
        <v>20</v>
      </c>
      <c r="AE122" s="89">
        <v>0.32</v>
      </c>
      <c r="AF122" s="89">
        <v>6.4</v>
      </c>
      <c r="AG122" s="89" t="s">
        <v>1424</v>
      </c>
    </row>
    <row r="123" spans="1:33" x14ac:dyDescent="0.25">
      <c r="A123" s="89" t="str">
        <f t="shared" si="2"/>
        <v>6841</v>
      </c>
      <c r="B123" s="89" t="s">
        <v>1421</v>
      </c>
      <c r="C123" s="89" t="s">
        <v>1356</v>
      </c>
      <c r="D123" s="89">
        <f t="shared" si="3"/>
        <v>312</v>
      </c>
      <c r="E123" s="89">
        <v>73</v>
      </c>
      <c r="F123" s="89">
        <v>36.07</v>
      </c>
      <c r="G123" s="89">
        <v>26.33</v>
      </c>
      <c r="H123" s="89">
        <v>299</v>
      </c>
      <c r="I123" s="89">
        <v>13</v>
      </c>
      <c r="J123" s="89">
        <v>0</v>
      </c>
      <c r="K123" s="89">
        <v>0.96</v>
      </c>
      <c r="L123" s="89">
        <v>0.04</v>
      </c>
      <c r="M123" s="89">
        <v>0</v>
      </c>
      <c r="N123" s="89" t="s">
        <v>918</v>
      </c>
      <c r="O123" s="89">
        <v>22</v>
      </c>
      <c r="P123" s="89">
        <v>0.37</v>
      </c>
      <c r="Q123" s="89">
        <v>8.06</v>
      </c>
      <c r="R123" s="89" t="s">
        <v>1422</v>
      </c>
      <c r="S123" s="89" t="s">
        <v>920</v>
      </c>
      <c r="T123" s="89">
        <v>19</v>
      </c>
      <c r="U123" s="89">
        <v>0.37</v>
      </c>
      <c r="V123" s="89">
        <v>6.95</v>
      </c>
      <c r="W123" s="89" t="s">
        <v>1423</v>
      </c>
      <c r="X123" s="89" t="s">
        <v>917</v>
      </c>
      <c r="Y123" s="89">
        <v>12</v>
      </c>
      <c r="Z123" s="89">
        <v>0.35</v>
      </c>
      <c r="AA123" s="89">
        <v>4.21</v>
      </c>
      <c r="AB123" s="89" t="s">
        <v>1424</v>
      </c>
      <c r="AC123" s="89" t="s">
        <v>919</v>
      </c>
      <c r="AD123" s="89">
        <v>20</v>
      </c>
      <c r="AE123" s="89">
        <v>0.36</v>
      </c>
      <c r="AF123" s="89">
        <v>7.11</v>
      </c>
      <c r="AG123" s="89" t="s">
        <v>1424</v>
      </c>
    </row>
    <row r="124" spans="1:33" x14ac:dyDescent="0.25">
      <c r="A124" s="89" t="str">
        <f t="shared" si="2"/>
        <v>6861</v>
      </c>
      <c r="B124" s="89" t="s">
        <v>1421</v>
      </c>
      <c r="C124" s="89" t="s">
        <v>1357</v>
      </c>
      <c r="D124" s="89">
        <f t="shared" si="3"/>
        <v>403</v>
      </c>
      <c r="E124" s="89">
        <v>73</v>
      </c>
      <c r="F124" s="89">
        <v>46.39</v>
      </c>
      <c r="G124" s="89">
        <v>33.86</v>
      </c>
      <c r="H124" s="89">
        <v>361</v>
      </c>
      <c r="I124" s="89">
        <v>42</v>
      </c>
      <c r="J124" s="89">
        <v>0</v>
      </c>
      <c r="K124" s="89">
        <v>0.9</v>
      </c>
      <c r="L124" s="89">
        <v>0.1</v>
      </c>
      <c r="M124" s="89">
        <v>0</v>
      </c>
      <c r="N124" s="89" t="s">
        <v>918</v>
      </c>
      <c r="O124" s="89">
        <v>22</v>
      </c>
      <c r="P124" s="89">
        <v>0.47</v>
      </c>
      <c r="Q124" s="89">
        <v>10.42</v>
      </c>
      <c r="R124" s="89" t="s">
        <v>1422</v>
      </c>
      <c r="S124" s="89" t="s">
        <v>920</v>
      </c>
      <c r="T124" s="89">
        <v>19</v>
      </c>
      <c r="U124" s="89">
        <v>0.44</v>
      </c>
      <c r="V124" s="89">
        <v>8.39</v>
      </c>
      <c r="W124" s="89" t="s">
        <v>1423</v>
      </c>
      <c r="X124" s="89" t="s">
        <v>917</v>
      </c>
      <c r="Y124" s="89">
        <v>12</v>
      </c>
      <c r="Z124" s="89">
        <v>0.47</v>
      </c>
      <c r="AA124" s="89">
        <v>5.63</v>
      </c>
      <c r="AB124" s="89" t="s">
        <v>1424</v>
      </c>
      <c r="AC124" s="89" t="s">
        <v>919</v>
      </c>
      <c r="AD124" s="89">
        <v>20</v>
      </c>
      <c r="AE124" s="89">
        <v>0.47</v>
      </c>
      <c r="AF124" s="89">
        <v>9.42</v>
      </c>
      <c r="AG124" s="89" t="s">
        <v>1424</v>
      </c>
    </row>
    <row r="125" spans="1:33" x14ac:dyDescent="0.25">
      <c r="A125" s="89" t="str">
        <f t="shared" si="2"/>
        <v>6881</v>
      </c>
      <c r="B125" s="89" t="s">
        <v>1421</v>
      </c>
      <c r="C125" s="89" t="s">
        <v>1358</v>
      </c>
      <c r="D125" s="89">
        <f t="shared" si="3"/>
        <v>339</v>
      </c>
      <c r="E125" s="89">
        <v>73</v>
      </c>
      <c r="F125" s="89">
        <v>51.62</v>
      </c>
      <c r="G125" s="89">
        <v>37.68</v>
      </c>
      <c r="H125" s="89">
        <v>270</v>
      </c>
      <c r="I125" s="89">
        <v>69</v>
      </c>
      <c r="J125" s="89">
        <v>0</v>
      </c>
      <c r="K125" s="89">
        <v>0.8</v>
      </c>
      <c r="L125" s="89">
        <v>0.2</v>
      </c>
      <c r="M125" s="89">
        <v>0</v>
      </c>
      <c r="N125" s="89" t="s">
        <v>918</v>
      </c>
      <c r="O125" s="89">
        <v>22</v>
      </c>
      <c r="P125" s="89">
        <v>0.53</v>
      </c>
      <c r="Q125" s="89">
        <v>11.61</v>
      </c>
      <c r="R125" s="89" t="s">
        <v>1422</v>
      </c>
      <c r="S125" s="89" t="s">
        <v>920</v>
      </c>
      <c r="T125" s="89">
        <v>19</v>
      </c>
      <c r="U125" s="89">
        <v>0.5</v>
      </c>
      <c r="V125" s="89">
        <v>9.56</v>
      </c>
      <c r="W125" s="89" t="s">
        <v>1423</v>
      </c>
      <c r="X125" s="89" t="s">
        <v>917</v>
      </c>
      <c r="Y125" s="89">
        <v>12</v>
      </c>
      <c r="Z125" s="89">
        <v>0.51</v>
      </c>
      <c r="AA125" s="89">
        <v>6.16</v>
      </c>
      <c r="AB125" s="89" t="s">
        <v>1424</v>
      </c>
      <c r="AC125" s="89" t="s">
        <v>919</v>
      </c>
      <c r="AD125" s="89">
        <v>20</v>
      </c>
      <c r="AE125" s="89">
        <v>0.52</v>
      </c>
      <c r="AF125" s="89">
        <v>10.35</v>
      </c>
      <c r="AG125" s="89" t="s">
        <v>1424</v>
      </c>
    </row>
    <row r="126" spans="1:33" x14ac:dyDescent="0.25">
      <c r="A126" s="89" t="str">
        <f t="shared" si="2"/>
        <v>6901</v>
      </c>
      <c r="B126" s="89" t="s">
        <v>1421</v>
      </c>
      <c r="C126" s="89" t="s">
        <v>1359</v>
      </c>
      <c r="D126" s="89">
        <f t="shared" si="3"/>
        <v>231</v>
      </c>
      <c r="E126" s="89">
        <v>73</v>
      </c>
      <c r="F126" s="89">
        <v>39.57</v>
      </c>
      <c r="G126" s="89">
        <v>28.89</v>
      </c>
      <c r="H126" s="89">
        <v>224</v>
      </c>
      <c r="I126" s="89">
        <v>7</v>
      </c>
      <c r="J126" s="89">
        <v>0</v>
      </c>
      <c r="K126" s="89">
        <v>0.97</v>
      </c>
      <c r="L126" s="89">
        <v>0.03</v>
      </c>
      <c r="M126" s="89">
        <v>0</v>
      </c>
      <c r="N126" s="89" t="s">
        <v>918</v>
      </c>
      <c r="O126" s="89">
        <v>22</v>
      </c>
      <c r="P126" s="89">
        <v>0.4</v>
      </c>
      <c r="Q126" s="89">
        <v>8.75</v>
      </c>
      <c r="R126" s="89" t="s">
        <v>1422</v>
      </c>
      <c r="S126" s="89" t="s">
        <v>920</v>
      </c>
      <c r="T126" s="89">
        <v>19</v>
      </c>
      <c r="U126" s="89">
        <v>0.4</v>
      </c>
      <c r="V126" s="89">
        <v>7.66</v>
      </c>
      <c r="W126" s="89" t="s">
        <v>1423</v>
      </c>
      <c r="X126" s="89" t="s">
        <v>917</v>
      </c>
      <c r="Y126" s="89">
        <v>12</v>
      </c>
      <c r="Z126" s="89">
        <v>0.39</v>
      </c>
      <c r="AA126" s="89">
        <v>4.7</v>
      </c>
      <c r="AB126" s="89" t="s">
        <v>1424</v>
      </c>
      <c r="AC126" s="89" t="s">
        <v>919</v>
      </c>
      <c r="AD126" s="89">
        <v>20</v>
      </c>
      <c r="AE126" s="89">
        <v>0.39</v>
      </c>
      <c r="AF126" s="89">
        <v>7.78</v>
      </c>
      <c r="AG126" s="89" t="s">
        <v>1424</v>
      </c>
    </row>
    <row r="127" spans="1:33" x14ac:dyDescent="0.25">
      <c r="A127" s="89" t="str">
        <f t="shared" si="2"/>
        <v>6921</v>
      </c>
      <c r="B127" s="89" t="s">
        <v>1421</v>
      </c>
      <c r="C127" s="89" t="s">
        <v>1360</v>
      </c>
      <c r="D127" s="89">
        <f t="shared" si="3"/>
        <v>360</v>
      </c>
      <c r="E127" s="89">
        <v>73</v>
      </c>
      <c r="F127" s="89">
        <v>43.36</v>
      </c>
      <c r="G127" s="89">
        <v>31.65</v>
      </c>
      <c r="H127" s="89">
        <v>323</v>
      </c>
      <c r="I127" s="89">
        <v>37</v>
      </c>
      <c r="J127" s="89">
        <v>0</v>
      </c>
      <c r="K127" s="89">
        <v>0.9</v>
      </c>
      <c r="L127" s="89">
        <v>0.1</v>
      </c>
      <c r="M127" s="89">
        <v>0</v>
      </c>
      <c r="N127" s="89" t="s">
        <v>918</v>
      </c>
      <c r="O127" s="89">
        <v>22</v>
      </c>
      <c r="P127" s="89">
        <v>0.45</v>
      </c>
      <c r="Q127" s="89">
        <v>9.85</v>
      </c>
      <c r="R127" s="89" t="s">
        <v>1422</v>
      </c>
      <c r="S127" s="89" t="s">
        <v>920</v>
      </c>
      <c r="T127" s="89">
        <v>19</v>
      </c>
      <c r="U127" s="89">
        <v>0.43</v>
      </c>
      <c r="V127" s="89">
        <v>8.19</v>
      </c>
      <c r="W127" s="89" t="s">
        <v>1423</v>
      </c>
      <c r="X127" s="89" t="s">
        <v>917</v>
      </c>
      <c r="Y127" s="89">
        <v>12</v>
      </c>
      <c r="Z127" s="89">
        <v>0.43</v>
      </c>
      <c r="AA127" s="89">
        <v>5.1100000000000003</v>
      </c>
      <c r="AB127" s="89" t="s">
        <v>1424</v>
      </c>
      <c r="AC127" s="89" t="s">
        <v>919</v>
      </c>
      <c r="AD127" s="89">
        <v>20</v>
      </c>
      <c r="AE127" s="89">
        <v>0.42</v>
      </c>
      <c r="AF127" s="89">
        <v>8.49</v>
      </c>
      <c r="AG127" s="89" t="s">
        <v>1424</v>
      </c>
    </row>
    <row r="128" spans="1:33" x14ac:dyDescent="0.25">
      <c r="A128" s="89" t="str">
        <f t="shared" si="2"/>
        <v>6961</v>
      </c>
      <c r="B128" s="89" t="s">
        <v>1421</v>
      </c>
      <c r="C128" s="89" t="s">
        <v>1361</v>
      </c>
      <c r="D128" s="89">
        <f t="shared" si="3"/>
        <v>291</v>
      </c>
      <c r="E128" s="89">
        <v>73</v>
      </c>
      <c r="F128" s="89">
        <v>39.67</v>
      </c>
      <c r="G128" s="89">
        <v>28.96</v>
      </c>
      <c r="H128" s="89">
        <v>282</v>
      </c>
      <c r="I128" s="89">
        <v>9</v>
      </c>
      <c r="J128" s="89">
        <v>0</v>
      </c>
      <c r="K128" s="89">
        <v>0.97</v>
      </c>
      <c r="L128" s="89">
        <v>0.03</v>
      </c>
      <c r="M128" s="89">
        <v>0</v>
      </c>
      <c r="N128" s="89" t="s">
        <v>918</v>
      </c>
      <c r="O128" s="89">
        <v>22</v>
      </c>
      <c r="P128" s="89">
        <v>0.41</v>
      </c>
      <c r="Q128" s="89">
        <v>9.01</v>
      </c>
      <c r="R128" s="89" t="s">
        <v>1422</v>
      </c>
      <c r="S128" s="89" t="s">
        <v>920</v>
      </c>
      <c r="T128" s="89">
        <v>19</v>
      </c>
      <c r="U128" s="89">
        <v>0.37</v>
      </c>
      <c r="V128" s="89">
        <v>7.09</v>
      </c>
      <c r="W128" s="89" t="s">
        <v>1423</v>
      </c>
      <c r="X128" s="89" t="s">
        <v>917</v>
      </c>
      <c r="Y128" s="89">
        <v>12</v>
      </c>
      <c r="Z128" s="89">
        <v>0.4</v>
      </c>
      <c r="AA128" s="89">
        <v>4.82</v>
      </c>
      <c r="AB128" s="89" t="s">
        <v>1424</v>
      </c>
      <c r="AC128" s="89" t="s">
        <v>919</v>
      </c>
      <c r="AD128" s="89">
        <v>20</v>
      </c>
      <c r="AE128" s="89">
        <v>0.4</v>
      </c>
      <c r="AF128" s="89">
        <v>8.0399999999999991</v>
      </c>
      <c r="AG128" s="89" t="s">
        <v>1424</v>
      </c>
    </row>
    <row r="129" spans="1:33" x14ac:dyDescent="0.25">
      <c r="A129" s="89" t="str">
        <f t="shared" si="2"/>
        <v>6997</v>
      </c>
      <c r="B129" s="89" t="s">
        <v>1421</v>
      </c>
      <c r="C129" s="89" t="s">
        <v>1373</v>
      </c>
      <c r="D129" s="89">
        <f t="shared" si="3"/>
        <v>1</v>
      </c>
      <c r="E129" s="89">
        <v>73</v>
      </c>
      <c r="F129" s="89">
        <v>65.75</v>
      </c>
      <c r="G129" s="89">
        <v>48</v>
      </c>
      <c r="H129" s="89">
        <v>1</v>
      </c>
      <c r="I129" s="89">
        <v>0</v>
      </c>
      <c r="J129" s="89">
        <v>0</v>
      </c>
      <c r="K129" s="89">
        <v>1</v>
      </c>
      <c r="L129" s="89">
        <v>0</v>
      </c>
      <c r="M129" s="89">
        <v>0</v>
      </c>
      <c r="N129" s="89" t="s">
        <v>918</v>
      </c>
      <c r="O129" s="89">
        <v>22</v>
      </c>
      <c r="P129" s="89">
        <v>0.59</v>
      </c>
      <c r="Q129" s="89">
        <v>13</v>
      </c>
      <c r="R129" s="89" t="s">
        <v>1422</v>
      </c>
      <c r="S129" s="89" t="s">
        <v>920</v>
      </c>
      <c r="T129" s="89">
        <v>19</v>
      </c>
      <c r="U129" s="89">
        <v>0.79</v>
      </c>
      <c r="V129" s="89">
        <v>15</v>
      </c>
      <c r="W129" s="89" t="s">
        <v>1423</v>
      </c>
      <c r="X129" s="89" t="s">
        <v>917</v>
      </c>
      <c r="Y129" s="89">
        <v>12</v>
      </c>
      <c r="Z129" s="89">
        <v>0.75</v>
      </c>
      <c r="AA129" s="89">
        <v>9</v>
      </c>
      <c r="AB129" s="89" t="s">
        <v>1424</v>
      </c>
      <c r="AC129" s="89" t="s">
        <v>919</v>
      </c>
      <c r="AD129" s="89">
        <v>20</v>
      </c>
      <c r="AE129" s="89">
        <v>0.55000000000000004</v>
      </c>
      <c r="AF129" s="89">
        <v>11</v>
      </c>
      <c r="AG129" s="89" t="s">
        <v>1424</v>
      </c>
    </row>
    <row r="130" spans="1:33" x14ac:dyDescent="0.25">
      <c r="A130" s="89" t="str">
        <f t="shared" si="2"/>
        <v>7011</v>
      </c>
      <c r="B130" s="89" t="s">
        <v>1421</v>
      </c>
      <c r="C130" s="89" t="s">
        <v>1375</v>
      </c>
      <c r="D130" s="89">
        <f t="shared" si="3"/>
        <v>1</v>
      </c>
      <c r="E130" s="89">
        <v>73</v>
      </c>
      <c r="F130" s="89">
        <v>39.729999999999997</v>
      </c>
      <c r="G130" s="89">
        <v>29</v>
      </c>
      <c r="H130" s="89">
        <v>1</v>
      </c>
      <c r="I130" s="89">
        <v>0</v>
      </c>
      <c r="J130" s="89">
        <v>0</v>
      </c>
      <c r="K130" s="89">
        <v>1</v>
      </c>
      <c r="L130" s="89">
        <v>0</v>
      </c>
      <c r="M130" s="89">
        <v>0</v>
      </c>
      <c r="N130" s="89" t="s">
        <v>918</v>
      </c>
      <c r="O130" s="89">
        <v>22</v>
      </c>
      <c r="P130" s="89">
        <v>0.45</v>
      </c>
      <c r="Q130" s="89">
        <v>10</v>
      </c>
      <c r="R130" s="89" t="s">
        <v>1422</v>
      </c>
      <c r="S130" s="89" t="s">
        <v>920</v>
      </c>
      <c r="T130" s="89">
        <v>19</v>
      </c>
      <c r="U130" s="89">
        <v>0.32</v>
      </c>
      <c r="V130" s="89">
        <v>6</v>
      </c>
      <c r="W130" s="89" t="s">
        <v>1423</v>
      </c>
      <c r="X130" s="89" t="s">
        <v>917</v>
      </c>
      <c r="Y130" s="89">
        <v>12</v>
      </c>
      <c r="Z130" s="89">
        <v>0.33</v>
      </c>
      <c r="AA130" s="89">
        <v>4</v>
      </c>
      <c r="AB130" s="89" t="s">
        <v>1424</v>
      </c>
      <c r="AC130" s="89" t="s">
        <v>919</v>
      </c>
      <c r="AD130" s="89">
        <v>20</v>
      </c>
      <c r="AE130" s="89">
        <v>0.45</v>
      </c>
      <c r="AF130" s="89">
        <v>9</v>
      </c>
      <c r="AG130" s="89" t="s">
        <v>1424</v>
      </c>
    </row>
    <row r="131" spans="1:33" x14ac:dyDescent="0.25">
      <c r="A131" s="89" t="str">
        <f t="shared" si="2"/>
        <v>7055</v>
      </c>
      <c r="B131" s="89" t="s">
        <v>1421</v>
      </c>
      <c r="C131" s="89" t="s">
        <v>1362</v>
      </c>
      <c r="D131" s="89">
        <f t="shared" si="3"/>
        <v>17</v>
      </c>
      <c r="E131" s="89">
        <v>73</v>
      </c>
      <c r="F131" s="89">
        <v>33.85</v>
      </c>
      <c r="G131" s="89">
        <v>24.71</v>
      </c>
      <c r="H131" s="89">
        <v>17</v>
      </c>
      <c r="I131" s="89">
        <v>0</v>
      </c>
      <c r="J131" s="89">
        <v>0</v>
      </c>
      <c r="K131" s="89">
        <v>1</v>
      </c>
      <c r="L131" s="89">
        <v>0</v>
      </c>
      <c r="M131" s="89">
        <v>0</v>
      </c>
      <c r="N131" s="89" t="s">
        <v>918</v>
      </c>
      <c r="O131" s="89">
        <v>22</v>
      </c>
      <c r="P131" s="89">
        <v>0.32</v>
      </c>
      <c r="Q131" s="89">
        <v>7.12</v>
      </c>
      <c r="R131" s="89" t="s">
        <v>1422</v>
      </c>
      <c r="S131" s="89" t="s">
        <v>920</v>
      </c>
      <c r="T131" s="89">
        <v>19</v>
      </c>
      <c r="U131" s="89">
        <v>0.31</v>
      </c>
      <c r="V131" s="89">
        <v>5.94</v>
      </c>
      <c r="W131" s="89" t="s">
        <v>1423</v>
      </c>
      <c r="X131" s="89" t="s">
        <v>917</v>
      </c>
      <c r="Y131" s="89">
        <v>12</v>
      </c>
      <c r="Z131" s="89">
        <v>0.34</v>
      </c>
      <c r="AA131" s="89">
        <v>4.0599999999999996</v>
      </c>
      <c r="AB131" s="89" t="s">
        <v>1424</v>
      </c>
      <c r="AC131" s="89" t="s">
        <v>919</v>
      </c>
      <c r="AD131" s="89">
        <v>20</v>
      </c>
      <c r="AE131" s="89">
        <v>0.38</v>
      </c>
      <c r="AF131" s="89">
        <v>7.59</v>
      </c>
      <c r="AG131" s="89" t="s">
        <v>1424</v>
      </c>
    </row>
    <row r="132" spans="1:33" x14ac:dyDescent="0.25">
      <c r="A132" s="89" t="str">
        <f t="shared" ref="A132:A152" si="4">LEFT(C132,4)</f>
        <v>7056</v>
      </c>
      <c r="B132" s="89" t="s">
        <v>1421</v>
      </c>
      <c r="C132" s="89" t="s">
        <v>1363</v>
      </c>
      <c r="D132" s="89">
        <f t="shared" ref="D132:D151" si="5">SUM(H132:J132)</f>
        <v>20</v>
      </c>
      <c r="E132" s="89">
        <v>73</v>
      </c>
      <c r="F132" s="89">
        <v>46.1</v>
      </c>
      <c r="G132" s="89">
        <v>33.65</v>
      </c>
      <c r="H132" s="89">
        <v>19</v>
      </c>
      <c r="I132" s="89">
        <v>1</v>
      </c>
      <c r="J132" s="89">
        <v>0</v>
      </c>
      <c r="K132" s="89">
        <v>0.95</v>
      </c>
      <c r="L132" s="89">
        <v>0.05</v>
      </c>
      <c r="M132" s="89">
        <v>0</v>
      </c>
      <c r="N132" s="89" t="s">
        <v>918</v>
      </c>
      <c r="O132" s="89">
        <v>22</v>
      </c>
      <c r="P132" s="89">
        <v>0.49</v>
      </c>
      <c r="Q132" s="89">
        <v>10.75</v>
      </c>
      <c r="R132" s="89" t="s">
        <v>1422</v>
      </c>
      <c r="S132" s="89" t="s">
        <v>920</v>
      </c>
      <c r="T132" s="89">
        <v>19</v>
      </c>
      <c r="U132" s="89">
        <v>0.43</v>
      </c>
      <c r="V132" s="89">
        <v>8.1</v>
      </c>
      <c r="W132" s="89" t="s">
        <v>1423</v>
      </c>
      <c r="X132" s="89" t="s">
        <v>917</v>
      </c>
      <c r="Y132" s="89">
        <v>12</v>
      </c>
      <c r="Z132" s="89">
        <v>0.43</v>
      </c>
      <c r="AA132" s="89">
        <v>5.2</v>
      </c>
      <c r="AB132" s="89" t="s">
        <v>1424</v>
      </c>
      <c r="AC132" s="89" t="s">
        <v>919</v>
      </c>
      <c r="AD132" s="89">
        <v>20</v>
      </c>
      <c r="AE132" s="89">
        <v>0.48</v>
      </c>
      <c r="AF132" s="89">
        <v>9.6</v>
      </c>
      <c r="AG132" s="89" t="s">
        <v>1424</v>
      </c>
    </row>
    <row r="133" spans="1:33" x14ac:dyDescent="0.25">
      <c r="A133" s="89" t="str">
        <f t="shared" si="4"/>
        <v>7059</v>
      </c>
      <c r="B133" s="89" t="s">
        <v>1421</v>
      </c>
      <c r="C133" s="89" t="s">
        <v>1364</v>
      </c>
      <c r="D133" s="89">
        <f t="shared" si="5"/>
        <v>191</v>
      </c>
      <c r="E133" s="89">
        <v>73</v>
      </c>
      <c r="F133" s="89">
        <v>36.6</v>
      </c>
      <c r="G133" s="89">
        <v>26.72</v>
      </c>
      <c r="H133" s="89">
        <v>179</v>
      </c>
      <c r="I133" s="89">
        <v>12</v>
      </c>
      <c r="J133" s="89">
        <v>0</v>
      </c>
      <c r="K133" s="89">
        <v>0.94</v>
      </c>
      <c r="L133" s="89">
        <v>0.06</v>
      </c>
      <c r="M133" s="89">
        <v>0</v>
      </c>
      <c r="N133" s="89" t="s">
        <v>918</v>
      </c>
      <c r="O133" s="89">
        <v>22</v>
      </c>
      <c r="P133" s="89">
        <v>0.38</v>
      </c>
      <c r="Q133" s="89">
        <v>8.35</v>
      </c>
      <c r="R133" s="89" t="s">
        <v>1422</v>
      </c>
      <c r="S133" s="89" t="s">
        <v>920</v>
      </c>
      <c r="T133" s="89">
        <v>19</v>
      </c>
      <c r="U133" s="89">
        <v>0.35</v>
      </c>
      <c r="V133" s="89">
        <v>6.74</v>
      </c>
      <c r="W133" s="89" t="s">
        <v>1423</v>
      </c>
      <c r="X133" s="89" t="s">
        <v>917</v>
      </c>
      <c r="Y133" s="89">
        <v>12</v>
      </c>
      <c r="Z133" s="89">
        <v>0.41</v>
      </c>
      <c r="AA133" s="89">
        <v>4.92</v>
      </c>
      <c r="AB133" s="89" t="s">
        <v>1424</v>
      </c>
      <c r="AC133" s="89" t="s">
        <v>919</v>
      </c>
      <c r="AD133" s="89">
        <v>20</v>
      </c>
      <c r="AE133" s="89">
        <v>0.34</v>
      </c>
      <c r="AF133" s="89">
        <v>6.71</v>
      </c>
      <c r="AG133" s="89" t="s">
        <v>1424</v>
      </c>
    </row>
    <row r="134" spans="1:33" x14ac:dyDescent="0.25">
      <c r="A134" s="89" t="str">
        <f t="shared" si="4"/>
        <v>7262</v>
      </c>
      <c r="B134" s="89" t="s">
        <v>1421</v>
      </c>
      <c r="C134" s="89" t="s">
        <v>1365</v>
      </c>
      <c r="D134" s="89">
        <f t="shared" si="5"/>
        <v>36</v>
      </c>
      <c r="E134" s="89">
        <v>73</v>
      </c>
      <c r="F134" s="89">
        <v>32.96</v>
      </c>
      <c r="G134" s="89">
        <v>24.06</v>
      </c>
      <c r="H134" s="89">
        <v>36</v>
      </c>
      <c r="I134" s="89">
        <v>0</v>
      </c>
      <c r="J134" s="89">
        <v>0</v>
      </c>
      <c r="K134" s="89">
        <v>1</v>
      </c>
      <c r="L134" s="89">
        <v>0</v>
      </c>
      <c r="M134" s="89">
        <v>0</v>
      </c>
      <c r="N134" s="89" t="s">
        <v>918</v>
      </c>
      <c r="O134" s="89">
        <v>22</v>
      </c>
      <c r="P134" s="89">
        <v>0.34</v>
      </c>
      <c r="Q134" s="89">
        <v>7.47</v>
      </c>
      <c r="R134" s="89" t="s">
        <v>1422</v>
      </c>
      <c r="S134" s="89" t="s">
        <v>920</v>
      </c>
      <c r="T134" s="89">
        <v>19</v>
      </c>
      <c r="U134" s="89">
        <v>0.34</v>
      </c>
      <c r="V134" s="89">
        <v>6.39</v>
      </c>
      <c r="W134" s="89" t="s">
        <v>1423</v>
      </c>
      <c r="X134" s="89" t="s">
        <v>917</v>
      </c>
      <c r="Y134" s="89">
        <v>12</v>
      </c>
      <c r="Z134" s="89">
        <v>0.33</v>
      </c>
      <c r="AA134" s="89">
        <v>3.97</v>
      </c>
      <c r="AB134" s="89" t="s">
        <v>1424</v>
      </c>
      <c r="AC134" s="89" t="s">
        <v>919</v>
      </c>
      <c r="AD134" s="89">
        <v>20</v>
      </c>
      <c r="AE134" s="89">
        <v>0.31</v>
      </c>
      <c r="AF134" s="89">
        <v>6.22</v>
      </c>
      <c r="AG134" s="89" t="s">
        <v>1424</v>
      </c>
    </row>
    <row r="135" spans="1:33" x14ac:dyDescent="0.25">
      <c r="A135" s="89" t="str">
        <f t="shared" si="4"/>
        <v>7291</v>
      </c>
      <c r="B135" s="89" t="s">
        <v>1421</v>
      </c>
      <c r="C135" s="89" t="s">
        <v>1366</v>
      </c>
      <c r="D135" s="89">
        <f t="shared" si="5"/>
        <v>106</v>
      </c>
      <c r="E135" s="89">
        <v>73</v>
      </c>
      <c r="F135" s="89">
        <v>55.7</v>
      </c>
      <c r="G135" s="89">
        <v>40.659999999999997</v>
      </c>
      <c r="H135" s="89">
        <v>87</v>
      </c>
      <c r="I135" s="89">
        <v>19</v>
      </c>
      <c r="J135" s="89">
        <v>0</v>
      </c>
      <c r="K135" s="89">
        <v>0.82</v>
      </c>
      <c r="L135" s="89">
        <v>0.18</v>
      </c>
      <c r="M135" s="89">
        <v>0</v>
      </c>
      <c r="N135" s="89" t="s">
        <v>918</v>
      </c>
      <c r="O135" s="89">
        <v>22</v>
      </c>
      <c r="P135" s="89">
        <v>0.59</v>
      </c>
      <c r="Q135" s="89">
        <v>12.99</v>
      </c>
      <c r="R135" s="89" t="s">
        <v>1422</v>
      </c>
      <c r="S135" s="89" t="s">
        <v>920</v>
      </c>
      <c r="T135" s="89">
        <v>19</v>
      </c>
      <c r="U135" s="89">
        <v>0.55000000000000004</v>
      </c>
      <c r="V135" s="89">
        <v>10.36</v>
      </c>
      <c r="W135" s="89" t="s">
        <v>1423</v>
      </c>
      <c r="X135" s="89" t="s">
        <v>917</v>
      </c>
      <c r="Y135" s="89">
        <v>12</v>
      </c>
      <c r="Z135" s="89">
        <v>0.53</v>
      </c>
      <c r="AA135" s="89">
        <v>6.34</v>
      </c>
      <c r="AB135" s="89" t="s">
        <v>1424</v>
      </c>
      <c r="AC135" s="89" t="s">
        <v>919</v>
      </c>
      <c r="AD135" s="89">
        <v>20</v>
      </c>
      <c r="AE135" s="89">
        <v>0.55000000000000004</v>
      </c>
      <c r="AF135" s="89">
        <v>10.97</v>
      </c>
      <c r="AG135" s="89" t="s">
        <v>1424</v>
      </c>
    </row>
    <row r="136" spans="1:33" x14ac:dyDescent="0.25">
      <c r="A136" s="89" t="str">
        <f t="shared" si="4"/>
        <v>7351</v>
      </c>
      <c r="B136" s="89" t="s">
        <v>1421</v>
      </c>
      <c r="C136" s="89" t="s">
        <v>1367</v>
      </c>
      <c r="D136" s="89">
        <f t="shared" si="5"/>
        <v>114</v>
      </c>
      <c r="E136" s="89">
        <v>73</v>
      </c>
      <c r="F136" s="89">
        <v>42.49</v>
      </c>
      <c r="G136" s="89">
        <v>31.02</v>
      </c>
      <c r="H136" s="89">
        <v>108</v>
      </c>
      <c r="I136" s="89">
        <v>6</v>
      </c>
      <c r="J136" s="89">
        <v>0</v>
      </c>
      <c r="K136" s="89">
        <v>0.95</v>
      </c>
      <c r="L136" s="89">
        <v>0.05</v>
      </c>
      <c r="M136" s="89">
        <v>0</v>
      </c>
      <c r="N136" s="89" t="s">
        <v>918</v>
      </c>
      <c r="O136" s="89">
        <v>22</v>
      </c>
      <c r="P136" s="89">
        <v>0.42</v>
      </c>
      <c r="Q136" s="89">
        <v>9.27</v>
      </c>
      <c r="R136" s="89" t="s">
        <v>1422</v>
      </c>
      <c r="S136" s="89" t="s">
        <v>920</v>
      </c>
      <c r="T136" s="89">
        <v>19</v>
      </c>
      <c r="U136" s="89">
        <v>0.39</v>
      </c>
      <c r="V136" s="89">
        <v>7.5</v>
      </c>
      <c r="W136" s="89" t="s">
        <v>1423</v>
      </c>
      <c r="X136" s="89" t="s">
        <v>917</v>
      </c>
      <c r="Y136" s="89">
        <v>12</v>
      </c>
      <c r="Z136" s="89">
        <v>0.44</v>
      </c>
      <c r="AA136" s="89">
        <v>5.27</v>
      </c>
      <c r="AB136" s="89" t="s">
        <v>1424</v>
      </c>
      <c r="AC136" s="89" t="s">
        <v>919</v>
      </c>
      <c r="AD136" s="89">
        <v>20</v>
      </c>
      <c r="AE136" s="89">
        <v>0.45</v>
      </c>
      <c r="AF136" s="89">
        <v>8.9700000000000006</v>
      </c>
      <c r="AG136" s="89" t="s">
        <v>1424</v>
      </c>
    </row>
    <row r="137" spans="1:33" x14ac:dyDescent="0.25">
      <c r="A137" s="89" t="str">
        <f t="shared" si="4"/>
        <v>7461</v>
      </c>
      <c r="B137" s="89" t="s">
        <v>1421</v>
      </c>
      <c r="C137" s="89" t="s">
        <v>1376</v>
      </c>
      <c r="D137" s="89">
        <f t="shared" si="5"/>
        <v>1</v>
      </c>
      <c r="E137" s="89">
        <v>73</v>
      </c>
      <c r="F137" s="89">
        <v>38.36</v>
      </c>
      <c r="G137" s="89">
        <v>28</v>
      </c>
      <c r="H137" s="89">
        <v>1</v>
      </c>
      <c r="I137" s="89">
        <v>0</v>
      </c>
      <c r="J137" s="89">
        <v>0</v>
      </c>
      <c r="K137" s="89">
        <v>1</v>
      </c>
      <c r="L137" s="89">
        <v>0</v>
      </c>
      <c r="M137" s="89">
        <v>0</v>
      </c>
      <c r="N137" s="89" t="s">
        <v>918</v>
      </c>
      <c r="O137" s="89">
        <v>22</v>
      </c>
      <c r="P137" s="89">
        <v>0.27</v>
      </c>
      <c r="Q137" s="89">
        <v>6</v>
      </c>
      <c r="R137" s="89" t="s">
        <v>1422</v>
      </c>
      <c r="S137" s="89" t="s">
        <v>920</v>
      </c>
      <c r="T137" s="89">
        <v>19</v>
      </c>
      <c r="U137" s="89">
        <v>0.47</v>
      </c>
      <c r="V137" s="89">
        <v>9</v>
      </c>
      <c r="W137" s="89" t="s">
        <v>1423</v>
      </c>
      <c r="X137" s="89" t="s">
        <v>917</v>
      </c>
      <c r="Y137" s="89">
        <v>12</v>
      </c>
      <c r="Z137" s="89">
        <v>0.5</v>
      </c>
      <c r="AA137" s="89">
        <v>6</v>
      </c>
      <c r="AB137" s="89" t="s">
        <v>1424</v>
      </c>
      <c r="AC137" s="89" t="s">
        <v>919</v>
      </c>
      <c r="AD137" s="89">
        <v>20</v>
      </c>
      <c r="AE137" s="89">
        <v>0.35</v>
      </c>
      <c r="AF137" s="89">
        <v>7</v>
      </c>
      <c r="AG137" s="89" t="s">
        <v>1424</v>
      </c>
    </row>
    <row r="138" spans="1:33" x14ac:dyDescent="0.25">
      <c r="A138" s="89" t="str">
        <f t="shared" si="4"/>
        <v>7541</v>
      </c>
      <c r="B138" s="89" t="s">
        <v>1421</v>
      </c>
      <c r="C138" s="89" t="s">
        <v>1377</v>
      </c>
      <c r="D138" s="89">
        <f t="shared" si="5"/>
        <v>1</v>
      </c>
      <c r="E138" s="89">
        <v>73</v>
      </c>
      <c r="F138" s="89">
        <v>0</v>
      </c>
      <c r="G138" s="89">
        <v>0</v>
      </c>
      <c r="H138" s="89">
        <v>1</v>
      </c>
      <c r="I138" s="89">
        <v>0</v>
      </c>
      <c r="J138" s="89">
        <v>0</v>
      </c>
      <c r="K138" s="89">
        <v>1</v>
      </c>
      <c r="L138" s="89">
        <v>0</v>
      </c>
      <c r="M138" s="89">
        <v>0</v>
      </c>
      <c r="N138" s="89" t="s">
        <v>918</v>
      </c>
      <c r="O138" s="89">
        <v>22</v>
      </c>
      <c r="P138" s="89">
        <v>0</v>
      </c>
      <c r="Q138" s="89">
        <v>0</v>
      </c>
      <c r="R138" s="89" t="s">
        <v>1422</v>
      </c>
      <c r="S138" s="89" t="s">
        <v>920</v>
      </c>
      <c r="T138" s="89">
        <v>19</v>
      </c>
      <c r="U138" s="89">
        <v>0</v>
      </c>
      <c r="V138" s="89">
        <v>0</v>
      </c>
      <c r="W138" s="89" t="s">
        <v>1423</v>
      </c>
      <c r="X138" s="89" t="s">
        <v>917</v>
      </c>
      <c r="Y138" s="89">
        <v>12</v>
      </c>
      <c r="Z138" s="89">
        <v>0</v>
      </c>
      <c r="AA138" s="89">
        <v>0</v>
      </c>
      <c r="AB138" s="89" t="s">
        <v>1424</v>
      </c>
      <c r="AC138" s="89" t="s">
        <v>919</v>
      </c>
      <c r="AD138" s="89">
        <v>20</v>
      </c>
      <c r="AE138" s="89">
        <v>0</v>
      </c>
      <c r="AF138" s="89">
        <v>0</v>
      </c>
      <c r="AG138" s="89" t="s">
        <v>1424</v>
      </c>
    </row>
    <row r="139" spans="1:33" x14ac:dyDescent="0.25">
      <c r="A139" s="89" t="str">
        <f t="shared" si="4"/>
        <v>7591</v>
      </c>
      <c r="B139" s="89" t="s">
        <v>1421</v>
      </c>
      <c r="C139" s="89" t="s">
        <v>1378</v>
      </c>
      <c r="D139" s="89">
        <f t="shared" si="5"/>
        <v>1</v>
      </c>
      <c r="E139" s="89">
        <v>73</v>
      </c>
      <c r="F139" s="89">
        <v>68.489999999999995</v>
      </c>
      <c r="G139" s="89">
        <v>50</v>
      </c>
      <c r="H139" s="89">
        <v>1</v>
      </c>
      <c r="I139" s="89">
        <v>0</v>
      </c>
      <c r="J139" s="89">
        <v>0</v>
      </c>
      <c r="K139" s="89">
        <v>1</v>
      </c>
      <c r="L139" s="89">
        <v>0</v>
      </c>
      <c r="M139" s="89">
        <v>0</v>
      </c>
      <c r="N139" s="89" t="s">
        <v>918</v>
      </c>
      <c r="O139" s="89">
        <v>22</v>
      </c>
      <c r="P139" s="89">
        <v>0.86</v>
      </c>
      <c r="Q139" s="89">
        <v>19</v>
      </c>
      <c r="R139" s="89" t="s">
        <v>1422</v>
      </c>
      <c r="S139" s="89" t="s">
        <v>920</v>
      </c>
      <c r="T139" s="89">
        <v>19</v>
      </c>
      <c r="U139" s="89">
        <v>0.47</v>
      </c>
      <c r="V139" s="89">
        <v>9</v>
      </c>
      <c r="W139" s="89" t="s">
        <v>1423</v>
      </c>
      <c r="X139" s="89" t="s">
        <v>917</v>
      </c>
      <c r="Y139" s="89">
        <v>12</v>
      </c>
      <c r="Z139" s="89">
        <v>0.75</v>
      </c>
      <c r="AA139" s="89">
        <v>9</v>
      </c>
      <c r="AB139" s="89" t="s">
        <v>1424</v>
      </c>
      <c r="AC139" s="89" t="s">
        <v>919</v>
      </c>
      <c r="AD139" s="89">
        <v>20</v>
      </c>
      <c r="AE139" s="89">
        <v>0.65</v>
      </c>
      <c r="AF139" s="89">
        <v>13</v>
      </c>
      <c r="AG139" s="89" t="s">
        <v>1424</v>
      </c>
    </row>
    <row r="140" spans="1:33" x14ac:dyDescent="0.25">
      <c r="A140" s="89" t="str">
        <f t="shared" si="4"/>
        <v>7631</v>
      </c>
      <c r="B140" s="89" t="s">
        <v>1421</v>
      </c>
      <c r="C140" s="89" t="s">
        <v>1368</v>
      </c>
      <c r="D140" s="89">
        <f t="shared" si="5"/>
        <v>11</v>
      </c>
      <c r="E140" s="89">
        <v>73</v>
      </c>
      <c r="F140" s="89">
        <v>30.89</v>
      </c>
      <c r="G140" s="89">
        <v>22.55</v>
      </c>
      <c r="H140" s="89">
        <v>11</v>
      </c>
      <c r="I140" s="89">
        <v>0</v>
      </c>
      <c r="J140" s="89">
        <v>0</v>
      </c>
      <c r="K140" s="89">
        <v>1</v>
      </c>
      <c r="L140" s="89">
        <v>0</v>
      </c>
      <c r="M140" s="89">
        <v>0</v>
      </c>
      <c r="N140" s="89" t="s">
        <v>918</v>
      </c>
      <c r="O140" s="89">
        <v>22</v>
      </c>
      <c r="P140" s="89">
        <v>0.36</v>
      </c>
      <c r="Q140" s="89">
        <v>7.82</v>
      </c>
      <c r="R140" s="89" t="s">
        <v>1422</v>
      </c>
      <c r="S140" s="89" t="s">
        <v>920</v>
      </c>
      <c r="T140" s="89">
        <v>19</v>
      </c>
      <c r="U140" s="89">
        <v>0.3</v>
      </c>
      <c r="V140" s="89">
        <v>5.73</v>
      </c>
      <c r="W140" s="89" t="s">
        <v>1423</v>
      </c>
      <c r="X140" s="89" t="s">
        <v>917</v>
      </c>
      <c r="Y140" s="89">
        <v>12</v>
      </c>
      <c r="Z140" s="89">
        <v>0.26</v>
      </c>
      <c r="AA140" s="89">
        <v>3.09</v>
      </c>
      <c r="AB140" s="89" t="s">
        <v>1424</v>
      </c>
      <c r="AC140" s="89" t="s">
        <v>919</v>
      </c>
      <c r="AD140" s="89">
        <v>20</v>
      </c>
      <c r="AE140" s="89">
        <v>0.3</v>
      </c>
      <c r="AF140" s="89">
        <v>5.91</v>
      </c>
      <c r="AG140" s="89" t="s">
        <v>1424</v>
      </c>
    </row>
    <row r="141" spans="1:33" x14ac:dyDescent="0.25">
      <c r="A141" s="89" t="str">
        <f t="shared" si="4"/>
        <v>7701</v>
      </c>
      <c r="B141" s="89" t="s">
        <v>1421</v>
      </c>
      <c r="C141" s="89" t="s">
        <v>1379</v>
      </c>
      <c r="D141" s="89">
        <f t="shared" si="5"/>
        <v>1</v>
      </c>
      <c r="E141" s="89">
        <v>73</v>
      </c>
      <c r="F141" s="89">
        <v>57.53</v>
      </c>
      <c r="G141" s="89">
        <v>42</v>
      </c>
      <c r="H141" s="89">
        <v>1</v>
      </c>
      <c r="I141" s="89">
        <v>0</v>
      </c>
      <c r="J141" s="89">
        <v>0</v>
      </c>
      <c r="K141" s="89">
        <v>1</v>
      </c>
      <c r="L141" s="89">
        <v>0</v>
      </c>
      <c r="M141" s="89">
        <v>0</v>
      </c>
      <c r="N141" s="89" t="s">
        <v>918</v>
      </c>
      <c r="O141" s="89">
        <v>22</v>
      </c>
      <c r="P141" s="89">
        <v>0.45</v>
      </c>
      <c r="Q141" s="89">
        <v>10</v>
      </c>
      <c r="R141" s="89" t="s">
        <v>1422</v>
      </c>
      <c r="S141" s="89" t="s">
        <v>920</v>
      </c>
      <c r="T141" s="89">
        <v>19</v>
      </c>
      <c r="U141" s="89">
        <v>0.74</v>
      </c>
      <c r="V141" s="89">
        <v>14</v>
      </c>
      <c r="W141" s="89" t="s">
        <v>1423</v>
      </c>
      <c r="X141" s="89" t="s">
        <v>917</v>
      </c>
      <c r="Y141" s="89">
        <v>12</v>
      </c>
      <c r="Z141" s="89">
        <v>0.57999999999999996</v>
      </c>
      <c r="AA141" s="89">
        <v>7</v>
      </c>
      <c r="AB141" s="89" t="s">
        <v>1424</v>
      </c>
      <c r="AC141" s="89" t="s">
        <v>919</v>
      </c>
      <c r="AD141" s="89">
        <v>20</v>
      </c>
      <c r="AE141" s="89">
        <v>0.55000000000000004</v>
      </c>
      <c r="AF141" s="89">
        <v>11</v>
      </c>
      <c r="AG141" s="89" t="s">
        <v>1424</v>
      </c>
    </row>
    <row r="142" spans="1:33" x14ac:dyDescent="0.25">
      <c r="A142" s="89" t="str">
        <f t="shared" si="4"/>
        <v>8012</v>
      </c>
      <c r="B142" s="89" t="s">
        <v>1421</v>
      </c>
      <c r="C142" s="89" t="s">
        <v>1425</v>
      </c>
      <c r="D142" s="89">
        <f t="shared" si="5"/>
        <v>11</v>
      </c>
      <c r="E142" s="89">
        <v>73</v>
      </c>
      <c r="F142" s="89">
        <v>32.01</v>
      </c>
      <c r="G142" s="89">
        <v>23.36</v>
      </c>
      <c r="H142" s="89">
        <v>11</v>
      </c>
      <c r="I142" s="89">
        <v>0</v>
      </c>
      <c r="J142" s="89">
        <v>0</v>
      </c>
      <c r="K142" s="89">
        <v>1</v>
      </c>
      <c r="L142" s="89">
        <v>0</v>
      </c>
      <c r="M142" s="89">
        <v>0</v>
      </c>
      <c r="N142" s="89" t="s">
        <v>918</v>
      </c>
      <c r="O142" s="89">
        <v>22</v>
      </c>
      <c r="P142" s="89">
        <v>0.32</v>
      </c>
      <c r="Q142" s="89">
        <v>7</v>
      </c>
      <c r="R142" s="89" t="s">
        <v>1422</v>
      </c>
      <c r="S142" s="89" t="s">
        <v>920</v>
      </c>
      <c r="T142" s="89">
        <v>19</v>
      </c>
      <c r="U142" s="89">
        <v>0.35</v>
      </c>
      <c r="V142" s="89">
        <v>6.64</v>
      </c>
      <c r="W142" s="89" t="s">
        <v>1423</v>
      </c>
      <c r="X142" s="89" t="s">
        <v>917</v>
      </c>
      <c r="Y142" s="89">
        <v>12</v>
      </c>
      <c r="Z142" s="89">
        <v>0.23</v>
      </c>
      <c r="AA142" s="89">
        <v>2.82</v>
      </c>
      <c r="AB142" s="89" t="s">
        <v>1424</v>
      </c>
      <c r="AC142" s="89" t="s">
        <v>919</v>
      </c>
      <c r="AD142" s="89">
        <v>20</v>
      </c>
      <c r="AE142" s="89">
        <v>0.35</v>
      </c>
      <c r="AF142" s="89">
        <v>6.91</v>
      </c>
      <c r="AG142" s="89" t="s">
        <v>1424</v>
      </c>
    </row>
    <row r="143" spans="1:33" x14ac:dyDescent="0.25">
      <c r="A143" s="89" t="str">
        <f t="shared" si="4"/>
        <v>8014</v>
      </c>
      <c r="B143" s="89" t="s">
        <v>1421</v>
      </c>
      <c r="C143" s="89" t="s">
        <v>1369</v>
      </c>
      <c r="D143" s="89">
        <f t="shared" si="5"/>
        <v>20</v>
      </c>
      <c r="E143" s="89">
        <v>73</v>
      </c>
      <c r="F143" s="89">
        <v>30.55</v>
      </c>
      <c r="G143" s="89">
        <v>22.3</v>
      </c>
      <c r="H143" s="89">
        <v>20</v>
      </c>
      <c r="I143" s="89">
        <v>0</v>
      </c>
      <c r="J143" s="89">
        <v>0</v>
      </c>
      <c r="K143" s="89">
        <v>1</v>
      </c>
      <c r="L143" s="89">
        <v>0</v>
      </c>
      <c r="M143" s="89">
        <v>0</v>
      </c>
      <c r="N143" s="89" t="s">
        <v>918</v>
      </c>
      <c r="O143" s="89">
        <v>22</v>
      </c>
      <c r="P143" s="89">
        <v>0.32</v>
      </c>
      <c r="Q143" s="89">
        <v>7.15</v>
      </c>
      <c r="R143" s="89" t="s">
        <v>1422</v>
      </c>
      <c r="S143" s="89" t="s">
        <v>920</v>
      </c>
      <c r="T143" s="89">
        <v>19</v>
      </c>
      <c r="U143" s="89">
        <v>0.32</v>
      </c>
      <c r="V143" s="89">
        <v>6.05</v>
      </c>
      <c r="W143" s="89" t="s">
        <v>1423</v>
      </c>
      <c r="X143" s="89" t="s">
        <v>917</v>
      </c>
      <c r="Y143" s="89">
        <v>12</v>
      </c>
      <c r="Z143" s="89">
        <v>0.27</v>
      </c>
      <c r="AA143" s="89">
        <v>3.2</v>
      </c>
      <c r="AB143" s="89" t="s">
        <v>1424</v>
      </c>
      <c r="AC143" s="89" t="s">
        <v>919</v>
      </c>
      <c r="AD143" s="89">
        <v>20</v>
      </c>
      <c r="AE143" s="89">
        <v>0.3</v>
      </c>
      <c r="AF143" s="89">
        <v>5.9</v>
      </c>
      <c r="AG143" s="89" t="s">
        <v>1424</v>
      </c>
    </row>
    <row r="144" spans="1:33" x14ac:dyDescent="0.25">
      <c r="A144" s="89" t="str">
        <f t="shared" si="4"/>
        <v>8017</v>
      </c>
      <c r="B144" s="89" t="s">
        <v>1421</v>
      </c>
      <c r="C144" s="89" t="s">
        <v>1293</v>
      </c>
      <c r="D144" s="89">
        <f t="shared" si="5"/>
        <v>66</v>
      </c>
      <c r="E144" s="89">
        <v>73</v>
      </c>
      <c r="F144" s="89">
        <v>33.31</v>
      </c>
      <c r="G144" s="89">
        <v>24.32</v>
      </c>
      <c r="H144" s="89">
        <v>65</v>
      </c>
      <c r="I144" s="89">
        <v>1</v>
      </c>
      <c r="J144" s="89">
        <v>0</v>
      </c>
      <c r="K144" s="89">
        <v>0.98</v>
      </c>
      <c r="L144" s="89">
        <v>0.02</v>
      </c>
      <c r="M144" s="89">
        <v>0</v>
      </c>
      <c r="N144" s="89" t="s">
        <v>918</v>
      </c>
      <c r="O144" s="89">
        <v>22</v>
      </c>
      <c r="P144" s="89">
        <v>0.36</v>
      </c>
      <c r="Q144" s="89">
        <v>8.0500000000000007</v>
      </c>
      <c r="R144" s="89" t="s">
        <v>1422</v>
      </c>
      <c r="S144" s="89" t="s">
        <v>920</v>
      </c>
      <c r="T144" s="89">
        <v>19</v>
      </c>
      <c r="U144" s="89">
        <v>0.33</v>
      </c>
      <c r="V144" s="89">
        <v>6.24</v>
      </c>
      <c r="W144" s="89" t="s">
        <v>1423</v>
      </c>
      <c r="X144" s="89" t="s">
        <v>917</v>
      </c>
      <c r="Y144" s="89">
        <v>12</v>
      </c>
      <c r="Z144" s="89">
        <v>0.28000000000000003</v>
      </c>
      <c r="AA144" s="89">
        <v>3.38</v>
      </c>
      <c r="AB144" s="89" t="s">
        <v>1424</v>
      </c>
      <c r="AC144" s="89" t="s">
        <v>919</v>
      </c>
      <c r="AD144" s="89">
        <v>20</v>
      </c>
      <c r="AE144" s="89">
        <v>0.33</v>
      </c>
      <c r="AF144" s="89">
        <v>6.65</v>
      </c>
      <c r="AG144" s="89" t="s">
        <v>1424</v>
      </c>
    </row>
    <row r="145" spans="1:36" x14ac:dyDescent="0.25">
      <c r="A145" s="89" t="str">
        <f t="shared" si="4"/>
        <v>8101</v>
      </c>
      <c r="B145" s="89" t="s">
        <v>1421</v>
      </c>
      <c r="C145" s="89" t="s">
        <v>1370</v>
      </c>
      <c r="D145" s="89">
        <f t="shared" si="5"/>
        <v>10</v>
      </c>
      <c r="E145" s="89">
        <v>73</v>
      </c>
      <c r="F145" s="89">
        <v>22.88</v>
      </c>
      <c r="G145" s="89">
        <v>16.7</v>
      </c>
      <c r="H145" s="89">
        <v>10</v>
      </c>
      <c r="I145" s="89">
        <v>0</v>
      </c>
      <c r="J145" s="89">
        <v>0</v>
      </c>
      <c r="K145" s="89">
        <v>1</v>
      </c>
      <c r="L145" s="89">
        <v>0</v>
      </c>
      <c r="M145" s="89">
        <v>0</v>
      </c>
      <c r="N145" s="89" t="s">
        <v>918</v>
      </c>
      <c r="O145" s="89">
        <v>22</v>
      </c>
      <c r="P145" s="89">
        <v>0.23</v>
      </c>
      <c r="Q145" s="89">
        <v>5.0999999999999996</v>
      </c>
      <c r="R145" s="89" t="s">
        <v>1422</v>
      </c>
      <c r="S145" s="89" t="s">
        <v>920</v>
      </c>
      <c r="T145" s="89">
        <v>19</v>
      </c>
      <c r="U145" s="89">
        <v>0.24</v>
      </c>
      <c r="V145" s="89">
        <v>4.5999999999999996</v>
      </c>
      <c r="W145" s="89" t="s">
        <v>1423</v>
      </c>
      <c r="X145" s="89" t="s">
        <v>917</v>
      </c>
      <c r="Y145" s="89">
        <v>12</v>
      </c>
      <c r="Z145" s="89">
        <v>0.18</v>
      </c>
      <c r="AA145" s="89">
        <v>2.2000000000000002</v>
      </c>
      <c r="AB145" s="89" t="s">
        <v>1424</v>
      </c>
      <c r="AC145" s="89" t="s">
        <v>919</v>
      </c>
      <c r="AD145" s="89">
        <v>20</v>
      </c>
      <c r="AE145" s="89">
        <v>0.24</v>
      </c>
      <c r="AF145" s="89">
        <v>4.8</v>
      </c>
      <c r="AG145" s="89" t="s">
        <v>1424</v>
      </c>
    </row>
    <row r="146" spans="1:36" x14ac:dyDescent="0.25">
      <c r="A146" s="89" t="str">
        <f t="shared" si="4"/>
        <v>8121</v>
      </c>
      <c r="B146" s="89" t="s">
        <v>1421</v>
      </c>
      <c r="C146" s="89" t="s">
        <v>1374</v>
      </c>
      <c r="D146" s="89">
        <f t="shared" si="5"/>
        <v>4</v>
      </c>
      <c r="E146" s="89">
        <v>73</v>
      </c>
      <c r="F146" s="89">
        <v>31.17</v>
      </c>
      <c r="G146" s="89">
        <v>22.75</v>
      </c>
      <c r="H146" s="89">
        <v>4</v>
      </c>
      <c r="I146" s="89">
        <v>0</v>
      </c>
      <c r="J146" s="89">
        <v>0</v>
      </c>
      <c r="K146" s="89">
        <v>1</v>
      </c>
      <c r="L146" s="89">
        <v>0</v>
      </c>
      <c r="M146" s="89">
        <v>0</v>
      </c>
      <c r="N146" s="89" t="s">
        <v>918</v>
      </c>
      <c r="O146" s="89">
        <v>22</v>
      </c>
      <c r="P146" s="89">
        <v>0.34</v>
      </c>
      <c r="Q146" s="89">
        <v>7.5</v>
      </c>
      <c r="R146" s="89" t="s">
        <v>1422</v>
      </c>
      <c r="S146" s="89" t="s">
        <v>920</v>
      </c>
      <c r="T146" s="89">
        <v>19</v>
      </c>
      <c r="U146" s="89">
        <v>0.3</v>
      </c>
      <c r="V146" s="89">
        <v>5.75</v>
      </c>
      <c r="W146" s="89" t="s">
        <v>1423</v>
      </c>
      <c r="X146" s="89" t="s">
        <v>917</v>
      </c>
      <c r="Y146" s="89">
        <v>12</v>
      </c>
      <c r="Z146" s="89">
        <v>0.34</v>
      </c>
      <c r="AA146" s="89">
        <v>4</v>
      </c>
      <c r="AB146" s="89" t="s">
        <v>1424</v>
      </c>
      <c r="AC146" s="89" t="s">
        <v>919</v>
      </c>
      <c r="AD146" s="89">
        <v>20</v>
      </c>
      <c r="AE146" s="89">
        <v>0.28000000000000003</v>
      </c>
      <c r="AF146" s="89">
        <v>5.5</v>
      </c>
      <c r="AG146" s="89" t="s">
        <v>1424</v>
      </c>
    </row>
    <row r="147" spans="1:36" x14ac:dyDescent="0.25">
      <c r="A147" s="89" t="str">
        <f t="shared" si="4"/>
        <v>8131</v>
      </c>
      <c r="B147" s="89" t="s">
        <v>1421</v>
      </c>
      <c r="C147" s="89" t="s">
        <v>1372</v>
      </c>
      <c r="D147" s="89">
        <f t="shared" si="5"/>
        <v>3</v>
      </c>
      <c r="E147" s="89">
        <v>73</v>
      </c>
      <c r="F147" s="89">
        <v>20.09</v>
      </c>
      <c r="G147" s="89">
        <v>14.67</v>
      </c>
      <c r="H147" s="89">
        <v>3</v>
      </c>
      <c r="I147" s="89">
        <v>0</v>
      </c>
      <c r="J147" s="89">
        <v>0</v>
      </c>
      <c r="K147" s="89">
        <v>1</v>
      </c>
      <c r="L147" s="89">
        <v>0</v>
      </c>
      <c r="M147" s="89">
        <v>0</v>
      </c>
      <c r="N147" s="89" t="s">
        <v>918</v>
      </c>
      <c r="O147" s="89">
        <v>22</v>
      </c>
      <c r="P147" s="89">
        <v>0.2</v>
      </c>
      <c r="Q147" s="89">
        <v>4.33</v>
      </c>
      <c r="R147" s="89" t="s">
        <v>1422</v>
      </c>
      <c r="S147" s="89" t="s">
        <v>920</v>
      </c>
      <c r="T147" s="89">
        <v>19</v>
      </c>
      <c r="U147" s="89">
        <v>0.19</v>
      </c>
      <c r="V147" s="89">
        <v>3.67</v>
      </c>
      <c r="W147" s="89" t="s">
        <v>1423</v>
      </c>
      <c r="X147" s="89" t="s">
        <v>917</v>
      </c>
      <c r="Y147" s="89">
        <v>12</v>
      </c>
      <c r="Z147" s="89">
        <v>0.17</v>
      </c>
      <c r="AA147" s="89">
        <v>2</v>
      </c>
      <c r="AB147" s="89" t="s">
        <v>1424</v>
      </c>
      <c r="AC147" s="89" t="s">
        <v>919</v>
      </c>
      <c r="AD147" s="89">
        <v>20</v>
      </c>
      <c r="AE147" s="89">
        <v>0.23</v>
      </c>
      <c r="AF147" s="89">
        <v>4.67</v>
      </c>
      <c r="AG147" s="89" t="s">
        <v>1424</v>
      </c>
    </row>
    <row r="148" spans="1:36" x14ac:dyDescent="0.25">
      <c r="A148" s="89" t="str">
        <f t="shared" si="4"/>
        <v>8141</v>
      </c>
      <c r="B148" s="89" t="s">
        <v>1421</v>
      </c>
      <c r="C148" s="89" t="s">
        <v>1371</v>
      </c>
      <c r="D148" s="89">
        <f t="shared" si="5"/>
        <v>5</v>
      </c>
      <c r="E148" s="89">
        <v>73</v>
      </c>
      <c r="F148" s="89">
        <v>30.69</v>
      </c>
      <c r="G148" s="89">
        <v>22.4</v>
      </c>
      <c r="H148" s="89">
        <v>5</v>
      </c>
      <c r="I148" s="89">
        <v>0</v>
      </c>
      <c r="J148" s="89">
        <v>0</v>
      </c>
      <c r="K148" s="89">
        <v>1</v>
      </c>
      <c r="L148" s="89">
        <v>0</v>
      </c>
      <c r="M148" s="89">
        <v>0</v>
      </c>
      <c r="N148" s="89" t="s">
        <v>918</v>
      </c>
      <c r="O148" s="89">
        <v>22</v>
      </c>
      <c r="P148" s="89">
        <v>0.37</v>
      </c>
      <c r="Q148" s="89">
        <v>8.1999999999999993</v>
      </c>
      <c r="R148" s="89" t="s">
        <v>1422</v>
      </c>
      <c r="S148" s="89" t="s">
        <v>920</v>
      </c>
      <c r="T148" s="89">
        <v>19</v>
      </c>
      <c r="U148" s="89">
        <v>0.35</v>
      </c>
      <c r="V148" s="89">
        <v>6.6</v>
      </c>
      <c r="W148" s="89" t="s">
        <v>1423</v>
      </c>
      <c r="X148" s="89" t="s">
        <v>917</v>
      </c>
      <c r="Y148" s="89">
        <v>12</v>
      </c>
      <c r="Z148" s="89">
        <v>0.27</v>
      </c>
      <c r="AA148" s="89">
        <v>3.2</v>
      </c>
      <c r="AB148" s="89" t="s">
        <v>1424</v>
      </c>
      <c r="AC148" s="89" t="s">
        <v>919</v>
      </c>
      <c r="AD148" s="89">
        <v>20</v>
      </c>
      <c r="AE148" s="89">
        <v>0.22</v>
      </c>
      <c r="AF148" s="89">
        <v>4.4000000000000004</v>
      </c>
      <c r="AG148" s="89" t="s">
        <v>1424</v>
      </c>
    </row>
    <row r="149" spans="1:36" x14ac:dyDescent="0.25">
      <c r="A149" s="89" t="str">
        <f t="shared" si="4"/>
        <v>8151</v>
      </c>
      <c r="B149" s="89" t="s">
        <v>1421</v>
      </c>
      <c r="C149" s="89" t="s">
        <v>1288</v>
      </c>
      <c r="D149" s="89">
        <f t="shared" si="5"/>
        <v>5</v>
      </c>
      <c r="E149" s="89">
        <v>73</v>
      </c>
      <c r="F149" s="89">
        <v>32.06</v>
      </c>
      <c r="G149" s="89">
        <v>23.4</v>
      </c>
      <c r="H149" s="89">
        <v>5</v>
      </c>
      <c r="I149" s="89">
        <v>0</v>
      </c>
      <c r="J149" s="89">
        <v>0</v>
      </c>
      <c r="K149" s="89">
        <v>1</v>
      </c>
      <c r="L149" s="89">
        <v>0</v>
      </c>
      <c r="M149" s="89">
        <v>0</v>
      </c>
      <c r="N149" s="89" t="s">
        <v>918</v>
      </c>
      <c r="O149" s="89">
        <v>22</v>
      </c>
      <c r="P149" s="89">
        <v>0.35</v>
      </c>
      <c r="Q149" s="89">
        <v>7.6</v>
      </c>
      <c r="R149" s="89" t="s">
        <v>1422</v>
      </c>
      <c r="S149" s="89" t="s">
        <v>920</v>
      </c>
      <c r="T149" s="89">
        <v>19</v>
      </c>
      <c r="U149" s="89">
        <v>0.3</v>
      </c>
      <c r="V149" s="89">
        <v>5.8</v>
      </c>
      <c r="W149" s="89" t="s">
        <v>1423</v>
      </c>
      <c r="X149" s="89" t="s">
        <v>917</v>
      </c>
      <c r="Y149" s="89">
        <v>12</v>
      </c>
      <c r="Z149" s="89">
        <v>0.37</v>
      </c>
      <c r="AA149" s="89">
        <v>4.4000000000000004</v>
      </c>
      <c r="AB149" s="89" t="s">
        <v>1424</v>
      </c>
      <c r="AC149" s="89" t="s">
        <v>919</v>
      </c>
      <c r="AD149" s="89">
        <v>20</v>
      </c>
      <c r="AE149" s="89">
        <v>0.28000000000000003</v>
      </c>
      <c r="AF149" s="89">
        <v>5.6</v>
      </c>
      <c r="AG149" s="89" t="s">
        <v>1424</v>
      </c>
    </row>
    <row r="150" spans="1:36" x14ac:dyDescent="0.25">
      <c r="A150" s="89" t="str">
        <f t="shared" si="4"/>
        <v>8181</v>
      </c>
      <c r="B150" s="89" t="s">
        <v>1421</v>
      </c>
      <c r="C150" s="89" t="s">
        <v>1289</v>
      </c>
      <c r="D150" s="89">
        <f t="shared" si="5"/>
        <v>13</v>
      </c>
      <c r="E150" s="89">
        <v>73</v>
      </c>
      <c r="F150" s="89">
        <v>25.92</v>
      </c>
      <c r="G150" s="89">
        <v>18.920000000000002</v>
      </c>
      <c r="H150" s="89">
        <v>13</v>
      </c>
      <c r="I150" s="89">
        <v>0</v>
      </c>
      <c r="J150" s="89">
        <v>0</v>
      </c>
      <c r="K150" s="89">
        <v>1</v>
      </c>
      <c r="L150" s="89">
        <v>0</v>
      </c>
      <c r="M150" s="89">
        <v>0</v>
      </c>
      <c r="N150" s="89" t="s">
        <v>918</v>
      </c>
      <c r="O150" s="89">
        <v>22</v>
      </c>
      <c r="P150" s="89">
        <v>0.28000000000000003</v>
      </c>
      <c r="Q150" s="89">
        <v>6.15</v>
      </c>
      <c r="R150" s="89" t="s">
        <v>1422</v>
      </c>
      <c r="S150" s="89" t="s">
        <v>920</v>
      </c>
      <c r="T150" s="89">
        <v>19</v>
      </c>
      <c r="U150" s="89">
        <v>0.26</v>
      </c>
      <c r="V150" s="89">
        <v>5</v>
      </c>
      <c r="W150" s="89" t="s">
        <v>1423</v>
      </c>
      <c r="X150" s="89" t="s">
        <v>917</v>
      </c>
      <c r="Y150" s="89">
        <v>12</v>
      </c>
      <c r="Z150" s="89">
        <v>0.21</v>
      </c>
      <c r="AA150" s="89">
        <v>2.54</v>
      </c>
      <c r="AB150" s="89" t="s">
        <v>1424</v>
      </c>
      <c r="AC150" s="89" t="s">
        <v>919</v>
      </c>
      <c r="AD150" s="89">
        <v>20</v>
      </c>
      <c r="AE150" s="89">
        <v>0.26</v>
      </c>
      <c r="AF150" s="89">
        <v>5.23</v>
      </c>
      <c r="AG150" s="89" t="s">
        <v>1424</v>
      </c>
    </row>
    <row r="151" spans="1:36" x14ac:dyDescent="0.25">
      <c r="A151" s="89" t="str">
        <f t="shared" si="4"/>
        <v>9732</v>
      </c>
      <c r="B151" s="89" t="s">
        <v>1421</v>
      </c>
      <c r="C151" s="89" t="s">
        <v>1290</v>
      </c>
      <c r="D151" s="89">
        <f t="shared" si="5"/>
        <v>6</v>
      </c>
      <c r="E151" s="89">
        <v>73</v>
      </c>
      <c r="F151" s="89">
        <v>36.99</v>
      </c>
      <c r="G151" s="89">
        <v>27</v>
      </c>
      <c r="H151" s="89">
        <v>6</v>
      </c>
      <c r="I151" s="89">
        <v>0</v>
      </c>
      <c r="J151" s="89">
        <v>0</v>
      </c>
      <c r="K151" s="89">
        <v>1</v>
      </c>
      <c r="L151" s="89">
        <v>0</v>
      </c>
      <c r="M151" s="89">
        <v>0</v>
      </c>
      <c r="N151" s="89" t="s">
        <v>918</v>
      </c>
      <c r="O151" s="89">
        <v>22</v>
      </c>
      <c r="P151" s="89">
        <v>0.43</v>
      </c>
      <c r="Q151" s="89">
        <v>9.5</v>
      </c>
      <c r="R151" s="89" t="s">
        <v>1422</v>
      </c>
      <c r="S151" s="89" t="s">
        <v>920</v>
      </c>
      <c r="T151" s="89">
        <v>19</v>
      </c>
      <c r="U151" s="89">
        <v>0.34</v>
      </c>
      <c r="V151" s="89">
        <v>6.33</v>
      </c>
      <c r="W151" s="89" t="s">
        <v>1423</v>
      </c>
      <c r="X151" s="89" t="s">
        <v>917</v>
      </c>
      <c r="Y151" s="89">
        <v>12</v>
      </c>
      <c r="Z151" s="89">
        <v>0.28999999999999998</v>
      </c>
      <c r="AA151" s="89">
        <v>3.5</v>
      </c>
      <c r="AB151" s="89" t="s">
        <v>1424</v>
      </c>
      <c r="AC151" s="89" t="s">
        <v>919</v>
      </c>
      <c r="AD151" s="89">
        <v>20</v>
      </c>
      <c r="AE151" s="89">
        <v>0.38</v>
      </c>
      <c r="AF151" s="89">
        <v>7.67</v>
      </c>
      <c r="AG151" s="89" t="s">
        <v>1424</v>
      </c>
    </row>
    <row r="152" spans="1:36" s="106" customFormat="1" x14ac:dyDescent="0.25">
      <c r="A152" s="89" t="str">
        <f t="shared" si="4"/>
        <v>9999</v>
      </c>
      <c r="B152" s="89" t="s">
        <v>1421</v>
      </c>
      <c r="C152" s="89" t="s">
        <v>1427</v>
      </c>
      <c r="D152" s="89">
        <v>21116</v>
      </c>
      <c r="E152" s="89">
        <v>73</v>
      </c>
      <c r="F152" s="89">
        <v>39.47</v>
      </c>
      <c r="G152" s="89">
        <v>28.81</v>
      </c>
      <c r="H152" s="89">
        <v>20121</v>
      </c>
      <c r="I152" s="89">
        <v>995</v>
      </c>
      <c r="J152" s="89">
        <v>0</v>
      </c>
      <c r="K152" s="89">
        <v>0.95</v>
      </c>
      <c r="L152" s="89">
        <v>0.05</v>
      </c>
      <c r="M152" s="89">
        <v>0</v>
      </c>
      <c r="N152" s="110" t="s">
        <v>918</v>
      </c>
      <c r="O152" s="110">
        <v>22</v>
      </c>
      <c r="P152" s="110">
        <v>0.41</v>
      </c>
      <c r="Q152" s="110">
        <v>8.98</v>
      </c>
      <c r="R152" s="110" t="s">
        <v>1422</v>
      </c>
      <c r="S152" s="108" t="s">
        <v>920</v>
      </c>
      <c r="T152" s="108">
        <v>19</v>
      </c>
      <c r="U152" s="108">
        <v>0.38</v>
      </c>
      <c r="V152" s="108">
        <v>7.26</v>
      </c>
      <c r="W152" s="108" t="s">
        <v>1423</v>
      </c>
      <c r="X152" s="107" t="s">
        <v>917</v>
      </c>
      <c r="Y152" s="107">
        <v>12</v>
      </c>
      <c r="Z152" s="107">
        <v>0.39</v>
      </c>
      <c r="AA152" s="107">
        <v>4.67</v>
      </c>
      <c r="AB152" s="107" t="s">
        <v>1424</v>
      </c>
      <c r="AC152" s="109" t="s">
        <v>919</v>
      </c>
      <c r="AD152" s="109">
        <v>20</v>
      </c>
      <c r="AE152" s="109">
        <v>0.4</v>
      </c>
      <c r="AF152" s="109">
        <v>7.9</v>
      </c>
      <c r="AG152" s="109" t="s">
        <v>1424</v>
      </c>
      <c r="AH152" s="89"/>
      <c r="AI152" s="89"/>
      <c r="AJ152" s="8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tabColor rgb="FFFFC000"/>
  </sheetPr>
  <dimension ref="A1:AM261"/>
  <sheetViews>
    <sheetView workbookViewId="0">
      <pane xSplit="3" ySplit="2" topLeftCell="D123" activePane="bottomRight" state="frozen"/>
      <selection activeCell="F474" sqref="F474"/>
      <selection pane="topRight" activeCell="F474" sqref="F474"/>
      <selection pane="bottomLeft" activeCell="F474" sqref="F474"/>
      <selection pane="bottomRight" activeCell="F474" sqref="F474"/>
    </sheetView>
  </sheetViews>
  <sheetFormatPr defaultColWidth="8.85546875" defaultRowHeight="15" outlineLevelCol="1" x14ac:dyDescent="0.25"/>
  <cols>
    <col min="1" max="2" width="8.85546875" style="89"/>
    <col min="3" max="3" width="19.140625" style="89" customWidth="1"/>
    <col min="4" max="6" width="8.85546875" style="89"/>
    <col min="7" max="15" width="8.85546875" style="89" customWidth="1" outlineLevel="1"/>
    <col min="16" max="16" width="8.85546875" style="89"/>
    <col min="17" max="20" width="8.85546875" style="89" customWidth="1" outlineLevel="1"/>
    <col min="21" max="21" width="8.85546875" style="89"/>
    <col min="22" max="25" width="8.85546875" style="89" customWidth="1" outlineLevel="1"/>
    <col min="26" max="26" width="8.85546875" style="89"/>
    <col min="27" max="30" width="8.85546875" style="89" customWidth="1" outlineLevel="1"/>
    <col min="31" max="16384" width="8.85546875" style="89"/>
  </cols>
  <sheetData>
    <row r="1" spans="1:38" x14ac:dyDescent="0.25">
      <c r="A1" s="87">
        <f>COLUMN()</f>
        <v>1</v>
      </c>
      <c r="B1" s="87">
        <f>COLUMN()</f>
        <v>2</v>
      </c>
      <c r="C1" s="87">
        <f>COLUMN()</f>
        <v>3</v>
      </c>
      <c r="D1" s="88">
        <f>COLUMN()</f>
        <v>4</v>
      </c>
      <c r="E1" s="87">
        <f>COLUMN()</f>
        <v>5</v>
      </c>
      <c r="F1" s="88">
        <f>COLUMN()</f>
        <v>6</v>
      </c>
      <c r="G1" s="87">
        <f>COLUMN()</f>
        <v>7</v>
      </c>
      <c r="H1" s="87">
        <f>COLUMN()</f>
        <v>8</v>
      </c>
      <c r="I1" s="87">
        <f>COLUMN()</f>
        <v>9</v>
      </c>
      <c r="J1" s="87">
        <f>COLUMN()</f>
        <v>10</v>
      </c>
      <c r="K1" s="87">
        <f>COLUMN()</f>
        <v>11</v>
      </c>
      <c r="L1" s="87">
        <f>COLUMN()</f>
        <v>12</v>
      </c>
      <c r="M1" s="87">
        <f>COLUMN()</f>
        <v>13</v>
      </c>
      <c r="N1" s="87">
        <f>COLUMN()</f>
        <v>14</v>
      </c>
      <c r="O1" s="87">
        <f>COLUMN()</f>
        <v>15</v>
      </c>
      <c r="P1" s="88">
        <f>COLUMN()</f>
        <v>16</v>
      </c>
      <c r="Q1" s="87">
        <f>COLUMN()</f>
        <v>17</v>
      </c>
      <c r="R1" s="87">
        <f>COLUMN()</f>
        <v>18</v>
      </c>
      <c r="S1" s="87">
        <f>COLUMN()</f>
        <v>19</v>
      </c>
      <c r="T1" s="87">
        <f>COLUMN()</f>
        <v>20</v>
      </c>
      <c r="U1" s="88">
        <f>COLUMN()</f>
        <v>21</v>
      </c>
      <c r="V1" s="87">
        <f>COLUMN()</f>
        <v>22</v>
      </c>
      <c r="W1" s="87">
        <f>COLUMN()</f>
        <v>23</v>
      </c>
      <c r="X1" s="87">
        <f>COLUMN()</f>
        <v>24</v>
      </c>
      <c r="Y1" s="87">
        <f>COLUMN()</f>
        <v>25</v>
      </c>
      <c r="Z1" s="88">
        <f>COLUMN()</f>
        <v>26</v>
      </c>
      <c r="AA1" s="87">
        <f>COLUMN()</f>
        <v>27</v>
      </c>
      <c r="AB1" s="87">
        <f>COLUMN()</f>
        <v>28</v>
      </c>
      <c r="AC1" s="87">
        <f>COLUMN()</f>
        <v>29</v>
      </c>
      <c r="AD1" s="87">
        <f>COLUMN()</f>
        <v>30</v>
      </c>
      <c r="AE1" s="88">
        <f>COLUMN()</f>
        <v>31</v>
      </c>
      <c r="AF1" s="87">
        <f>COLUMN()</f>
        <v>32</v>
      </c>
      <c r="AG1" s="87">
        <f>COLUMN()</f>
        <v>33</v>
      </c>
    </row>
    <row r="2" spans="1:38" s="90" customFormat="1" ht="60" x14ac:dyDescent="0.2">
      <c r="A2" s="90" t="s">
        <v>983</v>
      </c>
      <c r="B2" s="90" t="s">
        <v>91</v>
      </c>
      <c r="C2" s="90" t="s">
        <v>15</v>
      </c>
      <c r="D2" s="90" t="s">
        <v>1383</v>
      </c>
      <c r="E2" s="90" t="s">
        <v>1010</v>
      </c>
      <c r="F2" s="90" t="s">
        <v>90</v>
      </c>
      <c r="G2" s="90" t="s">
        <v>89</v>
      </c>
      <c r="H2" s="90" t="s">
        <v>1011</v>
      </c>
      <c r="I2" s="90" t="s">
        <v>1012</v>
      </c>
      <c r="J2" s="90" t="s">
        <v>1013</v>
      </c>
      <c r="K2" s="90" t="s">
        <v>1014</v>
      </c>
      <c r="L2" s="90" t="s">
        <v>1015</v>
      </c>
      <c r="M2" s="90" t="s">
        <v>1016</v>
      </c>
      <c r="N2" s="90" t="s">
        <v>1017</v>
      </c>
      <c r="O2" s="90" t="s">
        <v>1018</v>
      </c>
      <c r="P2" s="90" t="s">
        <v>1384</v>
      </c>
      <c r="Q2" s="90" t="s">
        <v>1020</v>
      </c>
      <c r="R2" s="90" t="s">
        <v>1385</v>
      </c>
      <c r="S2" s="90" t="s">
        <v>1021</v>
      </c>
      <c r="T2" s="90" t="s">
        <v>1022</v>
      </c>
      <c r="U2" s="90" t="s">
        <v>1386</v>
      </c>
      <c r="V2" s="90" t="s">
        <v>1024</v>
      </c>
      <c r="W2" s="90" t="s">
        <v>1387</v>
      </c>
      <c r="X2" s="90" t="s">
        <v>1025</v>
      </c>
      <c r="Y2" s="90" t="s">
        <v>1026</v>
      </c>
      <c r="Z2" s="90" t="s">
        <v>1388</v>
      </c>
      <c r="AA2" s="90" t="s">
        <v>1028</v>
      </c>
      <c r="AB2" s="90" t="s">
        <v>1389</v>
      </c>
      <c r="AC2" s="90" t="s">
        <v>1029</v>
      </c>
      <c r="AD2" s="90" t="s">
        <v>1030</v>
      </c>
      <c r="AE2" s="90" t="s">
        <v>1390</v>
      </c>
      <c r="AF2" s="90" t="s">
        <v>1032</v>
      </c>
      <c r="AG2" s="90" t="s">
        <v>1391</v>
      </c>
      <c r="AH2" s="90" t="s">
        <v>1033</v>
      </c>
      <c r="AI2" s="90" t="s">
        <v>1034</v>
      </c>
      <c r="AJ2" s="90" t="s">
        <v>1035</v>
      </c>
      <c r="AK2" s="90" t="s">
        <v>1036</v>
      </c>
      <c r="AL2" s="90" t="s">
        <v>1392</v>
      </c>
    </row>
    <row r="3" spans="1:38" x14ac:dyDescent="0.25">
      <c r="A3" s="89" t="str">
        <f>LEFT(C3,4)</f>
        <v>0041</v>
      </c>
      <c r="B3" s="89" t="s">
        <v>1393</v>
      </c>
      <c r="C3" s="89" t="s">
        <v>1037</v>
      </c>
      <c r="D3" s="89">
        <f>SUM(H3:J3)</f>
        <v>119</v>
      </c>
      <c r="E3" s="89">
        <v>66</v>
      </c>
      <c r="F3" s="89">
        <v>52.56</v>
      </c>
      <c r="G3" s="89">
        <v>34.69</v>
      </c>
      <c r="H3" s="89">
        <v>102</v>
      </c>
      <c r="I3" s="89">
        <v>17</v>
      </c>
      <c r="J3" s="89">
        <v>0</v>
      </c>
      <c r="K3" s="89">
        <v>0.86</v>
      </c>
      <c r="L3" s="89">
        <v>0.14000000000000001</v>
      </c>
      <c r="M3" s="89">
        <v>0</v>
      </c>
      <c r="N3" s="89" t="s">
        <v>918</v>
      </c>
      <c r="O3" s="89">
        <v>19</v>
      </c>
      <c r="P3" s="89">
        <v>0.5</v>
      </c>
      <c r="Q3" s="89">
        <v>9.44</v>
      </c>
      <c r="R3" s="89" t="s">
        <v>1394</v>
      </c>
      <c r="S3" s="89" t="s">
        <v>920</v>
      </c>
      <c r="T3" s="89">
        <v>15</v>
      </c>
      <c r="U3" s="89">
        <v>0.51</v>
      </c>
      <c r="V3" s="89">
        <v>7.7</v>
      </c>
      <c r="W3" s="89" t="s">
        <v>1395</v>
      </c>
      <c r="X3" s="89" t="s">
        <v>917</v>
      </c>
      <c r="Y3" s="89">
        <v>8</v>
      </c>
      <c r="Z3" s="89">
        <v>0.44</v>
      </c>
      <c r="AA3" s="89">
        <v>3.53</v>
      </c>
      <c r="AB3" s="89" t="s">
        <v>1396</v>
      </c>
      <c r="AC3" s="89" t="s">
        <v>919</v>
      </c>
      <c r="AD3" s="89">
        <v>24</v>
      </c>
      <c r="AE3" s="89">
        <v>0.59</v>
      </c>
      <c r="AF3" s="89">
        <v>14.03</v>
      </c>
      <c r="AG3" s="89" t="s">
        <v>1396</v>
      </c>
    </row>
    <row r="4" spans="1:38" x14ac:dyDescent="0.25">
      <c r="A4" s="89" t="str">
        <f t="shared" ref="A4:A67" si="0">LEFT(C4,4)</f>
        <v>0070</v>
      </c>
      <c r="B4" s="89" t="s">
        <v>1393</v>
      </c>
      <c r="C4" s="89" t="s">
        <v>1038</v>
      </c>
      <c r="D4" s="89">
        <f t="shared" ref="D4:D67" si="1">SUM(H4:J4)</f>
        <v>49</v>
      </c>
      <c r="E4" s="89">
        <v>66</v>
      </c>
      <c r="F4" s="89">
        <v>54.42</v>
      </c>
      <c r="G4" s="89">
        <v>35.92</v>
      </c>
      <c r="H4" s="89">
        <v>45</v>
      </c>
      <c r="I4" s="89">
        <v>4</v>
      </c>
      <c r="J4" s="89">
        <v>0</v>
      </c>
      <c r="K4" s="89">
        <v>0.92</v>
      </c>
      <c r="L4" s="89">
        <v>0.08</v>
      </c>
      <c r="M4" s="89">
        <v>0</v>
      </c>
      <c r="N4" s="89" t="s">
        <v>918</v>
      </c>
      <c r="O4" s="89">
        <v>19</v>
      </c>
      <c r="P4" s="89">
        <v>0.5</v>
      </c>
      <c r="Q4" s="89">
        <v>9.5299999999999994</v>
      </c>
      <c r="R4" s="89" t="s">
        <v>1394</v>
      </c>
      <c r="S4" s="89" t="s">
        <v>920</v>
      </c>
      <c r="T4" s="89">
        <v>15</v>
      </c>
      <c r="U4" s="89">
        <v>0.55000000000000004</v>
      </c>
      <c r="V4" s="89">
        <v>8.31</v>
      </c>
      <c r="W4" s="89" t="s">
        <v>1395</v>
      </c>
      <c r="X4" s="89" t="s">
        <v>917</v>
      </c>
      <c r="Y4" s="89">
        <v>8</v>
      </c>
      <c r="Z4" s="89">
        <v>0.44</v>
      </c>
      <c r="AA4" s="89">
        <v>3.49</v>
      </c>
      <c r="AB4" s="89" t="s">
        <v>1396</v>
      </c>
      <c r="AC4" s="89" t="s">
        <v>919</v>
      </c>
      <c r="AD4" s="89">
        <v>24</v>
      </c>
      <c r="AE4" s="89">
        <v>0.61</v>
      </c>
      <c r="AF4" s="89">
        <v>14.59</v>
      </c>
      <c r="AG4" s="89" t="s">
        <v>1396</v>
      </c>
    </row>
    <row r="5" spans="1:38" x14ac:dyDescent="0.25">
      <c r="A5" s="89" t="str">
        <f t="shared" si="0"/>
        <v>0071</v>
      </c>
      <c r="B5" s="89" t="s">
        <v>1393</v>
      </c>
      <c r="C5" s="89" t="s">
        <v>1039</v>
      </c>
      <c r="D5" s="89">
        <f t="shared" si="1"/>
        <v>188</v>
      </c>
      <c r="E5" s="89">
        <v>66</v>
      </c>
      <c r="F5" s="89">
        <v>50.35</v>
      </c>
      <c r="G5" s="89">
        <v>33.229999999999997</v>
      </c>
      <c r="H5" s="89">
        <v>167</v>
      </c>
      <c r="I5" s="89">
        <v>21</v>
      </c>
      <c r="J5" s="89">
        <v>0</v>
      </c>
      <c r="K5" s="89">
        <v>0.89</v>
      </c>
      <c r="L5" s="89">
        <v>0.11</v>
      </c>
      <c r="M5" s="89">
        <v>0</v>
      </c>
      <c r="N5" s="89" t="s">
        <v>918</v>
      </c>
      <c r="O5" s="89">
        <v>19</v>
      </c>
      <c r="P5" s="89">
        <v>0.48</v>
      </c>
      <c r="Q5" s="89">
        <v>9.1999999999999993</v>
      </c>
      <c r="R5" s="89" t="s">
        <v>1394</v>
      </c>
      <c r="S5" s="89" t="s">
        <v>920</v>
      </c>
      <c r="T5" s="89">
        <v>15</v>
      </c>
      <c r="U5" s="89">
        <v>0.49</v>
      </c>
      <c r="V5" s="89">
        <v>7.41</v>
      </c>
      <c r="W5" s="89" t="s">
        <v>1395</v>
      </c>
      <c r="X5" s="89" t="s">
        <v>917</v>
      </c>
      <c r="Y5" s="89">
        <v>8</v>
      </c>
      <c r="Z5" s="89">
        <v>0.42</v>
      </c>
      <c r="AA5" s="89">
        <v>3.35</v>
      </c>
      <c r="AB5" s="89" t="s">
        <v>1396</v>
      </c>
      <c r="AC5" s="89" t="s">
        <v>919</v>
      </c>
      <c r="AD5" s="89">
        <v>24</v>
      </c>
      <c r="AE5" s="89">
        <v>0.55000000000000004</v>
      </c>
      <c r="AF5" s="89">
        <v>13.27</v>
      </c>
      <c r="AG5" s="89" t="s">
        <v>1396</v>
      </c>
    </row>
    <row r="6" spans="1:38" x14ac:dyDescent="0.25">
      <c r="A6" s="89" t="str">
        <f t="shared" si="0"/>
        <v>0072</v>
      </c>
      <c r="B6" s="89" t="s">
        <v>1393</v>
      </c>
      <c r="C6" s="89" t="s">
        <v>1040</v>
      </c>
      <c r="D6" s="89">
        <f t="shared" si="1"/>
        <v>64</v>
      </c>
      <c r="E6" s="89">
        <v>66</v>
      </c>
      <c r="F6" s="89">
        <v>24.36</v>
      </c>
      <c r="G6" s="89">
        <v>16.079999999999998</v>
      </c>
      <c r="H6" s="89">
        <v>64</v>
      </c>
      <c r="I6" s="89">
        <v>0</v>
      </c>
      <c r="J6" s="89">
        <v>0</v>
      </c>
      <c r="K6" s="89">
        <v>1</v>
      </c>
      <c r="L6" s="89">
        <v>0</v>
      </c>
      <c r="M6" s="89">
        <v>0</v>
      </c>
      <c r="N6" s="89" t="s">
        <v>918</v>
      </c>
      <c r="O6" s="89">
        <v>19</v>
      </c>
      <c r="P6" s="89">
        <v>0.25</v>
      </c>
      <c r="Q6" s="89">
        <v>4.66</v>
      </c>
      <c r="R6" s="89" t="s">
        <v>1394</v>
      </c>
      <c r="S6" s="89" t="s">
        <v>920</v>
      </c>
      <c r="T6" s="89">
        <v>15</v>
      </c>
      <c r="U6" s="89">
        <v>0.27</v>
      </c>
      <c r="V6" s="89">
        <v>4.0199999999999996</v>
      </c>
      <c r="W6" s="89" t="s">
        <v>1395</v>
      </c>
      <c r="X6" s="89" t="s">
        <v>917</v>
      </c>
      <c r="Y6" s="89">
        <v>8</v>
      </c>
      <c r="Z6" s="89">
        <v>0.14000000000000001</v>
      </c>
      <c r="AA6" s="89">
        <v>1.06</v>
      </c>
      <c r="AB6" s="89" t="s">
        <v>1396</v>
      </c>
      <c r="AC6" s="89" t="s">
        <v>919</v>
      </c>
      <c r="AD6" s="89">
        <v>24</v>
      </c>
      <c r="AE6" s="89">
        <v>0.27</v>
      </c>
      <c r="AF6" s="89">
        <v>6.34</v>
      </c>
      <c r="AG6" s="89" t="s">
        <v>1396</v>
      </c>
    </row>
    <row r="7" spans="1:38" x14ac:dyDescent="0.25">
      <c r="A7" s="89" t="str">
        <f t="shared" si="0"/>
        <v>0073</v>
      </c>
      <c r="B7" s="89" t="s">
        <v>1393</v>
      </c>
      <c r="C7" s="89" t="s">
        <v>1041</v>
      </c>
      <c r="D7" s="89">
        <f t="shared" si="1"/>
        <v>132</v>
      </c>
      <c r="E7" s="89">
        <v>66</v>
      </c>
      <c r="F7" s="89">
        <v>42.62</v>
      </c>
      <c r="G7" s="89">
        <v>28.13</v>
      </c>
      <c r="H7" s="89">
        <v>128</v>
      </c>
      <c r="I7" s="89">
        <v>4</v>
      </c>
      <c r="J7" s="89">
        <v>0</v>
      </c>
      <c r="K7" s="89">
        <v>0.97</v>
      </c>
      <c r="L7" s="89">
        <v>0.03</v>
      </c>
      <c r="M7" s="89">
        <v>0</v>
      </c>
      <c r="N7" s="89" t="s">
        <v>918</v>
      </c>
      <c r="O7" s="89">
        <v>19</v>
      </c>
      <c r="P7" s="89">
        <v>0.42</v>
      </c>
      <c r="Q7" s="89">
        <v>7.97</v>
      </c>
      <c r="R7" s="89" t="s">
        <v>1394</v>
      </c>
      <c r="S7" s="89" t="s">
        <v>920</v>
      </c>
      <c r="T7" s="89">
        <v>15</v>
      </c>
      <c r="U7" s="89">
        <v>0.42</v>
      </c>
      <c r="V7" s="89">
        <v>6.33</v>
      </c>
      <c r="W7" s="89" t="s">
        <v>1395</v>
      </c>
      <c r="X7" s="89" t="s">
        <v>917</v>
      </c>
      <c r="Y7" s="89">
        <v>8</v>
      </c>
      <c r="Z7" s="89">
        <v>0.31</v>
      </c>
      <c r="AA7" s="89">
        <v>2.4900000000000002</v>
      </c>
      <c r="AB7" s="89" t="s">
        <v>1396</v>
      </c>
      <c r="AC7" s="89" t="s">
        <v>919</v>
      </c>
      <c r="AD7" s="89">
        <v>24</v>
      </c>
      <c r="AE7" s="89">
        <v>0.47</v>
      </c>
      <c r="AF7" s="89">
        <v>11.34</v>
      </c>
      <c r="AG7" s="89" t="s">
        <v>1396</v>
      </c>
    </row>
    <row r="8" spans="1:38" x14ac:dyDescent="0.25">
      <c r="A8" s="89" t="str">
        <f t="shared" si="0"/>
        <v>0081</v>
      </c>
      <c r="B8" s="89" t="s">
        <v>1393</v>
      </c>
      <c r="C8" s="89" t="s">
        <v>1042</v>
      </c>
      <c r="D8" s="89">
        <f t="shared" si="1"/>
        <v>66</v>
      </c>
      <c r="E8" s="89">
        <v>66</v>
      </c>
      <c r="F8" s="89">
        <v>41.62</v>
      </c>
      <c r="G8" s="89">
        <v>27.47</v>
      </c>
      <c r="H8" s="89">
        <v>65</v>
      </c>
      <c r="I8" s="89">
        <v>1</v>
      </c>
      <c r="J8" s="89">
        <v>0</v>
      </c>
      <c r="K8" s="89">
        <v>0.98</v>
      </c>
      <c r="L8" s="89">
        <v>0.02</v>
      </c>
      <c r="M8" s="89">
        <v>0</v>
      </c>
      <c r="N8" s="89" t="s">
        <v>918</v>
      </c>
      <c r="O8" s="89">
        <v>19</v>
      </c>
      <c r="P8" s="89">
        <v>0.39</v>
      </c>
      <c r="Q8" s="89">
        <v>7.47</v>
      </c>
      <c r="R8" s="89" t="s">
        <v>1394</v>
      </c>
      <c r="S8" s="89" t="s">
        <v>920</v>
      </c>
      <c r="T8" s="89">
        <v>15</v>
      </c>
      <c r="U8" s="89">
        <v>0.41</v>
      </c>
      <c r="V8" s="89">
        <v>6.09</v>
      </c>
      <c r="W8" s="89" t="s">
        <v>1395</v>
      </c>
      <c r="X8" s="89" t="s">
        <v>917</v>
      </c>
      <c r="Y8" s="89">
        <v>8</v>
      </c>
      <c r="Z8" s="89">
        <v>0.32</v>
      </c>
      <c r="AA8" s="89">
        <v>2.52</v>
      </c>
      <c r="AB8" s="89" t="s">
        <v>1396</v>
      </c>
      <c r="AC8" s="89" t="s">
        <v>919</v>
      </c>
      <c r="AD8" s="89">
        <v>24</v>
      </c>
      <c r="AE8" s="89">
        <v>0.48</v>
      </c>
      <c r="AF8" s="89">
        <v>11.39</v>
      </c>
      <c r="AG8" s="89" t="s">
        <v>1396</v>
      </c>
    </row>
    <row r="9" spans="1:38" x14ac:dyDescent="0.25">
      <c r="A9" s="89" t="str">
        <f t="shared" si="0"/>
        <v>0091</v>
      </c>
      <c r="B9" s="89" t="s">
        <v>1393</v>
      </c>
      <c r="C9" s="89" t="s">
        <v>1043</v>
      </c>
      <c r="D9" s="89">
        <f t="shared" si="1"/>
        <v>206</v>
      </c>
      <c r="E9" s="89">
        <v>66</v>
      </c>
      <c r="F9" s="89">
        <v>48.13</v>
      </c>
      <c r="G9" s="89">
        <v>31.77</v>
      </c>
      <c r="H9" s="89">
        <v>188</v>
      </c>
      <c r="I9" s="89">
        <v>18</v>
      </c>
      <c r="J9" s="89">
        <v>0</v>
      </c>
      <c r="K9" s="89">
        <v>0.91</v>
      </c>
      <c r="L9" s="89">
        <v>0.09</v>
      </c>
      <c r="M9" s="89">
        <v>0</v>
      </c>
      <c r="N9" s="89" t="s">
        <v>918</v>
      </c>
      <c r="O9" s="89">
        <v>19</v>
      </c>
      <c r="P9" s="89">
        <v>0.45</v>
      </c>
      <c r="Q9" s="89">
        <v>8.52</v>
      </c>
      <c r="R9" s="89" t="s">
        <v>1394</v>
      </c>
      <c r="S9" s="89" t="s">
        <v>920</v>
      </c>
      <c r="T9" s="89">
        <v>15</v>
      </c>
      <c r="U9" s="89">
        <v>0.46</v>
      </c>
      <c r="V9" s="89">
        <v>6.94</v>
      </c>
      <c r="W9" s="89" t="s">
        <v>1395</v>
      </c>
      <c r="X9" s="89" t="s">
        <v>917</v>
      </c>
      <c r="Y9" s="89">
        <v>8</v>
      </c>
      <c r="Z9" s="89">
        <v>0.38</v>
      </c>
      <c r="AA9" s="89">
        <v>3.02</v>
      </c>
      <c r="AB9" s="89" t="s">
        <v>1396</v>
      </c>
      <c r="AC9" s="89" t="s">
        <v>919</v>
      </c>
      <c r="AD9" s="89">
        <v>24</v>
      </c>
      <c r="AE9" s="89">
        <v>0.55000000000000004</v>
      </c>
      <c r="AF9" s="89">
        <v>13.28</v>
      </c>
      <c r="AG9" s="89" t="s">
        <v>1396</v>
      </c>
    </row>
    <row r="10" spans="1:38" x14ac:dyDescent="0.25">
      <c r="A10" s="89" t="str">
        <f t="shared" si="0"/>
        <v>0092</v>
      </c>
      <c r="B10" s="89" t="s">
        <v>1393</v>
      </c>
      <c r="C10" s="89" t="s">
        <v>1044</v>
      </c>
      <c r="D10" s="89">
        <f t="shared" si="1"/>
        <v>226</v>
      </c>
      <c r="E10" s="89">
        <v>66</v>
      </c>
      <c r="F10" s="89">
        <v>47.72</v>
      </c>
      <c r="G10" s="89">
        <v>31.5</v>
      </c>
      <c r="H10" s="89">
        <v>203</v>
      </c>
      <c r="I10" s="89">
        <v>23</v>
      </c>
      <c r="J10" s="89">
        <v>0</v>
      </c>
      <c r="K10" s="89">
        <v>0.9</v>
      </c>
      <c r="L10" s="89">
        <v>0.1</v>
      </c>
      <c r="M10" s="89">
        <v>0</v>
      </c>
      <c r="N10" s="89" t="s">
        <v>918</v>
      </c>
      <c r="O10" s="89">
        <v>19</v>
      </c>
      <c r="P10" s="89">
        <v>0.46</v>
      </c>
      <c r="Q10" s="89">
        <v>8.84</v>
      </c>
      <c r="R10" s="89" t="s">
        <v>1394</v>
      </c>
      <c r="S10" s="89" t="s">
        <v>920</v>
      </c>
      <c r="T10" s="89">
        <v>15</v>
      </c>
      <c r="U10" s="89">
        <v>0.47</v>
      </c>
      <c r="V10" s="89">
        <v>7.08</v>
      </c>
      <c r="W10" s="89" t="s">
        <v>1395</v>
      </c>
      <c r="X10" s="89" t="s">
        <v>917</v>
      </c>
      <c r="Y10" s="89">
        <v>8</v>
      </c>
      <c r="Z10" s="89">
        <v>0.37</v>
      </c>
      <c r="AA10" s="89">
        <v>2.94</v>
      </c>
      <c r="AB10" s="89" t="s">
        <v>1396</v>
      </c>
      <c r="AC10" s="89" t="s">
        <v>919</v>
      </c>
      <c r="AD10" s="89">
        <v>24</v>
      </c>
      <c r="AE10" s="89">
        <v>0.53</v>
      </c>
      <c r="AF10" s="89">
        <v>12.64</v>
      </c>
      <c r="AG10" s="89" t="s">
        <v>1396</v>
      </c>
    </row>
    <row r="11" spans="1:38" x14ac:dyDescent="0.25">
      <c r="A11" s="89" t="str">
        <f t="shared" si="0"/>
        <v>0100</v>
      </c>
      <c r="B11" s="89" t="s">
        <v>1393</v>
      </c>
      <c r="C11" s="89" t="s">
        <v>1045</v>
      </c>
      <c r="D11" s="89">
        <f t="shared" si="1"/>
        <v>118</v>
      </c>
      <c r="E11" s="89">
        <v>66</v>
      </c>
      <c r="F11" s="89">
        <v>50.36</v>
      </c>
      <c r="G11" s="89">
        <v>33.24</v>
      </c>
      <c r="H11" s="89">
        <v>112</v>
      </c>
      <c r="I11" s="89">
        <v>6</v>
      </c>
      <c r="J11" s="89">
        <v>0</v>
      </c>
      <c r="K11" s="89">
        <v>0.95</v>
      </c>
      <c r="L11" s="89">
        <v>0.05</v>
      </c>
      <c r="M11" s="89">
        <v>0</v>
      </c>
      <c r="N11" s="89" t="s">
        <v>918</v>
      </c>
      <c r="O11" s="89">
        <v>19</v>
      </c>
      <c r="P11" s="89">
        <v>0.49</v>
      </c>
      <c r="Q11" s="89">
        <v>9.2100000000000009</v>
      </c>
      <c r="R11" s="89" t="s">
        <v>1394</v>
      </c>
      <c r="S11" s="89" t="s">
        <v>920</v>
      </c>
      <c r="T11" s="89">
        <v>15</v>
      </c>
      <c r="U11" s="89">
        <v>0.51</v>
      </c>
      <c r="V11" s="89">
        <v>7.63</v>
      </c>
      <c r="W11" s="89" t="s">
        <v>1395</v>
      </c>
      <c r="X11" s="89" t="s">
        <v>917</v>
      </c>
      <c r="Y11" s="89">
        <v>8</v>
      </c>
      <c r="Z11" s="89">
        <v>0.37</v>
      </c>
      <c r="AA11" s="89">
        <v>2.94</v>
      </c>
      <c r="AB11" s="89" t="s">
        <v>1396</v>
      </c>
      <c r="AC11" s="89" t="s">
        <v>919</v>
      </c>
      <c r="AD11" s="89">
        <v>24</v>
      </c>
      <c r="AE11" s="89">
        <v>0.56000000000000005</v>
      </c>
      <c r="AF11" s="89">
        <v>13.46</v>
      </c>
      <c r="AG11" s="89" t="s">
        <v>1396</v>
      </c>
    </row>
    <row r="12" spans="1:38" x14ac:dyDescent="0.25">
      <c r="A12" s="89" t="str">
        <f t="shared" si="0"/>
        <v>0101</v>
      </c>
      <c r="B12" s="89" t="s">
        <v>1393</v>
      </c>
      <c r="C12" s="89" t="s">
        <v>1046</v>
      </c>
      <c r="D12" s="89">
        <f t="shared" si="1"/>
        <v>44</v>
      </c>
      <c r="E12" s="89">
        <v>66</v>
      </c>
      <c r="F12" s="89">
        <v>37.4</v>
      </c>
      <c r="G12" s="89">
        <v>24.68</v>
      </c>
      <c r="H12" s="89">
        <v>44</v>
      </c>
      <c r="I12" s="89">
        <v>0</v>
      </c>
      <c r="J12" s="89">
        <v>0</v>
      </c>
      <c r="K12" s="89">
        <v>1</v>
      </c>
      <c r="L12" s="89">
        <v>0</v>
      </c>
      <c r="M12" s="89">
        <v>0</v>
      </c>
      <c r="N12" s="89" t="s">
        <v>918</v>
      </c>
      <c r="O12" s="89">
        <v>19</v>
      </c>
      <c r="P12" s="89">
        <v>0.38</v>
      </c>
      <c r="Q12" s="89">
        <v>7.14</v>
      </c>
      <c r="R12" s="89" t="s">
        <v>1394</v>
      </c>
      <c r="S12" s="89" t="s">
        <v>920</v>
      </c>
      <c r="T12" s="89">
        <v>15</v>
      </c>
      <c r="U12" s="89">
        <v>0.35</v>
      </c>
      <c r="V12" s="89">
        <v>5.27</v>
      </c>
      <c r="W12" s="89" t="s">
        <v>1395</v>
      </c>
      <c r="X12" s="89" t="s">
        <v>917</v>
      </c>
      <c r="Y12" s="89">
        <v>8</v>
      </c>
      <c r="Z12" s="89">
        <v>0.3</v>
      </c>
      <c r="AA12" s="89">
        <v>2.39</v>
      </c>
      <c r="AB12" s="89" t="s">
        <v>1396</v>
      </c>
      <c r="AC12" s="89" t="s">
        <v>919</v>
      </c>
      <c r="AD12" s="89">
        <v>24</v>
      </c>
      <c r="AE12" s="89">
        <v>0.41</v>
      </c>
      <c r="AF12" s="89">
        <v>9.89</v>
      </c>
      <c r="AG12" s="89" t="s">
        <v>1396</v>
      </c>
    </row>
    <row r="13" spans="1:38" x14ac:dyDescent="0.25">
      <c r="A13" s="89" t="str">
        <f t="shared" si="0"/>
        <v>0102</v>
      </c>
      <c r="B13" s="89" t="s">
        <v>1393</v>
      </c>
      <c r="C13" s="89" t="s">
        <v>1292</v>
      </c>
      <c r="D13" s="89">
        <f t="shared" si="1"/>
        <v>79</v>
      </c>
      <c r="E13" s="89">
        <v>66</v>
      </c>
      <c r="F13" s="89">
        <v>44.3</v>
      </c>
      <c r="G13" s="89">
        <v>29.24</v>
      </c>
      <c r="H13" s="89">
        <v>77</v>
      </c>
      <c r="I13" s="89">
        <v>2</v>
      </c>
      <c r="J13" s="89">
        <v>0</v>
      </c>
      <c r="K13" s="89">
        <v>0.97</v>
      </c>
      <c r="L13" s="89">
        <v>0.03</v>
      </c>
      <c r="M13" s="89">
        <v>0</v>
      </c>
      <c r="N13" s="89" t="s">
        <v>918</v>
      </c>
      <c r="O13" s="89">
        <v>19</v>
      </c>
      <c r="P13" s="89">
        <v>0.43</v>
      </c>
      <c r="Q13" s="89">
        <v>8.08</v>
      </c>
      <c r="R13" s="89" t="s">
        <v>1394</v>
      </c>
      <c r="S13" s="89" t="s">
        <v>920</v>
      </c>
      <c r="T13" s="89">
        <v>15</v>
      </c>
      <c r="U13" s="89">
        <v>0.44</v>
      </c>
      <c r="V13" s="89">
        <v>6.66</v>
      </c>
      <c r="W13" s="89" t="s">
        <v>1395</v>
      </c>
      <c r="X13" s="89" t="s">
        <v>917</v>
      </c>
      <c r="Y13" s="89">
        <v>8</v>
      </c>
      <c r="Z13" s="89">
        <v>0.33</v>
      </c>
      <c r="AA13" s="89">
        <v>2.65</v>
      </c>
      <c r="AB13" s="89" t="s">
        <v>1396</v>
      </c>
      <c r="AC13" s="89" t="s">
        <v>919</v>
      </c>
      <c r="AD13" s="89">
        <v>24</v>
      </c>
      <c r="AE13" s="89">
        <v>0.49</v>
      </c>
      <c r="AF13" s="89">
        <v>11.86</v>
      </c>
      <c r="AG13" s="89" t="s">
        <v>1396</v>
      </c>
    </row>
    <row r="14" spans="1:38" x14ac:dyDescent="0.25">
      <c r="A14" s="89" t="str">
        <f t="shared" si="0"/>
        <v>0111</v>
      </c>
      <c r="B14" s="89" t="s">
        <v>1393</v>
      </c>
      <c r="C14" s="89" t="s">
        <v>1047</v>
      </c>
      <c r="D14" s="89">
        <f t="shared" si="1"/>
        <v>84</v>
      </c>
      <c r="E14" s="89">
        <v>66</v>
      </c>
      <c r="F14" s="89">
        <v>46.43</v>
      </c>
      <c r="G14" s="89">
        <v>30.64</v>
      </c>
      <c r="H14" s="89">
        <v>80</v>
      </c>
      <c r="I14" s="89">
        <v>4</v>
      </c>
      <c r="J14" s="89">
        <v>0</v>
      </c>
      <c r="K14" s="89">
        <v>0.95</v>
      </c>
      <c r="L14" s="89">
        <v>0.05</v>
      </c>
      <c r="M14" s="89">
        <v>0</v>
      </c>
      <c r="N14" s="89" t="s">
        <v>918</v>
      </c>
      <c r="O14" s="89">
        <v>19</v>
      </c>
      <c r="P14" s="89">
        <v>0.44</v>
      </c>
      <c r="Q14" s="89">
        <v>8.36</v>
      </c>
      <c r="R14" s="89" t="s">
        <v>1394</v>
      </c>
      <c r="S14" s="89" t="s">
        <v>920</v>
      </c>
      <c r="T14" s="89">
        <v>15</v>
      </c>
      <c r="U14" s="89">
        <v>0.45</v>
      </c>
      <c r="V14" s="89">
        <v>6.7</v>
      </c>
      <c r="W14" s="89" t="s">
        <v>1395</v>
      </c>
      <c r="X14" s="89" t="s">
        <v>917</v>
      </c>
      <c r="Y14" s="89">
        <v>8</v>
      </c>
      <c r="Z14" s="89">
        <v>0.37</v>
      </c>
      <c r="AA14" s="89">
        <v>2.96</v>
      </c>
      <c r="AB14" s="89" t="s">
        <v>1396</v>
      </c>
      <c r="AC14" s="89" t="s">
        <v>919</v>
      </c>
      <c r="AD14" s="89">
        <v>24</v>
      </c>
      <c r="AE14" s="89">
        <v>0.53</v>
      </c>
      <c r="AF14" s="89">
        <v>12.62</v>
      </c>
      <c r="AG14" s="89" t="s">
        <v>1396</v>
      </c>
    </row>
    <row r="15" spans="1:38" x14ac:dyDescent="0.25">
      <c r="A15" s="89" t="str">
        <f t="shared" si="0"/>
        <v>0121</v>
      </c>
      <c r="B15" s="89" t="s">
        <v>1393</v>
      </c>
      <c r="C15" s="89" t="s">
        <v>1048</v>
      </c>
      <c r="D15" s="89">
        <f t="shared" si="1"/>
        <v>117</v>
      </c>
      <c r="E15" s="89">
        <v>66</v>
      </c>
      <c r="F15" s="89">
        <v>45.29</v>
      </c>
      <c r="G15" s="89">
        <v>29.89</v>
      </c>
      <c r="H15" s="89">
        <v>110</v>
      </c>
      <c r="I15" s="89">
        <v>7</v>
      </c>
      <c r="J15" s="89">
        <v>0</v>
      </c>
      <c r="K15" s="89">
        <v>0.94</v>
      </c>
      <c r="L15" s="89">
        <v>0.06</v>
      </c>
      <c r="M15" s="89">
        <v>0</v>
      </c>
      <c r="N15" s="89" t="s">
        <v>918</v>
      </c>
      <c r="O15" s="89">
        <v>19</v>
      </c>
      <c r="P15" s="89">
        <v>0.44</v>
      </c>
      <c r="Q15" s="89">
        <v>8.26</v>
      </c>
      <c r="R15" s="89" t="s">
        <v>1394</v>
      </c>
      <c r="S15" s="89" t="s">
        <v>920</v>
      </c>
      <c r="T15" s="89">
        <v>15</v>
      </c>
      <c r="U15" s="89">
        <v>0.47</v>
      </c>
      <c r="V15" s="89">
        <v>7.03</v>
      </c>
      <c r="W15" s="89" t="s">
        <v>1395</v>
      </c>
      <c r="X15" s="89" t="s">
        <v>917</v>
      </c>
      <c r="Y15" s="89">
        <v>8</v>
      </c>
      <c r="Z15" s="89">
        <v>0.36</v>
      </c>
      <c r="AA15" s="89">
        <v>2.86</v>
      </c>
      <c r="AB15" s="89" t="s">
        <v>1396</v>
      </c>
      <c r="AC15" s="89" t="s">
        <v>919</v>
      </c>
      <c r="AD15" s="89">
        <v>24</v>
      </c>
      <c r="AE15" s="89">
        <v>0.49</v>
      </c>
      <c r="AF15" s="89">
        <v>11.74</v>
      </c>
      <c r="AG15" s="89" t="s">
        <v>1396</v>
      </c>
    </row>
    <row r="16" spans="1:38" x14ac:dyDescent="0.25">
      <c r="A16" s="89" t="str">
        <f t="shared" si="0"/>
        <v>0122</v>
      </c>
      <c r="B16" s="89" t="s">
        <v>1393</v>
      </c>
      <c r="C16" s="89" t="s">
        <v>1049</v>
      </c>
      <c r="D16" s="89">
        <f t="shared" si="1"/>
        <v>175</v>
      </c>
      <c r="E16" s="89">
        <v>66</v>
      </c>
      <c r="F16" s="89">
        <v>43.77</v>
      </c>
      <c r="G16" s="89">
        <v>28.89</v>
      </c>
      <c r="H16" s="89">
        <v>165</v>
      </c>
      <c r="I16" s="89">
        <v>10</v>
      </c>
      <c r="J16" s="89">
        <v>0</v>
      </c>
      <c r="K16" s="89">
        <v>0.94</v>
      </c>
      <c r="L16" s="89">
        <v>0.06</v>
      </c>
      <c r="M16" s="89">
        <v>0</v>
      </c>
      <c r="N16" s="89" t="s">
        <v>918</v>
      </c>
      <c r="O16" s="89">
        <v>19</v>
      </c>
      <c r="P16" s="89">
        <v>0.42</v>
      </c>
      <c r="Q16" s="89">
        <v>7.89</v>
      </c>
      <c r="R16" s="89" t="s">
        <v>1394</v>
      </c>
      <c r="S16" s="89" t="s">
        <v>920</v>
      </c>
      <c r="T16" s="89">
        <v>15</v>
      </c>
      <c r="U16" s="89">
        <v>0.42</v>
      </c>
      <c r="V16" s="89">
        <v>6.35</v>
      </c>
      <c r="W16" s="89" t="s">
        <v>1395</v>
      </c>
      <c r="X16" s="89" t="s">
        <v>917</v>
      </c>
      <c r="Y16" s="89">
        <v>8</v>
      </c>
      <c r="Z16" s="89">
        <v>0.38</v>
      </c>
      <c r="AA16" s="89">
        <v>3.02</v>
      </c>
      <c r="AB16" s="89" t="s">
        <v>1396</v>
      </c>
      <c r="AC16" s="89" t="s">
        <v>919</v>
      </c>
      <c r="AD16" s="89">
        <v>24</v>
      </c>
      <c r="AE16" s="89">
        <v>0.49</v>
      </c>
      <c r="AF16" s="89">
        <v>11.63</v>
      </c>
      <c r="AG16" s="89" t="s">
        <v>1396</v>
      </c>
    </row>
    <row r="17" spans="1:33" x14ac:dyDescent="0.25">
      <c r="A17" s="89" t="str">
        <f t="shared" si="0"/>
        <v>0125</v>
      </c>
      <c r="B17" s="89" t="s">
        <v>1393</v>
      </c>
      <c r="C17" s="89" t="s">
        <v>1050</v>
      </c>
      <c r="D17" s="89">
        <f t="shared" si="1"/>
        <v>229</v>
      </c>
      <c r="E17" s="89">
        <v>66</v>
      </c>
      <c r="F17" s="89">
        <v>49.37</v>
      </c>
      <c r="G17" s="89">
        <v>32.590000000000003</v>
      </c>
      <c r="H17" s="89">
        <v>202</v>
      </c>
      <c r="I17" s="89">
        <v>27</v>
      </c>
      <c r="J17" s="89">
        <v>0</v>
      </c>
      <c r="K17" s="89">
        <v>0.88</v>
      </c>
      <c r="L17" s="89">
        <v>0.12</v>
      </c>
      <c r="M17" s="89">
        <v>0</v>
      </c>
      <c r="N17" s="89" t="s">
        <v>918</v>
      </c>
      <c r="O17" s="89">
        <v>19</v>
      </c>
      <c r="P17" s="89">
        <v>0.45</v>
      </c>
      <c r="Q17" s="89">
        <v>8.6300000000000008</v>
      </c>
      <c r="R17" s="89" t="s">
        <v>1394</v>
      </c>
      <c r="S17" s="89" t="s">
        <v>920</v>
      </c>
      <c r="T17" s="89">
        <v>15</v>
      </c>
      <c r="U17" s="89">
        <v>0.48</v>
      </c>
      <c r="V17" s="89">
        <v>7.14</v>
      </c>
      <c r="W17" s="89" t="s">
        <v>1395</v>
      </c>
      <c r="X17" s="89" t="s">
        <v>917</v>
      </c>
      <c r="Y17" s="89">
        <v>8</v>
      </c>
      <c r="Z17" s="89">
        <v>0.4</v>
      </c>
      <c r="AA17" s="89">
        <v>3.17</v>
      </c>
      <c r="AB17" s="89" t="s">
        <v>1396</v>
      </c>
      <c r="AC17" s="89" t="s">
        <v>919</v>
      </c>
      <c r="AD17" s="89">
        <v>24</v>
      </c>
      <c r="AE17" s="89">
        <v>0.56999999999999995</v>
      </c>
      <c r="AF17" s="89">
        <v>13.64</v>
      </c>
      <c r="AG17" s="89" t="s">
        <v>1396</v>
      </c>
    </row>
    <row r="18" spans="1:33" x14ac:dyDescent="0.25">
      <c r="A18" s="89" t="str">
        <f t="shared" si="0"/>
        <v>0201</v>
      </c>
      <c r="B18" s="89" t="s">
        <v>1393</v>
      </c>
      <c r="C18" s="89" t="s">
        <v>1051</v>
      </c>
      <c r="D18" s="89">
        <f t="shared" si="1"/>
        <v>37</v>
      </c>
      <c r="E18" s="89">
        <v>66</v>
      </c>
      <c r="F18" s="89">
        <v>52.21</v>
      </c>
      <c r="G18" s="89">
        <v>34.46</v>
      </c>
      <c r="H18" s="89">
        <v>36</v>
      </c>
      <c r="I18" s="89">
        <v>1</v>
      </c>
      <c r="J18" s="89">
        <v>0</v>
      </c>
      <c r="K18" s="89">
        <v>0.97</v>
      </c>
      <c r="L18" s="89">
        <v>0.03</v>
      </c>
      <c r="M18" s="89">
        <v>0</v>
      </c>
      <c r="N18" s="89" t="s">
        <v>918</v>
      </c>
      <c r="O18" s="89">
        <v>19</v>
      </c>
      <c r="P18" s="89">
        <v>0.45</v>
      </c>
      <c r="Q18" s="89">
        <v>8.57</v>
      </c>
      <c r="R18" s="89" t="s">
        <v>1394</v>
      </c>
      <c r="S18" s="89" t="s">
        <v>920</v>
      </c>
      <c r="T18" s="89">
        <v>15</v>
      </c>
      <c r="U18" s="89">
        <v>0.56000000000000005</v>
      </c>
      <c r="V18" s="89">
        <v>8.43</v>
      </c>
      <c r="W18" s="89" t="s">
        <v>1395</v>
      </c>
      <c r="X18" s="89" t="s">
        <v>917</v>
      </c>
      <c r="Y18" s="89">
        <v>8</v>
      </c>
      <c r="Z18" s="89">
        <v>0.43</v>
      </c>
      <c r="AA18" s="89">
        <v>3.46</v>
      </c>
      <c r="AB18" s="89" t="s">
        <v>1396</v>
      </c>
      <c r="AC18" s="89" t="s">
        <v>919</v>
      </c>
      <c r="AD18" s="89">
        <v>24</v>
      </c>
      <c r="AE18" s="89">
        <v>0.57999999999999996</v>
      </c>
      <c r="AF18" s="89">
        <v>14</v>
      </c>
      <c r="AG18" s="89" t="s">
        <v>1396</v>
      </c>
    </row>
    <row r="19" spans="1:33" x14ac:dyDescent="0.25">
      <c r="A19" s="89" t="str">
        <f t="shared" si="0"/>
        <v>0211</v>
      </c>
      <c r="B19" s="89" t="s">
        <v>1393</v>
      </c>
      <c r="C19" s="89" t="s">
        <v>1052</v>
      </c>
      <c r="D19" s="89">
        <f t="shared" si="1"/>
        <v>125</v>
      </c>
      <c r="E19" s="89">
        <v>66</v>
      </c>
      <c r="F19" s="89">
        <v>53.69</v>
      </c>
      <c r="G19" s="89">
        <v>35.43</v>
      </c>
      <c r="H19" s="89">
        <v>105</v>
      </c>
      <c r="I19" s="89">
        <v>20</v>
      </c>
      <c r="J19" s="89">
        <v>0</v>
      </c>
      <c r="K19" s="89">
        <v>0.84</v>
      </c>
      <c r="L19" s="89">
        <v>0.16</v>
      </c>
      <c r="M19" s="89">
        <v>0</v>
      </c>
      <c r="N19" s="89" t="s">
        <v>918</v>
      </c>
      <c r="O19" s="89">
        <v>19</v>
      </c>
      <c r="P19" s="89">
        <v>0.5</v>
      </c>
      <c r="Q19" s="89">
        <v>9.5399999999999991</v>
      </c>
      <c r="R19" s="89" t="s">
        <v>1394</v>
      </c>
      <c r="S19" s="89" t="s">
        <v>920</v>
      </c>
      <c r="T19" s="89">
        <v>15</v>
      </c>
      <c r="U19" s="89">
        <v>0.54</v>
      </c>
      <c r="V19" s="89">
        <v>8.0299999999999994</v>
      </c>
      <c r="W19" s="89" t="s">
        <v>1395</v>
      </c>
      <c r="X19" s="89" t="s">
        <v>917</v>
      </c>
      <c r="Y19" s="89">
        <v>8</v>
      </c>
      <c r="Z19" s="89">
        <v>0.46</v>
      </c>
      <c r="AA19" s="89">
        <v>3.62</v>
      </c>
      <c r="AB19" s="89" t="s">
        <v>1396</v>
      </c>
      <c r="AC19" s="89" t="s">
        <v>919</v>
      </c>
      <c r="AD19" s="89">
        <v>24</v>
      </c>
      <c r="AE19" s="89">
        <v>0.59</v>
      </c>
      <c r="AF19" s="89">
        <v>14.24</v>
      </c>
      <c r="AG19" s="89" t="s">
        <v>1396</v>
      </c>
    </row>
    <row r="20" spans="1:33" x14ac:dyDescent="0.25">
      <c r="A20" s="89" t="str">
        <f t="shared" si="0"/>
        <v>0231</v>
      </c>
      <c r="B20" s="89" t="s">
        <v>1393</v>
      </c>
      <c r="C20" s="89" t="s">
        <v>1053</v>
      </c>
      <c r="D20" s="89">
        <f t="shared" si="1"/>
        <v>161</v>
      </c>
      <c r="E20" s="89">
        <v>66</v>
      </c>
      <c r="F20" s="89">
        <v>46.2</v>
      </c>
      <c r="G20" s="89">
        <v>30.49</v>
      </c>
      <c r="H20" s="89">
        <v>149</v>
      </c>
      <c r="I20" s="89">
        <v>12</v>
      </c>
      <c r="J20" s="89">
        <v>0</v>
      </c>
      <c r="K20" s="89">
        <v>0.93</v>
      </c>
      <c r="L20" s="89">
        <v>7.0000000000000007E-2</v>
      </c>
      <c r="M20" s="89">
        <v>0</v>
      </c>
      <c r="N20" s="89" t="s">
        <v>918</v>
      </c>
      <c r="O20" s="89">
        <v>19</v>
      </c>
      <c r="P20" s="89">
        <v>0.45</v>
      </c>
      <c r="Q20" s="89">
        <v>8.5</v>
      </c>
      <c r="R20" s="89" t="s">
        <v>1394</v>
      </c>
      <c r="S20" s="89" t="s">
        <v>920</v>
      </c>
      <c r="T20" s="89">
        <v>15</v>
      </c>
      <c r="U20" s="89">
        <v>0.45</v>
      </c>
      <c r="V20" s="89">
        <v>6.7</v>
      </c>
      <c r="W20" s="89" t="s">
        <v>1395</v>
      </c>
      <c r="X20" s="89" t="s">
        <v>917</v>
      </c>
      <c r="Y20" s="89">
        <v>8</v>
      </c>
      <c r="Z20" s="89">
        <v>0.37</v>
      </c>
      <c r="AA20" s="89">
        <v>2.91</v>
      </c>
      <c r="AB20" s="89" t="s">
        <v>1396</v>
      </c>
      <c r="AC20" s="89" t="s">
        <v>919</v>
      </c>
      <c r="AD20" s="89">
        <v>24</v>
      </c>
      <c r="AE20" s="89">
        <v>0.52</v>
      </c>
      <c r="AF20" s="89">
        <v>12.38</v>
      </c>
      <c r="AG20" s="89" t="s">
        <v>1396</v>
      </c>
    </row>
    <row r="21" spans="1:33" x14ac:dyDescent="0.25">
      <c r="A21" s="89" t="str">
        <f t="shared" si="0"/>
        <v>0241</v>
      </c>
      <c r="B21" s="89" t="s">
        <v>1393</v>
      </c>
      <c r="C21" s="89" t="s">
        <v>1054</v>
      </c>
      <c r="D21" s="89">
        <f t="shared" si="1"/>
        <v>151</v>
      </c>
      <c r="E21" s="89">
        <v>66</v>
      </c>
      <c r="F21" s="89">
        <v>52.27</v>
      </c>
      <c r="G21" s="89">
        <v>34.5</v>
      </c>
      <c r="H21" s="89">
        <v>132</v>
      </c>
      <c r="I21" s="89">
        <v>19</v>
      </c>
      <c r="J21" s="89">
        <v>0</v>
      </c>
      <c r="K21" s="89">
        <v>0.87</v>
      </c>
      <c r="L21" s="89">
        <v>0.13</v>
      </c>
      <c r="M21" s="89">
        <v>0</v>
      </c>
      <c r="N21" s="89" t="s">
        <v>918</v>
      </c>
      <c r="O21" s="89">
        <v>19</v>
      </c>
      <c r="P21" s="89">
        <v>0.49</v>
      </c>
      <c r="Q21" s="89">
        <v>9.3699999999999992</v>
      </c>
      <c r="R21" s="89" t="s">
        <v>1394</v>
      </c>
      <c r="S21" s="89" t="s">
        <v>920</v>
      </c>
      <c r="T21" s="89">
        <v>15</v>
      </c>
      <c r="U21" s="89">
        <v>0.53</v>
      </c>
      <c r="V21" s="89">
        <v>7.93</v>
      </c>
      <c r="W21" s="89" t="s">
        <v>1395</v>
      </c>
      <c r="X21" s="89" t="s">
        <v>917</v>
      </c>
      <c r="Y21" s="89">
        <v>8</v>
      </c>
      <c r="Z21" s="89">
        <v>0.4</v>
      </c>
      <c r="AA21" s="89">
        <v>3.18</v>
      </c>
      <c r="AB21" s="89" t="s">
        <v>1396</v>
      </c>
      <c r="AC21" s="89" t="s">
        <v>919</v>
      </c>
      <c r="AD21" s="89">
        <v>24</v>
      </c>
      <c r="AE21" s="89">
        <v>0.57999999999999996</v>
      </c>
      <c r="AF21" s="89">
        <v>14.01</v>
      </c>
      <c r="AG21" s="89" t="s">
        <v>1396</v>
      </c>
    </row>
    <row r="22" spans="1:33" x14ac:dyDescent="0.25">
      <c r="A22" s="89" t="str">
        <f t="shared" si="0"/>
        <v>0251</v>
      </c>
      <c r="B22" s="89" t="s">
        <v>1393</v>
      </c>
      <c r="C22" s="89" t="s">
        <v>1055</v>
      </c>
      <c r="D22" s="89">
        <f t="shared" si="1"/>
        <v>120</v>
      </c>
      <c r="E22" s="89">
        <v>66</v>
      </c>
      <c r="F22" s="89">
        <v>52.2</v>
      </c>
      <c r="G22" s="89">
        <v>34.450000000000003</v>
      </c>
      <c r="H22" s="89">
        <v>107</v>
      </c>
      <c r="I22" s="89">
        <v>13</v>
      </c>
      <c r="J22" s="89">
        <v>0</v>
      </c>
      <c r="K22" s="89">
        <v>0.89</v>
      </c>
      <c r="L22" s="89">
        <v>0.11</v>
      </c>
      <c r="M22" s="89">
        <v>0</v>
      </c>
      <c r="N22" s="89" t="s">
        <v>918</v>
      </c>
      <c r="O22" s="89">
        <v>19</v>
      </c>
      <c r="P22" s="89">
        <v>0.5</v>
      </c>
      <c r="Q22" s="89">
        <v>9.5</v>
      </c>
      <c r="R22" s="89" t="s">
        <v>1394</v>
      </c>
      <c r="S22" s="89" t="s">
        <v>920</v>
      </c>
      <c r="T22" s="89">
        <v>15</v>
      </c>
      <c r="U22" s="89">
        <v>0.49</v>
      </c>
      <c r="V22" s="89">
        <v>7.39</v>
      </c>
      <c r="W22" s="89" t="s">
        <v>1395</v>
      </c>
      <c r="X22" s="89" t="s">
        <v>917</v>
      </c>
      <c r="Y22" s="89">
        <v>8</v>
      </c>
      <c r="Z22" s="89">
        <v>0.44</v>
      </c>
      <c r="AA22" s="89">
        <v>3.53</v>
      </c>
      <c r="AB22" s="89" t="s">
        <v>1396</v>
      </c>
      <c r="AC22" s="89" t="s">
        <v>919</v>
      </c>
      <c r="AD22" s="89">
        <v>24</v>
      </c>
      <c r="AE22" s="89">
        <v>0.59</v>
      </c>
      <c r="AF22" s="89">
        <v>14.03</v>
      </c>
      <c r="AG22" s="89" t="s">
        <v>1396</v>
      </c>
    </row>
    <row r="23" spans="1:33" x14ac:dyDescent="0.25">
      <c r="A23" s="89" t="str">
        <f t="shared" si="0"/>
        <v>0261</v>
      </c>
      <c r="B23" s="89" t="s">
        <v>1393</v>
      </c>
      <c r="C23" s="89" t="s">
        <v>1056</v>
      </c>
      <c r="D23" s="89">
        <f t="shared" si="1"/>
        <v>56</v>
      </c>
      <c r="E23" s="89">
        <v>66</v>
      </c>
      <c r="F23" s="89">
        <v>46.94</v>
      </c>
      <c r="G23" s="89">
        <v>30.98</v>
      </c>
      <c r="H23" s="89">
        <v>53</v>
      </c>
      <c r="I23" s="89">
        <v>3</v>
      </c>
      <c r="J23" s="89">
        <v>0</v>
      </c>
      <c r="K23" s="89">
        <v>0.95</v>
      </c>
      <c r="L23" s="89">
        <v>0.05</v>
      </c>
      <c r="M23" s="89">
        <v>0</v>
      </c>
      <c r="N23" s="89" t="s">
        <v>918</v>
      </c>
      <c r="O23" s="89">
        <v>19</v>
      </c>
      <c r="P23" s="89">
        <v>0.45</v>
      </c>
      <c r="Q23" s="89">
        <v>8.59</v>
      </c>
      <c r="R23" s="89" t="s">
        <v>1394</v>
      </c>
      <c r="S23" s="89" t="s">
        <v>920</v>
      </c>
      <c r="T23" s="89">
        <v>15</v>
      </c>
      <c r="U23" s="89">
        <v>0.45</v>
      </c>
      <c r="V23" s="89">
        <v>6.73</v>
      </c>
      <c r="W23" s="89" t="s">
        <v>1395</v>
      </c>
      <c r="X23" s="89" t="s">
        <v>917</v>
      </c>
      <c r="Y23" s="89">
        <v>8</v>
      </c>
      <c r="Z23" s="89">
        <v>0.36</v>
      </c>
      <c r="AA23" s="89">
        <v>2.84</v>
      </c>
      <c r="AB23" s="89" t="s">
        <v>1396</v>
      </c>
      <c r="AC23" s="89" t="s">
        <v>919</v>
      </c>
      <c r="AD23" s="89">
        <v>24</v>
      </c>
      <c r="AE23" s="89">
        <v>0.54</v>
      </c>
      <c r="AF23" s="89">
        <v>12.82</v>
      </c>
      <c r="AG23" s="89" t="s">
        <v>1396</v>
      </c>
    </row>
    <row r="24" spans="1:33" x14ac:dyDescent="0.25">
      <c r="A24" s="89" t="str">
        <f t="shared" si="0"/>
        <v>0311</v>
      </c>
      <c r="B24" s="89" t="s">
        <v>1393</v>
      </c>
      <c r="C24" s="89" t="s">
        <v>1057</v>
      </c>
      <c r="D24" s="89">
        <f t="shared" si="1"/>
        <v>2</v>
      </c>
      <c r="E24" s="89">
        <v>66</v>
      </c>
      <c r="F24" s="89">
        <v>34.85</v>
      </c>
      <c r="G24" s="89">
        <v>23</v>
      </c>
      <c r="H24" s="89">
        <v>2</v>
      </c>
      <c r="I24" s="89">
        <v>0</v>
      </c>
      <c r="J24" s="89">
        <v>0</v>
      </c>
      <c r="K24" s="89">
        <v>1</v>
      </c>
      <c r="L24" s="89">
        <v>0</v>
      </c>
      <c r="M24" s="89">
        <v>0</v>
      </c>
      <c r="N24" s="89" t="s">
        <v>918</v>
      </c>
      <c r="O24" s="89">
        <v>19</v>
      </c>
      <c r="P24" s="89">
        <v>0.35</v>
      </c>
      <c r="Q24" s="89">
        <v>6.5</v>
      </c>
      <c r="R24" s="89" t="s">
        <v>1394</v>
      </c>
      <c r="S24" s="89" t="s">
        <v>920</v>
      </c>
      <c r="T24" s="89">
        <v>15</v>
      </c>
      <c r="U24" s="89">
        <v>0.4</v>
      </c>
      <c r="V24" s="89">
        <v>6</v>
      </c>
      <c r="W24" s="89" t="s">
        <v>1395</v>
      </c>
      <c r="X24" s="89" t="s">
        <v>917</v>
      </c>
      <c r="Y24" s="89">
        <v>8</v>
      </c>
      <c r="Z24" s="89">
        <v>0.25</v>
      </c>
      <c r="AA24" s="89">
        <v>2</v>
      </c>
      <c r="AB24" s="89" t="s">
        <v>1396</v>
      </c>
      <c r="AC24" s="89" t="s">
        <v>919</v>
      </c>
      <c r="AD24" s="89">
        <v>24</v>
      </c>
      <c r="AE24" s="89">
        <v>0.36</v>
      </c>
      <c r="AF24" s="89">
        <v>8.5</v>
      </c>
      <c r="AG24" s="89" t="s">
        <v>1396</v>
      </c>
    </row>
    <row r="25" spans="1:33" x14ac:dyDescent="0.25">
      <c r="A25" s="89" t="str">
        <f t="shared" si="0"/>
        <v>0312</v>
      </c>
      <c r="B25" s="89" t="s">
        <v>1393</v>
      </c>
      <c r="C25" s="89" t="s">
        <v>1058</v>
      </c>
      <c r="D25" s="89">
        <f t="shared" si="1"/>
        <v>100</v>
      </c>
      <c r="E25" s="89">
        <v>66</v>
      </c>
      <c r="F25" s="89">
        <v>56.05</v>
      </c>
      <c r="G25" s="89">
        <v>36.99</v>
      </c>
      <c r="H25" s="89">
        <v>82</v>
      </c>
      <c r="I25" s="89">
        <v>18</v>
      </c>
      <c r="J25" s="89">
        <v>0</v>
      </c>
      <c r="K25" s="89">
        <v>0.82</v>
      </c>
      <c r="L25" s="89">
        <v>0.18</v>
      </c>
      <c r="M25" s="89">
        <v>0</v>
      </c>
      <c r="N25" s="89" t="s">
        <v>918</v>
      </c>
      <c r="O25" s="89">
        <v>19</v>
      </c>
      <c r="P25" s="89">
        <v>0.5</v>
      </c>
      <c r="Q25" s="89">
        <v>9.5399999999999991</v>
      </c>
      <c r="R25" s="89" t="s">
        <v>1394</v>
      </c>
      <c r="S25" s="89" t="s">
        <v>920</v>
      </c>
      <c r="T25" s="89">
        <v>15</v>
      </c>
      <c r="U25" s="89">
        <v>0.57999999999999996</v>
      </c>
      <c r="V25" s="89">
        <v>8.66</v>
      </c>
      <c r="W25" s="89" t="s">
        <v>1395</v>
      </c>
      <c r="X25" s="89" t="s">
        <v>917</v>
      </c>
      <c r="Y25" s="89">
        <v>8</v>
      </c>
      <c r="Z25" s="89">
        <v>0.53</v>
      </c>
      <c r="AA25" s="89">
        <v>4.1900000000000004</v>
      </c>
      <c r="AB25" s="89" t="s">
        <v>1396</v>
      </c>
      <c r="AC25" s="89" t="s">
        <v>919</v>
      </c>
      <c r="AD25" s="89">
        <v>24</v>
      </c>
      <c r="AE25" s="89">
        <v>0.61</v>
      </c>
      <c r="AF25" s="89">
        <v>14.6</v>
      </c>
      <c r="AG25" s="89" t="s">
        <v>1396</v>
      </c>
    </row>
    <row r="26" spans="1:33" x14ac:dyDescent="0.25">
      <c r="A26" s="89" t="str">
        <f t="shared" si="0"/>
        <v>0321</v>
      </c>
      <c r="B26" s="89" t="s">
        <v>1393</v>
      </c>
      <c r="C26" s="89" t="s">
        <v>1059</v>
      </c>
      <c r="D26" s="89">
        <f t="shared" si="1"/>
        <v>88</v>
      </c>
      <c r="E26" s="89">
        <v>66</v>
      </c>
      <c r="F26" s="89">
        <v>43.1</v>
      </c>
      <c r="G26" s="89">
        <v>28.44</v>
      </c>
      <c r="H26" s="89">
        <v>85</v>
      </c>
      <c r="I26" s="89">
        <v>3</v>
      </c>
      <c r="J26" s="89">
        <v>0</v>
      </c>
      <c r="K26" s="89">
        <v>0.97</v>
      </c>
      <c r="L26" s="89">
        <v>0.03</v>
      </c>
      <c r="M26" s="89">
        <v>0</v>
      </c>
      <c r="N26" s="89" t="s">
        <v>918</v>
      </c>
      <c r="O26" s="89">
        <v>19</v>
      </c>
      <c r="P26" s="89">
        <v>0.39</v>
      </c>
      <c r="Q26" s="89">
        <v>7.5</v>
      </c>
      <c r="R26" s="89" t="s">
        <v>1394</v>
      </c>
      <c r="S26" s="89" t="s">
        <v>920</v>
      </c>
      <c r="T26" s="89">
        <v>15</v>
      </c>
      <c r="U26" s="89">
        <v>0.43</v>
      </c>
      <c r="V26" s="89">
        <v>6.51</v>
      </c>
      <c r="W26" s="89" t="s">
        <v>1395</v>
      </c>
      <c r="X26" s="89" t="s">
        <v>917</v>
      </c>
      <c r="Y26" s="89">
        <v>8</v>
      </c>
      <c r="Z26" s="89">
        <v>0.39</v>
      </c>
      <c r="AA26" s="89">
        <v>3.11</v>
      </c>
      <c r="AB26" s="89" t="s">
        <v>1396</v>
      </c>
      <c r="AC26" s="89" t="s">
        <v>919</v>
      </c>
      <c r="AD26" s="89">
        <v>24</v>
      </c>
      <c r="AE26" s="89">
        <v>0.47</v>
      </c>
      <c r="AF26" s="89">
        <v>11.32</v>
      </c>
      <c r="AG26" s="89" t="s">
        <v>1396</v>
      </c>
    </row>
    <row r="27" spans="1:33" x14ac:dyDescent="0.25">
      <c r="A27" s="89" t="str">
        <f t="shared" si="0"/>
        <v>0332</v>
      </c>
      <c r="B27" s="89" t="s">
        <v>1393</v>
      </c>
      <c r="C27" s="89" t="s">
        <v>1060</v>
      </c>
      <c r="D27" s="89">
        <f t="shared" si="1"/>
        <v>71</v>
      </c>
      <c r="E27" s="89">
        <v>66</v>
      </c>
      <c r="F27" s="89">
        <v>48.02</v>
      </c>
      <c r="G27" s="89">
        <v>31.69</v>
      </c>
      <c r="H27" s="89">
        <v>68</v>
      </c>
      <c r="I27" s="89">
        <v>3</v>
      </c>
      <c r="J27" s="89">
        <v>0</v>
      </c>
      <c r="K27" s="89">
        <v>0.96</v>
      </c>
      <c r="L27" s="89">
        <v>0.04</v>
      </c>
      <c r="M27" s="89">
        <v>0</v>
      </c>
      <c r="N27" s="89" t="s">
        <v>918</v>
      </c>
      <c r="O27" s="89">
        <v>19</v>
      </c>
      <c r="P27" s="89">
        <v>0.46</v>
      </c>
      <c r="Q27" s="89">
        <v>8.73</v>
      </c>
      <c r="R27" s="89" t="s">
        <v>1394</v>
      </c>
      <c r="S27" s="89" t="s">
        <v>920</v>
      </c>
      <c r="T27" s="89">
        <v>15</v>
      </c>
      <c r="U27" s="89">
        <v>0.46</v>
      </c>
      <c r="V27" s="89">
        <v>6.85</v>
      </c>
      <c r="W27" s="89" t="s">
        <v>1395</v>
      </c>
      <c r="X27" s="89" t="s">
        <v>917</v>
      </c>
      <c r="Y27" s="89">
        <v>8</v>
      </c>
      <c r="Z27" s="89">
        <v>0.4</v>
      </c>
      <c r="AA27" s="89">
        <v>3.18</v>
      </c>
      <c r="AB27" s="89" t="s">
        <v>1396</v>
      </c>
      <c r="AC27" s="89" t="s">
        <v>919</v>
      </c>
      <c r="AD27" s="89">
        <v>24</v>
      </c>
      <c r="AE27" s="89">
        <v>0.54</v>
      </c>
      <c r="AF27" s="89">
        <v>12.93</v>
      </c>
      <c r="AG27" s="89" t="s">
        <v>1396</v>
      </c>
    </row>
    <row r="28" spans="1:33" x14ac:dyDescent="0.25">
      <c r="A28" s="89" t="str">
        <f t="shared" si="0"/>
        <v>0341</v>
      </c>
      <c r="B28" s="89" t="s">
        <v>1393</v>
      </c>
      <c r="C28" s="89" t="s">
        <v>1061</v>
      </c>
      <c r="D28" s="89">
        <f t="shared" si="1"/>
        <v>80</v>
      </c>
      <c r="E28" s="89">
        <v>66</v>
      </c>
      <c r="F28" s="89">
        <v>47.39</v>
      </c>
      <c r="G28" s="89">
        <v>31.28</v>
      </c>
      <c r="H28" s="89">
        <v>75</v>
      </c>
      <c r="I28" s="89">
        <v>5</v>
      </c>
      <c r="J28" s="89">
        <v>0</v>
      </c>
      <c r="K28" s="89">
        <v>0.94</v>
      </c>
      <c r="L28" s="89">
        <v>0.06</v>
      </c>
      <c r="M28" s="89">
        <v>0</v>
      </c>
      <c r="N28" s="89" t="s">
        <v>918</v>
      </c>
      <c r="O28" s="89">
        <v>19</v>
      </c>
      <c r="P28" s="89">
        <v>0.44</v>
      </c>
      <c r="Q28" s="89">
        <v>8.39</v>
      </c>
      <c r="R28" s="89" t="s">
        <v>1394</v>
      </c>
      <c r="S28" s="89" t="s">
        <v>920</v>
      </c>
      <c r="T28" s="89">
        <v>15</v>
      </c>
      <c r="U28" s="89">
        <v>0.43</v>
      </c>
      <c r="V28" s="89">
        <v>6.49</v>
      </c>
      <c r="W28" s="89" t="s">
        <v>1395</v>
      </c>
      <c r="X28" s="89" t="s">
        <v>917</v>
      </c>
      <c r="Y28" s="89">
        <v>8</v>
      </c>
      <c r="Z28" s="89">
        <v>0.43</v>
      </c>
      <c r="AA28" s="89">
        <v>3.44</v>
      </c>
      <c r="AB28" s="89" t="s">
        <v>1396</v>
      </c>
      <c r="AC28" s="89" t="s">
        <v>919</v>
      </c>
      <c r="AD28" s="89">
        <v>24</v>
      </c>
      <c r="AE28" s="89">
        <v>0.54</v>
      </c>
      <c r="AF28" s="89">
        <v>12.96</v>
      </c>
      <c r="AG28" s="89" t="s">
        <v>1396</v>
      </c>
    </row>
    <row r="29" spans="1:33" x14ac:dyDescent="0.25">
      <c r="A29" s="89" t="str">
        <f t="shared" si="0"/>
        <v>0342</v>
      </c>
      <c r="B29" s="89" t="s">
        <v>1393</v>
      </c>
      <c r="C29" s="89" t="s">
        <v>1062</v>
      </c>
      <c r="D29" s="89">
        <f t="shared" si="1"/>
        <v>110</v>
      </c>
      <c r="E29" s="89">
        <v>66</v>
      </c>
      <c r="F29" s="89">
        <v>56.98</v>
      </c>
      <c r="G29" s="89">
        <v>37.61</v>
      </c>
      <c r="H29" s="89">
        <v>95</v>
      </c>
      <c r="I29" s="89">
        <v>15</v>
      </c>
      <c r="J29" s="89">
        <v>0</v>
      </c>
      <c r="K29" s="89">
        <v>0.86</v>
      </c>
      <c r="L29" s="89">
        <v>0.14000000000000001</v>
      </c>
      <c r="M29" s="89">
        <v>0</v>
      </c>
      <c r="N29" s="89" t="s">
        <v>918</v>
      </c>
      <c r="O29" s="89">
        <v>19</v>
      </c>
      <c r="P29" s="89">
        <v>0.52</v>
      </c>
      <c r="Q29" s="89">
        <v>9.8800000000000008</v>
      </c>
      <c r="R29" s="89" t="s">
        <v>1394</v>
      </c>
      <c r="S29" s="89" t="s">
        <v>920</v>
      </c>
      <c r="T29" s="89">
        <v>15</v>
      </c>
      <c r="U29" s="89">
        <v>0.57999999999999996</v>
      </c>
      <c r="V29" s="89">
        <v>8.6999999999999993</v>
      </c>
      <c r="W29" s="89" t="s">
        <v>1395</v>
      </c>
      <c r="X29" s="89" t="s">
        <v>917</v>
      </c>
      <c r="Y29" s="89">
        <v>8</v>
      </c>
      <c r="Z29" s="89">
        <v>0.47</v>
      </c>
      <c r="AA29" s="89">
        <v>3.75</v>
      </c>
      <c r="AB29" s="89" t="s">
        <v>1396</v>
      </c>
      <c r="AC29" s="89" t="s">
        <v>919</v>
      </c>
      <c r="AD29" s="89">
        <v>24</v>
      </c>
      <c r="AE29" s="89">
        <v>0.64</v>
      </c>
      <c r="AF29" s="89">
        <v>15.27</v>
      </c>
      <c r="AG29" s="89" t="s">
        <v>1396</v>
      </c>
    </row>
    <row r="30" spans="1:33" x14ac:dyDescent="0.25">
      <c r="A30" s="89" t="str">
        <f t="shared" si="0"/>
        <v>0361</v>
      </c>
      <c r="B30" s="89" t="s">
        <v>1393</v>
      </c>
      <c r="C30" s="89" t="s">
        <v>1063</v>
      </c>
      <c r="D30" s="89">
        <f t="shared" si="1"/>
        <v>77</v>
      </c>
      <c r="E30" s="89">
        <v>66</v>
      </c>
      <c r="F30" s="89">
        <v>47.34</v>
      </c>
      <c r="G30" s="89">
        <v>31.25</v>
      </c>
      <c r="H30" s="89">
        <v>71</v>
      </c>
      <c r="I30" s="89">
        <v>6</v>
      </c>
      <c r="J30" s="89">
        <v>0</v>
      </c>
      <c r="K30" s="89">
        <v>0.92</v>
      </c>
      <c r="L30" s="89">
        <v>0.08</v>
      </c>
      <c r="M30" s="89">
        <v>0</v>
      </c>
      <c r="N30" s="89" t="s">
        <v>918</v>
      </c>
      <c r="O30" s="89">
        <v>19</v>
      </c>
      <c r="P30" s="89">
        <v>0.43</v>
      </c>
      <c r="Q30" s="89">
        <v>8.1300000000000008</v>
      </c>
      <c r="R30" s="89" t="s">
        <v>1394</v>
      </c>
      <c r="S30" s="89" t="s">
        <v>920</v>
      </c>
      <c r="T30" s="89">
        <v>15</v>
      </c>
      <c r="U30" s="89">
        <v>0.48</v>
      </c>
      <c r="V30" s="89">
        <v>7.27</v>
      </c>
      <c r="W30" s="89" t="s">
        <v>1395</v>
      </c>
      <c r="X30" s="89" t="s">
        <v>917</v>
      </c>
      <c r="Y30" s="89">
        <v>8</v>
      </c>
      <c r="Z30" s="89">
        <v>0.36</v>
      </c>
      <c r="AA30" s="89">
        <v>2.88</v>
      </c>
      <c r="AB30" s="89" t="s">
        <v>1396</v>
      </c>
      <c r="AC30" s="89" t="s">
        <v>919</v>
      </c>
      <c r="AD30" s="89">
        <v>24</v>
      </c>
      <c r="AE30" s="89">
        <v>0.54</v>
      </c>
      <c r="AF30" s="89">
        <v>12.96</v>
      </c>
      <c r="AG30" s="89" t="s">
        <v>1396</v>
      </c>
    </row>
    <row r="31" spans="1:33" x14ac:dyDescent="0.25">
      <c r="A31" s="89" t="str">
        <f t="shared" si="0"/>
        <v>0401</v>
      </c>
      <c r="B31" s="89" t="s">
        <v>1393</v>
      </c>
      <c r="C31" s="89" t="s">
        <v>1064</v>
      </c>
      <c r="D31" s="89">
        <f t="shared" si="1"/>
        <v>67</v>
      </c>
      <c r="E31" s="89">
        <v>66</v>
      </c>
      <c r="F31" s="89">
        <v>43.01</v>
      </c>
      <c r="G31" s="89">
        <v>28.39</v>
      </c>
      <c r="H31" s="89">
        <v>65</v>
      </c>
      <c r="I31" s="89">
        <v>2</v>
      </c>
      <c r="J31" s="89">
        <v>0</v>
      </c>
      <c r="K31" s="89">
        <v>0.97</v>
      </c>
      <c r="L31" s="89">
        <v>0.03</v>
      </c>
      <c r="M31" s="89">
        <v>0</v>
      </c>
      <c r="N31" s="89" t="s">
        <v>918</v>
      </c>
      <c r="O31" s="89">
        <v>19</v>
      </c>
      <c r="P31" s="89">
        <v>0.42</v>
      </c>
      <c r="Q31" s="89">
        <v>7.96</v>
      </c>
      <c r="R31" s="89" t="s">
        <v>1394</v>
      </c>
      <c r="S31" s="89" t="s">
        <v>920</v>
      </c>
      <c r="T31" s="89">
        <v>15</v>
      </c>
      <c r="U31" s="89">
        <v>0.38</v>
      </c>
      <c r="V31" s="89">
        <v>5.72</v>
      </c>
      <c r="W31" s="89" t="s">
        <v>1395</v>
      </c>
      <c r="X31" s="89" t="s">
        <v>917</v>
      </c>
      <c r="Y31" s="89">
        <v>8</v>
      </c>
      <c r="Z31" s="89">
        <v>0.35</v>
      </c>
      <c r="AA31" s="89">
        <v>2.76</v>
      </c>
      <c r="AB31" s="89" t="s">
        <v>1396</v>
      </c>
      <c r="AC31" s="89" t="s">
        <v>919</v>
      </c>
      <c r="AD31" s="89">
        <v>24</v>
      </c>
      <c r="AE31" s="89">
        <v>0.5</v>
      </c>
      <c r="AF31" s="89">
        <v>11.96</v>
      </c>
      <c r="AG31" s="89" t="s">
        <v>1396</v>
      </c>
    </row>
    <row r="32" spans="1:33" x14ac:dyDescent="0.25">
      <c r="A32" s="89" t="str">
        <f t="shared" si="0"/>
        <v>0410</v>
      </c>
      <c r="B32" s="89" t="s">
        <v>1393</v>
      </c>
      <c r="C32" s="89" t="s">
        <v>1065</v>
      </c>
      <c r="D32" s="89">
        <f t="shared" si="1"/>
        <v>93</v>
      </c>
      <c r="E32" s="89">
        <v>66</v>
      </c>
      <c r="F32" s="89">
        <v>50.57</v>
      </c>
      <c r="G32" s="89">
        <v>33.380000000000003</v>
      </c>
      <c r="H32" s="89">
        <v>81</v>
      </c>
      <c r="I32" s="89">
        <v>12</v>
      </c>
      <c r="J32" s="89">
        <v>0</v>
      </c>
      <c r="K32" s="89">
        <v>0.87</v>
      </c>
      <c r="L32" s="89">
        <v>0.13</v>
      </c>
      <c r="M32" s="89">
        <v>0</v>
      </c>
      <c r="N32" s="89" t="s">
        <v>918</v>
      </c>
      <c r="O32" s="89">
        <v>19</v>
      </c>
      <c r="P32" s="89">
        <v>0.45</v>
      </c>
      <c r="Q32" s="89">
        <v>8.6199999999999992</v>
      </c>
      <c r="R32" s="89" t="s">
        <v>1394</v>
      </c>
      <c r="S32" s="89" t="s">
        <v>920</v>
      </c>
      <c r="T32" s="89">
        <v>15</v>
      </c>
      <c r="U32" s="89">
        <v>0.49</v>
      </c>
      <c r="V32" s="89">
        <v>7.38</v>
      </c>
      <c r="W32" s="89" t="s">
        <v>1395</v>
      </c>
      <c r="X32" s="89" t="s">
        <v>917</v>
      </c>
      <c r="Y32" s="89">
        <v>8</v>
      </c>
      <c r="Z32" s="89">
        <v>0.4</v>
      </c>
      <c r="AA32" s="89">
        <v>3.16</v>
      </c>
      <c r="AB32" s="89" t="s">
        <v>1396</v>
      </c>
      <c r="AC32" s="89" t="s">
        <v>919</v>
      </c>
      <c r="AD32" s="89">
        <v>24</v>
      </c>
      <c r="AE32" s="89">
        <v>0.59</v>
      </c>
      <c r="AF32" s="89">
        <v>14.22</v>
      </c>
      <c r="AG32" s="89" t="s">
        <v>1396</v>
      </c>
    </row>
    <row r="33" spans="1:33" x14ac:dyDescent="0.25">
      <c r="A33" s="89" t="str">
        <f t="shared" si="0"/>
        <v>0441</v>
      </c>
      <c r="B33" s="89" t="s">
        <v>1393</v>
      </c>
      <c r="C33" s="89" t="s">
        <v>1066</v>
      </c>
      <c r="D33" s="89">
        <f t="shared" si="1"/>
        <v>68</v>
      </c>
      <c r="E33" s="89">
        <v>66</v>
      </c>
      <c r="F33" s="89">
        <v>51.05</v>
      </c>
      <c r="G33" s="89">
        <v>33.69</v>
      </c>
      <c r="H33" s="89">
        <v>62</v>
      </c>
      <c r="I33" s="89">
        <v>6</v>
      </c>
      <c r="J33" s="89">
        <v>0</v>
      </c>
      <c r="K33" s="89">
        <v>0.91</v>
      </c>
      <c r="L33" s="89">
        <v>0.09</v>
      </c>
      <c r="M33" s="89">
        <v>0</v>
      </c>
      <c r="N33" s="89" t="s">
        <v>918</v>
      </c>
      <c r="O33" s="89">
        <v>19</v>
      </c>
      <c r="P33" s="89">
        <v>0.49</v>
      </c>
      <c r="Q33" s="89">
        <v>9.3699999999999992</v>
      </c>
      <c r="R33" s="89" t="s">
        <v>1394</v>
      </c>
      <c r="S33" s="89" t="s">
        <v>920</v>
      </c>
      <c r="T33" s="89">
        <v>15</v>
      </c>
      <c r="U33" s="89">
        <v>0.51</v>
      </c>
      <c r="V33" s="89">
        <v>7.62</v>
      </c>
      <c r="W33" s="89" t="s">
        <v>1395</v>
      </c>
      <c r="X33" s="89" t="s">
        <v>917</v>
      </c>
      <c r="Y33" s="89">
        <v>8</v>
      </c>
      <c r="Z33" s="89">
        <v>0.39</v>
      </c>
      <c r="AA33" s="89">
        <v>3.07</v>
      </c>
      <c r="AB33" s="89" t="s">
        <v>1396</v>
      </c>
      <c r="AC33" s="89" t="s">
        <v>919</v>
      </c>
      <c r="AD33" s="89">
        <v>24</v>
      </c>
      <c r="AE33" s="89">
        <v>0.56999999999999995</v>
      </c>
      <c r="AF33" s="89">
        <v>13.63</v>
      </c>
      <c r="AG33" s="89" t="s">
        <v>1396</v>
      </c>
    </row>
    <row r="34" spans="1:33" x14ac:dyDescent="0.25">
      <c r="A34" s="89" t="str">
        <f t="shared" si="0"/>
        <v>0451</v>
      </c>
      <c r="B34" s="89" t="s">
        <v>1393</v>
      </c>
      <c r="C34" s="89" t="s">
        <v>1067</v>
      </c>
      <c r="D34" s="89">
        <f t="shared" si="1"/>
        <v>138</v>
      </c>
      <c r="E34" s="89">
        <v>66</v>
      </c>
      <c r="F34" s="89">
        <v>46.96</v>
      </c>
      <c r="G34" s="89">
        <v>30.99</v>
      </c>
      <c r="H34" s="89">
        <v>132</v>
      </c>
      <c r="I34" s="89">
        <v>6</v>
      </c>
      <c r="J34" s="89">
        <v>0</v>
      </c>
      <c r="K34" s="89">
        <v>0.96</v>
      </c>
      <c r="L34" s="89">
        <v>0.04</v>
      </c>
      <c r="M34" s="89">
        <v>0</v>
      </c>
      <c r="N34" s="89" t="s">
        <v>918</v>
      </c>
      <c r="O34" s="89">
        <v>19</v>
      </c>
      <c r="P34" s="89">
        <v>0.44</v>
      </c>
      <c r="Q34" s="89">
        <v>8.32</v>
      </c>
      <c r="R34" s="89" t="s">
        <v>1394</v>
      </c>
      <c r="S34" s="89" t="s">
        <v>920</v>
      </c>
      <c r="T34" s="89">
        <v>15</v>
      </c>
      <c r="U34" s="89">
        <v>0.48</v>
      </c>
      <c r="V34" s="89">
        <v>7.13</v>
      </c>
      <c r="W34" s="89" t="s">
        <v>1395</v>
      </c>
      <c r="X34" s="89" t="s">
        <v>917</v>
      </c>
      <c r="Y34" s="89">
        <v>8</v>
      </c>
      <c r="Z34" s="89">
        <v>0.35</v>
      </c>
      <c r="AA34" s="89">
        <v>2.76</v>
      </c>
      <c r="AB34" s="89" t="s">
        <v>1396</v>
      </c>
      <c r="AC34" s="89" t="s">
        <v>919</v>
      </c>
      <c r="AD34" s="89">
        <v>24</v>
      </c>
      <c r="AE34" s="89">
        <v>0.53</v>
      </c>
      <c r="AF34" s="89">
        <v>12.78</v>
      </c>
      <c r="AG34" s="89" t="s">
        <v>1396</v>
      </c>
    </row>
    <row r="35" spans="1:33" x14ac:dyDescent="0.25">
      <c r="A35" s="89" t="str">
        <f t="shared" si="0"/>
        <v>0461</v>
      </c>
      <c r="B35" s="89" t="s">
        <v>1393</v>
      </c>
      <c r="C35" s="89" t="s">
        <v>1068</v>
      </c>
      <c r="D35" s="89">
        <f t="shared" si="1"/>
        <v>88</v>
      </c>
      <c r="E35" s="89">
        <v>66</v>
      </c>
      <c r="F35" s="89">
        <v>41.96</v>
      </c>
      <c r="G35" s="89">
        <v>27.69</v>
      </c>
      <c r="H35" s="89">
        <v>87</v>
      </c>
      <c r="I35" s="89">
        <v>1</v>
      </c>
      <c r="J35" s="89">
        <v>0</v>
      </c>
      <c r="K35" s="89">
        <v>0.99</v>
      </c>
      <c r="L35" s="89">
        <v>0.01</v>
      </c>
      <c r="M35" s="89">
        <v>0</v>
      </c>
      <c r="N35" s="89" t="s">
        <v>918</v>
      </c>
      <c r="O35" s="89">
        <v>19</v>
      </c>
      <c r="P35" s="89">
        <v>0.41</v>
      </c>
      <c r="Q35" s="89">
        <v>7.76</v>
      </c>
      <c r="R35" s="89" t="s">
        <v>1394</v>
      </c>
      <c r="S35" s="89" t="s">
        <v>920</v>
      </c>
      <c r="T35" s="89">
        <v>15</v>
      </c>
      <c r="U35" s="89">
        <v>0.39</v>
      </c>
      <c r="V35" s="89">
        <v>5.78</v>
      </c>
      <c r="W35" s="89" t="s">
        <v>1395</v>
      </c>
      <c r="X35" s="89" t="s">
        <v>917</v>
      </c>
      <c r="Y35" s="89">
        <v>8</v>
      </c>
      <c r="Z35" s="89">
        <v>0.32</v>
      </c>
      <c r="AA35" s="89">
        <v>2.52</v>
      </c>
      <c r="AB35" s="89" t="s">
        <v>1396</v>
      </c>
      <c r="AC35" s="89" t="s">
        <v>919</v>
      </c>
      <c r="AD35" s="89">
        <v>24</v>
      </c>
      <c r="AE35" s="89">
        <v>0.49</v>
      </c>
      <c r="AF35" s="89">
        <v>11.63</v>
      </c>
      <c r="AG35" s="89" t="s">
        <v>1396</v>
      </c>
    </row>
    <row r="36" spans="1:33" x14ac:dyDescent="0.25">
      <c r="A36" s="89" t="str">
        <f t="shared" si="0"/>
        <v>0481</v>
      </c>
      <c r="B36" s="89" t="s">
        <v>1393</v>
      </c>
      <c r="C36" s="89" t="s">
        <v>1069</v>
      </c>
      <c r="D36" s="89">
        <f t="shared" si="1"/>
        <v>125</v>
      </c>
      <c r="E36" s="89">
        <v>66</v>
      </c>
      <c r="F36" s="89">
        <v>43.99</v>
      </c>
      <c r="G36" s="89">
        <v>29.03</v>
      </c>
      <c r="H36" s="89">
        <v>122</v>
      </c>
      <c r="I36" s="89">
        <v>3</v>
      </c>
      <c r="J36" s="89">
        <v>0</v>
      </c>
      <c r="K36" s="89">
        <v>0.98</v>
      </c>
      <c r="L36" s="89">
        <v>0.02</v>
      </c>
      <c r="M36" s="89">
        <v>0</v>
      </c>
      <c r="N36" s="89" t="s">
        <v>918</v>
      </c>
      <c r="O36" s="89">
        <v>19</v>
      </c>
      <c r="P36" s="89">
        <v>0.39</v>
      </c>
      <c r="Q36" s="89">
        <v>7.44</v>
      </c>
      <c r="R36" s="89" t="s">
        <v>1394</v>
      </c>
      <c r="S36" s="89" t="s">
        <v>920</v>
      </c>
      <c r="T36" s="89">
        <v>15</v>
      </c>
      <c r="U36" s="89">
        <v>0.41</v>
      </c>
      <c r="V36" s="89">
        <v>6.18</v>
      </c>
      <c r="W36" s="89" t="s">
        <v>1395</v>
      </c>
      <c r="X36" s="89" t="s">
        <v>917</v>
      </c>
      <c r="Y36" s="89">
        <v>8</v>
      </c>
      <c r="Z36" s="89">
        <v>0.36</v>
      </c>
      <c r="AA36" s="89">
        <v>2.88</v>
      </c>
      <c r="AB36" s="89" t="s">
        <v>1396</v>
      </c>
      <c r="AC36" s="89" t="s">
        <v>919</v>
      </c>
      <c r="AD36" s="89">
        <v>24</v>
      </c>
      <c r="AE36" s="89">
        <v>0.52</v>
      </c>
      <c r="AF36" s="89">
        <v>12.54</v>
      </c>
      <c r="AG36" s="89" t="s">
        <v>1396</v>
      </c>
    </row>
    <row r="37" spans="1:33" x14ac:dyDescent="0.25">
      <c r="A37" s="89" t="str">
        <f t="shared" si="0"/>
        <v>0510</v>
      </c>
      <c r="B37" s="89" t="s">
        <v>1393</v>
      </c>
      <c r="C37" s="89" t="s">
        <v>1070</v>
      </c>
      <c r="D37" s="89">
        <f t="shared" si="1"/>
        <v>74</v>
      </c>
      <c r="E37" s="89">
        <v>66</v>
      </c>
      <c r="F37" s="89">
        <v>50.7</v>
      </c>
      <c r="G37" s="89">
        <v>33.46</v>
      </c>
      <c r="H37" s="89">
        <v>67</v>
      </c>
      <c r="I37" s="89">
        <v>7</v>
      </c>
      <c r="J37" s="89">
        <v>0</v>
      </c>
      <c r="K37" s="89">
        <v>0.91</v>
      </c>
      <c r="L37" s="89">
        <v>0.09</v>
      </c>
      <c r="M37" s="89">
        <v>0</v>
      </c>
      <c r="N37" s="89" t="s">
        <v>918</v>
      </c>
      <c r="O37" s="89">
        <v>19</v>
      </c>
      <c r="P37" s="89">
        <v>0.49</v>
      </c>
      <c r="Q37" s="89">
        <v>9.27</v>
      </c>
      <c r="R37" s="89" t="s">
        <v>1394</v>
      </c>
      <c r="S37" s="89" t="s">
        <v>920</v>
      </c>
      <c r="T37" s="89">
        <v>15</v>
      </c>
      <c r="U37" s="89">
        <v>0.49</v>
      </c>
      <c r="V37" s="89">
        <v>7.36</v>
      </c>
      <c r="W37" s="89" t="s">
        <v>1395</v>
      </c>
      <c r="X37" s="89" t="s">
        <v>917</v>
      </c>
      <c r="Y37" s="89">
        <v>8</v>
      </c>
      <c r="Z37" s="89">
        <v>0.37</v>
      </c>
      <c r="AA37" s="89">
        <v>2.97</v>
      </c>
      <c r="AB37" s="89" t="s">
        <v>1396</v>
      </c>
      <c r="AC37" s="89" t="s">
        <v>919</v>
      </c>
      <c r="AD37" s="89">
        <v>24</v>
      </c>
      <c r="AE37" s="89">
        <v>0.57999999999999996</v>
      </c>
      <c r="AF37" s="89">
        <v>13.85</v>
      </c>
      <c r="AG37" s="89" t="s">
        <v>1396</v>
      </c>
    </row>
    <row r="38" spans="1:33" x14ac:dyDescent="0.25">
      <c r="A38" s="89" t="str">
        <f t="shared" si="0"/>
        <v>0520</v>
      </c>
      <c r="B38" s="89" t="s">
        <v>1393</v>
      </c>
      <c r="C38" s="89" t="s">
        <v>1071</v>
      </c>
      <c r="D38" s="89">
        <f t="shared" si="1"/>
        <v>97</v>
      </c>
      <c r="E38" s="89">
        <v>66</v>
      </c>
      <c r="F38" s="89">
        <v>54.86</v>
      </c>
      <c r="G38" s="89">
        <v>36.21</v>
      </c>
      <c r="H38" s="89">
        <v>83</v>
      </c>
      <c r="I38" s="89">
        <v>14</v>
      </c>
      <c r="J38" s="89">
        <v>0</v>
      </c>
      <c r="K38" s="89">
        <v>0.86</v>
      </c>
      <c r="L38" s="89">
        <v>0.14000000000000001</v>
      </c>
      <c r="M38" s="89">
        <v>0</v>
      </c>
      <c r="N38" s="89" t="s">
        <v>918</v>
      </c>
      <c r="O38" s="89">
        <v>19</v>
      </c>
      <c r="P38" s="89">
        <v>0.49</v>
      </c>
      <c r="Q38" s="89">
        <v>9.39</v>
      </c>
      <c r="R38" s="89" t="s">
        <v>1394</v>
      </c>
      <c r="S38" s="89" t="s">
        <v>920</v>
      </c>
      <c r="T38" s="89">
        <v>15</v>
      </c>
      <c r="U38" s="89">
        <v>0.53</v>
      </c>
      <c r="V38" s="89">
        <v>7.99</v>
      </c>
      <c r="W38" s="89" t="s">
        <v>1395</v>
      </c>
      <c r="X38" s="89" t="s">
        <v>917</v>
      </c>
      <c r="Y38" s="89">
        <v>8</v>
      </c>
      <c r="Z38" s="89">
        <v>0.44</v>
      </c>
      <c r="AA38" s="89">
        <v>3.52</v>
      </c>
      <c r="AB38" s="89" t="s">
        <v>1396</v>
      </c>
      <c r="AC38" s="89" t="s">
        <v>919</v>
      </c>
      <c r="AD38" s="89">
        <v>24</v>
      </c>
      <c r="AE38" s="89">
        <v>0.64</v>
      </c>
      <c r="AF38" s="89">
        <v>15.31</v>
      </c>
      <c r="AG38" s="89" t="s">
        <v>1396</v>
      </c>
    </row>
    <row r="39" spans="1:33" x14ac:dyDescent="0.25">
      <c r="A39" s="89" t="str">
        <f t="shared" si="0"/>
        <v>0521</v>
      </c>
      <c r="B39" s="89" t="s">
        <v>1393</v>
      </c>
      <c r="C39" s="89" t="s">
        <v>1072</v>
      </c>
      <c r="D39" s="89">
        <f t="shared" si="1"/>
        <v>58</v>
      </c>
      <c r="E39" s="89">
        <v>66</v>
      </c>
      <c r="F39" s="89">
        <v>43.63</v>
      </c>
      <c r="G39" s="89">
        <v>28.79</v>
      </c>
      <c r="H39" s="89">
        <v>57</v>
      </c>
      <c r="I39" s="89">
        <v>1</v>
      </c>
      <c r="J39" s="89">
        <v>0</v>
      </c>
      <c r="K39" s="89">
        <v>0.98</v>
      </c>
      <c r="L39" s="89">
        <v>0.02</v>
      </c>
      <c r="M39" s="89">
        <v>0</v>
      </c>
      <c r="N39" s="89" t="s">
        <v>918</v>
      </c>
      <c r="O39" s="89">
        <v>19</v>
      </c>
      <c r="P39" s="89">
        <v>0.4</v>
      </c>
      <c r="Q39" s="89">
        <v>7.69</v>
      </c>
      <c r="R39" s="89" t="s">
        <v>1394</v>
      </c>
      <c r="S39" s="89" t="s">
        <v>920</v>
      </c>
      <c r="T39" s="89">
        <v>15</v>
      </c>
      <c r="U39" s="89">
        <v>0.39</v>
      </c>
      <c r="V39" s="89">
        <v>5.79</v>
      </c>
      <c r="W39" s="89" t="s">
        <v>1395</v>
      </c>
      <c r="X39" s="89" t="s">
        <v>917</v>
      </c>
      <c r="Y39" s="89">
        <v>8</v>
      </c>
      <c r="Z39" s="89">
        <v>0.36</v>
      </c>
      <c r="AA39" s="89">
        <v>2.84</v>
      </c>
      <c r="AB39" s="89" t="s">
        <v>1396</v>
      </c>
      <c r="AC39" s="89" t="s">
        <v>919</v>
      </c>
      <c r="AD39" s="89">
        <v>24</v>
      </c>
      <c r="AE39" s="89">
        <v>0.52</v>
      </c>
      <c r="AF39" s="89">
        <v>12.47</v>
      </c>
      <c r="AG39" s="89" t="s">
        <v>1396</v>
      </c>
    </row>
    <row r="40" spans="1:33" x14ac:dyDescent="0.25">
      <c r="A40" s="89" t="str">
        <f t="shared" si="0"/>
        <v>0561</v>
      </c>
      <c r="B40" s="89" t="s">
        <v>1393</v>
      </c>
      <c r="C40" s="89" t="s">
        <v>1073</v>
      </c>
      <c r="D40" s="89">
        <f t="shared" si="1"/>
        <v>99</v>
      </c>
      <c r="E40" s="89">
        <v>66</v>
      </c>
      <c r="F40" s="89">
        <v>45.52</v>
      </c>
      <c r="G40" s="89">
        <v>30.04</v>
      </c>
      <c r="H40" s="89">
        <v>94</v>
      </c>
      <c r="I40" s="89">
        <v>5</v>
      </c>
      <c r="J40" s="89">
        <v>0</v>
      </c>
      <c r="K40" s="89">
        <v>0.95</v>
      </c>
      <c r="L40" s="89">
        <v>0.05</v>
      </c>
      <c r="M40" s="89">
        <v>0</v>
      </c>
      <c r="N40" s="89" t="s">
        <v>918</v>
      </c>
      <c r="O40" s="89">
        <v>19</v>
      </c>
      <c r="P40" s="89">
        <v>0.44</v>
      </c>
      <c r="Q40" s="89">
        <v>8.2799999999999994</v>
      </c>
      <c r="R40" s="89" t="s">
        <v>1394</v>
      </c>
      <c r="S40" s="89" t="s">
        <v>920</v>
      </c>
      <c r="T40" s="89">
        <v>15</v>
      </c>
      <c r="U40" s="89">
        <v>0.42</v>
      </c>
      <c r="V40" s="89">
        <v>6.23</v>
      </c>
      <c r="W40" s="89" t="s">
        <v>1395</v>
      </c>
      <c r="X40" s="89" t="s">
        <v>917</v>
      </c>
      <c r="Y40" s="89">
        <v>8</v>
      </c>
      <c r="Z40" s="89">
        <v>0.38</v>
      </c>
      <c r="AA40" s="89">
        <v>3.01</v>
      </c>
      <c r="AB40" s="89" t="s">
        <v>1396</v>
      </c>
      <c r="AC40" s="89" t="s">
        <v>919</v>
      </c>
      <c r="AD40" s="89">
        <v>24</v>
      </c>
      <c r="AE40" s="89">
        <v>0.52</v>
      </c>
      <c r="AF40" s="89">
        <v>12.52</v>
      </c>
      <c r="AG40" s="89" t="s">
        <v>1396</v>
      </c>
    </row>
    <row r="41" spans="1:33" x14ac:dyDescent="0.25">
      <c r="A41" s="89" t="str">
        <f t="shared" si="0"/>
        <v>0600</v>
      </c>
      <c r="B41" s="89" t="s">
        <v>1393</v>
      </c>
      <c r="C41" s="89" t="s">
        <v>1074</v>
      </c>
      <c r="D41" s="89">
        <f t="shared" si="1"/>
        <v>117</v>
      </c>
      <c r="E41" s="89">
        <v>66</v>
      </c>
      <c r="F41" s="89">
        <v>56.22</v>
      </c>
      <c r="G41" s="89">
        <v>37.1</v>
      </c>
      <c r="H41" s="89">
        <v>96</v>
      </c>
      <c r="I41" s="89">
        <v>21</v>
      </c>
      <c r="J41" s="89">
        <v>0</v>
      </c>
      <c r="K41" s="89">
        <v>0.82</v>
      </c>
      <c r="L41" s="89">
        <v>0.18</v>
      </c>
      <c r="M41" s="89">
        <v>0</v>
      </c>
      <c r="N41" s="89" t="s">
        <v>918</v>
      </c>
      <c r="O41" s="89">
        <v>19</v>
      </c>
      <c r="P41" s="89">
        <v>0.52</v>
      </c>
      <c r="Q41" s="89">
        <v>9.8800000000000008</v>
      </c>
      <c r="R41" s="89" t="s">
        <v>1394</v>
      </c>
      <c r="S41" s="89" t="s">
        <v>920</v>
      </c>
      <c r="T41" s="89">
        <v>15</v>
      </c>
      <c r="U41" s="89">
        <v>0.57999999999999996</v>
      </c>
      <c r="V41" s="89">
        <v>8.66</v>
      </c>
      <c r="W41" s="89" t="s">
        <v>1395</v>
      </c>
      <c r="X41" s="89" t="s">
        <v>917</v>
      </c>
      <c r="Y41" s="89">
        <v>8</v>
      </c>
      <c r="Z41" s="89">
        <v>0.45</v>
      </c>
      <c r="AA41" s="89">
        <v>3.56</v>
      </c>
      <c r="AB41" s="89" t="s">
        <v>1396</v>
      </c>
      <c r="AC41" s="89" t="s">
        <v>919</v>
      </c>
      <c r="AD41" s="89">
        <v>24</v>
      </c>
      <c r="AE41" s="89">
        <v>0.63</v>
      </c>
      <c r="AF41" s="89">
        <v>15</v>
      </c>
      <c r="AG41" s="89" t="s">
        <v>1396</v>
      </c>
    </row>
    <row r="42" spans="1:33" x14ac:dyDescent="0.25">
      <c r="A42" s="89" t="str">
        <f t="shared" si="0"/>
        <v>0641</v>
      </c>
      <c r="B42" s="89" t="s">
        <v>1393</v>
      </c>
      <c r="C42" s="89" t="s">
        <v>1075</v>
      </c>
      <c r="D42" s="89">
        <f t="shared" si="1"/>
        <v>28</v>
      </c>
      <c r="E42" s="89">
        <v>66</v>
      </c>
      <c r="F42" s="89">
        <v>45.78</v>
      </c>
      <c r="G42" s="89">
        <v>30.21</v>
      </c>
      <c r="H42" s="89">
        <v>28</v>
      </c>
      <c r="I42" s="89">
        <v>0</v>
      </c>
      <c r="J42" s="89">
        <v>0</v>
      </c>
      <c r="K42" s="89">
        <v>1</v>
      </c>
      <c r="L42" s="89">
        <v>0</v>
      </c>
      <c r="M42" s="89">
        <v>0</v>
      </c>
      <c r="N42" s="89" t="s">
        <v>918</v>
      </c>
      <c r="O42" s="89">
        <v>19</v>
      </c>
      <c r="P42" s="89">
        <v>0.41</v>
      </c>
      <c r="Q42" s="89">
        <v>7.79</v>
      </c>
      <c r="R42" s="89" t="s">
        <v>1394</v>
      </c>
      <c r="S42" s="89" t="s">
        <v>920</v>
      </c>
      <c r="T42" s="89">
        <v>15</v>
      </c>
      <c r="U42" s="89">
        <v>0.51</v>
      </c>
      <c r="V42" s="89">
        <v>7.68</v>
      </c>
      <c r="W42" s="89" t="s">
        <v>1395</v>
      </c>
      <c r="X42" s="89" t="s">
        <v>917</v>
      </c>
      <c r="Y42" s="89">
        <v>8</v>
      </c>
      <c r="Z42" s="89">
        <v>0.32</v>
      </c>
      <c r="AA42" s="89">
        <v>2.5</v>
      </c>
      <c r="AB42" s="89" t="s">
        <v>1396</v>
      </c>
      <c r="AC42" s="89" t="s">
        <v>919</v>
      </c>
      <c r="AD42" s="89">
        <v>24</v>
      </c>
      <c r="AE42" s="89">
        <v>0.51</v>
      </c>
      <c r="AF42" s="89">
        <v>12.25</v>
      </c>
      <c r="AG42" s="89" t="s">
        <v>1396</v>
      </c>
    </row>
    <row r="43" spans="1:33" x14ac:dyDescent="0.25">
      <c r="A43" s="89" t="str">
        <f t="shared" si="0"/>
        <v>0651</v>
      </c>
      <c r="B43" s="89" t="s">
        <v>1393</v>
      </c>
      <c r="C43" s="89" t="s">
        <v>1076</v>
      </c>
      <c r="D43" s="89">
        <f t="shared" si="1"/>
        <v>80</v>
      </c>
      <c r="E43" s="89">
        <v>66</v>
      </c>
      <c r="F43" s="89">
        <v>41.5</v>
      </c>
      <c r="G43" s="89">
        <v>27.39</v>
      </c>
      <c r="H43" s="89">
        <v>80</v>
      </c>
      <c r="I43" s="89">
        <v>0</v>
      </c>
      <c r="J43" s="89">
        <v>0</v>
      </c>
      <c r="K43" s="89">
        <v>1</v>
      </c>
      <c r="L43" s="89">
        <v>0</v>
      </c>
      <c r="M43" s="89">
        <v>0</v>
      </c>
      <c r="N43" s="89" t="s">
        <v>918</v>
      </c>
      <c r="O43" s="89">
        <v>19</v>
      </c>
      <c r="P43" s="89">
        <v>0.4</v>
      </c>
      <c r="Q43" s="89">
        <v>7.54</v>
      </c>
      <c r="R43" s="89" t="s">
        <v>1394</v>
      </c>
      <c r="S43" s="89" t="s">
        <v>920</v>
      </c>
      <c r="T43" s="89">
        <v>15</v>
      </c>
      <c r="U43" s="89">
        <v>0.41</v>
      </c>
      <c r="V43" s="89">
        <v>6.1</v>
      </c>
      <c r="W43" s="89" t="s">
        <v>1395</v>
      </c>
      <c r="X43" s="89" t="s">
        <v>917</v>
      </c>
      <c r="Y43" s="89">
        <v>8</v>
      </c>
      <c r="Z43" s="89">
        <v>0.31</v>
      </c>
      <c r="AA43" s="89">
        <v>2.44</v>
      </c>
      <c r="AB43" s="89" t="s">
        <v>1396</v>
      </c>
      <c r="AC43" s="89" t="s">
        <v>919</v>
      </c>
      <c r="AD43" s="89">
        <v>24</v>
      </c>
      <c r="AE43" s="89">
        <v>0.47</v>
      </c>
      <c r="AF43" s="89">
        <v>11.31</v>
      </c>
      <c r="AG43" s="89" t="s">
        <v>1396</v>
      </c>
    </row>
    <row r="44" spans="1:33" x14ac:dyDescent="0.25">
      <c r="A44" s="89" t="str">
        <f t="shared" si="0"/>
        <v>0661</v>
      </c>
      <c r="B44" s="89" t="s">
        <v>1393</v>
      </c>
      <c r="C44" s="89" t="s">
        <v>1077</v>
      </c>
      <c r="D44" s="89">
        <f t="shared" si="1"/>
        <v>68</v>
      </c>
      <c r="E44" s="89">
        <v>66</v>
      </c>
      <c r="F44" s="89">
        <v>44.16</v>
      </c>
      <c r="G44" s="89">
        <v>29.15</v>
      </c>
      <c r="H44" s="89">
        <v>67</v>
      </c>
      <c r="I44" s="89">
        <v>1</v>
      </c>
      <c r="J44" s="89">
        <v>0</v>
      </c>
      <c r="K44" s="89">
        <v>0.99</v>
      </c>
      <c r="L44" s="89">
        <v>0.01</v>
      </c>
      <c r="M44" s="89">
        <v>0</v>
      </c>
      <c r="N44" s="89" t="s">
        <v>918</v>
      </c>
      <c r="O44" s="89">
        <v>19</v>
      </c>
      <c r="P44" s="89">
        <v>0.43</v>
      </c>
      <c r="Q44" s="89">
        <v>8.15</v>
      </c>
      <c r="R44" s="89" t="s">
        <v>1394</v>
      </c>
      <c r="S44" s="89" t="s">
        <v>920</v>
      </c>
      <c r="T44" s="89">
        <v>15</v>
      </c>
      <c r="U44" s="89">
        <v>0.4</v>
      </c>
      <c r="V44" s="89">
        <v>5.96</v>
      </c>
      <c r="W44" s="89" t="s">
        <v>1395</v>
      </c>
      <c r="X44" s="89" t="s">
        <v>917</v>
      </c>
      <c r="Y44" s="89">
        <v>8</v>
      </c>
      <c r="Z44" s="89">
        <v>0.35</v>
      </c>
      <c r="AA44" s="89">
        <v>2.81</v>
      </c>
      <c r="AB44" s="89" t="s">
        <v>1396</v>
      </c>
      <c r="AC44" s="89" t="s">
        <v>919</v>
      </c>
      <c r="AD44" s="89">
        <v>24</v>
      </c>
      <c r="AE44" s="89">
        <v>0.51</v>
      </c>
      <c r="AF44" s="89">
        <v>12.24</v>
      </c>
      <c r="AG44" s="89" t="s">
        <v>1396</v>
      </c>
    </row>
    <row r="45" spans="1:33" x14ac:dyDescent="0.25">
      <c r="A45" s="89" t="str">
        <f t="shared" si="0"/>
        <v>0671</v>
      </c>
      <c r="B45" s="89" t="s">
        <v>1393</v>
      </c>
      <c r="C45" s="89" t="s">
        <v>1078</v>
      </c>
      <c r="D45" s="89">
        <f t="shared" si="1"/>
        <v>150</v>
      </c>
      <c r="E45" s="89">
        <v>66</v>
      </c>
      <c r="F45" s="89">
        <v>51.02</v>
      </c>
      <c r="G45" s="89">
        <v>33.67</v>
      </c>
      <c r="H45" s="89">
        <v>136</v>
      </c>
      <c r="I45" s="89">
        <v>14</v>
      </c>
      <c r="J45" s="89">
        <v>0</v>
      </c>
      <c r="K45" s="89">
        <v>0.91</v>
      </c>
      <c r="L45" s="89">
        <v>0.09</v>
      </c>
      <c r="M45" s="89">
        <v>0</v>
      </c>
      <c r="N45" s="89" t="s">
        <v>918</v>
      </c>
      <c r="O45" s="89">
        <v>19</v>
      </c>
      <c r="P45" s="89">
        <v>0.47</v>
      </c>
      <c r="Q45" s="89">
        <v>9</v>
      </c>
      <c r="R45" s="89" t="s">
        <v>1394</v>
      </c>
      <c r="S45" s="89" t="s">
        <v>920</v>
      </c>
      <c r="T45" s="89">
        <v>15</v>
      </c>
      <c r="U45" s="89">
        <v>0.52</v>
      </c>
      <c r="V45" s="89">
        <v>7.79</v>
      </c>
      <c r="W45" s="89" t="s">
        <v>1395</v>
      </c>
      <c r="X45" s="89" t="s">
        <v>917</v>
      </c>
      <c r="Y45" s="89">
        <v>8</v>
      </c>
      <c r="Z45" s="89">
        <v>0.38</v>
      </c>
      <c r="AA45" s="89">
        <v>3.04</v>
      </c>
      <c r="AB45" s="89" t="s">
        <v>1396</v>
      </c>
      <c r="AC45" s="89" t="s">
        <v>919</v>
      </c>
      <c r="AD45" s="89">
        <v>24</v>
      </c>
      <c r="AE45" s="89">
        <v>0.57999999999999996</v>
      </c>
      <c r="AF45" s="89">
        <v>13.85</v>
      </c>
      <c r="AG45" s="89" t="s">
        <v>1396</v>
      </c>
    </row>
    <row r="46" spans="1:33" x14ac:dyDescent="0.25">
      <c r="A46" s="89" t="str">
        <f t="shared" si="0"/>
        <v>0681</v>
      </c>
      <c r="B46" s="89" t="s">
        <v>1393</v>
      </c>
      <c r="C46" s="89" t="s">
        <v>1079</v>
      </c>
      <c r="D46" s="89">
        <f t="shared" si="1"/>
        <v>56</v>
      </c>
      <c r="E46" s="89">
        <v>66</v>
      </c>
      <c r="F46" s="89">
        <v>41.94</v>
      </c>
      <c r="G46" s="89">
        <v>27.68</v>
      </c>
      <c r="H46" s="89">
        <v>55</v>
      </c>
      <c r="I46" s="89">
        <v>1</v>
      </c>
      <c r="J46" s="89">
        <v>0</v>
      </c>
      <c r="K46" s="89">
        <v>0.98</v>
      </c>
      <c r="L46" s="89">
        <v>0.02</v>
      </c>
      <c r="M46" s="89">
        <v>0</v>
      </c>
      <c r="N46" s="89" t="s">
        <v>918</v>
      </c>
      <c r="O46" s="89">
        <v>19</v>
      </c>
      <c r="P46" s="89">
        <v>0.4</v>
      </c>
      <c r="Q46" s="89">
        <v>7.64</v>
      </c>
      <c r="R46" s="89" t="s">
        <v>1394</v>
      </c>
      <c r="S46" s="89" t="s">
        <v>920</v>
      </c>
      <c r="T46" s="89">
        <v>15</v>
      </c>
      <c r="U46" s="89">
        <v>0.37</v>
      </c>
      <c r="V46" s="89">
        <v>5.5</v>
      </c>
      <c r="W46" s="89" t="s">
        <v>1395</v>
      </c>
      <c r="X46" s="89" t="s">
        <v>917</v>
      </c>
      <c r="Y46" s="89">
        <v>8</v>
      </c>
      <c r="Z46" s="89">
        <v>0.34</v>
      </c>
      <c r="AA46" s="89">
        <v>2.68</v>
      </c>
      <c r="AB46" s="89" t="s">
        <v>1396</v>
      </c>
      <c r="AC46" s="89" t="s">
        <v>919</v>
      </c>
      <c r="AD46" s="89">
        <v>24</v>
      </c>
      <c r="AE46" s="89">
        <v>0.49</v>
      </c>
      <c r="AF46" s="89">
        <v>11.86</v>
      </c>
      <c r="AG46" s="89" t="s">
        <v>1396</v>
      </c>
    </row>
    <row r="47" spans="1:33" x14ac:dyDescent="0.25">
      <c r="A47" s="89" t="str">
        <f t="shared" si="0"/>
        <v>0721</v>
      </c>
      <c r="B47" s="89" t="s">
        <v>1393</v>
      </c>
      <c r="C47" s="89" t="s">
        <v>1080</v>
      </c>
      <c r="D47" s="89">
        <f t="shared" si="1"/>
        <v>89</v>
      </c>
      <c r="E47" s="89">
        <v>66</v>
      </c>
      <c r="F47" s="89">
        <v>48.54</v>
      </c>
      <c r="G47" s="89">
        <v>32.03</v>
      </c>
      <c r="H47" s="89">
        <v>81</v>
      </c>
      <c r="I47" s="89">
        <v>8</v>
      </c>
      <c r="J47" s="89">
        <v>0</v>
      </c>
      <c r="K47" s="89">
        <v>0.91</v>
      </c>
      <c r="L47" s="89">
        <v>0.09</v>
      </c>
      <c r="M47" s="89">
        <v>0</v>
      </c>
      <c r="N47" s="89" t="s">
        <v>918</v>
      </c>
      <c r="O47" s="89">
        <v>19</v>
      </c>
      <c r="P47" s="89">
        <v>0.45</v>
      </c>
      <c r="Q47" s="89">
        <v>8.61</v>
      </c>
      <c r="R47" s="89" t="s">
        <v>1394</v>
      </c>
      <c r="S47" s="89" t="s">
        <v>920</v>
      </c>
      <c r="T47" s="89">
        <v>15</v>
      </c>
      <c r="U47" s="89">
        <v>0.5</v>
      </c>
      <c r="V47" s="89">
        <v>7.54</v>
      </c>
      <c r="W47" s="89" t="s">
        <v>1395</v>
      </c>
      <c r="X47" s="89" t="s">
        <v>917</v>
      </c>
      <c r="Y47" s="89">
        <v>8</v>
      </c>
      <c r="Z47" s="89">
        <v>0.37</v>
      </c>
      <c r="AA47" s="89">
        <v>2.98</v>
      </c>
      <c r="AB47" s="89" t="s">
        <v>1396</v>
      </c>
      <c r="AC47" s="89" t="s">
        <v>919</v>
      </c>
      <c r="AD47" s="89">
        <v>24</v>
      </c>
      <c r="AE47" s="89">
        <v>0.54</v>
      </c>
      <c r="AF47" s="89">
        <v>12.91</v>
      </c>
      <c r="AG47" s="89" t="s">
        <v>1396</v>
      </c>
    </row>
    <row r="48" spans="1:33" x14ac:dyDescent="0.25">
      <c r="A48" s="89" t="str">
        <f t="shared" si="0"/>
        <v>0761</v>
      </c>
      <c r="B48" s="89" t="s">
        <v>1393</v>
      </c>
      <c r="C48" s="89" t="s">
        <v>1081</v>
      </c>
      <c r="D48" s="89">
        <f t="shared" si="1"/>
        <v>83</v>
      </c>
      <c r="E48" s="89">
        <v>66</v>
      </c>
      <c r="F48" s="89">
        <v>42.62</v>
      </c>
      <c r="G48" s="89">
        <v>28.13</v>
      </c>
      <c r="H48" s="89">
        <v>80</v>
      </c>
      <c r="I48" s="89">
        <v>3</v>
      </c>
      <c r="J48" s="89">
        <v>0</v>
      </c>
      <c r="K48" s="89">
        <v>0.96</v>
      </c>
      <c r="L48" s="89">
        <v>0.04</v>
      </c>
      <c r="M48" s="89">
        <v>0</v>
      </c>
      <c r="N48" s="89" t="s">
        <v>918</v>
      </c>
      <c r="O48" s="89">
        <v>19</v>
      </c>
      <c r="P48" s="89">
        <v>0.4</v>
      </c>
      <c r="Q48" s="89">
        <v>7.64</v>
      </c>
      <c r="R48" s="89" t="s">
        <v>1394</v>
      </c>
      <c r="S48" s="89" t="s">
        <v>920</v>
      </c>
      <c r="T48" s="89">
        <v>15</v>
      </c>
      <c r="U48" s="89">
        <v>0.42</v>
      </c>
      <c r="V48" s="89">
        <v>6.29</v>
      </c>
      <c r="W48" s="89" t="s">
        <v>1395</v>
      </c>
      <c r="X48" s="89" t="s">
        <v>917</v>
      </c>
      <c r="Y48" s="89">
        <v>8</v>
      </c>
      <c r="Z48" s="89">
        <v>0.34</v>
      </c>
      <c r="AA48" s="89">
        <v>2.67</v>
      </c>
      <c r="AB48" s="89" t="s">
        <v>1396</v>
      </c>
      <c r="AC48" s="89" t="s">
        <v>919</v>
      </c>
      <c r="AD48" s="89">
        <v>24</v>
      </c>
      <c r="AE48" s="89">
        <v>0.48</v>
      </c>
      <c r="AF48" s="89">
        <v>11.53</v>
      </c>
      <c r="AG48" s="89" t="s">
        <v>1396</v>
      </c>
    </row>
    <row r="49" spans="1:33" x14ac:dyDescent="0.25">
      <c r="A49" s="89" t="str">
        <f t="shared" si="0"/>
        <v>0771</v>
      </c>
      <c r="B49" s="89" t="s">
        <v>1393</v>
      </c>
      <c r="C49" s="89" t="s">
        <v>1082</v>
      </c>
      <c r="D49" s="89">
        <f t="shared" si="1"/>
        <v>70</v>
      </c>
      <c r="E49" s="89">
        <v>66</v>
      </c>
      <c r="F49" s="89">
        <v>37.58</v>
      </c>
      <c r="G49" s="89">
        <v>24.8</v>
      </c>
      <c r="H49" s="89">
        <v>69</v>
      </c>
      <c r="I49" s="89">
        <v>1</v>
      </c>
      <c r="J49" s="89">
        <v>0</v>
      </c>
      <c r="K49" s="89">
        <v>0.99</v>
      </c>
      <c r="L49" s="89">
        <v>0.01</v>
      </c>
      <c r="M49" s="89">
        <v>0</v>
      </c>
      <c r="N49" s="89" t="s">
        <v>918</v>
      </c>
      <c r="O49" s="89">
        <v>19</v>
      </c>
      <c r="P49" s="89">
        <v>0.37</v>
      </c>
      <c r="Q49" s="89">
        <v>7.06</v>
      </c>
      <c r="R49" s="89" t="s">
        <v>1394</v>
      </c>
      <c r="S49" s="89" t="s">
        <v>920</v>
      </c>
      <c r="T49" s="89">
        <v>15</v>
      </c>
      <c r="U49" s="89">
        <v>0.35</v>
      </c>
      <c r="V49" s="89">
        <v>5.2</v>
      </c>
      <c r="W49" s="89" t="s">
        <v>1395</v>
      </c>
      <c r="X49" s="89" t="s">
        <v>917</v>
      </c>
      <c r="Y49" s="89">
        <v>8</v>
      </c>
      <c r="Z49" s="89">
        <v>0.3</v>
      </c>
      <c r="AA49" s="89">
        <v>2.4</v>
      </c>
      <c r="AB49" s="89" t="s">
        <v>1396</v>
      </c>
      <c r="AC49" s="89" t="s">
        <v>919</v>
      </c>
      <c r="AD49" s="89">
        <v>24</v>
      </c>
      <c r="AE49" s="89">
        <v>0.42</v>
      </c>
      <c r="AF49" s="89">
        <v>10.14</v>
      </c>
      <c r="AG49" s="89" t="s">
        <v>1396</v>
      </c>
    </row>
    <row r="50" spans="1:33" x14ac:dyDescent="0.25">
      <c r="A50" s="89" t="str">
        <f t="shared" si="0"/>
        <v>0801</v>
      </c>
      <c r="B50" s="89" t="s">
        <v>1393</v>
      </c>
      <c r="C50" s="89" t="s">
        <v>1083</v>
      </c>
      <c r="D50" s="89">
        <f t="shared" si="1"/>
        <v>106</v>
      </c>
      <c r="E50" s="89">
        <v>66</v>
      </c>
      <c r="F50" s="89">
        <v>44.41</v>
      </c>
      <c r="G50" s="89">
        <v>29.31</v>
      </c>
      <c r="H50" s="89">
        <v>105</v>
      </c>
      <c r="I50" s="89">
        <v>1</v>
      </c>
      <c r="J50" s="89">
        <v>0</v>
      </c>
      <c r="K50" s="89">
        <v>0.99</v>
      </c>
      <c r="L50" s="89">
        <v>0.01</v>
      </c>
      <c r="M50" s="89">
        <v>0</v>
      </c>
      <c r="N50" s="89" t="s">
        <v>918</v>
      </c>
      <c r="O50" s="89">
        <v>19</v>
      </c>
      <c r="P50" s="89">
        <v>0.41</v>
      </c>
      <c r="Q50" s="89">
        <v>7.74</v>
      </c>
      <c r="R50" s="89" t="s">
        <v>1394</v>
      </c>
      <c r="S50" s="89" t="s">
        <v>920</v>
      </c>
      <c r="T50" s="89">
        <v>15</v>
      </c>
      <c r="U50" s="89">
        <v>0.44</v>
      </c>
      <c r="V50" s="89">
        <v>6.63</v>
      </c>
      <c r="W50" s="89" t="s">
        <v>1395</v>
      </c>
      <c r="X50" s="89" t="s">
        <v>917</v>
      </c>
      <c r="Y50" s="89">
        <v>8</v>
      </c>
      <c r="Z50" s="89">
        <v>0.34</v>
      </c>
      <c r="AA50" s="89">
        <v>2.68</v>
      </c>
      <c r="AB50" s="89" t="s">
        <v>1396</v>
      </c>
      <c r="AC50" s="89" t="s">
        <v>919</v>
      </c>
      <c r="AD50" s="89">
        <v>24</v>
      </c>
      <c r="AE50" s="89">
        <v>0.51</v>
      </c>
      <c r="AF50" s="89">
        <v>12.26</v>
      </c>
      <c r="AG50" s="89" t="s">
        <v>1396</v>
      </c>
    </row>
    <row r="51" spans="1:33" x14ac:dyDescent="0.25">
      <c r="A51" s="89" t="str">
        <f t="shared" si="0"/>
        <v>0831</v>
      </c>
      <c r="B51" s="89" t="s">
        <v>1393</v>
      </c>
      <c r="C51" s="89" t="s">
        <v>1084</v>
      </c>
      <c r="D51" s="89">
        <f t="shared" si="1"/>
        <v>110</v>
      </c>
      <c r="E51" s="89">
        <v>66</v>
      </c>
      <c r="F51" s="89">
        <v>53.49</v>
      </c>
      <c r="G51" s="89">
        <v>35.299999999999997</v>
      </c>
      <c r="H51" s="89">
        <v>98</v>
      </c>
      <c r="I51" s="89">
        <v>12</v>
      </c>
      <c r="J51" s="89">
        <v>0</v>
      </c>
      <c r="K51" s="89">
        <v>0.89</v>
      </c>
      <c r="L51" s="89">
        <v>0.11</v>
      </c>
      <c r="M51" s="89">
        <v>0</v>
      </c>
      <c r="N51" s="89" t="s">
        <v>918</v>
      </c>
      <c r="O51" s="89">
        <v>19</v>
      </c>
      <c r="P51" s="89">
        <v>0.5</v>
      </c>
      <c r="Q51" s="89">
        <v>9.51</v>
      </c>
      <c r="R51" s="89" t="s">
        <v>1394</v>
      </c>
      <c r="S51" s="89" t="s">
        <v>920</v>
      </c>
      <c r="T51" s="89">
        <v>15</v>
      </c>
      <c r="U51" s="89">
        <v>0.52</v>
      </c>
      <c r="V51" s="89">
        <v>7.81</v>
      </c>
      <c r="W51" s="89" t="s">
        <v>1395</v>
      </c>
      <c r="X51" s="89" t="s">
        <v>917</v>
      </c>
      <c r="Y51" s="89">
        <v>8</v>
      </c>
      <c r="Z51" s="89">
        <v>0.41</v>
      </c>
      <c r="AA51" s="89">
        <v>3.29</v>
      </c>
      <c r="AB51" s="89" t="s">
        <v>1396</v>
      </c>
      <c r="AC51" s="89" t="s">
        <v>919</v>
      </c>
      <c r="AD51" s="89">
        <v>24</v>
      </c>
      <c r="AE51" s="89">
        <v>0.61</v>
      </c>
      <c r="AF51" s="89">
        <v>14.69</v>
      </c>
      <c r="AG51" s="89" t="s">
        <v>1396</v>
      </c>
    </row>
    <row r="52" spans="1:33" x14ac:dyDescent="0.25">
      <c r="A52" s="89" t="str">
        <f t="shared" si="0"/>
        <v>0841</v>
      </c>
      <c r="B52" s="89" t="s">
        <v>1393</v>
      </c>
      <c r="C52" s="89" t="s">
        <v>1085</v>
      </c>
      <c r="D52" s="89">
        <f t="shared" si="1"/>
        <v>59</v>
      </c>
      <c r="E52" s="89">
        <v>66</v>
      </c>
      <c r="F52" s="89">
        <v>47.07</v>
      </c>
      <c r="G52" s="89">
        <v>31.07</v>
      </c>
      <c r="H52" s="89">
        <v>56</v>
      </c>
      <c r="I52" s="89">
        <v>3</v>
      </c>
      <c r="J52" s="89">
        <v>0</v>
      </c>
      <c r="K52" s="89">
        <v>0.95</v>
      </c>
      <c r="L52" s="89">
        <v>0.05</v>
      </c>
      <c r="M52" s="89">
        <v>0</v>
      </c>
      <c r="N52" s="89" t="s">
        <v>918</v>
      </c>
      <c r="O52" s="89">
        <v>19</v>
      </c>
      <c r="P52" s="89">
        <v>0.44</v>
      </c>
      <c r="Q52" s="89">
        <v>8.44</v>
      </c>
      <c r="R52" s="89" t="s">
        <v>1394</v>
      </c>
      <c r="S52" s="89" t="s">
        <v>920</v>
      </c>
      <c r="T52" s="89">
        <v>15</v>
      </c>
      <c r="U52" s="89">
        <v>0.45</v>
      </c>
      <c r="V52" s="89">
        <v>6.71</v>
      </c>
      <c r="W52" s="89" t="s">
        <v>1395</v>
      </c>
      <c r="X52" s="89" t="s">
        <v>917</v>
      </c>
      <c r="Y52" s="89">
        <v>8</v>
      </c>
      <c r="Z52" s="89">
        <v>0.41</v>
      </c>
      <c r="AA52" s="89">
        <v>3.24</v>
      </c>
      <c r="AB52" s="89" t="s">
        <v>1396</v>
      </c>
      <c r="AC52" s="89" t="s">
        <v>919</v>
      </c>
      <c r="AD52" s="89">
        <v>24</v>
      </c>
      <c r="AE52" s="89">
        <v>0.53</v>
      </c>
      <c r="AF52" s="89">
        <v>12.68</v>
      </c>
      <c r="AG52" s="89" t="s">
        <v>1396</v>
      </c>
    </row>
    <row r="53" spans="1:33" x14ac:dyDescent="0.25">
      <c r="A53" s="89" t="str">
        <f t="shared" si="0"/>
        <v>0861</v>
      </c>
      <c r="B53" s="89" t="s">
        <v>1393</v>
      </c>
      <c r="C53" s="89" t="s">
        <v>1086</v>
      </c>
      <c r="D53" s="89">
        <f t="shared" si="1"/>
        <v>40</v>
      </c>
      <c r="E53" s="89">
        <v>66</v>
      </c>
      <c r="F53" s="89">
        <v>43.86</v>
      </c>
      <c r="G53" s="89">
        <v>28.95</v>
      </c>
      <c r="H53" s="89">
        <v>40</v>
      </c>
      <c r="I53" s="89">
        <v>0</v>
      </c>
      <c r="J53" s="89">
        <v>0</v>
      </c>
      <c r="K53" s="89">
        <v>1</v>
      </c>
      <c r="L53" s="89">
        <v>0</v>
      </c>
      <c r="M53" s="89">
        <v>0</v>
      </c>
      <c r="N53" s="89" t="s">
        <v>918</v>
      </c>
      <c r="O53" s="89">
        <v>19</v>
      </c>
      <c r="P53" s="89">
        <v>0.43</v>
      </c>
      <c r="Q53" s="89">
        <v>8.23</v>
      </c>
      <c r="R53" s="89" t="s">
        <v>1394</v>
      </c>
      <c r="S53" s="89" t="s">
        <v>920</v>
      </c>
      <c r="T53" s="89">
        <v>15</v>
      </c>
      <c r="U53" s="89">
        <v>0.41</v>
      </c>
      <c r="V53" s="89">
        <v>6.2</v>
      </c>
      <c r="W53" s="89" t="s">
        <v>1395</v>
      </c>
      <c r="X53" s="89" t="s">
        <v>917</v>
      </c>
      <c r="Y53" s="89">
        <v>8</v>
      </c>
      <c r="Z53" s="89">
        <v>0.32</v>
      </c>
      <c r="AA53" s="89">
        <v>2.5299999999999998</v>
      </c>
      <c r="AB53" s="89" t="s">
        <v>1396</v>
      </c>
      <c r="AC53" s="89" t="s">
        <v>919</v>
      </c>
      <c r="AD53" s="89">
        <v>24</v>
      </c>
      <c r="AE53" s="89">
        <v>0.5</v>
      </c>
      <c r="AF53" s="89">
        <v>12</v>
      </c>
      <c r="AG53" s="89" t="s">
        <v>1396</v>
      </c>
    </row>
    <row r="54" spans="1:33" x14ac:dyDescent="0.25">
      <c r="A54" s="89" t="str">
        <f t="shared" si="0"/>
        <v>0881</v>
      </c>
      <c r="B54" s="89" t="s">
        <v>1393</v>
      </c>
      <c r="C54" s="89" t="s">
        <v>1087</v>
      </c>
      <c r="D54" s="89">
        <f t="shared" si="1"/>
        <v>60</v>
      </c>
      <c r="E54" s="89">
        <v>66</v>
      </c>
      <c r="F54" s="89">
        <v>43.61</v>
      </c>
      <c r="G54" s="89">
        <v>28.78</v>
      </c>
      <c r="H54" s="89">
        <v>59</v>
      </c>
      <c r="I54" s="89">
        <v>1</v>
      </c>
      <c r="J54" s="89">
        <v>0</v>
      </c>
      <c r="K54" s="89">
        <v>0.98</v>
      </c>
      <c r="L54" s="89">
        <v>0.02</v>
      </c>
      <c r="M54" s="89">
        <v>0</v>
      </c>
      <c r="N54" s="89" t="s">
        <v>918</v>
      </c>
      <c r="O54" s="89">
        <v>19</v>
      </c>
      <c r="P54" s="89">
        <v>0.41</v>
      </c>
      <c r="Q54" s="89">
        <v>7.88</v>
      </c>
      <c r="R54" s="89" t="s">
        <v>1394</v>
      </c>
      <c r="S54" s="89" t="s">
        <v>920</v>
      </c>
      <c r="T54" s="89">
        <v>15</v>
      </c>
      <c r="U54" s="89">
        <v>0.44</v>
      </c>
      <c r="V54" s="89">
        <v>6.63</v>
      </c>
      <c r="W54" s="89" t="s">
        <v>1395</v>
      </c>
      <c r="X54" s="89" t="s">
        <v>917</v>
      </c>
      <c r="Y54" s="89">
        <v>8</v>
      </c>
      <c r="Z54" s="89">
        <v>0.3</v>
      </c>
      <c r="AA54" s="89">
        <v>2.35</v>
      </c>
      <c r="AB54" s="89" t="s">
        <v>1396</v>
      </c>
      <c r="AC54" s="89" t="s">
        <v>919</v>
      </c>
      <c r="AD54" s="89">
        <v>24</v>
      </c>
      <c r="AE54" s="89">
        <v>0.5</v>
      </c>
      <c r="AF54" s="89">
        <v>11.92</v>
      </c>
      <c r="AG54" s="89" t="s">
        <v>1396</v>
      </c>
    </row>
    <row r="55" spans="1:33" x14ac:dyDescent="0.25">
      <c r="A55" s="89" t="str">
        <f t="shared" si="0"/>
        <v>0961</v>
      </c>
      <c r="B55" s="89" t="s">
        <v>1393</v>
      </c>
      <c r="C55" s="89" t="s">
        <v>1088</v>
      </c>
      <c r="D55" s="89">
        <f t="shared" si="1"/>
        <v>80</v>
      </c>
      <c r="E55" s="89">
        <v>66</v>
      </c>
      <c r="F55" s="89">
        <v>49</v>
      </c>
      <c r="G55" s="89">
        <v>32.340000000000003</v>
      </c>
      <c r="H55" s="89">
        <v>77</v>
      </c>
      <c r="I55" s="89">
        <v>3</v>
      </c>
      <c r="J55" s="89">
        <v>0</v>
      </c>
      <c r="K55" s="89">
        <v>0.96</v>
      </c>
      <c r="L55" s="89">
        <v>0.04</v>
      </c>
      <c r="M55" s="89">
        <v>0</v>
      </c>
      <c r="N55" s="89" t="s">
        <v>918</v>
      </c>
      <c r="O55" s="89">
        <v>19</v>
      </c>
      <c r="P55" s="89">
        <v>0.47</v>
      </c>
      <c r="Q55" s="89">
        <v>9</v>
      </c>
      <c r="R55" s="89" t="s">
        <v>1394</v>
      </c>
      <c r="S55" s="89" t="s">
        <v>920</v>
      </c>
      <c r="T55" s="89">
        <v>15</v>
      </c>
      <c r="U55" s="89">
        <v>0.48</v>
      </c>
      <c r="V55" s="89">
        <v>7.21</v>
      </c>
      <c r="W55" s="89" t="s">
        <v>1395</v>
      </c>
      <c r="X55" s="89" t="s">
        <v>917</v>
      </c>
      <c r="Y55" s="89">
        <v>8</v>
      </c>
      <c r="Z55" s="89">
        <v>0.37</v>
      </c>
      <c r="AA55" s="89">
        <v>2.93</v>
      </c>
      <c r="AB55" s="89" t="s">
        <v>1396</v>
      </c>
      <c r="AC55" s="89" t="s">
        <v>919</v>
      </c>
      <c r="AD55" s="89">
        <v>24</v>
      </c>
      <c r="AE55" s="89">
        <v>0.55000000000000004</v>
      </c>
      <c r="AF55" s="89">
        <v>13.2</v>
      </c>
      <c r="AG55" s="89" t="s">
        <v>1396</v>
      </c>
    </row>
    <row r="56" spans="1:33" x14ac:dyDescent="0.25">
      <c r="A56" s="89" t="str">
        <f t="shared" si="0"/>
        <v>1001</v>
      </c>
      <c r="B56" s="89" t="s">
        <v>1393</v>
      </c>
      <c r="C56" s="89" t="s">
        <v>1089</v>
      </c>
      <c r="D56" s="89">
        <f t="shared" si="1"/>
        <v>159</v>
      </c>
      <c r="E56" s="89">
        <v>66</v>
      </c>
      <c r="F56" s="89">
        <v>36.380000000000003</v>
      </c>
      <c r="G56" s="89">
        <v>24.01</v>
      </c>
      <c r="H56" s="89">
        <v>154</v>
      </c>
      <c r="I56" s="89">
        <v>5</v>
      </c>
      <c r="J56" s="89">
        <v>0</v>
      </c>
      <c r="K56" s="89">
        <v>0.97</v>
      </c>
      <c r="L56" s="89">
        <v>0.03</v>
      </c>
      <c r="M56" s="89">
        <v>0</v>
      </c>
      <c r="N56" s="89" t="s">
        <v>918</v>
      </c>
      <c r="O56" s="89">
        <v>19</v>
      </c>
      <c r="P56" s="89">
        <v>0.36</v>
      </c>
      <c r="Q56" s="89">
        <v>6.9</v>
      </c>
      <c r="R56" s="89" t="s">
        <v>1394</v>
      </c>
      <c r="S56" s="89" t="s">
        <v>920</v>
      </c>
      <c r="T56" s="89">
        <v>15</v>
      </c>
      <c r="U56" s="89">
        <v>0.34</v>
      </c>
      <c r="V56" s="89">
        <v>5.15</v>
      </c>
      <c r="W56" s="89" t="s">
        <v>1395</v>
      </c>
      <c r="X56" s="89" t="s">
        <v>917</v>
      </c>
      <c r="Y56" s="89">
        <v>8</v>
      </c>
      <c r="Z56" s="89">
        <v>0.33</v>
      </c>
      <c r="AA56" s="89">
        <v>2.62</v>
      </c>
      <c r="AB56" s="89" t="s">
        <v>1396</v>
      </c>
      <c r="AC56" s="89" t="s">
        <v>919</v>
      </c>
      <c r="AD56" s="89">
        <v>24</v>
      </c>
      <c r="AE56" s="89">
        <v>0.39</v>
      </c>
      <c r="AF56" s="89">
        <v>9.35</v>
      </c>
      <c r="AG56" s="89" t="s">
        <v>1396</v>
      </c>
    </row>
    <row r="57" spans="1:33" x14ac:dyDescent="0.25">
      <c r="A57" s="89" t="str">
        <f t="shared" si="0"/>
        <v>1010</v>
      </c>
      <c r="B57" s="89" t="s">
        <v>1393</v>
      </c>
      <c r="C57" s="89" t="s">
        <v>1090</v>
      </c>
      <c r="D57" s="89">
        <f t="shared" si="1"/>
        <v>161</v>
      </c>
      <c r="E57" s="89">
        <v>66</v>
      </c>
      <c r="F57" s="89">
        <v>52.81</v>
      </c>
      <c r="G57" s="89">
        <v>34.86</v>
      </c>
      <c r="H57" s="89">
        <v>151</v>
      </c>
      <c r="I57" s="89">
        <v>10</v>
      </c>
      <c r="J57" s="89">
        <v>0</v>
      </c>
      <c r="K57" s="89">
        <v>0.94</v>
      </c>
      <c r="L57" s="89">
        <v>0.06</v>
      </c>
      <c r="M57" s="89">
        <v>0</v>
      </c>
      <c r="N57" s="89" t="s">
        <v>918</v>
      </c>
      <c r="O57" s="89">
        <v>19</v>
      </c>
      <c r="P57" s="89">
        <v>0.49</v>
      </c>
      <c r="Q57" s="89">
        <v>9.4</v>
      </c>
      <c r="R57" s="89" t="s">
        <v>1394</v>
      </c>
      <c r="S57" s="89" t="s">
        <v>920</v>
      </c>
      <c r="T57" s="89">
        <v>15</v>
      </c>
      <c r="U57" s="89">
        <v>0.53</v>
      </c>
      <c r="V57" s="89">
        <v>7.94</v>
      </c>
      <c r="W57" s="89" t="s">
        <v>1395</v>
      </c>
      <c r="X57" s="89" t="s">
        <v>917</v>
      </c>
      <c r="Y57" s="89">
        <v>8</v>
      </c>
      <c r="Z57" s="89">
        <v>0.41</v>
      </c>
      <c r="AA57" s="89">
        <v>3.3</v>
      </c>
      <c r="AB57" s="89" t="s">
        <v>1396</v>
      </c>
      <c r="AC57" s="89" t="s">
        <v>919</v>
      </c>
      <c r="AD57" s="89">
        <v>24</v>
      </c>
      <c r="AE57" s="89">
        <v>0.59</v>
      </c>
      <c r="AF57" s="89">
        <v>14.22</v>
      </c>
      <c r="AG57" s="89" t="s">
        <v>1396</v>
      </c>
    </row>
    <row r="58" spans="1:33" x14ac:dyDescent="0.25">
      <c r="A58" s="89" t="str">
        <f t="shared" si="0"/>
        <v>1014</v>
      </c>
      <c r="B58" s="89" t="s">
        <v>1393</v>
      </c>
      <c r="C58" s="89" t="s">
        <v>1091</v>
      </c>
      <c r="D58" s="89">
        <f t="shared" si="1"/>
        <v>65</v>
      </c>
      <c r="E58" s="89">
        <v>66</v>
      </c>
      <c r="F58" s="89">
        <v>55.55</v>
      </c>
      <c r="G58" s="89">
        <v>36.659999999999997</v>
      </c>
      <c r="H58" s="89">
        <v>58</v>
      </c>
      <c r="I58" s="89">
        <v>7</v>
      </c>
      <c r="J58" s="89">
        <v>0</v>
      </c>
      <c r="K58" s="89">
        <v>0.89</v>
      </c>
      <c r="L58" s="89">
        <v>0.11</v>
      </c>
      <c r="M58" s="89">
        <v>0</v>
      </c>
      <c r="N58" s="89" t="s">
        <v>918</v>
      </c>
      <c r="O58" s="89">
        <v>19</v>
      </c>
      <c r="P58" s="89">
        <v>0.5</v>
      </c>
      <c r="Q58" s="89">
        <v>9.4600000000000009</v>
      </c>
      <c r="R58" s="89" t="s">
        <v>1394</v>
      </c>
      <c r="S58" s="89" t="s">
        <v>920</v>
      </c>
      <c r="T58" s="89">
        <v>15</v>
      </c>
      <c r="U58" s="89">
        <v>0.52</v>
      </c>
      <c r="V58" s="89">
        <v>7.77</v>
      </c>
      <c r="W58" s="89" t="s">
        <v>1395</v>
      </c>
      <c r="X58" s="89" t="s">
        <v>917</v>
      </c>
      <c r="Y58" s="89">
        <v>8</v>
      </c>
      <c r="Z58" s="89">
        <v>0.46</v>
      </c>
      <c r="AA58" s="89">
        <v>3.68</v>
      </c>
      <c r="AB58" s="89" t="s">
        <v>1396</v>
      </c>
      <c r="AC58" s="89" t="s">
        <v>919</v>
      </c>
      <c r="AD58" s="89">
        <v>24</v>
      </c>
      <c r="AE58" s="89">
        <v>0.66</v>
      </c>
      <c r="AF58" s="89">
        <v>15.75</v>
      </c>
      <c r="AG58" s="89" t="s">
        <v>1396</v>
      </c>
    </row>
    <row r="59" spans="1:33" x14ac:dyDescent="0.25">
      <c r="A59" s="89" t="str">
        <f t="shared" si="0"/>
        <v>1017</v>
      </c>
      <c r="B59" s="89" t="s">
        <v>1393</v>
      </c>
      <c r="C59" s="89" t="s">
        <v>1092</v>
      </c>
      <c r="D59" s="89">
        <f t="shared" si="1"/>
        <v>25</v>
      </c>
      <c r="E59" s="89">
        <v>66</v>
      </c>
      <c r="F59" s="89">
        <v>49.21</v>
      </c>
      <c r="G59" s="89">
        <v>32.479999999999997</v>
      </c>
      <c r="H59" s="89">
        <v>25</v>
      </c>
      <c r="I59" s="89">
        <v>0</v>
      </c>
      <c r="J59" s="89">
        <v>0</v>
      </c>
      <c r="K59" s="89">
        <v>1</v>
      </c>
      <c r="L59" s="89">
        <v>0</v>
      </c>
      <c r="M59" s="89">
        <v>0</v>
      </c>
      <c r="N59" s="89" t="s">
        <v>918</v>
      </c>
      <c r="O59" s="89">
        <v>19</v>
      </c>
      <c r="P59" s="89">
        <v>0.48</v>
      </c>
      <c r="Q59" s="89">
        <v>9.08</v>
      </c>
      <c r="R59" s="89" t="s">
        <v>1394</v>
      </c>
      <c r="S59" s="89" t="s">
        <v>920</v>
      </c>
      <c r="T59" s="89">
        <v>15</v>
      </c>
      <c r="U59" s="89">
        <v>0.48</v>
      </c>
      <c r="V59" s="89">
        <v>7.16</v>
      </c>
      <c r="W59" s="89" t="s">
        <v>1395</v>
      </c>
      <c r="X59" s="89" t="s">
        <v>917</v>
      </c>
      <c r="Y59" s="89">
        <v>8</v>
      </c>
      <c r="Z59" s="89">
        <v>0.4</v>
      </c>
      <c r="AA59" s="89">
        <v>3.16</v>
      </c>
      <c r="AB59" s="89" t="s">
        <v>1396</v>
      </c>
      <c r="AC59" s="89" t="s">
        <v>919</v>
      </c>
      <c r="AD59" s="89">
        <v>24</v>
      </c>
      <c r="AE59" s="89">
        <v>0.55000000000000004</v>
      </c>
      <c r="AF59" s="89">
        <v>13.08</v>
      </c>
      <c r="AG59" s="89" t="s">
        <v>1396</v>
      </c>
    </row>
    <row r="60" spans="1:33" x14ac:dyDescent="0.25">
      <c r="A60" s="89" t="str">
        <f t="shared" si="0"/>
        <v>1020</v>
      </c>
      <c r="B60" s="89" t="s">
        <v>1393</v>
      </c>
      <c r="C60" s="89" t="s">
        <v>1093</v>
      </c>
      <c r="D60" s="89">
        <f t="shared" si="1"/>
        <v>103</v>
      </c>
      <c r="E60" s="89">
        <v>66</v>
      </c>
      <c r="F60" s="89">
        <v>49.96</v>
      </c>
      <c r="G60" s="89">
        <v>32.97</v>
      </c>
      <c r="H60" s="89">
        <v>95</v>
      </c>
      <c r="I60" s="89">
        <v>8</v>
      </c>
      <c r="J60" s="89">
        <v>0</v>
      </c>
      <c r="K60" s="89">
        <v>0.92</v>
      </c>
      <c r="L60" s="89">
        <v>0.08</v>
      </c>
      <c r="M60" s="89">
        <v>0</v>
      </c>
      <c r="N60" s="89" t="s">
        <v>918</v>
      </c>
      <c r="O60" s="89">
        <v>19</v>
      </c>
      <c r="P60" s="89">
        <v>0.45</v>
      </c>
      <c r="Q60" s="89">
        <v>8.4700000000000006</v>
      </c>
      <c r="R60" s="89" t="s">
        <v>1394</v>
      </c>
      <c r="S60" s="89" t="s">
        <v>920</v>
      </c>
      <c r="T60" s="89">
        <v>15</v>
      </c>
      <c r="U60" s="89">
        <v>0.51</v>
      </c>
      <c r="V60" s="89">
        <v>7.59</v>
      </c>
      <c r="W60" s="89" t="s">
        <v>1395</v>
      </c>
      <c r="X60" s="89" t="s">
        <v>917</v>
      </c>
      <c r="Y60" s="89">
        <v>8</v>
      </c>
      <c r="Z60" s="89">
        <v>0.36</v>
      </c>
      <c r="AA60" s="89">
        <v>2.85</v>
      </c>
      <c r="AB60" s="89" t="s">
        <v>1396</v>
      </c>
      <c r="AC60" s="89" t="s">
        <v>919</v>
      </c>
      <c r="AD60" s="89">
        <v>24</v>
      </c>
      <c r="AE60" s="89">
        <v>0.59</v>
      </c>
      <c r="AF60" s="89">
        <v>14.06</v>
      </c>
      <c r="AG60" s="89" t="s">
        <v>1396</v>
      </c>
    </row>
    <row r="61" spans="1:33" x14ac:dyDescent="0.25">
      <c r="A61" s="89" t="str">
        <f t="shared" si="0"/>
        <v>1041</v>
      </c>
      <c r="B61" s="89" t="s">
        <v>1393</v>
      </c>
      <c r="C61" s="89" t="s">
        <v>1094</v>
      </c>
      <c r="D61" s="89">
        <f t="shared" si="1"/>
        <v>136</v>
      </c>
      <c r="E61" s="89">
        <v>66</v>
      </c>
      <c r="F61" s="89">
        <v>45.94</v>
      </c>
      <c r="G61" s="89">
        <v>30.32</v>
      </c>
      <c r="H61" s="89">
        <v>112</v>
      </c>
      <c r="I61" s="89">
        <v>24</v>
      </c>
      <c r="J61" s="89">
        <v>0</v>
      </c>
      <c r="K61" s="89">
        <v>0.82</v>
      </c>
      <c r="L61" s="89">
        <v>0.18</v>
      </c>
      <c r="M61" s="89">
        <v>0</v>
      </c>
      <c r="N61" s="89" t="s">
        <v>918</v>
      </c>
      <c r="O61" s="89">
        <v>19</v>
      </c>
      <c r="P61" s="89">
        <v>0.44</v>
      </c>
      <c r="Q61" s="89">
        <v>8.32</v>
      </c>
      <c r="R61" s="89" t="s">
        <v>1394</v>
      </c>
      <c r="S61" s="89" t="s">
        <v>920</v>
      </c>
      <c r="T61" s="89">
        <v>15</v>
      </c>
      <c r="U61" s="89">
        <v>0.45</v>
      </c>
      <c r="V61" s="89">
        <v>6.71</v>
      </c>
      <c r="W61" s="89" t="s">
        <v>1395</v>
      </c>
      <c r="X61" s="89" t="s">
        <v>917</v>
      </c>
      <c r="Y61" s="89">
        <v>8</v>
      </c>
      <c r="Z61" s="89">
        <v>0.4</v>
      </c>
      <c r="AA61" s="89">
        <v>3.15</v>
      </c>
      <c r="AB61" s="89" t="s">
        <v>1396</v>
      </c>
      <c r="AC61" s="89" t="s">
        <v>919</v>
      </c>
      <c r="AD61" s="89">
        <v>24</v>
      </c>
      <c r="AE61" s="89">
        <v>0.51</v>
      </c>
      <c r="AF61" s="89">
        <v>12.15</v>
      </c>
      <c r="AG61" s="89" t="s">
        <v>1396</v>
      </c>
    </row>
    <row r="62" spans="1:33" x14ac:dyDescent="0.25">
      <c r="A62" s="89" t="str">
        <f t="shared" si="0"/>
        <v>1081</v>
      </c>
      <c r="B62" s="89" t="s">
        <v>1393</v>
      </c>
      <c r="C62" s="89" t="s">
        <v>1095</v>
      </c>
      <c r="D62" s="89">
        <f t="shared" si="1"/>
        <v>59</v>
      </c>
      <c r="E62" s="89">
        <v>66</v>
      </c>
      <c r="F62" s="89">
        <v>44.5</v>
      </c>
      <c r="G62" s="89">
        <v>29.37</v>
      </c>
      <c r="H62" s="89">
        <v>57</v>
      </c>
      <c r="I62" s="89">
        <v>2</v>
      </c>
      <c r="J62" s="89">
        <v>0</v>
      </c>
      <c r="K62" s="89">
        <v>0.97</v>
      </c>
      <c r="L62" s="89">
        <v>0.03</v>
      </c>
      <c r="M62" s="89">
        <v>0</v>
      </c>
      <c r="N62" s="89" t="s">
        <v>918</v>
      </c>
      <c r="O62" s="89">
        <v>19</v>
      </c>
      <c r="P62" s="89">
        <v>0.42</v>
      </c>
      <c r="Q62" s="89">
        <v>8</v>
      </c>
      <c r="R62" s="89" t="s">
        <v>1394</v>
      </c>
      <c r="S62" s="89" t="s">
        <v>920</v>
      </c>
      <c r="T62" s="89">
        <v>15</v>
      </c>
      <c r="U62" s="89">
        <v>0.46</v>
      </c>
      <c r="V62" s="89">
        <v>6.9</v>
      </c>
      <c r="W62" s="89" t="s">
        <v>1395</v>
      </c>
      <c r="X62" s="89" t="s">
        <v>917</v>
      </c>
      <c r="Y62" s="89">
        <v>8</v>
      </c>
      <c r="Z62" s="89">
        <v>0.31</v>
      </c>
      <c r="AA62" s="89">
        <v>2.46</v>
      </c>
      <c r="AB62" s="89" t="s">
        <v>1396</v>
      </c>
      <c r="AC62" s="89" t="s">
        <v>919</v>
      </c>
      <c r="AD62" s="89">
        <v>24</v>
      </c>
      <c r="AE62" s="89">
        <v>0.5</v>
      </c>
      <c r="AF62" s="89">
        <v>12.02</v>
      </c>
      <c r="AG62" s="89" t="s">
        <v>1396</v>
      </c>
    </row>
    <row r="63" spans="1:33" x14ac:dyDescent="0.25">
      <c r="A63" s="89" t="str">
        <f t="shared" si="0"/>
        <v>1121</v>
      </c>
      <c r="B63" s="89" t="s">
        <v>1393</v>
      </c>
      <c r="C63" s="89" t="s">
        <v>1096</v>
      </c>
      <c r="D63" s="89">
        <f t="shared" si="1"/>
        <v>163</v>
      </c>
      <c r="E63" s="89">
        <v>66</v>
      </c>
      <c r="F63" s="89">
        <v>50.52</v>
      </c>
      <c r="G63" s="89">
        <v>33.340000000000003</v>
      </c>
      <c r="H63" s="89">
        <v>141</v>
      </c>
      <c r="I63" s="89">
        <v>22</v>
      </c>
      <c r="J63" s="89">
        <v>0</v>
      </c>
      <c r="K63" s="89">
        <v>0.87</v>
      </c>
      <c r="L63" s="89">
        <v>0.13</v>
      </c>
      <c r="M63" s="89">
        <v>0</v>
      </c>
      <c r="N63" s="89" t="s">
        <v>918</v>
      </c>
      <c r="O63" s="89">
        <v>19</v>
      </c>
      <c r="P63" s="89">
        <v>0.47</v>
      </c>
      <c r="Q63" s="89">
        <v>8.92</v>
      </c>
      <c r="R63" s="89" t="s">
        <v>1394</v>
      </c>
      <c r="S63" s="89" t="s">
        <v>920</v>
      </c>
      <c r="T63" s="89">
        <v>15</v>
      </c>
      <c r="U63" s="89">
        <v>0.5</v>
      </c>
      <c r="V63" s="89">
        <v>7.45</v>
      </c>
      <c r="W63" s="89" t="s">
        <v>1395</v>
      </c>
      <c r="X63" s="89" t="s">
        <v>917</v>
      </c>
      <c r="Y63" s="89">
        <v>8</v>
      </c>
      <c r="Z63" s="89">
        <v>0.4</v>
      </c>
      <c r="AA63" s="89">
        <v>3.18</v>
      </c>
      <c r="AB63" s="89" t="s">
        <v>1396</v>
      </c>
      <c r="AC63" s="89" t="s">
        <v>919</v>
      </c>
      <c r="AD63" s="89">
        <v>24</v>
      </c>
      <c r="AE63" s="89">
        <v>0.57999999999999996</v>
      </c>
      <c r="AF63" s="89">
        <v>13.8</v>
      </c>
      <c r="AG63" s="89" t="s">
        <v>1396</v>
      </c>
    </row>
    <row r="64" spans="1:33" x14ac:dyDescent="0.25">
      <c r="A64" s="89" t="str">
        <f t="shared" si="0"/>
        <v>1161</v>
      </c>
      <c r="B64" s="89" t="s">
        <v>1393</v>
      </c>
      <c r="C64" s="89" t="s">
        <v>1097</v>
      </c>
      <c r="D64" s="89">
        <f t="shared" si="1"/>
        <v>68</v>
      </c>
      <c r="E64" s="89">
        <v>66</v>
      </c>
      <c r="F64" s="89">
        <v>41.51</v>
      </c>
      <c r="G64" s="89">
        <v>27.4</v>
      </c>
      <c r="H64" s="89">
        <v>66</v>
      </c>
      <c r="I64" s="89">
        <v>2</v>
      </c>
      <c r="J64" s="89">
        <v>0</v>
      </c>
      <c r="K64" s="89">
        <v>0.97</v>
      </c>
      <c r="L64" s="89">
        <v>0.03</v>
      </c>
      <c r="M64" s="89">
        <v>0</v>
      </c>
      <c r="N64" s="89" t="s">
        <v>918</v>
      </c>
      <c r="O64" s="89">
        <v>19</v>
      </c>
      <c r="P64" s="89">
        <v>0.42</v>
      </c>
      <c r="Q64" s="89">
        <v>8</v>
      </c>
      <c r="R64" s="89" t="s">
        <v>1394</v>
      </c>
      <c r="S64" s="89" t="s">
        <v>920</v>
      </c>
      <c r="T64" s="89">
        <v>15</v>
      </c>
      <c r="U64" s="89">
        <v>0.33</v>
      </c>
      <c r="V64" s="89">
        <v>4.91</v>
      </c>
      <c r="W64" s="89" t="s">
        <v>1395</v>
      </c>
      <c r="X64" s="89" t="s">
        <v>917</v>
      </c>
      <c r="Y64" s="89">
        <v>8</v>
      </c>
      <c r="Z64" s="89">
        <v>0.36</v>
      </c>
      <c r="AA64" s="89">
        <v>2.9</v>
      </c>
      <c r="AB64" s="89" t="s">
        <v>1396</v>
      </c>
      <c r="AC64" s="89" t="s">
        <v>919</v>
      </c>
      <c r="AD64" s="89">
        <v>24</v>
      </c>
      <c r="AE64" s="89">
        <v>0.48</v>
      </c>
      <c r="AF64" s="89">
        <v>11.59</v>
      </c>
      <c r="AG64" s="89" t="s">
        <v>1396</v>
      </c>
    </row>
    <row r="65" spans="1:33" x14ac:dyDescent="0.25">
      <c r="A65" s="89" t="str">
        <f t="shared" si="0"/>
        <v>1241</v>
      </c>
      <c r="B65" s="89" t="s">
        <v>1393</v>
      </c>
      <c r="C65" s="89" t="s">
        <v>1098</v>
      </c>
      <c r="D65" s="89">
        <f t="shared" si="1"/>
        <v>142</v>
      </c>
      <c r="E65" s="89">
        <v>66</v>
      </c>
      <c r="F65" s="89">
        <v>49.03</v>
      </c>
      <c r="G65" s="89">
        <v>32.36</v>
      </c>
      <c r="H65" s="89">
        <v>129</v>
      </c>
      <c r="I65" s="89">
        <v>13</v>
      </c>
      <c r="J65" s="89">
        <v>0</v>
      </c>
      <c r="K65" s="89">
        <v>0.91</v>
      </c>
      <c r="L65" s="89">
        <v>0.09</v>
      </c>
      <c r="M65" s="89">
        <v>0</v>
      </c>
      <c r="N65" s="89" t="s">
        <v>918</v>
      </c>
      <c r="O65" s="89">
        <v>19</v>
      </c>
      <c r="P65" s="89">
        <v>0.45</v>
      </c>
      <c r="Q65" s="89">
        <v>8.5299999999999994</v>
      </c>
      <c r="R65" s="89" t="s">
        <v>1394</v>
      </c>
      <c r="S65" s="89" t="s">
        <v>920</v>
      </c>
      <c r="T65" s="89">
        <v>15</v>
      </c>
      <c r="U65" s="89">
        <v>0.47</v>
      </c>
      <c r="V65" s="89">
        <v>7.03</v>
      </c>
      <c r="W65" s="89" t="s">
        <v>1395</v>
      </c>
      <c r="X65" s="89" t="s">
        <v>917</v>
      </c>
      <c r="Y65" s="89">
        <v>8</v>
      </c>
      <c r="Z65" s="89">
        <v>0.42</v>
      </c>
      <c r="AA65" s="89">
        <v>3.32</v>
      </c>
      <c r="AB65" s="89" t="s">
        <v>1396</v>
      </c>
      <c r="AC65" s="89" t="s">
        <v>919</v>
      </c>
      <c r="AD65" s="89">
        <v>24</v>
      </c>
      <c r="AE65" s="89">
        <v>0.56000000000000005</v>
      </c>
      <c r="AF65" s="89">
        <v>13.49</v>
      </c>
      <c r="AG65" s="89" t="s">
        <v>1396</v>
      </c>
    </row>
    <row r="66" spans="1:33" x14ac:dyDescent="0.25">
      <c r="A66" s="89" t="str">
        <f t="shared" si="0"/>
        <v>1281</v>
      </c>
      <c r="B66" s="89" t="s">
        <v>1393</v>
      </c>
      <c r="C66" s="89" t="s">
        <v>1099</v>
      </c>
      <c r="D66" s="89">
        <f t="shared" si="1"/>
        <v>36</v>
      </c>
      <c r="E66" s="89">
        <v>66</v>
      </c>
      <c r="F66" s="89">
        <v>47.31</v>
      </c>
      <c r="G66" s="89">
        <v>31.22</v>
      </c>
      <c r="H66" s="89">
        <v>32</v>
      </c>
      <c r="I66" s="89">
        <v>4</v>
      </c>
      <c r="J66" s="89">
        <v>0</v>
      </c>
      <c r="K66" s="89">
        <v>0.89</v>
      </c>
      <c r="L66" s="89">
        <v>0.11</v>
      </c>
      <c r="M66" s="89">
        <v>0</v>
      </c>
      <c r="N66" s="89" t="s">
        <v>918</v>
      </c>
      <c r="O66" s="89">
        <v>19</v>
      </c>
      <c r="P66" s="89">
        <v>0.45</v>
      </c>
      <c r="Q66" s="89">
        <v>8.4700000000000006</v>
      </c>
      <c r="R66" s="89" t="s">
        <v>1394</v>
      </c>
      <c r="S66" s="89" t="s">
        <v>920</v>
      </c>
      <c r="T66" s="89">
        <v>15</v>
      </c>
      <c r="U66" s="89">
        <v>0.46</v>
      </c>
      <c r="V66" s="89">
        <v>6.86</v>
      </c>
      <c r="W66" s="89" t="s">
        <v>1395</v>
      </c>
      <c r="X66" s="89" t="s">
        <v>917</v>
      </c>
      <c r="Y66" s="89">
        <v>8</v>
      </c>
      <c r="Z66" s="89">
        <v>0.39</v>
      </c>
      <c r="AA66" s="89">
        <v>3.11</v>
      </c>
      <c r="AB66" s="89" t="s">
        <v>1396</v>
      </c>
      <c r="AC66" s="89" t="s">
        <v>919</v>
      </c>
      <c r="AD66" s="89">
        <v>24</v>
      </c>
      <c r="AE66" s="89">
        <v>0.53</v>
      </c>
      <c r="AF66" s="89">
        <v>12.78</v>
      </c>
      <c r="AG66" s="89" t="s">
        <v>1396</v>
      </c>
    </row>
    <row r="67" spans="1:33" x14ac:dyDescent="0.25">
      <c r="A67" s="89" t="str">
        <f t="shared" si="0"/>
        <v>1331</v>
      </c>
      <c r="B67" s="89" t="s">
        <v>1393</v>
      </c>
      <c r="C67" s="89" t="s">
        <v>1100</v>
      </c>
      <c r="D67" s="89">
        <f t="shared" si="1"/>
        <v>164</v>
      </c>
      <c r="E67" s="89">
        <v>66</v>
      </c>
      <c r="F67" s="89">
        <v>50.8</v>
      </c>
      <c r="G67" s="89">
        <v>33.53</v>
      </c>
      <c r="H67" s="89">
        <v>149</v>
      </c>
      <c r="I67" s="89">
        <v>15</v>
      </c>
      <c r="J67" s="89">
        <v>0</v>
      </c>
      <c r="K67" s="89">
        <v>0.91</v>
      </c>
      <c r="L67" s="89">
        <v>0.09</v>
      </c>
      <c r="M67" s="89">
        <v>0</v>
      </c>
      <c r="N67" s="89" t="s">
        <v>918</v>
      </c>
      <c r="O67" s="89">
        <v>19</v>
      </c>
      <c r="P67" s="89">
        <v>0.48</v>
      </c>
      <c r="Q67" s="89">
        <v>9.07</v>
      </c>
      <c r="R67" s="89" t="s">
        <v>1394</v>
      </c>
      <c r="S67" s="89" t="s">
        <v>920</v>
      </c>
      <c r="T67" s="89">
        <v>15</v>
      </c>
      <c r="U67" s="89">
        <v>0.52</v>
      </c>
      <c r="V67" s="89">
        <v>7.75</v>
      </c>
      <c r="W67" s="89" t="s">
        <v>1395</v>
      </c>
      <c r="X67" s="89" t="s">
        <v>917</v>
      </c>
      <c r="Y67" s="89">
        <v>8</v>
      </c>
      <c r="Z67" s="89">
        <v>0.42</v>
      </c>
      <c r="AA67" s="89">
        <v>3.37</v>
      </c>
      <c r="AB67" s="89" t="s">
        <v>1396</v>
      </c>
      <c r="AC67" s="89" t="s">
        <v>919</v>
      </c>
      <c r="AD67" s="89">
        <v>24</v>
      </c>
      <c r="AE67" s="89">
        <v>0.56000000000000005</v>
      </c>
      <c r="AF67" s="89">
        <v>13.34</v>
      </c>
      <c r="AG67" s="89" t="s">
        <v>1396</v>
      </c>
    </row>
    <row r="68" spans="1:33" x14ac:dyDescent="0.25">
      <c r="A68" s="89" t="str">
        <f t="shared" ref="A68:A131" si="2">LEFT(C68,4)</f>
        <v>1361</v>
      </c>
      <c r="B68" s="89" t="s">
        <v>1393</v>
      </c>
      <c r="C68" s="89" t="s">
        <v>1101</v>
      </c>
      <c r="D68" s="89">
        <f t="shared" ref="D68:D131" si="3">SUM(H68:J68)</f>
        <v>37</v>
      </c>
      <c r="E68" s="89">
        <v>66</v>
      </c>
      <c r="F68" s="89">
        <v>43.69</v>
      </c>
      <c r="G68" s="89">
        <v>28.84</v>
      </c>
      <c r="H68" s="89">
        <v>37</v>
      </c>
      <c r="I68" s="89">
        <v>0</v>
      </c>
      <c r="J68" s="89">
        <v>0</v>
      </c>
      <c r="K68" s="89">
        <v>1</v>
      </c>
      <c r="L68" s="89">
        <v>0</v>
      </c>
      <c r="M68" s="89">
        <v>0</v>
      </c>
      <c r="N68" s="89" t="s">
        <v>918</v>
      </c>
      <c r="O68" s="89">
        <v>19</v>
      </c>
      <c r="P68" s="89">
        <v>0.4</v>
      </c>
      <c r="Q68" s="89">
        <v>7.51</v>
      </c>
      <c r="R68" s="89" t="s">
        <v>1394</v>
      </c>
      <c r="S68" s="89" t="s">
        <v>920</v>
      </c>
      <c r="T68" s="89">
        <v>15</v>
      </c>
      <c r="U68" s="89">
        <v>0.42</v>
      </c>
      <c r="V68" s="89">
        <v>6.32</v>
      </c>
      <c r="W68" s="89" t="s">
        <v>1395</v>
      </c>
      <c r="X68" s="89" t="s">
        <v>917</v>
      </c>
      <c r="Y68" s="89">
        <v>8</v>
      </c>
      <c r="Z68" s="89">
        <v>0.3</v>
      </c>
      <c r="AA68" s="89">
        <v>2.41</v>
      </c>
      <c r="AB68" s="89" t="s">
        <v>1396</v>
      </c>
      <c r="AC68" s="89" t="s">
        <v>919</v>
      </c>
      <c r="AD68" s="89">
        <v>24</v>
      </c>
      <c r="AE68" s="89">
        <v>0.53</v>
      </c>
      <c r="AF68" s="89">
        <v>12.59</v>
      </c>
      <c r="AG68" s="89" t="s">
        <v>1396</v>
      </c>
    </row>
    <row r="69" spans="1:33" x14ac:dyDescent="0.25">
      <c r="A69" s="89" t="str">
        <f t="shared" si="2"/>
        <v>1371</v>
      </c>
      <c r="B69" s="89" t="s">
        <v>1393</v>
      </c>
      <c r="C69" s="89" t="s">
        <v>1102</v>
      </c>
      <c r="D69" s="89">
        <f t="shared" si="3"/>
        <v>158</v>
      </c>
      <c r="E69" s="89">
        <v>66</v>
      </c>
      <c r="F69" s="89">
        <v>49.71</v>
      </c>
      <c r="G69" s="89">
        <v>32.81</v>
      </c>
      <c r="H69" s="89">
        <v>137</v>
      </c>
      <c r="I69" s="89">
        <v>21</v>
      </c>
      <c r="J69" s="89">
        <v>0</v>
      </c>
      <c r="K69" s="89">
        <v>0.87</v>
      </c>
      <c r="L69" s="89">
        <v>0.13</v>
      </c>
      <c r="M69" s="89">
        <v>0</v>
      </c>
      <c r="N69" s="89" t="s">
        <v>918</v>
      </c>
      <c r="O69" s="89">
        <v>19</v>
      </c>
      <c r="P69" s="89">
        <v>0.48</v>
      </c>
      <c r="Q69" s="89">
        <v>9.0299999999999994</v>
      </c>
      <c r="R69" s="89" t="s">
        <v>1394</v>
      </c>
      <c r="S69" s="89" t="s">
        <v>920</v>
      </c>
      <c r="T69" s="89">
        <v>15</v>
      </c>
      <c r="U69" s="89">
        <v>0.49</v>
      </c>
      <c r="V69" s="89">
        <v>7.28</v>
      </c>
      <c r="W69" s="89" t="s">
        <v>1395</v>
      </c>
      <c r="X69" s="89" t="s">
        <v>917</v>
      </c>
      <c r="Y69" s="89">
        <v>8</v>
      </c>
      <c r="Z69" s="89">
        <v>0.35</v>
      </c>
      <c r="AA69" s="89">
        <v>2.81</v>
      </c>
      <c r="AB69" s="89" t="s">
        <v>1396</v>
      </c>
      <c r="AC69" s="89" t="s">
        <v>919</v>
      </c>
      <c r="AD69" s="89">
        <v>24</v>
      </c>
      <c r="AE69" s="89">
        <v>0.56999999999999995</v>
      </c>
      <c r="AF69" s="89">
        <v>13.69</v>
      </c>
      <c r="AG69" s="89" t="s">
        <v>1396</v>
      </c>
    </row>
    <row r="70" spans="1:33" x14ac:dyDescent="0.25">
      <c r="A70" s="89" t="str">
        <f t="shared" si="2"/>
        <v>1401</v>
      </c>
      <c r="B70" s="89" t="s">
        <v>1393</v>
      </c>
      <c r="C70" s="89" t="s">
        <v>1103</v>
      </c>
      <c r="D70" s="89">
        <f t="shared" si="3"/>
        <v>28</v>
      </c>
      <c r="E70" s="89">
        <v>66</v>
      </c>
      <c r="F70" s="89">
        <v>40.69</v>
      </c>
      <c r="G70" s="89">
        <v>26.86</v>
      </c>
      <c r="H70" s="89">
        <v>27</v>
      </c>
      <c r="I70" s="89">
        <v>1</v>
      </c>
      <c r="J70" s="89">
        <v>0</v>
      </c>
      <c r="K70" s="89">
        <v>0.96</v>
      </c>
      <c r="L70" s="89">
        <v>0.04</v>
      </c>
      <c r="M70" s="89">
        <v>0</v>
      </c>
      <c r="N70" s="89" t="s">
        <v>918</v>
      </c>
      <c r="O70" s="89">
        <v>19</v>
      </c>
      <c r="P70" s="89">
        <v>0.39</v>
      </c>
      <c r="Q70" s="89">
        <v>7.39</v>
      </c>
      <c r="R70" s="89" t="s">
        <v>1394</v>
      </c>
      <c r="S70" s="89" t="s">
        <v>920</v>
      </c>
      <c r="T70" s="89">
        <v>15</v>
      </c>
      <c r="U70" s="89">
        <v>0.42</v>
      </c>
      <c r="V70" s="89">
        <v>6.25</v>
      </c>
      <c r="W70" s="89" t="s">
        <v>1395</v>
      </c>
      <c r="X70" s="89" t="s">
        <v>917</v>
      </c>
      <c r="Y70" s="89">
        <v>8</v>
      </c>
      <c r="Z70" s="89">
        <v>0.28999999999999998</v>
      </c>
      <c r="AA70" s="89">
        <v>2.3199999999999998</v>
      </c>
      <c r="AB70" s="89" t="s">
        <v>1396</v>
      </c>
      <c r="AC70" s="89" t="s">
        <v>919</v>
      </c>
      <c r="AD70" s="89">
        <v>24</v>
      </c>
      <c r="AE70" s="89">
        <v>0.45</v>
      </c>
      <c r="AF70" s="89">
        <v>10.89</v>
      </c>
      <c r="AG70" s="89" t="s">
        <v>1396</v>
      </c>
    </row>
    <row r="71" spans="1:33" x14ac:dyDescent="0.25">
      <c r="A71" s="89" t="str">
        <f t="shared" si="2"/>
        <v>1441</v>
      </c>
      <c r="B71" s="89" t="s">
        <v>1393</v>
      </c>
      <c r="C71" s="89" t="s">
        <v>1104</v>
      </c>
      <c r="D71" s="89">
        <f t="shared" si="3"/>
        <v>46</v>
      </c>
      <c r="E71" s="89">
        <v>66</v>
      </c>
      <c r="F71" s="89">
        <v>37.479999999999997</v>
      </c>
      <c r="G71" s="89">
        <v>24.74</v>
      </c>
      <c r="H71" s="89">
        <v>46</v>
      </c>
      <c r="I71" s="89">
        <v>0</v>
      </c>
      <c r="J71" s="89">
        <v>0</v>
      </c>
      <c r="K71" s="89">
        <v>1</v>
      </c>
      <c r="L71" s="89">
        <v>0</v>
      </c>
      <c r="M71" s="89">
        <v>0</v>
      </c>
      <c r="N71" s="89" t="s">
        <v>918</v>
      </c>
      <c r="O71" s="89">
        <v>19</v>
      </c>
      <c r="P71" s="89">
        <v>0.35</v>
      </c>
      <c r="Q71" s="89">
        <v>6.61</v>
      </c>
      <c r="R71" s="89" t="s">
        <v>1394</v>
      </c>
      <c r="S71" s="89" t="s">
        <v>920</v>
      </c>
      <c r="T71" s="89">
        <v>15</v>
      </c>
      <c r="U71" s="89">
        <v>0.35</v>
      </c>
      <c r="V71" s="89">
        <v>5.24</v>
      </c>
      <c r="W71" s="89" t="s">
        <v>1395</v>
      </c>
      <c r="X71" s="89" t="s">
        <v>917</v>
      </c>
      <c r="Y71" s="89">
        <v>8</v>
      </c>
      <c r="Z71" s="89">
        <v>0.28999999999999998</v>
      </c>
      <c r="AA71" s="89">
        <v>2.2999999999999998</v>
      </c>
      <c r="AB71" s="89" t="s">
        <v>1396</v>
      </c>
      <c r="AC71" s="89" t="s">
        <v>919</v>
      </c>
      <c r="AD71" s="89">
        <v>24</v>
      </c>
      <c r="AE71" s="89">
        <v>0.44</v>
      </c>
      <c r="AF71" s="89">
        <v>10.59</v>
      </c>
      <c r="AG71" s="89" t="s">
        <v>1396</v>
      </c>
    </row>
    <row r="72" spans="1:33" x14ac:dyDescent="0.25">
      <c r="A72" s="89" t="str">
        <f t="shared" si="2"/>
        <v>1481</v>
      </c>
      <c r="B72" s="89" t="s">
        <v>1393</v>
      </c>
      <c r="C72" s="89" t="s">
        <v>1105</v>
      </c>
      <c r="D72" s="89">
        <f t="shared" si="3"/>
        <v>102</v>
      </c>
      <c r="E72" s="89">
        <v>66</v>
      </c>
      <c r="F72" s="89">
        <v>50.27</v>
      </c>
      <c r="G72" s="89">
        <v>33.18</v>
      </c>
      <c r="H72" s="89">
        <v>88</v>
      </c>
      <c r="I72" s="89">
        <v>14</v>
      </c>
      <c r="J72" s="89">
        <v>0</v>
      </c>
      <c r="K72" s="89">
        <v>0.86</v>
      </c>
      <c r="L72" s="89">
        <v>0.14000000000000001</v>
      </c>
      <c r="M72" s="89">
        <v>0</v>
      </c>
      <c r="N72" s="89" t="s">
        <v>918</v>
      </c>
      <c r="O72" s="89">
        <v>19</v>
      </c>
      <c r="P72" s="89">
        <v>0.49</v>
      </c>
      <c r="Q72" s="89">
        <v>9.25</v>
      </c>
      <c r="R72" s="89" t="s">
        <v>1394</v>
      </c>
      <c r="S72" s="89" t="s">
        <v>920</v>
      </c>
      <c r="T72" s="89">
        <v>15</v>
      </c>
      <c r="U72" s="89">
        <v>0.5</v>
      </c>
      <c r="V72" s="89">
        <v>7.44</v>
      </c>
      <c r="W72" s="89" t="s">
        <v>1395</v>
      </c>
      <c r="X72" s="89" t="s">
        <v>917</v>
      </c>
      <c r="Y72" s="89">
        <v>8</v>
      </c>
      <c r="Z72" s="89">
        <v>0.39</v>
      </c>
      <c r="AA72" s="89">
        <v>3.09</v>
      </c>
      <c r="AB72" s="89" t="s">
        <v>1396</v>
      </c>
      <c r="AC72" s="89" t="s">
        <v>919</v>
      </c>
      <c r="AD72" s="89">
        <v>24</v>
      </c>
      <c r="AE72" s="89">
        <v>0.56000000000000005</v>
      </c>
      <c r="AF72" s="89">
        <v>13.4</v>
      </c>
      <c r="AG72" s="89" t="s">
        <v>1396</v>
      </c>
    </row>
    <row r="73" spans="1:33" x14ac:dyDescent="0.25">
      <c r="A73" s="91" t="str">
        <f t="shared" si="2"/>
        <v>1521</v>
      </c>
      <c r="B73" s="91" t="s">
        <v>1393</v>
      </c>
      <c r="C73" s="91" t="s">
        <v>1106</v>
      </c>
      <c r="D73" s="91">
        <f t="shared" si="3"/>
        <v>76</v>
      </c>
      <c r="E73" s="91">
        <v>66</v>
      </c>
      <c r="F73" s="91">
        <v>47.11</v>
      </c>
      <c r="G73" s="91">
        <v>31.09</v>
      </c>
      <c r="H73" s="91">
        <v>67</v>
      </c>
      <c r="I73" s="91">
        <v>9</v>
      </c>
      <c r="J73" s="91">
        <v>0</v>
      </c>
      <c r="K73" s="91">
        <v>0.88</v>
      </c>
      <c r="L73" s="91">
        <v>0.12</v>
      </c>
      <c r="M73" s="91">
        <v>0</v>
      </c>
      <c r="N73" s="91" t="s">
        <v>918</v>
      </c>
      <c r="O73" s="91">
        <v>19</v>
      </c>
      <c r="P73" s="91">
        <v>0.45</v>
      </c>
      <c r="Q73" s="91">
        <v>8.51</v>
      </c>
      <c r="R73" s="91" t="s">
        <v>1394</v>
      </c>
      <c r="S73" s="91" t="s">
        <v>920</v>
      </c>
      <c r="T73" s="91">
        <v>15</v>
      </c>
      <c r="U73" s="91">
        <v>0.47</v>
      </c>
      <c r="V73" s="91">
        <v>7.12</v>
      </c>
      <c r="W73" s="91" t="s">
        <v>1395</v>
      </c>
      <c r="X73" s="91" t="s">
        <v>917</v>
      </c>
      <c r="Y73" s="91">
        <v>8</v>
      </c>
      <c r="Z73" s="91">
        <v>0.36</v>
      </c>
      <c r="AA73" s="91">
        <v>2.88</v>
      </c>
      <c r="AB73" s="91" t="s">
        <v>1396</v>
      </c>
      <c r="AC73" s="91" t="s">
        <v>919</v>
      </c>
      <c r="AD73" s="91">
        <v>24</v>
      </c>
      <c r="AE73" s="91">
        <v>0.53</v>
      </c>
      <c r="AF73" s="89">
        <v>12.58</v>
      </c>
      <c r="AG73" s="89" t="s">
        <v>1396</v>
      </c>
    </row>
    <row r="74" spans="1:33" x14ac:dyDescent="0.25">
      <c r="A74" s="89" t="str">
        <f t="shared" si="2"/>
        <v>1561</v>
      </c>
      <c r="B74" s="89" t="s">
        <v>1393</v>
      </c>
      <c r="C74" s="89" t="s">
        <v>1107</v>
      </c>
      <c r="D74" s="89">
        <f t="shared" si="3"/>
        <v>47</v>
      </c>
      <c r="E74" s="89">
        <v>66</v>
      </c>
      <c r="F74" s="89">
        <v>38.68</v>
      </c>
      <c r="G74" s="89">
        <v>25.53</v>
      </c>
      <c r="H74" s="89">
        <v>47</v>
      </c>
      <c r="I74" s="89">
        <v>0</v>
      </c>
      <c r="J74" s="89">
        <v>0</v>
      </c>
      <c r="K74" s="89">
        <v>1</v>
      </c>
      <c r="L74" s="89">
        <v>0</v>
      </c>
      <c r="M74" s="89">
        <v>0</v>
      </c>
      <c r="N74" s="89" t="s">
        <v>918</v>
      </c>
      <c r="O74" s="89">
        <v>19</v>
      </c>
      <c r="P74" s="89">
        <v>0.37</v>
      </c>
      <c r="Q74" s="89">
        <v>7.09</v>
      </c>
      <c r="R74" s="89" t="s">
        <v>1394</v>
      </c>
      <c r="S74" s="89" t="s">
        <v>920</v>
      </c>
      <c r="T74" s="89">
        <v>15</v>
      </c>
      <c r="U74" s="89">
        <v>0.36</v>
      </c>
      <c r="V74" s="89">
        <v>5.4</v>
      </c>
      <c r="W74" s="89" t="s">
        <v>1395</v>
      </c>
      <c r="X74" s="89" t="s">
        <v>917</v>
      </c>
      <c r="Y74" s="89">
        <v>8</v>
      </c>
      <c r="Z74" s="89">
        <v>0.34</v>
      </c>
      <c r="AA74" s="89">
        <v>2.68</v>
      </c>
      <c r="AB74" s="89" t="s">
        <v>1396</v>
      </c>
      <c r="AC74" s="89" t="s">
        <v>919</v>
      </c>
      <c r="AD74" s="89">
        <v>24</v>
      </c>
      <c r="AE74" s="89">
        <v>0.43</v>
      </c>
      <c r="AF74" s="89">
        <v>10.36</v>
      </c>
      <c r="AG74" s="89" t="s">
        <v>1396</v>
      </c>
    </row>
    <row r="75" spans="1:33" x14ac:dyDescent="0.25">
      <c r="A75" s="89" t="str">
        <f t="shared" si="2"/>
        <v>1601</v>
      </c>
      <c r="B75" s="89" t="s">
        <v>1393</v>
      </c>
      <c r="C75" s="89" t="s">
        <v>1108</v>
      </c>
      <c r="D75" s="89">
        <f t="shared" si="3"/>
        <v>48</v>
      </c>
      <c r="E75" s="89">
        <v>66</v>
      </c>
      <c r="F75" s="89">
        <v>42.58</v>
      </c>
      <c r="G75" s="89">
        <v>28.1</v>
      </c>
      <c r="H75" s="89">
        <v>47</v>
      </c>
      <c r="I75" s="89">
        <v>1</v>
      </c>
      <c r="J75" s="89">
        <v>0</v>
      </c>
      <c r="K75" s="89">
        <v>0.98</v>
      </c>
      <c r="L75" s="89">
        <v>0.02</v>
      </c>
      <c r="M75" s="89">
        <v>0</v>
      </c>
      <c r="N75" s="89" t="s">
        <v>918</v>
      </c>
      <c r="O75" s="89">
        <v>19</v>
      </c>
      <c r="P75" s="89">
        <v>0.4</v>
      </c>
      <c r="Q75" s="89">
        <v>7.6</v>
      </c>
      <c r="R75" s="89" t="s">
        <v>1394</v>
      </c>
      <c r="S75" s="89" t="s">
        <v>920</v>
      </c>
      <c r="T75" s="89">
        <v>15</v>
      </c>
      <c r="U75" s="89">
        <v>0.39</v>
      </c>
      <c r="V75" s="89">
        <v>5.85</v>
      </c>
      <c r="W75" s="89" t="s">
        <v>1395</v>
      </c>
      <c r="X75" s="89" t="s">
        <v>917</v>
      </c>
      <c r="Y75" s="89">
        <v>8</v>
      </c>
      <c r="Z75" s="89">
        <v>0.33</v>
      </c>
      <c r="AA75" s="89">
        <v>2.58</v>
      </c>
      <c r="AB75" s="89" t="s">
        <v>1396</v>
      </c>
      <c r="AC75" s="89" t="s">
        <v>919</v>
      </c>
      <c r="AD75" s="89">
        <v>24</v>
      </c>
      <c r="AE75" s="89">
        <v>0.5</v>
      </c>
      <c r="AF75" s="89">
        <v>12.06</v>
      </c>
      <c r="AG75" s="89" t="s">
        <v>1396</v>
      </c>
    </row>
    <row r="76" spans="1:33" x14ac:dyDescent="0.25">
      <c r="A76" s="89" t="str">
        <f t="shared" si="2"/>
        <v>1641</v>
      </c>
      <c r="B76" s="89" t="s">
        <v>1393</v>
      </c>
      <c r="C76" s="89" t="s">
        <v>1109</v>
      </c>
      <c r="D76" s="89">
        <f t="shared" si="3"/>
        <v>69</v>
      </c>
      <c r="E76" s="89">
        <v>66</v>
      </c>
      <c r="F76" s="89">
        <v>53.14</v>
      </c>
      <c r="G76" s="89">
        <v>35.07</v>
      </c>
      <c r="H76" s="89">
        <v>56</v>
      </c>
      <c r="I76" s="89">
        <v>13</v>
      </c>
      <c r="J76" s="89">
        <v>0</v>
      </c>
      <c r="K76" s="89">
        <v>0.81</v>
      </c>
      <c r="L76" s="89">
        <v>0.19</v>
      </c>
      <c r="M76" s="89">
        <v>0</v>
      </c>
      <c r="N76" s="89" t="s">
        <v>918</v>
      </c>
      <c r="O76" s="89">
        <v>19</v>
      </c>
      <c r="P76" s="89">
        <v>0.48</v>
      </c>
      <c r="Q76" s="89">
        <v>9.16</v>
      </c>
      <c r="R76" s="89" t="s">
        <v>1394</v>
      </c>
      <c r="S76" s="89" t="s">
        <v>920</v>
      </c>
      <c r="T76" s="89">
        <v>15</v>
      </c>
      <c r="U76" s="89">
        <v>0.54</v>
      </c>
      <c r="V76" s="89">
        <v>8.1199999999999992</v>
      </c>
      <c r="W76" s="89" t="s">
        <v>1395</v>
      </c>
      <c r="X76" s="89" t="s">
        <v>917</v>
      </c>
      <c r="Y76" s="89">
        <v>8</v>
      </c>
      <c r="Z76" s="89">
        <v>0.42</v>
      </c>
      <c r="AA76" s="89">
        <v>3.3</v>
      </c>
      <c r="AB76" s="89" t="s">
        <v>1396</v>
      </c>
      <c r="AC76" s="89" t="s">
        <v>919</v>
      </c>
      <c r="AD76" s="89">
        <v>24</v>
      </c>
      <c r="AE76" s="89">
        <v>0.61</v>
      </c>
      <c r="AF76" s="89">
        <v>14.49</v>
      </c>
      <c r="AG76" s="89" t="s">
        <v>1396</v>
      </c>
    </row>
    <row r="77" spans="1:33" x14ac:dyDescent="0.25">
      <c r="A77" s="89" t="str">
        <f t="shared" si="2"/>
        <v>1681</v>
      </c>
      <c r="B77" s="89" t="s">
        <v>1393</v>
      </c>
      <c r="C77" s="89" t="s">
        <v>1110</v>
      </c>
      <c r="D77" s="89">
        <f t="shared" si="3"/>
        <v>36</v>
      </c>
      <c r="E77" s="89">
        <v>66</v>
      </c>
      <c r="F77" s="89">
        <v>40.74</v>
      </c>
      <c r="G77" s="89">
        <v>26.89</v>
      </c>
      <c r="H77" s="89">
        <v>36</v>
      </c>
      <c r="I77" s="89">
        <v>0</v>
      </c>
      <c r="J77" s="89">
        <v>0</v>
      </c>
      <c r="K77" s="89">
        <v>1</v>
      </c>
      <c r="L77" s="89">
        <v>0</v>
      </c>
      <c r="M77" s="89">
        <v>0</v>
      </c>
      <c r="N77" s="89" t="s">
        <v>918</v>
      </c>
      <c r="O77" s="89">
        <v>19</v>
      </c>
      <c r="P77" s="89">
        <v>0.38</v>
      </c>
      <c r="Q77" s="89">
        <v>7.28</v>
      </c>
      <c r="R77" s="89" t="s">
        <v>1394</v>
      </c>
      <c r="S77" s="89" t="s">
        <v>920</v>
      </c>
      <c r="T77" s="89">
        <v>15</v>
      </c>
      <c r="U77" s="89">
        <v>0.4</v>
      </c>
      <c r="V77" s="89">
        <v>6.03</v>
      </c>
      <c r="W77" s="89" t="s">
        <v>1395</v>
      </c>
      <c r="X77" s="89" t="s">
        <v>917</v>
      </c>
      <c r="Y77" s="89">
        <v>8</v>
      </c>
      <c r="Z77" s="89">
        <v>0.32</v>
      </c>
      <c r="AA77" s="89">
        <v>2.56</v>
      </c>
      <c r="AB77" s="89" t="s">
        <v>1396</v>
      </c>
      <c r="AC77" s="89" t="s">
        <v>919</v>
      </c>
      <c r="AD77" s="89">
        <v>24</v>
      </c>
      <c r="AE77" s="89">
        <v>0.46</v>
      </c>
      <c r="AF77" s="89">
        <v>11.03</v>
      </c>
      <c r="AG77" s="89" t="s">
        <v>1396</v>
      </c>
    </row>
    <row r="78" spans="1:33" x14ac:dyDescent="0.25">
      <c r="A78" s="89" t="str">
        <f t="shared" si="2"/>
        <v>1691</v>
      </c>
      <c r="B78" s="89" t="s">
        <v>1393</v>
      </c>
      <c r="C78" s="89" t="s">
        <v>1111</v>
      </c>
      <c r="D78" s="89">
        <f t="shared" si="3"/>
        <v>99</v>
      </c>
      <c r="E78" s="89">
        <v>66</v>
      </c>
      <c r="F78" s="89">
        <v>51.18</v>
      </c>
      <c r="G78" s="89">
        <v>33.78</v>
      </c>
      <c r="H78" s="89">
        <v>88</v>
      </c>
      <c r="I78" s="89">
        <v>11</v>
      </c>
      <c r="J78" s="89">
        <v>0</v>
      </c>
      <c r="K78" s="89">
        <v>0.89</v>
      </c>
      <c r="L78" s="89">
        <v>0.11</v>
      </c>
      <c r="M78" s="89">
        <v>0</v>
      </c>
      <c r="N78" s="89" t="s">
        <v>918</v>
      </c>
      <c r="O78" s="89">
        <v>19</v>
      </c>
      <c r="P78" s="89">
        <v>0.48</v>
      </c>
      <c r="Q78" s="89">
        <v>9.1199999999999992</v>
      </c>
      <c r="R78" s="89" t="s">
        <v>1394</v>
      </c>
      <c r="S78" s="89" t="s">
        <v>920</v>
      </c>
      <c r="T78" s="89">
        <v>15</v>
      </c>
      <c r="U78" s="89">
        <v>0.53</v>
      </c>
      <c r="V78" s="89">
        <v>8</v>
      </c>
      <c r="W78" s="89" t="s">
        <v>1395</v>
      </c>
      <c r="X78" s="89" t="s">
        <v>917</v>
      </c>
      <c r="Y78" s="89">
        <v>8</v>
      </c>
      <c r="Z78" s="89">
        <v>0.39</v>
      </c>
      <c r="AA78" s="89">
        <v>3.1</v>
      </c>
      <c r="AB78" s="89" t="s">
        <v>1396</v>
      </c>
      <c r="AC78" s="89" t="s">
        <v>919</v>
      </c>
      <c r="AD78" s="89">
        <v>24</v>
      </c>
      <c r="AE78" s="89">
        <v>0.56999999999999995</v>
      </c>
      <c r="AF78" s="89">
        <v>13.56</v>
      </c>
      <c r="AG78" s="89" t="s">
        <v>1396</v>
      </c>
    </row>
    <row r="79" spans="1:33" x14ac:dyDescent="0.25">
      <c r="A79" s="89" t="str">
        <f t="shared" si="2"/>
        <v>1721</v>
      </c>
      <c r="B79" s="89" t="s">
        <v>1393</v>
      </c>
      <c r="C79" s="89" t="s">
        <v>1112</v>
      </c>
      <c r="D79" s="89">
        <f t="shared" si="3"/>
        <v>100</v>
      </c>
      <c r="E79" s="89">
        <v>66</v>
      </c>
      <c r="F79" s="89">
        <v>47.3</v>
      </c>
      <c r="G79" s="89">
        <v>31.22</v>
      </c>
      <c r="H79" s="89">
        <v>95</v>
      </c>
      <c r="I79" s="89">
        <v>5</v>
      </c>
      <c r="J79" s="89">
        <v>0</v>
      </c>
      <c r="K79" s="89">
        <v>0.95</v>
      </c>
      <c r="L79" s="89">
        <v>0.05</v>
      </c>
      <c r="M79" s="89">
        <v>0</v>
      </c>
      <c r="N79" s="89" t="s">
        <v>918</v>
      </c>
      <c r="O79" s="89">
        <v>19</v>
      </c>
      <c r="P79" s="89">
        <v>0.45</v>
      </c>
      <c r="Q79" s="89">
        <v>8.48</v>
      </c>
      <c r="R79" s="89" t="s">
        <v>1394</v>
      </c>
      <c r="S79" s="89" t="s">
        <v>920</v>
      </c>
      <c r="T79" s="89">
        <v>15</v>
      </c>
      <c r="U79" s="89">
        <v>0.48</v>
      </c>
      <c r="V79" s="89">
        <v>7.22</v>
      </c>
      <c r="W79" s="89" t="s">
        <v>1395</v>
      </c>
      <c r="X79" s="89" t="s">
        <v>917</v>
      </c>
      <c r="Y79" s="89">
        <v>8</v>
      </c>
      <c r="Z79" s="89">
        <v>0.33</v>
      </c>
      <c r="AA79" s="89">
        <v>2.61</v>
      </c>
      <c r="AB79" s="89" t="s">
        <v>1396</v>
      </c>
      <c r="AC79" s="89" t="s">
        <v>919</v>
      </c>
      <c r="AD79" s="89">
        <v>24</v>
      </c>
      <c r="AE79" s="89">
        <v>0.54</v>
      </c>
      <c r="AF79" s="89">
        <v>12.91</v>
      </c>
      <c r="AG79" s="89" t="s">
        <v>1396</v>
      </c>
    </row>
    <row r="80" spans="1:33" x14ac:dyDescent="0.25">
      <c r="A80" s="89" t="str">
        <f t="shared" si="2"/>
        <v>1761</v>
      </c>
      <c r="B80" s="89" t="s">
        <v>1393</v>
      </c>
      <c r="C80" s="89" t="s">
        <v>1113</v>
      </c>
      <c r="D80" s="89">
        <f t="shared" si="3"/>
        <v>90</v>
      </c>
      <c r="E80" s="89">
        <v>66</v>
      </c>
      <c r="F80" s="89">
        <v>53.06</v>
      </c>
      <c r="G80" s="89">
        <v>35.020000000000003</v>
      </c>
      <c r="H80" s="89">
        <v>78</v>
      </c>
      <c r="I80" s="89">
        <v>12</v>
      </c>
      <c r="J80" s="89">
        <v>0</v>
      </c>
      <c r="K80" s="89">
        <v>0.87</v>
      </c>
      <c r="L80" s="89">
        <v>0.13</v>
      </c>
      <c r="M80" s="89">
        <v>0</v>
      </c>
      <c r="N80" s="89" t="s">
        <v>918</v>
      </c>
      <c r="O80" s="89">
        <v>19</v>
      </c>
      <c r="P80" s="89">
        <v>0.49</v>
      </c>
      <c r="Q80" s="89">
        <v>9.23</v>
      </c>
      <c r="R80" s="89" t="s">
        <v>1394</v>
      </c>
      <c r="S80" s="89" t="s">
        <v>920</v>
      </c>
      <c r="T80" s="89">
        <v>15</v>
      </c>
      <c r="U80" s="89">
        <v>0.52</v>
      </c>
      <c r="V80" s="89">
        <v>7.86</v>
      </c>
      <c r="W80" s="89" t="s">
        <v>1395</v>
      </c>
      <c r="X80" s="89" t="s">
        <v>917</v>
      </c>
      <c r="Y80" s="89">
        <v>8</v>
      </c>
      <c r="Z80" s="89">
        <v>0.41</v>
      </c>
      <c r="AA80" s="89">
        <v>3.29</v>
      </c>
      <c r="AB80" s="89" t="s">
        <v>1396</v>
      </c>
      <c r="AC80" s="89" t="s">
        <v>919</v>
      </c>
      <c r="AD80" s="89">
        <v>24</v>
      </c>
      <c r="AE80" s="89">
        <v>0.61</v>
      </c>
      <c r="AF80" s="89">
        <v>14.64</v>
      </c>
      <c r="AG80" s="89" t="s">
        <v>1396</v>
      </c>
    </row>
    <row r="81" spans="1:33" x14ac:dyDescent="0.25">
      <c r="A81" s="89" t="str">
        <f t="shared" si="2"/>
        <v>1801</v>
      </c>
      <c r="B81" s="89" t="s">
        <v>1393</v>
      </c>
      <c r="C81" s="89" t="s">
        <v>1114</v>
      </c>
      <c r="D81" s="89">
        <f t="shared" si="3"/>
        <v>104</v>
      </c>
      <c r="E81" s="89">
        <v>66</v>
      </c>
      <c r="F81" s="89">
        <v>46.97</v>
      </c>
      <c r="G81" s="89">
        <v>31</v>
      </c>
      <c r="H81" s="89">
        <v>93</v>
      </c>
      <c r="I81" s="89">
        <v>11</v>
      </c>
      <c r="J81" s="89">
        <v>0</v>
      </c>
      <c r="K81" s="89">
        <v>0.89</v>
      </c>
      <c r="L81" s="89">
        <v>0.11</v>
      </c>
      <c r="M81" s="89">
        <v>0</v>
      </c>
      <c r="N81" s="89" t="s">
        <v>918</v>
      </c>
      <c r="O81" s="89">
        <v>19</v>
      </c>
      <c r="P81" s="89">
        <v>0.45</v>
      </c>
      <c r="Q81" s="89">
        <v>8.48</v>
      </c>
      <c r="R81" s="89" t="s">
        <v>1394</v>
      </c>
      <c r="S81" s="89" t="s">
        <v>920</v>
      </c>
      <c r="T81" s="89">
        <v>15</v>
      </c>
      <c r="U81" s="89">
        <v>0.46</v>
      </c>
      <c r="V81" s="89">
        <v>6.87</v>
      </c>
      <c r="W81" s="89" t="s">
        <v>1395</v>
      </c>
      <c r="X81" s="89" t="s">
        <v>917</v>
      </c>
      <c r="Y81" s="89">
        <v>8</v>
      </c>
      <c r="Z81" s="89">
        <v>0.37</v>
      </c>
      <c r="AA81" s="89">
        <v>2.9</v>
      </c>
      <c r="AB81" s="89" t="s">
        <v>1396</v>
      </c>
      <c r="AC81" s="89" t="s">
        <v>919</v>
      </c>
      <c r="AD81" s="89">
        <v>24</v>
      </c>
      <c r="AE81" s="89">
        <v>0.53</v>
      </c>
      <c r="AF81" s="89">
        <v>12.75</v>
      </c>
      <c r="AG81" s="89" t="s">
        <v>1396</v>
      </c>
    </row>
    <row r="82" spans="1:33" x14ac:dyDescent="0.25">
      <c r="A82" s="89" t="str">
        <f t="shared" si="2"/>
        <v>1811</v>
      </c>
      <c r="B82" s="89" t="s">
        <v>1393</v>
      </c>
      <c r="C82" s="89" t="s">
        <v>1115</v>
      </c>
      <c r="D82" s="89">
        <f t="shared" si="3"/>
        <v>86</v>
      </c>
      <c r="E82" s="89">
        <v>66</v>
      </c>
      <c r="F82" s="89">
        <v>49.05</v>
      </c>
      <c r="G82" s="89">
        <v>32.369999999999997</v>
      </c>
      <c r="H82" s="89">
        <v>77</v>
      </c>
      <c r="I82" s="89">
        <v>9</v>
      </c>
      <c r="J82" s="89">
        <v>0</v>
      </c>
      <c r="K82" s="89">
        <v>0.9</v>
      </c>
      <c r="L82" s="89">
        <v>0.1</v>
      </c>
      <c r="M82" s="89">
        <v>0</v>
      </c>
      <c r="N82" s="89" t="s">
        <v>918</v>
      </c>
      <c r="O82" s="89">
        <v>19</v>
      </c>
      <c r="P82" s="89">
        <v>0.47</v>
      </c>
      <c r="Q82" s="89">
        <v>8.85</v>
      </c>
      <c r="R82" s="89" t="s">
        <v>1394</v>
      </c>
      <c r="S82" s="89" t="s">
        <v>920</v>
      </c>
      <c r="T82" s="89">
        <v>15</v>
      </c>
      <c r="U82" s="89">
        <v>0.5</v>
      </c>
      <c r="V82" s="89">
        <v>7.49</v>
      </c>
      <c r="W82" s="89" t="s">
        <v>1395</v>
      </c>
      <c r="X82" s="89" t="s">
        <v>917</v>
      </c>
      <c r="Y82" s="89">
        <v>8</v>
      </c>
      <c r="Z82" s="89">
        <v>0.39</v>
      </c>
      <c r="AA82" s="89">
        <v>3.06</v>
      </c>
      <c r="AB82" s="89" t="s">
        <v>1396</v>
      </c>
      <c r="AC82" s="89" t="s">
        <v>919</v>
      </c>
      <c r="AD82" s="89">
        <v>24</v>
      </c>
      <c r="AE82" s="89">
        <v>0.54</v>
      </c>
      <c r="AF82" s="89">
        <v>12.98</v>
      </c>
      <c r="AG82" s="89" t="s">
        <v>1396</v>
      </c>
    </row>
    <row r="83" spans="1:33" x14ac:dyDescent="0.25">
      <c r="A83" s="89" t="str">
        <f t="shared" si="2"/>
        <v>1841</v>
      </c>
      <c r="B83" s="89" t="s">
        <v>1393</v>
      </c>
      <c r="C83" s="89" t="s">
        <v>1116</v>
      </c>
      <c r="D83" s="89">
        <f t="shared" si="3"/>
        <v>65</v>
      </c>
      <c r="E83" s="89">
        <v>66</v>
      </c>
      <c r="F83" s="89">
        <v>50.37</v>
      </c>
      <c r="G83" s="89">
        <v>33.25</v>
      </c>
      <c r="H83" s="89">
        <v>60</v>
      </c>
      <c r="I83" s="89">
        <v>5</v>
      </c>
      <c r="J83" s="89">
        <v>0</v>
      </c>
      <c r="K83" s="89">
        <v>0.92</v>
      </c>
      <c r="L83" s="89">
        <v>0.08</v>
      </c>
      <c r="M83" s="89">
        <v>0</v>
      </c>
      <c r="N83" s="89" t="s">
        <v>918</v>
      </c>
      <c r="O83" s="89">
        <v>19</v>
      </c>
      <c r="P83" s="89">
        <v>0.47</v>
      </c>
      <c r="Q83" s="89">
        <v>8.9700000000000006</v>
      </c>
      <c r="R83" s="89" t="s">
        <v>1394</v>
      </c>
      <c r="S83" s="89" t="s">
        <v>920</v>
      </c>
      <c r="T83" s="89">
        <v>15</v>
      </c>
      <c r="U83" s="89">
        <v>0.5</v>
      </c>
      <c r="V83" s="89">
        <v>7.54</v>
      </c>
      <c r="W83" s="89" t="s">
        <v>1395</v>
      </c>
      <c r="X83" s="89" t="s">
        <v>917</v>
      </c>
      <c r="Y83" s="89">
        <v>8</v>
      </c>
      <c r="Z83" s="89">
        <v>0.4</v>
      </c>
      <c r="AA83" s="89">
        <v>3.15</v>
      </c>
      <c r="AB83" s="89" t="s">
        <v>1396</v>
      </c>
      <c r="AC83" s="89" t="s">
        <v>919</v>
      </c>
      <c r="AD83" s="89">
        <v>24</v>
      </c>
      <c r="AE83" s="89">
        <v>0.56999999999999995</v>
      </c>
      <c r="AF83" s="89">
        <v>13.58</v>
      </c>
      <c r="AG83" s="89" t="s">
        <v>1396</v>
      </c>
    </row>
    <row r="84" spans="1:33" x14ac:dyDescent="0.25">
      <c r="A84" s="89" t="str">
        <f t="shared" si="2"/>
        <v>1881</v>
      </c>
      <c r="B84" s="89" t="s">
        <v>1393</v>
      </c>
      <c r="C84" s="89" t="s">
        <v>1117</v>
      </c>
      <c r="D84" s="89">
        <f t="shared" si="3"/>
        <v>115</v>
      </c>
      <c r="E84" s="89">
        <v>66</v>
      </c>
      <c r="F84" s="89">
        <v>45.22</v>
      </c>
      <c r="G84" s="89">
        <v>29.84</v>
      </c>
      <c r="H84" s="89">
        <v>114</v>
      </c>
      <c r="I84" s="89">
        <v>1</v>
      </c>
      <c r="J84" s="89">
        <v>0</v>
      </c>
      <c r="K84" s="89">
        <v>0.99</v>
      </c>
      <c r="L84" s="89">
        <v>0.01</v>
      </c>
      <c r="M84" s="89">
        <v>0</v>
      </c>
      <c r="N84" s="89" t="s">
        <v>918</v>
      </c>
      <c r="O84" s="89">
        <v>19</v>
      </c>
      <c r="P84" s="89">
        <v>0.43</v>
      </c>
      <c r="Q84" s="89">
        <v>8.17</v>
      </c>
      <c r="R84" s="89" t="s">
        <v>1394</v>
      </c>
      <c r="S84" s="89" t="s">
        <v>920</v>
      </c>
      <c r="T84" s="89">
        <v>15</v>
      </c>
      <c r="U84" s="89">
        <v>0.43</v>
      </c>
      <c r="V84" s="89">
        <v>6.43</v>
      </c>
      <c r="W84" s="89" t="s">
        <v>1395</v>
      </c>
      <c r="X84" s="89" t="s">
        <v>917</v>
      </c>
      <c r="Y84" s="89">
        <v>8</v>
      </c>
      <c r="Z84" s="89">
        <v>0.35</v>
      </c>
      <c r="AA84" s="89">
        <v>2.77</v>
      </c>
      <c r="AB84" s="89" t="s">
        <v>1396</v>
      </c>
      <c r="AC84" s="89" t="s">
        <v>919</v>
      </c>
      <c r="AD84" s="89">
        <v>24</v>
      </c>
      <c r="AE84" s="89">
        <v>0.52</v>
      </c>
      <c r="AF84" s="89">
        <v>12.47</v>
      </c>
      <c r="AG84" s="89" t="s">
        <v>1396</v>
      </c>
    </row>
    <row r="85" spans="1:33" x14ac:dyDescent="0.25">
      <c r="A85" s="89" t="str">
        <f t="shared" si="2"/>
        <v>1921</v>
      </c>
      <c r="B85" s="89" t="s">
        <v>1393</v>
      </c>
      <c r="C85" s="89" t="s">
        <v>1118</v>
      </c>
      <c r="D85" s="89">
        <f t="shared" si="3"/>
        <v>111</v>
      </c>
      <c r="E85" s="89">
        <v>66</v>
      </c>
      <c r="F85" s="89">
        <v>46.12</v>
      </c>
      <c r="G85" s="89">
        <v>30.44</v>
      </c>
      <c r="H85" s="89">
        <v>106</v>
      </c>
      <c r="I85" s="89">
        <v>5</v>
      </c>
      <c r="J85" s="89">
        <v>0</v>
      </c>
      <c r="K85" s="89">
        <v>0.95</v>
      </c>
      <c r="L85" s="89">
        <v>0.05</v>
      </c>
      <c r="M85" s="89">
        <v>0</v>
      </c>
      <c r="N85" s="89" t="s">
        <v>918</v>
      </c>
      <c r="O85" s="89">
        <v>19</v>
      </c>
      <c r="P85" s="89">
        <v>0.45</v>
      </c>
      <c r="Q85" s="89">
        <v>8.6300000000000008</v>
      </c>
      <c r="R85" s="89" t="s">
        <v>1394</v>
      </c>
      <c r="S85" s="89" t="s">
        <v>920</v>
      </c>
      <c r="T85" s="89">
        <v>15</v>
      </c>
      <c r="U85" s="89">
        <v>0.43</v>
      </c>
      <c r="V85" s="89">
        <v>6.42</v>
      </c>
      <c r="W85" s="89" t="s">
        <v>1395</v>
      </c>
      <c r="X85" s="89" t="s">
        <v>917</v>
      </c>
      <c r="Y85" s="89">
        <v>8</v>
      </c>
      <c r="Z85" s="89">
        <v>0.38</v>
      </c>
      <c r="AA85" s="89">
        <v>3.05</v>
      </c>
      <c r="AB85" s="89" t="s">
        <v>1396</v>
      </c>
      <c r="AC85" s="89" t="s">
        <v>919</v>
      </c>
      <c r="AD85" s="89">
        <v>24</v>
      </c>
      <c r="AE85" s="89">
        <v>0.52</v>
      </c>
      <c r="AF85" s="89">
        <v>12.33</v>
      </c>
      <c r="AG85" s="89" t="s">
        <v>1396</v>
      </c>
    </row>
    <row r="86" spans="1:33" x14ac:dyDescent="0.25">
      <c r="A86" s="89" t="str">
        <f t="shared" si="2"/>
        <v>2001</v>
      </c>
      <c r="B86" s="89" t="s">
        <v>1393</v>
      </c>
      <c r="C86" s="89" t="s">
        <v>1119</v>
      </c>
      <c r="D86" s="89">
        <f t="shared" si="3"/>
        <v>59</v>
      </c>
      <c r="E86" s="89">
        <v>66</v>
      </c>
      <c r="F86" s="89">
        <v>40.93</v>
      </c>
      <c r="G86" s="89">
        <v>27.02</v>
      </c>
      <c r="H86" s="89">
        <v>59</v>
      </c>
      <c r="I86" s="89">
        <v>0</v>
      </c>
      <c r="J86" s="89">
        <v>0</v>
      </c>
      <c r="K86" s="89">
        <v>1</v>
      </c>
      <c r="L86" s="89">
        <v>0</v>
      </c>
      <c r="M86" s="89">
        <v>0</v>
      </c>
      <c r="N86" s="89" t="s">
        <v>918</v>
      </c>
      <c r="O86" s="89">
        <v>19</v>
      </c>
      <c r="P86" s="89">
        <v>0.38</v>
      </c>
      <c r="Q86" s="89">
        <v>7.15</v>
      </c>
      <c r="R86" s="89" t="s">
        <v>1394</v>
      </c>
      <c r="S86" s="89" t="s">
        <v>920</v>
      </c>
      <c r="T86" s="89">
        <v>15</v>
      </c>
      <c r="U86" s="89">
        <v>0.38</v>
      </c>
      <c r="V86" s="89">
        <v>5.73</v>
      </c>
      <c r="W86" s="89" t="s">
        <v>1395</v>
      </c>
      <c r="X86" s="89" t="s">
        <v>917</v>
      </c>
      <c r="Y86" s="89">
        <v>8</v>
      </c>
      <c r="Z86" s="89">
        <v>0.3</v>
      </c>
      <c r="AA86" s="89">
        <v>2.36</v>
      </c>
      <c r="AB86" s="89" t="s">
        <v>1396</v>
      </c>
      <c r="AC86" s="89" t="s">
        <v>919</v>
      </c>
      <c r="AD86" s="89">
        <v>24</v>
      </c>
      <c r="AE86" s="89">
        <v>0.49</v>
      </c>
      <c r="AF86" s="89">
        <v>11.78</v>
      </c>
      <c r="AG86" s="89" t="s">
        <v>1396</v>
      </c>
    </row>
    <row r="87" spans="1:33" x14ac:dyDescent="0.25">
      <c r="A87" s="89" t="str">
        <f t="shared" si="2"/>
        <v>2003</v>
      </c>
      <c r="B87" s="89" t="s">
        <v>1393</v>
      </c>
      <c r="C87" s="89" t="s">
        <v>1120</v>
      </c>
      <c r="D87" s="89">
        <f t="shared" si="3"/>
        <v>51</v>
      </c>
      <c r="E87" s="89">
        <v>66</v>
      </c>
      <c r="F87" s="89">
        <v>54.55</v>
      </c>
      <c r="G87" s="89">
        <v>36</v>
      </c>
      <c r="H87" s="89">
        <v>45</v>
      </c>
      <c r="I87" s="89">
        <v>6</v>
      </c>
      <c r="J87" s="89">
        <v>0</v>
      </c>
      <c r="K87" s="89">
        <v>0.88</v>
      </c>
      <c r="L87" s="89">
        <v>0.12</v>
      </c>
      <c r="M87" s="89">
        <v>0</v>
      </c>
      <c r="N87" s="89" t="s">
        <v>918</v>
      </c>
      <c r="O87" s="89">
        <v>19</v>
      </c>
      <c r="P87" s="89">
        <v>0.51</v>
      </c>
      <c r="Q87" s="89">
        <v>9.6300000000000008</v>
      </c>
      <c r="R87" s="89" t="s">
        <v>1394</v>
      </c>
      <c r="S87" s="89" t="s">
        <v>920</v>
      </c>
      <c r="T87" s="89">
        <v>15</v>
      </c>
      <c r="U87" s="89">
        <v>0.54</v>
      </c>
      <c r="V87" s="89">
        <v>8.08</v>
      </c>
      <c r="W87" s="89" t="s">
        <v>1395</v>
      </c>
      <c r="X87" s="89" t="s">
        <v>917</v>
      </c>
      <c r="Y87" s="89">
        <v>8</v>
      </c>
      <c r="Z87" s="89">
        <v>0.49</v>
      </c>
      <c r="AA87" s="89">
        <v>3.9</v>
      </c>
      <c r="AB87" s="89" t="s">
        <v>1396</v>
      </c>
      <c r="AC87" s="89" t="s">
        <v>919</v>
      </c>
      <c r="AD87" s="89">
        <v>24</v>
      </c>
      <c r="AE87" s="89">
        <v>0.6</v>
      </c>
      <c r="AF87" s="89">
        <v>14.39</v>
      </c>
      <c r="AG87" s="89" t="s">
        <v>1396</v>
      </c>
    </row>
    <row r="88" spans="1:33" x14ac:dyDescent="0.25">
      <c r="A88" s="89" t="str">
        <f t="shared" si="2"/>
        <v>2006</v>
      </c>
      <c r="B88" s="89" t="s">
        <v>1393</v>
      </c>
      <c r="C88" s="89" t="s">
        <v>1121</v>
      </c>
      <c r="D88" s="89">
        <f t="shared" si="3"/>
        <v>1</v>
      </c>
      <c r="E88" s="89">
        <v>66</v>
      </c>
      <c r="F88" s="89">
        <v>18.18</v>
      </c>
      <c r="G88" s="89">
        <v>12</v>
      </c>
      <c r="H88" s="89">
        <v>1</v>
      </c>
      <c r="I88" s="89">
        <v>0</v>
      </c>
      <c r="J88" s="89">
        <v>0</v>
      </c>
      <c r="K88" s="89">
        <v>1</v>
      </c>
      <c r="L88" s="89">
        <v>0</v>
      </c>
      <c r="M88" s="89">
        <v>0</v>
      </c>
      <c r="N88" s="89" t="s">
        <v>918</v>
      </c>
      <c r="O88" s="89">
        <v>19</v>
      </c>
      <c r="P88" s="89">
        <v>0.16</v>
      </c>
      <c r="Q88" s="89">
        <v>3</v>
      </c>
      <c r="R88" s="89" t="s">
        <v>1394</v>
      </c>
      <c r="S88" s="89" t="s">
        <v>920</v>
      </c>
      <c r="T88" s="89">
        <v>15</v>
      </c>
      <c r="U88" s="89">
        <v>0.33</v>
      </c>
      <c r="V88" s="89">
        <v>5</v>
      </c>
      <c r="W88" s="89" t="s">
        <v>1395</v>
      </c>
      <c r="X88" s="89" t="s">
        <v>917</v>
      </c>
      <c r="Y88" s="89">
        <v>8</v>
      </c>
      <c r="Z88" s="89">
        <v>0.13</v>
      </c>
      <c r="AA88" s="89">
        <v>1</v>
      </c>
      <c r="AB88" s="89" t="s">
        <v>1396</v>
      </c>
      <c r="AC88" s="89" t="s">
        <v>919</v>
      </c>
      <c r="AD88" s="89">
        <v>24</v>
      </c>
      <c r="AE88" s="89">
        <v>0.13</v>
      </c>
      <c r="AF88" s="89">
        <v>3</v>
      </c>
      <c r="AG88" s="89" t="s">
        <v>1396</v>
      </c>
    </row>
    <row r="89" spans="1:33" x14ac:dyDescent="0.25">
      <c r="A89" s="89" t="str">
        <f t="shared" si="2"/>
        <v>2007</v>
      </c>
      <c r="B89" s="89" t="s">
        <v>1393</v>
      </c>
      <c r="C89" s="89" t="s">
        <v>1122</v>
      </c>
      <c r="D89" s="89">
        <f t="shared" si="3"/>
        <v>94</v>
      </c>
      <c r="E89" s="89">
        <v>66</v>
      </c>
      <c r="F89" s="89">
        <v>62.91</v>
      </c>
      <c r="G89" s="89">
        <v>41.52</v>
      </c>
      <c r="H89" s="89">
        <v>69</v>
      </c>
      <c r="I89" s="89">
        <v>25</v>
      </c>
      <c r="J89" s="89">
        <v>0</v>
      </c>
      <c r="K89" s="89">
        <v>0.73</v>
      </c>
      <c r="L89" s="89">
        <v>0.27</v>
      </c>
      <c r="M89" s="89">
        <v>0</v>
      </c>
      <c r="N89" s="89" t="s">
        <v>918</v>
      </c>
      <c r="O89" s="89">
        <v>19</v>
      </c>
      <c r="P89" s="89">
        <v>0.59</v>
      </c>
      <c r="Q89" s="89">
        <v>11.13</v>
      </c>
      <c r="R89" s="89" t="s">
        <v>1394</v>
      </c>
      <c r="S89" s="89" t="s">
        <v>920</v>
      </c>
      <c r="T89" s="89">
        <v>15</v>
      </c>
      <c r="U89" s="89">
        <v>0.64</v>
      </c>
      <c r="V89" s="89">
        <v>9.64</v>
      </c>
      <c r="W89" s="89" t="s">
        <v>1395</v>
      </c>
      <c r="X89" s="89" t="s">
        <v>917</v>
      </c>
      <c r="Y89" s="89">
        <v>8</v>
      </c>
      <c r="Z89" s="89">
        <v>0.49</v>
      </c>
      <c r="AA89" s="89">
        <v>3.89</v>
      </c>
      <c r="AB89" s="89" t="s">
        <v>1396</v>
      </c>
      <c r="AC89" s="89" t="s">
        <v>919</v>
      </c>
      <c r="AD89" s="89">
        <v>24</v>
      </c>
      <c r="AE89" s="89">
        <v>0.7</v>
      </c>
      <c r="AF89" s="89">
        <v>16.86</v>
      </c>
      <c r="AG89" s="89" t="s">
        <v>1396</v>
      </c>
    </row>
    <row r="90" spans="1:33" x14ac:dyDescent="0.25">
      <c r="A90" s="89" t="str">
        <f t="shared" si="2"/>
        <v>2021</v>
      </c>
      <c r="B90" s="89" t="s">
        <v>1393</v>
      </c>
      <c r="C90" s="89" t="s">
        <v>1123</v>
      </c>
      <c r="D90" s="89">
        <f t="shared" si="3"/>
        <v>81</v>
      </c>
      <c r="E90" s="89">
        <v>66</v>
      </c>
      <c r="F90" s="89">
        <v>45.44</v>
      </c>
      <c r="G90" s="89">
        <v>29.99</v>
      </c>
      <c r="H90" s="89">
        <v>78</v>
      </c>
      <c r="I90" s="89">
        <v>3</v>
      </c>
      <c r="J90" s="89">
        <v>0</v>
      </c>
      <c r="K90" s="89">
        <v>0.96</v>
      </c>
      <c r="L90" s="89">
        <v>0.04</v>
      </c>
      <c r="M90" s="89">
        <v>0</v>
      </c>
      <c r="N90" s="89" t="s">
        <v>918</v>
      </c>
      <c r="O90" s="89">
        <v>19</v>
      </c>
      <c r="P90" s="89">
        <v>0.46</v>
      </c>
      <c r="Q90" s="89">
        <v>8.67</v>
      </c>
      <c r="R90" s="89" t="s">
        <v>1394</v>
      </c>
      <c r="S90" s="89" t="s">
        <v>920</v>
      </c>
      <c r="T90" s="89">
        <v>15</v>
      </c>
      <c r="U90" s="89">
        <v>0.43</v>
      </c>
      <c r="V90" s="89">
        <v>6.42</v>
      </c>
      <c r="W90" s="89" t="s">
        <v>1395</v>
      </c>
      <c r="X90" s="89" t="s">
        <v>917</v>
      </c>
      <c r="Y90" s="89">
        <v>8</v>
      </c>
      <c r="Z90" s="89">
        <v>0.33</v>
      </c>
      <c r="AA90" s="89">
        <v>2.6</v>
      </c>
      <c r="AB90" s="89" t="s">
        <v>1396</v>
      </c>
      <c r="AC90" s="89" t="s">
        <v>919</v>
      </c>
      <c r="AD90" s="89">
        <v>24</v>
      </c>
      <c r="AE90" s="89">
        <v>0.51</v>
      </c>
      <c r="AF90" s="89">
        <v>12.3</v>
      </c>
      <c r="AG90" s="89" t="s">
        <v>1396</v>
      </c>
    </row>
    <row r="91" spans="1:33" x14ac:dyDescent="0.25">
      <c r="A91" s="91" t="str">
        <f t="shared" si="2"/>
        <v>2041</v>
      </c>
      <c r="B91" s="91" t="s">
        <v>1393</v>
      </c>
      <c r="C91" s="91" t="s">
        <v>1124</v>
      </c>
      <c r="D91" s="91">
        <f t="shared" si="3"/>
        <v>45</v>
      </c>
      <c r="E91" s="91">
        <v>66</v>
      </c>
      <c r="F91" s="91">
        <v>42.59</v>
      </c>
      <c r="G91" s="91">
        <v>28.11</v>
      </c>
      <c r="H91" s="91">
        <v>42</v>
      </c>
      <c r="I91" s="91">
        <v>3</v>
      </c>
      <c r="J91" s="91">
        <v>0</v>
      </c>
      <c r="K91" s="91">
        <v>0.93</v>
      </c>
      <c r="L91" s="91">
        <v>7.0000000000000007E-2</v>
      </c>
      <c r="M91" s="91">
        <v>0</v>
      </c>
      <c r="N91" s="91" t="s">
        <v>918</v>
      </c>
      <c r="O91" s="91">
        <v>19</v>
      </c>
      <c r="P91" s="91">
        <v>0.39</v>
      </c>
      <c r="Q91" s="91">
        <v>7.49</v>
      </c>
      <c r="R91" s="91" t="s">
        <v>1394</v>
      </c>
      <c r="S91" s="91" t="s">
        <v>920</v>
      </c>
      <c r="T91" s="91">
        <v>15</v>
      </c>
      <c r="U91" s="91">
        <v>0.41</v>
      </c>
      <c r="V91" s="91">
        <v>6.09</v>
      </c>
      <c r="W91" s="91" t="s">
        <v>1395</v>
      </c>
      <c r="X91" s="91" t="s">
        <v>917</v>
      </c>
      <c r="Y91" s="91">
        <v>8</v>
      </c>
      <c r="Z91" s="91">
        <v>0.35</v>
      </c>
      <c r="AA91" s="91">
        <v>2.82</v>
      </c>
      <c r="AB91" s="91" t="s">
        <v>1396</v>
      </c>
      <c r="AC91" s="91" t="s">
        <v>919</v>
      </c>
      <c r="AD91" s="91">
        <v>24</v>
      </c>
      <c r="AE91" s="91">
        <v>0.49</v>
      </c>
      <c r="AF91" s="91">
        <v>11.71</v>
      </c>
      <c r="AG91" s="89" t="s">
        <v>1396</v>
      </c>
    </row>
    <row r="92" spans="1:33" x14ac:dyDescent="0.25">
      <c r="A92" s="89" t="str">
        <f t="shared" si="2"/>
        <v>2060</v>
      </c>
      <c r="B92" s="89" t="s">
        <v>1393</v>
      </c>
      <c r="C92" s="89" t="s">
        <v>1125</v>
      </c>
      <c r="D92" s="89">
        <f t="shared" si="3"/>
        <v>12</v>
      </c>
      <c r="E92" s="89">
        <v>66</v>
      </c>
      <c r="F92" s="89">
        <v>43.94</v>
      </c>
      <c r="G92" s="89">
        <v>29</v>
      </c>
      <c r="H92" s="89">
        <v>11</v>
      </c>
      <c r="I92" s="89">
        <v>1</v>
      </c>
      <c r="J92" s="89">
        <v>0</v>
      </c>
      <c r="K92" s="89">
        <v>0.92</v>
      </c>
      <c r="L92" s="89">
        <v>0.08</v>
      </c>
      <c r="M92" s="89">
        <v>0</v>
      </c>
      <c r="N92" s="89" t="s">
        <v>918</v>
      </c>
      <c r="O92" s="89">
        <v>19</v>
      </c>
      <c r="P92" s="89">
        <v>0.39</v>
      </c>
      <c r="Q92" s="89">
        <v>7.42</v>
      </c>
      <c r="R92" s="89" t="s">
        <v>1394</v>
      </c>
      <c r="S92" s="89" t="s">
        <v>920</v>
      </c>
      <c r="T92" s="89">
        <v>15</v>
      </c>
      <c r="U92" s="89">
        <v>0.46</v>
      </c>
      <c r="V92" s="89">
        <v>6.92</v>
      </c>
      <c r="W92" s="89" t="s">
        <v>1395</v>
      </c>
      <c r="X92" s="89" t="s">
        <v>917</v>
      </c>
      <c r="Y92" s="89">
        <v>8</v>
      </c>
      <c r="Z92" s="89">
        <v>0.28999999999999998</v>
      </c>
      <c r="AA92" s="89">
        <v>2.33</v>
      </c>
      <c r="AB92" s="89" t="s">
        <v>1396</v>
      </c>
      <c r="AC92" s="89" t="s">
        <v>919</v>
      </c>
      <c r="AD92" s="89">
        <v>24</v>
      </c>
      <c r="AE92" s="89">
        <v>0.51</v>
      </c>
      <c r="AF92" s="89">
        <v>12.33</v>
      </c>
      <c r="AG92" s="89" t="s">
        <v>1396</v>
      </c>
    </row>
    <row r="93" spans="1:33" x14ac:dyDescent="0.25">
      <c r="A93" s="89" t="str">
        <f t="shared" si="2"/>
        <v>2081</v>
      </c>
      <c r="B93" s="89" t="s">
        <v>1393</v>
      </c>
      <c r="C93" s="89" t="s">
        <v>1126</v>
      </c>
      <c r="D93" s="89">
        <f t="shared" si="3"/>
        <v>48</v>
      </c>
      <c r="E93" s="89">
        <v>66</v>
      </c>
      <c r="F93" s="89">
        <v>45.74</v>
      </c>
      <c r="G93" s="89">
        <v>30.19</v>
      </c>
      <c r="H93" s="89">
        <v>45</v>
      </c>
      <c r="I93" s="89">
        <v>3</v>
      </c>
      <c r="J93" s="89">
        <v>0</v>
      </c>
      <c r="K93" s="89">
        <v>0.94</v>
      </c>
      <c r="L93" s="89">
        <v>0.06</v>
      </c>
      <c r="M93" s="89">
        <v>0</v>
      </c>
      <c r="N93" s="89" t="s">
        <v>918</v>
      </c>
      <c r="O93" s="89">
        <v>19</v>
      </c>
      <c r="P93" s="89">
        <v>0.43</v>
      </c>
      <c r="Q93" s="89">
        <v>8.23</v>
      </c>
      <c r="R93" s="89" t="s">
        <v>1394</v>
      </c>
      <c r="S93" s="89" t="s">
        <v>920</v>
      </c>
      <c r="T93" s="89">
        <v>15</v>
      </c>
      <c r="U93" s="89">
        <v>0.45</v>
      </c>
      <c r="V93" s="89">
        <v>6.71</v>
      </c>
      <c r="W93" s="89" t="s">
        <v>1395</v>
      </c>
      <c r="X93" s="89" t="s">
        <v>917</v>
      </c>
      <c r="Y93" s="89">
        <v>8</v>
      </c>
      <c r="Z93" s="89">
        <v>0.4</v>
      </c>
      <c r="AA93" s="89">
        <v>3.21</v>
      </c>
      <c r="AB93" s="89" t="s">
        <v>1396</v>
      </c>
      <c r="AC93" s="89" t="s">
        <v>919</v>
      </c>
      <c r="AD93" s="89">
        <v>24</v>
      </c>
      <c r="AE93" s="89">
        <v>0.5</v>
      </c>
      <c r="AF93" s="89">
        <v>12.04</v>
      </c>
      <c r="AG93" s="89" t="s">
        <v>1396</v>
      </c>
    </row>
    <row r="94" spans="1:33" x14ac:dyDescent="0.25">
      <c r="A94" s="89" t="str">
        <f t="shared" si="2"/>
        <v>2111</v>
      </c>
      <c r="B94" s="89" t="s">
        <v>1393</v>
      </c>
      <c r="C94" s="89" t="s">
        <v>1127</v>
      </c>
      <c r="D94" s="89">
        <f t="shared" si="3"/>
        <v>138</v>
      </c>
      <c r="E94" s="89">
        <v>66</v>
      </c>
      <c r="F94" s="89">
        <v>48.57</v>
      </c>
      <c r="G94" s="89">
        <v>32.06</v>
      </c>
      <c r="H94" s="89">
        <v>128</v>
      </c>
      <c r="I94" s="89">
        <v>10</v>
      </c>
      <c r="J94" s="89">
        <v>0</v>
      </c>
      <c r="K94" s="89">
        <v>0.93</v>
      </c>
      <c r="L94" s="89">
        <v>7.0000000000000007E-2</v>
      </c>
      <c r="M94" s="89">
        <v>0</v>
      </c>
      <c r="N94" s="89" t="s">
        <v>918</v>
      </c>
      <c r="O94" s="89">
        <v>19</v>
      </c>
      <c r="P94" s="89">
        <v>0.46</v>
      </c>
      <c r="Q94" s="89">
        <v>8.7100000000000009</v>
      </c>
      <c r="R94" s="89" t="s">
        <v>1394</v>
      </c>
      <c r="S94" s="89" t="s">
        <v>920</v>
      </c>
      <c r="T94" s="89">
        <v>15</v>
      </c>
      <c r="U94" s="89">
        <v>0.49</v>
      </c>
      <c r="V94" s="89">
        <v>7.33</v>
      </c>
      <c r="W94" s="89" t="s">
        <v>1395</v>
      </c>
      <c r="X94" s="89" t="s">
        <v>917</v>
      </c>
      <c r="Y94" s="89">
        <v>8</v>
      </c>
      <c r="Z94" s="89">
        <v>0.39</v>
      </c>
      <c r="AA94" s="89">
        <v>3.12</v>
      </c>
      <c r="AB94" s="89" t="s">
        <v>1396</v>
      </c>
      <c r="AC94" s="89" t="s">
        <v>919</v>
      </c>
      <c r="AD94" s="89">
        <v>24</v>
      </c>
      <c r="AE94" s="89">
        <v>0.54</v>
      </c>
      <c r="AF94" s="89">
        <v>12.9</v>
      </c>
      <c r="AG94" s="89" t="s">
        <v>1396</v>
      </c>
    </row>
    <row r="95" spans="1:33" x14ac:dyDescent="0.25">
      <c r="A95" s="89" t="str">
        <f t="shared" si="2"/>
        <v>2151</v>
      </c>
      <c r="B95" s="89" t="s">
        <v>1393</v>
      </c>
      <c r="C95" s="89" t="s">
        <v>1128</v>
      </c>
      <c r="D95" s="89">
        <f t="shared" si="3"/>
        <v>186</v>
      </c>
      <c r="E95" s="89">
        <v>66</v>
      </c>
      <c r="F95" s="89">
        <v>52</v>
      </c>
      <c r="G95" s="89">
        <v>34.32</v>
      </c>
      <c r="H95" s="89">
        <v>165</v>
      </c>
      <c r="I95" s="89">
        <v>21</v>
      </c>
      <c r="J95" s="89">
        <v>0</v>
      </c>
      <c r="K95" s="89">
        <v>0.89</v>
      </c>
      <c r="L95" s="89">
        <v>0.11</v>
      </c>
      <c r="M95" s="89">
        <v>0</v>
      </c>
      <c r="N95" s="89" t="s">
        <v>918</v>
      </c>
      <c r="O95" s="89">
        <v>19</v>
      </c>
      <c r="P95" s="89">
        <v>0.49</v>
      </c>
      <c r="Q95" s="89">
        <v>9.24</v>
      </c>
      <c r="R95" s="89" t="s">
        <v>1394</v>
      </c>
      <c r="S95" s="89" t="s">
        <v>920</v>
      </c>
      <c r="T95" s="89">
        <v>15</v>
      </c>
      <c r="U95" s="89">
        <v>0.53</v>
      </c>
      <c r="V95" s="89">
        <v>8</v>
      </c>
      <c r="W95" s="89" t="s">
        <v>1395</v>
      </c>
      <c r="X95" s="89" t="s">
        <v>917</v>
      </c>
      <c r="Y95" s="89">
        <v>8</v>
      </c>
      <c r="Z95" s="89">
        <v>0.39</v>
      </c>
      <c r="AA95" s="89">
        <v>3.07</v>
      </c>
      <c r="AB95" s="89" t="s">
        <v>1396</v>
      </c>
      <c r="AC95" s="89" t="s">
        <v>919</v>
      </c>
      <c r="AD95" s="89">
        <v>24</v>
      </c>
      <c r="AE95" s="89">
        <v>0.59</v>
      </c>
      <c r="AF95" s="89">
        <v>14.01</v>
      </c>
      <c r="AG95" s="89" t="s">
        <v>1396</v>
      </c>
    </row>
    <row r="96" spans="1:33" x14ac:dyDescent="0.25">
      <c r="A96" s="89" t="str">
        <f t="shared" si="2"/>
        <v>2161</v>
      </c>
      <c r="B96" s="89" t="s">
        <v>1393</v>
      </c>
      <c r="C96" s="89" t="s">
        <v>1129</v>
      </c>
      <c r="D96" s="89">
        <f t="shared" si="3"/>
        <v>22</v>
      </c>
      <c r="E96" s="89">
        <v>66</v>
      </c>
      <c r="F96" s="89">
        <v>38.15</v>
      </c>
      <c r="G96" s="89">
        <v>25.18</v>
      </c>
      <c r="H96" s="89">
        <v>21</v>
      </c>
      <c r="I96" s="89">
        <v>1</v>
      </c>
      <c r="J96" s="89">
        <v>0</v>
      </c>
      <c r="K96" s="89">
        <v>0.95</v>
      </c>
      <c r="L96" s="89">
        <v>0.05</v>
      </c>
      <c r="M96" s="89">
        <v>0</v>
      </c>
      <c r="N96" s="89" t="s">
        <v>918</v>
      </c>
      <c r="O96" s="89">
        <v>19</v>
      </c>
      <c r="P96" s="89">
        <v>0.38</v>
      </c>
      <c r="Q96" s="89">
        <v>7.27</v>
      </c>
      <c r="R96" s="89" t="s">
        <v>1394</v>
      </c>
      <c r="S96" s="89" t="s">
        <v>920</v>
      </c>
      <c r="T96" s="89">
        <v>15</v>
      </c>
      <c r="U96" s="89">
        <v>0.38</v>
      </c>
      <c r="V96" s="89">
        <v>5.73</v>
      </c>
      <c r="W96" s="89" t="s">
        <v>1395</v>
      </c>
      <c r="X96" s="89" t="s">
        <v>917</v>
      </c>
      <c r="Y96" s="89">
        <v>8</v>
      </c>
      <c r="Z96" s="89">
        <v>0.32</v>
      </c>
      <c r="AA96" s="89">
        <v>2.5</v>
      </c>
      <c r="AB96" s="89" t="s">
        <v>1396</v>
      </c>
      <c r="AC96" s="89" t="s">
        <v>919</v>
      </c>
      <c r="AD96" s="89">
        <v>24</v>
      </c>
      <c r="AE96" s="89">
        <v>0.4</v>
      </c>
      <c r="AF96" s="89">
        <v>9.68</v>
      </c>
      <c r="AG96" s="89" t="s">
        <v>1396</v>
      </c>
    </row>
    <row r="97" spans="1:33" x14ac:dyDescent="0.25">
      <c r="A97" s="89" t="str">
        <f t="shared" si="2"/>
        <v>2181</v>
      </c>
      <c r="B97" s="89" t="s">
        <v>1393</v>
      </c>
      <c r="C97" s="89" t="s">
        <v>1130</v>
      </c>
      <c r="D97" s="89">
        <f t="shared" si="3"/>
        <v>160</v>
      </c>
      <c r="E97" s="89">
        <v>66</v>
      </c>
      <c r="F97" s="89">
        <v>45.95</v>
      </c>
      <c r="G97" s="89">
        <v>30.33</v>
      </c>
      <c r="H97" s="89">
        <v>150</v>
      </c>
      <c r="I97" s="89">
        <v>10</v>
      </c>
      <c r="J97" s="89">
        <v>0</v>
      </c>
      <c r="K97" s="89">
        <v>0.94</v>
      </c>
      <c r="L97" s="89">
        <v>0.06</v>
      </c>
      <c r="M97" s="89">
        <v>0</v>
      </c>
      <c r="N97" s="89" t="s">
        <v>918</v>
      </c>
      <c r="O97" s="89">
        <v>19</v>
      </c>
      <c r="P97" s="89">
        <v>0.43</v>
      </c>
      <c r="Q97" s="89">
        <v>8.1999999999999993</v>
      </c>
      <c r="R97" s="89" t="s">
        <v>1394</v>
      </c>
      <c r="S97" s="89" t="s">
        <v>920</v>
      </c>
      <c r="T97" s="89">
        <v>15</v>
      </c>
      <c r="U97" s="89">
        <v>0.44</v>
      </c>
      <c r="V97" s="89">
        <v>6.58</v>
      </c>
      <c r="W97" s="89" t="s">
        <v>1395</v>
      </c>
      <c r="X97" s="89" t="s">
        <v>917</v>
      </c>
      <c r="Y97" s="89">
        <v>8</v>
      </c>
      <c r="Z97" s="89">
        <v>0.36</v>
      </c>
      <c r="AA97" s="89">
        <v>2.89</v>
      </c>
      <c r="AB97" s="89" t="s">
        <v>1396</v>
      </c>
      <c r="AC97" s="89" t="s">
        <v>919</v>
      </c>
      <c r="AD97" s="89">
        <v>24</v>
      </c>
      <c r="AE97" s="89">
        <v>0.53</v>
      </c>
      <c r="AF97" s="89">
        <v>12.66</v>
      </c>
      <c r="AG97" s="89" t="s">
        <v>1396</v>
      </c>
    </row>
    <row r="98" spans="1:33" x14ac:dyDescent="0.25">
      <c r="A98" s="89" t="str">
        <f t="shared" si="2"/>
        <v>2191</v>
      </c>
      <c r="B98" s="89" t="s">
        <v>1393</v>
      </c>
      <c r="C98" s="89" t="s">
        <v>1131</v>
      </c>
      <c r="D98" s="89">
        <f t="shared" si="3"/>
        <v>313</v>
      </c>
      <c r="E98" s="89">
        <v>66</v>
      </c>
      <c r="F98" s="89">
        <v>48.28</v>
      </c>
      <c r="G98" s="89">
        <v>31.87</v>
      </c>
      <c r="H98" s="89">
        <v>281</v>
      </c>
      <c r="I98" s="89">
        <v>32</v>
      </c>
      <c r="J98" s="89">
        <v>0</v>
      </c>
      <c r="K98" s="89">
        <v>0.9</v>
      </c>
      <c r="L98" s="89">
        <v>0.1</v>
      </c>
      <c r="M98" s="89">
        <v>0</v>
      </c>
      <c r="N98" s="89" t="s">
        <v>918</v>
      </c>
      <c r="O98" s="89">
        <v>19</v>
      </c>
      <c r="P98" s="89">
        <v>0.46</v>
      </c>
      <c r="Q98" s="89">
        <v>8.77</v>
      </c>
      <c r="R98" s="89" t="s">
        <v>1394</v>
      </c>
      <c r="S98" s="89" t="s">
        <v>920</v>
      </c>
      <c r="T98" s="89">
        <v>15</v>
      </c>
      <c r="U98" s="89">
        <v>0.47</v>
      </c>
      <c r="V98" s="89">
        <v>7.07</v>
      </c>
      <c r="W98" s="89" t="s">
        <v>1395</v>
      </c>
      <c r="X98" s="89" t="s">
        <v>917</v>
      </c>
      <c r="Y98" s="89">
        <v>8</v>
      </c>
      <c r="Z98" s="89">
        <v>0.38</v>
      </c>
      <c r="AA98" s="89">
        <v>2.99</v>
      </c>
      <c r="AB98" s="89" t="s">
        <v>1396</v>
      </c>
      <c r="AC98" s="89" t="s">
        <v>919</v>
      </c>
      <c r="AD98" s="89">
        <v>24</v>
      </c>
      <c r="AE98" s="89">
        <v>0.54</v>
      </c>
      <c r="AF98" s="89">
        <v>13.04</v>
      </c>
      <c r="AG98" s="89" t="s">
        <v>1396</v>
      </c>
    </row>
    <row r="99" spans="1:33" x14ac:dyDescent="0.25">
      <c r="A99" s="89" t="str">
        <f t="shared" si="2"/>
        <v>2241</v>
      </c>
      <c r="B99" s="89" t="s">
        <v>1393</v>
      </c>
      <c r="C99" s="89" t="s">
        <v>1132</v>
      </c>
      <c r="D99" s="89">
        <f t="shared" si="3"/>
        <v>82</v>
      </c>
      <c r="E99" s="89">
        <v>66</v>
      </c>
      <c r="F99" s="89">
        <v>44.4</v>
      </c>
      <c r="G99" s="89">
        <v>29.3</v>
      </c>
      <c r="H99" s="89">
        <v>80</v>
      </c>
      <c r="I99" s="89">
        <v>2</v>
      </c>
      <c r="J99" s="89">
        <v>0</v>
      </c>
      <c r="K99" s="89">
        <v>0.98</v>
      </c>
      <c r="L99" s="89">
        <v>0.02</v>
      </c>
      <c r="M99" s="89">
        <v>0</v>
      </c>
      <c r="N99" s="89" t="s">
        <v>918</v>
      </c>
      <c r="O99" s="89">
        <v>19</v>
      </c>
      <c r="P99" s="89">
        <v>0.42</v>
      </c>
      <c r="Q99" s="89">
        <v>8.0500000000000007</v>
      </c>
      <c r="R99" s="89" t="s">
        <v>1394</v>
      </c>
      <c r="S99" s="89" t="s">
        <v>920</v>
      </c>
      <c r="T99" s="89">
        <v>15</v>
      </c>
      <c r="U99" s="89">
        <v>0.42</v>
      </c>
      <c r="V99" s="89">
        <v>6.29</v>
      </c>
      <c r="W99" s="89" t="s">
        <v>1395</v>
      </c>
      <c r="X99" s="89" t="s">
        <v>917</v>
      </c>
      <c r="Y99" s="89">
        <v>8</v>
      </c>
      <c r="Z99" s="89">
        <v>0.39</v>
      </c>
      <c r="AA99" s="89">
        <v>3.06</v>
      </c>
      <c r="AB99" s="89" t="s">
        <v>1396</v>
      </c>
      <c r="AC99" s="89" t="s">
        <v>919</v>
      </c>
      <c r="AD99" s="89">
        <v>24</v>
      </c>
      <c r="AE99" s="89">
        <v>0.5</v>
      </c>
      <c r="AF99" s="89">
        <v>11.9</v>
      </c>
      <c r="AG99" s="89" t="s">
        <v>1396</v>
      </c>
    </row>
    <row r="100" spans="1:33" x14ac:dyDescent="0.25">
      <c r="A100" s="89" t="str">
        <f t="shared" si="2"/>
        <v>2261</v>
      </c>
      <c r="B100" s="89" t="s">
        <v>1393</v>
      </c>
      <c r="C100" s="89" t="s">
        <v>1133</v>
      </c>
      <c r="D100" s="89">
        <f t="shared" si="3"/>
        <v>71</v>
      </c>
      <c r="E100" s="89">
        <v>66</v>
      </c>
      <c r="F100" s="89">
        <v>50.77</v>
      </c>
      <c r="G100" s="89">
        <v>33.51</v>
      </c>
      <c r="H100" s="89">
        <v>67</v>
      </c>
      <c r="I100" s="89">
        <v>4</v>
      </c>
      <c r="J100" s="89">
        <v>0</v>
      </c>
      <c r="K100" s="89">
        <v>0.94</v>
      </c>
      <c r="L100" s="89">
        <v>0.06</v>
      </c>
      <c r="M100" s="89">
        <v>0</v>
      </c>
      <c r="N100" s="89" t="s">
        <v>918</v>
      </c>
      <c r="O100" s="89">
        <v>19</v>
      </c>
      <c r="P100" s="89">
        <v>0.48</v>
      </c>
      <c r="Q100" s="89">
        <v>9.1999999999999993</v>
      </c>
      <c r="R100" s="89" t="s">
        <v>1394</v>
      </c>
      <c r="S100" s="89" t="s">
        <v>920</v>
      </c>
      <c r="T100" s="89">
        <v>15</v>
      </c>
      <c r="U100" s="89">
        <v>0.49</v>
      </c>
      <c r="V100" s="89">
        <v>7.37</v>
      </c>
      <c r="W100" s="89" t="s">
        <v>1395</v>
      </c>
      <c r="X100" s="89" t="s">
        <v>917</v>
      </c>
      <c r="Y100" s="89">
        <v>8</v>
      </c>
      <c r="Z100" s="89">
        <v>0.35</v>
      </c>
      <c r="AA100" s="89">
        <v>2.77</v>
      </c>
      <c r="AB100" s="89" t="s">
        <v>1396</v>
      </c>
      <c r="AC100" s="89" t="s">
        <v>919</v>
      </c>
      <c r="AD100" s="89">
        <v>24</v>
      </c>
      <c r="AE100" s="89">
        <v>0.59</v>
      </c>
      <c r="AF100" s="89">
        <v>14.17</v>
      </c>
      <c r="AG100" s="89" t="s">
        <v>1396</v>
      </c>
    </row>
    <row r="101" spans="1:33" x14ac:dyDescent="0.25">
      <c r="A101" s="89" t="str">
        <f t="shared" si="2"/>
        <v>2281</v>
      </c>
      <c r="B101" s="89" t="s">
        <v>1393</v>
      </c>
      <c r="C101" s="89" t="s">
        <v>1134</v>
      </c>
      <c r="D101" s="89">
        <f t="shared" si="3"/>
        <v>102</v>
      </c>
      <c r="E101" s="89">
        <v>66</v>
      </c>
      <c r="F101" s="89">
        <v>48.43</v>
      </c>
      <c r="G101" s="89">
        <v>31.96</v>
      </c>
      <c r="H101" s="89">
        <v>95</v>
      </c>
      <c r="I101" s="89">
        <v>7</v>
      </c>
      <c r="J101" s="89">
        <v>0</v>
      </c>
      <c r="K101" s="89">
        <v>0.93</v>
      </c>
      <c r="L101" s="89">
        <v>7.0000000000000007E-2</v>
      </c>
      <c r="M101" s="89">
        <v>0</v>
      </c>
      <c r="N101" s="89" t="s">
        <v>918</v>
      </c>
      <c r="O101" s="89">
        <v>19</v>
      </c>
      <c r="P101" s="89">
        <v>0.47</v>
      </c>
      <c r="Q101" s="89">
        <v>8.8800000000000008</v>
      </c>
      <c r="R101" s="89" t="s">
        <v>1394</v>
      </c>
      <c r="S101" s="89" t="s">
        <v>920</v>
      </c>
      <c r="T101" s="89">
        <v>15</v>
      </c>
      <c r="U101" s="89">
        <v>0.47</v>
      </c>
      <c r="V101" s="89">
        <v>7.11</v>
      </c>
      <c r="W101" s="89" t="s">
        <v>1395</v>
      </c>
      <c r="X101" s="89" t="s">
        <v>917</v>
      </c>
      <c r="Y101" s="89">
        <v>8</v>
      </c>
      <c r="Z101" s="89">
        <v>0.37</v>
      </c>
      <c r="AA101" s="89">
        <v>2.92</v>
      </c>
      <c r="AB101" s="89" t="s">
        <v>1396</v>
      </c>
      <c r="AC101" s="89" t="s">
        <v>919</v>
      </c>
      <c r="AD101" s="89">
        <v>24</v>
      </c>
      <c r="AE101" s="89">
        <v>0.54</v>
      </c>
      <c r="AF101" s="89">
        <v>13.05</v>
      </c>
      <c r="AG101" s="89" t="s">
        <v>1396</v>
      </c>
    </row>
    <row r="102" spans="1:33" x14ac:dyDescent="0.25">
      <c r="A102" s="89" t="str">
        <f t="shared" si="2"/>
        <v>2321</v>
      </c>
      <c r="B102" s="89" t="s">
        <v>1393</v>
      </c>
      <c r="C102" s="89" t="s">
        <v>1135</v>
      </c>
      <c r="D102" s="89">
        <f t="shared" si="3"/>
        <v>76</v>
      </c>
      <c r="E102" s="89">
        <v>66</v>
      </c>
      <c r="F102" s="89">
        <v>47.41</v>
      </c>
      <c r="G102" s="89">
        <v>31.29</v>
      </c>
      <c r="H102" s="89">
        <v>71</v>
      </c>
      <c r="I102" s="89">
        <v>5</v>
      </c>
      <c r="J102" s="89">
        <v>0</v>
      </c>
      <c r="K102" s="89">
        <v>0.93</v>
      </c>
      <c r="L102" s="89">
        <v>7.0000000000000007E-2</v>
      </c>
      <c r="M102" s="89">
        <v>0</v>
      </c>
      <c r="N102" s="89" t="s">
        <v>918</v>
      </c>
      <c r="O102" s="89">
        <v>19</v>
      </c>
      <c r="P102" s="89">
        <v>0.46</v>
      </c>
      <c r="Q102" s="89">
        <v>8.67</v>
      </c>
      <c r="R102" s="89" t="s">
        <v>1394</v>
      </c>
      <c r="S102" s="89" t="s">
        <v>920</v>
      </c>
      <c r="T102" s="89">
        <v>15</v>
      </c>
      <c r="U102" s="89">
        <v>0.45</v>
      </c>
      <c r="V102" s="89">
        <v>6.8</v>
      </c>
      <c r="W102" s="89" t="s">
        <v>1395</v>
      </c>
      <c r="X102" s="89" t="s">
        <v>917</v>
      </c>
      <c r="Y102" s="89">
        <v>8</v>
      </c>
      <c r="Z102" s="89">
        <v>0.35</v>
      </c>
      <c r="AA102" s="89">
        <v>2.8</v>
      </c>
      <c r="AB102" s="89" t="s">
        <v>1396</v>
      </c>
      <c r="AC102" s="89" t="s">
        <v>919</v>
      </c>
      <c r="AD102" s="89">
        <v>24</v>
      </c>
      <c r="AE102" s="89">
        <v>0.54</v>
      </c>
      <c r="AF102" s="89">
        <v>13.01</v>
      </c>
      <c r="AG102" s="89" t="s">
        <v>1396</v>
      </c>
    </row>
    <row r="103" spans="1:33" x14ac:dyDescent="0.25">
      <c r="A103" s="89" t="str">
        <f t="shared" si="2"/>
        <v>2331</v>
      </c>
      <c r="B103" s="89" t="s">
        <v>1393</v>
      </c>
      <c r="C103" s="89" t="s">
        <v>1136</v>
      </c>
      <c r="D103" s="89">
        <f t="shared" si="3"/>
        <v>88</v>
      </c>
      <c r="E103" s="89">
        <v>66</v>
      </c>
      <c r="F103" s="89">
        <v>48.45</v>
      </c>
      <c r="G103" s="89">
        <v>31.98</v>
      </c>
      <c r="H103" s="89">
        <v>80</v>
      </c>
      <c r="I103" s="89">
        <v>8</v>
      </c>
      <c r="J103" s="89">
        <v>0</v>
      </c>
      <c r="K103" s="89">
        <v>0.91</v>
      </c>
      <c r="L103" s="89">
        <v>0.09</v>
      </c>
      <c r="M103" s="89">
        <v>0</v>
      </c>
      <c r="N103" s="89" t="s">
        <v>918</v>
      </c>
      <c r="O103" s="89">
        <v>19</v>
      </c>
      <c r="P103" s="89">
        <v>0.44</v>
      </c>
      <c r="Q103" s="89">
        <v>8.34</v>
      </c>
      <c r="R103" s="89" t="s">
        <v>1394</v>
      </c>
      <c r="S103" s="89" t="s">
        <v>920</v>
      </c>
      <c r="T103" s="89">
        <v>15</v>
      </c>
      <c r="U103" s="89">
        <v>0.49</v>
      </c>
      <c r="V103" s="89">
        <v>7.32</v>
      </c>
      <c r="W103" s="89" t="s">
        <v>1395</v>
      </c>
      <c r="X103" s="89" t="s">
        <v>917</v>
      </c>
      <c r="Y103" s="89">
        <v>8</v>
      </c>
      <c r="Z103" s="89">
        <v>0.4</v>
      </c>
      <c r="AA103" s="89">
        <v>3.16</v>
      </c>
      <c r="AB103" s="89" t="s">
        <v>1396</v>
      </c>
      <c r="AC103" s="89" t="s">
        <v>919</v>
      </c>
      <c r="AD103" s="89">
        <v>24</v>
      </c>
      <c r="AE103" s="89">
        <v>0.55000000000000004</v>
      </c>
      <c r="AF103" s="89">
        <v>13.16</v>
      </c>
      <c r="AG103" s="89" t="s">
        <v>1396</v>
      </c>
    </row>
    <row r="104" spans="1:33" x14ac:dyDescent="0.25">
      <c r="A104" s="89" t="str">
        <f t="shared" si="2"/>
        <v>2341</v>
      </c>
      <c r="B104" s="89" t="s">
        <v>1393</v>
      </c>
      <c r="C104" s="89" t="s">
        <v>1137</v>
      </c>
      <c r="D104" s="89">
        <f t="shared" si="3"/>
        <v>92</v>
      </c>
      <c r="E104" s="89">
        <v>66</v>
      </c>
      <c r="F104" s="89">
        <v>48.14</v>
      </c>
      <c r="G104" s="89">
        <v>31.77</v>
      </c>
      <c r="H104" s="89">
        <v>81</v>
      </c>
      <c r="I104" s="89">
        <v>11</v>
      </c>
      <c r="J104" s="89">
        <v>0</v>
      </c>
      <c r="K104" s="89">
        <v>0.88</v>
      </c>
      <c r="L104" s="89">
        <v>0.12</v>
      </c>
      <c r="M104" s="89">
        <v>0</v>
      </c>
      <c r="N104" s="89" t="s">
        <v>918</v>
      </c>
      <c r="O104" s="89">
        <v>19</v>
      </c>
      <c r="P104" s="89">
        <v>0.45</v>
      </c>
      <c r="Q104" s="89">
        <v>8.58</v>
      </c>
      <c r="R104" s="89" t="s">
        <v>1394</v>
      </c>
      <c r="S104" s="89" t="s">
        <v>920</v>
      </c>
      <c r="T104" s="89">
        <v>15</v>
      </c>
      <c r="U104" s="89">
        <v>0.47</v>
      </c>
      <c r="V104" s="89">
        <v>7.03</v>
      </c>
      <c r="W104" s="89" t="s">
        <v>1395</v>
      </c>
      <c r="X104" s="89" t="s">
        <v>917</v>
      </c>
      <c r="Y104" s="89">
        <v>8</v>
      </c>
      <c r="Z104" s="89">
        <v>0.4</v>
      </c>
      <c r="AA104" s="89">
        <v>3.17</v>
      </c>
      <c r="AB104" s="89" t="s">
        <v>1396</v>
      </c>
      <c r="AC104" s="89" t="s">
        <v>919</v>
      </c>
      <c r="AD104" s="89">
        <v>24</v>
      </c>
      <c r="AE104" s="89">
        <v>0.54</v>
      </c>
      <c r="AF104" s="89">
        <v>12.99</v>
      </c>
      <c r="AG104" s="89" t="s">
        <v>1396</v>
      </c>
    </row>
    <row r="105" spans="1:33" x14ac:dyDescent="0.25">
      <c r="A105" s="89" t="str">
        <f t="shared" si="2"/>
        <v>2351</v>
      </c>
      <c r="B105" s="89" t="s">
        <v>1393</v>
      </c>
      <c r="C105" s="89" t="s">
        <v>1138</v>
      </c>
      <c r="D105" s="89">
        <f t="shared" si="3"/>
        <v>67</v>
      </c>
      <c r="E105" s="89">
        <v>66</v>
      </c>
      <c r="F105" s="89">
        <v>43.92</v>
      </c>
      <c r="G105" s="89">
        <v>28.99</v>
      </c>
      <c r="H105" s="89">
        <v>67</v>
      </c>
      <c r="I105" s="89">
        <v>0</v>
      </c>
      <c r="J105" s="89">
        <v>0</v>
      </c>
      <c r="K105" s="89">
        <v>1</v>
      </c>
      <c r="L105" s="89">
        <v>0</v>
      </c>
      <c r="M105" s="89">
        <v>0</v>
      </c>
      <c r="N105" s="89" t="s">
        <v>918</v>
      </c>
      <c r="O105" s="89">
        <v>19</v>
      </c>
      <c r="P105" s="89">
        <v>0.42</v>
      </c>
      <c r="Q105" s="89">
        <v>8.0399999999999991</v>
      </c>
      <c r="R105" s="89" t="s">
        <v>1394</v>
      </c>
      <c r="S105" s="89" t="s">
        <v>920</v>
      </c>
      <c r="T105" s="89">
        <v>15</v>
      </c>
      <c r="U105" s="89">
        <v>0.41</v>
      </c>
      <c r="V105" s="89">
        <v>6.15</v>
      </c>
      <c r="W105" s="89" t="s">
        <v>1395</v>
      </c>
      <c r="X105" s="89" t="s">
        <v>917</v>
      </c>
      <c r="Y105" s="89">
        <v>8</v>
      </c>
      <c r="Z105" s="89">
        <v>0.32</v>
      </c>
      <c r="AA105" s="89">
        <v>2.57</v>
      </c>
      <c r="AB105" s="89" t="s">
        <v>1396</v>
      </c>
      <c r="AC105" s="89" t="s">
        <v>919</v>
      </c>
      <c r="AD105" s="89">
        <v>24</v>
      </c>
      <c r="AE105" s="89">
        <v>0.51</v>
      </c>
      <c r="AF105" s="89">
        <v>12.22</v>
      </c>
      <c r="AG105" s="89" t="s">
        <v>1396</v>
      </c>
    </row>
    <row r="106" spans="1:33" x14ac:dyDescent="0.25">
      <c r="A106" s="89" t="str">
        <f t="shared" si="2"/>
        <v>2361</v>
      </c>
      <c r="B106" s="89" t="s">
        <v>1393</v>
      </c>
      <c r="C106" s="89" t="s">
        <v>1139</v>
      </c>
      <c r="D106" s="89">
        <f t="shared" si="3"/>
        <v>106</v>
      </c>
      <c r="E106" s="89">
        <v>66</v>
      </c>
      <c r="F106" s="89">
        <v>46.03</v>
      </c>
      <c r="G106" s="89">
        <v>30.38</v>
      </c>
      <c r="H106" s="89">
        <v>102</v>
      </c>
      <c r="I106" s="89">
        <v>4</v>
      </c>
      <c r="J106" s="89">
        <v>0</v>
      </c>
      <c r="K106" s="89">
        <v>0.96</v>
      </c>
      <c r="L106" s="89">
        <v>0.04</v>
      </c>
      <c r="M106" s="89">
        <v>0</v>
      </c>
      <c r="N106" s="89" t="s">
        <v>918</v>
      </c>
      <c r="O106" s="89">
        <v>19</v>
      </c>
      <c r="P106" s="89">
        <v>0.42</v>
      </c>
      <c r="Q106" s="89">
        <v>7.98</v>
      </c>
      <c r="R106" s="89" t="s">
        <v>1394</v>
      </c>
      <c r="S106" s="89" t="s">
        <v>920</v>
      </c>
      <c r="T106" s="89">
        <v>15</v>
      </c>
      <c r="U106" s="89">
        <v>0.45</v>
      </c>
      <c r="V106" s="89">
        <v>6.74</v>
      </c>
      <c r="W106" s="89" t="s">
        <v>1395</v>
      </c>
      <c r="X106" s="89" t="s">
        <v>917</v>
      </c>
      <c r="Y106" s="89">
        <v>8</v>
      </c>
      <c r="Z106" s="89">
        <v>0.36</v>
      </c>
      <c r="AA106" s="89">
        <v>2.87</v>
      </c>
      <c r="AB106" s="89" t="s">
        <v>1396</v>
      </c>
      <c r="AC106" s="89" t="s">
        <v>919</v>
      </c>
      <c r="AD106" s="89">
        <v>24</v>
      </c>
      <c r="AE106" s="89">
        <v>0.53</v>
      </c>
      <c r="AF106" s="89">
        <v>12.79</v>
      </c>
      <c r="AG106" s="89" t="s">
        <v>1396</v>
      </c>
    </row>
    <row r="107" spans="1:33" x14ac:dyDescent="0.25">
      <c r="A107" s="89" t="str">
        <f t="shared" si="2"/>
        <v>2371</v>
      </c>
      <c r="B107" s="89" t="s">
        <v>1393</v>
      </c>
      <c r="C107" s="89" t="s">
        <v>1140</v>
      </c>
      <c r="D107" s="89">
        <f t="shared" si="3"/>
        <v>189</v>
      </c>
      <c r="E107" s="89">
        <v>66</v>
      </c>
      <c r="F107" s="89">
        <v>44.28</v>
      </c>
      <c r="G107" s="89">
        <v>29.22</v>
      </c>
      <c r="H107" s="89">
        <v>180</v>
      </c>
      <c r="I107" s="89">
        <v>9</v>
      </c>
      <c r="J107" s="89">
        <v>0</v>
      </c>
      <c r="K107" s="89">
        <v>0.95</v>
      </c>
      <c r="L107" s="89">
        <v>0.05</v>
      </c>
      <c r="M107" s="89">
        <v>0</v>
      </c>
      <c r="N107" s="89" t="s">
        <v>918</v>
      </c>
      <c r="O107" s="89">
        <v>19</v>
      </c>
      <c r="P107" s="89">
        <v>0.42</v>
      </c>
      <c r="Q107" s="89">
        <v>8</v>
      </c>
      <c r="R107" s="89" t="s">
        <v>1394</v>
      </c>
      <c r="S107" s="89" t="s">
        <v>920</v>
      </c>
      <c r="T107" s="89">
        <v>15</v>
      </c>
      <c r="U107" s="89">
        <v>0.43</v>
      </c>
      <c r="V107" s="89">
        <v>6.38</v>
      </c>
      <c r="W107" s="89" t="s">
        <v>1395</v>
      </c>
      <c r="X107" s="89" t="s">
        <v>917</v>
      </c>
      <c r="Y107" s="89">
        <v>8</v>
      </c>
      <c r="Z107" s="89">
        <v>0.33</v>
      </c>
      <c r="AA107" s="89">
        <v>2.6</v>
      </c>
      <c r="AB107" s="89" t="s">
        <v>1396</v>
      </c>
      <c r="AC107" s="89" t="s">
        <v>919</v>
      </c>
      <c r="AD107" s="89">
        <v>24</v>
      </c>
      <c r="AE107" s="89">
        <v>0.51</v>
      </c>
      <c r="AF107" s="89">
        <v>12.24</v>
      </c>
      <c r="AG107" s="89" t="s">
        <v>1396</v>
      </c>
    </row>
    <row r="108" spans="1:33" x14ac:dyDescent="0.25">
      <c r="A108" s="89" t="str">
        <f t="shared" si="2"/>
        <v>2401</v>
      </c>
      <c r="B108" s="89" t="s">
        <v>1393</v>
      </c>
      <c r="C108" s="89" t="s">
        <v>1141</v>
      </c>
      <c r="D108" s="89">
        <f t="shared" si="3"/>
        <v>59</v>
      </c>
      <c r="E108" s="89">
        <v>66</v>
      </c>
      <c r="F108" s="89">
        <v>45.27</v>
      </c>
      <c r="G108" s="89">
        <v>29.88</v>
      </c>
      <c r="H108" s="89">
        <v>59</v>
      </c>
      <c r="I108" s="89">
        <v>0</v>
      </c>
      <c r="J108" s="89">
        <v>0</v>
      </c>
      <c r="K108" s="89">
        <v>1</v>
      </c>
      <c r="L108" s="89">
        <v>0</v>
      </c>
      <c r="M108" s="89">
        <v>0</v>
      </c>
      <c r="N108" s="89" t="s">
        <v>918</v>
      </c>
      <c r="O108" s="89">
        <v>19</v>
      </c>
      <c r="P108" s="89">
        <v>0.42</v>
      </c>
      <c r="Q108" s="89">
        <v>8</v>
      </c>
      <c r="R108" s="89" t="s">
        <v>1394</v>
      </c>
      <c r="S108" s="89" t="s">
        <v>920</v>
      </c>
      <c r="T108" s="89">
        <v>15</v>
      </c>
      <c r="U108" s="89">
        <v>0.41</v>
      </c>
      <c r="V108" s="89">
        <v>6.15</v>
      </c>
      <c r="W108" s="89" t="s">
        <v>1395</v>
      </c>
      <c r="X108" s="89" t="s">
        <v>917</v>
      </c>
      <c r="Y108" s="89">
        <v>8</v>
      </c>
      <c r="Z108" s="89">
        <v>0.34</v>
      </c>
      <c r="AA108" s="89">
        <v>2.66</v>
      </c>
      <c r="AB108" s="89" t="s">
        <v>1396</v>
      </c>
      <c r="AC108" s="89" t="s">
        <v>919</v>
      </c>
      <c r="AD108" s="89">
        <v>24</v>
      </c>
      <c r="AE108" s="89">
        <v>0.54</v>
      </c>
      <c r="AF108" s="89">
        <v>13.07</v>
      </c>
      <c r="AG108" s="89" t="s">
        <v>1396</v>
      </c>
    </row>
    <row r="109" spans="1:33" x14ac:dyDescent="0.25">
      <c r="A109" s="89" t="str">
        <f t="shared" si="2"/>
        <v>2441</v>
      </c>
      <c r="B109" s="89" t="s">
        <v>1393</v>
      </c>
      <c r="C109" s="89" t="s">
        <v>1142</v>
      </c>
      <c r="D109" s="89">
        <f t="shared" si="3"/>
        <v>129</v>
      </c>
      <c r="E109" s="89">
        <v>66</v>
      </c>
      <c r="F109" s="89">
        <v>53.9</v>
      </c>
      <c r="G109" s="89">
        <v>35.57</v>
      </c>
      <c r="H109" s="89">
        <v>105</v>
      </c>
      <c r="I109" s="89">
        <v>24</v>
      </c>
      <c r="J109" s="89">
        <v>0</v>
      </c>
      <c r="K109" s="89">
        <v>0.81</v>
      </c>
      <c r="L109" s="89">
        <v>0.19</v>
      </c>
      <c r="M109" s="89">
        <v>0</v>
      </c>
      <c r="N109" s="89" t="s">
        <v>918</v>
      </c>
      <c r="O109" s="89">
        <v>19</v>
      </c>
      <c r="P109" s="89">
        <v>0.49</v>
      </c>
      <c r="Q109" s="89">
        <v>9.26</v>
      </c>
      <c r="R109" s="89" t="s">
        <v>1394</v>
      </c>
      <c r="S109" s="89" t="s">
        <v>920</v>
      </c>
      <c r="T109" s="89">
        <v>15</v>
      </c>
      <c r="U109" s="89">
        <v>0.53</v>
      </c>
      <c r="V109" s="89">
        <v>7.98</v>
      </c>
      <c r="W109" s="89" t="s">
        <v>1395</v>
      </c>
      <c r="X109" s="89" t="s">
        <v>917</v>
      </c>
      <c r="Y109" s="89">
        <v>8</v>
      </c>
      <c r="Z109" s="89">
        <v>0.48</v>
      </c>
      <c r="AA109" s="89">
        <v>3.84</v>
      </c>
      <c r="AB109" s="89" t="s">
        <v>1396</v>
      </c>
      <c r="AC109" s="89" t="s">
        <v>919</v>
      </c>
      <c r="AD109" s="89">
        <v>24</v>
      </c>
      <c r="AE109" s="89">
        <v>0.6</v>
      </c>
      <c r="AF109" s="89">
        <v>14.49</v>
      </c>
      <c r="AG109" s="89" t="s">
        <v>1396</v>
      </c>
    </row>
    <row r="110" spans="1:33" x14ac:dyDescent="0.25">
      <c r="A110" s="89" t="str">
        <f t="shared" si="2"/>
        <v>2501</v>
      </c>
      <c r="B110" s="89" t="s">
        <v>1393</v>
      </c>
      <c r="C110" s="89" t="s">
        <v>1143</v>
      </c>
      <c r="D110" s="89">
        <f t="shared" si="3"/>
        <v>47</v>
      </c>
      <c r="E110" s="89">
        <v>66</v>
      </c>
      <c r="F110" s="89">
        <v>37.36</v>
      </c>
      <c r="G110" s="89">
        <v>24.66</v>
      </c>
      <c r="H110" s="89">
        <v>47</v>
      </c>
      <c r="I110" s="89">
        <v>0</v>
      </c>
      <c r="J110" s="89">
        <v>0</v>
      </c>
      <c r="K110" s="89">
        <v>1</v>
      </c>
      <c r="L110" s="89">
        <v>0</v>
      </c>
      <c r="M110" s="89">
        <v>0</v>
      </c>
      <c r="N110" s="89" t="s">
        <v>918</v>
      </c>
      <c r="O110" s="89">
        <v>19</v>
      </c>
      <c r="P110" s="89">
        <v>0.38</v>
      </c>
      <c r="Q110" s="89">
        <v>7.19</v>
      </c>
      <c r="R110" s="89" t="s">
        <v>1394</v>
      </c>
      <c r="S110" s="89" t="s">
        <v>920</v>
      </c>
      <c r="T110" s="89">
        <v>15</v>
      </c>
      <c r="U110" s="89">
        <v>0.34</v>
      </c>
      <c r="V110" s="89">
        <v>5.09</v>
      </c>
      <c r="W110" s="89" t="s">
        <v>1395</v>
      </c>
      <c r="X110" s="89" t="s">
        <v>917</v>
      </c>
      <c r="Y110" s="89">
        <v>8</v>
      </c>
      <c r="Z110" s="89">
        <v>0.26</v>
      </c>
      <c r="AA110" s="89">
        <v>2.09</v>
      </c>
      <c r="AB110" s="89" t="s">
        <v>1396</v>
      </c>
      <c r="AC110" s="89" t="s">
        <v>919</v>
      </c>
      <c r="AD110" s="89">
        <v>24</v>
      </c>
      <c r="AE110" s="89">
        <v>0.43</v>
      </c>
      <c r="AF110" s="89">
        <v>10.3</v>
      </c>
      <c r="AG110" s="89" t="s">
        <v>1396</v>
      </c>
    </row>
    <row r="111" spans="1:33" x14ac:dyDescent="0.25">
      <c r="A111" s="89" t="str">
        <f t="shared" si="2"/>
        <v>2511</v>
      </c>
      <c r="B111" s="89" t="s">
        <v>1393</v>
      </c>
      <c r="C111" s="89" t="s">
        <v>1144</v>
      </c>
      <c r="D111" s="89">
        <f t="shared" si="3"/>
        <v>127</v>
      </c>
      <c r="E111" s="89">
        <v>66</v>
      </c>
      <c r="F111" s="89">
        <v>46.73</v>
      </c>
      <c r="G111" s="89">
        <v>30.84</v>
      </c>
      <c r="H111" s="89">
        <v>116</v>
      </c>
      <c r="I111" s="89">
        <v>11</v>
      </c>
      <c r="J111" s="89">
        <v>0</v>
      </c>
      <c r="K111" s="89">
        <v>0.91</v>
      </c>
      <c r="L111" s="89">
        <v>0.09</v>
      </c>
      <c r="M111" s="89">
        <v>0</v>
      </c>
      <c r="N111" s="89" t="s">
        <v>918</v>
      </c>
      <c r="O111" s="89">
        <v>19</v>
      </c>
      <c r="P111" s="89">
        <v>0.45</v>
      </c>
      <c r="Q111" s="89">
        <v>8.51</v>
      </c>
      <c r="R111" s="89" t="s">
        <v>1394</v>
      </c>
      <c r="S111" s="89" t="s">
        <v>920</v>
      </c>
      <c r="T111" s="89">
        <v>15</v>
      </c>
      <c r="U111" s="89">
        <v>0.45</v>
      </c>
      <c r="V111" s="89">
        <v>6.8</v>
      </c>
      <c r="W111" s="89" t="s">
        <v>1395</v>
      </c>
      <c r="X111" s="89" t="s">
        <v>917</v>
      </c>
      <c r="Y111" s="89">
        <v>8</v>
      </c>
      <c r="Z111" s="89">
        <v>0.39</v>
      </c>
      <c r="AA111" s="89">
        <v>3.12</v>
      </c>
      <c r="AB111" s="89" t="s">
        <v>1396</v>
      </c>
      <c r="AC111" s="89" t="s">
        <v>919</v>
      </c>
      <c r="AD111" s="89">
        <v>24</v>
      </c>
      <c r="AE111" s="89">
        <v>0.52</v>
      </c>
      <c r="AF111" s="89">
        <v>12.41</v>
      </c>
      <c r="AG111" s="89" t="s">
        <v>1396</v>
      </c>
    </row>
    <row r="112" spans="1:33" x14ac:dyDescent="0.25">
      <c r="A112" s="89" t="str">
        <f t="shared" si="2"/>
        <v>2521</v>
      </c>
      <c r="B112" s="89" t="s">
        <v>1393</v>
      </c>
      <c r="C112" s="89" t="s">
        <v>1145</v>
      </c>
      <c r="D112" s="89">
        <f t="shared" si="3"/>
        <v>131</v>
      </c>
      <c r="E112" s="89">
        <v>66</v>
      </c>
      <c r="F112" s="89">
        <v>46.33</v>
      </c>
      <c r="G112" s="89">
        <v>30.58</v>
      </c>
      <c r="H112" s="89">
        <v>129</v>
      </c>
      <c r="I112" s="89">
        <v>2</v>
      </c>
      <c r="J112" s="89">
        <v>0</v>
      </c>
      <c r="K112" s="89">
        <v>0.98</v>
      </c>
      <c r="L112" s="89">
        <v>0.02</v>
      </c>
      <c r="M112" s="89">
        <v>0</v>
      </c>
      <c r="N112" s="89" t="s">
        <v>918</v>
      </c>
      <c r="O112" s="89">
        <v>19</v>
      </c>
      <c r="P112" s="89">
        <v>0.42</v>
      </c>
      <c r="Q112" s="89">
        <v>7.89</v>
      </c>
      <c r="R112" s="89" t="s">
        <v>1394</v>
      </c>
      <c r="S112" s="89" t="s">
        <v>920</v>
      </c>
      <c r="T112" s="89">
        <v>15</v>
      </c>
      <c r="U112" s="89">
        <v>0.45</v>
      </c>
      <c r="V112" s="89">
        <v>6.79</v>
      </c>
      <c r="W112" s="89" t="s">
        <v>1395</v>
      </c>
      <c r="X112" s="89" t="s">
        <v>917</v>
      </c>
      <c r="Y112" s="89">
        <v>8</v>
      </c>
      <c r="Z112" s="89">
        <v>0.35</v>
      </c>
      <c r="AA112" s="89">
        <v>2.76</v>
      </c>
      <c r="AB112" s="89" t="s">
        <v>1396</v>
      </c>
      <c r="AC112" s="89" t="s">
        <v>919</v>
      </c>
      <c r="AD112" s="89">
        <v>24</v>
      </c>
      <c r="AE112" s="89">
        <v>0.55000000000000004</v>
      </c>
      <c r="AF112" s="89">
        <v>13.15</v>
      </c>
      <c r="AG112" s="89" t="s">
        <v>1396</v>
      </c>
    </row>
    <row r="113" spans="1:33" x14ac:dyDescent="0.25">
      <c r="A113" s="89" t="str">
        <f t="shared" si="2"/>
        <v>2541</v>
      </c>
      <c r="B113" s="89" t="s">
        <v>1393</v>
      </c>
      <c r="C113" s="89" t="s">
        <v>1146</v>
      </c>
      <c r="D113" s="89">
        <f t="shared" si="3"/>
        <v>97</v>
      </c>
      <c r="E113" s="89">
        <v>66</v>
      </c>
      <c r="F113" s="89">
        <v>49.27</v>
      </c>
      <c r="G113" s="89">
        <v>32.520000000000003</v>
      </c>
      <c r="H113" s="89">
        <v>85</v>
      </c>
      <c r="I113" s="89">
        <v>12</v>
      </c>
      <c r="J113" s="89">
        <v>0</v>
      </c>
      <c r="K113" s="89">
        <v>0.88</v>
      </c>
      <c r="L113" s="89">
        <v>0.12</v>
      </c>
      <c r="M113" s="89">
        <v>0</v>
      </c>
      <c r="N113" s="89" t="s">
        <v>918</v>
      </c>
      <c r="O113" s="89">
        <v>19</v>
      </c>
      <c r="P113" s="89">
        <v>0.46</v>
      </c>
      <c r="Q113" s="89">
        <v>8.8000000000000007</v>
      </c>
      <c r="R113" s="89" t="s">
        <v>1394</v>
      </c>
      <c r="S113" s="89" t="s">
        <v>920</v>
      </c>
      <c r="T113" s="89">
        <v>15</v>
      </c>
      <c r="U113" s="89">
        <v>0.47</v>
      </c>
      <c r="V113" s="89">
        <v>6.98</v>
      </c>
      <c r="W113" s="89" t="s">
        <v>1395</v>
      </c>
      <c r="X113" s="89" t="s">
        <v>917</v>
      </c>
      <c r="Y113" s="89">
        <v>8</v>
      </c>
      <c r="Z113" s="89">
        <v>0.39</v>
      </c>
      <c r="AA113" s="89">
        <v>3.08</v>
      </c>
      <c r="AB113" s="89" t="s">
        <v>1396</v>
      </c>
      <c r="AC113" s="89" t="s">
        <v>919</v>
      </c>
      <c r="AD113" s="89">
        <v>24</v>
      </c>
      <c r="AE113" s="89">
        <v>0.56999999999999995</v>
      </c>
      <c r="AF113" s="89">
        <v>13.65</v>
      </c>
      <c r="AG113" s="89" t="s">
        <v>1396</v>
      </c>
    </row>
    <row r="114" spans="1:33" x14ac:dyDescent="0.25">
      <c r="A114" s="89" t="str">
        <f t="shared" si="2"/>
        <v>2581</v>
      </c>
      <c r="B114" s="89" t="s">
        <v>1393</v>
      </c>
      <c r="C114" s="89" t="s">
        <v>1147</v>
      </c>
      <c r="D114" s="89">
        <f t="shared" si="3"/>
        <v>99</v>
      </c>
      <c r="E114" s="89">
        <v>66</v>
      </c>
      <c r="F114" s="89">
        <v>49.17</v>
      </c>
      <c r="G114" s="89">
        <v>32.450000000000003</v>
      </c>
      <c r="H114" s="89">
        <v>90</v>
      </c>
      <c r="I114" s="89">
        <v>9</v>
      </c>
      <c r="J114" s="89">
        <v>0</v>
      </c>
      <c r="K114" s="89">
        <v>0.91</v>
      </c>
      <c r="L114" s="89">
        <v>0.09</v>
      </c>
      <c r="M114" s="89">
        <v>0</v>
      </c>
      <c r="N114" s="89" t="s">
        <v>918</v>
      </c>
      <c r="O114" s="89">
        <v>19</v>
      </c>
      <c r="P114" s="89">
        <v>0.46</v>
      </c>
      <c r="Q114" s="89">
        <v>8.82</v>
      </c>
      <c r="R114" s="89" t="s">
        <v>1394</v>
      </c>
      <c r="S114" s="89" t="s">
        <v>920</v>
      </c>
      <c r="T114" s="89">
        <v>15</v>
      </c>
      <c r="U114" s="89">
        <v>0.47</v>
      </c>
      <c r="V114" s="89">
        <v>7.09</v>
      </c>
      <c r="W114" s="89" t="s">
        <v>1395</v>
      </c>
      <c r="X114" s="89" t="s">
        <v>917</v>
      </c>
      <c r="Y114" s="89">
        <v>8</v>
      </c>
      <c r="Z114" s="89">
        <v>0.38</v>
      </c>
      <c r="AA114" s="89">
        <v>3.02</v>
      </c>
      <c r="AB114" s="89" t="s">
        <v>1396</v>
      </c>
      <c r="AC114" s="89" t="s">
        <v>919</v>
      </c>
      <c r="AD114" s="89">
        <v>24</v>
      </c>
      <c r="AE114" s="89">
        <v>0.56000000000000005</v>
      </c>
      <c r="AF114" s="89">
        <v>13.53</v>
      </c>
      <c r="AG114" s="89" t="s">
        <v>1396</v>
      </c>
    </row>
    <row r="115" spans="1:33" x14ac:dyDescent="0.25">
      <c r="A115" s="89" t="str">
        <f t="shared" si="2"/>
        <v>2641</v>
      </c>
      <c r="B115" s="89" t="s">
        <v>1393</v>
      </c>
      <c r="C115" s="89" t="s">
        <v>1148</v>
      </c>
      <c r="D115" s="89">
        <f t="shared" si="3"/>
        <v>84</v>
      </c>
      <c r="E115" s="89">
        <v>66</v>
      </c>
      <c r="F115" s="89">
        <v>56.44</v>
      </c>
      <c r="G115" s="89">
        <v>37.25</v>
      </c>
      <c r="H115" s="89">
        <v>68</v>
      </c>
      <c r="I115" s="89">
        <v>16</v>
      </c>
      <c r="J115" s="89">
        <v>0</v>
      </c>
      <c r="K115" s="89">
        <v>0.81</v>
      </c>
      <c r="L115" s="89">
        <v>0.19</v>
      </c>
      <c r="M115" s="89">
        <v>0</v>
      </c>
      <c r="N115" s="89" t="s">
        <v>918</v>
      </c>
      <c r="O115" s="89">
        <v>19</v>
      </c>
      <c r="P115" s="89">
        <v>0.53</v>
      </c>
      <c r="Q115" s="89">
        <v>10.06</v>
      </c>
      <c r="R115" s="89" t="s">
        <v>1394</v>
      </c>
      <c r="S115" s="89" t="s">
        <v>920</v>
      </c>
      <c r="T115" s="89">
        <v>15</v>
      </c>
      <c r="U115" s="89">
        <v>0.56999999999999995</v>
      </c>
      <c r="V115" s="89">
        <v>8.5</v>
      </c>
      <c r="W115" s="89" t="s">
        <v>1395</v>
      </c>
      <c r="X115" s="89" t="s">
        <v>917</v>
      </c>
      <c r="Y115" s="89">
        <v>8</v>
      </c>
      <c r="Z115" s="89">
        <v>0.46</v>
      </c>
      <c r="AA115" s="89">
        <v>3.63</v>
      </c>
      <c r="AB115" s="89" t="s">
        <v>1396</v>
      </c>
      <c r="AC115" s="89" t="s">
        <v>919</v>
      </c>
      <c r="AD115" s="89">
        <v>24</v>
      </c>
      <c r="AE115" s="89">
        <v>0.63</v>
      </c>
      <c r="AF115" s="89">
        <v>15.06</v>
      </c>
      <c r="AG115" s="89" t="s">
        <v>1396</v>
      </c>
    </row>
    <row r="116" spans="1:33" x14ac:dyDescent="0.25">
      <c r="A116" s="89" t="str">
        <f t="shared" si="2"/>
        <v>2651</v>
      </c>
      <c r="B116" s="89" t="s">
        <v>1393</v>
      </c>
      <c r="C116" s="89" t="s">
        <v>1149</v>
      </c>
      <c r="D116" s="89">
        <f t="shared" si="3"/>
        <v>120</v>
      </c>
      <c r="E116" s="89">
        <v>66</v>
      </c>
      <c r="F116" s="89">
        <v>51.57</v>
      </c>
      <c r="G116" s="89">
        <v>34.03</v>
      </c>
      <c r="H116" s="89">
        <v>107</v>
      </c>
      <c r="I116" s="89">
        <v>13</v>
      </c>
      <c r="J116" s="89">
        <v>0</v>
      </c>
      <c r="K116" s="89">
        <v>0.89</v>
      </c>
      <c r="L116" s="89">
        <v>0.11</v>
      </c>
      <c r="M116" s="89">
        <v>0</v>
      </c>
      <c r="N116" s="89" t="s">
        <v>918</v>
      </c>
      <c r="O116" s="89">
        <v>19</v>
      </c>
      <c r="P116" s="89">
        <v>0.46</v>
      </c>
      <c r="Q116" s="89">
        <v>8.7799999999999994</v>
      </c>
      <c r="R116" s="89" t="s">
        <v>1394</v>
      </c>
      <c r="S116" s="89" t="s">
        <v>920</v>
      </c>
      <c r="T116" s="89">
        <v>15</v>
      </c>
      <c r="U116" s="89">
        <v>0.5</v>
      </c>
      <c r="V116" s="89">
        <v>7.52</v>
      </c>
      <c r="W116" s="89" t="s">
        <v>1395</v>
      </c>
      <c r="X116" s="89" t="s">
        <v>917</v>
      </c>
      <c r="Y116" s="89">
        <v>8</v>
      </c>
      <c r="Z116" s="89">
        <v>0.48</v>
      </c>
      <c r="AA116" s="89">
        <v>3.8</v>
      </c>
      <c r="AB116" s="89" t="s">
        <v>1396</v>
      </c>
      <c r="AC116" s="89" t="s">
        <v>919</v>
      </c>
      <c r="AD116" s="89">
        <v>24</v>
      </c>
      <c r="AE116" s="89">
        <v>0.57999999999999996</v>
      </c>
      <c r="AF116" s="89">
        <v>13.93</v>
      </c>
      <c r="AG116" s="89" t="s">
        <v>1396</v>
      </c>
    </row>
    <row r="117" spans="1:33" x14ac:dyDescent="0.25">
      <c r="A117" s="89" t="str">
        <f t="shared" si="2"/>
        <v>2661</v>
      </c>
      <c r="B117" s="89" t="s">
        <v>1393</v>
      </c>
      <c r="C117" s="89" t="s">
        <v>1150</v>
      </c>
      <c r="D117" s="89">
        <f t="shared" si="3"/>
        <v>155</v>
      </c>
      <c r="E117" s="89">
        <v>66</v>
      </c>
      <c r="F117" s="89">
        <v>39.83</v>
      </c>
      <c r="G117" s="89">
        <v>26.29</v>
      </c>
      <c r="H117" s="89">
        <v>153</v>
      </c>
      <c r="I117" s="89">
        <v>2</v>
      </c>
      <c r="J117" s="89">
        <v>0</v>
      </c>
      <c r="K117" s="89">
        <v>0.99</v>
      </c>
      <c r="L117" s="89">
        <v>0.01</v>
      </c>
      <c r="M117" s="89">
        <v>0</v>
      </c>
      <c r="N117" s="89" t="s">
        <v>918</v>
      </c>
      <c r="O117" s="89">
        <v>19</v>
      </c>
      <c r="P117" s="89">
        <v>0.39</v>
      </c>
      <c r="Q117" s="89">
        <v>7.43</v>
      </c>
      <c r="R117" s="89" t="s">
        <v>1394</v>
      </c>
      <c r="S117" s="89" t="s">
        <v>920</v>
      </c>
      <c r="T117" s="89">
        <v>15</v>
      </c>
      <c r="U117" s="89">
        <v>0.37</v>
      </c>
      <c r="V117" s="89">
        <v>5.48</v>
      </c>
      <c r="W117" s="89" t="s">
        <v>1395</v>
      </c>
      <c r="X117" s="89" t="s">
        <v>917</v>
      </c>
      <c r="Y117" s="89">
        <v>8</v>
      </c>
      <c r="Z117" s="89">
        <v>0.36</v>
      </c>
      <c r="AA117" s="89">
        <v>2.85</v>
      </c>
      <c r="AB117" s="89" t="s">
        <v>1396</v>
      </c>
      <c r="AC117" s="89" t="s">
        <v>919</v>
      </c>
      <c r="AD117" s="89">
        <v>24</v>
      </c>
      <c r="AE117" s="89">
        <v>0.44</v>
      </c>
      <c r="AF117" s="89">
        <v>10.54</v>
      </c>
      <c r="AG117" s="89" t="s">
        <v>1396</v>
      </c>
    </row>
    <row r="118" spans="1:33" x14ac:dyDescent="0.25">
      <c r="A118" s="89" t="str">
        <f t="shared" si="2"/>
        <v>2701</v>
      </c>
      <c r="B118" s="89" t="s">
        <v>1393</v>
      </c>
      <c r="C118" s="89" t="s">
        <v>1151</v>
      </c>
      <c r="D118" s="89">
        <f t="shared" si="3"/>
        <v>115</v>
      </c>
      <c r="E118" s="89">
        <v>66</v>
      </c>
      <c r="F118" s="89">
        <v>46.97</v>
      </c>
      <c r="G118" s="89">
        <v>31</v>
      </c>
      <c r="H118" s="89">
        <v>106</v>
      </c>
      <c r="I118" s="89">
        <v>9</v>
      </c>
      <c r="J118" s="89">
        <v>0</v>
      </c>
      <c r="K118" s="89">
        <v>0.92</v>
      </c>
      <c r="L118" s="89">
        <v>0.08</v>
      </c>
      <c r="M118" s="89">
        <v>0</v>
      </c>
      <c r="N118" s="89" t="s">
        <v>918</v>
      </c>
      <c r="O118" s="89">
        <v>19</v>
      </c>
      <c r="P118" s="89">
        <v>0.45</v>
      </c>
      <c r="Q118" s="89">
        <v>8.5</v>
      </c>
      <c r="R118" s="89" t="s">
        <v>1394</v>
      </c>
      <c r="S118" s="89" t="s">
        <v>920</v>
      </c>
      <c r="T118" s="89">
        <v>15</v>
      </c>
      <c r="U118" s="89">
        <v>0.46</v>
      </c>
      <c r="V118" s="89">
        <v>6.9</v>
      </c>
      <c r="W118" s="89" t="s">
        <v>1395</v>
      </c>
      <c r="X118" s="89" t="s">
        <v>917</v>
      </c>
      <c r="Y118" s="89">
        <v>8</v>
      </c>
      <c r="Z118" s="89">
        <v>0.38</v>
      </c>
      <c r="AA118" s="89">
        <v>3</v>
      </c>
      <c r="AB118" s="89" t="s">
        <v>1396</v>
      </c>
      <c r="AC118" s="89" t="s">
        <v>919</v>
      </c>
      <c r="AD118" s="89">
        <v>24</v>
      </c>
      <c r="AE118" s="89">
        <v>0.53</v>
      </c>
      <c r="AF118" s="89">
        <v>12.59</v>
      </c>
      <c r="AG118" s="89" t="s">
        <v>1396</v>
      </c>
    </row>
    <row r="119" spans="1:33" x14ac:dyDescent="0.25">
      <c r="A119" s="89" t="str">
        <f t="shared" si="2"/>
        <v>2741</v>
      </c>
      <c r="B119" s="89" t="s">
        <v>1393</v>
      </c>
      <c r="C119" s="89" t="s">
        <v>1152</v>
      </c>
      <c r="D119" s="89">
        <f t="shared" si="3"/>
        <v>134</v>
      </c>
      <c r="E119" s="89">
        <v>66</v>
      </c>
      <c r="F119" s="89">
        <v>56.91</v>
      </c>
      <c r="G119" s="89">
        <v>37.56</v>
      </c>
      <c r="H119" s="89">
        <v>106</v>
      </c>
      <c r="I119" s="89">
        <v>28</v>
      </c>
      <c r="J119" s="89">
        <v>0</v>
      </c>
      <c r="K119" s="89">
        <v>0.79</v>
      </c>
      <c r="L119" s="89">
        <v>0.21</v>
      </c>
      <c r="M119" s="89">
        <v>0</v>
      </c>
      <c r="N119" s="89" t="s">
        <v>918</v>
      </c>
      <c r="O119" s="89">
        <v>19</v>
      </c>
      <c r="P119" s="89">
        <v>0.53</v>
      </c>
      <c r="Q119" s="89">
        <v>10.14</v>
      </c>
      <c r="R119" s="89" t="s">
        <v>1394</v>
      </c>
      <c r="S119" s="89" t="s">
        <v>920</v>
      </c>
      <c r="T119" s="89">
        <v>15</v>
      </c>
      <c r="U119" s="89">
        <v>0.55000000000000004</v>
      </c>
      <c r="V119" s="89">
        <v>8.25</v>
      </c>
      <c r="W119" s="89" t="s">
        <v>1395</v>
      </c>
      <c r="X119" s="89" t="s">
        <v>917</v>
      </c>
      <c r="Y119" s="89">
        <v>8</v>
      </c>
      <c r="Z119" s="89">
        <v>0.49</v>
      </c>
      <c r="AA119" s="89">
        <v>3.93</v>
      </c>
      <c r="AB119" s="89" t="s">
        <v>1396</v>
      </c>
      <c r="AC119" s="89" t="s">
        <v>919</v>
      </c>
      <c r="AD119" s="89">
        <v>24</v>
      </c>
      <c r="AE119" s="89">
        <v>0.64</v>
      </c>
      <c r="AF119" s="89">
        <v>15.24</v>
      </c>
      <c r="AG119" s="89" t="s">
        <v>1396</v>
      </c>
    </row>
    <row r="120" spans="1:33" x14ac:dyDescent="0.25">
      <c r="A120" s="89" t="str">
        <f t="shared" si="2"/>
        <v>2781</v>
      </c>
      <c r="B120" s="89" t="s">
        <v>1393</v>
      </c>
      <c r="C120" s="89" t="s">
        <v>1153</v>
      </c>
      <c r="D120" s="89">
        <f t="shared" si="3"/>
        <v>127</v>
      </c>
      <c r="E120" s="89">
        <v>66</v>
      </c>
      <c r="F120" s="89">
        <v>48.88</v>
      </c>
      <c r="G120" s="89">
        <v>32.26</v>
      </c>
      <c r="H120" s="89">
        <v>118</v>
      </c>
      <c r="I120" s="89">
        <v>9</v>
      </c>
      <c r="J120" s="89">
        <v>0</v>
      </c>
      <c r="K120" s="89">
        <v>0.93</v>
      </c>
      <c r="L120" s="89">
        <v>7.0000000000000007E-2</v>
      </c>
      <c r="M120" s="89">
        <v>0</v>
      </c>
      <c r="N120" s="89" t="s">
        <v>918</v>
      </c>
      <c r="O120" s="89">
        <v>19</v>
      </c>
      <c r="P120" s="89">
        <v>0.46</v>
      </c>
      <c r="Q120" s="89">
        <v>8.7200000000000006</v>
      </c>
      <c r="R120" s="89" t="s">
        <v>1394</v>
      </c>
      <c r="S120" s="89" t="s">
        <v>920</v>
      </c>
      <c r="T120" s="89">
        <v>15</v>
      </c>
      <c r="U120" s="89">
        <v>0.46</v>
      </c>
      <c r="V120" s="89">
        <v>6.88</v>
      </c>
      <c r="W120" s="89" t="s">
        <v>1395</v>
      </c>
      <c r="X120" s="89" t="s">
        <v>917</v>
      </c>
      <c r="Y120" s="89">
        <v>8</v>
      </c>
      <c r="Z120" s="89">
        <v>0.39</v>
      </c>
      <c r="AA120" s="89">
        <v>3.13</v>
      </c>
      <c r="AB120" s="89" t="s">
        <v>1396</v>
      </c>
      <c r="AC120" s="89" t="s">
        <v>919</v>
      </c>
      <c r="AD120" s="89">
        <v>24</v>
      </c>
      <c r="AE120" s="89">
        <v>0.56000000000000005</v>
      </c>
      <c r="AF120" s="89">
        <v>13.52</v>
      </c>
      <c r="AG120" s="89" t="s">
        <v>1396</v>
      </c>
    </row>
    <row r="121" spans="1:33" x14ac:dyDescent="0.25">
      <c r="A121" s="89" t="str">
        <f t="shared" si="2"/>
        <v>2801</v>
      </c>
      <c r="B121" s="89" t="s">
        <v>1393</v>
      </c>
      <c r="C121" s="89" t="s">
        <v>1154</v>
      </c>
      <c r="D121" s="89">
        <f t="shared" si="3"/>
        <v>37</v>
      </c>
      <c r="E121" s="89">
        <v>66</v>
      </c>
      <c r="F121" s="89">
        <v>47.3</v>
      </c>
      <c r="G121" s="89">
        <v>31.22</v>
      </c>
      <c r="H121" s="89">
        <v>34</v>
      </c>
      <c r="I121" s="89">
        <v>3</v>
      </c>
      <c r="J121" s="89">
        <v>0</v>
      </c>
      <c r="K121" s="89">
        <v>0.92</v>
      </c>
      <c r="L121" s="89">
        <v>0.08</v>
      </c>
      <c r="M121" s="89">
        <v>0</v>
      </c>
      <c r="N121" s="89" t="s">
        <v>918</v>
      </c>
      <c r="O121" s="89">
        <v>19</v>
      </c>
      <c r="P121" s="89">
        <v>0.46</v>
      </c>
      <c r="Q121" s="89">
        <v>8.76</v>
      </c>
      <c r="R121" s="89" t="s">
        <v>1394</v>
      </c>
      <c r="S121" s="89" t="s">
        <v>920</v>
      </c>
      <c r="T121" s="89">
        <v>15</v>
      </c>
      <c r="U121" s="89">
        <v>0.43</v>
      </c>
      <c r="V121" s="89">
        <v>6.49</v>
      </c>
      <c r="W121" s="89" t="s">
        <v>1395</v>
      </c>
      <c r="X121" s="89" t="s">
        <v>917</v>
      </c>
      <c r="Y121" s="89">
        <v>8</v>
      </c>
      <c r="Z121" s="89">
        <v>0.39</v>
      </c>
      <c r="AA121" s="89">
        <v>3.14</v>
      </c>
      <c r="AB121" s="89" t="s">
        <v>1396</v>
      </c>
      <c r="AC121" s="89" t="s">
        <v>919</v>
      </c>
      <c r="AD121" s="89">
        <v>24</v>
      </c>
      <c r="AE121" s="89">
        <v>0.54</v>
      </c>
      <c r="AF121" s="89">
        <v>12.84</v>
      </c>
      <c r="AG121" s="89" t="s">
        <v>1396</v>
      </c>
    </row>
    <row r="122" spans="1:33" x14ac:dyDescent="0.25">
      <c r="A122" s="89" t="str">
        <f t="shared" si="2"/>
        <v>2821</v>
      </c>
      <c r="B122" s="89" t="s">
        <v>1393</v>
      </c>
      <c r="C122" s="89" t="s">
        <v>1155</v>
      </c>
      <c r="D122" s="89">
        <f t="shared" si="3"/>
        <v>49</v>
      </c>
      <c r="E122" s="89">
        <v>66</v>
      </c>
      <c r="F122" s="89">
        <v>45.89</v>
      </c>
      <c r="G122" s="89">
        <v>30.29</v>
      </c>
      <c r="H122" s="89">
        <v>48</v>
      </c>
      <c r="I122" s="89">
        <v>1</v>
      </c>
      <c r="J122" s="89">
        <v>0</v>
      </c>
      <c r="K122" s="89">
        <v>0.98</v>
      </c>
      <c r="L122" s="89">
        <v>0.02</v>
      </c>
      <c r="M122" s="89">
        <v>0</v>
      </c>
      <c r="N122" s="89" t="s">
        <v>918</v>
      </c>
      <c r="O122" s="89">
        <v>19</v>
      </c>
      <c r="P122" s="89">
        <v>0.44</v>
      </c>
      <c r="Q122" s="89">
        <v>8.39</v>
      </c>
      <c r="R122" s="89" t="s">
        <v>1394</v>
      </c>
      <c r="S122" s="89" t="s">
        <v>920</v>
      </c>
      <c r="T122" s="89">
        <v>15</v>
      </c>
      <c r="U122" s="89">
        <v>0.42</v>
      </c>
      <c r="V122" s="89">
        <v>6.33</v>
      </c>
      <c r="W122" s="89" t="s">
        <v>1395</v>
      </c>
      <c r="X122" s="89" t="s">
        <v>917</v>
      </c>
      <c r="Y122" s="89">
        <v>8</v>
      </c>
      <c r="Z122" s="89">
        <v>0.38</v>
      </c>
      <c r="AA122" s="89">
        <v>3.02</v>
      </c>
      <c r="AB122" s="89" t="s">
        <v>1396</v>
      </c>
      <c r="AC122" s="89" t="s">
        <v>919</v>
      </c>
      <c r="AD122" s="89">
        <v>24</v>
      </c>
      <c r="AE122" s="89">
        <v>0.52</v>
      </c>
      <c r="AF122" s="89">
        <v>12.55</v>
      </c>
      <c r="AG122" s="89" t="s">
        <v>1396</v>
      </c>
    </row>
    <row r="123" spans="1:33" x14ac:dyDescent="0.25">
      <c r="A123" s="89" t="str">
        <f t="shared" si="2"/>
        <v>2881</v>
      </c>
      <c r="B123" s="89" t="s">
        <v>1393</v>
      </c>
      <c r="C123" s="89" t="s">
        <v>1156</v>
      </c>
      <c r="D123" s="89">
        <f t="shared" si="3"/>
        <v>108</v>
      </c>
      <c r="E123" s="89">
        <v>66</v>
      </c>
      <c r="F123" s="89">
        <v>59.51</v>
      </c>
      <c r="G123" s="89">
        <v>39.28</v>
      </c>
      <c r="H123" s="89">
        <v>65</v>
      </c>
      <c r="I123" s="89">
        <v>43</v>
      </c>
      <c r="J123" s="89">
        <v>0</v>
      </c>
      <c r="K123" s="89">
        <v>0.6</v>
      </c>
      <c r="L123" s="89">
        <v>0.4</v>
      </c>
      <c r="M123" s="89">
        <v>0</v>
      </c>
      <c r="N123" s="89" t="s">
        <v>918</v>
      </c>
      <c r="O123" s="89">
        <v>19</v>
      </c>
      <c r="P123" s="89">
        <v>0.61</v>
      </c>
      <c r="Q123" s="89">
        <v>11.59</v>
      </c>
      <c r="R123" s="89" t="s">
        <v>1394</v>
      </c>
      <c r="S123" s="89" t="s">
        <v>920</v>
      </c>
      <c r="T123" s="89">
        <v>15</v>
      </c>
      <c r="U123" s="89">
        <v>0.59</v>
      </c>
      <c r="V123" s="89">
        <v>8.89</v>
      </c>
      <c r="W123" s="89" t="s">
        <v>1395</v>
      </c>
      <c r="X123" s="89" t="s">
        <v>917</v>
      </c>
      <c r="Y123" s="89">
        <v>8</v>
      </c>
      <c r="Z123" s="89">
        <v>0.47</v>
      </c>
      <c r="AA123" s="89">
        <v>3.7</v>
      </c>
      <c r="AB123" s="89" t="s">
        <v>1396</v>
      </c>
      <c r="AC123" s="89" t="s">
        <v>919</v>
      </c>
      <c r="AD123" s="89">
        <v>24</v>
      </c>
      <c r="AE123" s="89">
        <v>0.63</v>
      </c>
      <c r="AF123" s="89">
        <v>15.09</v>
      </c>
      <c r="AG123" s="89" t="s">
        <v>1396</v>
      </c>
    </row>
    <row r="124" spans="1:33" x14ac:dyDescent="0.25">
      <c r="A124" s="89" t="str">
        <f t="shared" si="2"/>
        <v>2891</v>
      </c>
      <c r="B124" s="89" t="s">
        <v>1393</v>
      </c>
      <c r="C124" s="89" t="s">
        <v>1157</v>
      </c>
      <c r="D124" s="89">
        <f t="shared" si="3"/>
        <v>113</v>
      </c>
      <c r="E124" s="89">
        <v>66</v>
      </c>
      <c r="F124" s="89">
        <v>53.15</v>
      </c>
      <c r="G124" s="89">
        <v>35.08</v>
      </c>
      <c r="H124" s="89">
        <v>102</v>
      </c>
      <c r="I124" s="89">
        <v>11</v>
      </c>
      <c r="J124" s="89">
        <v>0</v>
      </c>
      <c r="K124" s="89">
        <v>0.9</v>
      </c>
      <c r="L124" s="89">
        <v>0.1</v>
      </c>
      <c r="M124" s="89">
        <v>0</v>
      </c>
      <c r="N124" s="89" t="s">
        <v>918</v>
      </c>
      <c r="O124" s="89">
        <v>19</v>
      </c>
      <c r="P124" s="89">
        <v>0.49</v>
      </c>
      <c r="Q124" s="89">
        <v>9.2899999999999991</v>
      </c>
      <c r="R124" s="89" t="s">
        <v>1394</v>
      </c>
      <c r="S124" s="89" t="s">
        <v>920</v>
      </c>
      <c r="T124" s="89">
        <v>15</v>
      </c>
      <c r="U124" s="89">
        <v>0.52</v>
      </c>
      <c r="V124" s="89">
        <v>7.77</v>
      </c>
      <c r="W124" s="89" t="s">
        <v>1395</v>
      </c>
      <c r="X124" s="89" t="s">
        <v>917</v>
      </c>
      <c r="Y124" s="89">
        <v>8</v>
      </c>
      <c r="Z124" s="89">
        <v>0.4</v>
      </c>
      <c r="AA124" s="89">
        <v>3.2</v>
      </c>
      <c r="AB124" s="89" t="s">
        <v>1396</v>
      </c>
      <c r="AC124" s="89" t="s">
        <v>919</v>
      </c>
      <c r="AD124" s="89">
        <v>24</v>
      </c>
      <c r="AE124" s="89">
        <v>0.62</v>
      </c>
      <c r="AF124" s="89">
        <v>14.81</v>
      </c>
      <c r="AG124" s="89" t="s">
        <v>1396</v>
      </c>
    </row>
    <row r="125" spans="1:33" x14ac:dyDescent="0.25">
      <c r="A125" s="89" t="str">
        <f t="shared" si="2"/>
        <v>2901</v>
      </c>
      <c r="B125" s="89" t="s">
        <v>1393</v>
      </c>
      <c r="C125" s="89" t="s">
        <v>1158</v>
      </c>
      <c r="D125" s="89">
        <f t="shared" si="3"/>
        <v>90</v>
      </c>
      <c r="E125" s="89">
        <v>66</v>
      </c>
      <c r="F125" s="89">
        <v>38.520000000000003</v>
      </c>
      <c r="G125" s="89">
        <v>25.42</v>
      </c>
      <c r="H125" s="89">
        <v>90</v>
      </c>
      <c r="I125" s="89">
        <v>0</v>
      </c>
      <c r="J125" s="89">
        <v>0</v>
      </c>
      <c r="K125" s="89">
        <v>1</v>
      </c>
      <c r="L125" s="89">
        <v>0</v>
      </c>
      <c r="M125" s="89">
        <v>0</v>
      </c>
      <c r="N125" s="89" t="s">
        <v>918</v>
      </c>
      <c r="O125" s="89">
        <v>19</v>
      </c>
      <c r="P125" s="89">
        <v>0.38</v>
      </c>
      <c r="Q125" s="89">
        <v>7.14</v>
      </c>
      <c r="R125" s="89" t="s">
        <v>1394</v>
      </c>
      <c r="S125" s="89" t="s">
        <v>920</v>
      </c>
      <c r="T125" s="89">
        <v>15</v>
      </c>
      <c r="U125" s="89">
        <v>0.37</v>
      </c>
      <c r="V125" s="89">
        <v>5.51</v>
      </c>
      <c r="W125" s="89" t="s">
        <v>1395</v>
      </c>
      <c r="X125" s="89" t="s">
        <v>917</v>
      </c>
      <c r="Y125" s="89">
        <v>8</v>
      </c>
      <c r="Z125" s="89">
        <v>0.34</v>
      </c>
      <c r="AA125" s="89">
        <v>2.69</v>
      </c>
      <c r="AB125" s="89" t="s">
        <v>1396</v>
      </c>
      <c r="AC125" s="89" t="s">
        <v>919</v>
      </c>
      <c r="AD125" s="89">
        <v>24</v>
      </c>
      <c r="AE125" s="89">
        <v>0.42</v>
      </c>
      <c r="AF125" s="89">
        <v>10.08</v>
      </c>
      <c r="AG125" s="89" t="s">
        <v>1396</v>
      </c>
    </row>
    <row r="126" spans="1:33" x14ac:dyDescent="0.25">
      <c r="A126" s="89" t="str">
        <f t="shared" si="2"/>
        <v>2911</v>
      </c>
      <c r="B126" s="89" t="s">
        <v>1393</v>
      </c>
      <c r="C126" s="89" t="s">
        <v>1159</v>
      </c>
      <c r="D126" s="89">
        <f t="shared" si="3"/>
        <v>87</v>
      </c>
      <c r="E126" s="89">
        <v>66</v>
      </c>
      <c r="F126" s="89">
        <v>42.27</v>
      </c>
      <c r="G126" s="89">
        <v>27.9</v>
      </c>
      <c r="H126" s="89">
        <v>85</v>
      </c>
      <c r="I126" s="89">
        <v>2</v>
      </c>
      <c r="J126" s="89">
        <v>0</v>
      </c>
      <c r="K126" s="89">
        <v>0.98</v>
      </c>
      <c r="L126" s="89">
        <v>0.02</v>
      </c>
      <c r="M126" s="89">
        <v>0</v>
      </c>
      <c r="N126" s="89" t="s">
        <v>918</v>
      </c>
      <c r="O126" s="89">
        <v>19</v>
      </c>
      <c r="P126" s="89">
        <v>0.41</v>
      </c>
      <c r="Q126" s="89">
        <v>7.74</v>
      </c>
      <c r="R126" s="89" t="s">
        <v>1394</v>
      </c>
      <c r="S126" s="89" t="s">
        <v>920</v>
      </c>
      <c r="T126" s="89">
        <v>15</v>
      </c>
      <c r="U126" s="89">
        <v>0.42</v>
      </c>
      <c r="V126" s="89">
        <v>6.28</v>
      </c>
      <c r="W126" s="89" t="s">
        <v>1395</v>
      </c>
      <c r="X126" s="89" t="s">
        <v>917</v>
      </c>
      <c r="Y126" s="89">
        <v>8</v>
      </c>
      <c r="Z126" s="89">
        <v>0.33</v>
      </c>
      <c r="AA126" s="89">
        <v>2.6</v>
      </c>
      <c r="AB126" s="89" t="s">
        <v>1396</v>
      </c>
      <c r="AC126" s="89" t="s">
        <v>919</v>
      </c>
      <c r="AD126" s="89">
        <v>24</v>
      </c>
      <c r="AE126" s="89">
        <v>0.47</v>
      </c>
      <c r="AF126" s="89">
        <v>11.29</v>
      </c>
      <c r="AG126" s="89" t="s">
        <v>1396</v>
      </c>
    </row>
    <row r="127" spans="1:33" x14ac:dyDescent="0.25">
      <c r="A127" s="89" t="str">
        <f t="shared" si="2"/>
        <v>2941</v>
      </c>
      <c r="B127" s="89" t="s">
        <v>1393</v>
      </c>
      <c r="C127" s="89" t="s">
        <v>1160</v>
      </c>
      <c r="D127" s="89">
        <f t="shared" si="3"/>
        <v>80</v>
      </c>
      <c r="E127" s="89">
        <v>66</v>
      </c>
      <c r="F127" s="89">
        <v>39.47</v>
      </c>
      <c r="G127" s="89">
        <v>26.05</v>
      </c>
      <c r="H127" s="89">
        <v>79</v>
      </c>
      <c r="I127" s="89">
        <v>1</v>
      </c>
      <c r="J127" s="89">
        <v>0</v>
      </c>
      <c r="K127" s="89">
        <v>0.99</v>
      </c>
      <c r="L127" s="89">
        <v>0.01</v>
      </c>
      <c r="M127" s="89">
        <v>0</v>
      </c>
      <c r="N127" s="89" t="s">
        <v>918</v>
      </c>
      <c r="O127" s="89">
        <v>19</v>
      </c>
      <c r="P127" s="89">
        <v>0.37</v>
      </c>
      <c r="Q127" s="89">
        <v>7.01</v>
      </c>
      <c r="R127" s="89" t="s">
        <v>1394</v>
      </c>
      <c r="S127" s="89" t="s">
        <v>920</v>
      </c>
      <c r="T127" s="89">
        <v>15</v>
      </c>
      <c r="U127" s="89">
        <v>0.39</v>
      </c>
      <c r="V127" s="89">
        <v>5.86</v>
      </c>
      <c r="W127" s="89" t="s">
        <v>1395</v>
      </c>
      <c r="X127" s="89" t="s">
        <v>917</v>
      </c>
      <c r="Y127" s="89">
        <v>8</v>
      </c>
      <c r="Z127" s="89">
        <v>0.31</v>
      </c>
      <c r="AA127" s="89">
        <v>2.4300000000000002</v>
      </c>
      <c r="AB127" s="89" t="s">
        <v>1396</v>
      </c>
      <c r="AC127" s="89" t="s">
        <v>919</v>
      </c>
      <c r="AD127" s="89">
        <v>24</v>
      </c>
      <c r="AE127" s="89">
        <v>0.45</v>
      </c>
      <c r="AF127" s="89">
        <v>10.75</v>
      </c>
      <c r="AG127" s="89" t="s">
        <v>1396</v>
      </c>
    </row>
    <row r="128" spans="1:33" x14ac:dyDescent="0.25">
      <c r="A128" s="89" t="str">
        <f t="shared" si="2"/>
        <v>2981</v>
      </c>
      <c r="B128" s="89" t="s">
        <v>1393</v>
      </c>
      <c r="C128" s="89" t="s">
        <v>1161</v>
      </c>
      <c r="D128" s="89">
        <f t="shared" si="3"/>
        <v>30</v>
      </c>
      <c r="E128" s="89">
        <v>66</v>
      </c>
      <c r="F128" s="89">
        <v>35.76</v>
      </c>
      <c r="G128" s="89">
        <v>23.6</v>
      </c>
      <c r="H128" s="89">
        <v>30</v>
      </c>
      <c r="I128" s="89">
        <v>0</v>
      </c>
      <c r="J128" s="89">
        <v>0</v>
      </c>
      <c r="K128" s="89">
        <v>1</v>
      </c>
      <c r="L128" s="89">
        <v>0</v>
      </c>
      <c r="M128" s="89">
        <v>0</v>
      </c>
      <c r="N128" s="89" t="s">
        <v>918</v>
      </c>
      <c r="O128" s="89">
        <v>19</v>
      </c>
      <c r="P128" s="89">
        <v>0.35</v>
      </c>
      <c r="Q128" s="89">
        <v>6.57</v>
      </c>
      <c r="R128" s="89" t="s">
        <v>1394</v>
      </c>
      <c r="S128" s="89" t="s">
        <v>920</v>
      </c>
      <c r="T128" s="89">
        <v>15</v>
      </c>
      <c r="U128" s="89">
        <v>0.31</v>
      </c>
      <c r="V128" s="89">
        <v>4.63</v>
      </c>
      <c r="W128" s="89" t="s">
        <v>1395</v>
      </c>
      <c r="X128" s="89" t="s">
        <v>917</v>
      </c>
      <c r="Y128" s="89">
        <v>8</v>
      </c>
      <c r="Z128" s="89">
        <v>0.28000000000000003</v>
      </c>
      <c r="AA128" s="89">
        <v>2.2000000000000002</v>
      </c>
      <c r="AB128" s="89" t="s">
        <v>1396</v>
      </c>
      <c r="AC128" s="89" t="s">
        <v>919</v>
      </c>
      <c r="AD128" s="89">
        <v>24</v>
      </c>
      <c r="AE128" s="89">
        <v>0.43</v>
      </c>
      <c r="AF128" s="89">
        <v>10.199999999999999</v>
      </c>
      <c r="AG128" s="89" t="s">
        <v>1396</v>
      </c>
    </row>
    <row r="129" spans="1:33" x14ac:dyDescent="0.25">
      <c r="A129" s="89" t="str">
        <f t="shared" si="2"/>
        <v>3021</v>
      </c>
      <c r="B129" s="89" t="s">
        <v>1393</v>
      </c>
      <c r="C129" s="89" t="s">
        <v>1162</v>
      </c>
      <c r="D129" s="89">
        <f t="shared" si="3"/>
        <v>66</v>
      </c>
      <c r="E129" s="89">
        <v>66</v>
      </c>
      <c r="F129" s="89">
        <v>39.119999999999997</v>
      </c>
      <c r="G129" s="89">
        <v>25.82</v>
      </c>
      <c r="H129" s="89">
        <v>64</v>
      </c>
      <c r="I129" s="89">
        <v>2</v>
      </c>
      <c r="J129" s="89">
        <v>0</v>
      </c>
      <c r="K129" s="89">
        <v>0.97</v>
      </c>
      <c r="L129" s="89">
        <v>0.03</v>
      </c>
      <c r="M129" s="89">
        <v>0</v>
      </c>
      <c r="N129" s="89" t="s">
        <v>918</v>
      </c>
      <c r="O129" s="89">
        <v>19</v>
      </c>
      <c r="P129" s="89">
        <v>0.39</v>
      </c>
      <c r="Q129" s="89">
        <v>7.32</v>
      </c>
      <c r="R129" s="89" t="s">
        <v>1394</v>
      </c>
      <c r="S129" s="89" t="s">
        <v>920</v>
      </c>
      <c r="T129" s="89">
        <v>15</v>
      </c>
      <c r="U129" s="89">
        <v>0.36</v>
      </c>
      <c r="V129" s="89">
        <v>5.33</v>
      </c>
      <c r="W129" s="89" t="s">
        <v>1395</v>
      </c>
      <c r="X129" s="89" t="s">
        <v>917</v>
      </c>
      <c r="Y129" s="89">
        <v>8</v>
      </c>
      <c r="Z129" s="89">
        <v>0.31</v>
      </c>
      <c r="AA129" s="89">
        <v>2.48</v>
      </c>
      <c r="AB129" s="89" t="s">
        <v>1396</v>
      </c>
      <c r="AC129" s="89" t="s">
        <v>919</v>
      </c>
      <c r="AD129" s="89">
        <v>24</v>
      </c>
      <c r="AE129" s="89">
        <v>0.45</v>
      </c>
      <c r="AF129" s="89">
        <v>10.68</v>
      </c>
      <c r="AG129" s="89" t="s">
        <v>1396</v>
      </c>
    </row>
    <row r="130" spans="1:33" x14ac:dyDescent="0.25">
      <c r="A130" s="89" t="str">
        <f t="shared" si="2"/>
        <v>3025</v>
      </c>
      <c r="B130" s="89" t="s">
        <v>1393</v>
      </c>
      <c r="C130" s="89" t="s">
        <v>1163</v>
      </c>
      <c r="D130" s="89">
        <f t="shared" si="3"/>
        <v>15</v>
      </c>
      <c r="E130" s="89">
        <v>66</v>
      </c>
      <c r="F130" s="89">
        <v>52.63</v>
      </c>
      <c r="G130" s="89">
        <v>34.729999999999997</v>
      </c>
      <c r="H130" s="89">
        <v>13</v>
      </c>
      <c r="I130" s="89">
        <v>2</v>
      </c>
      <c r="J130" s="89">
        <v>0</v>
      </c>
      <c r="K130" s="89">
        <v>0.87</v>
      </c>
      <c r="L130" s="89">
        <v>0.13</v>
      </c>
      <c r="M130" s="89">
        <v>0</v>
      </c>
      <c r="N130" s="89" t="s">
        <v>918</v>
      </c>
      <c r="O130" s="89">
        <v>19</v>
      </c>
      <c r="P130" s="89">
        <v>0.48</v>
      </c>
      <c r="Q130" s="89">
        <v>9.07</v>
      </c>
      <c r="R130" s="89" t="s">
        <v>1394</v>
      </c>
      <c r="S130" s="89" t="s">
        <v>920</v>
      </c>
      <c r="T130" s="89">
        <v>15</v>
      </c>
      <c r="U130" s="89">
        <v>0.5</v>
      </c>
      <c r="V130" s="89">
        <v>7.47</v>
      </c>
      <c r="W130" s="89" t="s">
        <v>1395</v>
      </c>
      <c r="X130" s="89" t="s">
        <v>917</v>
      </c>
      <c r="Y130" s="89">
        <v>8</v>
      </c>
      <c r="Z130" s="89">
        <v>0.47</v>
      </c>
      <c r="AA130" s="89">
        <v>3.73</v>
      </c>
      <c r="AB130" s="89" t="s">
        <v>1396</v>
      </c>
      <c r="AC130" s="89" t="s">
        <v>919</v>
      </c>
      <c r="AD130" s="89">
        <v>24</v>
      </c>
      <c r="AE130" s="89">
        <v>0.6</v>
      </c>
      <c r="AF130" s="89">
        <v>14.47</v>
      </c>
      <c r="AG130" s="89" t="s">
        <v>1396</v>
      </c>
    </row>
    <row r="131" spans="1:33" x14ac:dyDescent="0.25">
      <c r="A131" s="89" t="str">
        <f t="shared" si="2"/>
        <v>3030</v>
      </c>
      <c r="B131" s="89" t="s">
        <v>1393</v>
      </c>
      <c r="C131" s="89" t="s">
        <v>1164</v>
      </c>
      <c r="D131" s="89">
        <f t="shared" si="3"/>
        <v>152</v>
      </c>
      <c r="E131" s="89">
        <v>66</v>
      </c>
      <c r="F131" s="89">
        <v>57.24</v>
      </c>
      <c r="G131" s="89">
        <v>37.78</v>
      </c>
      <c r="H131" s="89">
        <v>122</v>
      </c>
      <c r="I131" s="89">
        <v>30</v>
      </c>
      <c r="J131" s="89">
        <v>0</v>
      </c>
      <c r="K131" s="89">
        <v>0.8</v>
      </c>
      <c r="L131" s="89">
        <v>0.2</v>
      </c>
      <c r="M131" s="89">
        <v>0</v>
      </c>
      <c r="N131" s="89" t="s">
        <v>918</v>
      </c>
      <c r="O131" s="89">
        <v>19</v>
      </c>
      <c r="P131" s="89">
        <v>0.53</v>
      </c>
      <c r="Q131" s="89">
        <v>10.08</v>
      </c>
      <c r="R131" s="89" t="s">
        <v>1394</v>
      </c>
      <c r="S131" s="89" t="s">
        <v>920</v>
      </c>
      <c r="T131" s="89">
        <v>15</v>
      </c>
      <c r="U131" s="89">
        <v>0.57999999999999996</v>
      </c>
      <c r="V131" s="89">
        <v>8.7100000000000009</v>
      </c>
      <c r="W131" s="89" t="s">
        <v>1395</v>
      </c>
      <c r="X131" s="89" t="s">
        <v>917</v>
      </c>
      <c r="Y131" s="89">
        <v>8</v>
      </c>
      <c r="Z131" s="89">
        <v>0.48</v>
      </c>
      <c r="AA131" s="89">
        <v>3.8</v>
      </c>
      <c r="AB131" s="89" t="s">
        <v>1396</v>
      </c>
      <c r="AC131" s="89" t="s">
        <v>919</v>
      </c>
      <c r="AD131" s="89">
        <v>24</v>
      </c>
      <c r="AE131" s="89">
        <v>0.63</v>
      </c>
      <c r="AF131" s="89">
        <v>15.18</v>
      </c>
      <c r="AG131" s="89" t="s">
        <v>1396</v>
      </c>
    </row>
    <row r="132" spans="1:33" x14ac:dyDescent="0.25">
      <c r="A132" s="89" t="str">
        <f t="shared" ref="A132:A195" si="4">LEFT(C132,4)</f>
        <v>3033</v>
      </c>
      <c r="B132" s="89" t="s">
        <v>1393</v>
      </c>
      <c r="C132" s="89" t="s">
        <v>1397</v>
      </c>
      <c r="D132" s="89">
        <f t="shared" ref="D132:D195" si="5">SUM(H132:J132)</f>
        <v>1</v>
      </c>
      <c r="E132" s="89">
        <v>66</v>
      </c>
      <c r="F132" s="89">
        <v>72.73</v>
      </c>
      <c r="G132" s="89">
        <v>48</v>
      </c>
      <c r="H132" s="89">
        <v>0</v>
      </c>
      <c r="I132" s="89">
        <v>1</v>
      </c>
      <c r="J132" s="89">
        <v>0</v>
      </c>
      <c r="K132" s="89">
        <v>0</v>
      </c>
      <c r="L132" s="89">
        <v>1</v>
      </c>
      <c r="M132" s="89">
        <v>0</v>
      </c>
      <c r="N132" s="89" t="s">
        <v>918</v>
      </c>
      <c r="O132" s="89">
        <v>19</v>
      </c>
      <c r="P132" s="89">
        <v>0.74</v>
      </c>
      <c r="Q132" s="89">
        <v>14</v>
      </c>
      <c r="R132" s="89" t="s">
        <v>1394</v>
      </c>
      <c r="S132" s="89" t="s">
        <v>920</v>
      </c>
      <c r="T132" s="89">
        <v>15</v>
      </c>
      <c r="U132" s="89">
        <v>0.73</v>
      </c>
      <c r="V132" s="89">
        <v>11</v>
      </c>
      <c r="W132" s="89" t="s">
        <v>1395</v>
      </c>
      <c r="X132" s="89" t="s">
        <v>917</v>
      </c>
      <c r="Y132" s="89">
        <v>8</v>
      </c>
      <c r="Z132" s="89">
        <v>0.75</v>
      </c>
      <c r="AA132" s="89">
        <v>6</v>
      </c>
      <c r="AB132" s="89" t="s">
        <v>1396</v>
      </c>
      <c r="AC132" s="89" t="s">
        <v>919</v>
      </c>
      <c r="AD132" s="89">
        <v>24</v>
      </c>
      <c r="AE132" s="89">
        <v>0.71</v>
      </c>
      <c r="AF132" s="89">
        <v>17</v>
      </c>
      <c r="AG132" s="89" t="s">
        <v>1396</v>
      </c>
    </row>
    <row r="133" spans="1:33" x14ac:dyDescent="0.25">
      <c r="A133" s="89" t="str">
        <f t="shared" si="4"/>
        <v>3034</v>
      </c>
      <c r="B133" s="89" t="s">
        <v>1393</v>
      </c>
      <c r="C133" s="89" t="s">
        <v>1165</v>
      </c>
      <c r="D133" s="89">
        <f t="shared" si="5"/>
        <v>1</v>
      </c>
      <c r="E133" s="89">
        <v>66</v>
      </c>
      <c r="F133" s="89">
        <v>48.48</v>
      </c>
      <c r="G133" s="89">
        <v>32</v>
      </c>
      <c r="H133" s="89">
        <v>1</v>
      </c>
      <c r="I133" s="89">
        <v>0</v>
      </c>
      <c r="J133" s="89">
        <v>0</v>
      </c>
      <c r="K133" s="89">
        <v>1</v>
      </c>
      <c r="L133" s="89">
        <v>0</v>
      </c>
      <c r="M133" s="89">
        <v>0</v>
      </c>
      <c r="N133" s="89" t="s">
        <v>918</v>
      </c>
      <c r="O133" s="89">
        <v>19</v>
      </c>
      <c r="P133" s="89">
        <v>0.42</v>
      </c>
      <c r="Q133" s="89">
        <v>8</v>
      </c>
      <c r="R133" s="89" t="s">
        <v>1394</v>
      </c>
      <c r="S133" s="89" t="s">
        <v>920</v>
      </c>
      <c r="T133" s="89">
        <v>15</v>
      </c>
      <c r="U133" s="89">
        <v>0.53</v>
      </c>
      <c r="V133" s="89">
        <v>8</v>
      </c>
      <c r="W133" s="89" t="s">
        <v>1395</v>
      </c>
      <c r="X133" s="89" t="s">
        <v>917</v>
      </c>
      <c r="Y133" s="89">
        <v>8</v>
      </c>
      <c r="Z133" s="89">
        <v>0.25</v>
      </c>
      <c r="AA133" s="89">
        <v>2</v>
      </c>
      <c r="AB133" s="89" t="s">
        <v>1396</v>
      </c>
      <c r="AC133" s="89" t="s">
        <v>919</v>
      </c>
      <c r="AD133" s="89">
        <v>24</v>
      </c>
      <c r="AE133" s="89">
        <v>0.57999999999999996</v>
      </c>
      <c r="AF133" s="89">
        <v>14</v>
      </c>
      <c r="AG133" s="89" t="s">
        <v>1396</v>
      </c>
    </row>
    <row r="134" spans="1:33" x14ac:dyDescent="0.25">
      <c r="A134" s="89" t="str">
        <f t="shared" si="4"/>
        <v>3035</v>
      </c>
      <c r="B134" s="89" t="s">
        <v>1393</v>
      </c>
      <c r="C134" s="89" t="s">
        <v>1166</v>
      </c>
      <c r="D134" s="89">
        <f t="shared" si="5"/>
        <v>21</v>
      </c>
      <c r="E134" s="89">
        <v>66</v>
      </c>
      <c r="F134" s="89">
        <v>43.15</v>
      </c>
      <c r="G134" s="89">
        <v>28.48</v>
      </c>
      <c r="H134" s="89">
        <v>20</v>
      </c>
      <c r="I134" s="89">
        <v>1</v>
      </c>
      <c r="J134" s="89">
        <v>0</v>
      </c>
      <c r="K134" s="89">
        <v>0.95</v>
      </c>
      <c r="L134" s="89">
        <v>0.05</v>
      </c>
      <c r="M134" s="89">
        <v>0</v>
      </c>
      <c r="N134" s="89" t="s">
        <v>918</v>
      </c>
      <c r="O134" s="89">
        <v>19</v>
      </c>
      <c r="P134" s="89">
        <v>0.42</v>
      </c>
      <c r="Q134" s="89">
        <v>7.95</v>
      </c>
      <c r="R134" s="89" t="s">
        <v>1394</v>
      </c>
      <c r="S134" s="89" t="s">
        <v>920</v>
      </c>
      <c r="T134" s="89">
        <v>15</v>
      </c>
      <c r="U134" s="89">
        <v>0.43</v>
      </c>
      <c r="V134" s="89">
        <v>6.43</v>
      </c>
      <c r="W134" s="89" t="s">
        <v>1395</v>
      </c>
      <c r="X134" s="89" t="s">
        <v>917</v>
      </c>
      <c r="Y134" s="89">
        <v>8</v>
      </c>
      <c r="Z134" s="89">
        <v>0.3</v>
      </c>
      <c r="AA134" s="89">
        <v>2.38</v>
      </c>
      <c r="AB134" s="89" t="s">
        <v>1396</v>
      </c>
      <c r="AC134" s="89" t="s">
        <v>919</v>
      </c>
      <c r="AD134" s="89">
        <v>24</v>
      </c>
      <c r="AE134" s="89">
        <v>0.49</v>
      </c>
      <c r="AF134" s="89">
        <v>11.71</v>
      </c>
      <c r="AG134" s="89" t="s">
        <v>1396</v>
      </c>
    </row>
    <row r="135" spans="1:33" x14ac:dyDescent="0.25">
      <c r="A135" s="89" t="str">
        <f t="shared" si="4"/>
        <v>3041</v>
      </c>
      <c r="B135" s="89" t="s">
        <v>1393</v>
      </c>
      <c r="C135" s="89" t="s">
        <v>1167</v>
      </c>
      <c r="D135" s="89">
        <f t="shared" si="5"/>
        <v>60</v>
      </c>
      <c r="E135" s="89">
        <v>66</v>
      </c>
      <c r="F135" s="89">
        <v>46.04</v>
      </c>
      <c r="G135" s="89">
        <v>30.38</v>
      </c>
      <c r="H135" s="89">
        <v>58</v>
      </c>
      <c r="I135" s="89">
        <v>2</v>
      </c>
      <c r="J135" s="89">
        <v>0</v>
      </c>
      <c r="K135" s="89">
        <v>0.97</v>
      </c>
      <c r="L135" s="89">
        <v>0.03</v>
      </c>
      <c r="M135" s="89">
        <v>0</v>
      </c>
      <c r="N135" s="89" t="s">
        <v>918</v>
      </c>
      <c r="O135" s="89">
        <v>19</v>
      </c>
      <c r="P135" s="89">
        <v>0.43</v>
      </c>
      <c r="Q135" s="89">
        <v>8.17</v>
      </c>
      <c r="R135" s="89" t="s">
        <v>1394</v>
      </c>
      <c r="S135" s="89" t="s">
        <v>920</v>
      </c>
      <c r="T135" s="89">
        <v>15</v>
      </c>
      <c r="U135" s="89">
        <v>0.42</v>
      </c>
      <c r="V135" s="89">
        <v>6.32</v>
      </c>
      <c r="W135" s="89" t="s">
        <v>1395</v>
      </c>
      <c r="X135" s="89" t="s">
        <v>917</v>
      </c>
      <c r="Y135" s="89">
        <v>8</v>
      </c>
      <c r="Z135" s="89">
        <v>0.38</v>
      </c>
      <c r="AA135" s="89">
        <v>3</v>
      </c>
      <c r="AB135" s="89" t="s">
        <v>1396</v>
      </c>
      <c r="AC135" s="89" t="s">
        <v>919</v>
      </c>
      <c r="AD135" s="89">
        <v>24</v>
      </c>
      <c r="AE135" s="89">
        <v>0.54</v>
      </c>
      <c r="AF135" s="89">
        <v>12.9</v>
      </c>
      <c r="AG135" s="89" t="s">
        <v>1396</v>
      </c>
    </row>
    <row r="136" spans="1:33" x14ac:dyDescent="0.25">
      <c r="A136" s="89" t="str">
        <f t="shared" si="4"/>
        <v>3051</v>
      </c>
      <c r="B136" s="89" t="s">
        <v>1393</v>
      </c>
      <c r="C136" s="89" t="s">
        <v>1168</v>
      </c>
      <c r="D136" s="89">
        <f t="shared" si="5"/>
        <v>64</v>
      </c>
      <c r="E136" s="89">
        <v>66</v>
      </c>
      <c r="F136" s="89">
        <v>39.79</v>
      </c>
      <c r="G136" s="89">
        <v>26.27</v>
      </c>
      <c r="H136" s="89">
        <v>64</v>
      </c>
      <c r="I136" s="89">
        <v>0</v>
      </c>
      <c r="J136" s="89">
        <v>0</v>
      </c>
      <c r="K136" s="89">
        <v>1</v>
      </c>
      <c r="L136" s="89">
        <v>0</v>
      </c>
      <c r="M136" s="89">
        <v>0</v>
      </c>
      <c r="N136" s="89" t="s">
        <v>918</v>
      </c>
      <c r="O136" s="89">
        <v>19</v>
      </c>
      <c r="P136" s="89">
        <v>0.38</v>
      </c>
      <c r="Q136" s="89">
        <v>7.2</v>
      </c>
      <c r="R136" s="89" t="s">
        <v>1394</v>
      </c>
      <c r="S136" s="89" t="s">
        <v>920</v>
      </c>
      <c r="T136" s="89">
        <v>15</v>
      </c>
      <c r="U136" s="89">
        <v>0.41</v>
      </c>
      <c r="V136" s="89">
        <v>6.08</v>
      </c>
      <c r="W136" s="89" t="s">
        <v>1395</v>
      </c>
      <c r="X136" s="89" t="s">
        <v>917</v>
      </c>
      <c r="Y136" s="89">
        <v>8</v>
      </c>
      <c r="Z136" s="89">
        <v>0.31</v>
      </c>
      <c r="AA136" s="89">
        <v>2.5</v>
      </c>
      <c r="AB136" s="89" t="s">
        <v>1396</v>
      </c>
      <c r="AC136" s="89" t="s">
        <v>919</v>
      </c>
      <c r="AD136" s="89">
        <v>24</v>
      </c>
      <c r="AE136" s="89">
        <v>0.44</v>
      </c>
      <c r="AF136" s="89">
        <v>10.48</v>
      </c>
      <c r="AG136" s="89" t="s">
        <v>1396</v>
      </c>
    </row>
    <row r="137" spans="1:33" x14ac:dyDescent="0.25">
      <c r="A137" s="89" t="str">
        <f t="shared" si="4"/>
        <v>3061</v>
      </c>
      <c r="B137" s="89" t="s">
        <v>1393</v>
      </c>
      <c r="C137" s="89" t="s">
        <v>1169</v>
      </c>
      <c r="D137" s="89">
        <f t="shared" si="5"/>
        <v>45</v>
      </c>
      <c r="E137" s="89">
        <v>66</v>
      </c>
      <c r="F137" s="89">
        <v>52.29</v>
      </c>
      <c r="G137" s="89">
        <v>34.51</v>
      </c>
      <c r="H137" s="89">
        <v>37</v>
      </c>
      <c r="I137" s="89">
        <v>8</v>
      </c>
      <c r="J137" s="89">
        <v>0</v>
      </c>
      <c r="K137" s="89">
        <v>0.82</v>
      </c>
      <c r="L137" s="89">
        <v>0.18</v>
      </c>
      <c r="M137" s="89">
        <v>0</v>
      </c>
      <c r="N137" s="89" t="s">
        <v>918</v>
      </c>
      <c r="O137" s="89">
        <v>19</v>
      </c>
      <c r="P137" s="89">
        <v>0.52</v>
      </c>
      <c r="Q137" s="89">
        <v>9.91</v>
      </c>
      <c r="R137" s="89" t="s">
        <v>1394</v>
      </c>
      <c r="S137" s="89" t="s">
        <v>920</v>
      </c>
      <c r="T137" s="89">
        <v>15</v>
      </c>
      <c r="U137" s="89">
        <v>0.5</v>
      </c>
      <c r="V137" s="89">
        <v>7.56</v>
      </c>
      <c r="W137" s="89" t="s">
        <v>1395</v>
      </c>
      <c r="X137" s="89" t="s">
        <v>917</v>
      </c>
      <c r="Y137" s="89">
        <v>8</v>
      </c>
      <c r="Z137" s="89">
        <v>0.42</v>
      </c>
      <c r="AA137" s="89">
        <v>3.33</v>
      </c>
      <c r="AB137" s="89" t="s">
        <v>1396</v>
      </c>
      <c r="AC137" s="89" t="s">
        <v>919</v>
      </c>
      <c r="AD137" s="89">
        <v>24</v>
      </c>
      <c r="AE137" s="89">
        <v>0.56999999999999995</v>
      </c>
      <c r="AF137" s="89">
        <v>13.71</v>
      </c>
      <c r="AG137" s="89" t="s">
        <v>1396</v>
      </c>
    </row>
    <row r="138" spans="1:33" x14ac:dyDescent="0.25">
      <c r="A138" s="89" t="str">
        <f t="shared" si="4"/>
        <v>3100</v>
      </c>
      <c r="B138" s="89" t="s">
        <v>1393</v>
      </c>
      <c r="C138" s="89" t="s">
        <v>1170</v>
      </c>
      <c r="D138" s="89">
        <f t="shared" si="5"/>
        <v>67</v>
      </c>
      <c r="E138" s="89">
        <v>66</v>
      </c>
      <c r="F138" s="89">
        <v>50.7</v>
      </c>
      <c r="G138" s="89">
        <v>33.46</v>
      </c>
      <c r="H138" s="89">
        <v>59</v>
      </c>
      <c r="I138" s="89">
        <v>8</v>
      </c>
      <c r="J138" s="89">
        <v>0</v>
      </c>
      <c r="K138" s="89">
        <v>0.88</v>
      </c>
      <c r="L138" s="89">
        <v>0.12</v>
      </c>
      <c r="M138" s="89">
        <v>0</v>
      </c>
      <c r="N138" s="89" t="s">
        <v>918</v>
      </c>
      <c r="O138" s="89">
        <v>19</v>
      </c>
      <c r="P138" s="89">
        <v>0.46</v>
      </c>
      <c r="Q138" s="89">
        <v>8.81</v>
      </c>
      <c r="R138" s="89" t="s">
        <v>1394</v>
      </c>
      <c r="S138" s="89" t="s">
        <v>920</v>
      </c>
      <c r="T138" s="89">
        <v>15</v>
      </c>
      <c r="U138" s="89">
        <v>0.46</v>
      </c>
      <c r="V138" s="89">
        <v>6.97</v>
      </c>
      <c r="W138" s="89" t="s">
        <v>1395</v>
      </c>
      <c r="X138" s="89" t="s">
        <v>917</v>
      </c>
      <c r="Y138" s="89">
        <v>8</v>
      </c>
      <c r="Z138" s="89">
        <v>0.47</v>
      </c>
      <c r="AA138" s="89">
        <v>3.76</v>
      </c>
      <c r="AB138" s="89" t="s">
        <v>1396</v>
      </c>
      <c r="AC138" s="89" t="s">
        <v>919</v>
      </c>
      <c r="AD138" s="89">
        <v>24</v>
      </c>
      <c r="AE138" s="89">
        <v>0.57999999999999996</v>
      </c>
      <c r="AF138" s="89">
        <v>13.93</v>
      </c>
      <c r="AG138" s="89" t="s">
        <v>1396</v>
      </c>
    </row>
    <row r="139" spans="1:33" x14ac:dyDescent="0.25">
      <c r="A139" s="89" t="str">
        <f t="shared" si="4"/>
        <v>3101</v>
      </c>
      <c r="B139" s="89" t="s">
        <v>1393</v>
      </c>
      <c r="C139" s="89" t="s">
        <v>1171</v>
      </c>
      <c r="D139" s="89">
        <f t="shared" si="5"/>
        <v>151</v>
      </c>
      <c r="E139" s="89">
        <v>66</v>
      </c>
      <c r="F139" s="89">
        <v>58.18</v>
      </c>
      <c r="G139" s="89">
        <v>38.4</v>
      </c>
      <c r="H139" s="89">
        <v>122</v>
      </c>
      <c r="I139" s="89">
        <v>29</v>
      </c>
      <c r="J139" s="89">
        <v>0</v>
      </c>
      <c r="K139" s="89">
        <v>0.81</v>
      </c>
      <c r="L139" s="89">
        <v>0.19</v>
      </c>
      <c r="M139" s="89">
        <v>0</v>
      </c>
      <c r="N139" s="89" t="s">
        <v>918</v>
      </c>
      <c r="O139" s="89">
        <v>19</v>
      </c>
      <c r="P139" s="89">
        <v>0.53</v>
      </c>
      <c r="Q139" s="89">
        <v>9.98</v>
      </c>
      <c r="R139" s="89" t="s">
        <v>1394</v>
      </c>
      <c r="S139" s="89" t="s">
        <v>920</v>
      </c>
      <c r="T139" s="89">
        <v>15</v>
      </c>
      <c r="U139" s="89">
        <v>0.57999999999999996</v>
      </c>
      <c r="V139" s="89">
        <v>8.75</v>
      </c>
      <c r="W139" s="89" t="s">
        <v>1395</v>
      </c>
      <c r="X139" s="89" t="s">
        <v>917</v>
      </c>
      <c r="Y139" s="89">
        <v>8</v>
      </c>
      <c r="Z139" s="89">
        <v>0.46</v>
      </c>
      <c r="AA139" s="89">
        <v>3.69</v>
      </c>
      <c r="AB139" s="89" t="s">
        <v>1396</v>
      </c>
      <c r="AC139" s="89" t="s">
        <v>919</v>
      </c>
      <c r="AD139" s="89">
        <v>24</v>
      </c>
      <c r="AE139" s="89">
        <v>0.67</v>
      </c>
      <c r="AF139" s="89">
        <v>15.98</v>
      </c>
      <c r="AG139" s="89" t="s">
        <v>1396</v>
      </c>
    </row>
    <row r="140" spans="1:33" x14ac:dyDescent="0.25">
      <c r="A140" s="89" t="str">
        <f t="shared" si="4"/>
        <v>3111</v>
      </c>
      <c r="B140" s="89" t="s">
        <v>1393</v>
      </c>
      <c r="C140" s="89" t="s">
        <v>1172</v>
      </c>
      <c r="D140" s="89">
        <f t="shared" si="5"/>
        <v>84</v>
      </c>
      <c r="E140" s="89">
        <v>66</v>
      </c>
      <c r="F140" s="89">
        <v>49.64</v>
      </c>
      <c r="G140" s="89">
        <v>32.76</v>
      </c>
      <c r="H140" s="89">
        <v>76</v>
      </c>
      <c r="I140" s="89">
        <v>8</v>
      </c>
      <c r="J140" s="89">
        <v>0</v>
      </c>
      <c r="K140" s="89">
        <v>0.9</v>
      </c>
      <c r="L140" s="89">
        <v>0.1</v>
      </c>
      <c r="M140" s="89">
        <v>0</v>
      </c>
      <c r="N140" s="89" t="s">
        <v>918</v>
      </c>
      <c r="O140" s="89">
        <v>19</v>
      </c>
      <c r="P140" s="89">
        <v>0.46</v>
      </c>
      <c r="Q140" s="89">
        <v>8.7899999999999991</v>
      </c>
      <c r="R140" s="89" t="s">
        <v>1394</v>
      </c>
      <c r="S140" s="89" t="s">
        <v>920</v>
      </c>
      <c r="T140" s="89">
        <v>15</v>
      </c>
      <c r="U140" s="89">
        <v>0.5</v>
      </c>
      <c r="V140" s="89">
        <v>7.46</v>
      </c>
      <c r="W140" s="89" t="s">
        <v>1395</v>
      </c>
      <c r="X140" s="89" t="s">
        <v>917</v>
      </c>
      <c r="Y140" s="89">
        <v>8</v>
      </c>
      <c r="Z140" s="89">
        <v>0.34</v>
      </c>
      <c r="AA140" s="89">
        <v>2.74</v>
      </c>
      <c r="AB140" s="89" t="s">
        <v>1396</v>
      </c>
      <c r="AC140" s="89" t="s">
        <v>919</v>
      </c>
      <c r="AD140" s="89">
        <v>24</v>
      </c>
      <c r="AE140" s="89">
        <v>0.56999999999999995</v>
      </c>
      <c r="AF140" s="89">
        <v>13.77</v>
      </c>
      <c r="AG140" s="89" t="s">
        <v>1396</v>
      </c>
    </row>
    <row r="141" spans="1:33" x14ac:dyDescent="0.25">
      <c r="A141" s="89" t="str">
        <f t="shared" si="4"/>
        <v>3141</v>
      </c>
      <c r="B141" s="89" t="s">
        <v>1393</v>
      </c>
      <c r="C141" s="89" t="s">
        <v>1173</v>
      </c>
      <c r="D141" s="89">
        <f t="shared" si="5"/>
        <v>160</v>
      </c>
      <c r="E141" s="89">
        <v>66</v>
      </c>
      <c r="F141" s="89">
        <v>47.75</v>
      </c>
      <c r="G141" s="89">
        <v>31.51</v>
      </c>
      <c r="H141" s="89">
        <v>155</v>
      </c>
      <c r="I141" s="89">
        <v>5</v>
      </c>
      <c r="J141" s="89">
        <v>0</v>
      </c>
      <c r="K141" s="89">
        <v>0.97</v>
      </c>
      <c r="L141" s="89">
        <v>0.03</v>
      </c>
      <c r="M141" s="89">
        <v>0</v>
      </c>
      <c r="N141" s="89" t="s">
        <v>918</v>
      </c>
      <c r="O141" s="89">
        <v>19</v>
      </c>
      <c r="P141" s="89">
        <v>0.45</v>
      </c>
      <c r="Q141" s="89">
        <v>8.48</v>
      </c>
      <c r="R141" s="89" t="s">
        <v>1394</v>
      </c>
      <c r="S141" s="89" t="s">
        <v>920</v>
      </c>
      <c r="T141" s="89">
        <v>15</v>
      </c>
      <c r="U141" s="89">
        <v>0.45</v>
      </c>
      <c r="V141" s="89">
        <v>6.78</v>
      </c>
      <c r="W141" s="89" t="s">
        <v>1395</v>
      </c>
      <c r="X141" s="89" t="s">
        <v>917</v>
      </c>
      <c r="Y141" s="89">
        <v>8</v>
      </c>
      <c r="Z141" s="89">
        <v>0.42</v>
      </c>
      <c r="AA141" s="89">
        <v>3.31</v>
      </c>
      <c r="AB141" s="89" t="s">
        <v>1396</v>
      </c>
      <c r="AC141" s="89" t="s">
        <v>919</v>
      </c>
      <c r="AD141" s="89">
        <v>24</v>
      </c>
      <c r="AE141" s="89">
        <v>0.54</v>
      </c>
      <c r="AF141" s="89">
        <v>12.95</v>
      </c>
      <c r="AG141" s="89" t="s">
        <v>1396</v>
      </c>
    </row>
    <row r="142" spans="1:33" x14ac:dyDescent="0.25">
      <c r="A142" s="89" t="str">
        <f t="shared" si="4"/>
        <v>3181</v>
      </c>
      <c r="B142" s="89" t="s">
        <v>1393</v>
      </c>
      <c r="C142" s="89" t="s">
        <v>1174</v>
      </c>
      <c r="D142" s="89">
        <f t="shared" si="5"/>
        <v>86</v>
      </c>
      <c r="E142" s="89">
        <v>66</v>
      </c>
      <c r="F142" s="89">
        <v>42.02</v>
      </c>
      <c r="G142" s="89">
        <v>27.73</v>
      </c>
      <c r="H142" s="89">
        <v>86</v>
      </c>
      <c r="I142" s="89">
        <v>0</v>
      </c>
      <c r="J142" s="89">
        <v>0</v>
      </c>
      <c r="K142" s="89">
        <v>1</v>
      </c>
      <c r="L142" s="89">
        <v>0</v>
      </c>
      <c r="M142" s="89">
        <v>0</v>
      </c>
      <c r="N142" s="89" t="s">
        <v>918</v>
      </c>
      <c r="O142" s="89">
        <v>19</v>
      </c>
      <c r="P142" s="89">
        <v>0.41</v>
      </c>
      <c r="Q142" s="89">
        <v>7.83</v>
      </c>
      <c r="R142" s="89" t="s">
        <v>1394</v>
      </c>
      <c r="S142" s="89" t="s">
        <v>920</v>
      </c>
      <c r="T142" s="89">
        <v>15</v>
      </c>
      <c r="U142" s="89">
        <v>0.4</v>
      </c>
      <c r="V142" s="89">
        <v>6.07</v>
      </c>
      <c r="W142" s="89" t="s">
        <v>1395</v>
      </c>
      <c r="X142" s="89" t="s">
        <v>917</v>
      </c>
      <c r="Y142" s="89">
        <v>8</v>
      </c>
      <c r="Z142" s="89">
        <v>0.33</v>
      </c>
      <c r="AA142" s="89">
        <v>2.64</v>
      </c>
      <c r="AB142" s="89" t="s">
        <v>1396</v>
      </c>
      <c r="AC142" s="89" t="s">
        <v>919</v>
      </c>
      <c r="AD142" s="89">
        <v>24</v>
      </c>
      <c r="AE142" s="89">
        <v>0.47</v>
      </c>
      <c r="AF142" s="89">
        <v>11.2</v>
      </c>
      <c r="AG142" s="89" t="s">
        <v>1396</v>
      </c>
    </row>
    <row r="143" spans="1:33" x14ac:dyDescent="0.25">
      <c r="A143" s="89" t="str">
        <f t="shared" si="4"/>
        <v>3241</v>
      </c>
      <c r="B143" s="89" t="s">
        <v>1393</v>
      </c>
      <c r="C143" s="89" t="s">
        <v>1175</v>
      </c>
      <c r="D143" s="89">
        <f t="shared" si="5"/>
        <v>26</v>
      </c>
      <c r="E143" s="89">
        <v>66</v>
      </c>
      <c r="F143" s="89">
        <v>48.43</v>
      </c>
      <c r="G143" s="89">
        <v>31.96</v>
      </c>
      <c r="H143" s="89">
        <v>26</v>
      </c>
      <c r="I143" s="89">
        <v>0</v>
      </c>
      <c r="J143" s="89">
        <v>0</v>
      </c>
      <c r="K143" s="89">
        <v>1</v>
      </c>
      <c r="L143" s="89">
        <v>0</v>
      </c>
      <c r="M143" s="89">
        <v>0</v>
      </c>
      <c r="N143" s="89" t="s">
        <v>918</v>
      </c>
      <c r="O143" s="89">
        <v>19</v>
      </c>
      <c r="P143" s="89">
        <v>0.44</v>
      </c>
      <c r="Q143" s="89">
        <v>8.3800000000000008</v>
      </c>
      <c r="R143" s="89" t="s">
        <v>1394</v>
      </c>
      <c r="S143" s="89" t="s">
        <v>920</v>
      </c>
      <c r="T143" s="89">
        <v>15</v>
      </c>
      <c r="U143" s="89">
        <v>0.46</v>
      </c>
      <c r="V143" s="89">
        <v>6.96</v>
      </c>
      <c r="W143" s="89" t="s">
        <v>1395</v>
      </c>
      <c r="X143" s="89" t="s">
        <v>917</v>
      </c>
      <c r="Y143" s="89">
        <v>8</v>
      </c>
      <c r="Z143" s="89">
        <v>0.42</v>
      </c>
      <c r="AA143" s="89">
        <v>3.35</v>
      </c>
      <c r="AB143" s="89" t="s">
        <v>1396</v>
      </c>
      <c r="AC143" s="89" t="s">
        <v>919</v>
      </c>
      <c r="AD143" s="89">
        <v>24</v>
      </c>
      <c r="AE143" s="89">
        <v>0.55000000000000004</v>
      </c>
      <c r="AF143" s="89">
        <v>13.27</v>
      </c>
      <c r="AG143" s="89" t="s">
        <v>1396</v>
      </c>
    </row>
    <row r="144" spans="1:33" x14ac:dyDescent="0.25">
      <c r="A144" s="89" t="str">
        <f t="shared" si="4"/>
        <v>3261</v>
      </c>
      <c r="B144" s="89" t="s">
        <v>1393</v>
      </c>
      <c r="C144" s="89" t="s">
        <v>1176</v>
      </c>
      <c r="D144" s="89">
        <f t="shared" si="5"/>
        <v>164</v>
      </c>
      <c r="E144" s="89">
        <v>66</v>
      </c>
      <c r="F144" s="89">
        <v>46.93</v>
      </c>
      <c r="G144" s="89">
        <v>30.98</v>
      </c>
      <c r="H144" s="89">
        <v>152</v>
      </c>
      <c r="I144" s="89">
        <v>12</v>
      </c>
      <c r="J144" s="89">
        <v>0</v>
      </c>
      <c r="K144" s="89">
        <v>0.93</v>
      </c>
      <c r="L144" s="89">
        <v>7.0000000000000007E-2</v>
      </c>
      <c r="M144" s="89">
        <v>0</v>
      </c>
      <c r="N144" s="89" t="s">
        <v>918</v>
      </c>
      <c r="O144" s="89">
        <v>19</v>
      </c>
      <c r="P144" s="89">
        <v>0.43</v>
      </c>
      <c r="Q144" s="89">
        <v>8.1999999999999993</v>
      </c>
      <c r="R144" s="89" t="s">
        <v>1394</v>
      </c>
      <c r="S144" s="89" t="s">
        <v>920</v>
      </c>
      <c r="T144" s="89">
        <v>15</v>
      </c>
      <c r="U144" s="89">
        <v>0.45</v>
      </c>
      <c r="V144" s="89">
        <v>6.77</v>
      </c>
      <c r="W144" s="89" t="s">
        <v>1395</v>
      </c>
      <c r="X144" s="89" t="s">
        <v>917</v>
      </c>
      <c r="Y144" s="89">
        <v>8</v>
      </c>
      <c r="Z144" s="89">
        <v>0.41</v>
      </c>
      <c r="AA144" s="89">
        <v>3.28</v>
      </c>
      <c r="AB144" s="89" t="s">
        <v>1396</v>
      </c>
      <c r="AC144" s="89" t="s">
        <v>919</v>
      </c>
      <c r="AD144" s="89">
        <v>24</v>
      </c>
      <c r="AE144" s="89">
        <v>0.53</v>
      </c>
      <c r="AF144" s="89">
        <v>12.73</v>
      </c>
      <c r="AG144" s="89" t="s">
        <v>1396</v>
      </c>
    </row>
    <row r="145" spans="1:33" x14ac:dyDescent="0.25">
      <c r="A145" s="89" t="str">
        <f t="shared" si="4"/>
        <v>3281</v>
      </c>
      <c r="B145" s="89" t="s">
        <v>1393</v>
      </c>
      <c r="C145" s="89" t="s">
        <v>1177</v>
      </c>
      <c r="D145" s="89">
        <f t="shared" si="5"/>
        <v>141</v>
      </c>
      <c r="E145" s="89">
        <v>66</v>
      </c>
      <c r="F145" s="89">
        <v>52.48</v>
      </c>
      <c r="G145" s="89">
        <v>34.64</v>
      </c>
      <c r="H145" s="89">
        <v>114</v>
      </c>
      <c r="I145" s="89">
        <v>27</v>
      </c>
      <c r="J145" s="89">
        <v>0</v>
      </c>
      <c r="K145" s="89">
        <v>0.81</v>
      </c>
      <c r="L145" s="89">
        <v>0.19</v>
      </c>
      <c r="M145" s="89">
        <v>0</v>
      </c>
      <c r="N145" s="89" t="s">
        <v>918</v>
      </c>
      <c r="O145" s="89">
        <v>19</v>
      </c>
      <c r="P145" s="89">
        <v>0.5</v>
      </c>
      <c r="Q145" s="89">
        <v>9.42</v>
      </c>
      <c r="R145" s="89" t="s">
        <v>1394</v>
      </c>
      <c r="S145" s="89" t="s">
        <v>920</v>
      </c>
      <c r="T145" s="89">
        <v>15</v>
      </c>
      <c r="U145" s="89">
        <v>0.52</v>
      </c>
      <c r="V145" s="89">
        <v>7.8</v>
      </c>
      <c r="W145" s="89" t="s">
        <v>1395</v>
      </c>
      <c r="X145" s="89" t="s">
        <v>917</v>
      </c>
      <c r="Y145" s="89">
        <v>8</v>
      </c>
      <c r="Z145" s="89">
        <v>0.42</v>
      </c>
      <c r="AA145" s="89">
        <v>3.3</v>
      </c>
      <c r="AB145" s="89" t="s">
        <v>1396</v>
      </c>
      <c r="AC145" s="89" t="s">
        <v>919</v>
      </c>
      <c r="AD145" s="89">
        <v>24</v>
      </c>
      <c r="AE145" s="89">
        <v>0.59</v>
      </c>
      <c r="AF145" s="89">
        <v>14.11</v>
      </c>
      <c r="AG145" s="89" t="s">
        <v>1396</v>
      </c>
    </row>
    <row r="146" spans="1:33" x14ac:dyDescent="0.25">
      <c r="A146" s="89" t="str">
        <f t="shared" si="4"/>
        <v>3301</v>
      </c>
      <c r="B146" s="89" t="s">
        <v>1393</v>
      </c>
      <c r="C146" s="89" t="s">
        <v>1178</v>
      </c>
      <c r="D146" s="89">
        <f t="shared" si="5"/>
        <v>31</v>
      </c>
      <c r="E146" s="89">
        <v>66</v>
      </c>
      <c r="F146" s="89">
        <v>48.48</v>
      </c>
      <c r="G146" s="89">
        <v>32</v>
      </c>
      <c r="H146" s="89">
        <v>30</v>
      </c>
      <c r="I146" s="89">
        <v>1</v>
      </c>
      <c r="J146" s="89">
        <v>0</v>
      </c>
      <c r="K146" s="89">
        <v>0.97</v>
      </c>
      <c r="L146" s="89">
        <v>0.03</v>
      </c>
      <c r="M146" s="89">
        <v>0</v>
      </c>
      <c r="N146" s="89" t="s">
        <v>918</v>
      </c>
      <c r="O146" s="89">
        <v>19</v>
      </c>
      <c r="P146" s="89">
        <v>0.46</v>
      </c>
      <c r="Q146" s="89">
        <v>8.65</v>
      </c>
      <c r="R146" s="89" t="s">
        <v>1394</v>
      </c>
      <c r="S146" s="89" t="s">
        <v>920</v>
      </c>
      <c r="T146" s="89">
        <v>15</v>
      </c>
      <c r="U146" s="89">
        <v>0.43</v>
      </c>
      <c r="V146" s="89">
        <v>6.39</v>
      </c>
      <c r="W146" s="89" t="s">
        <v>1395</v>
      </c>
      <c r="X146" s="89" t="s">
        <v>917</v>
      </c>
      <c r="Y146" s="89">
        <v>8</v>
      </c>
      <c r="Z146" s="89">
        <v>0.41</v>
      </c>
      <c r="AA146" s="89">
        <v>3.26</v>
      </c>
      <c r="AB146" s="89" t="s">
        <v>1396</v>
      </c>
      <c r="AC146" s="89" t="s">
        <v>919</v>
      </c>
      <c r="AD146" s="89">
        <v>24</v>
      </c>
      <c r="AE146" s="89">
        <v>0.56999999999999995</v>
      </c>
      <c r="AF146" s="89">
        <v>13.71</v>
      </c>
      <c r="AG146" s="89" t="s">
        <v>1396</v>
      </c>
    </row>
    <row r="147" spans="1:33" x14ac:dyDescent="0.25">
      <c r="A147" s="89" t="str">
        <f t="shared" si="4"/>
        <v>3341</v>
      </c>
      <c r="B147" s="89" t="s">
        <v>1393</v>
      </c>
      <c r="C147" s="89" t="s">
        <v>1179</v>
      </c>
      <c r="D147" s="89">
        <f t="shared" si="5"/>
        <v>132</v>
      </c>
      <c r="E147" s="89">
        <v>66</v>
      </c>
      <c r="F147" s="89">
        <v>51.51</v>
      </c>
      <c r="G147" s="89">
        <v>34</v>
      </c>
      <c r="H147" s="89">
        <v>116</v>
      </c>
      <c r="I147" s="89">
        <v>16</v>
      </c>
      <c r="J147" s="89">
        <v>0</v>
      </c>
      <c r="K147" s="89">
        <v>0.88</v>
      </c>
      <c r="L147" s="89">
        <v>0.12</v>
      </c>
      <c r="M147" s="89">
        <v>0</v>
      </c>
      <c r="N147" s="89" t="s">
        <v>918</v>
      </c>
      <c r="O147" s="89">
        <v>19</v>
      </c>
      <c r="P147" s="89">
        <v>0.47</v>
      </c>
      <c r="Q147" s="89">
        <v>8.99</v>
      </c>
      <c r="R147" s="89" t="s">
        <v>1394</v>
      </c>
      <c r="S147" s="89" t="s">
        <v>920</v>
      </c>
      <c r="T147" s="89">
        <v>15</v>
      </c>
      <c r="U147" s="89">
        <v>0.5</v>
      </c>
      <c r="V147" s="89">
        <v>7.52</v>
      </c>
      <c r="W147" s="89" t="s">
        <v>1395</v>
      </c>
      <c r="X147" s="89" t="s">
        <v>917</v>
      </c>
      <c r="Y147" s="89">
        <v>8</v>
      </c>
      <c r="Z147" s="89">
        <v>0.43</v>
      </c>
      <c r="AA147" s="89">
        <v>3.4</v>
      </c>
      <c r="AB147" s="89" t="s">
        <v>1396</v>
      </c>
      <c r="AC147" s="89" t="s">
        <v>919</v>
      </c>
      <c r="AD147" s="89">
        <v>24</v>
      </c>
      <c r="AE147" s="89">
        <v>0.59</v>
      </c>
      <c r="AF147" s="89">
        <v>14.08</v>
      </c>
      <c r="AG147" s="89" t="s">
        <v>1396</v>
      </c>
    </row>
    <row r="148" spans="1:33" x14ac:dyDescent="0.25">
      <c r="A148" s="89" t="str">
        <f t="shared" si="4"/>
        <v>3381</v>
      </c>
      <c r="B148" s="89" t="s">
        <v>1393</v>
      </c>
      <c r="C148" s="89" t="s">
        <v>1180</v>
      </c>
      <c r="D148" s="89">
        <f t="shared" si="5"/>
        <v>81</v>
      </c>
      <c r="E148" s="89">
        <v>66</v>
      </c>
      <c r="F148" s="89">
        <v>46.99</v>
      </c>
      <c r="G148" s="89">
        <v>31.01</v>
      </c>
      <c r="H148" s="89">
        <v>77</v>
      </c>
      <c r="I148" s="89">
        <v>4</v>
      </c>
      <c r="J148" s="89">
        <v>0</v>
      </c>
      <c r="K148" s="89">
        <v>0.95</v>
      </c>
      <c r="L148" s="89">
        <v>0.05</v>
      </c>
      <c r="M148" s="89">
        <v>0</v>
      </c>
      <c r="N148" s="89" t="s">
        <v>918</v>
      </c>
      <c r="O148" s="89">
        <v>19</v>
      </c>
      <c r="P148" s="89">
        <v>0.44</v>
      </c>
      <c r="Q148" s="89">
        <v>8.36</v>
      </c>
      <c r="R148" s="89" t="s">
        <v>1394</v>
      </c>
      <c r="S148" s="89" t="s">
        <v>920</v>
      </c>
      <c r="T148" s="89">
        <v>15</v>
      </c>
      <c r="U148" s="89">
        <v>0.46</v>
      </c>
      <c r="V148" s="89">
        <v>6.91</v>
      </c>
      <c r="W148" s="89" t="s">
        <v>1395</v>
      </c>
      <c r="X148" s="89" t="s">
        <v>917</v>
      </c>
      <c r="Y148" s="89">
        <v>8</v>
      </c>
      <c r="Z148" s="89">
        <v>0.35</v>
      </c>
      <c r="AA148" s="89">
        <v>2.79</v>
      </c>
      <c r="AB148" s="89" t="s">
        <v>1396</v>
      </c>
      <c r="AC148" s="89" t="s">
        <v>919</v>
      </c>
      <c r="AD148" s="89">
        <v>24</v>
      </c>
      <c r="AE148" s="89">
        <v>0.54</v>
      </c>
      <c r="AF148" s="89">
        <v>12.95</v>
      </c>
      <c r="AG148" s="89" t="s">
        <v>1396</v>
      </c>
    </row>
    <row r="149" spans="1:33" x14ac:dyDescent="0.25">
      <c r="A149" s="89" t="str">
        <f t="shared" si="4"/>
        <v>3421</v>
      </c>
      <c r="B149" s="89" t="s">
        <v>1393</v>
      </c>
      <c r="C149" s="89" t="s">
        <v>1181</v>
      </c>
      <c r="D149" s="89">
        <f t="shared" si="5"/>
        <v>97</v>
      </c>
      <c r="E149" s="89">
        <v>66</v>
      </c>
      <c r="F149" s="89">
        <v>42.99</v>
      </c>
      <c r="G149" s="89">
        <v>28.37</v>
      </c>
      <c r="H149" s="89">
        <v>96</v>
      </c>
      <c r="I149" s="89">
        <v>1</v>
      </c>
      <c r="J149" s="89">
        <v>0</v>
      </c>
      <c r="K149" s="89">
        <v>0.99</v>
      </c>
      <c r="L149" s="89">
        <v>0.01</v>
      </c>
      <c r="M149" s="89">
        <v>0</v>
      </c>
      <c r="N149" s="89" t="s">
        <v>918</v>
      </c>
      <c r="O149" s="89">
        <v>19</v>
      </c>
      <c r="P149" s="89">
        <v>0.42</v>
      </c>
      <c r="Q149" s="89">
        <v>8.01</v>
      </c>
      <c r="R149" s="89" t="s">
        <v>1394</v>
      </c>
      <c r="S149" s="89" t="s">
        <v>920</v>
      </c>
      <c r="T149" s="89">
        <v>15</v>
      </c>
      <c r="U149" s="89">
        <v>0.4</v>
      </c>
      <c r="V149" s="89">
        <v>6.02</v>
      </c>
      <c r="W149" s="89" t="s">
        <v>1395</v>
      </c>
      <c r="X149" s="89" t="s">
        <v>917</v>
      </c>
      <c r="Y149" s="89">
        <v>8</v>
      </c>
      <c r="Z149" s="89">
        <v>0.32</v>
      </c>
      <c r="AA149" s="89">
        <v>2.56</v>
      </c>
      <c r="AB149" s="89" t="s">
        <v>1396</v>
      </c>
      <c r="AC149" s="89" t="s">
        <v>919</v>
      </c>
      <c r="AD149" s="89">
        <v>24</v>
      </c>
      <c r="AE149" s="89">
        <v>0.49</v>
      </c>
      <c r="AF149" s="89">
        <v>11.78</v>
      </c>
      <c r="AG149" s="89" t="s">
        <v>1396</v>
      </c>
    </row>
    <row r="150" spans="1:33" x14ac:dyDescent="0.25">
      <c r="A150" s="89" t="str">
        <f t="shared" si="4"/>
        <v>3431</v>
      </c>
      <c r="B150" s="89" t="s">
        <v>1393</v>
      </c>
      <c r="C150" s="89" t="s">
        <v>1182</v>
      </c>
      <c r="D150" s="89">
        <f t="shared" si="5"/>
        <v>100</v>
      </c>
      <c r="E150" s="89">
        <v>66</v>
      </c>
      <c r="F150" s="89">
        <v>46.42</v>
      </c>
      <c r="G150" s="89">
        <v>30.64</v>
      </c>
      <c r="H150" s="89">
        <v>95</v>
      </c>
      <c r="I150" s="89">
        <v>5</v>
      </c>
      <c r="J150" s="89">
        <v>0</v>
      </c>
      <c r="K150" s="89">
        <v>0.95</v>
      </c>
      <c r="L150" s="89">
        <v>0.05</v>
      </c>
      <c r="M150" s="89">
        <v>0</v>
      </c>
      <c r="N150" s="89" t="s">
        <v>918</v>
      </c>
      <c r="O150" s="89">
        <v>19</v>
      </c>
      <c r="P150" s="89">
        <v>0.44</v>
      </c>
      <c r="Q150" s="89">
        <v>8.2799999999999994</v>
      </c>
      <c r="R150" s="89" t="s">
        <v>1394</v>
      </c>
      <c r="S150" s="89" t="s">
        <v>920</v>
      </c>
      <c r="T150" s="89">
        <v>15</v>
      </c>
      <c r="U150" s="89">
        <v>0.44</v>
      </c>
      <c r="V150" s="89">
        <v>6.54</v>
      </c>
      <c r="W150" s="89" t="s">
        <v>1395</v>
      </c>
      <c r="X150" s="89" t="s">
        <v>917</v>
      </c>
      <c r="Y150" s="89">
        <v>8</v>
      </c>
      <c r="Z150" s="89">
        <v>0.37</v>
      </c>
      <c r="AA150" s="89">
        <v>2.92</v>
      </c>
      <c r="AB150" s="89" t="s">
        <v>1396</v>
      </c>
      <c r="AC150" s="89" t="s">
        <v>919</v>
      </c>
      <c r="AD150" s="89">
        <v>24</v>
      </c>
      <c r="AE150" s="89">
        <v>0.54</v>
      </c>
      <c r="AF150" s="89">
        <v>12.9</v>
      </c>
      <c r="AG150" s="89" t="s">
        <v>1396</v>
      </c>
    </row>
    <row r="151" spans="1:33" x14ac:dyDescent="0.25">
      <c r="A151" s="89" t="str">
        <f t="shared" si="4"/>
        <v>3501</v>
      </c>
      <c r="B151" s="89" t="s">
        <v>1393</v>
      </c>
      <c r="C151" s="89" t="s">
        <v>1183</v>
      </c>
      <c r="D151" s="89">
        <f t="shared" si="5"/>
        <v>35</v>
      </c>
      <c r="E151" s="89">
        <v>66</v>
      </c>
      <c r="F151" s="89">
        <v>49.18</v>
      </c>
      <c r="G151" s="89">
        <v>32.46</v>
      </c>
      <c r="H151" s="89">
        <v>32</v>
      </c>
      <c r="I151" s="89">
        <v>3</v>
      </c>
      <c r="J151" s="89">
        <v>0</v>
      </c>
      <c r="K151" s="89">
        <v>0.91</v>
      </c>
      <c r="L151" s="89">
        <v>0.09</v>
      </c>
      <c r="M151" s="89">
        <v>0</v>
      </c>
      <c r="N151" s="89" t="s">
        <v>918</v>
      </c>
      <c r="O151" s="89">
        <v>19</v>
      </c>
      <c r="P151" s="89">
        <v>0.48</v>
      </c>
      <c r="Q151" s="89">
        <v>9.11</v>
      </c>
      <c r="R151" s="89" t="s">
        <v>1394</v>
      </c>
      <c r="S151" s="89" t="s">
        <v>920</v>
      </c>
      <c r="T151" s="89">
        <v>15</v>
      </c>
      <c r="U151" s="89">
        <v>0.48</v>
      </c>
      <c r="V151" s="89">
        <v>7.11</v>
      </c>
      <c r="W151" s="89" t="s">
        <v>1395</v>
      </c>
      <c r="X151" s="89" t="s">
        <v>917</v>
      </c>
      <c r="Y151" s="89">
        <v>8</v>
      </c>
      <c r="Z151" s="89">
        <v>0.38</v>
      </c>
      <c r="AA151" s="89">
        <v>3</v>
      </c>
      <c r="AB151" s="89" t="s">
        <v>1396</v>
      </c>
      <c r="AC151" s="89" t="s">
        <v>919</v>
      </c>
      <c r="AD151" s="89">
        <v>24</v>
      </c>
      <c r="AE151" s="89">
        <v>0.55000000000000004</v>
      </c>
      <c r="AF151" s="89">
        <v>13.23</v>
      </c>
      <c r="AG151" s="89" t="s">
        <v>1396</v>
      </c>
    </row>
    <row r="152" spans="1:33" x14ac:dyDescent="0.25">
      <c r="A152" s="89" t="str">
        <f t="shared" si="4"/>
        <v>3541</v>
      </c>
      <c r="B152" s="89" t="s">
        <v>1393</v>
      </c>
      <c r="C152" s="89" t="s">
        <v>1184</v>
      </c>
      <c r="D152" s="89">
        <f t="shared" si="5"/>
        <v>26</v>
      </c>
      <c r="E152" s="89">
        <v>66</v>
      </c>
      <c r="F152" s="89">
        <v>44.75</v>
      </c>
      <c r="G152" s="89">
        <v>29.54</v>
      </c>
      <c r="H152" s="89">
        <v>25</v>
      </c>
      <c r="I152" s="89">
        <v>1</v>
      </c>
      <c r="J152" s="89">
        <v>0</v>
      </c>
      <c r="K152" s="89">
        <v>0.96</v>
      </c>
      <c r="L152" s="89">
        <v>0.04</v>
      </c>
      <c r="M152" s="89">
        <v>0</v>
      </c>
      <c r="N152" s="89" t="s">
        <v>918</v>
      </c>
      <c r="O152" s="89">
        <v>19</v>
      </c>
      <c r="P152" s="89">
        <v>0.43</v>
      </c>
      <c r="Q152" s="89">
        <v>8.19</v>
      </c>
      <c r="R152" s="89" t="s">
        <v>1394</v>
      </c>
      <c r="S152" s="89" t="s">
        <v>920</v>
      </c>
      <c r="T152" s="89">
        <v>15</v>
      </c>
      <c r="U152" s="89">
        <v>0.42</v>
      </c>
      <c r="V152" s="89">
        <v>6.23</v>
      </c>
      <c r="W152" s="89" t="s">
        <v>1395</v>
      </c>
      <c r="X152" s="89" t="s">
        <v>917</v>
      </c>
      <c r="Y152" s="89">
        <v>8</v>
      </c>
      <c r="Z152" s="89">
        <v>0.36</v>
      </c>
      <c r="AA152" s="89">
        <v>2.85</v>
      </c>
      <c r="AB152" s="89" t="s">
        <v>1396</v>
      </c>
      <c r="AC152" s="89" t="s">
        <v>919</v>
      </c>
      <c r="AD152" s="89">
        <v>24</v>
      </c>
      <c r="AE152" s="89">
        <v>0.51</v>
      </c>
      <c r="AF152" s="89">
        <v>12.27</v>
      </c>
      <c r="AG152" s="89" t="s">
        <v>1396</v>
      </c>
    </row>
    <row r="153" spans="1:33" x14ac:dyDescent="0.25">
      <c r="A153" s="89" t="str">
        <f t="shared" si="4"/>
        <v>3581</v>
      </c>
      <c r="B153" s="89" t="s">
        <v>1393</v>
      </c>
      <c r="C153" s="89" t="s">
        <v>1185</v>
      </c>
      <c r="D153" s="89">
        <f t="shared" si="5"/>
        <v>56</v>
      </c>
      <c r="E153" s="89">
        <v>66</v>
      </c>
      <c r="F153" s="89">
        <v>40.42</v>
      </c>
      <c r="G153" s="89">
        <v>26.68</v>
      </c>
      <c r="H153" s="89">
        <v>53</v>
      </c>
      <c r="I153" s="89">
        <v>3</v>
      </c>
      <c r="J153" s="89">
        <v>0</v>
      </c>
      <c r="K153" s="89">
        <v>0.95</v>
      </c>
      <c r="L153" s="89">
        <v>0.05</v>
      </c>
      <c r="M153" s="89">
        <v>0</v>
      </c>
      <c r="N153" s="89" t="s">
        <v>918</v>
      </c>
      <c r="O153" s="89">
        <v>19</v>
      </c>
      <c r="P153" s="89">
        <v>0.39</v>
      </c>
      <c r="Q153" s="89">
        <v>7.43</v>
      </c>
      <c r="R153" s="89" t="s">
        <v>1394</v>
      </c>
      <c r="S153" s="89" t="s">
        <v>920</v>
      </c>
      <c r="T153" s="89">
        <v>15</v>
      </c>
      <c r="U153" s="89">
        <v>0.39</v>
      </c>
      <c r="V153" s="89">
        <v>5.84</v>
      </c>
      <c r="W153" s="89" t="s">
        <v>1395</v>
      </c>
      <c r="X153" s="89" t="s">
        <v>917</v>
      </c>
      <c r="Y153" s="89">
        <v>8</v>
      </c>
      <c r="Z153" s="89">
        <v>0.31</v>
      </c>
      <c r="AA153" s="89">
        <v>2.4500000000000002</v>
      </c>
      <c r="AB153" s="89" t="s">
        <v>1396</v>
      </c>
      <c r="AC153" s="89" t="s">
        <v>919</v>
      </c>
      <c r="AD153" s="89">
        <v>24</v>
      </c>
      <c r="AE153" s="89">
        <v>0.46</v>
      </c>
      <c r="AF153" s="89">
        <v>10.96</v>
      </c>
      <c r="AG153" s="89" t="s">
        <v>1396</v>
      </c>
    </row>
    <row r="154" spans="1:33" x14ac:dyDescent="0.25">
      <c r="A154" s="89" t="str">
        <f t="shared" si="4"/>
        <v>3600</v>
      </c>
      <c r="B154" s="89" t="s">
        <v>1393</v>
      </c>
      <c r="C154" s="89" t="s">
        <v>1380</v>
      </c>
      <c r="D154" s="89">
        <f t="shared" si="5"/>
        <v>1</v>
      </c>
      <c r="E154" s="89">
        <v>66</v>
      </c>
      <c r="F154" s="89">
        <v>31.82</v>
      </c>
      <c r="G154" s="89">
        <v>21</v>
      </c>
      <c r="H154" s="89">
        <v>1</v>
      </c>
      <c r="I154" s="89">
        <v>0</v>
      </c>
      <c r="J154" s="89">
        <v>0</v>
      </c>
      <c r="K154" s="89">
        <v>1</v>
      </c>
      <c r="L154" s="89">
        <v>0</v>
      </c>
      <c r="M154" s="89">
        <v>0</v>
      </c>
      <c r="N154" s="89" t="s">
        <v>918</v>
      </c>
      <c r="O154" s="89">
        <v>19</v>
      </c>
      <c r="P154" s="89">
        <v>0.16</v>
      </c>
      <c r="Q154" s="89">
        <v>3</v>
      </c>
      <c r="R154" s="89" t="s">
        <v>1394</v>
      </c>
      <c r="S154" s="89" t="s">
        <v>920</v>
      </c>
      <c r="T154" s="89">
        <v>15</v>
      </c>
      <c r="U154" s="89">
        <v>0.53</v>
      </c>
      <c r="V154" s="89">
        <v>8</v>
      </c>
      <c r="W154" s="89" t="s">
        <v>1395</v>
      </c>
      <c r="X154" s="89" t="s">
        <v>917</v>
      </c>
      <c r="Y154" s="89">
        <v>8</v>
      </c>
      <c r="Z154" s="89">
        <v>0.38</v>
      </c>
      <c r="AA154" s="89">
        <v>3</v>
      </c>
      <c r="AB154" s="89" t="s">
        <v>1396</v>
      </c>
      <c r="AC154" s="89" t="s">
        <v>919</v>
      </c>
      <c r="AD154" s="89">
        <v>24</v>
      </c>
      <c r="AE154" s="89">
        <v>0.28999999999999998</v>
      </c>
      <c r="AF154" s="89">
        <v>7</v>
      </c>
      <c r="AG154" s="89" t="s">
        <v>1396</v>
      </c>
    </row>
    <row r="155" spans="1:33" x14ac:dyDescent="0.25">
      <c r="A155" s="89" t="str">
        <f t="shared" si="4"/>
        <v>3621</v>
      </c>
      <c r="B155" s="89" t="s">
        <v>1393</v>
      </c>
      <c r="C155" s="89" t="s">
        <v>1186</v>
      </c>
      <c r="D155" s="89">
        <f t="shared" si="5"/>
        <v>154</v>
      </c>
      <c r="E155" s="89">
        <v>66</v>
      </c>
      <c r="F155" s="89">
        <v>47.18</v>
      </c>
      <c r="G155" s="89">
        <v>31.14</v>
      </c>
      <c r="H155" s="89">
        <v>144</v>
      </c>
      <c r="I155" s="89">
        <v>10</v>
      </c>
      <c r="J155" s="89">
        <v>0</v>
      </c>
      <c r="K155" s="89">
        <v>0.94</v>
      </c>
      <c r="L155" s="89">
        <v>0.06</v>
      </c>
      <c r="M155" s="89">
        <v>0</v>
      </c>
      <c r="N155" s="89" t="s">
        <v>918</v>
      </c>
      <c r="O155" s="89">
        <v>19</v>
      </c>
      <c r="P155" s="89">
        <v>0.46</v>
      </c>
      <c r="Q155" s="89">
        <v>8.73</v>
      </c>
      <c r="R155" s="89" t="s">
        <v>1394</v>
      </c>
      <c r="S155" s="89" t="s">
        <v>920</v>
      </c>
      <c r="T155" s="89">
        <v>15</v>
      </c>
      <c r="U155" s="89">
        <v>0.44</v>
      </c>
      <c r="V155" s="89">
        <v>6.59</v>
      </c>
      <c r="W155" s="89" t="s">
        <v>1395</v>
      </c>
      <c r="X155" s="89" t="s">
        <v>917</v>
      </c>
      <c r="Y155" s="89">
        <v>8</v>
      </c>
      <c r="Z155" s="89">
        <v>0.35</v>
      </c>
      <c r="AA155" s="89">
        <v>2.79</v>
      </c>
      <c r="AB155" s="89" t="s">
        <v>1396</v>
      </c>
      <c r="AC155" s="89" t="s">
        <v>919</v>
      </c>
      <c r="AD155" s="89">
        <v>24</v>
      </c>
      <c r="AE155" s="89">
        <v>0.54</v>
      </c>
      <c r="AF155" s="89">
        <v>13.03</v>
      </c>
      <c r="AG155" s="89" t="s">
        <v>1396</v>
      </c>
    </row>
    <row r="156" spans="1:33" x14ac:dyDescent="0.25">
      <c r="A156" s="89" t="str">
        <f t="shared" si="4"/>
        <v>3661</v>
      </c>
      <c r="B156" s="89" t="s">
        <v>1393</v>
      </c>
      <c r="C156" s="89" t="s">
        <v>1187</v>
      </c>
      <c r="D156" s="89">
        <f t="shared" si="5"/>
        <v>74</v>
      </c>
      <c r="E156" s="89">
        <v>66</v>
      </c>
      <c r="F156" s="89">
        <v>46.7</v>
      </c>
      <c r="G156" s="89">
        <v>30.82</v>
      </c>
      <c r="H156" s="89">
        <v>70</v>
      </c>
      <c r="I156" s="89">
        <v>4</v>
      </c>
      <c r="J156" s="89">
        <v>0</v>
      </c>
      <c r="K156" s="89">
        <v>0.95</v>
      </c>
      <c r="L156" s="89">
        <v>0.05</v>
      </c>
      <c r="M156" s="89">
        <v>0</v>
      </c>
      <c r="N156" s="89" t="s">
        <v>918</v>
      </c>
      <c r="O156" s="89">
        <v>19</v>
      </c>
      <c r="P156" s="89">
        <v>0.44</v>
      </c>
      <c r="Q156" s="89">
        <v>8.34</v>
      </c>
      <c r="R156" s="89" t="s">
        <v>1394</v>
      </c>
      <c r="S156" s="89" t="s">
        <v>920</v>
      </c>
      <c r="T156" s="89">
        <v>15</v>
      </c>
      <c r="U156" s="89">
        <v>0.46</v>
      </c>
      <c r="V156" s="89">
        <v>6.85</v>
      </c>
      <c r="W156" s="89" t="s">
        <v>1395</v>
      </c>
      <c r="X156" s="89" t="s">
        <v>917</v>
      </c>
      <c r="Y156" s="89">
        <v>8</v>
      </c>
      <c r="Z156" s="89">
        <v>0.35</v>
      </c>
      <c r="AA156" s="89">
        <v>2.77</v>
      </c>
      <c r="AB156" s="89" t="s">
        <v>1396</v>
      </c>
      <c r="AC156" s="89" t="s">
        <v>919</v>
      </c>
      <c r="AD156" s="89">
        <v>24</v>
      </c>
      <c r="AE156" s="89">
        <v>0.54</v>
      </c>
      <c r="AF156" s="89">
        <v>12.86</v>
      </c>
      <c r="AG156" s="89" t="s">
        <v>1396</v>
      </c>
    </row>
    <row r="157" spans="1:33" x14ac:dyDescent="0.25">
      <c r="A157" s="89" t="str">
        <f t="shared" si="4"/>
        <v>3701</v>
      </c>
      <c r="B157" s="89" t="s">
        <v>1393</v>
      </c>
      <c r="C157" s="89" t="s">
        <v>1188</v>
      </c>
      <c r="D157" s="89">
        <f t="shared" si="5"/>
        <v>89</v>
      </c>
      <c r="E157" s="89">
        <v>66</v>
      </c>
      <c r="F157" s="89">
        <v>43.02</v>
      </c>
      <c r="G157" s="89">
        <v>28.39</v>
      </c>
      <c r="H157" s="89">
        <v>89</v>
      </c>
      <c r="I157" s="89">
        <v>0</v>
      </c>
      <c r="J157" s="89">
        <v>0</v>
      </c>
      <c r="K157" s="89">
        <v>1</v>
      </c>
      <c r="L157" s="89">
        <v>0</v>
      </c>
      <c r="M157" s="89">
        <v>0</v>
      </c>
      <c r="N157" s="89" t="s">
        <v>918</v>
      </c>
      <c r="O157" s="89">
        <v>19</v>
      </c>
      <c r="P157" s="89">
        <v>0.4</v>
      </c>
      <c r="Q157" s="89">
        <v>7.67</v>
      </c>
      <c r="R157" s="89" t="s">
        <v>1394</v>
      </c>
      <c r="S157" s="89" t="s">
        <v>920</v>
      </c>
      <c r="T157" s="89">
        <v>15</v>
      </c>
      <c r="U157" s="89">
        <v>0.39</v>
      </c>
      <c r="V157" s="89">
        <v>5.92</v>
      </c>
      <c r="W157" s="89" t="s">
        <v>1395</v>
      </c>
      <c r="X157" s="89" t="s">
        <v>917</v>
      </c>
      <c r="Y157" s="89">
        <v>8</v>
      </c>
      <c r="Z157" s="89">
        <v>0.36</v>
      </c>
      <c r="AA157" s="89">
        <v>2.87</v>
      </c>
      <c r="AB157" s="89" t="s">
        <v>1396</v>
      </c>
      <c r="AC157" s="89" t="s">
        <v>919</v>
      </c>
      <c r="AD157" s="89">
        <v>24</v>
      </c>
      <c r="AE157" s="89">
        <v>0.5</v>
      </c>
      <c r="AF157" s="89">
        <v>11.93</v>
      </c>
      <c r="AG157" s="89" t="s">
        <v>1396</v>
      </c>
    </row>
    <row r="158" spans="1:33" x14ac:dyDescent="0.25">
      <c r="A158" s="89" t="str">
        <f t="shared" si="4"/>
        <v>3741</v>
      </c>
      <c r="B158" s="89" t="s">
        <v>1393</v>
      </c>
      <c r="C158" s="89" t="s">
        <v>1189</v>
      </c>
      <c r="D158" s="89">
        <f t="shared" si="5"/>
        <v>170</v>
      </c>
      <c r="E158" s="89">
        <v>66</v>
      </c>
      <c r="F158" s="89">
        <v>56.03</v>
      </c>
      <c r="G158" s="89">
        <v>36.979999999999997</v>
      </c>
      <c r="H158" s="89">
        <v>134</v>
      </c>
      <c r="I158" s="89">
        <v>36</v>
      </c>
      <c r="J158" s="89">
        <v>0</v>
      </c>
      <c r="K158" s="89">
        <v>0.79</v>
      </c>
      <c r="L158" s="89">
        <v>0.21</v>
      </c>
      <c r="M158" s="89">
        <v>0</v>
      </c>
      <c r="N158" s="89" t="s">
        <v>918</v>
      </c>
      <c r="O158" s="89">
        <v>19</v>
      </c>
      <c r="P158" s="89">
        <v>0.53</v>
      </c>
      <c r="Q158" s="89">
        <v>10.08</v>
      </c>
      <c r="R158" s="89" t="s">
        <v>1394</v>
      </c>
      <c r="S158" s="89" t="s">
        <v>920</v>
      </c>
      <c r="T158" s="89">
        <v>15</v>
      </c>
      <c r="U158" s="89">
        <v>0.54</v>
      </c>
      <c r="V158" s="89">
        <v>8.08</v>
      </c>
      <c r="W158" s="89" t="s">
        <v>1395</v>
      </c>
      <c r="X158" s="89" t="s">
        <v>917</v>
      </c>
      <c r="Y158" s="89">
        <v>8</v>
      </c>
      <c r="Z158" s="89">
        <v>0.5</v>
      </c>
      <c r="AA158" s="89">
        <v>3.98</v>
      </c>
      <c r="AB158" s="89" t="s">
        <v>1396</v>
      </c>
      <c r="AC158" s="89" t="s">
        <v>919</v>
      </c>
      <c r="AD158" s="89">
        <v>24</v>
      </c>
      <c r="AE158" s="89">
        <v>0.62</v>
      </c>
      <c r="AF158" s="89">
        <v>14.83</v>
      </c>
      <c r="AG158" s="89" t="s">
        <v>1396</v>
      </c>
    </row>
    <row r="159" spans="1:33" x14ac:dyDescent="0.25">
      <c r="A159" s="89" t="str">
        <f t="shared" si="4"/>
        <v>3781</v>
      </c>
      <c r="B159" s="89" t="s">
        <v>1393</v>
      </c>
      <c r="C159" s="89" t="s">
        <v>1190</v>
      </c>
      <c r="D159" s="89">
        <f t="shared" si="5"/>
        <v>50</v>
      </c>
      <c r="E159" s="89">
        <v>66</v>
      </c>
      <c r="F159" s="89">
        <v>44.03</v>
      </c>
      <c r="G159" s="89">
        <v>29.06</v>
      </c>
      <c r="H159" s="89">
        <v>50</v>
      </c>
      <c r="I159" s="89">
        <v>0</v>
      </c>
      <c r="J159" s="89">
        <v>0</v>
      </c>
      <c r="K159" s="89">
        <v>1</v>
      </c>
      <c r="L159" s="89">
        <v>0</v>
      </c>
      <c r="M159" s="89">
        <v>0</v>
      </c>
      <c r="N159" s="89" t="s">
        <v>918</v>
      </c>
      <c r="O159" s="89">
        <v>19</v>
      </c>
      <c r="P159" s="89">
        <v>0.42</v>
      </c>
      <c r="Q159" s="89">
        <v>8.06</v>
      </c>
      <c r="R159" s="89" t="s">
        <v>1394</v>
      </c>
      <c r="S159" s="89" t="s">
        <v>920</v>
      </c>
      <c r="T159" s="89">
        <v>15</v>
      </c>
      <c r="U159" s="89">
        <v>0.4</v>
      </c>
      <c r="V159" s="89">
        <v>6.06</v>
      </c>
      <c r="W159" s="89" t="s">
        <v>1395</v>
      </c>
      <c r="X159" s="89" t="s">
        <v>917</v>
      </c>
      <c r="Y159" s="89">
        <v>8</v>
      </c>
      <c r="Z159" s="89">
        <v>0.33</v>
      </c>
      <c r="AA159" s="89">
        <v>2.62</v>
      </c>
      <c r="AB159" s="89" t="s">
        <v>1396</v>
      </c>
      <c r="AC159" s="89" t="s">
        <v>919</v>
      </c>
      <c r="AD159" s="89">
        <v>24</v>
      </c>
      <c r="AE159" s="89">
        <v>0.51</v>
      </c>
      <c r="AF159" s="89">
        <v>12.32</v>
      </c>
      <c r="AG159" s="89" t="s">
        <v>1396</v>
      </c>
    </row>
    <row r="160" spans="1:33" x14ac:dyDescent="0.25">
      <c r="A160" s="89" t="str">
        <f t="shared" si="4"/>
        <v>3821</v>
      </c>
      <c r="B160" s="89" t="s">
        <v>1393</v>
      </c>
      <c r="C160" s="89" t="s">
        <v>1191</v>
      </c>
      <c r="D160" s="89">
        <f t="shared" si="5"/>
        <v>45</v>
      </c>
      <c r="E160" s="89">
        <v>66</v>
      </c>
      <c r="F160" s="89">
        <v>39.159999999999997</v>
      </c>
      <c r="G160" s="89">
        <v>25.84</v>
      </c>
      <c r="H160" s="89">
        <v>43</v>
      </c>
      <c r="I160" s="89">
        <v>2</v>
      </c>
      <c r="J160" s="89">
        <v>0</v>
      </c>
      <c r="K160" s="89">
        <v>0.96</v>
      </c>
      <c r="L160" s="89">
        <v>0.04</v>
      </c>
      <c r="M160" s="89">
        <v>0</v>
      </c>
      <c r="N160" s="89" t="s">
        <v>918</v>
      </c>
      <c r="O160" s="89">
        <v>19</v>
      </c>
      <c r="P160" s="89">
        <v>0.41</v>
      </c>
      <c r="Q160" s="89">
        <v>7.73</v>
      </c>
      <c r="R160" s="89" t="s">
        <v>1394</v>
      </c>
      <c r="S160" s="89" t="s">
        <v>920</v>
      </c>
      <c r="T160" s="89">
        <v>15</v>
      </c>
      <c r="U160" s="89">
        <v>0.37</v>
      </c>
      <c r="V160" s="89">
        <v>5.56</v>
      </c>
      <c r="W160" s="89" t="s">
        <v>1395</v>
      </c>
      <c r="X160" s="89" t="s">
        <v>917</v>
      </c>
      <c r="Y160" s="89">
        <v>8</v>
      </c>
      <c r="Z160" s="89">
        <v>0.3</v>
      </c>
      <c r="AA160" s="89">
        <v>2.38</v>
      </c>
      <c r="AB160" s="89" t="s">
        <v>1396</v>
      </c>
      <c r="AC160" s="89" t="s">
        <v>919</v>
      </c>
      <c r="AD160" s="89">
        <v>24</v>
      </c>
      <c r="AE160" s="89">
        <v>0.42</v>
      </c>
      <c r="AF160" s="89">
        <v>10.18</v>
      </c>
      <c r="AG160" s="89" t="s">
        <v>1396</v>
      </c>
    </row>
    <row r="161" spans="1:33" x14ac:dyDescent="0.25">
      <c r="A161" s="89" t="str">
        <f t="shared" si="4"/>
        <v>3861</v>
      </c>
      <c r="B161" s="89" t="s">
        <v>1393</v>
      </c>
      <c r="C161" s="89" t="s">
        <v>1192</v>
      </c>
      <c r="D161" s="89">
        <f t="shared" si="5"/>
        <v>50</v>
      </c>
      <c r="E161" s="89">
        <v>66</v>
      </c>
      <c r="F161" s="89">
        <v>44.15</v>
      </c>
      <c r="G161" s="89">
        <v>29.14</v>
      </c>
      <c r="H161" s="89">
        <v>45</v>
      </c>
      <c r="I161" s="89">
        <v>5</v>
      </c>
      <c r="J161" s="89">
        <v>0</v>
      </c>
      <c r="K161" s="89">
        <v>0.9</v>
      </c>
      <c r="L161" s="89">
        <v>0.1</v>
      </c>
      <c r="M161" s="89">
        <v>0</v>
      </c>
      <c r="N161" s="89" t="s">
        <v>918</v>
      </c>
      <c r="O161" s="89">
        <v>19</v>
      </c>
      <c r="P161" s="89">
        <v>0.42</v>
      </c>
      <c r="Q161" s="89">
        <v>7.88</v>
      </c>
      <c r="R161" s="89" t="s">
        <v>1394</v>
      </c>
      <c r="S161" s="89" t="s">
        <v>920</v>
      </c>
      <c r="T161" s="89">
        <v>15</v>
      </c>
      <c r="U161" s="89">
        <v>0.43</v>
      </c>
      <c r="V161" s="89">
        <v>6.48</v>
      </c>
      <c r="W161" s="89" t="s">
        <v>1395</v>
      </c>
      <c r="X161" s="89" t="s">
        <v>917</v>
      </c>
      <c r="Y161" s="89">
        <v>8</v>
      </c>
      <c r="Z161" s="89">
        <v>0.33</v>
      </c>
      <c r="AA161" s="89">
        <v>2.64</v>
      </c>
      <c r="AB161" s="89" t="s">
        <v>1396</v>
      </c>
      <c r="AC161" s="89" t="s">
        <v>919</v>
      </c>
      <c r="AD161" s="89">
        <v>24</v>
      </c>
      <c r="AE161" s="89">
        <v>0.51</v>
      </c>
      <c r="AF161" s="89">
        <v>12.14</v>
      </c>
      <c r="AG161" s="89" t="s">
        <v>1396</v>
      </c>
    </row>
    <row r="162" spans="1:33" x14ac:dyDescent="0.25">
      <c r="A162" s="89" t="str">
        <f t="shared" si="4"/>
        <v>3901</v>
      </c>
      <c r="B162" s="89" t="s">
        <v>1393</v>
      </c>
      <c r="C162" s="89" t="s">
        <v>1193</v>
      </c>
      <c r="D162" s="89">
        <f t="shared" si="5"/>
        <v>92</v>
      </c>
      <c r="E162" s="89">
        <v>66</v>
      </c>
      <c r="F162" s="89">
        <v>45.59</v>
      </c>
      <c r="G162" s="89">
        <v>30.09</v>
      </c>
      <c r="H162" s="89">
        <v>85</v>
      </c>
      <c r="I162" s="89">
        <v>7</v>
      </c>
      <c r="J162" s="89">
        <v>0</v>
      </c>
      <c r="K162" s="89">
        <v>0.92</v>
      </c>
      <c r="L162" s="89">
        <v>0.08</v>
      </c>
      <c r="M162" s="89">
        <v>0</v>
      </c>
      <c r="N162" s="89" t="s">
        <v>918</v>
      </c>
      <c r="O162" s="89">
        <v>19</v>
      </c>
      <c r="P162" s="89">
        <v>0.43</v>
      </c>
      <c r="Q162" s="89">
        <v>8.16</v>
      </c>
      <c r="R162" s="89" t="s">
        <v>1394</v>
      </c>
      <c r="S162" s="89" t="s">
        <v>920</v>
      </c>
      <c r="T162" s="89">
        <v>15</v>
      </c>
      <c r="U162" s="89">
        <v>0.43</v>
      </c>
      <c r="V162" s="89">
        <v>6.46</v>
      </c>
      <c r="W162" s="89" t="s">
        <v>1395</v>
      </c>
      <c r="X162" s="89" t="s">
        <v>917</v>
      </c>
      <c r="Y162" s="89">
        <v>8</v>
      </c>
      <c r="Z162" s="89">
        <v>0.37</v>
      </c>
      <c r="AA162" s="89">
        <v>2.96</v>
      </c>
      <c r="AB162" s="89" t="s">
        <v>1396</v>
      </c>
      <c r="AC162" s="89" t="s">
        <v>919</v>
      </c>
      <c r="AD162" s="89">
        <v>24</v>
      </c>
      <c r="AE162" s="89">
        <v>0.52</v>
      </c>
      <c r="AF162" s="89">
        <v>12.51</v>
      </c>
      <c r="AG162" s="89" t="s">
        <v>1396</v>
      </c>
    </row>
    <row r="163" spans="1:33" x14ac:dyDescent="0.25">
      <c r="A163" s="89" t="str">
        <f t="shared" si="4"/>
        <v>3941</v>
      </c>
      <c r="B163" s="89" t="s">
        <v>1393</v>
      </c>
      <c r="C163" s="89" t="s">
        <v>1194</v>
      </c>
      <c r="D163" s="89">
        <f t="shared" si="5"/>
        <v>66</v>
      </c>
      <c r="E163" s="89">
        <v>66</v>
      </c>
      <c r="F163" s="89">
        <v>39.74</v>
      </c>
      <c r="G163" s="89">
        <v>26.23</v>
      </c>
      <c r="H163" s="89">
        <v>66</v>
      </c>
      <c r="I163" s="89">
        <v>0</v>
      </c>
      <c r="J163" s="89">
        <v>0</v>
      </c>
      <c r="K163" s="89">
        <v>1</v>
      </c>
      <c r="L163" s="89">
        <v>0</v>
      </c>
      <c r="M163" s="89">
        <v>0</v>
      </c>
      <c r="N163" s="89" t="s">
        <v>918</v>
      </c>
      <c r="O163" s="89">
        <v>19</v>
      </c>
      <c r="P163" s="89">
        <v>0.38</v>
      </c>
      <c r="Q163" s="89">
        <v>7.21</v>
      </c>
      <c r="R163" s="89" t="s">
        <v>1394</v>
      </c>
      <c r="S163" s="89" t="s">
        <v>920</v>
      </c>
      <c r="T163" s="89">
        <v>15</v>
      </c>
      <c r="U163" s="89">
        <v>0.38</v>
      </c>
      <c r="V163" s="89">
        <v>5.7</v>
      </c>
      <c r="W163" s="89" t="s">
        <v>1395</v>
      </c>
      <c r="X163" s="89" t="s">
        <v>917</v>
      </c>
      <c r="Y163" s="89">
        <v>8</v>
      </c>
      <c r="Z163" s="89">
        <v>0.32</v>
      </c>
      <c r="AA163" s="89">
        <v>2.5499999999999998</v>
      </c>
      <c r="AB163" s="89" t="s">
        <v>1396</v>
      </c>
      <c r="AC163" s="89" t="s">
        <v>919</v>
      </c>
      <c r="AD163" s="89">
        <v>24</v>
      </c>
      <c r="AE163" s="89">
        <v>0.45</v>
      </c>
      <c r="AF163" s="89">
        <v>10.77</v>
      </c>
      <c r="AG163" s="89" t="s">
        <v>1396</v>
      </c>
    </row>
    <row r="164" spans="1:33" x14ac:dyDescent="0.25">
      <c r="A164" s="89" t="str">
        <f t="shared" si="4"/>
        <v>3981</v>
      </c>
      <c r="B164" s="89" t="s">
        <v>1393</v>
      </c>
      <c r="C164" s="89" t="s">
        <v>1195</v>
      </c>
      <c r="D164" s="89">
        <f t="shared" si="5"/>
        <v>78</v>
      </c>
      <c r="E164" s="89">
        <v>66</v>
      </c>
      <c r="F164" s="89">
        <v>48.04</v>
      </c>
      <c r="G164" s="89">
        <v>31.71</v>
      </c>
      <c r="H164" s="89">
        <v>72</v>
      </c>
      <c r="I164" s="89">
        <v>6</v>
      </c>
      <c r="J164" s="89">
        <v>0</v>
      </c>
      <c r="K164" s="89">
        <v>0.92</v>
      </c>
      <c r="L164" s="89">
        <v>0.08</v>
      </c>
      <c r="M164" s="89">
        <v>0</v>
      </c>
      <c r="N164" s="89" t="s">
        <v>918</v>
      </c>
      <c r="O164" s="89">
        <v>19</v>
      </c>
      <c r="P164" s="89">
        <v>0.47</v>
      </c>
      <c r="Q164" s="89">
        <v>8.85</v>
      </c>
      <c r="R164" s="89" t="s">
        <v>1394</v>
      </c>
      <c r="S164" s="89" t="s">
        <v>920</v>
      </c>
      <c r="T164" s="89">
        <v>15</v>
      </c>
      <c r="U164" s="89">
        <v>0.45</v>
      </c>
      <c r="V164" s="89">
        <v>6.77</v>
      </c>
      <c r="W164" s="89" t="s">
        <v>1395</v>
      </c>
      <c r="X164" s="89" t="s">
        <v>917</v>
      </c>
      <c r="Y164" s="89">
        <v>8</v>
      </c>
      <c r="Z164" s="89">
        <v>0.39</v>
      </c>
      <c r="AA164" s="89">
        <v>3.06</v>
      </c>
      <c r="AB164" s="89" t="s">
        <v>1396</v>
      </c>
      <c r="AC164" s="89" t="s">
        <v>919</v>
      </c>
      <c r="AD164" s="89">
        <v>24</v>
      </c>
      <c r="AE164" s="89">
        <v>0.54</v>
      </c>
      <c r="AF164" s="89">
        <v>13.03</v>
      </c>
      <c r="AG164" s="89" t="s">
        <v>1396</v>
      </c>
    </row>
    <row r="165" spans="1:33" x14ac:dyDescent="0.25">
      <c r="A165" s="89" t="str">
        <f t="shared" si="4"/>
        <v>4000</v>
      </c>
      <c r="B165" s="89" t="s">
        <v>1393</v>
      </c>
      <c r="C165" s="89" t="s">
        <v>1196</v>
      </c>
      <c r="D165" s="89">
        <f t="shared" si="5"/>
        <v>50</v>
      </c>
      <c r="E165" s="89">
        <v>66</v>
      </c>
      <c r="F165" s="89">
        <v>59.27</v>
      </c>
      <c r="G165" s="89">
        <v>39.119999999999997</v>
      </c>
      <c r="H165" s="89">
        <v>39</v>
      </c>
      <c r="I165" s="89">
        <v>11</v>
      </c>
      <c r="J165" s="89">
        <v>0</v>
      </c>
      <c r="K165" s="89">
        <v>0.78</v>
      </c>
      <c r="L165" s="89">
        <v>0.22</v>
      </c>
      <c r="M165" s="89">
        <v>0</v>
      </c>
      <c r="N165" s="89" t="s">
        <v>918</v>
      </c>
      <c r="O165" s="89">
        <v>19</v>
      </c>
      <c r="P165" s="89">
        <v>0.56999999999999995</v>
      </c>
      <c r="Q165" s="89">
        <v>10.9</v>
      </c>
      <c r="R165" s="89" t="s">
        <v>1394</v>
      </c>
      <c r="S165" s="89" t="s">
        <v>920</v>
      </c>
      <c r="T165" s="89">
        <v>15</v>
      </c>
      <c r="U165" s="89">
        <v>0.56999999999999995</v>
      </c>
      <c r="V165" s="89">
        <v>8.58</v>
      </c>
      <c r="W165" s="89" t="s">
        <v>1395</v>
      </c>
      <c r="X165" s="89" t="s">
        <v>917</v>
      </c>
      <c r="Y165" s="89">
        <v>8</v>
      </c>
      <c r="Z165" s="89">
        <v>0.52</v>
      </c>
      <c r="AA165" s="89">
        <v>4.18</v>
      </c>
      <c r="AB165" s="89" t="s">
        <v>1396</v>
      </c>
      <c r="AC165" s="89" t="s">
        <v>919</v>
      </c>
      <c r="AD165" s="89">
        <v>24</v>
      </c>
      <c r="AE165" s="89">
        <v>0.65</v>
      </c>
      <c r="AF165" s="89">
        <v>15.46</v>
      </c>
      <c r="AG165" s="89" t="s">
        <v>1396</v>
      </c>
    </row>
    <row r="166" spans="1:33" x14ac:dyDescent="0.25">
      <c r="A166" s="89" t="str">
        <f t="shared" si="4"/>
        <v>4001</v>
      </c>
      <c r="B166" s="89" t="s">
        <v>1393</v>
      </c>
      <c r="C166" s="89" t="s">
        <v>1197</v>
      </c>
      <c r="D166" s="89">
        <f t="shared" si="5"/>
        <v>63</v>
      </c>
      <c r="E166" s="89">
        <v>66</v>
      </c>
      <c r="F166" s="89">
        <v>48.99</v>
      </c>
      <c r="G166" s="89">
        <v>32.33</v>
      </c>
      <c r="H166" s="89">
        <v>57</v>
      </c>
      <c r="I166" s="89">
        <v>6</v>
      </c>
      <c r="J166" s="89">
        <v>0</v>
      </c>
      <c r="K166" s="89">
        <v>0.9</v>
      </c>
      <c r="L166" s="89">
        <v>0.1</v>
      </c>
      <c r="M166" s="89">
        <v>0</v>
      </c>
      <c r="N166" s="89" t="s">
        <v>918</v>
      </c>
      <c r="O166" s="89">
        <v>19</v>
      </c>
      <c r="P166" s="89">
        <v>0.48</v>
      </c>
      <c r="Q166" s="89">
        <v>9.14</v>
      </c>
      <c r="R166" s="89" t="s">
        <v>1394</v>
      </c>
      <c r="S166" s="89" t="s">
        <v>920</v>
      </c>
      <c r="T166" s="89">
        <v>15</v>
      </c>
      <c r="U166" s="89">
        <v>0.45</v>
      </c>
      <c r="V166" s="89">
        <v>6.81</v>
      </c>
      <c r="W166" s="89" t="s">
        <v>1395</v>
      </c>
      <c r="X166" s="89" t="s">
        <v>917</v>
      </c>
      <c r="Y166" s="89">
        <v>8</v>
      </c>
      <c r="Z166" s="89">
        <v>0.38</v>
      </c>
      <c r="AA166" s="89">
        <v>2.98</v>
      </c>
      <c r="AB166" s="89" t="s">
        <v>1396</v>
      </c>
      <c r="AC166" s="89" t="s">
        <v>919</v>
      </c>
      <c r="AD166" s="89">
        <v>24</v>
      </c>
      <c r="AE166" s="89">
        <v>0.56000000000000005</v>
      </c>
      <c r="AF166" s="89">
        <v>13.4</v>
      </c>
      <c r="AG166" s="89" t="s">
        <v>1396</v>
      </c>
    </row>
    <row r="167" spans="1:33" x14ac:dyDescent="0.25">
      <c r="A167" s="89" t="str">
        <f t="shared" si="4"/>
        <v>4012</v>
      </c>
      <c r="B167" s="89" t="s">
        <v>1393</v>
      </c>
      <c r="C167" s="89" t="s">
        <v>1198</v>
      </c>
      <c r="D167" s="89">
        <f t="shared" si="5"/>
        <v>71</v>
      </c>
      <c r="E167" s="89">
        <v>66</v>
      </c>
      <c r="F167" s="89">
        <v>47.59</v>
      </c>
      <c r="G167" s="89">
        <v>31.41</v>
      </c>
      <c r="H167" s="89">
        <v>67</v>
      </c>
      <c r="I167" s="89">
        <v>4</v>
      </c>
      <c r="J167" s="89">
        <v>0</v>
      </c>
      <c r="K167" s="89">
        <v>0.94</v>
      </c>
      <c r="L167" s="89">
        <v>0.06</v>
      </c>
      <c r="M167" s="89">
        <v>0</v>
      </c>
      <c r="N167" s="89" t="s">
        <v>918</v>
      </c>
      <c r="O167" s="89">
        <v>19</v>
      </c>
      <c r="P167" s="89">
        <v>0.46</v>
      </c>
      <c r="Q167" s="89">
        <v>8.83</v>
      </c>
      <c r="R167" s="89" t="s">
        <v>1394</v>
      </c>
      <c r="S167" s="89" t="s">
        <v>920</v>
      </c>
      <c r="T167" s="89">
        <v>15</v>
      </c>
      <c r="U167" s="89">
        <v>0.46</v>
      </c>
      <c r="V167" s="89">
        <v>6.89</v>
      </c>
      <c r="W167" s="89" t="s">
        <v>1395</v>
      </c>
      <c r="X167" s="89" t="s">
        <v>917</v>
      </c>
      <c r="Y167" s="89">
        <v>8</v>
      </c>
      <c r="Z167" s="89">
        <v>0.37</v>
      </c>
      <c r="AA167" s="89">
        <v>2.94</v>
      </c>
      <c r="AB167" s="89" t="s">
        <v>1396</v>
      </c>
      <c r="AC167" s="89" t="s">
        <v>919</v>
      </c>
      <c r="AD167" s="89">
        <v>24</v>
      </c>
      <c r="AE167" s="89">
        <v>0.53</v>
      </c>
      <c r="AF167" s="89">
        <v>12.75</v>
      </c>
      <c r="AG167" s="89" t="s">
        <v>1396</v>
      </c>
    </row>
    <row r="168" spans="1:33" x14ac:dyDescent="0.25">
      <c r="A168" s="89" t="str">
        <f t="shared" si="4"/>
        <v>4021</v>
      </c>
      <c r="B168" s="89" t="s">
        <v>1393</v>
      </c>
      <c r="C168" s="89" t="s">
        <v>1199</v>
      </c>
      <c r="D168" s="89">
        <f t="shared" si="5"/>
        <v>82</v>
      </c>
      <c r="E168" s="89">
        <v>66</v>
      </c>
      <c r="F168" s="89">
        <v>44.57</v>
      </c>
      <c r="G168" s="89">
        <v>29.41</v>
      </c>
      <c r="H168" s="89">
        <v>80</v>
      </c>
      <c r="I168" s="89">
        <v>2</v>
      </c>
      <c r="J168" s="89">
        <v>0</v>
      </c>
      <c r="K168" s="89">
        <v>0.98</v>
      </c>
      <c r="L168" s="89">
        <v>0.02</v>
      </c>
      <c r="M168" s="89">
        <v>0</v>
      </c>
      <c r="N168" s="89" t="s">
        <v>918</v>
      </c>
      <c r="O168" s="89">
        <v>19</v>
      </c>
      <c r="P168" s="89">
        <v>0.42</v>
      </c>
      <c r="Q168" s="89">
        <v>7.96</v>
      </c>
      <c r="R168" s="89" t="s">
        <v>1394</v>
      </c>
      <c r="S168" s="89" t="s">
        <v>920</v>
      </c>
      <c r="T168" s="89">
        <v>15</v>
      </c>
      <c r="U168" s="89">
        <v>0.42</v>
      </c>
      <c r="V168" s="89">
        <v>6.35</v>
      </c>
      <c r="W168" s="89" t="s">
        <v>1395</v>
      </c>
      <c r="X168" s="89" t="s">
        <v>917</v>
      </c>
      <c r="Y168" s="89">
        <v>8</v>
      </c>
      <c r="Z168" s="89">
        <v>0.3</v>
      </c>
      <c r="AA168" s="89">
        <v>2.38</v>
      </c>
      <c r="AB168" s="89" t="s">
        <v>1396</v>
      </c>
      <c r="AC168" s="89" t="s">
        <v>919</v>
      </c>
      <c r="AD168" s="89">
        <v>24</v>
      </c>
      <c r="AE168" s="89">
        <v>0.53</v>
      </c>
      <c r="AF168" s="89">
        <v>12.72</v>
      </c>
      <c r="AG168" s="89" t="s">
        <v>1396</v>
      </c>
    </row>
    <row r="169" spans="1:33" x14ac:dyDescent="0.25">
      <c r="A169" s="89" t="str">
        <f t="shared" si="4"/>
        <v>4031</v>
      </c>
      <c r="B169" s="89" t="s">
        <v>1393</v>
      </c>
      <c r="C169" s="89" t="s">
        <v>1200</v>
      </c>
      <c r="D169" s="89">
        <f t="shared" si="5"/>
        <v>156</v>
      </c>
      <c r="E169" s="89">
        <v>66</v>
      </c>
      <c r="F169" s="89">
        <v>45.89</v>
      </c>
      <c r="G169" s="89">
        <v>30.29</v>
      </c>
      <c r="H169" s="89">
        <v>150</v>
      </c>
      <c r="I169" s="89">
        <v>6</v>
      </c>
      <c r="J169" s="89">
        <v>0</v>
      </c>
      <c r="K169" s="89">
        <v>0.96</v>
      </c>
      <c r="L169" s="89">
        <v>0.04</v>
      </c>
      <c r="M169" s="89">
        <v>0</v>
      </c>
      <c r="N169" s="89" t="s">
        <v>918</v>
      </c>
      <c r="O169" s="89">
        <v>19</v>
      </c>
      <c r="P169" s="89">
        <v>0.42</v>
      </c>
      <c r="Q169" s="89">
        <v>7.96</v>
      </c>
      <c r="R169" s="89" t="s">
        <v>1394</v>
      </c>
      <c r="S169" s="89" t="s">
        <v>920</v>
      </c>
      <c r="T169" s="89">
        <v>15</v>
      </c>
      <c r="U169" s="89">
        <v>0.47</v>
      </c>
      <c r="V169" s="89">
        <v>7.08</v>
      </c>
      <c r="W169" s="89" t="s">
        <v>1395</v>
      </c>
      <c r="X169" s="89" t="s">
        <v>917</v>
      </c>
      <c r="Y169" s="89">
        <v>8</v>
      </c>
      <c r="Z169" s="89">
        <v>0.35</v>
      </c>
      <c r="AA169" s="89">
        <v>2.76</v>
      </c>
      <c r="AB169" s="89" t="s">
        <v>1396</v>
      </c>
      <c r="AC169" s="89" t="s">
        <v>919</v>
      </c>
      <c r="AD169" s="89">
        <v>24</v>
      </c>
      <c r="AE169" s="89">
        <v>0.52</v>
      </c>
      <c r="AF169" s="89">
        <v>12.49</v>
      </c>
      <c r="AG169" s="89" t="s">
        <v>1396</v>
      </c>
    </row>
    <row r="170" spans="1:33" x14ac:dyDescent="0.25">
      <c r="A170" s="89" t="str">
        <f t="shared" si="4"/>
        <v>4061</v>
      </c>
      <c r="B170" s="89" t="s">
        <v>1393</v>
      </c>
      <c r="C170" s="89" t="s">
        <v>1201</v>
      </c>
      <c r="D170" s="89">
        <f t="shared" si="5"/>
        <v>143</v>
      </c>
      <c r="E170" s="89">
        <v>66</v>
      </c>
      <c r="F170" s="89">
        <v>52.1</v>
      </c>
      <c r="G170" s="89">
        <v>34.380000000000003</v>
      </c>
      <c r="H170" s="89">
        <v>128</v>
      </c>
      <c r="I170" s="89">
        <v>15</v>
      </c>
      <c r="J170" s="89">
        <v>0</v>
      </c>
      <c r="K170" s="89">
        <v>0.9</v>
      </c>
      <c r="L170" s="89">
        <v>0.1</v>
      </c>
      <c r="M170" s="89">
        <v>0</v>
      </c>
      <c r="N170" s="89" t="s">
        <v>918</v>
      </c>
      <c r="O170" s="89">
        <v>19</v>
      </c>
      <c r="P170" s="89">
        <v>0.49</v>
      </c>
      <c r="Q170" s="89">
        <v>9.31</v>
      </c>
      <c r="R170" s="89" t="s">
        <v>1394</v>
      </c>
      <c r="S170" s="89" t="s">
        <v>920</v>
      </c>
      <c r="T170" s="89">
        <v>15</v>
      </c>
      <c r="U170" s="89">
        <v>0.52</v>
      </c>
      <c r="V170" s="89">
        <v>7.76</v>
      </c>
      <c r="W170" s="89" t="s">
        <v>1395</v>
      </c>
      <c r="X170" s="89" t="s">
        <v>917</v>
      </c>
      <c r="Y170" s="89">
        <v>8</v>
      </c>
      <c r="Z170" s="89">
        <v>0.4</v>
      </c>
      <c r="AA170" s="89">
        <v>3.16</v>
      </c>
      <c r="AB170" s="89" t="s">
        <v>1396</v>
      </c>
      <c r="AC170" s="89" t="s">
        <v>919</v>
      </c>
      <c r="AD170" s="89">
        <v>24</v>
      </c>
      <c r="AE170" s="89">
        <v>0.59</v>
      </c>
      <c r="AF170" s="89">
        <v>14.15</v>
      </c>
      <c r="AG170" s="89" t="s">
        <v>1396</v>
      </c>
    </row>
    <row r="171" spans="1:33" x14ac:dyDescent="0.25">
      <c r="A171" s="89" t="str">
        <f t="shared" si="4"/>
        <v>4071</v>
      </c>
      <c r="B171" s="89" t="s">
        <v>1393</v>
      </c>
      <c r="C171" s="89" t="s">
        <v>1202</v>
      </c>
      <c r="D171" s="89">
        <f t="shared" si="5"/>
        <v>50</v>
      </c>
      <c r="E171" s="89">
        <v>66</v>
      </c>
      <c r="F171" s="89">
        <v>28.03</v>
      </c>
      <c r="G171" s="89">
        <v>18.5</v>
      </c>
      <c r="H171" s="89">
        <v>50</v>
      </c>
      <c r="I171" s="89">
        <v>0</v>
      </c>
      <c r="J171" s="89">
        <v>0</v>
      </c>
      <c r="K171" s="89">
        <v>1</v>
      </c>
      <c r="L171" s="89">
        <v>0</v>
      </c>
      <c r="M171" s="89">
        <v>0</v>
      </c>
      <c r="N171" s="89" t="s">
        <v>918</v>
      </c>
      <c r="O171" s="89">
        <v>19</v>
      </c>
      <c r="P171" s="89">
        <v>0.3</v>
      </c>
      <c r="Q171" s="89">
        <v>5.76</v>
      </c>
      <c r="R171" s="89" t="s">
        <v>1394</v>
      </c>
      <c r="S171" s="89" t="s">
        <v>920</v>
      </c>
      <c r="T171" s="89">
        <v>15</v>
      </c>
      <c r="U171" s="89">
        <v>0.25</v>
      </c>
      <c r="V171" s="89">
        <v>3.72</v>
      </c>
      <c r="W171" s="89" t="s">
        <v>1395</v>
      </c>
      <c r="X171" s="89" t="s">
        <v>917</v>
      </c>
      <c r="Y171" s="89">
        <v>8</v>
      </c>
      <c r="Z171" s="89">
        <v>0.15</v>
      </c>
      <c r="AA171" s="89">
        <v>1.22</v>
      </c>
      <c r="AB171" s="89" t="s">
        <v>1396</v>
      </c>
      <c r="AC171" s="89" t="s">
        <v>919</v>
      </c>
      <c r="AD171" s="89">
        <v>24</v>
      </c>
      <c r="AE171" s="89">
        <v>0.33</v>
      </c>
      <c r="AF171" s="89">
        <v>7.8</v>
      </c>
      <c r="AG171" s="89" t="s">
        <v>1396</v>
      </c>
    </row>
    <row r="172" spans="1:33" x14ac:dyDescent="0.25">
      <c r="A172" s="89" t="str">
        <f t="shared" si="4"/>
        <v>4091</v>
      </c>
      <c r="B172" s="89" t="s">
        <v>1393</v>
      </c>
      <c r="C172" s="89" t="s">
        <v>1203</v>
      </c>
      <c r="D172" s="89">
        <f t="shared" si="5"/>
        <v>71</v>
      </c>
      <c r="E172" s="89">
        <v>66</v>
      </c>
      <c r="F172" s="89">
        <v>48.4</v>
      </c>
      <c r="G172" s="89">
        <v>31.94</v>
      </c>
      <c r="H172" s="89">
        <v>66</v>
      </c>
      <c r="I172" s="89">
        <v>5</v>
      </c>
      <c r="J172" s="89">
        <v>0</v>
      </c>
      <c r="K172" s="89">
        <v>0.93</v>
      </c>
      <c r="L172" s="89">
        <v>7.0000000000000007E-2</v>
      </c>
      <c r="M172" s="89">
        <v>0</v>
      </c>
      <c r="N172" s="89" t="s">
        <v>918</v>
      </c>
      <c r="O172" s="89">
        <v>19</v>
      </c>
      <c r="P172" s="89">
        <v>0.48</v>
      </c>
      <c r="Q172" s="89">
        <v>9.07</v>
      </c>
      <c r="R172" s="89" t="s">
        <v>1394</v>
      </c>
      <c r="S172" s="89" t="s">
        <v>920</v>
      </c>
      <c r="T172" s="89">
        <v>15</v>
      </c>
      <c r="U172" s="89">
        <v>0.47</v>
      </c>
      <c r="V172" s="89">
        <v>7.01</v>
      </c>
      <c r="W172" s="89" t="s">
        <v>1395</v>
      </c>
      <c r="X172" s="89" t="s">
        <v>917</v>
      </c>
      <c r="Y172" s="89">
        <v>8</v>
      </c>
      <c r="Z172" s="89">
        <v>0.35</v>
      </c>
      <c r="AA172" s="89">
        <v>2.77</v>
      </c>
      <c r="AB172" s="89" t="s">
        <v>1396</v>
      </c>
      <c r="AC172" s="89" t="s">
        <v>919</v>
      </c>
      <c r="AD172" s="89">
        <v>24</v>
      </c>
      <c r="AE172" s="89">
        <v>0.55000000000000004</v>
      </c>
      <c r="AF172" s="89">
        <v>13.08</v>
      </c>
      <c r="AG172" s="89" t="s">
        <v>1396</v>
      </c>
    </row>
    <row r="173" spans="1:33" x14ac:dyDescent="0.25">
      <c r="A173" s="89" t="str">
        <f t="shared" si="4"/>
        <v>4121</v>
      </c>
      <c r="B173" s="89" t="s">
        <v>1393</v>
      </c>
      <c r="C173" s="89" t="s">
        <v>1204</v>
      </c>
      <c r="D173" s="89">
        <f t="shared" si="5"/>
        <v>44</v>
      </c>
      <c r="E173" s="89">
        <v>66</v>
      </c>
      <c r="F173" s="89">
        <v>38.33</v>
      </c>
      <c r="G173" s="89">
        <v>25.3</v>
      </c>
      <c r="H173" s="89">
        <v>44</v>
      </c>
      <c r="I173" s="89">
        <v>0</v>
      </c>
      <c r="J173" s="89">
        <v>0</v>
      </c>
      <c r="K173" s="89">
        <v>1</v>
      </c>
      <c r="L173" s="89">
        <v>0</v>
      </c>
      <c r="M173" s="89">
        <v>0</v>
      </c>
      <c r="N173" s="89" t="s">
        <v>918</v>
      </c>
      <c r="O173" s="89">
        <v>19</v>
      </c>
      <c r="P173" s="89">
        <v>0.33</v>
      </c>
      <c r="Q173" s="89">
        <v>6.34</v>
      </c>
      <c r="R173" s="89" t="s">
        <v>1394</v>
      </c>
      <c r="S173" s="89" t="s">
        <v>920</v>
      </c>
      <c r="T173" s="89">
        <v>15</v>
      </c>
      <c r="U173" s="89">
        <v>0.36</v>
      </c>
      <c r="V173" s="89">
        <v>5.41</v>
      </c>
      <c r="W173" s="89" t="s">
        <v>1395</v>
      </c>
      <c r="X173" s="89" t="s">
        <v>917</v>
      </c>
      <c r="Y173" s="89">
        <v>8</v>
      </c>
      <c r="Z173" s="89">
        <v>0.28999999999999998</v>
      </c>
      <c r="AA173" s="89">
        <v>2.27</v>
      </c>
      <c r="AB173" s="89" t="s">
        <v>1396</v>
      </c>
      <c r="AC173" s="89" t="s">
        <v>919</v>
      </c>
      <c r="AD173" s="89">
        <v>24</v>
      </c>
      <c r="AE173" s="89">
        <v>0.47</v>
      </c>
      <c r="AF173" s="89">
        <v>11.27</v>
      </c>
      <c r="AG173" s="89" t="s">
        <v>1396</v>
      </c>
    </row>
    <row r="174" spans="1:33" x14ac:dyDescent="0.25">
      <c r="A174" s="89" t="str">
        <f t="shared" si="4"/>
        <v>4171</v>
      </c>
      <c r="B174" s="89" t="s">
        <v>1393</v>
      </c>
      <c r="C174" s="89" t="s">
        <v>1205</v>
      </c>
      <c r="D174" s="89">
        <f t="shared" si="5"/>
        <v>48</v>
      </c>
      <c r="E174" s="89">
        <v>66</v>
      </c>
      <c r="F174" s="89">
        <v>41.7</v>
      </c>
      <c r="G174" s="89">
        <v>27.52</v>
      </c>
      <c r="H174" s="89">
        <v>48</v>
      </c>
      <c r="I174" s="89">
        <v>0</v>
      </c>
      <c r="J174" s="89">
        <v>0</v>
      </c>
      <c r="K174" s="89">
        <v>1</v>
      </c>
      <c r="L174" s="89">
        <v>0</v>
      </c>
      <c r="M174" s="89">
        <v>0</v>
      </c>
      <c r="N174" s="89" t="s">
        <v>918</v>
      </c>
      <c r="O174" s="89">
        <v>19</v>
      </c>
      <c r="P174" s="89">
        <v>0.39</v>
      </c>
      <c r="Q174" s="89">
        <v>7.4</v>
      </c>
      <c r="R174" s="89" t="s">
        <v>1394</v>
      </c>
      <c r="S174" s="89" t="s">
        <v>920</v>
      </c>
      <c r="T174" s="89">
        <v>15</v>
      </c>
      <c r="U174" s="89">
        <v>0.36</v>
      </c>
      <c r="V174" s="89">
        <v>5.33</v>
      </c>
      <c r="W174" s="89" t="s">
        <v>1395</v>
      </c>
      <c r="X174" s="89" t="s">
        <v>917</v>
      </c>
      <c r="Y174" s="89">
        <v>8</v>
      </c>
      <c r="Z174" s="89">
        <v>0.32</v>
      </c>
      <c r="AA174" s="89">
        <v>2.56</v>
      </c>
      <c r="AB174" s="89" t="s">
        <v>1396</v>
      </c>
      <c r="AC174" s="89" t="s">
        <v>919</v>
      </c>
      <c r="AD174" s="89">
        <v>24</v>
      </c>
      <c r="AE174" s="89">
        <v>0.51</v>
      </c>
      <c r="AF174" s="89">
        <v>12.23</v>
      </c>
      <c r="AG174" s="89" t="s">
        <v>1396</v>
      </c>
    </row>
    <row r="175" spans="1:33" x14ac:dyDescent="0.25">
      <c r="A175" s="89" t="str">
        <f t="shared" si="4"/>
        <v>4221</v>
      </c>
      <c r="B175" s="89" t="s">
        <v>1393</v>
      </c>
      <c r="C175" s="89" t="s">
        <v>1206</v>
      </c>
      <c r="D175" s="89">
        <f t="shared" si="5"/>
        <v>117</v>
      </c>
      <c r="E175" s="89">
        <v>66</v>
      </c>
      <c r="F175" s="89">
        <v>58.6</v>
      </c>
      <c r="G175" s="89">
        <v>38.68</v>
      </c>
      <c r="H175" s="89">
        <v>83</v>
      </c>
      <c r="I175" s="89">
        <v>34</v>
      </c>
      <c r="J175" s="89">
        <v>0</v>
      </c>
      <c r="K175" s="89">
        <v>0.71</v>
      </c>
      <c r="L175" s="89">
        <v>0.28999999999999998</v>
      </c>
      <c r="M175" s="89">
        <v>0</v>
      </c>
      <c r="N175" s="89" t="s">
        <v>918</v>
      </c>
      <c r="O175" s="89">
        <v>19</v>
      </c>
      <c r="P175" s="89">
        <v>0.53</v>
      </c>
      <c r="Q175" s="89">
        <v>10.029999999999999</v>
      </c>
      <c r="R175" s="89" t="s">
        <v>1394</v>
      </c>
      <c r="S175" s="89" t="s">
        <v>920</v>
      </c>
      <c r="T175" s="89">
        <v>15</v>
      </c>
      <c r="U175" s="89">
        <v>0.61</v>
      </c>
      <c r="V175" s="89">
        <v>9.1999999999999993</v>
      </c>
      <c r="W175" s="89" t="s">
        <v>1395</v>
      </c>
      <c r="X175" s="89" t="s">
        <v>917</v>
      </c>
      <c r="Y175" s="89">
        <v>8</v>
      </c>
      <c r="Z175" s="89">
        <v>0.48</v>
      </c>
      <c r="AA175" s="89">
        <v>3.85</v>
      </c>
      <c r="AB175" s="89" t="s">
        <v>1396</v>
      </c>
      <c r="AC175" s="89" t="s">
        <v>919</v>
      </c>
      <c r="AD175" s="89">
        <v>24</v>
      </c>
      <c r="AE175" s="89">
        <v>0.65</v>
      </c>
      <c r="AF175" s="89">
        <v>15.59</v>
      </c>
      <c r="AG175" s="89" t="s">
        <v>1396</v>
      </c>
    </row>
    <row r="176" spans="1:33" x14ac:dyDescent="0.25">
      <c r="A176" s="89" t="str">
        <f t="shared" si="4"/>
        <v>4241</v>
      </c>
      <c r="B176" s="89" t="s">
        <v>1393</v>
      </c>
      <c r="C176" s="89" t="s">
        <v>1207</v>
      </c>
      <c r="D176" s="89">
        <f t="shared" si="5"/>
        <v>138</v>
      </c>
      <c r="E176" s="89">
        <v>66</v>
      </c>
      <c r="F176" s="89">
        <v>47.98</v>
      </c>
      <c r="G176" s="89">
        <v>31.67</v>
      </c>
      <c r="H176" s="89">
        <v>130</v>
      </c>
      <c r="I176" s="89">
        <v>8</v>
      </c>
      <c r="J176" s="89">
        <v>0</v>
      </c>
      <c r="K176" s="89">
        <v>0.94</v>
      </c>
      <c r="L176" s="89">
        <v>0.06</v>
      </c>
      <c r="M176" s="89">
        <v>0</v>
      </c>
      <c r="N176" s="89" t="s">
        <v>918</v>
      </c>
      <c r="O176" s="89">
        <v>19</v>
      </c>
      <c r="P176" s="89">
        <v>0.44</v>
      </c>
      <c r="Q176" s="89">
        <v>8.31</v>
      </c>
      <c r="R176" s="89" t="s">
        <v>1394</v>
      </c>
      <c r="S176" s="89" t="s">
        <v>920</v>
      </c>
      <c r="T176" s="89">
        <v>15</v>
      </c>
      <c r="U176" s="89">
        <v>0.48</v>
      </c>
      <c r="V176" s="89">
        <v>7.21</v>
      </c>
      <c r="W176" s="89" t="s">
        <v>1395</v>
      </c>
      <c r="X176" s="89" t="s">
        <v>917</v>
      </c>
      <c r="Y176" s="89">
        <v>8</v>
      </c>
      <c r="Z176" s="89">
        <v>0.38</v>
      </c>
      <c r="AA176" s="89">
        <v>3.04</v>
      </c>
      <c r="AB176" s="89" t="s">
        <v>1396</v>
      </c>
      <c r="AC176" s="89" t="s">
        <v>919</v>
      </c>
      <c r="AD176" s="89">
        <v>24</v>
      </c>
      <c r="AE176" s="89">
        <v>0.55000000000000004</v>
      </c>
      <c r="AF176" s="89">
        <v>13.11</v>
      </c>
      <c r="AG176" s="89" t="s">
        <v>1396</v>
      </c>
    </row>
    <row r="177" spans="1:33" x14ac:dyDescent="0.25">
      <c r="A177" s="89" t="str">
        <f t="shared" si="4"/>
        <v>4261</v>
      </c>
      <c r="B177" s="89" t="s">
        <v>1393</v>
      </c>
      <c r="C177" s="89" t="s">
        <v>1208</v>
      </c>
      <c r="D177" s="89">
        <f t="shared" si="5"/>
        <v>119</v>
      </c>
      <c r="E177" s="89">
        <v>66</v>
      </c>
      <c r="F177" s="89">
        <v>42</v>
      </c>
      <c r="G177" s="89">
        <v>27.72</v>
      </c>
      <c r="H177" s="89">
        <v>115</v>
      </c>
      <c r="I177" s="89">
        <v>4</v>
      </c>
      <c r="J177" s="89">
        <v>0</v>
      </c>
      <c r="K177" s="89">
        <v>0.97</v>
      </c>
      <c r="L177" s="89">
        <v>0.03</v>
      </c>
      <c r="M177" s="89">
        <v>0</v>
      </c>
      <c r="N177" s="89" t="s">
        <v>918</v>
      </c>
      <c r="O177" s="89">
        <v>19</v>
      </c>
      <c r="P177" s="89">
        <v>0.4</v>
      </c>
      <c r="Q177" s="89">
        <v>7.68</v>
      </c>
      <c r="R177" s="89" t="s">
        <v>1394</v>
      </c>
      <c r="S177" s="89" t="s">
        <v>920</v>
      </c>
      <c r="T177" s="89">
        <v>15</v>
      </c>
      <c r="U177" s="89">
        <v>0.43</v>
      </c>
      <c r="V177" s="89">
        <v>6.42</v>
      </c>
      <c r="W177" s="89" t="s">
        <v>1395</v>
      </c>
      <c r="X177" s="89" t="s">
        <v>917</v>
      </c>
      <c r="Y177" s="89">
        <v>8</v>
      </c>
      <c r="Z177" s="89">
        <v>0.33</v>
      </c>
      <c r="AA177" s="89">
        <v>2.61</v>
      </c>
      <c r="AB177" s="89" t="s">
        <v>1396</v>
      </c>
      <c r="AC177" s="89" t="s">
        <v>919</v>
      </c>
      <c r="AD177" s="89">
        <v>24</v>
      </c>
      <c r="AE177" s="89">
        <v>0.46</v>
      </c>
      <c r="AF177" s="89">
        <v>11.01</v>
      </c>
      <c r="AG177" s="89" t="s">
        <v>1396</v>
      </c>
    </row>
    <row r="178" spans="1:33" x14ac:dyDescent="0.25">
      <c r="A178" s="89" t="str">
        <f t="shared" si="4"/>
        <v>4281</v>
      </c>
      <c r="B178" s="89" t="s">
        <v>1393</v>
      </c>
      <c r="C178" s="89" t="s">
        <v>1209</v>
      </c>
      <c r="D178" s="89">
        <f t="shared" si="5"/>
        <v>162</v>
      </c>
      <c r="E178" s="89">
        <v>66</v>
      </c>
      <c r="F178" s="89">
        <v>47.56</v>
      </c>
      <c r="G178" s="89">
        <v>31.39</v>
      </c>
      <c r="H178" s="89">
        <v>155</v>
      </c>
      <c r="I178" s="89">
        <v>7</v>
      </c>
      <c r="J178" s="89">
        <v>0</v>
      </c>
      <c r="K178" s="89">
        <v>0.96</v>
      </c>
      <c r="L178" s="89">
        <v>0.04</v>
      </c>
      <c r="M178" s="89">
        <v>0</v>
      </c>
      <c r="N178" s="89" t="s">
        <v>918</v>
      </c>
      <c r="O178" s="89">
        <v>19</v>
      </c>
      <c r="P178" s="89">
        <v>0.46</v>
      </c>
      <c r="Q178" s="89">
        <v>8.69</v>
      </c>
      <c r="R178" s="89" t="s">
        <v>1394</v>
      </c>
      <c r="S178" s="89" t="s">
        <v>920</v>
      </c>
      <c r="T178" s="89">
        <v>15</v>
      </c>
      <c r="U178" s="89">
        <v>0.44</v>
      </c>
      <c r="V178" s="89">
        <v>6.67</v>
      </c>
      <c r="W178" s="89" t="s">
        <v>1395</v>
      </c>
      <c r="X178" s="89" t="s">
        <v>917</v>
      </c>
      <c r="Y178" s="89">
        <v>8</v>
      </c>
      <c r="Z178" s="89">
        <v>0.38</v>
      </c>
      <c r="AA178" s="89">
        <v>3.01</v>
      </c>
      <c r="AB178" s="89" t="s">
        <v>1396</v>
      </c>
      <c r="AC178" s="89" t="s">
        <v>919</v>
      </c>
      <c r="AD178" s="89">
        <v>24</v>
      </c>
      <c r="AE178" s="89">
        <v>0.54</v>
      </c>
      <c r="AF178" s="89">
        <v>13.02</v>
      </c>
      <c r="AG178" s="89" t="s">
        <v>1396</v>
      </c>
    </row>
    <row r="179" spans="1:33" x14ac:dyDescent="0.25">
      <c r="A179" s="89" t="str">
        <f t="shared" si="4"/>
        <v>4301</v>
      </c>
      <c r="B179" s="89" t="s">
        <v>1393</v>
      </c>
      <c r="C179" s="89" t="s">
        <v>1210</v>
      </c>
      <c r="D179" s="89">
        <f t="shared" si="5"/>
        <v>50</v>
      </c>
      <c r="E179" s="89">
        <v>66</v>
      </c>
      <c r="F179" s="89">
        <v>43.15</v>
      </c>
      <c r="G179" s="89">
        <v>28.48</v>
      </c>
      <c r="H179" s="89">
        <v>49</v>
      </c>
      <c r="I179" s="89">
        <v>1</v>
      </c>
      <c r="J179" s="89">
        <v>0</v>
      </c>
      <c r="K179" s="89">
        <v>0.98</v>
      </c>
      <c r="L179" s="89">
        <v>0.02</v>
      </c>
      <c r="M179" s="89">
        <v>0</v>
      </c>
      <c r="N179" s="89" t="s">
        <v>918</v>
      </c>
      <c r="O179" s="89">
        <v>19</v>
      </c>
      <c r="P179" s="89">
        <v>0.41</v>
      </c>
      <c r="Q179" s="89">
        <v>7.7</v>
      </c>
      <c r="R179" s="89" t="s">
        <v>1394</v>
      </c>
      <c r="S179" s="89" t="s">
        <v>920</v>
      </c>
      <c r="T179" s="89">
        <v>15</v>
      </c>
      <c r="U179" s="89">
        <v>0.41</v>
      </c>
      <c r="V179" s="89">
        <v>6.1</v>
      </c>
      <c r="W179" s="89" t="s">
        <v>1395</v>
      </c>
      <c r="X179" s="89" t="s">
        <v>917</v>
      </c>
      <c r="Y179" s="89">
        <v>8</v>
      </c>
      <c r="Z179" s="89">
        <v>0.32</v>
      </c>
      <c r="AA179" s="89">
        <v>2.54</v>
      </c>
      <c r="AB179" s="89" t="s">
        <v>1396</v>
      </c>
      <c r="AC179" s="89" t="s">
        <v>919</v>
      </c>
      <c r="AD179" s="89">
        <v>24</v>
      </c>
      <c r="AE179" s="89">
        <v>0.51</v>
      </c>
      <c r="AF179" s="89">
        <v>12.14</v>
      </c>
      <c r="AG179" s="89" t="s">
        <v>1396</v>
      </c>
    </row>
    <row r="180" spans="1:33" x14ac:dyDescent="0.25">
      <c r="A180" s="89" t="str">
        <f t="shared" si="4"/>
        <v>4341</v>
      </c>
      <c r="B180" s="89" t="s">
        <v>1393</v>
      </c>
      <c r="C180" s="89" t="s">
        <v>1211</v>
      </c>
      <c r="D180" s="89">
        <f t="shared" si="5"/>
        <v>42</v>
      </c>
      <c r="E180" s="89">
        <v>66</v>
      </c>
      <c r="F180" s="89">
        <v>37.159999999999997</v>
      </c>
      <c r="G180" s="89">
        <v>24.52</v>
      </c>
      <c r="H180" s="89">
        <v>42</v>
      </c>
      <c r="I180" s="89">
        <v>0</v>
      </c>
      <c r="J180" s="89">
        <v>0</v>
      </c>
      <c r="K180" s="89">
        <v>1</v>
      </c>
      <c r="L180" s="89">
        <v>0</v>
      </c>
      <c r="M180" s="89">
        <v>0</v>
      </c>
      <c r="N180" s="89" t="s">
        <v>918</v>
      </c>
      <c r="O180" s="89">
        <v>19</v>
      </c>
      <c r="P180" s="89">
        <v>0.36</v>
      </c>
      <c r="Q180" s="89">
        <v>6.81</v>
      </c>
      <c r="R180" s="89" t="s">
        <v>1394</v>
      </c>
      <c r="S180" s="89" t="s">
        <v>920</v>
      </c>
      <c r="T180" s="89">
        <v>15</v>
      </c>
      <c r="U180" s="89">
        <v>0.38</v>
      </c>
      <c r="V180" s="89">
        <v>5.64</v>
      </c>
      <c r="W180" s="89" t="s">
        <v>1395</v>
      </c>
      <c r="X180" s="89" t="s">
        <v>917</v>
      </c>
      <c r="Y180" s="89">
        <v>8</v>
      </c>
      <c r="Z180" s="89">
        <v>0.32</v>
      </c>
      <c r="AA180" s="89">
        <v>2.5</v>
      </c>
      <c r="AB180" s="89" t="s">
        <v>1396</v>
      </c>
      <c r="AC180" s="89" t="s">
        <v>919</v>
      </c>
      <c r="AD180" s="89">
        <v>24</v>
      </c>
      <c r="AE180" s="89">
        <v>0.4</v>
      </c>
      <c r="AF180" s="89">
        <v>9.57</v>
      </c>
      <c r="AG180" s="89" t="s">
        <v>1396</v>
      </c>
    </row>
    <row r="181" spans="1:33" x14ac:dyDescent="0.25">
      <c r="A181" s="89" t="str">
        <f t="shared" si="4"/>
        <v>4381</v>
      </c>
      <c r="B181" s="89" t="s">
        <v>1393</v>
      </c>
      <c r="C181" s="89" t="s">
        <v>1212</v>
      </c>
      <c r="D181" s="89">
        <f t="shared" si="5"/>
        <v>136</v>
      </c>
      <c r="E181" s="89">
        <v>66</v>
      </c>
      <c r="F181" s="89">
        <v>51.56</v>
      </c>
      <c r="G181" s="89">
        <v>34.03</v>
      </c>
      <c r="H181" s="89">
        <v>116</v>
      </c>
      <c r="I181" s="89">
        <v>20</v>
      </c>
      <c r="J181" s="89">
        <v>0</v>
      </c>
      <c r="K181" s="89">
        <v>0.85</v>
      </c>
      <c r="L181" s="89">
        <v>0.15</v>
      </c>
      <c r="M181" s="89">
        <v>0</v>
      </c>
      <c r="N181" s="89" t="s">
        <v>918</v>
      </c>
      <c r="O181" s="89">
        <v>19</v>
      </c>
      <c r="P181" s="89">
        <v>0.48</v>
      </c>
      <c r="Q181" s="89">
        <v>9.15</v>
      </c>
      <c r="R181" s="89" t="s">
        <v>1394</v>
      </c>
      <c r="S181" s="89" t="s">
        <v>920</v>
      </c>
      <c r="T181" s="89">
        <v>15</v>
      </c>
      <c r="U181" s="89">
        <v>0.51</v>
      </c>
      <c r="V181" s="89">
        <v>7.71</v>
      </c>
      <c r="W181" s="89" t="s">
        <v>1395</v>
      </c>
      <c r="X181" s="89" t="s">
        <v>917</v>
      </c>
      <c r="Y181" s="89">
        <v>8</v>
      </c>
      <c r="Z181" s="89">
        <v>0.43</v>
      </c>
      <c r="AA181" s="89">
        <v>3.43</v>
      </c>
      <c r="AB181" s="89" t="s">
        <v>1396</v>
      </c>
      <c r="AC181" s="89" t="s">
        <v>919</v>
      </c>
      <c r="AD181" s="89">
        <v>24</v>
      </c>
      <c r="AE181" s="89">
        <v>0.56999999999999995</v>
      </c>
      <c r="AF181" s="89">
        <v>13.74</v>
      </c>
      <c r="AG181" s="89" t="s">
        <v>1396</v>
      </c>
    </row>
    <row r="182" spans="1:33" x14ac:dyDescent="0.25">
      <c r="A182" s="89" t="str">
        <f t="shared" si="4"/>
        <v>4391</v>
      </c>
      <c r="B182" s="89" t="s">
        <v>1393</v>
      </c>
      <c r="C182" s="89" t="s">
        <v>1213</v>
      </c>
      <c r="D182" s="89">
        <f t="shared" si="5"/>
        <v>64</v>
      </c>
      <c r="E182" s="89">
        <v>66</v>
      </c>
      <c r="F182" s="89">
        <v>43.16</v>
      </c>
      <c r="G182" s="89">
        <v>28.48</v>
      </c>
      <c r="H182" s="89">
        <v>64</v>
      </c>
      <c r="I182" s="89">
        <v>0</v>
      </c>
      <c r="J182" s="89">
        <v>0</v>
      </c>
      <c r="K182" s="89">
        <v>1</v>
      </c>
      <c r="L182" s="89">
        <v>0</v>
      </c>
      <c r="M182" s="89">
        <v>0</v>
      </c>
      <c r="N182" s="89" t="s">
        <v>918</v>
      </c>
      <c r="O182" s="89">
        <v>19</v>
      </c>
      <c r="P182" s="89">
        <v>0.39</v>
      </c>
      <c r="Q182" s="89">
        <v>7.34</v>
      </c>
      <c r="R182" s="89" t="s">
        <v>1394</v>
      </c>
      <c r="S182" s="89" t="s">
        <v>920</v>
      </c>
      <c r="T182" s="89">
        <v>15</v>
      </c>
      <c r="U182" s="89">
        <v>0.44</v>
      </c>
      <c r="V182" s="89">
        <v>6.55</v>
      </c>
      <c r="W182" s="89" t="s">
        <v>1395</v>
      </c>
      <c r="X182" s="89" t="s">
        <v>917</v>
      </c>
      <c r="Y182" s="89">
        <v>8</v>
      </c>
      <c r="Z182" s="89">
        <v>0.33</v>
      </c>
      <c r="AA182" s="89">
        <v>2.61</v>
      </c>
      <c r="AB182" s="89" t="s">
        <v>1396</v>
      </c>
      <c r="AC182" s="89" t="s">
        <v>919</v>
      </c>
      <c r="AD182" s="89">
        <v>24</v>
      </c>
      <c r="AE182" s="89">
        <v>0.5</v>
      </c>
      <c r="AF182" s="89">
        <v>11.98</v>
      </c>
      <c r="AG182" s="89" t="s">
        <v>1396</v>
      </c>
    </row>
    <row r="183" spans="1:33" x14ac:dyDescent="0.25">
      <c r="A183" s="89" t="str">
        <f t="shared" si="4"/>
        <v>4401</v>
      </c>
      <c r="B183" s="89" t="s">
        <v>1393</v>
      </c>
      <c r="C183" s="89" t="s">
        <v>1214</v>
      </c>
      <c r="D183" s="89">
        <f t="shared" si="5"/>
        <v>37</v>
      </c>
      <c r="E183" s="89">
        <v>66</v>
      </c>
      <c r="F183" s="89">
        <v>43.37</v>
      </c>
      <c r="G183" s="89">
        <v>28.62</v>
      </c>
      <c r="H183" s="89">
        <v>36</v>
      </c>
      <c r="I183" s="89">
        <v>1</v>
      </c>
      <c r="J183" s="89">
        <v>0</v>
      </c>
      <c r="K183" s="89">
        <v>0.97</v>
      </c>
      <c r="L183" s="89">
        <v>0.03</v>
      </c>
      <c r="M183" s="89">
        <v>0</v>
      </c>
      <c r="N183" s="89" t="s">
        <v>918</v>
      </c>
      <c r="O183" s="89">
        <v>19</v>
      </c>
      <c r="P183" s="89">
        <v>0.41</v>
      </c>
      <c r="Q183" s="89">
        <v>7.7</v>
      </c>
      <c r="R183" s="89" t="s">
        <v>1394</v>
      </c>
      <c r="S183" s="89" t="s">
        <v>920</v>
      </c>
      <c r="T183" s="89">
        <v>15</v>
      </c>
      <c r="U183" s="89">
        <v>0.43</v>
      </c>
      <c r="V183" s="89">
        <v>6.41</v>
      </c>
      <c r="W183" s="89" t="s">
        <v>1395</v>
      </c>
      <c r="X183" s="89" t="s">
        <v>917</v>
      </c>
      <c r="Y183" s="89">
        <v>8</v>
      </c>
      <c r="Z183" s="89">
        <v>0.32</v>
      </c>
      <c r="AA183" s="89">
        <v>2.57</v>
      </c>
      <c r="AB183" s="89" t="s">
        <v>1396</v>
      </c>
      <c r="AC183" s="89" t="s">
        <v>919</v>
      </c>
      <c r="AD183" s="89">
        <v>24</v>
      </c>
      <c r="AE183" s="89">
        <v>0.5</v>
      </c>
      <c r="AF183" s="89">
        <v>11.95</v>
      </c>
      <c r="AG183" s="89" t="s">
        <v>1396</v>
      </c>
    </row>
    <row r="184" spans="1:33" x14ac:dyDescent="0.25">
      <c r="A184" s="89" t="str">
        <f t="shared" si="4"/>
        <v>4421</v>
      </c>
      <c r="B184" s="89" t="s">
        <v>1393</v>
      </c>
      <c r="C184" s="89" t="s">
        <v>1215</v>
      </c>
      <c r="D184" s="89">
        <f t="shared" si="5"/>
        <v>170</v>
      </c>
      <c r="E184" s="89">
        <v>66</v>
      </c>
      <c r="F184" s="89">
        <v>56.33</v>
      </c>
      <c r="G184" s="89">
        <v>37.18</v>
      </c>
      <c r="H184" s="89">
        <v>133</v>
      </c>
      <c r="I184" s="89">
        <v>37</v>
      </c>
      <c r="J184" s="89">
        <v>0</v>
      </c>
      <c r="K184" s="89">
        <v>0.78</v>
      </c>
      <c r="L184" s="89">
        <v>0.22</v>
      </c>
      <c r="M184" s="89">
        <v>0</v>
      </c>
      <c r="N184" s="89" t="s">
        <v>918</v>
      </c>
      <c r="O184" s="89">
        <v>19</v>
      </c>
      <c r="P184" s="89">
        <v>0.53</v>
      </c>
      <c r="Q184" s="89">
        <v>10.14</v>
      </c>
      <c r="R184" s="89" t="s">
        <v>1394</v>
      </c>
      <c r="S184" s="89" t="s">
        <v>920</v>
      </c>
      <c r="T184" s="89">
        <v>15</v>
      </c>
      <c r="U184" s="89">
        <v>0.56999999999999995</v>
      </c>
      <c r="V184" s="89">
        <v>8.51</v>
      </c>
      <c r="W184" s="89" t="s">
        <v>1395</v>
      </c>
      <c r="X184" s="89" t="s">
        <v>917</v>
      </c>
      <c r="Y184" s="89">
        <v>8</v>
      </c>
      <c r="Z184" s="89">
        <v>0.46</v>
      </c>
      <c r="AA184" s="89">
        <v>3.63</v>
      </c>
      <c r="AB184" s="89" t="s">
        <v>1396</v>
      </c>
      <c r="AC184" s="89" t="s">
        <v>919</v>
      </c>
      <c r="AD184" s="89">
        <v>24</v>
      </c>
      <c r="AE184" s="89">
        <v>0.62</v>
      </c>
      <c r="AF184" s="89">
        <v>14.91</v>
      </c>
      <c r="AG184" s="89" t="s">
        <v>1396</v>
      </c>
    </row>
    <row r="185" spans="1:33" x14ac:dyDescent="0.25">
      <c r="A185" s="89" t="str">
        <f t="shared" si="4"/>
        <v>4441</v>
      </c>
      <c r="B185" s="89" t="s">
        <v>1393</v>
      </c>
      <c r="C185" s="89" t="s">
        <v>1216</v>
      </c>
      <c r="D185" s="89">
        <f t="shared" si="5"/>
        <v>62</v>
      </c>
      <c r="E185" s="89">
        <v>66</v>
      </c>
      <c r="F185" s="89">
        <v>44.23</v>
      </c>
      <c r="G185" s="89">
        <v>29.19</v>
      </c>
      <c r="H185" s="89">
        <v>58</v>
      </c>
      <c r="I185" s="89">
        <v>4</v>
      </c>
      <c r="J185" s="89">
        <v>0</v>
      </c>
      <c r="K185" s="89">
        <v>0.94</v>
      </c>
      <c r="L185" s="89">
        <v>0.06</v>
      </c>
      <c r="M185" s="89">
        <v>0</v>
      </c>
      <c r="N185" s="89" t="s">
        <v>918</v>
      </c>
      <c r="O185" s="89">
        <v>19</v>
      </c>
      <c r="P185" s="89">
        <v>0.42</v>
      </c>
      <c r="Q185" s="89">
        <v>8</v>
      </c>
      <c r="R185" s="89" t="s">
        <v>1394</v>
      </c>
      <c r="S185" s="89" t="s">
        <v>920</v>
      </c>
      <c r="T185" s="89">
        <v>15</v>
      </c>
      <c r="U185" s="89">
        <v>0.44</v>
      </c>
      <c r="V185" s="89">
        <v>6.68</v>
      </c>
      <c r="W185" s="89" t="s">
        <v>1395</v>
      </c>
      <c r="X185" s="89" t="s">
        <v>917</v>
      </c>
      <c r="Y185" s="89">
        <v>8</v>
      </c>
      <c r="Z185" s="89">
        <v>0.26</v>
      </c>
      <c r="AA185" s="89">
        <v>2.1</v>
      </c>
      <c r="AB185" s="89" t="s">
        <v>1396</v>
      </c>
      <c r="AC185" s="89" t="s">
        <v>919</v>
      </c>
      <c r="AD185" s="89">
        <v>24</v>
      </c>
      <c r="AE185" s="89">
        <v>0.52</v>
      </c>
      <c r="AF185" s="89">
        <v>12.42</v>
      </c>
      <c r="AG185" s="89" t="s">
        <v>1396</v>
      </c>
    </row>
    <row r="186" spans="1:33" x14ac:dyDescent="0.25">
      <c r="A186" s="89" t="str">
        <f t="shared" si="4"/>
        <v>4461</v>
      </c>
      <c r="B186" s="89" t="s">
        <v>1393</v>
      </c>
      <c r="C186" s="89" t="s">
        <v>1217</v>
      </c>
      <c r="D186" s="89">
        <f t="shared" ref="D186:D187" si="6">SUM(H186:J186)</f>
        <v>27</v>
      </c>
      <c r="E186" s="89">
        <v>66</v>
      </c>
      <c r="F186" s="89">
        <v>46.91</v>
      </c>
      <c r="G186" s="89">
        <v>30.96</v>
      </c>
      <c r="H186" s="89">
        <v>26</v>
      </c>
      <c r="I186" s="89">
        <v>1</v>
      </c>
      <c r="J186" s="89">
        <v>0</v>
      </c>
      <c r="K186" s="89">
        <v>0.96</v>
      </c>
      <c r="L186" s="89">
        <v>0.04</v>
      </c>
      <c r="M186" s="89">
        <v>0</v>
      </c>
      <c r="N186" s="89" t="s">
        <v>918</v>
      </c>
      <c r="O186" s="89">
        <v>19</v>
      </c>
      <c r="P186" s="89">
        <v>0.44</v>
      </c>
      <c r="Q186" s="89">
        <v>8.3000000000000007</v>
      </c>
      <c r="R186" s="89" t="s">
        <v>1394</v>
      </c>
      <c r="S186" s="89" t="s">
        <v>920</v>
      </c>
      <c r="T186" s="89">
        <v>15</v>
      </c>
      <c r="U186" s="89">
        <v>0.46</v>
      </c>
      <c r="V186" s="89">
        <v>6.89</v>
      </c>
      <c r="W186" s="89" t="s">
        <v>1395</v>
      </c>
      <c r="X186" s="89" t="s">
        <v>917</v>
      </c>
      <c r="Y186" s="89">
        <v>8</v>
      </c>
      <c r="Z186" s="89">
        <v>0.42</v>
      </c>
      <c r="AA186" s="89">
        <v>3.37</v>
      </c>
      <c r="AB186" s="89" t="s">
        <v>1396</v>
      </c>
      <c r="AC186" s="89" t="s">
        <v>919</v>
      </c>
      <c r="AD186" s="89">
        <v>24</v>
      </c>
      <c r="AE186" s="89">
        <v>0.52</v>
      </c>
      <c r="AF186" s="89">
        <v>12.41</v>
      </c>
      <c r="AG186" s="89" t="s">
        <v>1396</v>
      </c>
    </row>
    <row r="187" spans="1:33" s="93" customFormat="1" x14ac:dyDescent="0.25">
      <c r="A187" s="92" t="s">
        <v>316</v>
      </c>
      <c r="B187" s="93" t="s">
        <v>1393</v>
      </c>
      <c r="C187" s="93" t="s">
        <v>1221</v>
      </c>
      <c r="D187" s="93">
        <f t="shared" si="6"/>
        <v>53</v>
      </c>
      <c r="E187" s="93">
        <v>66</v>
      </c>
      <c r="F187" s="93">
        <v>42.97</v>
      </c>
      <c r="G187" s="93">
        <v>28.36</v>
      </c>
      <c r="H187" s="93">
        <v>50</v>
      </c>
      <c r="I187" s="93">
        <v>3</v>
      </c>
      <c r="J187" s="93">
        <v>0</v>
      </c>
      <c r="K187" s="93">
        <v>0.94</v>
      </c>
      <c r="L187" s="93">
        <v>0.06</v>
      </c>
      <c r="M187" s="93">
        <v>0</v>
      </c>
      <c r="N187" s="93" t="s">
        <v>918</v>
      </c>
      <c r="O187" s="93">
        <v>19</v>
      </c>
      <c r="P187" s="94">
        <f>Q187/O187</f>
        <v>0.39789473684210525</v>
      </c>
      <c r="Q187" s="93">
        <v>7.56</v>
      </c>
      <c r="R187" s="93" t="s">
        <v>1394</v>
      </c>
      <c r="S187" s="93" t="s">
        <v>920</v>
      </c>
      <c r="T187" s="93">
        <v>15</v>
      </c>
      <c r="U187" s="94">
        <f>V187/T187</f>
        <v>0.39266666666666666</v>
      </c>
      <c r="V187" s="93">
        <v>5.89</v>
      </c>
      <c r="W187" s="93" t="s">
        <v>1395</v>
      </c>
      <c r="X187" s="93" t="s">
        <v>917</v>
      </c>
      <c r="Y187" s="93">
        <v>8</v>
      </c>
      <c r="Z187" s="94">
        <f>AA187/Y187</f>
        <v>0.34250000000000003</v>
      </c>
      <c r="AA187" s="93">
        <v>2.74</v>
      </c>
      <c r="AB187" s="93" t="s">
        <v>1396</v>
      </c>
      <c r="AC187" s="93" t="s">
        <v>919</v>
      </c>
      <c r="AD187" s="93">
        <v>24</v>
      </c>
      <c r="AE187" s="94">
        <f>AF187/AD187</f>
        <v>0.50791666666666668</v>
      </c>
      <c r="AF187" s="93">
        <v>12.19</v>
      </c>
      <c r="AG187" s="93" t="s">
        <v>1396</v>
      </c>
    </row>
    <row r="188" spans="1:33" x14ac:dyDescent="0.25">
      <c r="A188" s="89" t="str">
        <f t="shared" si="4"/>
        <v>4491</v>
      </c>
      <c r="B188" s="89" t="s">
        <v>1393</v>
      </c>
      <c r="C188" s="89" t="s">
        <v>1218</v>
      </c>
      <c r="D188" s="89">
        <f t="shared" si="5"/>
        <v>112</v>
      </c>
      <c r="E188" s="89">
        <v>66</v>
      </c>
      <c r="F188" s="89">
        <v>44.28</v>
      </c>
      <c r="G188" s="89">
        <v>29.22</v>
      </c>
      <c r="H188" s="89">
        <v>109</v>
      </c>
      <c r="I188" s="89">
        <v>3</v>
      </c>
      <c r="J188" s="89">
        <v>0</v>
      </c>
      <c r="K188" s="89">
        <v>0.97</v>
      </c>
      <c r="L188" s="89">
        <v>0.03</v>
      </c>
      <c r="M188" s="89">
        <v>0</v>
      </c>
      <c r="N188" s="89" t="s">
        <v>918</v>
      </c>
      <c r="O188" s="89">
        <v>19</v>
      </c>
      <c r="P188" s="89">
        <v>0.41</v>
      </c>
      <c r="Q188" s="89">
        <v>7.74</v>
      </c>
      <c r="R188" s="89" t="s">
        <v>1394</v>
      </c>
      <c r="S188" s="89" t="s">
        <v>920</v>
      </c>
      <c r="T188" s="89">
        <v>15</v>
      </c>
      <c r="U188" s="89">
        <v>0.43</v>
      </c>
      <c r="V188" s="89">
        <v>6.42</v>
      </c>
      <c r="W188" s="89" t="s">
        <v>1395</v>
      </c>
      <c r="X188" s="89" t="s">
        <v>917</v>
      </c>
      <c r="Y188" s="89">
        <v>8</v>
      </c>
      <c r="Z188" s="89">
        <v>0.35</v>
      </c>
      <c r="AA188" s="89">
        <v>2.79</v>
      </c>
      <c r="AB188" s="89" t="s">
        <v>1396</v>
      </c>
      <c r="AC188" s="89" t="s">
        <v>919</v>
      </c>
      <c r="AD188" s="89">
        <v>24</v>
      </c>
      <c r="AE188" s="89">
        <v>0.51</v>
      </c>
      <c r="AF188" s="89">
        <v>12.28</v>
      </c>
      <c r="AG188" s="89" t="s">
        <v>1396</v>
      </c>
    </row>
    <row r="189" spans="1:33" x14ac:dyDescent="0.25">
      <c r="A189" s="89" t="str">
        <f t="shared" si="4"/>
        <v>4501</v>
      </c>
      <c r="B189" s="89" t="s">
        <v>1393</v>
      </c>
      <c r="C189" s="89" t="s">
        <v>1219</v>
      </c>
      <c r="D189" s="89">
        <f t="shared" si="5"/>
        <v>35</v>
      </c>
      <c r="E189" s="89">
        <v>66</v>
      </c>
      <c r="F189" s="89">
        <v>40.17</v>
      </c>
      <c r="G189" s="89">
        <v>26.51</v>
      </c>
      <c r="H189" s="89">
        <v>35</v>
      </c>
      <c r="I189" s="89">
        <v>0</v>
      </c>
      <c r="J189" s="89">
        <v>0</v>
      </c>
      <c r="K189" s="89">
        <v>1</v>
      </c>
      <c r="L189" s="89">
        <v>0</v>
      </c>
      <c r="M189" s="89">
        <v>0</v>
      </c>
      <c r="N189" s="89" t="s">
        <v>918</v>
      </c>
      <c r="O189" s="89">
        <v>19</v>
      </c>
      <c r="P189" s="89">
        <v>0.33</v>
      </c>
      <c r="Q189" s="89">
        <v>6.31</v>
      </c>
      <c r="R189" s="89" t="s">
        <v>1394</v>
      </c>
      <c r="S189" s="89" t="s">
        <v>920</v>
      </c>
      <c r="T189" s="89">
        <v>15</v>
      </c>
      <c r="U189" s="89">
        <v>0.37</v>
      </c>
      <c r="V189" s="89">
        <v>5.51</v>
      </c>
      <c r="W189" s="89" t="s">
        <v>1395</v>
      </c>
      <c r="X189" s="89" t="s">
        <v>917</v>
      </c>
      <c r="Y189" s="89">
        <v>8</v>
      </c>
      <c r="Z189" s="89">
        <v>0.35</v>
      </c>
      <c r="AA189" s="89">
        <v>2.77</v>
      </c>
      <c r="AB189" s="89" t="s">
        <v>1396</v>
      </c>
      <c r="AC189" s="89" t="s">
        <v>919</v>
      </c>
      <c r="AD189" s="89">
        <v>24</v>
      </c>
      <c r="AE189" s="89">
        <v>0.5</v>
      </c>
      <c r="AF189" s="89">
        <v>11.91</v>
      </c>
      <c r="AG189" s="89" t="s">
        <v>1396</v>
      </c>
    </row>
    <row r="190" spans="1:33" x14ac:dyDescent="0.25">
      <c r="A190" s="89" t="str">
        <f t="shared" si="4"/>
        <v>4511</v>
      </c>
      <c r="B190" s="89" t="s">
        <v>1393</v>
      </c>
      <c r="C190" s="89" t="s">
        <v>1220</v>
      </c>
      <c r="D190" s="89">
        <f t="shared" si="5"/>
        <v>131</v>
      </c>
      <c r="E190" s="89">
        <v>66</v>
      </c>
      <c r="F190" s="89">
        <v>56.05</v>
      </c>
      <c r="G190" s="89">
        <v>36.99</v>
      </c>
      <c r="H190" s="89">
        <v>104</v>
      </c>
      <c r="I190" s="89">
        <v>27</v>
      </c>
      <c r="J190" s="89">
        <v>0</v>
      </c>
      <c r="K190" s="89">
        <v>0.79</v>
      </c>
      <c r="L190" s="89">
        <v>0.21</v>
      </c>
      <c r="M190" s="89">
        <v>0</v>
      </c>
      <c r="N190" s="89" t="s">
        <v>918</v>
      </c>
      <c r="O190" s="89">
        <v>19</v>
      </c>
      <c r="P190" s="89">
        <v>0.52</v>
      </c>
      <c r="Q190" s="89">
        <v>9.81</v>
      </c>
      <c r="R190" s="89" t="s">
        <v>1394</v>
      </c>
      <c r="S190" s="89" t="s">
        <v>920</v>
      </c>
      <c r="T190" s="89">
        <v>15</v>
      </c>
      <c r="U190" s="89">
        <v>0.6</v>
      </c>
      <c r="V190" s="89">
        <v>8.99</v>
      </c>
      <c r="W190" s="89" t="s">
        <v>1395</v>
      </c>
      <c r="X190" s="89" t="s">
        <v>917</v>
      </c>
      <c r="Y190" s="89">
        <v>8</v>
      </c>
      <c r="Z190" s="89">
        <v>0.45</v>
      </c>
      <c r="AA190" s="89">
        <v>3.58</v>
      </c>
      <c r="AB190" s="89" t="s">
        <v>1396</v>
      </c>
      <c r="AC190" s="89" t="s">
        <v>919</v>
      </c>
      <c r="AD190" s="89">
        <v>24</v>
      </c>
      <c r="AE190" s="89">
        <v>0.61</v>
      </c>
      <c r="AF190" s="89">
        <v>14.61</v>
      </c>
      <c r="AG190" s="89" t="s">
        <v>1396</v>
      </c>
    </row>
    <row r="191" spans="1:33" x14ac:dyDescent="0.25">
      <c r="A191" s="89" t="str">
        <f t="shared" si="4"/>
        <v>4581</v>
      </c>
      <c r="B191" s="89" t="s">
        <v>1393</v>
      </c>
      <c r="C191" s="89" t="s">
        <v>1222</v>
      </c>
      <c r="D191" s="89">
        <f t="shared" si="5"/>
        <v>122</v>
      </c>
      <c r="E191" s="89">
        <v>66</v>
      </c>
      <c r="F191" s="89">
        <v>48.53</v>
      </c>
      <c r="G191" s="89">
        <v>32.03</v>
      </c>
      <c r="H191" s="89">
        <v>110</v>
      </c>
      <c r="I191" s="89">
        <v>12</v>
      </c>
      <c r="J191" s="89">
        <v>0</v>
      </c>
      <c r="K191" s="89">
        <v>0.9</v>
      </c>
      <c r="L191" s="89">
        <v>0.1</v>
      </c>
      <c r="M191" s="89">
        <v>0</v>
      </c>
      <c r="N191" s="89" t="s">
        <v>918</v>
      </c>
      <c r="O191" s="89">
        <v>19</v>
      </c>
      <c r="P191" s="89">
        <v>0.46</v>
      </c>
      <c r="Q191" s="89">
        <v>8.7100000000000009</v>
      </c>
      <c r="R191" s="89" t="s">
        <v>1394</v>
      </c>
      <c r="S191" s="89" t="s">
        <v>920</v>
      </c>
      <c r="T191" s="89">
        <v>15</v>
      </c>
      <c r="U191" s="89">
        <v>0.47</v>
      </c>
      <c r="V191" s="89">
        <v>7.13</v>
      </c>
      <c r="W191" s="89" t="s">
        <v>1395</v>
      </c>
      <c r="X191" s="89" t="s">
        <v>917</v>
      </c>
      <c r="Y191" s="89">
        <v>8</v>
      </c>
      <c r="Z191" s="89">
        <v>0.36</v>
      </c>
      <c r="AA191" s="89">
        <v>2.86</v>
      </c>
      <c r="AB191" s="89" t="s">
        <v>1396</v>
      </c>
      <c r="AC191" s="89" t="s">
        <v>919</v>
      </c>
      <c r="AD191" s="89">
        <v>24</v>
      </c>
      <c r="AE191" s="89">
        <v>0.56000000000000005</v>
      </c>
      <c r="AF191" s="89">
        <v>13.33</v>
      </c>
      <c r="AG191" s="89" t="s">
        <v>1396</v>
      </c>
    </row>
    <row r="192" spans="1:33" x14ac:dyDescent="0.25">
      <c r="A192" s="89" t="str">
        <f t="shared" si="4"/>
        <v>4651</v>
      </c>
      <c r="B192" s="89" t="s">
        <v>1393</v>
      </c>
      <c r="C192" s="89" t="s">
        <v>1223</v>
      </c>
      <c r="D192" s="89">
        <f t="shared" si="5"/>
        <v>20</v>
      </c>
      <c r="E192" s="89">
        <v>66</v>
      </c>
      <c r="F192" s="89">
        <v>42.73</v>
      </c>
      <c r="G192" s="89">
        <v>28.2</v>
      </c>
      <c r="H192" s="89">
        <v>19</v>
      </c>
      <c r="I192" s="89">
        <v>1</v>
      </c>
      <c r="J192" s="89">
        <v>0</v>
      </c>
      <c r="K192" s="89">
        <v>0.95</v>
      </c>
      <c r="L192" s="89">
        <v>0.05</v>
      </c>
      <c r="M192" s="89">
        <v>0</v>
      </c>
      <c r="N192" s="89" t="s">
        <v>918</v>
      </c>
      <c r="O192" s="89">
        <v>19</v>
      </c>
      <c r="P192" s="89">
        <v>0.39</v>
      </c>
      <c r="Q192" s="89">
        <v>7.45</v>
      </c>
      <c r="R192" s="89" t="s">
        <v>1394</v>
      </c>
      <c r="S192" s="89" t="s">
        <v>920</v>
      </c>
      <c r="T192" s="89">
        <v>15</v>
      </c>
      <c r="U192" s="89">
        <v>0.4</v>
      </c>
      <c r="V192" s="89">
        <v>6.05</v>
      </c>
      <c r="W192" s="89" t="s">
        <v>1395</v>
      </c>
      <c r="X192" s="89" t="s">
        <v>917</v>
      </c>
      <c r="Y192" s="89">
        <v>8</v>
      </c>
      <c r="Z192" s="89">
        <v>0.32</v>
      </c>
      <c r="AA192" s="89">
        <v>2.5499999999999998</v>
      </c>
      <c r="AB192" s="89" t="s">
        <v>1396</v>
      </c>
      <c r="AC192" s="89" t="s">
        <v>919</v>
      </c>
      <c r="AD192" s="89">
        <v>24</v>
      </c>
      <c r="AE192" s="89">
        <v>0.51</v>
      </c>
      <c r="AF192" s="89">
        <v>12.15</v>
      </c>
      <c r="AG192" s="89" t="s">
        <v>1396</v>
      </c>
    </row>
    <row r="193" spans="1:33" x14ac:dyDescent="0.25">
      <c r="A193" s="89" t="str">
        <f t="shared" si="4"/>
        <v>4681</v>
      </c>
      <c r="B193" s="89" t="s">
        <v>1393</v>
      </c>
      <c r="C193" s="89" t="s">
        <v>1224</v>
      </c>
      <c r="D193" s="89">
        <f t="shared" si="5"/>
        <v>215</v>
      </c>
      <c r="E193" s="89">
        <v>66</v>
      </c>
      <c r="F193" s="89">
        <v>39.97</v>
      </c>
      <c r="G193" s="89">
        <v>26.38</v>
      </c>
      <c r="H193" s="89">
        <v>211</v>
      </c>
      <c r="I193" s="89">
        <v>4</v>
      </c>
      <c r="J193" s="89">
        <v>0</v>
      </c>
      <c r="K193" s="89">
        <v>0.98</v>
      </c>
      <c r="L193" s="89">
        <v>0.02</v>
      </c>
      <c r="M193" s="89">
        <v>0</v>
      </c>
      <c r="N193" s="89" t="s">
        <v>918</v>
      </c>
      <c r="O193" s="89">
        <v>19</v>
      </c>
      <c r="P193" s="89">
        <v>0.4</v>
      </c>
      <c r="Q193" s="89">
        <v>7.62</v>
      </c>
      <c r="R193" s="89" t="s">
        <v>1394</v>
      </c>
      <c r="S193" s="89" t="s">
        <v>920</v>
      </c>
      <c r="T193" s="89">
        <v>15</v>
      </c>
      <c r="U193" s="89">
        <v>0.39</v>
      </c>
      <c r="V193" s="89">
        <v>5.91</v>
      </c>
      <c r="W193" s="89" t="s">
        <v>1395</v>
      </c>
      <c r="X193" s="89" t="s">
        <v>917</v>
      </c>
      <c r="Y193" s="89">
        <v>8</v>
      </c>
      <c r="Z193" s="89">
        <v>0.33</v>
      </c>
      <c r="AA193" s="89">
        <v>2.61</v>
      </c>
      <c r="AB193" s="89" t="s">
        <v>1396</v>
      </c>
      <c r="AC193" s="89" t="s">
        <v>919</v>
      </c>
      <c r="AD193" s="89">
        <v>24</v>
      </c>
      <c r="AE193" s="89">
        <v>0.43</v>
      </c>
      <c r="AF193" s="89">
        <v>10.23</v>
      </c>
      <c r="AG193" s="89" t="s">
        <v>1396</v>
      </c>
    </row>
    <row r="194" spans="1:33" x14ac:dyDescent="0.25">
      <c r="A194" s="89" t="str">
        <f t="shared" si="4"/>
        <v>4691</v>
      </c>
      <c r="B194" s="89" t="s">
        <v>1393</v>
      </c>
      <c r="C194" s="89" t="s">
        <v>1225</v>
      </c>
      <c r="D194" s="89">
        <f t="shared" si="5"/>
        <v>71</v>
      </c>
      <c r="E194" s="89">
        <v>66</v>
      </c>
      <c r="F194" s="89">
        <v>49.08</v>
      </c>
      <c r="G194" s="89">
        <v>32.39</v>
      </c>
      <c r="H194" s="89">
        <v>63</v>
      </c>
      <c r="I194" s="89">
        <v>8</v>
      </c>
      <c r="J194" s="89">
        <v>0</v>
      </c>
      <c r="K194" s="89">
        <v>0.89</v>
      </c>
      <c r="L194" s="89">
        <v>0.11</v>
      </c>
      <c r="M194" s="89">
        <v>0</v>
      </c>
      <c r="N194" s="89" t="s">
        <v>918</v>
      </c>
      <c r="O194" s="89">
        <v>19</v>
      </c>
      <c r="P194" s="89">
        <v>0.48</v>
      </c>
      <c r="Q194" s="89">
        <v>9.11</v>
      </c>
      <c r="R194" s="89" t="s">
        <v>1394</v>
      </c>
      <c r="S194" s="89" t="s">
        <v>920</v>
      </c>
      <c r="T194" s="89">
        <v>15</v>
      </c>
      <c r="U194" s="89">
        <v>0.47</v>
      </c>
      <c r="V194" s="89">
        <v>7.1</v>
      </c>
      <c r="W194" s="89" t="s">
        <v>1395</v>
      </c>
      <c r="X194" s="89" t="s">
        <v>917</v>
      </c>
      <c r="Y194" s="89">
        <v>8</v>
      </c>
      <c r="Z194" s="89">
        <v>0.4</v>
      </c>
      <c r="AA194" s="89">
        <v>3.17</v>
      </c>
      <c r="AB194" s="89" t="s">
        <v>1396</v>
      </c>
      <c r="AC194" s="89" t="s">
        <v>919</v>
      </c>
      <c r="AD194" s="89">
        <v>24</v>
      </c>
      <c r="AE194" s="89">
        <v>0.54</v>
      </c>
      <c r="AF194" s="89">
        <v>13.01</v>
      </c>
      <c r="AG194" s="89" t="s">
        <v>1396</v>
      </c>
    </row>
    <row r="195" spans="1:33" x14ac:dyDescent="0.25">
      <c r="A195" s="89" t="str">
        <f t="shared" si="4"/>
        <v>4721</v>
      </c>
      <c r="B195" s="89" t="s">
        <v>1393</v>
      </c>
      <c r="C195" s="89" t="s">
        <v>1226</v>
      </c>
      <c r="D195" s="89">
        <f t="shared" si="5"/>
        <v>66</v>
      </c>
      <c r="E195" s="89">
        <v>66</v>
      </c>
      <c r="F195" s="89">
        <v>51.03</v>
      </c>
      <c r="G195" s="89">
        <v>33.68</v>
      </c>
      <c r="H195" s="89">
        <v>57</v>
      </c>
      <c r="I195" s="89">
        <v>9</v>
      </c>
      <c r="J195" s="89">
        <v>0</v>
      </c>
      <c r="K195" s="89">
        <v>0.86</v>
      </c>
      <c r="L195" s="89">
        <v>0.14000000000000001</v>
      </c>
      <c r="M195" s="89">
        <v>0</v>
      </c>
      <c r="N195" s="89" t="s">
        <v>918</v>
      </c>
      <c r="O195" s="89">
        <v>19</v>
      </c>
      <c r="P195" s="89">
        <v>0.47</v>
      </c>
      <c r="Q195" s="89">
        <v>8.91</v>
      </c>
      <c r="R195" s="89" t="s">
        <v>1394</v>
      </c>
      <c r="S195" s="89" t="s">
        <v>920</v>
      </c>
      <c r="T195" s="89">
        <v>15</v>
      </c>
      <c r="U195" s="89">
        <v>0.54</v>
      </c>
      <c r="V195" s="89">
        <v>8.09</v>
      </c>
      <c r="W195" s="89" t="s">
        <v>1395</v>
      </c>
      <c r="X195" s="89" t="s">
        <v>917</v>
      </c>
      <c r="Y195" s="89">
        <v>8</v>
      </c>
      <c r="Z195" s="89">
        <v>0.39</v>
      </c>
      <c r="AA195" s="89">
        <v>3.11</v>
      </c>
      <c r="AB195" s="89" t="s">
        <v>1396</v>
      </c>
      <c r="AC195" s="89" t="s">
        <v>919</v>
      </c>
      <c r="AD195" s="89">
        <v>24</v>
      </c>
      <c r="AE195" s="89">
        <v>0.56999999999999995</v>
      </c>
      <c r="AF195" s="89">
        <v>13.58</v>
      </c>
      <c r="AG195" s="89" t="s">
        <v>1396</v>
      </c>
    </row>
    <row r="196" spans="1:33" x14ac:dyDescent="0.25">
      <c r="A196" s="89" t="str">
        <f t="shared" ref="A196:A259" si="7">LEFT(C196,4)</f>
        <v>4741</v>
      </c>
      <c r="B196" s="89" t="s">
        <v>1393</v>
      </c>
      <c r="C196" s="89" t="s">
        <v>1227</v>
      </c>
      <c r="D196" s="89">
        <f t="shared" ref="D196:D259" si="8">SUM(H196:J196)</f>
        <v>87</v>
      </c>
      <c r="E196" s="89">
        <v>66</v>
      </c>
      <c r="F196" s="89">
        <v>51.69</v>
      </c>
      <c r="G196" s="89">
        <v>34.11</v>
      </c>
      <c r="H196" s="89">
        <v>81</v>
      </c>
      <c r="I196" s="89">
        <v>6</v>
      </c>
      <c r="J196" s="89">
        <v>0</v>
      </c>
      <c r="K196" s="89">
        <v>0.93</v>
      </c>
      <c r="L196" s="89">
        <v>7.0000000000000007E-2</v>
      </c>
      <c r="M196" s="89">
        <v>0</v>
      </c>
      <c r="N196" s="89" t="s">
        <v>918</v>
      </c>
      <c r="O196" s="89">
        <v>19</v>
      </c>
      <c r="P196" s="89">
        <v>0.48</v>
      </c>
      <c r="Q196" s="89">
        <v>9.1</v>
      </c>
      <c r="R196" s="89" t="s">
        <v>1394</v>
      </c>
      <c r="S196" s="89" t="s">
        <v>920</v>
      </c>
      <c r="T196" s="89">
        <v>15</v>
      </c>
      <c r="U196" s="89">
        <v>0.52</v>
      </c>
      <c r="V196" s="89">
        <v>7.76</v>
      </c>
      <c r="W196" s="89" t="s">
        <v>1395</v>
      </c>
      <c r="X196" s="89" t="s">
        <v>917</v>
      </c>
      <c r="Y196" s="89">
        <v>8</v>
      </c>
      <c r="Z196" s="89">
        <v>0.41</v>
      </c>
      <c r="AA196" s="89">
        <v>3.24</v>
      </c>
      <c r="AB196" s="89" t="s">
        <v>1396</v>
      </c>
      <c r="AC196" s="89" t="s">
        <v>919</v>
      </c>
      <c r="AD196" s="89">
        <v>24</v>
      </c>
      <c r="AE196" s="89">
        <v>0.57999999999999996</v>
      </c>
      <c r="AF196" s="89">
        <v>14.01</v>
      </c>
      <c r="AG196" s="89" t="s">
        <v>1396</v>
      </c>
    </row>
    <row r="197" spans="1:33" x14ac:dyDescent="0.25">
      <c r="A197" s="89" t="str">
        <f t="shared" si="7"/>
        <v>4761</v>
      </c>
      <c r="B197" s="89" t="s">
        <v>1393</v>
      </c>
      <c r="C197" s="89" t="s">
        <v>1228</v>
      </c>
      <c r="D197" s="89">
        <f t="shared" si="8"/>
        <v>89</v>
      </c>
      <c r="E197" s="89">
        <v>66</v>
      </c>
      <c r="F197" s="89">
        <v>43.92</v>
      </c>
      <c r="G197" s="89">
        <v>28.99</v>
      </c>
      <c r="H197" s="89">
        <v>84</v>
      </c>
      <c r="I197" s="89">
        <v>5</v>
      </c>
      <c r="J197" s="89">
        <v>0</v>
      </c>
      <c r="K197" s="89">
        <v>0.94</v>
      </c>
      <c r="L197" s="89">
        <v>0.06</v>
      </c>
      <c r="M197" s="89">
        <v>0</v>
      </c>
      <c r="N197" s="89" t="s">
        <v>918</v>
      </c>
      <c r="O197" s="89">
        <v>19</v>
      </c>
      <c r="P197" s="89">
        <v>0.41</v>
      </c>
      <c r="Q197" s="89">
        <v>7.73</v>
      </c>
      <c r="R197" s="89" t="s">
        <v>1394</v>
      </c>
      <c r="S197" s="89" t="s">
        <v>920</v>
      </c>
      <c r="T197" s="89">
        <v>15</v>
      </c>
      <c r="U197" s="89">
        <v>0.44</v>
      </c>
      <c r="V197" s="89">
        <v>6.61</v>
      </c>
      <c r="W197" s="89" t="s">
        <v>1395</v>
      </c>
      <c r="X197" s="89" t="s">
        <v>917</v>
      </c>
      <c r="Y197" s="89">
        <v>8</v>
      </c>
      <c r="Z197" s="89">
        <v>0.37</v>
      </c>
      <c r="AA197" s="89">
        <v>2.97</v>
      </c>
      <c r="AB197" s="89" t="s">
        <v>1396</v>
      </c>
      <c r="AC197" s="89" t="s">
        <v>919</v>
      </c>
      <c r="AD197" s="89">
        <v>24</v>
      </c>
      <c r="AE197" s="89">
        <v>0.49</v>
      </c>
      <c r="AF197" s="89">
        <v>11.69</v>
      </c>
      <c r="AG197" s="89" t="s">
        <v>1396</v>
      </c>
    </row>
    <row r="198" spans="1:33" x14ac:dyDescent="0.25">
      <c r="A198" s="89" t="str">
        <f t="shared" si="7"/>
        <v>4801</v>
      </c>
      <c r="B198" s="89" t="s">
        <v>1393</v>
      </c>
      <c r="C198" s="89" t="s">
        <v>1229</v>
      </c>
      <c r="D198" s="89">
        <f t="shared" si="8"/>
        <v>77</v>
      </c>
      <c r="E198" s="89">
        <v>66</v>
      </c>
      <c r="F198" s="89">
        <v>46.36</v>
      </c>
      <c r="G198" s="89">
        <v>30.6</v>
      </c>
      <c r="H198" s="89">
        <v>74</v>
      </c>
      <c r="I198" s="89">
        <v>3</v>
      </c>
      <c r="J198" s="89">
        <v>0</v>
      </c>
      <c r="K198" s="89">
        <v>0.96</v>
      </c>
      <c r="L198" s="89">
        <v>0.04</v>
      </c>
      <c r="M198" s="89">
        <v>0</v>
      </c>
      <c r="N198" s="89" t="s">
        <v>918</v>
      </c>
      <c r="O198" s="89">
        <v>19</v>
      </c>
      <c r="P198" s="89">
        <v>0.46</v>
      </c>
      <c r="Q198" s="89">
        <v>8.65</v>
      </c>
      <c r="R198" s="89" t="s">
        <v>1394</v>
      </c>
      <c r="S198" s="89" t="s">
        <v>920</v>
      </c>
      <c r="T198" s="89">
        <v>15</v>
      </c>
      <c r="U198" s="89">
        <v>0.42</v>
      </c>
      <c r="V198" s="89">
        <v>6.29</v>
      </c>
      <c r="W198" s="89" t="s">
        <v>1395</v>
      </c>
      <c r="X198" s="89" t="s">
        <v>917</v>
      </c>
      <c r="Y198" s="89">
        <v>8</v>
      </c>
      <c r="Z198" s="89">
        <v>0.33</v>
      </c>
      <c r="AA198" s="89">
        <v>2.62</v>
      </c>
      <c r="AB198" s="89" t="s">
        <v>1396</v>
      </c>
      <c r="AC198" s="89" t="s">
        <v>919</v>
      </c>
      <c r="AD198" s="89">
        <v>24</v>
      </c>
      <c r="AE198" s="89">
        <v>0.54</v>
      </c>
      <c r="AF198" s="89">
        <v>13.04</v>
      </c>
      <c r="AG198" s="89" t="s">
        <v>1396</v>
      </c>
    </row>
    <row r="199" spans="1:33" x14ac:dyDescent="0.25">
      <c r="A199" s="89" t="str">
        <f t="shared" si="7"/>
        <v>4841</v>
      </c>
      <c r="B199" s="89" t="s">
        <v>1393</v>
      </c>
      <c r="C199" s="89" t="s">
        <v>1230</v>
      </c>
      <c r="D199" s="89">
        <f t="shared" si="8"/>
        <v>98</v>
      </c>
      <c r="E199" s="89">
        <v>66</v>
      </c>
      <c r="F199" s="89">
        <v>42.38</v>
      </c>
      <c r="G199" s="89">
        <v>27.97</v>
      </c>
      <c r="H199" s="89">
        <v>95</v>
      </c>
      <c r="I199" s="89">
        <v>3</v>
      </c>
      <c r="J199" s="89">
        <v>0</v>
      </c>
      <c r="K199" s="89">
        <v>0.97</v>
      </c>
      <c r="L199" s="89">
        <v>0.03</v>
      </c>
      <c r="M199" s="89">
        <v>0</v>
      </c>
      <c r="N199" s="89" t="s">
        <v>918</v>
      </c>
      <c r="O199" s="89">
        <v>19</v>
      </c>
      <c r="P199" s="89">
        <v>0.39</v>
      </c>
      <c r="Q199" s="89">
        <v>7.49</v>
      </c>
      <c r="R199" s="89" t="s">
        <v>1394</v>
      </c>
      <c r="S199" s="89" t="s">
        <v>920</v>
      </c>
      <c r="T199" s="89">
        <v>15</v>
      </c>
      <c r="U199" s="89">
        <v>0.39</v>
      </c>
      <c r="V199" s="89">
        <v>5.81</v>
      </c>
      <c r="W199" s="89" t="s">
        <v>1395</v>
      </c>
      <c r="X199" s="89" t="s">
        <v>917</v>
      </c>
      <c r="Y199" s="89">
        <v>8</v>
      </c>
      <c r="Z199" s="89">
        <v>0.37</v>
      </c>
      <c r="AA199" s="89">
        <v>2.93</v>
      </c>
      <c r="AB199" s="89" t="s">
        <v>1396</v>
      </c>
      <c r="AC199" s="89" t="s">
        <v>919</v>
      </c>
      <c r="AD199" s="89">
        <v>24</v>
      </c>
      <c r="AE199" s="89">
        <v>0.49</v>
      </c>
      <c r="AF199" s="89">
        <v>11.74</v>
      </c>
      <c r="AG199" s="89" t="s">
        <v>1396</v>
      </c>
    </row>
    <row r="200" spans="1:33" x14ac:dyDescent="0.25">
      <c r="A200" s="89" t="str">
        <f t="shared" si="7"/>
        <v>4881</v>
      </c>
      <c r="B200" s="89" t="s">
        <v>1393</v>
      </c>
      <c r="C200" s="89" t="s">
        <v>1231</v>
      </c>
      <c r="D200" s="89">
        <f t="shared" si="8"/>
        <v>75</v>
      </c>
      <c r="E200" s="89">
        <v>66</v>
      </c>
      <c r="F200" s="89">
        <v>44.16</v>
      </c>
      <c r="G200" s="89">
        <v>29.15</v>
      </c>
      <c r="H200" s="89">
        <v>72</v>
      </c>
      <c r="I200" s="89">
        <v>3</v>
      </c>
      <c r="J200" s="89">
        <v>0</v>
      </c>
      <c r="K200" s="89">
        <v>0.96</v>
      </c>
      <c r="L200" s="89">
        <v>0.04</v>
      </c>
      <c r="M200" s="89">
        <v>0</v>
      </c>
      <c r="N200" s="89" t="s">
        <v>918</v>
      </c>
      <c r="O200" s="89">
        <v>19</v>
      </c>
      <c r="P200" s="89">
        <v>0.41</v>
      </c>
      <c r="Q200" s="89">
        <v>7.75</v>
      </c>
      <c r="R200" s="89" t="s">
        <v>1394</v>
      </c>
      <c r="S200" s="89" t="s">
        <v>920</v>
      </c>
      <c r="T200" s="89">
        <v>15</v>
      </c>
      <c r="U200" s="89">
        <v>0.44</v>
      </c>
      <c r="V200" s="89">
        <v>6.61</v>
      </c>
      <c r="W200" s="89" t="s">
        <v>1395</v>
      </c>
      <c r="X200" s="89" t="s">
        <v>917</v>
      </c>
      <c r="Y200" s="89">
        <v>8</v>
      </c>
      <c r="Z200" s="89">
        <v>0.31</v>
      </c>
      <c r="AA200" s="89">
        <v>2.4700000000000002</v>
      </c>
      <c r="AB200" s="89" t="s">
        <v>1396</v>
      </c>
      <c r="AC200" s="89" t="s">
        <v>919</v>
      </c>
      <c r="AD200" s="89">
        <v>24</v>
      </c>
      <c r="AE200" s="89">
        <v>0.51</v>
      </c>
      <c r="AF200" s="89">
        <v>12.32</v>
      </c>
      <c r="AG200" s="89" t="s">
        <v>1396</v>
      </c>
    </row>
    <row r="201" spans="1:33" x14ac:dyDescent="0.25">
      <c r="A201" s="89" t="str">
        <f t="shared" si="7"/>
        <v>4921</v>
      </c>
      <c r="B201" s="89" t="s">
        <v>1393</v>
      </c>
      <c r="C201" s="89" t="s">
        <v>1232</v>
      </c>
      <c r="D201" s="89">
        <f t="shared" si="8"/>
        <v>109</v>
      </c>
      <c r="E201" s="89">
        <v>66</v>
      </c>
      <c r="F201" s="89">
        <v>47.3</v>
      </c>
      <c r="G201" s="89">
        <v>31.22</v>
      </c>
      <c r="H201" s="89">
        <v>100</v>
      </c>
      <c r="I201" s="89">
        <v>9</v>
      </c>
      <c r="J201" s="89">
        <v>0</v>
      </c>
      <c r="K201" s="89">
        <v>0.92</v>
      </c>
      <c r="L201" s="89">
        <v>0.08</v>
      </c>
      <c r="M201" s="89">
        <v>0</v>
      </c>
      <c r="N201" s="89" t="s">
        <v>918</v>
      </c>
      <c r="O201" s="89">
        <v>19</v>
      </c>
      <c r="P201" s="89">
        <v>0.44</v>
      </c>
      <c r="Q201" s="89">
        <v>8.44</v>
      </c>
      <c r="R201" s="89" t="s">
        <v>1394</v>
      </c>
      <c r="S201" s="89" t="s">
        <v>920</v>
      </c>
      <c r="T201" s="89">
        <v>15</v>
      </c>
      <c r="U201" s="89">
        <v>0.46</v>
      </c>
      <c r="V201" s="89">
        <v>6.87</v>
      </c>
      <c r="W201" s="89" t="s">
        <v>1395</v>
      </c>
      <c r="X201" s="89" t="s">
        <v>917</v>
      </c>
      <c r="Y201" s="89">
        <v>8</v>
      </c>
      <c r="Z201" s="89">
        <v>0.37</v>
      </c>
      <c r="AA201" s="89">
        <v>2.91</v>
      </c>
      <c r="AB201" s="89" t="s">
        <v>1396</v>
      </c>
      <c r="AC201" s="89" t="s">
        <v>919</v>
      </c>
      <c r="AD201" s="89">
        <v>24</v>
      </c>
      <c r="AE201" s="89">
        <v>0.54</v>
      </c>
      <c r="AF201" s="89">
        <v>13</v>
      </c>
      <c r="AG201" s="89" t="s">
        <v>1396</v>
      </c>
    </row>
    <row r="202" spans="1:33" x14ac:dyDescent="0.25">
      <c r="A202" s="89" t="str">
        <f t="shared" si="7"/>
        <v>4961</v>
      </c>
      <c r="B202" s="89" t="s">
        <v>1393</v>
      </c>
      <c r="C202" s="89" t="s">
        <v>1233</v>
      </c>
      <c r="D202" s="89">
        <f t="shared" si="8"/>
        <v>44</v>
      </c>
      <c r="E202" s="89">
        <v>66</v>
      </c>
      <c r="F202" s="89">
        <v>43.63</v>
      </c>
      <c r="G202" s="89">
        <v>28.8</v>
      </c>
      <c r="H202" s="89">
        <v>44</v>
      </c>
      <c r="I202" s="89">
        <v>0</v>
      </c>
      <c r="J202" s="89">
        <v>0</v>
      </c>
      <c r="K202" s="89">
        <v>1</v>
      </c>
      <c r="L202" s="89">
        <v>0</v>
      </c>
      <c r="M202" s="89">
        <v>0</v>
      </c>
      <c r="N202" s="89" t="s">
        <v>918</v>
      </c>
      <c r="O202" s="89">
        <v>19</v>
      </c>
      <c r="P202" s="89">
        <v>0.41</v>
      </c>
      <c r="Q202" s="89">
        <v>7.68</v>
      </c>
      <c r="R202" s="89" t="s">
        <v>1394</v>
      </c>
      <c r="S202" s="89" t="s">
        <v>920</v>
      </c>
      <c r="T202" s="89">
        <v>15</v>
      </c>
      <c r="U202" s="89">
        <v>0.41</v>
      </c>
      <c r="V202" s="89">
        <v>6.11</v>
      </c>
      <c r="W202" s="89" t="s">
        <v>1395</v>
      </c>
      <c r="X202" s="89" t="s">
        <v>917</v>
      </c>
      <c r="Y202" s="89">
        <v>8</v>
      </c>
      <c r="Z202" s="89">
        <v>0.32</v>
      </c>
      <c r="AA202" s="89">
        <v>2.5499999999999998</v>
      </c>
      <c r="AB202" s="89" t="s">
        <v>1396</v>
      </c>
      <c r="AC202" s="89" t="s">
        <v>919</v>
      </c>
      <c r="AD202" s="89">
        <v>24</v>
      </c>
      <c r="AE202" s="89">
        <v>0.52</v>
      </c>
      <c r="AF202" s="89">
        <v>12.45</v>
      </c>
      <c r="AG202" s="89" t="s">
        <v>1396</v>
      </c>
    </row>
    <row r="203" spans="1:33" x14ac:dyDescent="0.25">
      <c r="A203" s="89" t="str">
        <f t="shared" si="7"/>
        <v>5001</v>
      </c>
      <c r="B203" s="89" t="s">
        <v>1393</v>
      </c>
      <c r="C203" s="89" t="s">
        <v>1234</v>
      </c>
      <c r="D203" s="89">
        <f t="shared" si="8"/>
        <v>128</v>
      </c>
      <c r="E203" s="89">
        <v>66</v>
      </c>
      <c r="F203" s="89">
        <v>45.75</v>
      </c>
      <c r="G203" s="89">
        <v>30.2</v>
      </c>
      <c r="H203" s="89">
        <v>123</v>
      </c>
      <c r="I203" s="89">
        <v>5</v>
      </c>
      <c r="J203" s="89">
        <v>0</v>
      </c>
      <c r="K203" s="89">
        <v>0.96</v>
      </c>
      <c r="L203" s="89">
        <v>0.04</v>
      </c>
      <c r="M203" s="89">
        <v>0</v>
      </c>
      <c r="N203" s="89" t="s">
        <v>918</v>
      </c>
      <c r="O203" s="89">
        <v>19</v>
      </c>
      <c r="P203" s="89">
        <v>0.44</v>
      </c>
      <c r="Q203" s="89">
        <v>8.39</v>
      </c>
      <c r="R203" s="89" t="s">
        <v>1394</v>
      </c>
      <c r="S203" s="89" t="s">
        <v>920</v>
      </c>
      <c r="T203" s="89">
        <v>15</v>
      </c>
      <c r="U203" s="89">
        <v>0.43</v>
      </c>
      <c r="V203" s="89">
        <v>6.52</v>
      </c>
      <c r="W203" s="89" t="s">
        <v>1395</v>
      </c>
      <c r="X203" s="89" t="s">
        <v>917</v>
      </c>
      <c r="Y203" s="89">
        <v>8</v>
      </c>
      <c r="Z203" s="89">
        <v>0.37</v>
      </c>
      <c r="AA203" s="89">
        <v>2.95</v>
      </c>
      <c r="AB203" s="89" t="s">
        <v>1396</v>
      </c>
      <c r="AC203" s="89" t="s">
        <v>919</v>
      </c>
      <c r="AD203" s="89">
        <v>24</v>
      </c>
      <c r="AE203" s="89">
        <v>0.51</v>
      </c>
      <c r="AF203" s="89">
        <v>12.34</v>
      </c>
      <c r="AG203" s="89" t="s">
        <v>1396</v>
      </c>
    </row>
    <row r="204" spans="1:33" x14ac:dyDescent="0.25">
      <c r="A204" s="89" t="str">
        <f t="shared" si="7"/>
        <v>5003</v>
      </c>
      <c r="B204" s="89" t="s">
        <v>1393</v>
      </c>
      <c r="C204" s="89" t="s">
        <v>1291</v>
      </c>
      <c r="D204" s="89">
        <f t="shared" si="8"/>
        <v>185</v>
      </c>
      <c r="E204" s="89">
        <v>66</v>
      </c>
      <c r="F204" s="89">
        <v>43.48</v>
      </c>
      <c r="G204" s="89">
        <v>28.7</v>
      </c>
      <c r="H204" s="89">
        <v>179</v>
      </c>
      <c r="I204" s="89">
        <v>6</v>
      </c>
      <c r="J204" s="89">
        <v>0</v>
      </c>
      <c r="K204" s="89">
        <v>0.97</v>
      </c>
      <c r="L204" s="89">
        <v>0.03</v>
      </c>
      <c r="M204" s="89">
        <v>0</v>
      </c>
      <c r="N204" s="89" t="s">
        <v>918</v>
      </c>
      <c r="O204" s="89">
        <v>19</v>
      </c>
      <c r="P204" s="89">
        <v>0.41</v>
      </c>
      <c r="Q204" s="89">
        <v>7.72</v>
      </c>
      <c r="R204" s="89" t="s">
        <v>1394</v>
      </c>
      <c r="S204" s="89" t="s">
        <v>920</v>
      </c>
      <c r="T204" s="89">
        <v>15</v>
      </c>
      <c r="U204" s="89">
        <v>0.42</v>
      </c>
      <c r="V204" s="89">
        <v>6.37</v>
      </c>
      <c r="W204" s="89" t="s">
        <v>1395</v>
      </c>
      <c r="X204" s="89" t="s">
        <v>917</v>
      </c>
      <c r="Y204" s="89">
        <v>8</v>
      </c>
      <c r="Z204" s="89">
        <v>0.32</v>
      </c>
      <c r="AA204" s="89">
        <v>2.56</v>
      </c>
      <c r="AB204" s="89" t="s">
        <v>1396</v>
      </c>
      <c r="AC204" s="89" t="s">
        <v>919</v>
      </c>
      <c r="AD204" s="89">
        <v>24</v>
      </c>
      <c r="AE204" s="89">
        <v>0.5</v>
      </c>
      <c r="AF204" s="89">
        <v>12.05</v>
      </c>
      <c r="AG204" s="89" t="s">
        <v>1396</v>
      </c>
    </row>
    <row r="205" spans="1:33" x14ac:dyDescent="0.25">
      <c r="A205" s="89" t="str">
        <f t="shared" si="7"/>
        <v>5005</v>
      </c>
      <c r="B205" s="89" t="s">
        <v>1393</v>
      </c>
      <c r="C205" s="89" t="s">
        <v>1235</v>
      </c>
      <c r="D205" s="89">
        <f t="shared" si="8"/>
        <v>177</v>
      </c>
      <c r="E205" s="89">
        <v>66</v>
      </c>
      <c r="F205" s="89">
        <v>47.69</v>
      </c>
      <c r="G205" s="89">
        <v>31.47</v>
      </c>
      <c r="H205" s="89">
        <v>167</v>
      </c>
      <c r="I205" s="89">
        <v>10</v>
      </c>
      <c r="J205" s="89">
        <v>0</v>
      </c>
      <c r="K205" s="89">
        <v>0.94</v>
      </c>
      <c r="L205" s="89">
        <v>0.06</v>
      </c>
      <c r="M205" s="89">
        <v>0</v>
      </c>
      <c r="N205" s="89" t="s">
        <v>918</v>
      </c>
      <c r="O205" s="89">
        <v>19</v>
      </c>
      <c r="P205" s="89">
        <v>0.46</v>
      </c>
      <c r="Q205" s="89">
        <v>8.69</v>
      </c>
      <c r="R205" s="89" t="s">
        <v>1394</v>
      </c>
      <c r="S205" s="89" t="s">
        <v>920</v>
      </c>
      <c r="T205" s="89">
        <v>15</v>
      </c>
      <c r="U205" s="89">
        <v>0.47</v>
      </c>
      <c r="V205" s="89">
        <v>7.08</v>
      </c>
      <c r="W205" s="89" t="s">
        <v>1395</v>
      </c>
      <c r="X205" s="89" t="s">
        <v>917</v>
      </c>
      <c r="Y205" s="89">
        <v>8</v>
      </c>
      <c r="Z205" s="89">
        <v>0.38</v>
      </c>
      <c r="AA205" s="89">
        <v>3.02</v>
      </c>
      <c r="AB205" s="89" t="s">
        <v>1396</v>
      </c>
      <c r="AC205" s="89" t="s">
        <v>919</v>
      </c>
      <c r="AD205" s="89">
        <v>24</v>
      </c>
      <c r="AE205" s="89">
        <v>0.53</v>
      </c>
      <c r="AF205" s="89">
        <v>12.68</v>
      </c>
      <c r="AG205" s="89" t="s">
        <v>1396</v>
      </c>
    </row>
    <row r="206" spans="1:33" x14ac:dyDescent="0.25">
      <c r="A206" s="89" t="str">
        <f t="shared" si="7"/>
        <v>5007</v>
      </c>
      <c r="B206" s="89" t="s">
        <v>1393</v>
      </c>
      <c r="C206" s="89" t="s">
        <v>1236</v>
      </c>
      <c r="D206" s="89">
        <f t="shared" si="8"/>
        <v>42</v>
      </c>
      <c r="E206" s="89">
        <v>66</v>
      </c>
      <c r="F206" s="89">
        <v>47.22</v>
      </c>
      <c r="G206" s="89">
        <v>31.17</v>
      </c>
      <c r="H206" s="89">
        <v>40</v>
      </c>
      <c r="I206" s="89">
        <v>2</v>
      </c>
      <c r="J206" s="89">
        <v>0</v>
      </c>
      <c r="K206" s="89">
        <v>0.95</v>
      </c>
      <c r="L206" s="89">
        <v>0.05</v>
      </c>
      <c r="M206" s="89">
        <v>0</v>
      </c>
      <c r="N206" s="89" t="s">
        <v>918</v>
      </c>
      <c r="O206" s="89">
        <v>19</v>
      </c>
      <c r="P206" s="89">
        <v>0.44</v>
      </c>
      <c r="Q206" s="89">
        <v>8.2899999999999991</v>
      </c>
      <c r="R206" s="89" t="s">
        <v>1394</v>
      </c>
      <c r="S206" s="89" t="s">
        <v>920</v>
      </c>
      <c r="T206" s="89">
        <v>15</v>
      </c>
      <c r="U206" s="89">
        <v>0.49</v>
      </c>
      <c r="V206" s="89">
        <v>7.33</v>
      </c>
      <c r="W206" s="89" t="s">
        <v>1395</v>
      </c>
      <c r="X206" s="89" t="s">
        <v>917</v>
      </c>
      <c r="Y206" s="89">
        <v>8</v>
      </c>
      <c r="Z206" s="89">
        <v>0.39</v>
      </c>
      <c r="AA206" s="89">
        <v>3.07</v>
      </c>
      <c r="AB206" s="89" t="s">
        <v>1396</v>
      </c>
      <c r="AC206" s="89" t="s">
        <v>919</v>
      </c>
      <c r="AD206" s="89">
        <v>24</v>
      </c>
      <c r="AE206" s="89">
        <v>0.52</v>
      </c>
      <c r="AF206" s="89">
        <v>12.48</v>
      </c>
      <c r="AG206" s="89" t="s">
        <v>1396</v>
      </c>
    </row>
    <row r="207" spans="1:33" x14ac:dyDescent="0.25">
      <c r="A207" s="89" t="str">
        <f t="shared" si="7"/>
        <v>5008</v>
      </c>
      <c r="B207" s="89" t="s">
        <v>1393</v>
      </c>
      <c r="C207" s="89" t="s">
        <v>1237</v>
      </c>
      <c r="D207" s="89">
        <f t="shared" si="8"/>
        <v>18</v>
      </c>
      <c r="E207" s="89">
        <v>66</v>
      </c>
      <c r="F207" s="89">
        <v>56.31</v>
      </c>
      <c r="G207" s="89">
        <v>37.17</v>
      </c>
      <c r="H207" s="89">
        <v>15</v>
      </c>
      <c r="I207" s="89">
        <v>3</v>
      </c>
      <c r="J207" s="89">
        <v>0</v>
      </c>
      <c r="K207" s="89">
        <v>0.83</v>
      </c>
      <c r="L207" s="89">
        <v>0.17</v>
      </c>
      <c r="M207" s="89">
        <v>0</v>
      </c>
      <c r="N207" s="89" t="s">
        <v>918</v>
      </c>
      <c r="O207" s="89">
        <v>19</v>
      </c>
      <c r="P207" s="89">
        <v>0.54</v>
      </c>
      <c r="Q207" s="89">
        <v>10.220000000000001</v>
      </c>
      <c r="R207" s="89" t="s">
        <v>1394</v>
      </c>
      <c r="S207" s="89" t="s">
        <v>920</v>
      </c>
      <c r="T207" s="89">
        <v>15</v>
      </c>
      <c r="U207" s="89">
        <v>0.56999999999999995</v>
      </c>
      <c r="V207" s="89">
        <v>8.56</v>
      </c>
      <c r="W207" s="89" t="s">
        <v>1395</v>
      </c>
      <c r="X207" s="89" t="s">
        <v>917</v>
      </c>
      <c r="Y207" s="89">
        <v>8</v>
      </c>
      <c r="Z207" s="89">
        <v>0.38</v>
      </c>
      <c r="AA207" s="89">
        <v>3.06</v>
      </c>
      <c r="AB207" s="89" t="s">
        <v>1396</v>
      </c>
      <c r="AC207" s="89" t="s">
        <v>919</v>
      </c>
      <c r="AD207" s="89">
        <v>24</v>
      </c>
      <c r="AE207" s="89">
        <v>0.64</v>
      </c>
      <c r="AF207" s="89">
        <v>15.33</v>
      </c>
      <c r="AG207" s="89" t="s">
        <v>1396</v>
      </c>
    </row>
    <row r="208" spans="1:33" x14ac:dyDescent="0.25">
      <c r="A208" s="89" t="str">
        <f t="shared" si="7"/>
        <v>5021</v>
      </c>
      <c r="B208" s="89" t="s">
        <v>1393</v>
      </c>
      <c r="C208" s="89" t="s">
        <v>1238</v>
      </c>
      <c r="D208" s="89">
        <f t="shared" si="8"/>
        <v>154</v>
      </c>
      <c r="E208" s="89">
        <v>66</v>
      </c>
      <c r="F208" s="89">
        <v>45.4</v>
      </c>
      <c r="G208" s="89">
        <v>29.96</v>
      </c>
      <c r="H208" s="89">
        <v>144</v>
      </c>
      <c r="I208" s="89">
        <v>10</v>
      </c>
      <c r="J208" s="89">
        <v>0</v>
      </c>
      <c r="K208" s="89">
        <v>0.94</v>
      </c>
      <c r="L208" s="89">
        <v>0.06</v>
      </c>
      <c r="M208" s="89">
        <v>0</v>
      </c>
      <c r="N208" s="89" t="s">
        <v>918</v>
      </c>
      <c r="O208" s="89">
        <v>19</v>
      </c>
      <c r="P208" s="89">
        <v>0.43</v>
      </c>
      <c r="Q208" s="89">
        <v>8.2200000000000006</v>
      </c>
      <c r="R208" s="89" t="s">
        <v>1394</v>
      </c>
      <c r="S208" s="89" t="s">
        <v>920</v>
      </c>
      <c r="T208" s="89">
        <v>15</v>
      </c>
      <c r="U208" s="89">
        <v>0.43</v>
      </c>
      <c r="V208" s="89">
        <v>6.43</v>
      </c>
      <c r="W208" s="89" t="s">
        <v>1395</v>
      </c>
      <c r="X208" s="89" t="s">
        <v>917</v>
      </c>
      <c r="Y208" s="89">
        <v>8</v>
      </c>
      <c r="Z208" s="89">
        <v>0.34</v>
      </c>
      <c r="AA208" s="89">
        <v>2.72</v>
      </c>
      <c r="AB208" s="89" t="s">
        <v>1396</v>
      </c>
      <c r="AC208" s="89" t="s">
        <v>919</v>
      </c>
      <c r="AD208" s="89">
        <v>24</v>
      </c>
      <c r="AE208" s="89">
        <v>0.53</v>
      </c>
      <c r="AF208" s="89">
        <v>12.59</v>
      </c>
      <c r="AG208" s="89" t="s">
        <v>1396</v>
      </c>
    </row>
    <row r="209" spans="1:33" x14ac:dyDescent="0.25">
      <c r="A209" s="89" t="str">
        <f t="shared" si="7"/>
        <v>5022</v>
      </c>
      <c r="B209" s="89" t="s">
        <v>1393</v>
      </c>
      <c r="C209" s="89" t="s">
        <v>1239</v>
      </c>
      <c r="D209" s="89">
        <f t="shared" si="8"/>
        <v>19</v>
      </c>
      <c r="E209" s="89">
        <v>66</v>
      </c>
      <c r="F209" s="89">
        <v>50.72</v>
      </c>
      <c r="G209" s="89">
        <v>33.47</v>
      </c>
      <c r="H209" s="89">
        <v>17</v>
      </c>
      <c r="I209" s="89">
        <v>2</v>
      </c>
      <c r="J209" s="89">
        <v>0</v>
      </c>
      <c r="K209" s="89">
        <v>0.89</v>
      </c>
      <c r="L209" s="89">
        <v>0.11</v>
      </c>
      <c r="M209" s="89">
        <v>0</v>
      </c>
      <c r="N209" s="89" t="s">
        <v>918</v>
      </c>
      <c r="O209" s="89">
        <v>19</v>
      </c>
      <c r="P209" s="89">
        <v>0.48</v>
      </c>
      <c r="Q209" s="89">
        <v>9.16</v>
      </c>
      <c r="R209" s="89" t="s">
        <v>1394</v>
      </c>
      <c r="S209" s="89" t="s">
        <v>920</v>
      </c>
      <c r="T209" s="89">
        <v>15</v>
      </c>
      <c r="U209" s="89">
        <v>0.55000000000000004</v>
      </c>
      <c r="V209" s="89">
        <v>8.2100000000000009</v>
      </c>
      <c r="W209" s="89" t="s">
        <v>1395</v>
      </c>
      <c r="X209" s="89" t="s">
        <v>917</v>
      </c>
      <c r="Y209" s="89">
        <v>8</v>
      </c>
      <c r="Z209" s="89">
        <v>0.34</v>
      </c>
      <c r="AA209" s="89">
        <v>2.74</v>
      </c>
      <c r="AB209" s="89" t="s">
        <v>1396</v>
      </c>
      <c r="AC209" s="89" t="s">
        <v>919</v>
      </c>
      <c r="AD209" s="89">
        <v>24</v>
      </c>
      <c r="AE209" s="89">
        <v>0.56000000000000005</v>
      </c>
      <c r="AF209" s="89">
        <v>13.37</v>
      </c>
      <c r="AG209" s="89" t="s">
        <v>1396</v>
      </c>
    </row>
    <row r="210" spans="1:33" x14ac:dyDescent="0.25">
      <c r="A210" s="89" t="str">
        <f t="shared" si="7"/>
        <v>5025</v>
      </c>
      <c r="B210" s="89" t="s">
        <v>1393</v>
      </c>
      <c r="C210" s="89" t="s">
        <v>1240</v>
      </c>
      <c r="D210" s="89">
        <f t="shared" si="8"/>
        <v>73</v>
      </c>
      <c r="E210" s="89">
        <v>66</v>
      </c>
      <c r="F210" s="89">
        <v>27.48</v>
      </c>
      <c r="G210" s="89">
        <v>18.14</v>
      </c>
      <c r="H210" s="89">
        <v>73</v>
      </c>
      <c r="I210" s="89">
        <v>0</v>
      </c>
      <c r="J210" s="89">
        <v>0</v>
      </c>
      <c r="K210" s="89">
        <v>1</v>
      </c>
      <c r="L210" s="89">
        <v>0</v>
      </c>
      <c r="M210" s="89">
        <v>0</v>
      </c>
      <c r="N210" s="89" t="s">
        <v>918</v>
      </c>
      <c r="O210" s="89">
        <v>19</v>
      </c>
      <c r="P210" s="89">
        <v>0.28999999999999998</v>
      </c>
      <c r="Q210" s="89">
        <v>5.53</v>
      </c>
      <c r="R210" s="89" t="s">
        <v>1394</v>
      </c>
      <c r="S210" s="89" t="s">
        <v>920</v>
      </c>
      <c r="T210" s="89">
        <v>15</v>
      </c>
      <c r="U210" s="89">
        <v>0.26</v>
      </c>
      <c r="V210" s="89">
        <v>3.9</v>
      </c>
      <c r="W210" s="89" t="s">
        <v>1395</v>
      </c>
      <c r="X210" s="89" t="s">
        <v>917</v>
      </c>
      <c r="Y210" s="89">
        <v>8</v>
      </c>
      <c r="Z210" s="89">
        <v>0.17</v>
      </c>
      <c r="AA210" s="89">
        <v>1.34</v>
      </c>
      <c r="AB210" s="89" t="s">
        <v>1396</v>
      </c>
      <c r="AC210" s="89" t="s">
        <v>919</v>
      </c>
      <c r="AD210" s="89">
        <v>24</v>
      </c>
      <c r="AE210" s="89">
        <v>0.31</v>
      </c>
      <c r="AF210" s="89">
        <v>7.36</v>
      </c>
      <c r="AG210" s="89" t="s">
        <v>1396</v>
      </c>
    </row>
    <row r="211" spans="1:33" x14ac:dyDescent="0.25">
      <c r="A211" s="89" t="str">
        <f t="shared" si="7"/>
        <v>5032</v>
      </c>
      <c r="B211" s="89" t="s">
        <v>1393</v>
      </c>
      <c r="C211" s="89" t="s">
        <v>1242</v>
      </c>
      <c r="D211" s="89">
        <f t="shared" si="8"/>
        <v>16</v>
      </c>
      <c r="E211" s="89">
        <v>66</v>
      </c>
      <c r="F211" s="89">
        <v>43.85</v>
      </c>
      <c r="G211" s="89">
        <v>28.94</v>
      </c>
      <c r="H211" s="89">
        <v>16</v>
      </c>
      <c r="I211" s="89">
        <v>0</v>
      </c>
      <c r="J211" s="89">
        <v>0</v>
      </c>
      <c r="K211" s="89">
        <v>1</v>
      </c>
      <c r="L211" s="89">
        <v>0</v>
      </c>
      <c r="M211" s="89">
        <v>0</v>
      </c>
      <c r="N211" s="89" t="s">
        <v>918</v>
      </c>
      <c r="O211" s="89">
        <v>19</v>
      </c>
      <c r="P211" s="89">
        <v>0.4</v>
      </c>
      <c r="Q211" s="89">
        <v>7.63</v>
      </c>
      <c r="R211" s="89" t="s">
        <v>1394</v>
      </c>
      <c r="S211" s="89" t="s">
        <v>920</v>
      </c>
      <c r="T211" s="89">
        <v>15</v>
      </c>
      <c r="U211" s="89">
        <v>0.41</v>
      </c>
      <c r="V211" s="89">
        <v>6.19</v>
      </c>
      <c r="W211" s="89" t="s">
        <v>1395</v>
      </c>
      <c r="X211" s="89" t="s">
        <v>917</v>
      </c>
      <c r="Y211" s="89">
        <v>8</v>
      </c>
      <c r="Z211" s="89">
        <v>0.36</v>
      </c>
      <c r="AA211" s="89">
        <v>2.81</v>
      </c>
      <c r="AB211" s="89" t="s">
        <v>1396</v>
      </c>
      <c r="AC211" s="89" t="s">
        <v>919</v>
      </c>
      <c r="AD211" s="89">
        <v>24</v>
      </c>
      <c r="AE211" s="89">
        <v>0.52</v>
      </c>
      <c r="AF211" s="89">
        <v>12.31</v>
      </c>
      <c r="AG211" s="89" t="s">
        <v>1396</v>
      </c>
    </row>
    <row r="212" spans="1:33" x14ac:dyDescent="0.25">
      <c r="A212" s="89" t="str">
        <f t="shared" si="7"/>
        <v>5041</v>
      </c>
      <c r="B212" s="89" t="s">
        <v>1393</v>
      </c>
      <c r="C212" s="89" t="s">
        <v>1243</v>
      </c>
      <c r="D212" s="89">
        <f t="shared" si="8"/>
        <v>74</v>
      </c>
      <c r="E212" s="89">
        <v>66</v>
      </c>
      <c r="F212" s="89">
        <v>47.52</v>
      </c>
      <c r="G212" s="89">
        <v>31.36</v>
      </c>
      <c r="H212" s="89">
        <v>69</v>
      </c>
      <c r="I212" s="89">
        <v>5</v>
      </c>
      <c r="J212" s="89">
        <v>0</v>
      </c>
      <c r="K212" s="89">
        <v>0.93</v>
      </c>
      <c r="L212" s="89">
        <v>7.0000000000000007E-2</v>
      </c>
      <c r="M212" s="89">
        <v>0</v>
      </c>
      <c r="N212" s="89" t="s">
        <v>918</v>
      </c>
      <c r="O212" s="89">
        <v>19</v>
      </c>
      <c r="P212" s="89">
        <v>0.46</v>
      </c>
      <c r="Q212" s="89">
        <v>8.6999999999999993</v>
      </c>
      <c r="R212" s="89" t="s">
        <v>1394</v>
      </c>
      <c r="S212" s="89" t="s">
        <v>920</v>
      </c>
      <c r="T212" s="89">
        <v>15</v>
      </c>
      <c r="U212" s="89">
        <v>0.46</v>
      </c>
      <c r="V212" s="89">
        <v>6.93</v>
      </c>
      <c r="W212" s="89" t="s">
        <v>1395</v>
      </c>
      <c r="X212" s="89" t="s">
        <v>917</v>
      </c>
      <c r="Y212" s="89">
        <v>8</v>
      </c>
      <c r="Z212" s="89">
        <v>0.37</v>
      </c>
      <c r="AA212" s="89">
        <v>2.92</v>
      </c>
      <c r="AB212" s="89" t="s">
        <v>1396</v>
      </c>
      <c r="AC212" s="89" t="s">
        <v>919</v>
      </c>
      <c r="AD212" s="89">
        <v>24</v>
      </c>
      <c r="AE212" s="89">
        <v>0.53</v>
      </c>
      <c r="AF212" s="89">
        <v>12.81</v>
      </c>
      <c r="AG212" s="89" t="s">
        <v>1396</v>
      </c>
    </row>
    <row r="213" spans="1:33" x14ac:dyDescent="0.25">
      <c r="A213" s="89" t="str">
        <f t="shared" si="7"/>
        <v>5043</v>
      </c>
      <c r="B213" s="89" t="s">
        <v>1393</v>
      </c>
      <c r="C213" s="89" t="s">
        <v>1244</v>
      </c>
      <c r="D213" s="89">
        <f t="shared" si="8"/>
        <v>36</v>
      </c>
      <c r="E213" s="89">
        <v>66</v>
      </c>
      <c r="F213" s="89">
        <v>48.57</v>
      </c>
      <c r="G213" s="89">
        <v>32.06</v>
      </c>
      <c r="H213" s="89">
        <v>33</v>
      </c>
      <c r="I213" s="89">
        <v>3</v>
      </c>
      <c r="J213" s="89">
        <v>0</v>
      </c>
      <c r="K213" s="89">
        <v>0.92</v>
      </c>
      <c r="L213" s="89">
        <v>0.08</v>
      </c>
      <c r="M213" s="89">
        <v>0</v>
      </c>
      <c r="N213" s="89" t="s">
        <v>918</v>
      </c>
      <c r="O213" s="89">
        <v>19</v>
      </c>
      <c r="P213" s="89">
        <v>0.46</v>
      </c>
      <c r="Q213" s="89">
        <v>8.75</v>
      </c>
      <c r="R213" s="89" t="s">
        <v>1394</v>
      </c>
      <c r="S213" s="89" t="s">
        <v>920</v>
      </c>
      <c r="T213" s="89">
        <v>15</v>
      </c>
      <c r="U213" s="89">
        <v>0.46</v>
      </c>
      <c r="V213" s="89">
        <v>6.94</v>
      </c>
      <c r="W213" s="89" t="s">
        <v>1395</v>
      </c>
      <c r="X213" s="89" t="s">
        <v>917</v>
      </c>
      <c r="Y213" s="89">
        <v>8</v>
      </c>
      <c r="Z213" s="89">
        <v>0.4</v>
      </c>
      <c r="AA213" s="89">
        <v>3.17</v>
      </c>
      <c r="AB213" s="89" t="s">
        <v>1396</v>
      </c>
      <c r="AC213" s="89" t="s">
        <v>919</v>
      </c>
      <c r="AD213" s="89">
        <v>24</v>
      </c>
      <c r="AE213" s="89">
        <v>0.55000000000000004</v>
      </c>
      <c r="AF213" s="89">
        <v>13.19</v>
      </c>
      <c r="AG213" s="89" t="s">
        <v>1396</v>
      </c>
    </row>
    <row r="214" spans="1:33" x14ac:dyDescent="0.25">
      <c r="A214" s="89" t="str">
        <f t="shared" si="7"/>
        <v>5044</v>
      </c>
      <c r="B214" s="89" t="s">
        <v>1393</v>
      </c>
      <c r="C214" s="89" t="s">
        <v>1245</v>
      </c>
      <c r="D214" s="89">
        <f t="shared" si="8"/>
        <v>46</v>
      </c>
      <c r="E214" s="89">
        <v>66</v>
      </c>
      <c r="F214" s="89">
        <v>48.65</v>
      </c>
      <c r="G214" s="89">
        <v>32.11</v>
      </c>
      <c r="H214" s="89">
        <v>43</v>
      </c>
      <c r="I214" s="89">
        <v>3</v>
      </c>
      <c r="J214" s="89">
        <v>0</v>
      </c>
      <c r="K214" s="89">
        <v>0.93</v>
      </c>
      <c r="L214" s="89">
        <v>7.0000000000000007E-2</v>
      </c>
      <c r="M214" s="89">
        <v>0</v>
      </c>
      <c r="N214" s="89" t="s">
        <v>918</v>
      </c>
      <c r="O214" s="89">
        <v>19</v>
      </c>
      <c r="P214" s="89">
        <v>0.45</v>
      </c>
      <c r="Q214" s="89">
        <v>8.6300000000000008</v>
      </c>
      <c r="R214" s="89" t="s">
        <v>1394</v>
      </c>
      <c r="S214" s="89" t="s">
        <v>920</v>
      </c>
      <c r="T214" s="89">
        <v>15</v>
      </c>
      <c r="U214" s="89">
        <v>0.49</v>
      </c>
      <c r="V214" s="89">
        <v>7.28</v>
      </c>
      <c r="W214" s="89" t="s">
        <v>1395</v>
      </c>
      <c r="X214" s="89" t="s">
        <v>917</v>
      </c>
      <c r="Y214" s="89">
        <v>8</v>
      </c>
      <c r="Z214" s="89">
        <v>0.42</v>
      </c>
      <c r="AA214" s="89">
        <v>3.3</v>
      </c>
      <c r="AB214" s="89" t="s">
        <v>1396</v>
      </c>
      <c r="AC214" s="89" t="s">
        <v>919</v>
      </c>
      <c r="AD214" s="89">
        <v>24</v>
      </c>
      <c r="AE214" s="89">
        <v>0.54</v>
      </c>
      <c r="AF214" s="89">
        <v>12.89</v>
      </c>
      <c r="AG214" s="89" t="s">
        <v>1396</v>
      </c>
    </row>
    <row r="215" spans="1:33" x14ac:dyDescent="0.25">
      <c r="A215" s="89" t="str">
        <f t="shared" si="7"/>
        <v>5045</v>
      </c>
      <c r="B215" s="89" t="s">
        <v>1393</v>
      </c>
      <c r="C215" s="89" t="s">
        <v>1246</v>
      </c>
      <c r="D215" s="89">
        <f t="shared" si="8"/>
        <v>17</v>
      </c>
      <c r="E215" s="89">
        <v>66</v>
      </c>
      <c r="F215" s="89">
        <v>50.36</v>
      </c>
      <c r="G215" s="89">
        <v>33.24</v>
      </c>
      <c r="H215" s="89">
        <v>16</v>
      </c>
      <c r="I215" s="89">
        <v>1</v>
      </c>
      <c r="J215" s="89">
        <v>0</v>
      </c>
      <c r="K215" s="89">
        <v>0.94</v>
      </c>
      <c r="L215" s="89">
        <v>0.06</v>
      </c>
      <c r="M215" s="89">
        <v>0</v>
      </c>
      <c r="N215" s="89" t="s">
        <v>918</v>
      </c>
      <c r="O215" s="89">
        <v>19</v>
      </c>
      <c r="P215" s="89">
        <v>0.46</v>
      </c>
      <c r="Q215" s="89">
        <v>8.65</v>
      </c>
      <c r="R215" s="89" t="s">
        <v>1394</v>
      </c>
      <c r="S215" s="89" t="s">
        <v>920</v>
      </c>
      <c r="T215" s="89">
        <v>15</v>
      </c>
      <c r="U215" s="89">
        <v>0.5</v>
      </c>
      <c r="V215" s="89">
        <v>7.47</v>
      </c>
      <c r="W215" s="89" t="s">
        <v>1395</v>
      </c>
      <c r="X215" s="89" t="s">
        <v>917</v>
      </c>
      <c r="Y215" s="89">
        <v>8</v>
      </c>
      <c r="Z215" s="89">
        <v>0.39</v>
      </c>
      <c r="AA215" s="89">
        <v>3.12</v>
      </c>
      <c r="AB215" s="89" t="s">
        <v>1396</v>
      </c>
      <c r="AC215" s="89" t="s">
        <v>919</v>
      </c>
      <c r="AD215" s="89">
        <v>24</v>
      </c>
      <c r="AE215" s="89">
        <v>0.57999999999999996</v>
      </c>
      <c r="AF215" s="89">
        <v>14</v>
      </c>
      <c r="AG215" s="89" t="s">
        <v>1396</v>
      </c>
    </row>
    <row r="216" spans="1:33" x14ac:dyDescent="0.25">
      <c r="A216" s="89" t="str">
        <f t="shared" si="7"/>
        <v>5046</v>
      </c>
      <c r="B216" s="89" t="s">
        <v>1393</v>
      </c>
      <c r="C216" s="89" t="s">
        <v>1247</v>
      </c>
      <c r="D216" s="89">
        <f t="shared" si="8"/>
        <v>20</v>
      </c>
      <c r="E216" s="89">
        <v>66</v>
      </c>
      <c r="F216" s="89">
        <v>49.32</v>
      </c>
      <c r="G216" s="89">
        <v>32.549999999999997</v>
      </c>
      <c r="H216" s="89">
        <v>19</v>
      </c>
      <c r="I216" s="89">
        <v>1</v>
      </c>
      <c r="J216" s="89">
        <v>0</v>
      </c>
      <c r="K216" s="89">
        <v>0.95</v>
      </c>
      <c r="L216" s="89">
        <v>0.05</v>
      </c>
      <c r="M216" s="89">
        <v>0</v>
      </c>
      <c r="N216" s="89" t="s">
        <v>918</v>
      </c>
      <c r="O216" s="89">
        <v>19</v>
      </c>
      <c r="P216" s="89">
        <v>0.47</v>
      </c>
      <c r="Q216" s="89">
        <v>8.9</v>
      </c>
      <c r="R216" s="89" t="s">
        <v>1394</v>
      </c>
      <c r="S216" s="89" t="s">
        <v>920</v>
      </c>
      <c r="T216" s="89">
        <v>15</v>
      </c>
      <c r="U216" s="89">
        <v>0.47</v>
      </c>
      <c r="V216" s="89">
        <v>7.05</v>
      </c>
      <c r="W216" s="89" t="s">
        <v>1395</v>
      </c>
      <c r="X216" s="89" t="s">
        <v>917</v>
      </c>
      <c r="Y216" s="89">
        <v>8</v>
      </c>
      <c r="Z216" s="89">
        <v>0.3</v>
      </c>
      <c r="AA216" s="89">
        <v>2.4</v>
      </c>
      <c r="AB216" s="89" t="s">
        <v>1396</v>
      </c>
      <c r="AC216" s="89" t="s">
        <v>919</v>
      </c>
      <c r="AD216" s="89">
        <v>24</v>
      </c>
      <c r="AE216" s="89">
        <v>0.59</v>
      </c>
      <c r="AF216" s="89">
        <v>14.2</v>
      </c>
      <c r="AG216" s="89" t="s">
        <v>1396</v>
      </c>
    </row>
    <row r="217" spans="1:33" x14ac:dyDescent="0.25">
      <c r="A217" s="89" t="str">
        <f t="shared" si="7"/>
        <v>5047</v>
      </c>
      <c r="B217" s="89" t="s">
        <v>1393</v>
      </c>
      <c r="C217" s="89" t="s">
        <v>1248</v>
      </c>
      <c r="D217" s="89">
        <f t="shared" si="8"/>
        <v>41</v>
      </c>
      <c r="E217" s="89">
        <v>66</v>
      </c>
      <c r="F217" s="89">
        <v>48.97</v>
      </c>
      <c r="G217" s="89">
        <v>32.32</v>
      </c>
      <c r="H217" s="89">
        <v>39</v>
      </c>
      <c r="I217" s="89">
        <v>2</v>
      </c>
      <c r="J217" s="89">
        <v>0</v>
      </c>
      <c r="K217" s="89">
        <v>0.95</v>
      </c>
      <c r="L217" s="89">
        <v>0.05</v>
      </c>
      <c r="M217" s="89">
        <v>0</v>
      </c>
      <c r="N217" s="89" t="s">
        <v>918</v>
      </c>
      <c r="O217" s="89">
        <v>19</v>
      </c>
      <c r="P217" s="89">
        <v>0.47</v>
      </c>
      <c r="Q217" s="89">
        <v>9</v>
      </c>
      <c r="R217" s="89" t="s">
        <v>1394</v>
      </c>
      <c r="S217" s="89" t="s">
        <v>920</v>
      </c>
      <c r="T217" s="89">
        <v>15</v>
      </c>
      <c r="U217" s="89">
        <v>0.45</v>
      </c>
      <c r="V217" s="89">
        <v>6.76</v>
      </c>
      <c r="W217" s="89" t="s">
        <v>1395</v>
      </c>
      <c r="X217" s="89" t="s">
        <v>917</v>
      </c>
      <c r="Y217" s="89">
        <v>8</v>
      </c>
      <c r="Z217" s="89">
        <v>0.41</v>
      </c>
      <c r="AA217" s="89">
        <v>3.27</v>
      </c>
      <c r="AB217" s="89" t="s">
        <v>1396</v>
      </c>
      <c r="AC217" s="89" t="s">
        <v>919</v>
      </c>
      <c r="AD217" s="89">
        <v>24</v>
      </c>
      <c r="AE217" s="89">
        <v>0.55000000000000004</v>
      </c>
      <c r="AF217" s="89">
        <v>13.29</v>
      </c>
      <c r="AG217" s="89" t="s">
        <v>1396</v>
      </c>
    </row>
    <row r="218" spans="1:33" x14ac:dyDescent="0.25">
      <c r="A218" s="89" t="str">
        <f t="shared" si="7"/>
        <v>5048</v>
      </c>
      <c r="B218" s="89" t="s">
        <v>1393</v>
      </c>
      <c r="C218" s="89" t="s">
        <v>1249</v>
      </c>
      <c r="D218" s="89">
        <f t="shared" si="8"/>
        <v>67</v>
      </c>
      <c r="E218" s="89">
        <v>66</v>
      </c>
      <c r="F218" s="89">
        <v>56.17</v>
      </c>
      <c r="G218" s="89">
        <v>37.07</v>
      </c>
      <c r="H218" s="89">
        <v>58</v>
      </c>
      <c r="I218" s="89">
        <v>9</v>
      </c>
      <c r="J218" s="89">
        <v>0</v>
      </c>
      <c r="K218" s="89">
        <v>0.87</v>
      </c>
      <c r="L218" s="89">
        <v>0.13</v>
      </c>
      <c r="M218" s="89">
        <v>0</v>
      </c>
      <c r="N218" s="89" t="s">
        <v>918</v>
      </c>
      <c r="O218" s="89">
        <v>19</v>
      </c>
      <c r="P218" s="89">
        <v>0.55000000000000004</v>
      </c>
      <c r="Q218" s="89">
        <v>10.37</v>
      </c>
      <c r="R218" s="89" t="s">
        <v>1394</v>
      </c>
      <c r="S218" s="89" t="s">
        <v>920</v>
      </c>
      <c r="T218" s="89">
        <v>15</v>
      </c>
      <c r="U218" s="89">
        <v>0.55000000000000004</v>
      </c>
      <c r="V218" s="89">
        <v>8.24</v>
      </c>
      <c r="W218" s="89" t="s">
        <v>1395</v>
      </c>
      <c r="X218" s="89" t="s">
        <v>917</v>
      </c>
      <c r="Y218" s="89">
        <v>8</v>
      </c>
      <c r="Z218" s="89">
        <v>0.47</v>
      </c>
      <c r="AA218" s="89">
        <v>3.73</v>
      </c>
      <c r="AB218" s="89" t="s">
        <v>1396</v>
      </c>
      <c r="AC218" s="89" t="s">
        <v>919</v>
      </c>
      <c r="AD218" s="89">
        <v>24</v>
      </c>
      <c r="AE218" s="89">
        <v>0.61</v>
      </c>
      <c r="AF218" s="89">
        <v>14.73</v>
      </c>
      <c r="AG218" s="89" t="s">
        <v>1396</v>
      </c>
    </row>
    <row r="219" spans="1:33" x14ac:dyDescent="0.25">
      <c r="A219" s="89" t="str">
        <f t="shared" si="7"/>
        <v>5049</v>
      </c>
      <c r="B219" s="89" t="s">
        <v>1393</v>
      </c>
      <c r="C219" s="89" t="s">
        <v>1250</v>
      </c>
      <c r="D219" s="89">
        <f t="shared" si="8"/>
        <v>74</v>
      </c>
      <c r="E219" s="89">
        <v>66</v>
      </c>
      <c r="F219" s="89">
        <v>54.01</v>
      </c>
      <c r="G219" s="89">
        <v>35.65</v>
      </c>
      <c r="H219" s="89">
        <v>65</v>
      </c>
      <c r="I219" s="89">
        <v>9</v>
      </c>
      <c r="J219" s="89">
        <v>0</v>
      </c>
      <c r="K219" s="89">
        <v>0.88</v>
      </c>
      <c r="L219" s="89">
        <v>0.12</v>
      </c>
      <c r="M219" s="89">
        <v>0</v>
      </c>
      <c r="N219" s="89" t="s">
        <v>918</v>
      </c>
      <c r="O219" s="89">
        <v>19</v>
      </c>
      <c r="P219" s="89">
        <v>0.48</v>
      </c>
      <c r="Q219" s="89">
        <v>9.1199999999999992</v>
      </c>
      <c r="R219" s="89" t="s">
        <v>1394</v>
      </c>
      <c r="S219" s="89" t="s">
        <v>920</v>
      </c>
      <c r="T219" s="89">
        <v>15</v>
      </c>
      <c r="U219" s="89">
        <v>0.55000000000000004</v>
      </c>
      <c r="V219" s="89">
        <v>8.24</v>
      </c>
      <c r="W219" s="89" t="s">
        <v>1395</v>
      </c>
      <c r="X219" s="89" t="s">
        <v>917</v>
      </c>
      <c r="Y219" s="89">
        <v>8</v>
      </c>
      <c r="Z219" s="89">
        <v>0.45</v>
      </c>
      <c r="AA219" s="89">
        <v>3.61</v>
      </c>
      <c r="AB219" s="89" t="s">
        <v>1396</v>
      </c>
      <c r="AC219" s="89" t="s">
        <v>919</v>
      </c>
      <c r="AD219" s="89">
        <v>24</v>
      </c>
      <c r="AE219" s="89">
        <v>0.61</v>
      </c>
      <c r="AF219" s="89">
        <v>14.68</v>
      </c>
      <c r="AG219" s="89" t="s">
        <v>1396</v>
      </c>
    </row>
    <row r="220" spans="1:33" x14ac:dyDescent="0.25">
      <c r="A220" s="89" t="str">
        <f t="shared" si="7"/>
        <v>5051</v>
      </c>
      <c r="B220" s="89" t="s">
        <v>1393</v>
      </c>
      <c r="C220" s="89" t="s">
        <v>1251</v>
      </c>
      <c r="D220" s="89">
        <f t="shared" si="8"/>
        <v>220</v>
      </c>
      <c r="E220" s="89">
        <v>66</v>
      </c>
      <c r="F220" s="89">
        <v>44.6</v>
      </c>
      <c r="G220" s="89">
        <v>29.44</v>
      </c>
      <c r="H220" s="89">
        <v>209</v>
      </c>
      <c r="I220" s="89">
        <v>11</v>
      </c>
      <c r="J220" s="89">
        <v>0</v>
      </c>
      <c r="K220" s="89">
        <v>0.95</v>
      </c>
      <c r="L220" s="89">
        <v>0.05</v>
      </c>
      <c r="M220" s="89">
        <v>0</v>
      </c>
      <c r="N220" s="89" t="s">
        <v>918</v>
      </c>
      <c r="O220" s="89">
        <v>19</v>
      </c>
      <c r="P220" s="89">
        <v>0.43</v>
      </c>
      <c r="Q220" s="89">
        <v>8.1199999999999992</v>
      </c>
      <c r="R220" s="89" t="s">
        <v>1394</v>
      </c>
      <c r="S220" s="89" t="s">
        <v>920</v>
      </c>
      <c r="T220" s="89">
        <v>15</v>
      </c>
      <c r="U220" s="89">
        <v>0.45</v>
      </c>
      <c r="V220" s="89">
        <v>6.68</v>
      </c>
      <c r="W220" s="89" t="s">
        <v>1395</v>
      </c>
      <c r="X220" s="89" t="s">
        <v>917</v>
      </c>
      <c r="Y220" s="89">
        <v>8</v>
      </c>
      <c r="Z220" s="89">
        <v>0.36</v>
      </c>
      <c r="AA220" s="89">
        <v>2.88</v>
      </c>
      <c r="AB220" s="89" t="s">
        <v>1396</v>
      </c>
      <c r="AC220" s="89" t="s">
        <v>919</v>
      </c>
      <c r="AD220" s="89">
        <v>24</v>
      </c>
      <c r="AE220" s="89">
        <v>0.49</v>
      </c>
      <c r="AF220" s="89">
        <v>11.76</v>
      </c>
      <c r="AG220" s="89" t="s">
        <v>1396</v>
      </c>
    </row>
    <row r="221" spans="1:33" x14ac:dyDescent="0.25">
      <c r="A221" s="89" t="str">
        <f t="shared" si="7"/>
        <v>5054</v>
      </c>
      <c r="B221" s="89" t="s">
        <v>1393</v>
      </c>
      <c r="C221" s="89" t="s">
        <v>1252</v>
      </c>
      <c r="D221" s="89">
        <f t="shared" si="8"/>
        <v>10</v>
      </c>
      <c r="E221" s="89">
        <v>66</v>
      </c>
      <c r="F221" s="89">
        <v>53.64</v>
      </c>
      <c r="G221" s="89">
        <v>35.4</v>
      </c>
      <c r="H221" s="89">
        <v>7</v>
      </c>
      <c r="I221" s="89">
        <v>3</v>
      </c>
      <c r="J221" s="89">
        <v>0</v>
      </c>
      <c r="K221" s="89">
        <v>0.7</v>
      </c>
      <c r="L221" s="89">
        <v>0.3</v>
      </c>
      <c r="M221" s="89">
        <v>0</v>
      </c>
      <c r="N221" s="89" t="s">
        <v>918</v>
      </c>
      <c r="O221" s="89">
        <v>19</v>
      </c>
      <c r="P221" s="89">
        <v>0.52</v>
      </c>
      <c r="Q221" s="89">
        <v>9.9</v>
      </c>
      <c r="R221" s="89" t="s">
        <v>1394</v>
      </c>
      <c r="S221" s="89" t="s">
        <v>920</v>
      </c>
      <c r="T221" s="89">
        <v>15</v>
      </c>
      <c r="U221" s="89">
        <v>0.51</v>
      </c>
      <c r="V221" s="89">
        <v>7.6</v>
      </c>
      <c r="W221" s="89" t="s">
        <v>1395</v>
      </c>
      <c r="X221" s="89" t="s">
        <v>917</v>
      </c>
      <c r="Y221" s="89">
        <v>8</v>
      </c>
      <c r="Z221" s="89">
        <v>0.32</v>
      </c>
      <c r="AA221" s="89">
        <v>2.5</v>
      </c>
      <c r="AB221" s="89" t="s">
        <v>1396</v>
      </c>
      <c r="AC221" s="89" t="s">
        <v>919</v>
      </c>
      <c r="AD221" s="89">
        <v>24</v>
      </c>
      <c r="AE221" s="89">
        <v>0.64</v>
      </c>
      <c r="AF221" s="89">
        <v>15.4</v>
      </c>
      <c r="AG221" s="89" t="s">
        <v>1396</v>
      </c>
    </row>
    <row r="222" spans="1:33" x14ac:dyDescent="0.25">
      <c r="A222" s="89" t="str">
        <f t="shared" si="7"/>
        <v>5061</v>
      </c>
      <c r="B222" s="89" t="s">
        <v>1393</v>
      </c>
      <c r="C222" s="89" t="s">
        <v>1253</v>
      </c>
      <c r="D222" s="89">
        <f t="shared" si="8"/>
        <v>66</v>
      </c>
      <c r="E222" s="89">
        <v>66</v>
      </c>
      <c r="F222" s="89">
        <v>47.57</v>
      </c>
      <c r="G222" s="89">
        <v>31.39</v>
      </c>
      <c r="H222" s="89">
        <v>59</v>
      </c>
      <c r="I222" s="89">
        <v>7</v>
      </c>
      <c r="J222" s="89">
        <v>0</v>
      </c>
      <c r="K222" s="89">
        <v>0.89</v>
      </c>
      <c r="L222" s="89">
        <v>0.11</v>
      </c>
      <c r="M222" s="89">
        <v>0</v>
      </c>
      <c r="N222" s="89" t="s">
        <v>918</v>
      </c>
      <c r="O222" s="89">
        <v>19</v>
      </c>
      <c r="P222" s="89">
        <v>0.44</v>
      </c>
      <c r="Q222" s="89">
        <v>8.3800000000000008</v>
      </c>
      <c r="R222" s="89" t="s">
        <v>1394</v>
      </c>
      <c r="S222" s="89" t="s">
        <v>920</v>
      </c>
      <c r="T222" s="89">
        <v>15</v>
      </c>
      <c r="U222" s="89">
        <v>0.47</v>
      </c>
      <c r="V222" s="89">
        <v>7</v>
      </c>
      <c r="W222" s="89" t="s">
        <v>1395</v>
      </c>
      <c r="X222" s="89" t="s">
        <v>917</v>
      </c>
      <c r="Y222" s="89">
        <v>8</v>
      </c>
      <c r="Z222" s="89">
        <v>0.39</v>
      </c>
      <c r="AA222" s="89">
        <v>3.11</v>
      </c>
      <c r="AB222" s="89" t="s">
        <v>1396</v>
      </c>
      <c r="AC222" s="89" t="s">
        <v>919</v>
      </c>
      <c r="AD222" s="89">
        <v>24</v>
      </c>
      <c r="AE222" s="89">
        <v>0.54</v>
      </c>
      <c r="AF222" s="89">
        <v>12.91</v>
      </c>
      <c r="AG222" s="89" t="s">
        <v>1396</v>
      </c>
    </row>
    <row r="223" spans="1:33" x14ac:dyDescent="0.25">
      <c r="A223" s="89" t="str">
        <f t="shared" si="7"/>
        <v>5062</v>
      </c>
      <c r="B223" s="89" t="s">
        <v>1393</v>
      </c>
      <c r="C223" s="89" t="s">
        <v>1254</v>
      </c>
      <c r="D223" s="89">
        <f t="shared" si="8"/>
        <v>20</v>
      </c>
      <c r="E223" s="89">
        <v>66</v>
      </c>
      <c r="F223" s="89">
        <v>61.36</v>
      </c>
      <c r="G223" s="89">
        <v>40.5</v>
      </c>
      <c r="H223" s="89">
        <v>15</v>
      </c>
      <c r="I223" s="89">
        <v>5</v>
      </c>
      <c r="J223" s="89">
        <v>0</v>
      </c>
      <c r="K223" s="89">
        <v>0.75</v>
      </c>
      <c r="L223" s="89">
        <v>0.25</v>
      </c>
      <c r="M223" s="89">
        <v>0</v>
      </c>
      <c r="N223" s="89" t="s">
        <v>918</v>
      </c>
      <c r="O223" s="89">
        <v>19</v>
      </c>
      <c r="P223" s="89">
        <v>0.57999999999999996</v>
      </c>
      <c r="Q223" s="89">
        <v>11.1</v>
      </c>
      <c r="R223" s="89" t="s">
        <v>1394</v>
      </c>
      <c r="S223" s="89" t="s">
        <v>920</v>
      </c>
      <c r="T223" s="89">
        <v>15</v>
      </c>
      <c r="U223" s="89">
        <v>0.63</v>
      </c>
      <c r="V223" s="89">
        <v>9.4</v>
      </c>
      <c r="W223" s="89" t="s">
        <v>1395</v>
      </c>
      <c r="X223" s="89" t="s">
        <v>917</v>
      </c>
      <c r="Y223" s="89">
        <v>8</v>
      </c>
      <c r="Z223" s="89">
        <v>0.56999999999999995</v>
      </c>
      <c r="AA223" s="89">
        <v>4.55</v>
      </c>
      <c r="AB223" s="89" t="s">
        <v>1396</v>
      </c>
      <c r="AC223" s="89" t="s">
        <v>919</v>
      </c>
      <c r="AD223" s="89">
        <v>24</v>
      </c>
      <c r="AE223" s="89">
        <v>0.64</v>
      </c>
      <c r="AF223" s="89">
        <v>15.45</v>
      </c>
      <c r="AG223" s="89" t="s">
        <v>1396</v>
      </c>
    </row>
    <row r="224" spans="1:33" x14ac:dyDescent="0.25">
      <c r="A224" s="89" t="str">
        <f t="shared" si="7"/>
        <v>5081</v>
      </c>
      <c r="B224" s="89" t="s">
        <v>1393</v>
      </c>
      <c r="C224" s="89" t="s">
        <v>1255</v>
      </c>
      <c r="D224" s="89">
        <f t="shared" si="8"/>
        <v>53</v>
      </c>
      <c r="E224" s="89">
        <v>66</v>
      </c>
      <c r="F224" s="89">
        <v>47.28</v>
      </c>
      <c r="G224" s="89">
        <v>31.21</v>
      </c>
      <c r="H224" s="89">
        <v>52</v>
      </c>
      <c r="I224" s="89">
        <v>1</v>
      </c>
      <c r="J224" s="89">
        <v>0</v>
      </c>
      <c r="K224" s="89">
        <v>0.98</v>
      </c>
      <c r="L224" s="89">
        <v>0.02</v>
      </c>
      <c r="M224" s="89">
        <v>0</v>
      </c>
      <c r="N224" s="89" t="s">
        <v>918</v>
      </c>
      <c r="O224" s="89">
        <v>19</v>
      </c>
      <c r="P224" s="89">
        <v>0.44</v>
      </c>
      <c r="Q224" s="89">
        <v>8.43</v>
      </c>
      <c r="R224" s="89" t="s">
        <v>1394</v>
      </c>
      <c r="S224" s="89" t="s">
        <v>920</v>
      </c>
      <c r="T224" s="89">
        <v>15</v>
      </c>
      <c r="U224" s="89">
        <v>0.46</v>
      </c>
      <c r="V224" s="89">
        <v>6.91</v>
      </c>
      <c r="W224" s="89" t="s">
        <v>1395</v>
      </c>
      <c r="X224" s="89" t="s">
        <v>917</v>
      </c>
      <c r="Y224" s="89">
        <v>8</v>
      </c>
      <c r="Z224" s="89">
        <v>0.36</v>
      </c>
      <c r="AA224" s="89">
        <v>2.89</v>
      </c>
      <c r="AB224" s="89" t="s">
        <v>1396</v>
      </c>
      <c r="AC224" s="89" t="s">
        <v>919</v>
      </c>
      <c r="AD224" s="89">
        <v>24</v>
      </c>
      <c r="AE224" s="89">
        <v>0.54</v>
      </c>
      <c r="AF224" s="89">
        <v>12.98</v>
      </c>
      <c r="AG224" s="89" t="s">
        <v>1396</v>
      </c>
    </row>
    <row r="225" spans="1:33" x14ac:dyDescent="0.25">
      <c r="A225" s="89" t="str">
        <f t="shared" si="7"/>
        <v>5101</v>
      </c>
      <c r="B225" s="89" t="s">
        <v>1393</v>
      </c>
      <c r="C225" s="89" t="s">
        <v>1256</v>
      </c>
      <c r="D225" s="89">
        <f t="shared" si="8"/>
        <v>98</v>
      </c>
      <c r="E225" s="89">
        <v>66</v>
      </c>
      <c r="F225" s="89">
        <v>51.53</v>
      </c>
      <c r="G225" s="89">
        <v>34.01</v>
      </c>
      <c r="H225" s="89">
        <v>89</v>
      </c>
      <c r="I225" s="89">
        <v>9</v>
      </c>
      <c r="J225" s="89">
        <v>0</v>
      </c>
      <c r="K225" s="89">
        <v>0.91</v>
      </c>
      <c r="L225" s="89">
        <v>0.09</v>
      </c>
      <c r="M225" s="89">
        <v>0</v>
      </c>
      <c r="N225" s="89" t="s">
        <v>918</v>
      </c>
      <c r="O225" s="89">
        <v>19</v>
      </c>
      <c r="P225" s="89">
        <v>0.49</v>
      </c>
      <c r="Q225" s="89">
        <v>9.27</v>
      </c>
      <c r="R225" s="89" t="s">
        <v>1394</v>
      </c>
      <c r="S225" s="89" t="s">
        <v>920</v>
      </c>
      <c r="T225" s="89">
        <v>15</v>
      </c>
      <c r="U225" s="89">
        <v>0.53</v>
      </c>
      <c r="V225" s="89">
        <v>7.89</v>
      </c>
      <c r="W225" s="89" t="s">
        <v>1395</v>
      </c>
      <c r="X225" s="89" t="s">
        <v>917</v>
      </c>
      <c r="Y225" s="89">
        <v>8</v>
      </c>
      <c r="Z225" s="89">
        <v>0.39</v>
      </c>
      <c r="AA225" s="89">
        <v>3.09</v>
      </c>
      <c r="AB225" s="89" t="s">
        <v>1396</v>
      </c>
      <c r="AC225" s="89" t="s">
        <v>919</v>
      </c>
      <c r="AD225" s="89">
        <v>24</v>
      </c>
      <c r="AE225" s="89">
        <v>0.56999999999999995</v>
      </c>
      <c r="AF225" s="89">
        <v>13.77</v>
      </c>
      <c r="AG225" s="89" t="s">
        <v>1396</v>
      </c>
    </row>
    <row r="226" spans="1:33" x14ac:dyDescent="0.25">
      <c r="A226" s="89" t="str">
        <f t="shared" si="7"/>
        <v>5121</v>
      </c>
      <c r="B226" s="89" t="s">
        <v>1393</v>
      </c>
      <c r="C226" s="89" t="s">
        <v>1257</v>
      </c>
      <c r="D226" s="89">
        <f t="shared" si="8"/>
        <v>100</v>
      </c>
      <c r="E226" s="89">
        <v>66</v>
      </c>
      <c r="F226" s="89">
        <v>49.67</v>
      </c>
      <c r="G226" s="89">
        <v>32.78</v>
      </c>
      <c r="H226" s="89">
        <v>89</v>
      </c>
      <c r="I226" s="89">
        <v>11</v>
      </c>
      <c r="J226" s="89">
        <v>0</v>
      </c>
      <c r="K226" s="89">
        <v>0.89</v>
      </c>
      <c r="L226" s="89">
        <v>0.11</v>
      </c>
      <c r="M226" s="89">
        <v>0</v>
      </c>
      <c r="N226" s="89" t="s">
        <v>918</v>
      </c>
      <c r="O226" s="89">
        <v>19</v>
      </c>
      <c r="P226" s="89">
        <v>0.44</v>
      </c>
      <c r="Q226" s="89">
        <v>8.43</v>
      </c>
      <c r="R226" s="89" t="s">
        <v>1394</v>
      </c>
      <c r="S226" s="89" t="s">
        <v>920</v>
      </c>
      <c r="T226" s="89">
        <v>15</v>
      </c>
      <c r="U226" s="89">
        <v>0.5</v>
      </c>
      <c r="V226" s="89">
        <v>7.47</v>
      </c>
      <c r="W226" s="89" t="s">
        <v>1395</v>
      </c>
      <c r="X226" s="89" t="s">
        <v>917</v>
      </c>
      <c r="Y226" s="89">
        <v>8</v>
      </c>
      <c r="Z226" s="89">
        <v>0.42</v>
      </c>
      <c r="AA226" s="89">
        <v>3.3</v>
      </c>
      <c r="AB226" s="89" t="s">
        <v>1396</v>
      </c>
      <c r="AC226" s="89" t="s">
        <v>919</v>
      </c>
      <c r="AD226" s="89">
        <v>24</v>
      </c>
      <c r="AE226" s="89">
        <v>0.56999999999999995</v>
      </c>
      <c r="AF226" s="89">
        <v>13.58</v>
      </c>
      <c r="AG226" s="89" t="s">
        <v>1396</v>
      </c>
    </row>
    <row r="227" spans="1:33" x14ac:dyDescent="0.25">
      <c r="A227" s="89" t="str">
        <f t="shared" si="7"/>
        <v>5131</v>
      </c>
      <c r="B227" s="89" t="s">
        <v>1393</v>
      </c>
      <c r="C227" s="89" t="s">
        <v>1258</v>
      </c>
      <c r="D227" s="89">
        <f t="shared" si="8"/>
        <v>70</v>
      </c>
      <c r="E227" s="89">
        <v>66</v>
      </c>
      <c r="F227" s="89">
        <v>56.73</v>
      </c>
      <c r="G227" s="89">
        <v>37.44</v>
      </c>
      <c r="H227" s="89">
        <v>57</v>
      </c>
      <c r="I227" s="89">
        <v>13</v>
      </c>
      <c r="J227" s="89">
        <v>0</v>
      </c>
      <c r="K227" s="89">
        <v>0.81</v>
      </c>
      <c r="L227" s="89">
        <v>0.19</v>
      </c>
      <c r="M227" s="89">
        <v>0</v>
      </c>
      <c r="N227" s="89" t="s">
        <v>918</v>
      </c>
      <c r="O227" s="89">
        <v>19</v>
      </c>
      <c r="P227" s="89">
        <v>0.5</v>
      </c>
      <c r="Q227" s="89">
        <v>9.41</v>
      </c>
      <c r="R227" s="89" t="s">
        <v>1394</v>
      </c>
      <c r="S227" s="89" t="s">
        <v>920</v>
      </c>
      <c r="T227" s="89">
        <v>15</v>
      </c>
      <c r="U227" s="89">
        <v>0.57999999999999996</v>
      </c>
      <c r="V227" s="89">
        <v>8.64</v>
      </c>
      <c r="W227" s="89" t="s">
        <v>1395</v>
      </c>
      <c r="X227" s="89" t="s">
        <v>917</v>
      </c>
      <c r="Y227" s="89">
        <v>8</v>
      </c>
      <c r="Z227" s="89">
        <v>0.49</v>
      </c>
      <c r="AA227" s="89">
        <v>3.86</v>
      </c>
      <c r="AB227" s="89" t="s">
        <v>1396</v>
      </c>
      <c r="AC227" s="89" t="s">
        <v>919</v>
      </c>
      <c r="AD227" s="89">
        <v>24</v>
      </c>
      <c r="AE227" s="89">
        <v>0.65</v>
      </c>
      <c r="AF227" s="89">
        <v>15.53</v>
      </c>
      <c r="AG227" s="89" t="s">
        <v>1396</v>
      </c>
    </row>
    <row r="228" spans="1:33" x14ac:dyDescent="0.25">
      <c r="A228" s="89" t="str">
        <f t="shared" si="7"/>
        <v>5141</v>
      </c>
      <c r="B228" s="89" t="s">
        <v>1393</v>
      </c>
      <c r="C228" s="89" t="s">
        <v>1259</v>
      </c>
      <c r="D228" s="89">
        <f t="shared" si="8"/>
        <v>74</v>
      </c>
      <c r="E228" s="89">
        <v>66</v>
      </c>
      <c r="F228" s="89">
        <v>45.97</v>
      </c>
      <c r="G228" s="89">
        <v>30.34</v>
      </c>
      <c r="H228" s="89">
        <v>71</v>
      </c>
      <c r="I228" s="89">
        <v>3</v>
      </c>
      <c r="J228" s="89">
        <v>0</v>
      </c>
      <c r="K228" s="89">
        <v>0.96</v>
      </c>
      <c r="L228" s="89">
        <v>0.04</v>
      </c>
      <c r="M228" s="89">
        <v>0</v>
      </c>
      <c r="N228" s="89" t="s">
        <v>918</v>
      </c>
      <c r="O228" s="89">
        <v>19</v>
      </c>
      <c r="P228" s="89">
        <v>0.45</v>
      </c>
      <c r="Q228" s="89">
        <v>8.59</v>
      </c>
      <c r="R228" s="89" t="s">
        <v>1394</v>
      </c>
      <c r="S228" s="89" t="s">
        <v>920</v>
      </c>
      <c r="T228" s="89">
        <v>15</v>
      </c>
      <c r="U228" s="89">
        <v>0.44</v>
      </c>
      <c r="V228" s="89">
        <v>6.54</v>
      </c>
      <c r="W228" s="89" t="s">
        <v>1395</v>
      </c>
      <c r="X228" s="89" t="s">
        <v>917</v>
      </c>
      <c r="Y228" s="89">
        <v>8</v>
      </c>
      <c r="Z228" s="89">
        <v>0.32</v>
      </c>
      <c r="AA228" s="89">
        <v>2.54</v>
      </c>
      <c r="AB228" s="89" t="s">
        <v>1396</v>
      </c>
      <c r="AC228" s="89" t="s">
        <v>919</v>
      </c>
      <c r="AD228" s="89">
        <v>24</v>
      </c>
      <c r="AE228" s="89">
        <v>0.53</v>
      </c>
      <c r="AF228" s="89">
        <v>12.66</v>
      </c>
      <c r="AG228" s="89" t="s">
        <v>1396</v>
      </c>
    </row>
    <row r="229" spans="1:33" x14ac:dyDescent="0.25">
      <c r="A229" s="89" t="str">
        <f t="shared" si="7"/>
        <v>5201</v>
      </c>
      <c r="B229" s="89" t="s">
        <v>1393</v>
      </c>
      <c r="C229" s="89" t="s">
        <v>1260</v>
      </c>
      <c r="D229" s="89">
        <f t="shared" si="8"/>
        <v>191</v>
      </c>
      <c r="E229" s="89">
        <v>66</v>
      </c>
      <c r="F229" s="89">
        <v>43.91</v>
      </c>
      <c r="G229" s="89">
        <v>28.98</v>
      </c>
      <c r="H229" s="89">
        <v>181</v>
      </c>
      <c r="I229" s="89">
        <v>10</v>
      </c>
      <c r="J229" s="89">
        <v>0</v>
      </c>
      <c r="K229" s="89">
        <v>0.95</v>
      </c>
      <c r="L229" s="89">
        <v>0.05</v>
      </c>
      <c r="M229" s="89">
        <v>0</v>
      </c>
      <c r="N229" s="89" t="s">
        <v>918</v>
      </c>
      <c r="O229" s="89">
        <v>19</v>
      </c>
      <c r="P229" s="89">
        <v>0.43</v>
      </c>
      <c r="Q229" s="89">
        <v>8.19</v>
      </c>
      <c r="R229" s="89" t="s">
        <v>1394</v>
      </c>
      <c r="S229" s="89" t="s">
        <v>920</v>
      </c>
      <c r="T229" s="89">
        <v>15</v>
      </c>
      <c r="U229" s="89">
        <v>0.44</v>
      </c>
      <c r="V229" s="89">
        <v>6.6</v>
      </c>
      <c r="W229" s="89" t="s">
        <v>1395</v>
      </c>
      <c r="X229" s="89" t="s">
        <v>917</v>
      </c>
      <c r="Y229" s="89">
        <v>8</v>
      </c>
      <c r="Z229" s="89">
        <v>0.35</v>
      </c>
      <c r="AA229" s="89">
        <v>2.75</v>
      </c>
      <c r="AB229" s="89" t="s">
        <v>1396</v>
      </c>
      <c r="AC229" s="89" t="s">
        <v>919</v>
      </c>
      <c r="AD229" s="89">
        <v>24</v>
      </c>
      <c r="AE229" s="89">
        <v>0.48</v>
      </c>
      <c r="AF229" s="89">
        <v>11.43</v>
      </c>
      <c r="AG229" s="89" t="s">
        <v>1396</v>
      </c>
    </row>
    <row r="230" spans="1:33" x14ac:dyDescent="0.25">
      <c r="A230" s="89" t="str">
        <f t="shared" si="7"/>
        <v>5241</v>
      </c>
      <c r="B230" s="89" t="s">
        <v>1393</v>
      </c>
      <c r="C230" s="89" t="s">
        <v>1261</v>
      </c>
      <c r="D230" s="89">
        <f t="shared" si="8"/>
        <v>151</v>
      </c>
      <c r="E230" s="89">
        <v>66</v>
      </c>
      <c r="F230" s="89">
        <v>54.63</v>
      </c>
      <c r="G230" s="89">
        <v>36.049999999999997</v>
      </c>
      <c r="H230" s="89">
        <v>129</v>
      </c>
      <c r="I230" s="89">
        <v>22</v>
      </c>
      <c r="J230" s="89">
        <v>0</v>
      </c>
      <c r="K230" s="89">
        <v>0.85</v>
      </c>
      <c r="L230" s="89">
        <v>0.15</v>
      </c>
      <c r="M230" s="89">
        <v>0</v>
      </c>
      <c r="N230" s="89" t="s">
        <v>918</v>
      </c>
      <c r="O230" s="89">
        <v>19</v>
      </c>
      <c r="P230" s="89">
        <v>0.49</v>
      </c>
      <c r="Q230" s="89">
        <v>9.3000000000000007</v>
      </c>
      <c r="R230" s="89" t="s">
        <v>1394</v>
      </c>
      <c r="S230" s="89" t="s">
        <v>920</v>
      </c>
      <c r="T230" s="89">
        <v>15</v>
      </c>
      <c r="U230" s="89">
        <v>0.55000000000000004</v>
      </c>
      <c r="V230" s="89">
        <v>8.2899999999999991</v>
      </c>
      <c r="W230" s="89" t="s">
        <v>1395</v>
      </c>
      <c r="X230" s="89" t="s">
        <v>917</v>
      </c>
      <c r="Y230" s="89">
        <v>8</v>
      </c>
      <c r="Z230" s="89">
        <v>0.45</v>
      </c>
      <c r="AA230" s="89">
        <v>3.56</v>
      </c>
      <c r="AB230" s="89" t="s">
        <v>1396</v>
      </c>
      <c r="AC230" s="89" t="s">
        <v>919</v>
      </c>
      <c r="AD230" s="89">
        <v>24</v>
      </c>
      <c r="AE230" s="89">
        <v>0.62</v>
      </c>
      <c r="AF230" s="89">
        <v>14.91</v>
      </c>
      <c r="AG230" s="89" t="s">
        <v>1396</v>
      </c>
    </row>
    <row r="231" spans="1:33" x14ac:dyDescent="0.25">
      <c r="A231" s="89" t="str">
        <f t="shared" si="7"/>
        <v>5281</v>
      </c>
      <c r="B231" s="89" t="s">
        <v>1393</v>
      </c>
      <c r="C231" s="89" t="s">
        <v>1262</v>
      </c>
      <c r="D231" s="89">
        <f t="shared" si="8"/>
        <v>96</v>
      </c>
      <c r="E231" s="89">
        <v>66</v>
      </c>
      <c r="F231" s="89">
        <v>37.81</v>
      </c>
      <c r="G231" s="89">
        <v>24.96</v>
      </c>
      <c r="H231" s="89">
        <v>95</v>
      </c>
      <c r="I231" s="89">
        <v>1</v>
      </c>
      <c r="J231" s="89">
        <v>0</v>
      </c>
      <c r="K231" s="89">
        <v>0.99</v>
      </c>
      <c r="L231" s="89">
        <v>0.01</v>
      </c>
      <c r="M231" s="89">
        <v>0</v>
      </c>
      <c r="N231" s="89" t="s">
        <v>918</v>
      </c>
      <c r="O231" s="89">
        <v>19</v>
      </c>
      <c r="P231" s="89">
        <v>0.36</v>
      </c>
      <c r="Q231" s="89">
        <v>6.8</v>
      </c>
      <c r="R231" s="89" t="s">
        <v>1394</v>
      </c>
      <c r="S231" s="89" t="s">
        <v>920</v>
      </c>
      <c r="T231" s="89">
        <v>15</v>
      </c>
      <c r="U231" s="89">
        <v>0.37</v>
      </c>
      <c r="V231" s="89">
        <v>5.57</v>
      </c>
      <c r="W231" s="89" t="s">
        <v>1395</v>
      </c>
      <c r="X231" s="89" t="s">
        <v>917</v>
      </c>
      <c r="Y231" s="89">
        <v>8</v>
      </c>
      <c r="Z231" s="89">
        <v>0.28999999999999998</v>
      </c>
      <c r="AA231" s="89">
        <v>2.2799999999999998</v>
      </c>
      <c r="AB231" s="89" t="s">
        <v>1396</v>
      </c>
      <c r="AC231" s="89" t="s">
        <v>919</v>
      </c>
      <c r="AD231" s="89">
        <v>24</v>
      </c>
      <c r="AE231" s="89">
        <v>0.43</v>
      </c>
      <c r="AF231" s="89">
        <v>10.3</v>
      </c>
      <c r="AG231" s="89" t="s">
        <v>1396</v>
      </c>
    </row>
    <row r="232" spans="1:33" x14ac:dyDescent="0.25">
      <c r="A232" s="89" t="str">
        <f t="shared" si="7"/>
        <v>5321</v>
      </c>
      <c r="B232" s="89" t="s">
        <v>1393</v>
      </c>
      <c r="C232" s="89" t="s">
        <v>1263</v>
      </c>
      <c r="D232" s="89">
        <f t="shared" si="8"/>
        <v>13</v>
      </c>
      <c r="E232" s="89">
        <v>66</v>
      </c>
      <c r="F232" s="89">
        <v>62.94</v>
      </c>
      <c r="G232" s="89">
        <v>41.54</v>
      </c>
      <c r="H232" s="89">
        <v>7</v>
      </c>
      <c r="I232" s="89">
        <v>6</v>
      </c>
      <c r="J232" s="89">
        <v>0</v>
      </c>
      <c r="K232" s="89">
        <v>0.54</v>
      </c>
      <c r="L232" s="89">
        <v>0.46</v>
      </c>
      <c r="M232" s="89">
        <v>0</v>
      </c>
      <c r="N232" s="89" t="s">
        <v>918</v>
      </c>
      <c r="O232" s="89">
        <v>19</v>
      </c>
      <c r="P232" s="89">
        <v>0.6</v>
      </c>
      <c r="Q232" s="89">
        <v>11.31</v>
      </c>
      <c r="R232" s="89" t="s">
        <v>1394</v>
      </c>
      <c r="S232" s="89" t="s">
        <v>920</v>
      </c>
      <c r="T232" s="89">
        <v>15</v>
      </c>
      <c r="U232" s="89">
        <v>0.62</v>
      </c>
      <c r="V232" s="89">
        <v>9.23</v>
      </c>
      <c r="W232" s="89" t="s">
        <v>1395</v>
      </c>
      <c r="X232" s="89" t="s">
        <v>917</v>
      </c>
      <c r="Y232" s="89">
        <v>8</v>
      </c>
      <c r="Z232" s="89">
        <v>0.62</v>
      </c>
      <c r="AA232" s="89">
        <v>4.92</v>
      </c>
      <c r="AB232" s="89" t="s">
        <v>1396</v>
      </c>
      <c r="AC232" s="89" t="s">
        <v>919</v>
      </c>
      <c r="AD232" s="89">
        <v>24</v>
      </c>
      <c r="AE232" s="89">
        <v>0.67</v>
      </c>
      <c r="AF232" s="89">
        <v>16.079999999999998</v>
      </c>
      <c r="AG232" s="89" t="s">
        <v>1396</v>
      </c>
    </row>
    <row r="233" spans="1:33" x14ac:dyDescent="0.25">
      <c r="A233" s="89" t="str">
        <f t="shared" si="7"/>
        <v>5361</v>
      </c>
      <c r="B233" s="89" t="s">
        <v>1393</v>
      </c>
      <c r="C233" s="89" t="s">
        <v>1264</v>
      </c>
      <c r="D233" s="89">
        <f t="shared" si="8"/>
        <v>70</v>
      </c>
      <c r="E233" s="89">
        <v>66</v>
      </c>
      <c r="F233" s="89">
        <v>54.68</v>
      </c>
      <c r="G233" s="89">
        <v>36.090000000000003</v>
      </c>
      <c r="H233" s="89">
        <v>57</v>
      </c>
      <c r="I233" s="89">
        <v>13</v>
      </c>
      <c r="J233" s="89">
        <v>0</v>
      </c>
      <c r="K233" s="89">
        <v>0.81</v>
      </c>
      <c r="L233" s="89">
        <v>0.19</v>
      </c>
      <c r="M233" s="89">
        <v>0</v>
      </c>
      <c r="N233" s="89" t="s">
        <v>918</v>
      </c>
      <c r="O233" s="89">
        <v>19</v>
      </c>
      <c r="P233" s="89">
        <v>0.5</v>
      </c>
      <c r="Q233" s="89">
        <v>9.59</v>
      </c>
      <c r="R233" s="89" t="s">
        <v>1394</v>
      </c>
      <c r="S233" s="89" t="s">
        <v>920</v>
      </c>
      <c r="T233" s="89">
        <v>15</v>
      </c>
      <c r="U233" s="89">
        <v>0.54</v>
      </c>
      <c r="V233" s="89">
        <v>8.1300000000000008</v>
      </c>
      <c r="W233" s="89" t="s">
        <v>1395</v>
      </c>
      <c r="X233" s="89" t="s">
        <v>917</v>
      </c>
      <c r="Y233" s="89">
        <v>8</v>
      </c>
      <c r="Z233" s="89">
        <v>0.41</v>
      </c>
      <c r="AA233" s="89">
        <v>3.26</v>
      </c>
      <c r="AB233" s="89" t="s">
        <v>1396</v>
      </c>
      <c r="AC233" s="89" t="s">
        <v>919</v>
      </c>
      <c r="AD233" s="89">
        <v>24</v>
      </c>
      <c r="AE233" s="89">
        <v>0.63</v>
      </c>
      <c r="AF233" s="89">
        <v>15.11</v>
      </c>
      <c r="AG233" s="89" t="s">
        <v>1396</v>
      </c>
    </row>
    <row r="234" spans="1:33" x14ac:dyDescent="0.25">
      <c r="A234" s="89" t="str">
        <f t="shared" si="7"/>
        <v>5381</v>
      </c>
      <c r="B234" s="89" t="s">
        <v>1393</v>
      </c>
      <c r="C234" s="89" t="s">
        <v>1265</v>
      </c>
      <c r="D234" s="89">
        <f t="shared" si="8"/>
        <v>119</v>
      </c>
      <c r="E234" s="89">
        <v>66</v>
      </c>
      <c r="F234" s="89">
        <v>48.65</v>
      </c>
      <c r="G234" s="89">
        <v>32.11</v>
      </c>
      <c r="H234" s="89">
        <v>109</v>
      </c>
      <c r="I234" s="89">
        <v>10</v>
      </c>
      <c r="J234" s="89">
        <v>0</v>
      </c>
      <c r="K234" s="89">
        <v>0.92</v>
      </c>
      <c r="L234" s="89">
        <v>0.08</v>
      </c>
      <c r="M234" s="89">
        <v>0</v>
      </c>
      <c r="N234" s="89" t="s">
        <v>918</v>
      </c>
      <c r="O234" s="89">
        <v>19</v>
      </c>
      <c r="P234" s="89">
        <v>0.47</v>
      </c>
      <c r="Q234" s="89">
        <v>8.94</v>
      </c>
      <c r="R234" s="89" t="s">
        <v>1394</v>
      </c>
      <c r="S234" s="89" t="s">
        <v>920</v>
      </c>
      <c r="T234" s="89">
        <v>15</v>
      </c>
      <c r="U234" s="89">
        <v>0.47</v>
      </c>
      <c r="V234" s="89">
        <v>7.04</v>
      </c>
      <c r="W234" s="89" t="s">
        <v>1395</v>
      </c>
      <c r="X234" s="89" t="s">
        <v>917</v>
      </c>
      <c r="Y234" s="89">
        <v>8</v>
      </c>
      <c r="Z234" s="89">
        <v>0.37</v>
      </c>
      <c r="AA234" s="89">
        <v>2.95</v>
      </c>
      <c r="AB234" s="89" t="s">
        <v>1396</v>
      </c>
      <c r="AC234" s="89" t="s">
        <v>919</v>
      </c>
      <c r="AD234" s="89">
        <v>24</v>
      </c>
      <c r="AE234" s="89">
        <v>0.55000000000000004</v>
      </c>
      <c r="AF234" s="89">
        <v>13.18</v>
      </c>
      <c r="AG234" s="89" t="s">
        <v>1396</v>
      </c>
    </row>
    <row r="235" spans="1:33" x14ac:dyDescent="0.25">
      <c r="A235" s="89" t="str">
        <f t="shared" si="7"/>
        <v>5384</v>
      </c>
      <c r="B235" s="89" t="s">
        <v>1393</v>
      </c>
      <c r="C235" s="89" t="s">
        <v>1266</v>
      </c>
      <c r="D235" s="89">
        <f t="shared" si="8"/>
        <v>92</v>
      </c>
      <c r="E235" s="89">
        <v>66</v>
      </c>
      <c r="F235" s="89">
        <v>49.49</v>
      </c>
      <c r="G235" s="89">
        <v>32.659999999999997</v>
      </c>
      <c r="H235" s="89">
        <v>86</v>
      </c>
      <c r="I235" s="89">
        <v>6</v>
      </c>
      <c r="J235" s="89">
        <v>0</v>
      </c>
      <c r="K235" s="89">
        <v>0.93</v>
      </c>
      <c r="L235" s="89">
        <v>7.0000000000000007E-2</v>
      </c>
      <c r="M235" s="89">
        <v>0</v>
      </c>
      <c r="N235" s="89" t="s">
        <v>918</v>
      </c>
      <c r="O235" s="89">
        <v>19</v>
      </c>
      <c r="P235" s="89">
        <v>0.48</v>
      </c>
      <c r="Q235" s="89">
        <v>9.1199999999999992</v>
      </c>
      <c r="R235" s="89" t="s">
        <v>1394</v>
      </c>
      <c r="S235" s="89" t="s">
        <v>920</v>
      </c>
      <c r="T235" s="89">
        <v>15</v>
      </c>
      <c r="U235" s="89">
        <v>0.45</v>
      </c>
      <c r="V235" s="89">
        <v>6.8</v>
      </c>
      <c r="W235" s="89" t="s">
        <v>1395</v>
      </c>
      <c r="X235" s="89" t="s">
        <v>917</v>
      </c>
      <c r="Y235" s="89">
        <v>8</v>
      </c>
      <c r="Z235" s="89">
        <v>0.42</v>
      </c>
      <c r="AA235" s="89">
        <v>3.35</v>
      </c>
      <c r="AB235" s="89" t="s">
        <v>1396</v>
      </c>
      <c r="AC235" s="89" t="s">
        <v>919</v>
      </c>
      <c r="AD235" s="89">
        <v>24</v>
      </c>
      <c r="AE235" s="89">
        <v>0.56000000000000005</v>
      </c>
      <c r="AF235" s="89">
        <v>13.39</v>
      </c>
      <c r="AG235" s="89" t="s">
        <v>1396</v>
      </c>
    </row>
    <row r="236" spans="1:33" x14ac:dyDescent="0.25">
      <c r="A236" s="89" t="str">
        <f t="shared" si="7"/>
        <v>5401</v>
      </c>
      <c r="B236" s="89" t="s">
        <v>1393</v>
      </c>
      <c r="C236" s="89" t="s">
        <v>1267</v>
      </c>
      <c r="D236" s="89">
        <f t="shared" si="8"/>
        <v>188</v>
      </c>
      <c r="E236" s="89">
        <v>66</v>
      </c>
      <c r="F236" s="89">
        <v>63.66</v>
      </c>
      <c r="G236" s="89">
        <v>42.02</v>
      </c>
      <c r="H236" s="89">
        <v>126</v>
      </c>
      <c r="I236" s="89">
        <v>62</v>
      </c>
      <c r="J236" s="89">
        <v>0</v>
      </c>
      <c r="K236" s="89">
        <v>0.67</v>
      </c>
      <c r="L236" s="89">
        <v>0.33</v>
      </c>
      <c r="M236" s="89">
        <v>0</v>
      </c>
      <c r="N236" s="89" t="s">
        <v>918</v>
      </c>
      <c r="O236" s="89">
        <v>19</v>
      </c>
      <c r="P236" s="89">
        <v>0.59</v>
      </c>
      <c r="Q236" s="89">
        <v>11.3</v>
      </c>
      <c r="R236" s="89" t="s">
        <v>1394</v>
      </c>
      <c r="S236" s="89" t="s">
        <v>920</v>
      </c>
      <c r="T236" s="89">
        <v>15</v>
      </c>
      <c r="U236" s="89">
        <v>0.66</v>
      </c>
      <c r="V236" s="89">
        <v>9.84</v>
      </c>
      <c r="W236" s="89" t="s">
        <v>1395</v>
      </c>
      <c r="X236" s="89" t="s">
        <v>917</v>
      </c>
      <c r="Y236" s="89">
        <v>8</v>
      </c>
      <c r="Z236" s="89">
        <v>0.5</v>
      </c>
      <c r="AA236" s="89">
        <v>3.98</v>
      </c>
      <c r="AB236" s="89" t="s">
        <v>1396</v>
      </c>
      <c r="AC236" s="89" t="s">
        <v>919</v>
      </c>
      <c r="AD236" s="89">
        <v>24</v>
      </c>
      <c r="AE236" s="89">
        <v>0.71</v>
      </c>
      <c r="AF236" s="89">
        <v>16.899999999999999</v>
      </c>
      <c r="AG236" s="89" t="s">
        <v>1396</v>
      </c>
    </row>
    <row r="237" spans="1:33" x14ac:dyDescent="0.25">
      <c r="A237" s="89" t="str">
        <f t="shared" si="7"/>
        <v>5410</v>
      </c>
      <c r="B237" s="89" t="s">
        <v>1393</v>
      </c>
      <c r="C237" s="89" t="s">
        <v>1268</v>
      </c>
      <c r="D237" s="89">
        <f t="shared" si="8"/>
        <v>22</v>
      </c>
      <c r="E237" s="89">
        <v>66</v>
      </c>
      <c r="F237" s="89">
        <v>40.770000000000003</v>
      </c>
      <c r="G237" s="89">
        <v>26.91</v>
      </c>
      <c r="H237" s="89">
        <v>21</v>
      </c>
      <c r="I237" s="89">
        <v>1</v>
      </c>
      <c r="J237" s="89">
        <v>0</v>
      </c>
      <c r="K237" s="89">
        <v>0.95</v>
      </c>
      <c r="L237" s="89">
        <v>0.05</v>
      </c>
      <c r="M237" s="89">
        <v>0</v>
      </c>
      <c r="N237" s="89" t="s">
        <v>918</v>
      </c>
      <c r="O237" s="89">
        <v>19</v>
      </c>
      <c r="P237" s="89">
        <v>0.39</v>
      </c>
      <c r="Q237" s="89">
        <v>7.45</v>
      </c>
      <c r="R237" s="89" t="s">
        <v>1394</v>
      </c>
      <c r="S237" s="89" t="s">
        <v>920</v>
      </c>
      <c r="T237" s="89">
        <v>15</v>
      </c>
      <c r="U237" s="89">
        <v>0.41</v>
      </c>
      <c r="V237" s="89">
        <v>6.18</v>
      </c>
      <c r="W237" s="89" t="s">
        <v>1395</v>
      </c>
      <c r="X237" s="89" t="s">
        <v>917</v>
      </c>
      <c r="Y237" s="89">
        <v>8</v>
      </c>
      <c r="Z237" s="89">
        <v>0.36</v>
      </c>
      <c r="AA237" s="89">
        <v>2.86</v>
      </c>
      <c r="AB237" s="89" t="s">
        <v>1396</v>
      </c>
      <c r="AC237" s="89" t="s">
        <v>919</v>
      </c>
      <c r="AD237" s="89">
        <v>24</v>
      </c>
      <c r="AE237" s="89">
        <v>0.44</v>
      </c>
      <c r="AF237" s="89">
        <v>10.41</v>
      </c>
      <c r="AG237" s="89" t="s">
        <v>1396</v>
      </c>
    </row>
    <row r="238" spans="1:33" x14ac:dyDescent="0.25">
      <c r="A238" s="89" t="str">
        <f t="shared" si="7"/>
        <v>5421</v>
      </c>
      <c r="B238" s="89" t="s">
        <v>1393</v>
      </c>
      <c r="C238" s="89" t="s">
        <v>1269</v>
      </c>
      <c r="D238" s="89">
        <f t="shared" si="8"/>
        <v>67</v>
      </c>
      <c r="E238" s="89">
        <v>66</v>
      </c>
      <c r="F238" s="89">
        <v>46.13</v>
      </c>
      <c r="G238" s="89">
        <v>30.45</v>
      </c>
      <c r="H238" s="89">
        <v>65</v>
      </c>
      <c r="I238" s="89">
        <v>2</v>
      </c>
      <c r="J238" s="89">
        <v>0</v>
      </c>
      <c r="K238" s="89">
        <v>0.97</v>
      </c>
      <c r="L238" s="89">
        <v>0.03</v>
      </c>
      <c r="M238" s="89">
        <v>0</v>
      </c>
      <c r="N238" s="89" t="s">
        <v>918</v>
      </c>
      <c r="O238" s="89">
        <v>19</v>
      </c>
      <c r="P238" s="89">
        <v>0.44</v>
      </c>
      <c r="Q238" s="89">
        <v>8.4</v>
      </c>
      <c r="R238" s="89" t="s">
        <v>1394</v>
      </c>
      <c r="S238" s="89" t="s">
        <v>920</v>
      </c>
      <c r="T238" s="89">
        <v>15</v>
      </c>
      <c r="U238" s="89">
        <v>0.43</v>
      </c>
      <c r="V238" s="89">
        <v>6.49</v>
      </c>
      <c r="W238" s="89" t="s">
        <v>1395</v>
      </c>
      <c r="X238" s="89" t="s">
        <v>917</v>
      </c>
      <c r="Y238" s="89">
        <v>8</v>
      </c>
      <c r="Z238" s="89">
        <v>0.34</v>
      </c>
      <c r="AA238" s="89">
        <v>2.67</v>
      </c>
      <c r="AB238" s="89" t="s">
        <v>1396</v>
      </c>
      <c r="AC238" s="89" t="s">
        <v>919</v>
      </c>
      <c r="AD238" s="89">
        <v>24</v>
      </c>
      <c r="AE238" s="89">
        <v>0.54</v>
      </c>
      <c r="AF238" s="89">
        <v>12.88</v>
      </c>
      <c r="AG238" s="89" t="s">
        <v>1396</v>
      </c>
    </row>
    <row r="239" spans="1:33" x14ac:dyDescent="0.25">
      <c r="A239" s="89" t="str">
        <f t="shared" si="7"/>
        <v>5431</v>
      </c>
      <c r="B239" s="89" t="s">
        <v>1393</v>
      </c>
      <c r="C239" s="89" t="s">
        <v>1270</v>
      </c>
      <c r="D239" s="89">
        <f t="shared" si="8"/>
        <v>121</v>
      </c>
      <c r="E239" s="89">
        <v>66</v>
      </c>
      <c r="F239" s="89">
        <v>48.11</v>
      </c>
      <c r="G239" s="89">
        <v>31.75</v>
      </c>
      <c r="H239" s="89">
        <v>108</v>
      </c>
      <c r="I239" s="89">
        <v>13</v>
      </c>
      <c r="J239" s="89">
        <v>0</v>
      </c>
      <c r="K239" s="89">
        <v>0.89</v>
      </c>
      <c r="L239" s="89">
        <v>0.11</v>
      </c>
      <c r="M239" s="89">
        <v>0</v>
      </c>
      <c r="N239" s="89" t="s">
        <v>918</v>
      </c>
      <c r="O239" s="89">
        <v>19</v>
      </c>
      <c r="P239" s="89">
        <v>0.47</v>
      </c>
      <c r="Q239" s="89">
        <v>8.94</v>
      </c>
      <c r="R239" s="89" t="s">
        <v>1394</v>
      </c>
      <c r="S239" s="89" t="s">
        <v>920</v>
      </c>
      <c r="T239" s="89">
        <v>15</v>
      </c>
      <c r="U239" s="89">
        <v>0.46</v>
      </c>
      <c r="V239" s="89">
        <v>6.96</v>
      </c>
      <c r="W239" s="89" t="s">
        <v>1395</v>
      </c>
      <c r="X239" s="89" t="s">
        <v>917</v>
      </c>
      <c r="Y239" s="89">
        <v>8</v>
      </c>
      <c r="Z239" s="89">
        <v>0.38</v>
      </c>
      <c r="AA239" s="89">
        <v>3.01</v>
      </c>
      <c r="AB239" s="89" t="s">
        <v>1396</v>
      </c>
      <c r="AC239" s="89" t="s">
        <v>919</v>
      </c>
      <c r="AD239" s="89">
        <v>24</v>
      </c>
      <c r="AE239" s="89">
        <v>0.54</v>
      </c>
      <c r="AF239" s="89">
        <v>12.84</v>
      </c>
      <c r="AG239" s="89" t="s">
        <v>1396</v>
      </c>
    </row>
    <row r="240" spans="1:33" x14ac:dyDescent="0.25">
      <c r="A240" s="89" t="str">
        <f t="shared" si="7"/>
        <v>5481</v>
      </c>
      <c r="B240" s="89" t="s">
        <v>1393</v>
      </c>
      <c r="C240" s="89" t="s">
        <v>1271</v>
      </c>
      <c r="D240" s="89">
        <f t="shared" si="8"/>
        <v>106</v>
      </c>
      <c r="E240" s="89">
        <v>66</v>
      </c>
      <c r="F240" s="89">
        <v>49.36</v>
      </c>
      <c r="G240" s="89">
        <v>32.58</v>
      </c>
      <c r="H240" s="89">
        <v>100</v>
      </c>
      <c r="I240" s="89">
        <v>6</v>
      </c>
      <c r="J240" s="89">
        <v>0</v>
      </c>
      <c r="K240" s="89">
        <v>0.94</v>
      </c>
      <c r="L240" s="89">
        <v>0.06</v>
      </c>
      <c r="M240" s="89">
        <v>0</v>
      </c>
      <c r="N240" s="89" t="s">
        <v>918</v>
      </c>
      <c r="O240" s="89">
        <v>19</v>
      </c>
      <c r="P240" s="89">
        <v>0.48</v>
      </c>
      <c r="Q240" s="89">
        <v>9.2200000000000006</v>
      </c>
      <c r="R240" s="89" t="s">
        <v>1394</v>
      </c>
      <c r="S240" s="89" t="s">
        <v>920</v>
      </c>
      <c r="T240" s="89">
        <v>15</v>
      </c>
      <c r="U240" s="89">
        <v>0.45</v>
      </c>
      <c r="V240" s="89">
        <v>6.77</v>
      </c>
      <c r="W240" s="89" t="s">
        <v>1395</v>
      </c>
      <c r="X240" s="89" t="s">
        <v>917</v>
      </c>
      <c r="Y240" s="89">
        <v>8</v>
      </c>
      <c r="Z240" s="89">
        <v>0.39</v>
      </c>
      <c r="AA240" s="89">
        <v>3.08</v>
      </c>
      <c r="AB240" s="89" t="s">
        <v>1396</v>
      </c>
      <c r="AC240" s="89" t="s">
        <v>919</v>
      </c>
      <c r="AD240" s="89">
        <v>24</v>
      </c>
      <c r="AE240" s="89">
        <v>0.56000000000000005</v>
      </c>
      <c r="AF240" s="89">
        <v>13.51</v>
      </c>
      <c r="AG240" s="89" t="s">
        <v>1396</v>
      </c>
    </row>
    <row r="241" spans="1:33" x14ac:dyDescent="0.25">
      <c r="A241" s="89" t="str">
        <f t="shared" si="7"/>
        <v>5521</v>
      </c>
      <c r="B241" s="89" t="s">
        <v>1393</v>
      </c>
      <c r="C241" s="89" t="s">
        <v>1272</v>
      </c>
      <c r="D241" s="89">
        <f t="shared" si="8"/>
        <v>42</v>
      </c>
      <c r="E241" s="89">
        <v>66</v>
      </c>
      <c r="F241" s="89">
        <v>48.88</v>
      </c>
      <c r="G241" s="89">
        <v>32.26</v>
      </c>
      <c r="H241" s="89">
        <v>39</v>
      </c>
      <c r="I241" s="89">
        <v>3</v>
      </c>
      <c r="J241" s="89">
        <v>0</v>
      </c>
      <c r="K241" s="89">
        <v>0.93</v>
      </c>
      <c r="L241" s="89">
        <v>7.0000000000000007E-2</v>
      </c>
      <c r="M241" s="89">
        <v>0</v>
      </c>
      <c r="N241" s="89" t="s">
        <v>918</v>
      </c>
      <c r="O241" s="89">
        <v>19</v>
      </c>
      <c r="P241" s="89">
        <v>0.49</v>
      </c>
      <c r="Q241" s="89">
        <v>9.26</v>
      </c>
      <c r="R241" s="89" t="s">
        <v>1394</v>
      </c>
      <c r="S241" s="89" t="s">
        <v>920</v>
      </c>
      <c r="T241" s="89">
        <v>15</v>
      </c>
      <c r="U241" s="89">
        <v>0.46</v>
      </c>
      <c r="V241" s="89">
        <v>6.9</v>
      </c>
      <c r="W241" s="89" t="s">
        <v>1395</v>
      </c>
      <c r="X241" s="89" t="s">
        <v>917</v>
      </c>
      <c r="Y241" s="89">
        <v>8</v>
      </c>
      <c r="Z241" s="89">
        <v>0.35</v>
      </c>
      <c r="AA241" s="89">
        <v>2.81</v>
      </c>
      <c r="AB241" s="89" t="s">
        <v>1396</v>
      </c>
      <c r="AC241" s="89" t="s">
        <v>919</v>
      </c>
      <c r="AD241" s="89">
        <v>24</v>
      </c>
      <c r="AE241" s="89">
        <v>0.55000000000000004</v>
      </c>
      <c r="AF241" s="89">
        <v>13.29</v>
      </c>
      <c r="AG241" s="89" t="s">
        <v>1396</v>
      </c>
    </row>
    <row r="242" spans="1:33" x14ac:dyDescent="0.25">
      <c r="A242" s="89" t="str">
        <f t="shared" si="7"/>
        <v>5561</v>
      </c>
      <c r="B242" s="89" t="s">
        <v>1393</v>
      </c>
      <c r="C242" s="89" t="s">
        <v>1273</v>
      </c>
      <c r="D242" s="89">
        <f t="shared" si="8"/>
        <v>53</v>
      </c>
      <c r="E242" s="89">
        <v>66</v>
      </c>
      <c r="F242" s="89">
        <v>47.48</v>
      </c>
      <c r="G242" s="89">
        <v>31.34</v>
      </c>
      <c r="H242" s="89">
        <v>48</v>
      </c>
      <c r="I242" s="89">
        <v>5</v>
      </c>
      <c r="J242" s="89">
        <v>0</v>
      </c>
      <c r="K242" s="89">
        <v>0.91</v>
      </c>
      <c r="L242" s="89">
        <v>0.09</v>
      </c>
      <c r="M242" s="89">
        <v>0</v>
      </c>
      <c r="N242" s="89" t="s">
        <v>918</v>
      </c>
      <c r="O242" s="89">
        <v>19</v>
      </c>
      <c r="P242" s="89">
        <v>0.42</v>
      </c>
      <c r="Q242" s="89">
        <v>8.02</v>
      </c>
      <c r="R242" s="89" t="s">
        <v>1394</v>
      </c>
      <c r="S242" s="89" t="s">
        <v>920</v>
      </c>
      <c r="T242" s="89">
        <v>15</v>
      </c>
      <c r="U242" s="89">
        <v>0.48</v>
      </c>
      <c r="V242" s="89">
        <v>7.15</v>
      </c>
      <c r="W242" s="89" t="s">
        <v>1395</v>
      </c>
      <c r="X242" s="89" t="s">
        <v>917</v>
      </c>
      <c r="Y242" s="89">
        <v>8</v>
      </c>
      <c r="Z242" s="89">
        <v>0.38</v>
      </c>
      <c r="AA242" s="89">
        <v>3.02</v>
      </c>
      <c r="AB242" s="89" t="s">
        <v>1396</v>
      </c>
      <c r="AC242" s="89" t="s">
        <v>919</v>
      </c>
      <c r="AD242" s="89">
        <v>24</v>
      </c>
      <c r="AE242" s="89">
        <v>0.55000000000000004</v>
      </c>
      <c r="AF242" s="89">
        <v>13.15</v>
      </c>
      <c r="AG242" s="89" t="s">
        <v>1396</v>
      </c>
    </row>
    <row r="243" spans="1:33" x14ac:dyDescent="0.25">
      <c r="A243" s="89" t="str">
        <f t="shared" si="7"/>
        <v>5601</v>
      </c>
      <c r="B243" s="89" t="s">
        <v>1393</v>
      </c>
      <c r="C243" s="89" t="s">
        <v>1274</v>
      </c>
      <c r="D243" s="89">
        <f t="shared" si="8"/>
        <v>111</v>
      </c>
      <c r="E243" s="89">
        <v>66</v>
      </c>
      <c r="F243" s="89">
        <v>51.24</v>
      </c>
      <c r="G243" s="89">
        <v>33.82</v>
      </c>
      <c r="H243" s="89">
        <v>98</v>
      </c>
      <c r="I243" s="89">
        <v>13</v>
      </c>
      <c r="J243" s="89">
        <v>0</v>
      </c>
      <c r="K243" s="89">
        <v>0.88</v>
      </c>
      <c r="L243" s="89">
        <v>0.12</v>
      </c>
      <c r="M243" s="89">
        <v>0</v>
      </c>
      <c r="N243" s="89" t="s">
        <v>918</v>
      </c>
      <c r="O243" s="89">
        <v>19</v>
      </c>
      <c r="P243" s="89">
        <v>0.5</v>
      </c>
      <c r="Q243" s="89">
        <v>9.44</v>
      </c>
      <c r="R243" s="89" t="s">
        <v>1394</v>
      </c>
      <c r="S243" s="89" t="s">
        <v>920</v>
      </c>
      <c r="T243" s="89">
        <v>15</v>
      </c>
      <c r="U243" s="89">
        <v>0.5</v>
      </c>
      <c r="V243" s="89">
        <v>7.57</v>
      </c>
      <c r="W243" s="89" t="s">
        <v>1395</v>
      </c>
      <c r="X243" s="89" t="s">
        <v>917</v>
      </c>
      <c r="Y243" s="89">
        <v>8</v>
      </c>
      <c r="Z243" s="89">
        <v>0.44</v>
      </c>
      <c r="AA243" s="89">
        <v>3.48</v>
      </c>
      <c r="AB243" s="89" t="s">
        <v>1396</v>
      </c>
      <c r="AC243" s="89" t="s">
        <v>919</v>
      </c>
      <c r="AD243" s="89">
        <v>24</v>
      </c>
      <c r="AE243" s="89">
        <v>0.56000000000000005</v>
      </c>
      <c r="AF243" s="89">
        <v>13.33</v>
      </c>
      <c r="AG243" s="89" t="s">
        <v>1396</v>
      </c>
    </row>
    <row r="244" spans="1:33" x14ac:dyDescent="0.25">
      <c r="A244" s="89" t="str">
        <f t="shared" si="7"/>
        <v>5641</v>
      </c>
      <c r="B244" s="89" t="s">
        <v>1393</v>
      </c>
      <c r="C244" s="89" t="s">
        <v>1275</v>
      </c>
      <c r="D244" s="89">
        <f t="shared" si="8"/>
        <v>58</v>
      </c>
      <c r="E244" s="89">
        <v>66</v>
      </c>
      <c r="F244" s="89">
        <v>46.55</v>
      </c>
      <c r="G244" s="89">
        <v>30.72</v>
      </c>
      <c r="H244" s="89">
        <v>53</v>
      </c>
      <c r="I244" s="89">
        <v>5</v>
      </c>
      <c r="J244" s="89">
        <v>0</v>
      </c>
      <c r="K244" s="89">
        <v>0.91</v>
      </c>
      <c r="L244" s="89">
        <v>0.09</v>
      </c>
      <c r="M244" s="89">
        <v>0</v>
      </c>
      <c r="N244" s="89" t="s">
        <v>918</v>
      </c>
      <c r="O244" s="89">
        <v>19</v>
      </c>
      <c r="P244" s="89">
        <v>0.43</v>
      </c>
      <c r="Q244" s="89">
        <v>8.19</v>
      </c>
      <c r="R244" s="89" t="s">
        <v>1394</v>
      </c>
      <c r="S244" s="89" t="s">
        <v>920</v>
      </c>
      <c r="T244" s="89">
        <v>15</v>
      </c>
      <c r="U244" s="89">
        <v>0.47</v>
      </c>
      <c r="V244" s="89">
        <v>7.12</v>
      </c>
      <c r="W244" s="89" t="s">
        <v>1395</v>
      </c>
      <c r="X244" s="89" t="s">
        <v>917</v>
      </c>
      <c r="Y244" s="89">
        <v>8</v>
      </c>
      <c r="Z244" s="89">
        <v>0.38</v>
      </c>
      <c r="AA244" s="89">
        <v>3</v>
      </c>
      <c r="AB244" s="89" t="s">
        <v>1396</v>
      </c>
      <c r="AC244" s="89" t="s">
        <v>919</v>
      </c>
      <c r="AD244" s="89">
        <v>24</v>
      </c>
      <c r="AE244" s="89">
        <v>0.52</v>
      </c>
      <c r="AF244" s="89">
        <v>12.41</v>
      </c>
      <c r="AG244" s="89" t="s">
        <v>1396</v>
      </c>
    </row>
    <row r="245" spans="1:33" x14ac:dyDescent="0.25">
      <c r="A245" s="89" t="str">
        <f t="shared" si="7"/>
        <v>5671</v>
      </c>
      <c r="B245" s="89" t="s">
        <v>1393</v>
      </c>
      <c r="C245" s="89" t="s">
        <v>1276</v>
      </c>
      <c r="D245" s="89">
        <f t="shared" si="8"/>
        <v>111</v>
      </c>
      <c r="E245" s="89">
        <v>66</v>
      </c>
      <c r="F245" s="89">
        <v>53.78</v>
      </c>
      <c r="G245" s="89">
        <v>35.5</v>
      </c>
      <c r="H245" s="89">
        <v>93</v>
      </c>
      <c r="I245" s="89">
        <v>18</v>
      </c>
      <c r="J245" s="89">
        <v>0</v>
      </c>
      <c r="K245" s="89">
        <v>0.84</v>
      </c>
      <c r="L245" s="89">
        <v>0.16</v>
      </c>
      <c r="M245" s="89">
        <v>0</v>
      </c>
      <c r="N245" s="89" t="s">
        <v>918</v>
      </c>
      <c r="O245" s="89">
        <v>19</v>
      </c>
      <c r="P245" s="89">
        <v>0.5</v>
      </c>
      <c r="Q245" s="89">
        <v>9.49</v>
      </c>
      <c r="R245" s="89" t="s">
        <v>1394</v>
      </c>
      <c r="S245" s="89" t="s">
        <v>920</v>
      </c>
      <c r="T245" s="89">
        <v>15</v>
      </c>
      <c r="U245" s="89">
        <v>0.53</v>
      </c>
      <c r="V245" s="89">
        <v>7.97</v>
      </c>
      <c r="W245" s="89" t="s">
        <v>1395</v>
      </c>
      <c r="X245" s="89" t="s">
        <v>917</v>
      </c>
      <c r="Y245" s="89">
        <v>8</v>
      </c>
      <c r="Z245" s="89">
        <v>0.44</v>
      </c>
      <c r="AA245" s="89">
        <v>3.5</v>
      </c>
      <c r="AB245" s="89" t="s">
        <v>1396</v>
      </c>
      <c r="AC245" s="89" t="s">
        <v>919</v>
      </c>
      <c r="AD245" s="89">
        <v>24</v>
      </c>
      <c r="AE245" s="89">
        <v>0.61</v>
      </c>
      <c r="AF245" s="89">
        <v>14.54</v>
      </c>
      <c r="AG245" s="89" t="s">
        <v>1396</v>
      </c>
    </row>
    <row r="246" spans="1:33" x14ac:dyDescent="0.25">
      <c r="A246" s="89" t="str">
        <f t="shared" si="7"/>
        <v>5711</v>
      </c>
      <c r="B246" s="89" t="s">
        <v>1393</v>
      </c>
      <c r="C246" s="89" t="s">
        <v>1277</v>
      </c>
      <c r="D246" s="89">
        <f t="shared" si="8"/>
        <v>111</v>
      </c>
      <c r="E246" s="89">
        <v>66</v>
      </c>
      <c r="F246" s="89">
        <v>42.45</v>
      </c>
      <c r="G246" s="89">
        <v>28.02</v>
      </c>
      <c r="H246" s="89">
        <v>102</v>
      </c>
      <c r="I246" s="89">
        <v>9</v>
      </c>
      <c r="J246" s="89">
        <v>0</v>
      </c>
      <c r="K246" s="89">
        <v>0.92</v>
      </c>
      <c r="L246" s="89">
        <v>0.08</v>
      </c>
      <c r="M246" s="89">
        <v>0</v>
      </c>
      <c r="N246" s="89" t="s">
        <v>918</v>
      </c>
      <c r="O246" s="89">
        <v>19</v>
      </c>
      <c r="P246" s="89">
        <v>0.39</v>
      </c>
      <c r="Q246" s="89">
        <v>7.5</v>
      </c>
      <c r="R246" s="89" t="s">
        <v>1394</v>
      </c>
      <c r="S246" s="89" t="s">
        <v>920</v>
      </c>
      <c r="T246" s="89">
        <v>15</v>
      </c>
      <c r="U246" s="89">
        <v>0.43</v>
      </c>
      <c r="V246" s="89">
        <v>6.47</v>
      </c>
      <c r="W246" s="89" t="s">
        <v>1395</v>
      </c>
      <c r="X246" s="89" t="s">
        <v>917</v>
      </c>
      <c r="Y246" s="89">
        <v>8</v>
      </c>
      <c r="Z246" s="89">
        <v>0.34</v>
      </c>
      <c r="AA246" s="89">
        <v>2.72</v>
      </c>
      <c r="AB246" s="89" t="s">
        <v>1396</v>
      </c>
      <c r="AC246" s="89" t="s">
        <v>919</v>
      </c>
      <c r="AD246" s="89">
        <v>24</v>
      </c>
      <c r="AE246" s="89">
        <v>0.47</v>
      </c>
      <c r="AF246" s="89">
        <v>11.33</v>
      </c>
      <c r="AG246" s="89" t="s">
        <v>1396</v>
      </c>
    </row>
    <row r="247" spans="1:33" x14ac:dyDescent="0.25">
      <c r="A247" s="89" t="str">
        <f t="shared" si="7"/>
        <v>5791</v>
      </c>
      <c r="B247" s="89" t="s">
        <v>1393</v>
      </c>
      <c r="C247" s="89" t="s">
        <v>1278</v>
      </c>
      <c r="D247" s="89">
        <f t="shared" si="8"/>
        <v>80</v>
      </c>
      <c r="E247" s="89">
        <v>66</v>
      </c>
      <c r="F247" s="89">
        <v>40.15</v>
      </c>
      <c r="G247" s="89">
        <v>26.5</v>
      </c>
      <c r="H247" s="89">
        <v>79</v>
      </c>
      <c r="I247" s="89">
        <v>1</v>
      </c>
      <c r="J247" s="89">
        <v>0</v>
      </c>
      <c r="K247" s="89">
        <v>0.99</v>
      </c>
      <c r="L247" s="89">
        <v>0.01</v>
      </c>
      <c r="M247" s="89">
        <v>0</v>
      </c>
      <c r="N247" s="89" t="s">
        <v>918</v>
      </c>
      <c r="O247" s="89">
        <v>19</v>
      </c>
      <c r="P247" s="89">
        <v>0.37</v>
      </c>
      <c r="Q247" s="89">
        <v>7.01</v>
      </c>
      <c r="R247" s="89" t="s">
        <v>1394</v>
      </c>
      <c r="S247" s="89" t="s">
        <v>920</v>
      </c>
      <c r="T247" s="89">
        <v>15</v>
      </c>
      <c r="U247" s="89">
        <v>0.38</v>
      </c>
      <c r="V247" s="89">
        <v>5.69</v>
      </c>
      <c r="W247" s="89" t="s">
        <v>1395</v>
      </c>
      <c r="X247" s="89" t="s">
        <v>917</v>
      </c>
      <c r="Y247" s="89">
        <v>8</v>
      </c>
      <c r="Z247" s="89">
        <v>0.34</v>
      </c>
      <c r="AA247" s="89">
        <v>2.74</v>
      </c>
      <c r="AB247" s="89" t="s">
        <v>1396</v>
      </c>
      <c r="AC247" s="89" t="s">
        <v>919</v>
      </c>
      <c r="AD247" s="89">
        <v>24</v>
      </c>
      <c r="AE247" s="89">
        <v>0.46</v>
      </c>
      <c r="AF247" s="89">
        <v>11.06</v>
      </c>
      <c r="AG247" s="89" t="s">
        <v>1396</v>
      </c>
    </row>
    <row r="248" spans="1:33" x14ac:dyDescent="0.25">
      <c r="A248" s="89" t="str">
        <f t="shared" si="7"/>
        <v>5831</v>
      </c>
      <c r="B248" s="89" t="s">
        <v>1393</v>
      </c>
      <c r="C248" s="89" t="s">
        <v>1279</v>
      </c>
      <c r="D248" s="89">
        <f t="shared" si="8"/>
        <v>43</v>
      </c>
      <c r="E248" s="89">
        <v>66</v>
      </c>
      <c r="F248" s="89">
        <v>56.77</v>
      </c>
      <c r="G248" s="89">
        <v>37.47</v>
      </c>
      <c r="H248" s="89">
        <v>32</v>
      </c>
      <c r="I248" s="89">
        <v>11</v>
      </c>
      <c r="J248" s="89">
        <v>0</v>
      </c>
      <c r="K248" s="89">
        <v>0.74</v>
      </c>
      <c r="L248" s="89">
        <v>0.26</v>
      </c>
      <c r="M248" s="89">
        <v>0</v>
      </c>
      <c r="N248" s="89" t="s">
        <v>918</v>
      </c>
      <c r="O248" s="89">
        <v>19</v>
      </c>
      <c r="P248" s="89">
        <v>0.52</v>
      </c>
      <c r="Q248" s="89">
        <v>9.84</v>
      </c>
      <c r="R248" s="89" t="s">
        <v>1394</v>
      </c>
      <c r="S248" s="89" t="s">
        <v>920</v>
      </c>
      <c r="T248" s="89">
        <v>15</v>
      </c>
      <c r="U248" s="89">
        <v>0.59</v>
      </c>
      <c r="V248" s="89">
        <v>8.81</v>
      </c>
      <c r="W248" s="89" t="s">
        <v>1395</v>
      </c>
      <c r="X248" s="89" t="s">
        <v>917</v>
      </c>
      <c r="Y248" s="89">
        <v>8</v>
      </c>
      <c r="Z248" s="89">
        <v>0.5</v>
      </c>
      <c r="AA248" s="89">
        <v>3.95</v>
      </c>
      <c r="AB248" s="89" t="s">
        <v>1396</v>
      </c>
      <c r="AC248" s="89" t="s">
        <v>919</v>
      </c>
      <c r="AD248" s="89">
        <v>24</v>
      </c>
      <c r="AE248" s="89">
        <v>0.62</v>
      </c>
      <c r="AF248" s="89">
        <v>14.86</v>
      </c>
      <c r="AG248" s="89" t="s">
        <v>1396</v>
      </c>
    </row>
    <row r="249" spans="1:33" x14ac:dyDescent="0.25">
      <c r="A249" s="89" t="str">
        <f t="shared" si="7"/>
        <v>5861</v>
      </c>
      <c r="B249" s="89" t="s">
        <v>1393</v>
      </c>
      <c r="C249" s="89" t="s">
        <v>1280</v>
      </c>
      <c r="D249" s="89">
        <f t="shared" si="8"/>
        <v>57</v>
      </c>
      <c r="E249" s="89">
        <v>66</v>
      </c>
      <c r="F249" s="89">
        <v>41.01</v>
      </c>
      <c r="G249" s="89">
        <v>27.07</v>
      </c>
      <c r="H249" s="89">
        <v>56</v>
      </c>
      <c r="I249" s="89">
        <v>1</v>
      </c>
      <c r="J249" s="89">
        <v>0</v>
      </c>
      <c r="K249" s="89">
        <v>0.98</v>
      </c>
      <c r="L249" s="89">
        <v>0.02</v>
      </c>
      <c r="M249" s="89">
        <v>0</v>
      </c>
      <c r="N249" s="89" t="s">
        <v>918</v>
      </c>
      <c r="O249" s="89">
        <v>19</v>
      </c>
      <c r="P249" s="89">
        <v>0.39</v>
      </c>
      <c r="Q249" s="89">
        <v>7.44</v>
      </c>
      <c r="R249" s="89" t="s">
        <v>1394</v>
      </c>
      <c r="S249" s="89" t="s">
        <v>920</v>
      </c>
      <c r="T249" s="89">
        <v>15</v>
      </c>
      <c r="U249" s="89">
        <v>0.4</v>
      </c>
      <c r="V249" s="89">
        <v>5.93</v>
      </c>
      <c r="W249" s="89" t="s">
        <v>1395</v>
      </c>
      <c r="X249" s="89" t="s">
        <v>917</v>
      </c>
      <c r="Y249" s="89">
        <v>8</v>
      </c>
      <c r="Z249" s="89">
        <v>0.31</v>
      </c>
      <c r="AA249" s="89">
        <v>2.42</v>
      </c>
      <c r="AB249" s="89" t="s">
        <v>1396</v>
      </c>
      <c r="AC249" s="89" t="s">
        <v>919</v>
      </c>
      <c r="AD249" s="89">
        <v>24</v>
      </c>
      <c r="AE249" s="89">
        <v>0.47</v>
      </c>
      <c r="AF249" s="89">
        <v>11.28</v>
      </c>
      <c r="AG249" s="89" t="s">
        <v>1396</v>
      </c>
    </row>
    <row r="250" spans="1:33" x14ac:dyDescent="0.25">
      <c r="A250" s="89" t="str">
        <f t="shared" si="7"/>
        <v>5901</v>
      </c>
      <c r="B250" s="89" t="s">
        <v>1393</v>
      </c>
      <c r="C250" s="89" t="s">
        <v>1281</v>
      </c>
      <c r="D250" s="89">
        <f t="shared" si="8"/>
        <v>55</v>
      </c>
      <c r="E250" s="89">
        <v>66</v>
      </c>
      <c r="F250" s="89">
        <v>43.91</v>
      </c>
      <c r="G250" s="89">
        <v>28.98</v>
      </c>
      <c r="H250" s="89">
        <v>51</v>
      </c>
      <c r="I250" s="89">
        <v>4</v>
      </c>
      <c r="J250" s="89">
        <v>0</v>
      </c>
      <c r="K250" s="89">
        <v>0.93</v>
      </c>
      <c r="L250" s="89">
        <v>7.0000000000000007E-2</v>
      </c>
      <c r="M250" s="89">
        <v>0</v>
      </c>
      <c r="N250" s="89" t="s">
        <v>918</v>
      </c>
      <c r="O250" s="89">
        <v>19</v>
      </c>
      <c r="P250" s="89">
        <v>0.41</v>
      </c>
      <c r="Q250" s="89">
        <v>7.8</v>
      </c>
      <c r="R250" s="89" t="s">
        <v>1394</v>
      </c>
      <c r="S250" s="89" t="s">
        <v>920</v>
      </c>
      <c r="T250" s="89">
        <v>15</v>
      </c>
      <c r="U250" s="89">
        <v>0.43</v>
      </c>
      <c r="V250" s="89">
        <v>6.38</v>
      </c>
      <c r="W250" s="89" t="s">
        <v>1395</v>
      </c>
      <c r="X250" s="89" t="s">
        <v>917</v>
      </c>
      <c r="Y250" s="89">
        <v>8</v>
      </c>
      <c r="Z250" s="89">
        <v>0.36</v>
      </c>
      <c r="AA250" s="89">
        <v>2.85</v>
      </c>
      <c r="AB250" s="89" t="s">
        <v>1396</v>
      </c>
      <c r="AC250" s="89" t="s">
        <v>919</v>
      </c>
      <c r="AD250" s="89">
        <v>24</v>
      </c>
      <c r="AE250" s="89">
        <v>0.5</v>
      </c>
      <c r="AF250" s="89">
        <v>11.95</v>
      </c>
      <c r="AG250" s="89" t="s">
        <v>1396</v>
      </c>
    </row>
    <row r="251" spans="1:33" x14ac:dyDescent="0.25">
      <c r="A251" s="89" t="str">
        <f t="shared" si="7"/>
        <v>5931</v>
      </c>
      <c r="B251" s="89" t="s">
        <v>1393</v>
      </c>
      <c r="C251" s="89" t="s">
        <v>1282</v>
      </c>
      <c r="D251" s="89">
        <f t="shared" si="8"/>
        <v>30</v>
      </c>
      <c r="E251" s="89">
        <v>66</v>
      </c>
      <c r="F251" s="89">
        <v>42.78</v>
      </c>
      <c r="G251" s="89">
        <v>28.23</v>
      </c>
      <c r="H251" s="89">
        <v>30</v>
      </c>
      <c r="I251" s="89">
        <v>0</v>
      </c>
      <c r="J251" s="89">
        <v>0</v>
      </c>
      <c r="K251" s="89">
        <v>1</v>
      </c>
      <c r="L251" s="89">
        <v>0</v>
      </c>
      <c r="M251" s="89">
        <v>0</v>
      </c>
      <c r="N251" s="89" t="s">
        <v>918</v>
      </c>
      <c r="O251" s="89">
        <v>19</v>
      </c>
      <c r="P251" s="89">
        <v>0.37</v>
      </c>
      <c r="Q251" s="89">
        <v>7.1</v>
      </c>
      <c r="R251" s="89" t="s">
        <v>1394</v>
      </c>
      <c r="S251" s="89" t="s">
        <v>920</v>
      </c>
      <c r="T251" s="89">
        <v>15</v>
      </c>
      <c r="U251" s="89">
        <v>0.39</v>
      </c>
      <c r="V251" s="89">
        <v>5.77</v>
      </c>
      <c r="W251" s="89" t="s">
        <v>1395</v>
      </c>
      <c r="X251" s="89" t="s">
        <v>917</v>
      </c>
      <c r="Y251" s="89">
        <v>8</v>
      </c>
      <c r="Z251" s="89">
        <v>0.36</v>
      </c>
      <c r="AA251" s="89">
        <v>2.9</v>
      </c>
      <c r="AB251" s="89" t="s">
        <v>1396</v>
      </c>
      <c r="AC251" s="89" t="s">
        <v>919</v>
      </c>
      <c r="AD251" s="89">
        <v>24</v>
      </c>
      <c r="AE251" s="89">
        <v>0.52</v>
      </c>
      <c r="AF251" s="89">
        <v>12.47</v>
      </c>
      <c r="AG251" s="89" t="s">
        <v>1396</v>
      </c>
    </row>
    <row r="252" spans="1:33" x14ac:dyDescent="0.25">
      <c r="A252" s="89" t="str">
        <f t="shared" si="7"/>
        <v>5951</v>
      </c>
      <c r="B252" s="89" t="s">
        <v>1393</v>
      </c>
      <c r="C252" s="89" t="s">
        <v>1283</v>
      </c>
      <c r="D252" s="89">
        <f t="shared" si="8"/>
        <v>114</v>
      </c>
      <c r="E252" s="89">
        <v>66</v>
      </c>
      <c r="F252" s="89">
        <v>52.17</v>
      </c>
      <c r="G252" s="89">
        <v>34.43</v>
      </c>
      <c r="H252" s="89">
        <v>105</v>
      </c>
      <c r="I252" s="89">
        <v>9</v>
      </c>
      <c r="J252" s="89">
        <v>0</v>
      </c>
      <c r="K252" s="89">
        <v>0.92</v>
      </c>
      <c r="L252" s="89">
        <v>0.08</v>
      </c>
      <c r="M252" s="89">
        <v>0</v>
      </c>
      <c r="N252" s="89" t="s">
        <v>918</v>
      </c>
      <c r="O252" s="89">
        <v>19</v>
      </c>
      <c r="P252" s="89">
        <v>0.48</v>
      </c>
      <c r="Q252" s="89">
        <v>9.16</v>
      </c>
      <c r="R252" s="89" t="s">
        <v>1394</v>
      </c>
      <c r="S252" s="89" t="s">
        <v>920</v>
      </c>
      <c r="T252" s="89">
        <v>15</v>
      </c>
      <c r="U252" s="89">
        <v>0.54</v>
      </c>
      <c r="V252" s="89">
        <v>8.11</v>
      </c>
      <c r="W252" s="89" t="s">
        <v>1395</v>
      </c>
      <c r="X252" s="89" t="s">
        <v>917</v>
      </c>
      <c r="Y252" s="89">
        <v>8</v>
      </c>
      <c r="Z252" s="89">
        <v>0.39</v>
      </c>
      <c r="AA252" s="89">
        <v>3.08</v>
      </c>
      <c r="AB252" s="89" t="s">
        <v>1396</v>
      </c>
      <c r="AC252" s="89" t="s">
        <v>919</v>
      </c>
      <c r="AD252" s="89">
        <v>24</v>
      </c>
      <c r="AE252" s="89">
        <v>0.59</v>
      </c>
      <c r="AF252" s="89">
        <v>14.08</v>
      </c>
      <c r="AG252" s="89" t="s">
        <v>1396</v>
      </c>
    </row>
    <row r="253" spans="1:33" x14ac:dyDescent="0.25">
      <c r="A253" s="89" t="str">
        <f t="shared" si="7"/>
        <v>5961</v>
      </c>
      <c r="B253" s="89" t="s">
        <v>1393</v>
      </c>
      <c r="C253" s="89" t="s">
        <v>1284</v>
      </c>
      <c r="D253" s="89">
        <f t="shared" si="8"/>
        <v>147</v>
      </c>
      <c r="E253" s="89">
        <v>66</v>
      </c>
      <c r="F253" s="89">
        <v>43.8</v>
      </c>
      <c r="G253" s="89">
        <v>28.9</v>
      </c>
      <c r="H253" s="89">
        <v>145</v>
      </c>
      <c r="I253" s="89">
        <v>2</v>
      </c>
      <c r="J253" s="89">
        <v>0</v>
      </c>
      <c r="K253" s="89">
        <v>0.99</v>
      </c>
      <c r="L253" s="89">
        <v>0.01</v>
      </c>
      <c r="M253" s="89">
        <v>0</v>
      </c>
      <c r="N253" s="89" t="s">
        <v>918</v>
      </c>
      <c r="O253" s="89">
        <v>19</v>
      </c>
      <c r="P253" s="89">
        <v>0.42</v>
      </c>
      <c r="Q253" s="89">
        <v>8.0299999999999994</v>
      </c>
      <c r="R253" s="89" t="s">
        <v>1394</v>
      </c>
      <c r="S253" s="89" t="s">
        <v>920</v>
      </c>
      <c r="T253" s="89">
        <v>15</v>
      </c>
      <c r="U253" s="89">
        <v>0.45</v>
      </c>
      <c r="V253" s="89">
        <v>6.72</v>
      </c>
      <c r="W253" s="89" t="s">
        <v>1395</v>
      </c>
      <c r="X253" s="89" t="s">
        <v>917</v>
      </c>
      <c r="Y253" s="89">
        <v>8</v>
      </c>
      <c r="Z253" s="89">
        <v>0.31</v>
      </c>
      <c r="AA253" s="89">
        <v>2.48</v>
      </c>
      <c r="AB253" s="89" t="s">
        <v>1396</v>
      </c>
      <c r="AC253" s="89" t="s">
        <v>919</v>
      </c>
      <c r="AD253" s="89">
        <v>24</v>
      </c>
      <c r="AE253" s="89">
        <v>0.49</v>
      </c>
      <c r="AF253" s="89">
        <v>11.67</v>
      </c>
      <c r="AG253" s="89" t="s">
        <v>1396</v>
      </c>
    </row>
    <row r="254" spans="1:33" x14ac:dyDescent="0.25">
      <c r="A254" s="89" t="str">
        <f t="shared" si="7"/>
        <v>5971</v>
      </c>
      <c r="B254" s="89" t="s">
        <v>1393</v>
      </c>
      <c r="C254" s="89" t="s">
        <v>1285</v>
      </c>
      <c r="D254" s="89">
        <f t="shared" si="8"/>
        <v>40</v>
      </c>
      <c r="E254" s="89">
        <v>66</v>
      </c>
      <c r="F254" s="89">
        <v>40.53</v>
      </c>
      <c r="G254" s="89">
        <v>26.75</v>
      </c>
      <c r="H254" s="89">
        <v>40</v>
      </c>
      <c r="I254" s="89">
        <v>0</v>
      </c>
      <c r="J254" s="89">
        <v>0</v>
      </c>
      <c r="K254" s="89">
        <v>1</v>
      </c>
      <c r="L254" s="89">
        <v>0</v>
      </c>
      <c r="M254" s="89">
        <v>0</v>
      </c>
      <c r="N254" s="89" t="s">
        <v>918</v>
      </c>
      <c r="O254" s="89">
        <v>19</v>
      </c>
      <c r="P254" s="89">
        <v>0.38</v>
      </c>
      <c r="Q254" s="89">
        <v>7.13</v>
      </c>
      <c r="R254" s="89" t="s">
        <v>1394</v>
      </c>
      <c r="S254" s="89" t="s">
        <v>920</v>
      </c>
      <c r="T254" s="89">
        <v>15</v>
      </c>
      <c r="U254" s="89">
        <v>0.37</v>
      </c>
      <c r="V254" s="89">
        <v>5.53</v>
      </c>
      <c r="W254" s="89" t="s">
        <v>1395</v>
      </c>
      <c r="X254" s="89" t="s">
        <v>917</v>
      </c>
      <c r="Y254" s="89">
        <v>8</v>
      </c>
      <c r="Z254" s="89">
        <v>0.36</v>
      </c>
      <c r="AA254" s="89">
        <v>2.85</v>
      </c>
      <c r="AB254" s="89" t="s">
        <v>1396</v>
      </c>
      <c r="AC254" s="89" t="s">
        <v>919</v>
      </c>
      <c r="AD254" s="89">
        <v>24</v>
      </c>
      <c r="AE254" s="89">
        <v>0.47</v>
      </c>
      <c r="AF254" s="89">
        <v>11.25</v>
      </c>
      <c r="AG254" s="89" t="s">
        <v>1396</v>
      </c>
    </row>
    <row r="255" spans="1:33" x14ac:dyDescent="0.25">
      <c r="A255" s="89" t="str">
        <f t="shared" si="7"/>
        <v>5981</v>
      </c>
      <c r="B255" s="89" t="s">
        <v>1393</v>
      </c>
      <c r="C255" s="89" t="s">
        <v>1286</v>
      </c>
      <c r="D255" s="89">
        <f t="shared" si="8"/>
        <v>115</v>
      </c>
      <c r="E255" s="89">
        <v>66</v>
      </c>
      <c r="F255" s="89">
        <v>46.77</v>
      </c>
      <c r="G255" s="89">
        <v>30.87</v>
      </c>
      <c r="H255" s="89">
        <v>108</v>
      </c>
      <c r="I255" s="89">
        <v>7</v>
      </c>
      <c r="J255" s="89">
        <v>0</v>
      </c>
      <c r="K255" s="89">
        <v>0.94</v>
      </c>
      <c r="L255" s="89">
        <v>0.06</v>
      </c>
      <c r="M255" s="89">
        <v>0</v>
      </c>
      <c r="N255" s="89" t="s">
        <v>918</v>
      </c>
      <c r="O255" s="89">
        <v>19</v>
      </c>
      <c r="P255" s="89">
        <v>0.43</v>
      </c>
      <c r="Q255" s="89">
        <v>8.23</v>
      </c>
      <c r="R255" s="89" t="s">
        <v>1394</v>
      </c>
      <c r="S255" s="89" t="s">
        <v>920</v>
      </c>
      <c r="T255" s="89">
        <v>15</v>
      </c>
      <c r="U255" s="89">
        <v>0.46</v>
      </c>
      <c r="V255" s="89">
        <v>6.94</v>
      </c>
      <c r="W255" s="89" t="s">
        <v>1395</v>
      </c>
      <c r="X255" s="89" t="s">
        <v>917</v>
      </c>
      <c r="Y255" s="89">
        <v>8</v>
      </c>
      <c r="Z255" s="89">
        <v>0.33</v>
      </c>
      <c r="AA255" s="89">
        <v>2.6</v>
      </c>
      <c r="AB255" s="89" t="s">
        <v>1396</v>
      </c>
      <c r="AC255" s="89" t="s">
        <v>919</v>
      </c>
      <c r="AD255" s="89">
        <v>24</v>
      </c>
      <c r="AE255" s="89">
        <v>0.55000000000000004</v>
      </c>
      <c r="AF255" s="89">
        <v>13.1</v>
      </c>
      <c r="AG255" s="89" t="s">
        <v>1396</v>
      </c>
    </row>
    <row r="256" spans="1:33" x14ac:dyDescent="0.25">
      <c r="A256" s="89" t="str">
        <f t="shared" si="7"/>
        <v>5991</v>
      </c>
      <c r="B256" s="89" t="s">
        <v>1393</v>
      </c>
      <c r="C256" s="89" t="s">
        <v>1287</v>
      </c>
      <c r="D256" s="89">
        <f t="shared" si="8"/>
        <v>104</v>
      </c>
      <c r="E256" s="89">
        <v>66</v>
      </c>
      <c r="F256" s="89">
        <v>39.9</v>
      </c>
      <c r="G256" s="89">
        <v>26.34</v>
      </c>
      <c r="H256" s="89">
        <v>103</v>
      </c>
      <c r="I256" s="89">
        <v>1</v>
      </c>
      <c r="J256" s="89">
        <v>0</v>
      </c>
      <c r="K256" s="89">
        <v>0.99</v>
      </c>
      <c r="L256" s="89">
        <v>0.01</v>
      </c>
      <c r="M256" s="89">
        <v>0</v>
      </c>
      <c r="N256" s="89" t="s">
        <v>918</v>
      </c>
      <c r="O256" s="89">
        <v>19</v>
      </c>
      <c r="P256" s="89">
        <v>0.38</v>
      </c>
      <c r="Q256" s="89">
        <v>7.22</v>
      </c>
      <c r="R256" s="89" t="s">
        <v>1394</v>
      </c>
      <c r="S256" s="89" t="s">
        <v>920</v>
      </c>
      <c r="T256" s="89">
        <v>15</v>
      </c>
      <c r="U256" s="89">
        <v>0.38</v>
      </c>
      <c r="V256" s="89">
        <v>5.67</v>
      </c>
      <c r="W256" s="89" t="s">
        <v>1395</v>
      </c>
      <c r="X256" s="89" t="s">
        <v>917</v>
      </c>
      <c r="Y256" s="89">
        <v>8</v>
      </c>
      <c r="Z256" s="89">
        <v>0.28999999999999998</v>
      </c>
      <c r="AA256" s="89">
        <v>2.33</v>
      </c>
      <c r="AB256" s="89" t="s">
        <v>1396</v>
      </c>
      <c r="AC256" s="89" t="s">
        <v>919</v>
      </c>
      <c r="AD256" s="89">
        <v>24</v>
      </c>
      <c r="AE256" s="89">
        <v>0.46</v>
      </c>
      <c r="AF256" s="89">
        <v>11.12</v>
      </c>
      <c r="AG256" s="89" t="s">
        <v>1396</v>
      </c>
    </row>
    <row r="257" spans="1:39" x14ac:dyDescent="0.25">
      <c r="A257" s="89" t="str">
        <f t="shared" si="7"/>
        <v>6047</v>
      </c>
      <c r="B257" s="89" t="s">
        <v>1393</v>
      </c>
      <c r="C257" s="89" t="s">
        <v>1316</v>
      </c>
      <c r="D257" s="89">
        <f t="shared" si="8"/>
        <v>47</v>
      </c>
      <c r="E257" s="89">
        <v>66</v>
      </c>
      <c r="F257" s="89">
        <v>53.32</v>
      </c>
      <c r="G257" s="89">
        <v>35.19</v>
      </c>
      <c r="H257" s="89">
        <v>41</v>
      </c>
      <c r="I257" s="89">
        <v>6</v>
      </c>
      <c r="J257" s="89">
        <v>0</v>
      </c>
      <c r="K257" s="89">
        <v>0.87</v>
      </c>
      <c r="L257" s="89">
        <v>0.13</v>
      </c>
      <c r="M257" s="89">
        <v>0</v>
      </c>
      <c r="N257" s="89" t="s">
        <v>918</v>
      </c>
      <c r="O257" s="89">
        <v>19</v>
      </c>
      <c r="P257" s="89">
        <v>0.5</v>
      </c>
      <c r="Q257" s="89">
        <v>9.57</v>
      </c>
      <c r="R257" s="89" t="s">
        <v>1394</v>
      </c>
      <c r="S257" s="89" t="s">
        <v>920</v>
      </c>
      <c r="T257" s="89">
        <v>15</v>
      </c>
      <c r="U257" s="89">
        <v>0.56999999999999995</v>
      </c>
      <c r="V257" s="89">
        <v>8.5500000000000007</v>
      </c>
      <c r="W257" s="89" t="s">
        <v>1395</v>
      </c>
      <c r="X257" s="89" t="s">
        <v>917</v>
      </c>
      <c r="Y257" s="89">
        <v>8</v>
      </c>
      <c r="Z257" s="89">
        <v>0.38</v>
      </c>
      <c r="AA257" s="89">
        <v>3.04</v>
      </c>
      <c r="AB257" s="89" t="s">
        <v>1396</v>
      </c>
      <c r="AC257" s="89" t="s">
        <v>919</v>
      </c>
      <c r="AD257" s="89">
        <v>24</v>
      </c>
      <c r="AE257" s="89">
        <v>0.59</v>
      </c>
      <c r="AF257" s="89">
        <v>14.02</v>
      </c>
      <c r="AG257" s="89" t="s">
        <v>1396</v>
      </c>
    </row>
    <row r="258" spans="1:39" x14ac:dyDescent="0.25">
      <c r="A258" s="89" t="str">
        <f t="shared" si="7"/>
        <v>8151</v>
      </c>
      <c r="B258" s="89" t="s">
        <v>1393</v>
      </c>
      <c r="C258" s="89" t="s">
        <v>1288</v>
      </c>
      <c r="D258" s="89">
        <f t="shared" si="8"/>
        <v>8</v>
      </c>
      <c r="E258" s="89">
        <v>66</v>
      </c>
      <c r="F258" s="89">
        <v>42.05</v>
      </c>
      <c r="G258" s="89">
        <v>27.75</v>
      </c>
      <c r="H258" s="89">
        <v>8</v>
      </c>
      <c r="I258" s="89">
        <v>0</v>
      </c>
      <c r="J258" s="89">
        <v>0</v>
      </c>
      <c r="K258" s="89">
        <v>1</v>
      </c>
      <c r="L258" s="89">
        <v>0</v>
      </c>
      <c r="M258" s="89">
        <v>0</v>
      </c>
      <c r="N258" s="89" t="s">
        <v>918</v>
      </c>
      <c r="O258" s="89">
        <v>19</v>
      </c>
      <c r="P258" s="89">
        <v>0.41</v>
      </c>
      <c r="Q258" s="89">
        <v>7.75</v>
      </c>
      <c r="R258" s="89" t="s">
        <v>1394</v>
      </c>
      <c r="S258" s="89" t="s">
        <v>920</v>
      </c>
      <c r="T258" s="89">
        <v>15</v>
      </c>
      <c r="U258" s="89">
        <v>0.46</v>
      </c>
      <c r="V258" s="89">
        <v>6.88</v>
      </c>
      <c r="W258" s="89" t="s">
        <v>1395</v>
      </c>
      <c r="X258" s="89" t="s">
        <v>917</v>
      </c>
      <c r="Y258" s="89">
        <v>8</v>
      </c>
      <c r="Z258" s="89">
        <v>0.27</v>
      </c>
      <c r="AA258" s="89">
        <v>2.13</v>
      </c>
      <c r="AB258" s="89" t="s">
        <v>1396</v>
      </c>
      <c r="AC258" s="89" t="s">
        <v>919</v>
      </c>
      <c r="AD258" s="89">
        <v>24</v>
      </c>
      <c r="AE258" s="89">
        <v>0.46</v>
      </c>
      <c r="AF258" s="89">
        <v>11</v>
      </c>
      <c r="AG258" s="89" t="s">
        <v>1396</v>
      </c>
    </row>
    <row r="259" spans="1:39" x14ac:dyDescent="0.25">
      <c r="A259" s="89" t="str">
        <f t="shared" si="7"/>
        <v>8181</v>
      </c>
      <c r="B259" s="89" t="s">
        <v>1393</v>
      </c>
      <c r="C259" s="89" t="s">
        <v>1289</v>
      </c>
      <c r="D259" s="89">
        <f t="shared" si="8"/>
        <v>4</v>
      </c>
      <c r="E259" s="89">
        <v>66</v>
      </c>
      <c r="F259" s="89">
        <v>26.14</v>
      </c>
      <c r="G259" s="89">
        <v>17.25</v>
      </c>
      <c r="H259" s="89">
        <v>4</v>
      </c>
      <c r="I259" s="89">
        <v>0</v>
      </c>
      <c r="J259" s="89">
        <v>0</v>
      </c>
      <c r="K259" s="89">
        <v>1</v>
      </c>
      <c r="L259" s="89">
        <v>0</v>
      </c>
      <c r="M259" s="89">
        <v>0</v>
      </c>
      <c r="N259" s="89" t="s">
        <v>918</v>
      </c>
      <c r="O259" s="89">
        <v>19</v>
      </c>
      <c r="P259" s="89">
        <v>0.25</v>
      </c>
      <c r="Q259" s="89">
        <v>4.75</v>
      </c>
      <c r="R259" s="89" t="s">
        <v>1394</v>
      </c>
      <c r="S259" s="89" t="s">
        <v>920</v>
      </c>
      <c r="T259" s="89">
        <v>15</v>
      </c>
      <c r="U259" s="89">
        <v>0.35</v>
      </c>
      <c r="V259" s="89">
        <v>5.25</v>
      </c>
      <c r="W259" s="89" t="s">
        <v>1395</v>
      </c>
      <c r="X259" s="89" t="s">
        <v>917</v>
      </c>
      <c r="Y259" s="89">
        <v>8</v>
      </c>
      <c r="Z259" s="89">
        <v>0.41</v>
      </c>
      <c r="AA259" s="89">
        <v>3.25</v>
      </c>
      <c r="AB259" s="89" t="s">
        <v>1396</v>
      </c>
      <c r="AC259" s="89" t="s">
        <v>919</v>
      </c>
      <c r="AD259" s="89">
        <v>24</v>
      </c>
      <c r="AE259" s="89">
        <v>0.17</v>
      </c>
      <c r="AF259" s="89">
        <v>4</v>
      </c>
      <c r="AG259" s="89" t="s">
        <v>1396</v>
      </c>
    </row>
    <row r="260" spans="1:39" x14ac:dyDescent="0.25">
      <c r="A260" s="89" t="str">
        <f t="shared" ref="A260" si="9">LEFT(C260,4)</f>
        <v>9732</v>
      </c>
      <c r="B260" s="89" t="s">
        <v>1393</v>
      </c>
      <c r="C260" s="89" t="s">
        <v>1290</v>
      </c>
      <c r="D260" s="89">
        <f t="shared" ref="D260" si="10">SUM(H260:J260)</f>
        <v>6</v>
      </c>
      <c r="E260" s="89">
        <v>66</v>
      </c>
      <c r="F260" s="89">
        <v>40.409999999999997</v>
      </c>
      <c r="G260" s="89">
        <v>26.67</v>
      </c>
      <c r="H260" s="89">
        <v>6</v>
      </c>
      <c r="I260" s="89">
        <v>0</v>
      </c>
      <c r="J260" s="89">
        <v>0</v>
      </c>
      <c r="K260" s="89">
        <v>1</v>
      </c>
      <c r="L260" s="89">
        <v>0</v>
      </c>
      <c r="M260" s="89">
        <v>0</v>
      </c>
      <c r="N260" s="89" t="s">
        <v>918</v>
      </c>
      <c r="O260" s="89">
        <v>19</v>
      </c>
      <c r="P260" s="89">
        <v>0.39</v>
      </c>
      <c r="Q260" s="89">
        <v>7.33</v>
      </c>
      <c r="R260" s="89" t="s">
        <v>1394</v>
      </c>
      <c r="S260" s="89" t="s">
        <v>920</v>
      </c>
      <c r="T260" s="89">
        <v>15</v>
      </c>
      <c r="U260" s="89">
        <v>0.38</v>
      </c>
      <c r="V260" s="89">
        <v>5.67</v>
      </c>
      <c r="W260" s="89" t="s">
        <v>1395</v>
      </c>
      <c r="X260" s="89" t="s">
        <v>917</v>
      </c>
      <c r="Y260" s="89">
        <v>8</v>
      </c>
      <c r="Z260" s="89">
        <v>0.34</v>
      </c>
      <c r="AA260" s="89">
        <v>2.67</v>
      </c>
      <c r="AB260" s="89" t="s">
        <v>1396</v>
      </c>
      <c r="AC260" s="89" t="s">
        <v>919</v>
      </c>
      <c r="AD260" s="89">
        <v>24</v>
      </c>
      <c r="AE260" s="89">
        <v>0.46</v>
      </c>
      <c r="AF260" s="89">
        <v>11</v>
      </c>
      <c r="AG260" s="89" t="s">
        <v>1396</v>
      </c>
    </row>
    <row r="261" spans="1:39" x14ac:dyDescent="0.25">
      <c r="A261" s="102" t="s">
        <v>508</v>
      </c>
      <c r="B261" s="16" t="s">
        <v>1393</v>
      </c>
      <c r="C261" s="103" t="s">
        <v>855</v>
      </c>
      <c r="D261" s="16">
        <v>22432</v>
      </c>
      <c r="E261" s="16">
        <v>66</v>
      </c>
      <c r="F261" s="16">
        <v>47.77</v>
      </c>
      <c r="G261" s="16">
        <v>31.53</v>
      </c>
      <c r="H261" s="16">
        <v>20574</v>
      </c>
      <c r="I261" s="16">
        <v>1858</v>
      </c>
      <c r="J261" s="16">
        <v>0</v>
      </c>
      <c r="K261" s="16">
        <v>0.92</v>
      </c>
      <c r="L261" s="16">
        <v>0.08</v>
      </c>
      <c r="M261" s="16">
        <v>0</v>
      </c>
      <c r="N261" s="16" t="s">
        <v>918</v>
      </c>
      <c r="O261" s="16">
        <v>19</v>
      </c>
      <c r="P261" s="16">
        <v>0.45</v>
      </c>
      <c r="Q261" s="16">
        <v>8.56</v>
      </c>
      <c r="R261" s="16" t="s">
        <v>1394</v>
      </c>
      <c r="S261" s="16" t="s">
        <v>920</v>
      </c>
      <c r="T261" s="16">
        <v>15</v>
      </c>
      <c r="U261" s="16">
        <v>0.47</v>
      </c>
      <c r="V261" s="16">
        <v>7.01</v>
      </c>
      <c r="W261" s="16" t="s">
        <v>1395</v>
      </c>
      <c r="X261" s="16" t="s">
        <v>917</v>
      </c>
      <c r="Y261" s="16">
        <v>8</v>
      </c>
      <c r="Z261" s="16">
        <v>0.38</v>
      </c>
      <c r="AA261" s="16">
        <v>3.02</v>
      </c>
      <c r="AB261" s="16" t="s">
        <v>1396</v>
      </c>
      <c r="AC261" s="16" t="s">
        <v>919</v>
      </c>
      <c r="AD261" s="16">
        <v>24</v>
      </c>
      <c r="AE261" s="16">
        <v>0.54</v>
      </c>
      <c r="AF261" s="16">
        <v>12.94</v>
      </c>
      <c r="AG261" s="16" t="s">
        <v>1396</v>
      </c>
      <c r="AH261" s="16"/>
      <c r="AI261" s="16"/>
      <c r="AJ261" s="16"/>
      <c r="AK261" s="16"/>
      <c r="AL261" s="16"/>
      <c r="AM261" s="16"/>
    </row>
  </sheetData>
  <autoFilter ref="A2:AL260"/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FF00"/>
  </sheetPr>
  <dimension ref="A1:Q477"/>
  <sheetViews>
    <sheetView topLeftCell="D1" zoomScaleNormal="100" workbookViewId="0">
      <pane ySplit="2" topLeftCell="A450" activePane="bottomLeft" state="frozen"/>
      <selection activeCell="B125" sqref="B125"/>
      <selection pane="bottomLeft" activeCell="L477" sqref="L477"/>
    </sheetView>
  </sheetViews>
  <sheetFormatPr defaultColWidth="9.140625" defaultRowHeight="12.75" x14ac:dyDescent="0.2"/>
  <cols>
    <col min="1" max="1" width="18" style="197" bestFit="1" customWidth="1"/>
    <col min="2" max="2" width="39.140625" style="197" bestFit="1" customWidth="1"/>
    <col min="3" max="17" width="9.140625" style="197"/>
    <col min="18" max="16384" width="9.140625" style="17"/>
  </cols>
  <sheetData>
    <row r="1" spans="1:17" x14ac:dyDescent="0.2">
      <c r="A1" s="195">
        <v>1</v>
      </c>
      <c r="B1" s="195">
        <v>2</v>
      </c>
      <c r="C1" s="195">
        <v>3</v>
      </c>
      <c r="D1" s="195">
        <v>4</v>
      </c>
      <c r="E1" s="195">
        <v>5</v>
      </c>
      <c r="F1" s="195">
        <v>6</v>
      </c>
      <c r="G1" s="195">
        <v>7</v>
      </c>
      <c r="H1" s="195">
        <v>8</v>
      </c>
      <c r="I1" s="195">
        <v>9</v>
      </c>
      <c r="J1" s="195">
        <v>10</v>
      </c>
      <c r="K1" s="195">
        <v>11</v>
      </c>
      <c r="L1" s="195">
        <v>12</v>
      </c>
      <c r="M1" s="195">
        <v>13</v>
      </c>
      <c r="N1" s="195">
        <v>14</v>
      </c>
      <c r="O1" s="195">
        <v>15</v>
      </c>
      <c r="P1" s="195">
        <v>16</v>
      </c>
      <c r="Q1" s="195">
        <v>17</v>
      </c>
    </row>
    <row r="2" spans="1:17" s="52" customFormat="1" x14ac:dyDescent="0.2">
      <c r="A2" s="196" t="s">
        <v>814</v>
      </c>
      <c r="B2" s="196" t="s">
        <v>813</v>
      </c>
      <c r="C2" s="196" t="s">
        <v>812</v>
      </c>
      <c r="D2" s="196" t="s">
        <v>811</v>
      </c>
      <c r="E2" s="196" t="s">
        <v>94</v>
      </c>
      <c r="F2" s="196" t="s">
        <v>103</v>
      </c>
      <c r="G2" s="196" t="s">
        <v>121</v>
      </c>
      <c r="H2" s="196" t="s">
        <v>95</v>
      </c>
      <c r="I2" s="196" t="s">
        <v>810</v>
      </c>
      <c r="J2" s="196" t="s">
        <v>809</v>
      </c>
      <c r="K2" s="196" t="s">
        <v>808</v>
      </c>
      <c r="L2" s="196" t="s">
        <v>807</v>
      </c>
      <c r="M2" s="196" t="s">
        <v>806</v>
      </c>
      <c r="N2" s="196" t="s">
        <v>86</v>
      </c>
      <c r="O2" s="196" t="s">
        <v>805</v>
      </c>
      <c r="P2" s="196" t="s">
        <v>804</v>
      </c>
      <c r="Q2" s="196" t="s">
        <v>803</v>
      </c>
    </row>
    <row r="3" spans="1:17" x14ac:dyDescent="0.2">
      <c r="A3" s="197" t="s">
        <v>133</v>
      </c>
      <c r="B3" s="197" t="s">
        <v>802</v>
      </c>
      <c r="C3" s="197">
        <v>778</v>
      </c>
      <c r="D3" s="197">
        <v>114</v>
      </c>
      <c r="E3" s="197">
        <v>113</v>
      </c>
      <c r="F3" s="197">
        <v>107</v>
      </c>
      <c r="G3" s="197">
        <v>117</v>
      </c>
      <c r="H3" s="197">
        <v>110</v>
      </c>
      <c r="I3" s="197">
        <v>115</v>
      </c>
      <c r="J3" s="197">
        <v>35</v>
      </c>
      <c r="Q3" s="197">
        <v>67</v>
      </c>
    </row>
    <row r="4" spans="1:17" x14ac:dyDescent="0.2">
      <c r="A4" s="197" t="s">
        <v>134</v>
      </c>
      <c r="B4" s="197" t="s">
        <v>801</v>
      </c>
      <c r="C4" s="197">
        <v>414</v>
      </c>
      <c r="D4" s="197">
        <v>71</v>
      </c>
      <c r="E4" s="197">
        <v>68</v>
      </c>
      <c r="F4" s="197">
        <v>52</v>
      </c>
      <c r="G4" s="197">
        <v>53</v>
      </c>
      <c r="H4" s="197">
        <v>53</v>
      </c>
      <c r="I4" s="197">
        <v>38</v>
      </c>
      <c r="J4" s="197">
        <v>28</v>
      </c>
      <c r="K4" s="197">
        <v>21</v>
      </c>
      <c r="L4" s="197">
        <v>30</v>
      </c>
    </row>
    <row r="5" spans="1:17" x14ac:dyDescent="0.2">
      <c r="A5" s="197" t="s">
        <v>135</v>
      </c>
      <c r="B5" s="197" t="s">
        <v>96</v>
      </c>
      <c r="C5" s="197">
        <v>1602</v>
      </c>
      <c r="D5" s="197">
        <v>150</v>
      </c>
      <c r="E5" s="197">
        <v>159</v>
      </c>
      <c r="F5" s="197">
        <v>199</v>
      </c>
      <c r="G5" s="197">
        <v>194</v>
      </c>
      <c r="H5" s="197">
        <v>192</v>
      </c>
      <c r="I5" s="197">
        <v>199</v>
      </c>
      <c r="J5" s="197">
        <v>154</v>
      </c>
      <c r="K5" s="197">
        <v>149</v>
      </c>
      <c r="L5" s="197">
        <v>162</v>
      </c>
      <c r="Q5" s="197">
        <v>44</v>
      </c>
    </row>
    <row r="6" spans="1:17" x14ac:dyDescent="0.2">
      <c r="A6" s="197" t="s">
        <v>136</v>
      </c>
      <c r="B6" s="197" t="s">
        <v>75</v>
      </c>
      <c r="C6" s="197">
        <v>440</v>
      </c>
      <c r="E6" s="197">
        <v>109</v>
      </c>
      <c r="F6" s="197">
        <v>94</v>
      </c>
      <c r="G6" s="197">
        <v>85</v>
      </c>
      <c r="H6" s="197">
        <v>80</v>
      </c>
      <c r="I6" s="197">
        <v>72</v>
      </c>
    </row>
    <row r="7" spans="1:17" x14ac:dyDescent="0.2">
      <c r="A7" s="197" t="s">
        <v>137</v>
      </c>
      <c r="B7" s="197" t="s">
        <v>77</v>
      </c>
      <c r="C7" s="197">
        <v>1086</v>
      </c>
      <c r="D7" s="197">
        <v>144</v>
      </c>
      <c r="E7" s="197">
        <v>109</v>
      </c>
      <c r="F7" s="197">
        <v>145</v>
      </c>
      <c r="G7" s="197">
        <v>156</v>
      </c>
      <c r="H7" s="197">
        <v>125</v>
      </c>
      <c r="I7" s="197">
        <v>118</v>
      </c>
      <c r="J7" s="197">
        <v>113</v>
      </c>
      <c r="K7" s="197">
        <v>114</v>
      </c>
      <c r="L7" s="197">
        <v>62</v>
      </c>
    </row>
    <row r="8" spans="1:17" x14ac:dyDescent="0.2">
      <c r="A8" s="197" t="s">
        <v>138</v>
      </c>
      <c r="B8" s="197" t="s">
        <v>800</v>
      </c>
      <c r="C8" s="197">
        <v>408</v>
      </c>
      <c r="D8" s="197">
        <v>67</v>
      </c>
      <c r="E8" s="197">
        <v>57</v>
      </c>
      <c r="F8" s="197">
        <v>68</v>
      </c>
      <c r="G8" s="197">
        <v>63</v>
      </c>
      <c r="H8" s="197">
        <v>63</v>
      </c>
      <c r="I8" s="197">
        <v>52</v>
      </c>
      <c r="Q8" s="197">
        <v>38</v>
      </c>
    </row>
    <row r="9" spans="1:17" x14ac:dyDescent="0.2">
      <c r="A9" s="197" t="s">
        <v>139</v>
      </c>
      <c r="B9" s="197" t="s">
        <v>799</v>
      </c>
      <c r="C9" s="197">
        <v>1715</v>
      </c>
      <c r="D9" s="197">
        <v>144</v>
      </c>
      <c r="E9" s="197">
        <v>130</v>
      </c>
      <c r="F9" s="197">
        <v>159</v>
      </c>
      <c r="G9" s="197">
        <v>186</v>
      </c>
      <c r="H9" s="197">
        <v>195</v>
      </c>
      <c r="I9" s="197">
        <v>218</v>
      </c>
      <c r="J9" s="197">
        <v>196</v>
      </c>
      <c r="K9" s="197">
        <v>218</v>
      </c>
      <c r="L9" s="197">
        <v>230</v>
      </c>
      <c r="Q9" s="197">
        <v>39</v>
      </c>
    </row>
    <row r="10" spans="1:17" x14ac:dyDescent="0.2">
      <c r="A10" s="197" t="s">
        <v>140</v>
      </c>
      <c r="B10" s="197" t="s">
        <v>859</v>
      </c>
      <c r="C10" s="197">
        <v>1850</v>
      </c>
      <c r="D10" s="197">
        <v>197</v>
      </c>
      <c r="E10" s="197">
        <v>210</v>
      </c>
      <c r="F10" s="197">
        <v>210</v>
      </c>
      <c r="G10" s="197">
        <v>230</v>
      </c>
      <c r="H10" s="197">
        <v>225</v>
      </c>
      <c r="I10" s="197">
        <v>215</v>
      </c>
      <c r="J10" s="197">
        <v>187</v>
      </c>
      <c r="K10" s="197">
        <v>180</v>
      </c>
      <c r="L10" s="197">
        <v>193</v>
      </c>
      <c r="Q10" s="197">
        <v>3</v>
      </c>
    </row>
    <row r="11" spans="1:17" x14ac:dyDescent="0.2">
      <c r="A11" s="197" t="s">
        <v>141</v>
      </c>
      <c r="B11" s="197" t="s">
        <v>72</v>
      </c>
      <c r="C11" s="197">
        <v>743</v>
      </c>
      <c r="D11" s="197">
        <v>125</v>
      </c>
      <c r="E11" s="197">
        <v>124</v>
      </c>
      <c r="F11" s="197">
        <v>95</v>
      </c>
      <c r="G11" s="197">
        <v>147</v>
      </c>
      <c r="H11" s="197">
        <v>123</v>
      </c>
      <c r="I11" s="197">
        <v>129</v>
      </c>
    </row>
    <row r="12" spans="1:17" x14ac:dyDescent="0.2">
      <c r="A12" s="197" t="s">
        <v>142</v>
      </c>
      <c r="B12" s="197" t="s">
        <v>798</v>
      </c>
      <c r="C12" s="197">
        <v>483</v>
      </c>
      <c r="D12" s="197">
        <v>89</v>
      </c>
      <c r="E12" s="197">
        <v>66</v>
      </c>
      <c r="F12" s="197">
        <v>65</v>
      </c>
      <c r="G12" s="197">
        <v>76</v>
      </c>
      <c r="H12" s="197">
        <v>52</v>
      </c>
      <c r="I12" s="197">
        <v>65</v>
      </c>
      <c r="Q12" s="197">
        <v>70</v>
      </c>
    </row>
    <row r="13" spans="1:17" x14ac:dyDescent="0.2">
      <c r="A13" s="197" t="s">
        <v>143</v>
      </c>
      <c r="B13" s="197" t="s">
        <v>97</v>
      </c>
      <c r="C13" s="197">
        <v>519</v>
      </c>
      <c r="D13" s="197">
        <v>97</v>
      </c>
      <c r="E13" s="197">
        <v>93</v>
      </c>
      <c r="F13" s="197">
        <v>89</v>
      </c>
      <c r="G13" s="197">
        <v>89</v>
      </c>
      <c r="H13" s="197">
        <v>82</v>
      </c>
      <c r="I13" s="197">
        <v>69</v>
      </c>
    </row>
    <row r="14" spans="1:17" x14ac:dyDescent="0.2">
      <c r="A14" s="197" t="s">
        <v>144</v>
      </c>
      <c r="B14" s="197" t="s">
        <v>797</v>
      </c>
      <c r="C14" s="197">
        <v>706</v>
      </c>
      <c r="D14" s="197">
        <v>108</v>
      </c>
      <c r="E14" s="197">
        <v>148</v>
      </c>
      <c r="F14" s="197">
        <v>108</v>
      </c>
      <c r="G14" s="197">
        <v>119</v>
      </c>
      <c r="H14" s="197">
        <v>80</v>
      </c>
      <c r="I14" s="197">
        <v>88</v>
      </c>
      <c r="Q14" s="197">
        <v>55</v>
      </c>
    </row>
    <row r="15" spans="1:17" x14ac:dyDescent="0.2">
      <c r="A15" s="197" t="s">
        <v>145</v>
      </c>
      <c r="B15" s="197" t="s">
        <v>796</v>
      </c>
      <c r="C15" s="197">
        <v>845</v>
      </c>
      <c r="D15" s="197">
        <v>111</v>
      </c>
      <c r="E15" s="197">
        <v>123</v>
      </c>
      <c r="F15" s="197">
        <v>142</v>
      </c>
      <c r="G15" s="197">
        <v>146</v>
      </c>
      <c r="H15" s="197">
        <v>122</v>
      </c>
      <c r="I15" s="197">
        <v>140</v>
      </c>
      <c r="Q15" s="197">
        <v>61</v>
      </c>
    </row>
    <row r="16" spans="1:17" x14ac:dyDescent="0.2">
      <c r="A16" s="197" t="s">
        <v>146</v>
      </c>
      <c r="B16" s="197" t="s">
        <v>795</v>
      </c>
      <c r="C16" s="197">
        <v>1618</v>
      </c>
      <c r="D16" s="197">
        <v>168</v>
      </c>
      <c r="E16" s="197">
        <v>148</v>
      </c>
      <c r="F16" s="197">
        <v>192</v>
      </c>
      <c r="G16" s="197">
        <v>193</v>
      </c>
      <c r="H16" s="197">
        <v>172</v>
      </c>
      <c r="I16" s="197">
        <v>210</v>
      </c>
      <c r="J16" s="197">
        <v>157</v>
      </c>
      <c r="K16" s="197">
        <v>178</v>
      </c>
      <c r="L16" s="197">
        <v>181</v>
      </c>
      <c r="Q16" s="197">
        <v>19</v>
      </c>
    </row>
    <row r="17" spans="1:17" x14ac:dyDescent="0.2">
      <c r="A17" s="197" t="s">
        <v>147</v>
      </c>
      <c r="B17" s="197" t="s">
        <v>794</v>
      </c>
      <c r="C17" s="197">
        <v>1281</v>
      </c>
      <c r="D17" s="197">
        <v>187</v>
      </c>
      <c r="E17" s="197">
        <v>226</v>
      </c>
      <c r="F17" s="197">
        <v>221</v>
      </c>
      <c r="G17" s="197">
        <v>187</v>
      </c>
      <c r="H17" s="197">
        <v>224</v>
      </c>
      <c r="I17" s="197">
        <v>217</v>
      </c>
      <c r="Q17" s="197">
        <v>19</v>
      </c>
    </row>
    <row r="18" spans="1:17" x14ac:dyDescent="0.2">
      <c r="A18" s="197" t="s">
        <v>148</v>
      </c>
      <c r="B18" s="197" t="s">
        <v>793</v>
      </c>
      <c r="C18" s="197">
        <v>565</v>
      </c>
      <c r="D18" s="197">
        <v>130</v>
      </c>
      <c r="E18" s="197">
        <v>136</v>
      </c>
      <c r="F18" s="197">
        <v>136</v>
      </c>
      <c r="G18" s="197">
        <v>163</v>
      </c>
    </row>
    <row r="19" spans="1:17" x14ac:dyDescent="0.2">
      <c r="A19" s="197" t="s">
        <v>149</v>
      </c>
      <c r="B19" s="197" t="s">
        <v>792</v>
      </c>
      <c r="C19" s="197">
        <v>358</v>
      </c>
      <c r="D19" s="197">
        <v>59</v>
      </c>
      <c r="E19" s="197">
        <v>51</v>
      </c>
      <c r="F19" s="197">
        <v>58</v>
      </c>
      <c r="G19" s="197">
        <v>60</v>
      </c>
      <c r="H19" s="197">
        <v>36</v>
      </c>
      <c r="I19" s="197">
        <v>60</v>
      </c>
      <c r="Q19" s="197">
        <v>34</v>
      </c>
    </row>
    <row r="20" spans="1:17" x14ac:dyDescent="0.2">
      <c r="A20" s="197" t="s">
        <v>150</v>
      </c>
      <c r="B20" s="197" t="s">
        <v>791</v>
      </c>
      <c r="C20" s="197">
        <v>808</v>
      </c>
      <c r="D20" s="197">
        <v>105</v>
      </c>
      <c r="E20" s="197">
        <v>124</v>
      </c>
      <c r="F20" s="197">
        <v>135</v>
      </c>
      <c r="G20" s="197">
        <v>122</v>
      </c>
      <c r="H20" s="197">
        <v>136</v>
      </c>
      <c r="I20" s="197">
        <v>167</v>
      </c>
      <c r="Q20" s="197">
        <v>19</v>
      </c>
    </row>
    <row r="21" spans="1:17" x14ac:dyDescent="0.2">
      <c r="A21" s="197" t="s">
        <v>151</v>
      </c>
      <c r="B21" s="197" t="s">
        <v>78</v>
      </c>
      <c r="C21" s="197">
        <v>1845</v>
      </c>
      <c r="D21" s="197">
        <v>194</v>
      </c>
      <c r="E21" s="197">
        <v>230</v>
      </c>
      <c r="F21" s="197">
        <v>242</v>
      </c>
      <c r="G21" s="197">
        <v>236</v>
      </c>
      <c r="H21" s="197">
        <v>177</v>
      </c>
      <c r="I21" s="197">
        <v>207</v>
      </c>
      <c r="J21" s="197">
        <v>192</v>
      </c>
      <c r="K21" s="197">
        <v>190</v>
      </c>
      <c r="L21" s="197">
        <v>177</v>
      </c>
    </row>
    <row r="22" spans="1:17" x14ac:dyDescent="0.2">
      <c r="A22" s="197" t="s">
        <v>152</v>
      </c>
      <c r="B22" s="197" t="s">
        <v>790</v>
      </c>
      <c r="C22" s="197">
        <v>1316</v>
      </c>
      <c r="D22" s="197">
        <v>131</v>
      </c>
      <c r="E22" s="197">
        <v>146</v>
      </c>
      <c r="F22" s="197">
        <v>135</v>
      </c>
      <c r="G22" s="197">
        <v>162</v>
      </c>
      <c r="H22" s="197">
        <v>141</v>
      </c>
      <c r="I22" s="197">
        <v>171</v>
      </c>
      <c r="J22" s="197">
        <v>131</v>
      </c>
      <c r="K22" s="197">
        <v>159</v>
      </c>
      <c r="L22" s="197">
        <v>120</v>
      </c>
      <c r="Q22" s="197">
        <v>20</v>
      </c>
    </row>
    <row r="23" spans="1:17" x14ac:dyDescent="0.2">
      <c r="A23" s="197" t="s">
        <v>153</v>
      </c>
      <c r="B23" s="197" t="s">
        <v>98</v>
      </c>
      <c r="C23" s="197">
        <v>794</v>
      </c>
      <c r="D23" s="197">
        <v>137</v>
      </c>
      <c r="E23" s="197">
        <v>141</v>
      </c>
      <c r="F23" s="197">
        <v>119</v>
      </c>
      <c r="G23" s="197">
        <v>119</v>
      </c>
      <c r="H23" s="197">
        <v>123</v>
      </c>
      <c r="I23" s="197">
        <v>116</v>
      </c>
      <c r="Q23" s="197">
        <v>39</v>
      </c>
    </row>
    <row r="24" spans="1:17" x14ac:dyDescent="0.2">
      <c r="A24" s="197" t="s">
        <v>154</v>
      </c>
      <c r="B24" s="197" t="s">
        <v>789</v>
      </c>
      <c r="C24" s="197">
        <v>416</v>
      </c>
      <c r="D24" s="197">
        <v>73</v>
      </c>
      <c r="E24" s="197">
        <v>65</v>
      </c>
      <c r="F24" s="197">
        <v>70</v>
      </c>
      <c r="G24" s="197">
        <v>70</v>
      </c>
      <c r="H24" s="197">
        <v>62</v>
      </c>
      <c r="I24" s="197">
        <v>55</v>
      </c>
      <c r="Q24" s="197">
        <v>21</v>
      </c>
    </row>
    <row r="25" spans="1:17" x14ac:dyDescent="0.2">
      <c r="A25" s="197" t="s">
        <v>155</v>
      </c>
      <c r="B25" s="197" t="s">
        <v>788</v>
      </c>
      <c r="C25" s="197">
        <v>533</v>
      </c>
      <c r="D25" s="197">
        <v>89</v>
      </c>
      <c r="E25" s="197">
        <v>105</v>
      </c>
      <c r="F25" s="197">
        <v>74</v>
      </c>
      <c r="G25" s="197">
        <v>81</v>
      </c>
      <c r="H25" s="197">
        <v>74</v>
      </c>
      <c r="I25" s="197">
        <v>86</v>
      </c>
      <c r="Q25" s="197">
        <v>24</v>
      </c>
    </row>
    <row r="26" spans="1:17" x14ac:dyDescent="0.2">
      <c r="A26" s="197" t="s">
        <v>156</v>
      </c>
      <c r="B26" s="197" t="s">
        <v>521</v>
      </c>
      <c r="C26" s="197">
        <v>598</v>
      </c>
      <c r="D26" s="197">
        <v>100</v>
      </c>
      <c r="E26" s="197">
        <v>114</v>
      </c>
      <c r="F26" s="197">
        <v>114</v>
      </c>
      <c r="G26" s="197">
        <v>91</v>
      </c>
      <c r="H26" s="197">
        <v>76</v>
      </c>
      <c r="I26" s="197">
        <v>103</v>
      </c>
    </row>
    <row r="27" spans="1:17" x14ac:dyDescent="0.2">
      <c r="A27" s="197" t="s">
        <v>157</v>
      </c>
      <c r="B27" s="197" t="s">
        <v>4</v>
      </c>
      <c r="C27" s="197">
        <v>566</v>
      </c>
      <c r="D27" s="197">
        <v>83</v>
      </c>
      <c r="E27" s="197">
        <v>97</v>
      </c>
      <c r="F27" s="197">
        <v>97</v>
      </c>
      <c r="G27" s="197">
        <v>96</v>
      </c>
      <c r="H27" s="197">
        <v>102</v>
      </c>
      <c r="I27" s="197">
        <v>91</v>
      </c>
    </row>
    <row r="28" spans="1:17" x14ac:dyDescent="0.2">
      <c r="A28" s="197" t="s">
        <v>158</v>
      </c>
      <c r="B28" s="197" t="s">
        <v>787</v>
      </c>
      <c r="C28" s="197">
        <v>635</v>
      </c>
      <c r="D28" s="197">
        <v>97</v>
      </c>
      <c r="E28" s="197">
        <v>92</v>
      </c>
      <c r="F28" s="197">
        <v>91</v>
      </c>
      <c r="G28" s="197">
        <v>97</v>
      </c>
      <c r="H28" s="197">
        <v>90</v>
      </c>
      <c r="I28" s="197">
        <v>107</v>
      </c>
      <c r="Q28" s="197">
        <v>61</v>
      </c>
    </row>
    <row r="29" spans="1:17" x14ac:dyDescent="0.2">
      <c r="A29" s="197" t="s">
        <v>936</v>
      </c>
      <c r="B29" s="197" t="s">
        <v>937</v>
      </c>
      <c r="C29" s="197">
        <v>39</v>
      </c>
      <c r="Q29" s="197">
        <v>39</v>
      </c>
    </row>
    <row r="30" spans="1:17" x14ac:dyDescent="0.2">
      <c r="A30" s="197" t="s">
        <v>159</v>
      </c>
      <c r="B30" s="197" t="s">
        <v>786</v>
      </c>
      <c r="C30" s="197">
        <v>621</v>
      </c>
      <c r="G30" s="197">
        <v>66</v>
      </c>
      <c r="H30" s="197">
        <v>70</v>
      </c>
      <c r="I30" s="197">
        <v>47</v>
      </c>
      <c r="J30" s="197">
        <v>157</v>
      </c>
      <c r="K30" s="197">
        <v>144</v>
      </c>
      <c r="L30" s="197">
        <v>137</v>
      </c>
    </row>
    <row r="31" spans="1:17" x14ac:dyDescent="0.2">
      <c r="A31" s="197" t="s">
        <v>785</v>
      </c>
      <c r="B31" s="197" t="s">
        <v>784</v>
      </c>
      <c r="C31" s="197">
        <v>430</v>
      </c>
      <c r="D31" s="197">
        <v>90</v>
      </c>
      <c r="E31" s="197">
        <v>67</v>
      </c>
      <c r="F31" s="197">
        <v>69</v>
      </c>
      <c r="G31" s="197">
        <v>75</v>
      </c>
      <c r="H31" s="197">
        <v>78</v>
      </c>
      <c r="I31" s="197">
        <v>51</v>
      </c>
    </row>
    <row r="32" spans="1:17" x14ac:dyDescent="0.2">
      <c r="A32" s="197" t="s">
        <v>160</v>
      </c>
      <c r="B32" s="197" t="s">
        <v>93</v>
      </c>
      <c r="C32" s="197">
        <v>588</v>
      </c>
      <c r="D32" s="197">
        <v>94</v>
      </c>
      <c r="E32" s="197">
        <v>87</v>
      </c>
      <c r="F32" s="197">
        <v>87</v>
      </c>
      <c r="G32" s="197">
        <v>119</v>
      </c>
      <c r="H32" s="197">
        <v>97</v>
      </c>
      <c r="I32" s="197">
        <v>104</v>
      </c>
    </row>
    <row r="33" spans="1:17" x14ac:dyDescent="0.2">
      <c r="A33" s="197" t="s">
        <v>161</v>
      </c>
      <c r="B33" s="197" t="s">
        <v>544</v>
      </c>
      <c r="C33" s="197">
        <v>728</v>
      </c>
      <c r="D33" s="197">
        <v>116</v>
      </c>
      <c r="E33" s="197">
        <v>138</v>
      </c>
      <c r="F33" s="197">
        <v>140</v>
      </c>
      <c r="G33" s="197">
        <v>108</v>
      </c>
      <c r="H33" s="197">
        <v>125</v>
      </c>
      <c r="I33" s="197">
        <v>101</v>
      </c>
    </row>
    <row r="34" spans="1:17" x14ac:dyDescent="0.2">
      <c r="A34" s="197" t="s">
        <v>938</v>
      </c>
      <c r="B34" s="197" t="s">
        <v>939</v>
      </c>
      <c r="C34" s="197">
        <v>51</v>
      </c>
      <c r="Q34" s="197">
        <v>51</v>
      </c>
    </row>
    <row r="35" spans="1:17" x14ac:dyDescent="0.2">
      <c r="A35" s="197" t="s">
        <v>162</v>
      </c>
      <c r="B35" s="197" t="s">
        <v>99</v>
      </c>
      <c r="C35" s="197">
        <v>607</v>
      </c>
      <c r="D35" s="197">
        <v>120</v>
      </c>
      <c r="E35" s="197">
        <v>99</v>
      </c>
      <c r="F35" s="197">
        <v>86</v>
      </c>
      <c r="G35" s="197">
        <v>82</v>
      </c>
      <c r="H35" s="197">
        <v>75</v>
      </c>
      <c r="I35" s="197">
        <v>83</v>
      </c>
      <c r="Q35" s="197">
        <v>62</v>
      </c>
    </row>
    <row r="36" spans="1:17" x14ac:dyDescent="0.2">
      <c r="A36" s="197" t="s">
        <v>163</v>
      </c>
      <c r="B36" s="197" t="s">
        <v>783</v>
      </c>
      <c r="C36" s="197">
        <v>915</v>
      </c>
      <c r="D36" s="197">
        <v>159</v>
      </c>
      <c r="E36" s="197">
        <v>148</v>
      </c>
      <c r="F36" s="197">
        <v>151</v>
      </c>
      <c r="G36" s="197">
        <v>150</v>
      </c>
      <c r="H36" s="197">
        <v>151</v>
      </c>
      <c r="I36" s="197">
        <v>156</v>
      </c>
    </row>
    <row r="37" spans="1:17" x14ac:dyDescent="0.2">
      <c r="A37" s="197" t="s">
        <v>164</v>
      </c>
      <c r="B37" s="197" t="s">
        <v>782</v>
      </c>
      <c r="C37" s="197">
        <v>541</v>
      </c>
      <c r="D37" s="197">
        <v>89</v>
      </c>
      <c r="E37" s="197">
        <v>87</v>
      </c>
      <c r="F37" s="197">
        <v>79</v>
      </c>
      <c r="G37" s="197">
        <v>96</v>
      </c>
      <c r="H37" s="197">
        <v>78</v>
      </c>
      <c r="I37" s="197">
        <v>74</v>
      </c>
      <c r="Q37" s="197">
        <v>38</v>
      </c>
    </row>
    <row r="38" spans="1:17" x14ac:dyDescent="0.2">
      <c r="A38" s="197" t="s">
        <v>819</v>
      </c>
      <c r="B38" s="197" t="s">
        <v>820</v>
      </c>
      <c r="C38" s="197">
        <v>613</v>
      </c>
      <c r="D38" s="197">
        <v>90</v>
      </c>
      <c r="E38" s="197">
        <v>97</v>
      </c>
      <c r="F38" s="197">
        <v>150</v>
      </c>
      <c r="G38" s="197">
        <v>109</v>
      </c>
      <c r="H38" s="197">
        <v>104</v>
      </c>
      <c r="I38" s="197">
        <v>63</v>
      </c>
    </row>
    <row r="39" spans="1:17" x14ac:dyDescent="0.2">
      <c r="A39" s="197" t="s">
        <v>165</v>
      </c>
      <c r="B39" s="197" t="s">
        <v>781</v>
      </c>
      <c r="C39" s="197">
        <v>481</v>
      </c>
      <c r="D39" s="197">
        <v>91</v>
      </c>
      <c r="E39" s="197">
        <v>59</v>
      </c>
      <c r="F39" s="197">
        <v>56</v>
      </c>
      <c r="G39" s="197">
        <v>63</v>
      </c>
      <c r="H39" s="197">
        <v>73</v>
      </c>
      <c r="I39" s="197">
        <v>74</v>
      </c>
      <c r="Q39" s="197">
        <v>65</v>
      </c>
    </row>
    <row r="40" spans="1:17" x14ac:dyDescent="0.2">
      <c r="A40" s="197" t="s">
        <v>166</v>
      </c>
      <c r="B40" s="197" t="s">
        <v>935</v>
      </c>
      <c r="C40" s="197">
        <v>1313</v>
      </c>
      <c r="D40" s="197">
        <v>151</v>
      </c>
      <c r="E40" s="197">
        <v>128</v>
      </c>
      <c r="F40" s="197">
        <v>113</v>
      </c>
      <c r="G40" s="197">
        <v>116</v>
      </c>
      <c r="H40" s="197">
        <v>122</v>
      </c>
      <c r="I40" s="197">
        <v>146</v>
      </c>
      <c r="J40" s="197">
        <v>127</v>
      </c>
      <c r="K40" s="197">
        <v>164</v>
      </c>
      <c r="L40" s="197">
        <v>200</v>
      </c>
      <c r="Q40" s="197">
        <v>46</v>
      </c>
    </row>
    <row r="41" spans="1:17" x14ac:dyDescent="0.2">
      <c r="A41" s="197" t="s">
        <v>167</v>
      </c>
      <c r="B41" s="197" t="s">
        <v>780</v>
      </c>
      <c r="C41" s="197">
        <v>758</v>
      </c>
      <c r="D41" s="197">
        <v>129</v>
      </c>
      <c r="E41" s="197">
        <v>125</v>
      </c>
      <c r="F41" s="197">
        <v>105</v>
      </c>
      <c r="G41" s="197">
        <v>128</v>
      </c>
      <c r="H41" s="197">
        <v>111</v>
      </c>
      <c r="I41" s="197">
        <v>103</v>
      </c>
      <c r="Q41" s="197">
        <v>57</v>
      </c>
    </row>
    <row r="42" spans="1:17" x14ac:dyDescent="0.2">
      <c r="A42" s="197" t="s">
        <v>168</v>
      </c>
      <c r="B42" s="197" t="s">
        <v>922</v>
      </c>
      <c r="C42" s="197">
        <v>697</v>
      </c>
      <c r="D42" s="197">
        <v>71</v>
      </c>
      <c r="E42" s="197">
        <v>87</v>
      </c>
      <c r="F42" s="197">
        <v>110</v>
      </c>
      <c r="G42" s="197">
        <v>121</v>
      </c>
      <c r="H42" s="197">
        <v>126</v>
      </c>
      <c r="I42" s="197">
        <v>122</v>
      </c>
      <c r="Q42" s="197">
        <v>60</v>
      </c>
    </row>
    <row r="43" spans="1:17" x14ac:dyDescent="0.2">
      <c r="A43" s="197" t="s">
        <v>169</v>
      </c>
      <c r="B43" s="197" t="s">
        <v>16</v>
      </c>
      <c r="C43" s="197">
        <v>575</v>
      </c>
      <c r="D43" s="197">
        <v>80</v>
      </c>
      <c r="E43" s="197">
        <v>102</v>
      </c>
      <c r="F43" s="197">
        <v>123</v>
      </c>
      <c r="G43" s="197">
        <v>103</v>
      </c>
      <c r="H43" s="197">
        <v>85</v>
      </c>
      <c r="I43" s="197">
        <v>82</v>
      </c>
    </row>
    <row r="44" spans="1:17" x14ac:dyDescent="0.2">
      <c r="A44" s="197" t="s">
        <v>170</v>
      </c>
      <c r="B44" s="197" t="s">
        <v>73</v>
      </c>
      <c r="C44" s="197">
        <v>564</v>
      </c>
      <c r="D44" s="197">
        <v>81</v>
      </c>
      <c r="E44" s="197">
        <v>104</v>
      </c>
      <c r="F44" s="197">
        <v>104</v>
      </c>
      <c r="G44" s="197">
        <v>83</v>
      </c>
      <c r="H44" s="197">
        <v>102</v>
      </c>
      <c r="I44" s="197">
        <v>90</v>
      </c>
    </row>
    <row r="45" spans="1:17" x14ac:dyDescent="0.2">
      <c r="A45" s="197" t="s">
        <v>171</v>
      </c>
      <c r="B45" s="197" t="s">
        <v>779</v>
      </c>
      <c r="C45" s="197">
        <v>432</v>
      </c>
      <c r="D45" s="197">
        <v>75</v>
      </c>
      <c r="E45" s="197">
        <v>61</v>
      </c>
      <c r="F45" s="197">
        <v>65</v>
      </c>
      <c r="G45" s="197">
        <v>71</v>
      </c>
      <c r="H45" s="197">
        <v>57</v>
      </c>
      <c r="I45" s="197">
        <v>60</v>
      </c>
      <c r="Q45" s="197">
        <v>43</v>
      </c>
    </row>
    <row r="46" spans="1:17" x14ac:dyDescent="0.2">
      <c r="A46" s="197" t="s">
        <v>172</v>
      </c>
      <c r="B46" s="197" t="s">
        <v>778</v>
      </c>
      <c r="C46" s="197">
        <v>703</v>
      </c>
      <c r="D46" s="197">
        <v>125</v>
      </c>
      <c r="E46" s="197">
        <v>99</v>
      </c>
      <c r="F46" s="197">
        <v>126</v>
      </c>
      <c r="G46" s="197">
        <v>127</v>
      </c>
      <c r="H46" s="197">
        <v>92</v>
      </c>
      <c r="I46" s="197">
        <v>102</v>
      </c>
      <c r="Q46" s="197">
        <v>32</v>
      </c>
    </row>
    <row r="47" spans="1:17" x14ac:dyDescent="0.2">
      <c r="A47" s="197" t="s">
        <v>173</v>
      </c>
      <c r="B47" s="197" t="s">
        <v>17</v>
      </c>
      <c r="C47" s="197">
        <v>645</v>
      </c>
      <c r="D47" s="197">
        <v>100</v>
      </c>
      <c r="E47" s="197">
        <v>75</v>
      </c>
      <c r="F47" s="197">
        <v>122</v>
      </c>
      <c r="G47" s="197">
        <v>114</v>
      </c>
      <c r="H47" s="197">
        <v>120</v>
      </c>
      <c r="I47" s="197">
        <v>114</v>
      </c>
    </row>
    <row r="48" spans="1:17" x14ac:dyDescent="0.2">
      <c r="A48" s="197" t="s">
        <v>174</v>
      </c>
      <c r="B48" s="197" t="s">
        <v>777</v>
      </c>
      <c r="C48" s="197">
        <v>282</v>
      </c>
      <c r="D48" s="197">
        <v>42</v>
      </c>
      <c r="E48" s="197">
        <v>48</v>
      </c>
      <c r="F48" s="197">
        <v>50</v>
      </c>
      <c r="G48" s="197">
        <v>41</v>
      </c>
      <c r="H48" s="197">
        <v>30</v>
      </c>
      <c r="I48" s="197">
        <v>33</v>
      </c>
      <c r="Q48" s="197">
        <v>38</v>
      </c>
    </row>
    <row r="49" spans="1:17" x14ac:dyDescent="0.2">
      <c r="A49" s="197" t="s">
        <v>175</v>
      </c>
      <c r="B49" s="197" t="s">
        <v>860</v>
      </c>
      <c r="C49" s="197">
        <v>889</v>
      </c>
      <c r="D49" s="197">
        <v>110</v>
      </c>
      <c r="E49" s="197">
        <v>114</v>
      </c>
      <c r="F49" s="197">
        <v>109</v>
      </c>
      <c r="G49" s="197">
        <v>113</v>
      </c>
      <c r="H49" s="197">
        <v>84</v>
      </c>
      <c r="I49" s="197">
        <v>96</v>
      </c>
      <c r="J49" s="197">
        <v>81</v>
      </c>
      <c r="K49" s="197">
        <v>64</v>
      </c>
      <c r="L49" s="197">
        <v>67</v>
      </c>
      <c r="Q49" s="197">
        <v>51</v>
      </c>
    </row>
    <row r="50" spans="1:17" x14ac:dyDescent="0.2">
      <c r="A50" s="197" t="s">
        <v>176</v>
      </c>
      <c r="B50" s="197" t="s">
        <v>776</v>
      </c>
      <c r="C50" s="197">
        <v>582</v>
      </c>
      <c r="D50" s="197">
        <v>118</v>
      </c>
      <c r="E50" s="197">
        <v>97</v>
      </c>
      <c r="F50" s="197">
        <v>94</v>
      </c>
      <c r="G50" s="197">
        <v>90</v>
      </c>
      <c r="H50" s="197">
        <v>66</v>
      </c>
      <c r="I50" s="197">
        <v>73</v>
      </c>
      <c r="Q50" s="197">
        <v>44</v>
      </c>
    </row>
    <row r="51" spans="1:17" x14ac:dyDescent="0.2">
      <c r="A51" s="197" t="s">
        <v>177</v>
      </c>
      <c r="B51" s="197" t="s">
        <v>775</v>
      </c>
      <c r="C51" s="197">
        <v>878</v>
      </c>
      <c r="D51" s="197">
        <v>125</v>
      </c>
      <c r="E51" s="197">
        <v>140</v>
      </c>
      <c r="F51" s="197">
        <v>157</v>
      </c>
      <c r="G51" s="197">
        <v>128</v>
      </c>
      <c r="H51" s="197">
        <v>143</v>
      </c>
      <c r="I51" s="197">
        <v>166</v>
      </c>
      <c r="Q51" s="197">
        <v>19</v>
      </c>
    </row>
    <row r="52" spans="1:17" x14ac:dyDescent="0.2">
      <c r="A52" s="197" t="s">
        <v>178</v>
      </c>
      <c r="B52" s="197" t="s">
        <v>774</v>
      </c>
      <c r="C52" s="197">
        <v>533</v>
      </c>
      <c r="D52" s="197">
        <v>87</v>
      </c>
      <c r="E52" s="197">
        <v>88</v>
      </c>
      <c r="F52" s="197">
        <v>80</v>
      </c>
      <c r="G52" s="197">
        <v>111</v>
      </c>
      <c r="H52" s="197">
        <v>63</v>
      </c>
      <c r="I52" s="197">
        <v>69</v>
      </c>
      <c r="Q52" s="197">
        <v>35</v>
      </c>
    </row>
    <row r="53" spans="1:17" x14ac:dyDescent="0.2">
      <c r="A53" s="197" t="s">
        <v>179</v>
      </c>
      <c r="B53" s="197" t="s">
        <v>773</v>
      </c>
      <c r="C53" s="197">
        <v>457</v>
      </c>
      <c r="D53" s="197">
        <v>63</v>
      </c>
      <c r="E53" s="197">
        <v>72</v>
      </c>
      <c r="F53" s="197">
        <v>73</v>
      </c>
      <c r="G53" s="197">
        <v>77</v>
      </c>
      <c r="H53" s="197">
        <v>84</v>
      </c>
      <c r="I53" s="197">
        <v>88</v>
      </c>
    </row>
    <row r="54" spans="1:17" x14ac:dyDescent="0.2">
      <c r="A54" s="197" t="s">
        <v>180</v>
      </c>
      <c r="B54" s="197" t="s">
        <v>517</v>
      </c>
      <c r="C54" s="197">
        <v>806</v>
      </c>
      <c r="D54" s="197">
        <v>63</v>
      </c>
      <c r="E54" s="197">
        <v>71</v>
      </c>
      <c r="F54" s="197">
        <v>81</v>
      </c>
      <c r="G54" s="197">
        <v>84</v>
      </c>
      <c r="H54" s="197">
        <v>78</v>
      </c>
      <c r="I54" s="197">
        <v>81</v>
      </c>
      <c r="J54" s="197">
        <v>102</v>
      </c>
      <c r="K54" s="197">
        <v>101</v>
      </c>
      <c r="L54" s="197">
        <v>88</v>
      </c>
      <c r="Q54" s="197">
        <v>57</v>
      </c>
    </row>
    <row r="55" spans="1:17" x14ac:dyDescent="0.2">
      <c r="A55" s="197" t="s">
        <v>181</v>
      </c>
      <c r="B55" s="197" t="s">
        <v>772</v>
      </c>
      <c r="C55" s="197">
        <v>491</v>
      </c>
      <c r="D55" s="197">
        <v>84</v>
      </c>
      <c r="E55" s="197">
        <v>74</v>
      </c>
      <c r="F55" s="197">
        <v>65</v>
      </c>
      <c r="G55" s="197">
        <v>68</v>
      </c>
      <c r="H55" s="197">
        <v>66</v>
      </c>
      <c r="I55" s="197">
        <v>52</v>
      </c>
      <c r="Q55" s="197">
        <v>82</v>
      </c>
    </row>
    <row r="56" spans="1:17" x14ac:dyDescent="0.2">
      <c r="A56" s="197" t="s">
        <v>182</v>
      </c>
      <c r="B56" s="197" t="s">
        <v>771</v>
      </c>
      <c r="C56" s="197">
        <v>807</v>
      </c>
      <c r="D56" s="197">
        <v>119</v>
      </c>
      <c r="E56" s="197">
        <v>109</v>
      </c>
      <c r="F56" s="197">
        <v>128</v>
      </c>
      <c r="G56" s="197">
        <v>135</v>
      </c>
      <c r="H56" s="197">
        <v>116</v>
      </c>
      <c r="I56" s="197">
        <v>149</v>
      </c>
      <c r="Q56" s="197">
        <v>51</v>
      </c>
    </row>
    <row r="57" spans="1:17" x14ac:dyDescent="0.2">
      <c r="A57" s="197" t="s">
        <v>183</v>
      </c>
      <c r="B57" s="197" t="s">
        <v>770</v>
      </c>
      <c r="C57" s="197">
        <v>676</v>
      </c>
      <c r="D57" s="197">
        <v>100</v>
      </c>
      <c r="E57" s="197">
        <v>96</v>
      </c>
      <c r="F57" s="197">
        <v>105</v>
      </c>
      <c r="G57" s="197">
        <v>102</v>
      </c>
      <c r="H57" s="197">
        <v>122</v>
      </c>
      <c r="I57" s="197">
        <v>103</v>
      </c>
      <c r="Q57" s="197">
        <v>48</v>
      </c>
    </row>
    <row r="58" spans="1:17" x14ac:dyDescent="0.2">
      <c r="A58" s="197" t="s">
        <v>184</v>
      </c>
      <c r="B58" s="197" t="s">
        <v>769</v>
      </c>
      <c r="C58" s="197">
        <v>432</v>
      </c>
      <c r="D58" s="197">
        <v>87</v>
      </c>
      <c r="E58" s="197">
        <v>79</v>
      </c>
      <c r="F58" s="197">
        <v>68</v>
      </c>
      <c r="G58" s="197">
        <v>53</v>
      </c>
      <c r="H58" s="197">
        <v>58</v>
      </c>
      <c r="I58" s="197">
        <v>62</v>
      </c>
      <c r="Q58" s="197">
        <v>25</v>
      </c>
    </row>
    <row r="59" spans="1:17" x14ac:dyDescent="0.2">
      <c r="A59" s="197" t="s">
        <v>185</v>
      </c>
      <c r="B59" s="197" t="s">
        <v>768</v>
      </c>
      <c r="C59" s="197">
        <v>279</v>
      </c>
      <c r="D59" s="197">
        <v>41</v>
      </c>
      <c r="E59" s="197">
        <v>43</v>
      </c>
      <c r="F59" s="197">
        <v>35</v>
      </c>
      <c r="G59" s="197">
        <v>41</v>
      </c>
      <c r="H59" s="197">
        <v>48</v>
      </c>
      <c r="I59" s="197">
        <v>35</v>
      </c>
      <c r="Q59" s="197">
        <v>36</v>
      </c>
    </row>
    <row r="60" spans="1:17" x14ac:dyDescent="0.2">
      <c r="A60" s="197" t="s">
        <v>186</v>
      </c>
      <c r="B60" s="197" t="s">
        <v>767</v>
      </c>
      <c r="C60" s="197">
        <v>554</v>
      </c>
      <c r="D60" s="197">
        <v>92</v>
      </c>
      <c r="E60" s="197">
        <v>84</v>
      </c>
      <c r="F60" s="197">
        <v>88</v>
      </c>
      <c r="G60" s="197">
        <v>102</v>
      </c>
      <c r="H60" s="197">
        <v>64</v>
      </c>
      <c r="I60" s="197">
        <v>83</v>
      </c>
      <c r="Q60" s="197">
        <v>41</v>
      </c>
    </row>
    <row r="61" spans="1:17" x14ac:dyDescent="0.2">
      <c r="A61" s="197" t="s">
        <v>187</v>
      </c>
      <c r="B61" s="197" t="s">
        <v>542</v>
      </c>
      <c r="C61" s="197">
        <v>37</v>
      </c>
      <c r="D61" s="197">
        <v>3</v>
      </c>
      <c r="E61" s="197">
        <v>3</v>
      </c>
      <c r="G61" s="197">
        <v>4</v>
      </c>
      <c r="P61" s="197">
        <v>23</v>
      </c>
      <c r="Q61" s="197">
        <v>4</v>
      </c>
    </row>
    <row r="62" spans="1:17" x14ac:dyDescent="0.2">
      <c r="A62" s="197" t="s">
        <v>188</v>
      </c>
      <c r="B62" s="197" t="s">
        <v>766</v>
      </c>
      <c r="C62" s="197">
        <v>996</v>
      </c>
      <c r="D62" s="197">
        <v>109</v>
      </c>
      <c r="E62" s="197">
        <v>110</v>
      </c>
      <c r="F62" s="197">
        <v>108</v>
      </c>
      <c r="G62" s="197">
        <v>107</v>
      </c>
      <c r="H62" s="197">
        <v>120</v>
      </c>
      <c r="I62" s="197">
        <v>118</v>
      </c>
      <c r="J62" s="197">
        <v>107</v>
      </c>
      <c r="K62" s="197">
        <v>108</v>
      </c>
      <c r="L62" s="197">
        <v>109</v>
      </c>
    </row>
    <row r="63" spans="1:17" x14ac:dyDescent="0.2">
      <c r="A63" s="197" t="s">
        <v>189</v>
      </c>
      <c r="B63" s="197" t="s">
        <v>853</v>
      </c>
      <c r="C63" s="197">
        <v>762</v>
      </c>
      <c r="D63" s="197">
        <v>79</v>
      </c>
      <c r="E63" s="197">
        <v>78</v>
      </c>
      <c r="F63" s="197">
        <v>86</v>
      </c>
      <c r="G63" s="197">
        <v>80</v>
      </c>
      <c r="H63" s="197">
        <v>93</v>
      </c>
      <c r="I63" s="197">
        <v>95</v>
      </c>
      <c r="J63" s="197">
        <v>62</v>
      </c>
      <c r="K63" s="197">
        <v>75</v>
      </c>
      <c r="L63" s="197">
        <v>94</v>
      </c>
      <c r="Q63" s="197">
        <v>20</v>
      </c>
    </row>
    <row r="64" spans="1:17" x14ac:dyDescent="0.2">
      <c r="A64" s="197" t="s">
        <v>190</v>
      </c>
      <c r="B64" s="197" t="s">
        <v>765</v>
      </c>
      <c r="C64" s="197">
        <v>1089</v>
      </c>
      <c r="D64" s="197">
        <v>177</v>
      </c>
      <c r="E64" s="197">
        <v>165</v>
      </c>
      <c r="F64" s="197">
        <v>181</v>
      </c>
      <c r="G64" s="197">
        <v>157</v>
      </c>
      <c r="H64" s="197">
        <v>169</v>
      </c>
      <c r="I64" s="197">
        <v>170</v>
      </c>
      <c r="Q64" s="197">
        <v>70</v>
      </c>
    </row>
    <row r="65" spans="1:17" x14ac:dyDescent="0.2">
      <c r="A65" s="197" t="s">
        <v>191</v>
      </c>
      <c r="B65" s="197" t="s">
        <v>511</v>
      </c>
      <c r="C65" s="197">
        <v>1001</v>
      </c>
      <c r="E65" s="197">
        <v>247</v>
      </c>
      <c r="F65" s="197">
        <v>229</v>
      </c>
      <c r="G65" s="197">
        <v>194</v>
      </c>
      <c r="H65" s="197">
        <v>169</v>
      </c>
      <c r="I65" s="197">
        <v>162</v>
      </c>
    </row>
    <row r="66" spans="1:17" x14ac:dyDescent="0.2">
      <c r="A66" s="197" t="s">
        <v>764</v>
      </c>
      <c r="B66" s="197" t="s">
        <v>985</v>
      </c>
      <c r="C66" s="197">
        <v>451</v>
      </c>
      <c r="D66" s="197">
        <v>73</v>
      </c>
      <c r="E66" s="197">
        <v>51</v>
      </c>
      <c r="F66" s="197">
        <v>104</v>
      </c>
      <c r="G66" s="197">
        <v>100</v>
      </c>
      <c r="H66" s="197">
        <v>63</v>
      </c>
      <c r="I66" s="197">
        <v>60</v>
      </c>
    </row>
    <row r="67" spans="1:17" x14ac:dyDescent="0.2">
      <c r="A67" s="197" t="s">
        <v>763</v>
      </c>
      <c r="B67" s="197" t="s">
        <v>532</v>
      </c>
      <c r="C67" s="197">
        <v>567</v>
      </c>
      <c r="D67" s="197">
        <v>123</v>
      </c>
      <c r="E67" s="197">
        <v>130</v>
      </c>
      <c r="F67" s="197">
        <v>113</v>
      </c>
      <c r="G67" s="197">
        <v>85</v>
      </c>
      <c r="H67" s="197">
        <v>70</v>
      </c>
      <c r="I67" s="197">
        <v>46</v>
      </c>
    </row>
    <row r="68" spans="1:17" x14ac:dyDescent="0.2">
      <c r="A68" s="197" t="s">
        <v>192</v>
      </c>
      <c r="B68" s="197" t="s">
        <v>101</v>
      </c>
      <c r="C68" s="197">
        <v>739</v>
      </c>
      <c r="D68" s="197">
        <v>126</v>
      </c>
      <c r="E68" s="197">
        <v>97</v>
      </c>
      <c r="F68" s="197">
        <v>81</v>
      </c>
      <c r="G68" s="197">
        <v>73</v>
      </c>
      <c r="H68" s="197">
        <v>81</v>
      </c>
      <c r="I68" s="197">
        <v>54</v>
      </c>
      <c r="J68" s="197">
        <v>67</v>
      </c>
      <c r="K68" s="197">
        <v>66</v>
      </c>
      <c r="L68" s="197">
        <v>94</v>
      </c>
    </row>
    <row r="69" spans="1:17" x14ac:dyDescent="0.2">
      <c r="A69" s="197" t="s">
        <v>193</v>
      </c>
      <c r="B69" s="197" t="s">
        <v>762</v>
      </c>
      <c r="C69" s="197">
        <v>817</v>
      </c>
      <c r="D69" s="197">
        <v>115</v>
      </c>
      <c r="E69" s="197">
        <v>151</v>
      </c>
      <c r="F69" s="197">
        <v>107</v>
      </c>
      <c r="G69" s="197">
        <v>141</v>
      </c>
      <c r="H69" s="197">
        <v>139</v>
      </c>
      <c r="I69" s="197">
        <v>145</v>
      </c>
      <c r="Q69" s="197">
        <v>19</v>
      </c>
    </row>
    <row r="70" spans="1:17" x14ac:dyDescent="0.2">
      <c r="A70" s="197" t="s">
        <v>761</v>
      </c>
      <c r="B70" s="197" t="s">
        <v>552</v>
      </c>
      <c r="C70" s="197">
        <v>30</v>
      </c>
      <c r="D70" s="197">
        <v>7</v>
      </c>
      <c r="E70" s="197">
        <v>5</v>
      </c>
      <c r="F70" s="197">
        <v>4</v>
      </c>
      <c r="G70" s="197">
        <v>5</v>
      </c>
      <c r="H70" s="197">
        <v>1</v>
      </c>
      <c r="J70" s="197">
        <v>6</v>
      </c>
      <c r="M70" s="197">
        <v>1</v>
      </c>
      <c r="P70" s="197">
        <v>1</v>
      </c>
    </row>
    <row r="71" spans="1:17" x14ac:dyDescent="0.2">
      <c r="A71" s="197" t="s">
        <v>194</v>
      </c>
      <c r="B71" s="197" t="s">
        <v>760</v>
      </c>
      <c r="C71" s="197">
        <v>472</v>
      </c>
      <c r="D71" s="197">
        <v>68</v>
      </c>
      <c r="E71" s="197">
        <v>75</v>
      </c>
      <c r="F71" s="197">
        <v>71</v>
      </c>
      <c r="G71" s="197">
        <v>87</v>
      </c>
      <c r="H71" s="197">
        <v>77</v>
      </c>
      <c r="I71" s="197">
        <v>75</v>
      </c>
      <c r="Q71" s="197">
        <v>19</v>
      </c>
    </row>
    <row r="72" spans="1:17" x14ac:dyDescent="0.2">
      <c r="A72" s="197" t="s">
        <v>195</v>
      </c>
      <c r="B72" s="197" t="s">
        <v>74</v>
      </c>
      <c r="C72" s="197">
        <v>1449</v>
      </c>
      <c r="D72" s="197">
        <v>130</v>
      </c>
      <c r="E72" s="197">
        <v>171</v>
      </c>
      <c r="F72" s="197">
        <v>139</v>
      </c>
      <c r="G72" s="197">
        <v>165</v>
      </c>
      <c r="H72" s="197">
        <v>167</v>
      </c>
      <c r="I72" s="197">
        <v>155</v>
      </c>
      <c r="J72" s="197">
        <v>174</v>
      </c>
      <c r="K72" s="197">
        <v>162</v>
      </c>
      <c r="L72" s="197">
        <v>155</v>
      </c>
      <c r="Q72" s="197">
        <v>31</v>
      </c>
    </row>
    <row r="73" spans="1:17" x14ac:dyDescent="0.2">
      <c r="A73" s="197" t="s">
        <v>196</v>
      </c>
      <c r="B73" s="197" t="s">
        <v>759</v>
      </c>
      <c r="C73" s="197">
        <v>435</v>
      </c>
      <c r="D73" s="197">
        <v>81</v>
      </c>
      <c r="E73" s="197">
        <v>70</v>
      </c>
      <c r="F73" s="197">
        <v>65</v>
      </c>
      <c r="G73" s="197">
        <v>59</v>
      </c>
      <c r="H73" s="197">
        <v>75</v>
      </c>
      <c r="I73" s="197">
        <v>66</v>
      </c>
      <c r="Q73" s="197">
        <v>19</v>
      </c>
    </row>
    <row r="74" spans="1:17" x14ac:dyDescent="0.2">
      <c r="A74" s="197" t="s">
        <v>197</v>
      </c>
      <c r="B74" s="197" t="s">
        <v>758</v>
      </c>
      <c r="C74" s="197">
        <v>757</v>
      </c>
      <c r="D74" s="197">
        <v>103</v>
      </c>
      <c r="E74" s="197">
        <v>126</v>
      </c>
      <c r="F74" s="197">
        <v>90</v>
      </c>
      <c r="G74" s="197">
        <v>120</v>
      </c>
      <c r="H74" s="197">
        <v>145</v>
      </c>
      <c r="I74" s="197">
        <v>154</v>
      </c>
      <c r="Q74" s="197">
        <v>19</v>
      </c>
    </row>
    <row r="75" spans="1:17" x14ac:dyDescent="0.2">
      <c r="A75" s="197" t="s">
        <v>198</v>
      </c>
      <c r="B75" s="197" t="s">
        <v>757</v>
      </c>
      <c r="C75" s="197">
        <v>303</v>
      </c>
      <c r="D75" s="197">
        <v>38</v>
      </c>
      <c r="E75" s="197">
        <v>40</v>
      </c>
      <c r="F75" s="197">
        <v>62</v>
      </c>
      <c r="G75" s="197">
        <v>40</v>
      </c>
      <c r="H75" s="197">
        <v>47</v>
      </c>
      <c r="I75" s="197">
        <v>61</v>
      </c>
      <c r="Q75" s="197">
        <v>15</v>
      </c>
    </row>
    <row r="76" spans="1:17" x14ac:dyDescent="0.2">
      <c r="A76" s="197" t="s">
        <v>199</v>
      </c>
      <c r="B76" s="197" t="s">
        <v>5</v>
      </c>
      <c r="C76" s="197">
        <v>1515</v>
      </c>
      <c r="D76" s="197">
        <v>147</v>
      </c>
      <c r="E76" s="197">
        <v>140</v>
      </c>
      <c r="F76" s="197">
        <v>171</v>
      </c>
      <c r="G76" s="197">
        <v>159</v>
      </c>
      <c r="H76" s="197">
        <v>156</v>
      </c>
      <c r="I76" s="197">
        <v>170</v>
      </c>
      <c r="J76" s="197">
        <v>174</v>
      </c>
      <c r="K76" s="197">
        <v>196</v>
      </c>
      <c r="L76" s="197">
        <v>183</v>
      </c>
      <c r="Q76" s="197">
        <v>19</v>
      </c>
    </row>
    <row r="77" spans="1:17" x14ac:dyDescent="0.2">
      <c r="A77" s="197" t="s">
        <v>200</v>
      </c>
      <c r="B77" s="197" t="s">
        <v>756</v>
      </c>
      <c r="C77" s="197">
        <v>277</v>
      </c>
      <c r="D77" s="197">
        <v>36</v>
      </c>
      <c r="E77" s="197">
        <v>36</v>
      </c>
      <c r="F77" s="197">
        <v>27</v>
      </c>
      <c r="G77" s="197">
        <v>36</v>
      </c>
      <c r="H77" s="197">
        <v>35</v>
      </c>
      <c r="I77" s="197">
        <v>21</v>
      </c>
      <c r="Q77" s="197">
        <v>86</v>
      </c>
    </row>
    <row r="78" spans="1:17" x14ac:dyDescent="0.2">
      <c r="A78" s="197" t="s">
        <v>201</v>
      </c>
      <c r="B78" s="197" t="s">
        <v>102</v>
      </c>
      <c r="C78" s="197">
        <v>971</v>
      </c>
      <c r="D78" s="197">
        <v>117</v>
      </c>
      <c r="E78" s="197">
        <v>146</v>
      </c>
      <c r="F78" s="197">
        <v>167</v>
      </c>
      <c r="G78" s="197">
        <v>155</v>
      </c>
      <c r="H78" s="197">
        <v>157</v>
      </c>
      <c r="I78" s="197">
        <v>172</v>
      </c>
      <c r="Q78" s="197">
        <v>57</v>
      </c>
    </row>
    <row r="79" spans="1:17" x14ac:dyDescent="0.2">
      <c r="A79" s="197" t="s">
        <v>202</v>
      </c>
      <c r="B79" s="197" t="s">
        <v>971</v>
      </c>
      <c r="C79" s="197">
        <v>396</v>
      </c>
      <c r="D79" s="197">
        <v>47</v>
      </c>
      <c r="E79" s="197">
        <v>47</v>
      </c>
      <c r="F79" s="197">
        <v>41</v>
      </c>
      <c r="G79" s="197">
        <v>36</v>
      </c>
      <c r="H79" s="197">
        <v>34</v>
      </c>
      <c r="I79" s="197">
        <v>32</v>
      </c>
      <c r="J79" s="197">
        <v>50</v>
      </c>
      <c r="K79" s="197">
        <v>40</v>
      </c>
      <c r="Q79" s="197">
        <v>69</v>
      </c>
    </row>
    <row r="80" spans="1:17" x14ac:dyDescent="0.2">
      <c r="A80" s="197" t="s">
        <v>203</v>
      </c>
      <c r="B80" s="197" t="s">
        <v>972</v>
      </c>
      <c r="C80" s="197">
        <v>361</v>
      </c>
      <c r="D80" s="197">
        <v>50</v>
      </c>
      <c r="E80" s="197">
        <v>46</v>
      </c>
      <c r="F80" s="197">
        <v>52</v>
      </c>
      <c r="G80" s="197">
        <v>67</v>
      </c>
      <c r="H80" s="197">
        <v>34</v>
      </c>
      <c r="I80" s="197">
        <v>50</v>
      </c>
      <c r="J80" s="197">
        <v>29</v>
      </c>
      <c r="K80" s="197">
        <v>21</v>
      </c>
      <c r="Q80" s="197">
        <v>12</v>
      </c>
    </row>
    <row r="81" spans="1:17" x14ac:dyDescent="0.2">
      <c r="A81" s="197" t="s">
        <v>204</v>
      </c>
      <c r="B81" s="197" t="s">
        <v>755</v>
      </c>
      <c r="C81" s="197">
        <v>660</v>
      </c>
      <c r="D81" s="197">
        <v>78</v>
      </c>
      <c r="E81" s="197">
        <v>100</v>
      </c>
      <c r="F81" s="197">
        <v>105</v>
      </c>
      <c r="G81" s="197">
        <v>119</v>
      </c>
      <c r="H81" s="197">
        <v>96</v>
      </c>
      <c r="I81" s="197">
        <v>113</v>
      </c>
      <c r="Q81" s="197">
        <v>49</v>
      </c>
    </row>
    <row r="82" spans="1:17" x14ac:dyDescent="0.2">
      <c r="A82" s="197" t="s">
        <v>205</v>
      </c>
      <c r="B82" s="197" t="s">
        <v>754</v>
      </c>
      <c r="C82" s="197">
        <v>469</v>
      </c>
      <c r="D82" s="197">
        <v>66</v>
      </c>
      <c r="E82" s="197">
        <v>71</v>
      </c>
      <c r="F82" s="197">
        <v>58</v>
      </c>
      <c r="G82" s="197">
        <v>82</v>
      </c>
      <c r="H82" s="197">
        <v>81</v>
      </c>
      <c r="I82" s="197">
        <v>67</v>
      </c>
      <c r="Q82" s="197">
        <v>44</v>
      </c>
    </row>
    <row r="83" spans="1:17" x14ac:dyDescent="0.2">
      <c r="A83" s="197" t="s">
        <v>206</v>
      </c>
      <c r="B83" s="197" t="s">
        <v>753</v>
      </c>
      <c r="C83" s="197">
        <v>473</v>
      </c>
      <c r="D83" s="197">
        <v>85</v>
      </c>
      <c r="E83" s="197">
        <v>89</v>
      </c>
      <c r="F83" s="197">
        <v>71</v>
      </c>
      <c r="G83" s="197">
        <v>93</v>
      </c>
      <c r="H83" s="197">
        <v>53</v>
      </c>
      <c r="I83" s="197">
        <v>63</v>
      </c>
      <c r="Q83" s="197">
        <v>19</v>
      </c>
    </row>
    <row r="84" spans="1:17" x14ac:dyDescent="0.2">
      <c r="A84" s="197" t="s">
        <v>207</v>
      </c>
      <c r="B84" s="197" t="s">
        <v>973</v>
      </c>
      <c r="C84" s="197">
        <v>431</v>
      </c>
      <c r="D84" s="197">
        <v>61</v>
      </c>
      <c r="E84" s="197">
        <v>57</v>
      </c>
      <c r="F84" s="197">
        <v>58</v>
      </c>
      <c r="G84" s="197">
        <v>73</v>
      </c>
      <c r="H84" s="197">
        <v>54</v>
      </c>
      <c r="I84" s="197">
        <v>48</v>
      </c>
      <c r="J84" s="197">
        <v>43</v>
      </c>
      <c r="K84" s="197">
        <v>20</v>
      </c>
      <c r="Q84" s="197">
        <v>17</v>
      </c>
    </row>
    <row r="85" spans="1:17" x14ac:dyDescent="0.2">
      <c r="A85" s="197" t="s">
        <v>208</v>
      </c>
      <c r="B85" s="197" t="s">
        <v>752</v>
      </c>
      <c r="C85" s="197">
        <v>373</v>
      </c>
      <c r="D85" s="197">
        <v>57</v>
      </c>
      <c r="E85" s="197">
        <v>60</v>
      </c>
      <c r="F85" s="197">
        <v>64</v>
      </c>
      <c r="G85" s="197">
        <v>49</v>
      </c>
      <c r="H85" s="197">
        <v>65</v>
      </c>
      <c r="I85" s="197">
        <v>58</v>
      </c>
      <c r="Q85" s="197">
        <v>20</v>
      </c>
    </row>
    <row r="86" spans="1:17" x14ac:dyDescent="0.2">
      <c r="A86" s="197" t="s">
        <v>209</v>
      </c>
      <c r="B86" s="197" t="s">
        <v>861</v>
      </c>
      <c r="C86" s="197">
        <v>511</v>
      </c>
      <c r="D86" s="197">
        <v>65</v>
      </c>
      <c r="E86" s="197">
        <v>46</v>
      </c>
      <c r="F86" s="197">
        <v>48</v>
      </c>
      <c r="G86" s="197">
        <v>74</v>
      </c>
      <c r="H86" s="197">
        <v>35</v>
      </c>
      <c r="I86" s="197">
        <v>51</v>
      </c>
      <c r="J86" s="197">
        <v>61</v>
      </c>
      <c r="K86" s="197">
        <v>46</v>
      </c>
      <c r="L86" s="197">
        <v>31</v>
      </c>
      <c r="Q86" s="197">
        <v>54</v>
      </c>
    </row>
    <row r="87" spans="1:17" x14ac:dyDescent="0.2">
      <c r="A87" s="197" t="s">
        <v>210</v>
      </c>
      <c r="B87" s="197" t="s">
        <v>751</v>
      </c>
      <c r="C87" s="197">
        <v>637</v>
      </c>
      <c r="D87" s="197">
        <v>88</v>
      </c>
      <c r="E87" s="197">
        <v>99</v>
      </c>
      <c r="F87" s="197">
        <v>103</v>
      </c>
      <c r="G87" s="197">
        <v>121</v>
      </c>
      <c r="H87" s="197">
        <v>92</v>
      </c>
      <c r="I87" s="197">
        <v>109</v>
      </c>
      <c r="Q87" s="197">
        <v>25</v>
      </c>
    </row>
    <row r="88" spans="1:17" x14ac:dyDescent="0.2">
      <c r="A88" s="197" t="s">
        <v>211</v>
      </c>
      <c r="B88" s="197" t="s">
        <v>18</v>
      </c>
      <c r="C88" s="197">
        <v>1106</v>
      </c>
      <c r="D88" s="197">
        <v>100</v>
      </c>
      <c r="E88" s="197">
        <v>95</v>
      </c>
      <c r="F88" s="197">
        <v>129</v>
      </c>
      <c r="G88" s="197">
        <v>116</v>
      </c>
      <c r="H88" s="197">
        <v>100</v>
      </c>
      <c r="I88" s="197">
        <v>108</v>
      </c>
      <c r="J88" s="197">
        <v>133</v>
      </c>
      <c r="K88" s="197">
        <v>139</v>
      </c>
      <c r="L88" s="197">
        <v>148</v>
      </c>
      <c r="Q88" s="197">
        <v>38</v>
      </c>
    </row>
    <row r="89" spans="1:17" x14ac:dyDescent="0.2">
      <c r="A89" s="197" t="s">
        <v>212</v>
      </c>
      <c r="B89" s="197" t="s">
        <v>750</v>
      </c>
      <c r="C89" s="197">
        <v>657</v>
      </c>
      <c r="D89" s="197">
        <v>113</v>
      </c>
      <c r="E89" s="197">
        <v>100</v>
      </c>
      <c r="F89" s="197">
        <v>105</v>
      </c>
      <c r="G89" s="197">
        <v>110</v>
      </c>
      <c r="H89" s="197">
        <v>115</v>
      </c>
      <c r="I89" s="197">
        <v>83</v>
      </c>
      <c r="Q89" s="197">
        <v>31</v>
      </c>
    </row>
    <row r="90" spans="1:17" x14ac:dyDescent="0.2">
      <c r="A90" s="197" t="s">
        <v>213</v>
      </c>
      <c r="B90" s="197" t="s">
        <v>749</v>
      </c>
      <c r="C90" s="197">
        <v>675</v>
      </c>
      <c r="D90" s="197">
        <v>115</v>
      </c>
      <c r="E90" s="197">
        <v>96</v>
      </c>
      <c r="F90" s="197">
        <v>128</v>
      </c>
      <c r="G90" s="197">
        <v>103</v>
      </c>
      <c r="H90" s="197">
        <v>102</v>
      </c>
      <c r="I90" s="197">
        <v>112</v>
      </c>
      <c r="Q90" s="197">
        <v>19</v>
      </c>
    </row>
    <row r="91" spans="1:17" x14ac:dyDescent="0.2">
      <c r="A91" s="197" t="s">
        <v>214</v>
      </c>
      <c r="B91" s="197" t="s">
        <v>748</v>
      </c>
      <c r="C91" s="197">
        <v>513</v>
      </c>
      <c r="D91" s="197">
        <v>76</v>
      </c>
      <c r="E91" s="197">
        <v>82</v>
      </c>
      <c r="F91" s="197">
        <v>87</v>
      </c>
      <c r="G91" s="197">
        <v>82</v>
      </c>
      <c r="H91" s="197">
        <v>82</v>
      </c>
      <c r="I91" s="197">
        <v>84</v>
      </c>
      <c r="Q91" s="197">
        <v>20</v>
      </c>
    </row>
    <row r="92" spans="1:17" x14ac:dyDescent="0.2">
      <c r="A92" s="197" t="s">
        <v>215</v>
      </c>
      <c r="B92" s="197" t="s">
        <v>747</v>
      </c>
      <c r="C92" s="197">
        <v>463</v>
      </c>
      <c r="D92" s="197">
        <v>69</v>
      </c>
      <c r="E92" s="197">
        <v>69</v>
      </c>
      <c r="F92" s="197">
        <v>76</v>
      </c>
      <c r="G92" s="197">
        <v>79</v>
      </c>
      <c r="H92" s="197">
        <v>65</v>
      </c>
      <c r="I92" s="197">
        <v>79</v>
      </c>
      <c r="Q92" s="197">
        <v>26</v>
      </c>
    </row>
    <row r="93" spans="1:17" x14ac:dyDescent="0.2">
      <c r="A93" s="197" t="s">
        <v>216</v>
      </c>
      <c r="B93" s="197" t="s">
        <v>746</v>
      </c>
      <c r="C93" s="197">
        <v>817</v>
      </c>
      <c r="D93" s="197">
        <v>125</v>
      </c>
      <c r="E93" s="197">
        <v>124</v>
      </c>
      <c r="F93" s="197">
        <v>138</v>
      </c>
      <c r="G93" s="197">
        <v>124</v>
      </c>
      <c r="H93" s="197">
        <v>132</v>
      </c>
      <c r="I93" s="197">
        <v>127</v>
      </c>
      <c r="Q93" s="197">
        <v>47</v>
      </c>
    </row>
    <row r="94" spans="1:17" x14ac:dyDescent="0.2">
      <c r="A94" s="197" t="s">
        <v>217</v>
      </c>
      <c r="B94" s="197" t="s">
        <v>745</v>
      </c>
      <c r="C94" s="197">
        <v>707</v>
      </c>
      <c r="D94" s="197">
        <v>93</v>
      </c>
      <c r="E94" s="197">
        <v>109</v>
      </c>
      <c r="F94" s="197">
        <v>109</v>
      </c>
      <c r="G94" s="197">
        <v>128</v>
      </c>
      <c r="H94" s="197">
        <v>127</v>
      </c>
      <c r="I94" s="197">
        <v>123</v>
      </c>
      <c r="Q94" s="197">
        <v>18</v>
      </c>
    </row>
    <row r="95" spans="1:17" x14ac:dyDescent="0.2">
      <c r="A95" s="197" t="s">
        <v>218</v>
      </c>
      <c r="B95" s="197" t="s">
        <v>744</v>
      </c>
      <c r="C95" s="197">
        <v>795</v>
      </c>
      <c r="D95" s="197">
        <v>135</v>
      </c>
      <c r="E95" s="197">
        <v>147</v>
      </c>
      <c r="F95" s="197">
        <v>140</v>
      </c>
      <c r="G95" s="197">
        <v>147</v>
      </c>
      <c r="H95" s="197">
        <v>78</v>
      </c>
      <c r="I95" s="197">
        <v>110</v>
      </c>
      <c r="Q95" s="197">
        <v>38</v>
      </c>
    </row>
    <row r="96" spans="1:17" x14ac:dyDescent="0.2">
      <c r="A96" s="197" t="s">
        <v>821</v>
      </c>
      <c r="B96" s="197" t="s">
        <v>986</v>
      </c>
      <c r="C96" s="197">
        <v>348</v>
      </c>
      <c r="D96" s="197">
        <v>58</v>
      </c>
      <c r="E96" s="197">
        <v>57</v>
      </c>
      <c r="F96" s="197">
        <v>39</v>
      </c>
      <c r="G96" s="197">
        <v>75</v>
      </c>
      <c r="H96" s="197">
        <v>46</v>
      </c>
      <c r="I96" s="197">
        <v>40</v>
      </c>
      <c r="J96" s="197">
        <v>33</v>
      </c>
    </row>
    <row r="97" spans="1:17" x14ac:dyDescent="0.2">
      <c r="A97" s="197" t="s">
        <v>743</v>
      </c>
      <c r="B97" s="197" t="s">
        <v>524</v>
      </c>
      <c r="C97" s="197">
        <v>24</v>
      </c>
      <c r="G97" s="197">
        <v>24</v>
      </c>
    </row>
    <row r="98" spans="1:17" x14ac:dyDescent="0.2">
      <c r="A98" s="197" t="s">
        <v>219</v>
      </c>
      <c r="B98" s="197" t="s">
        <v>545</v>
      </c>
      <c r="C98" s="197">
        <v>51</v>
      </c>
      <c r="D98" s="197">
        <v>5</v>
      </c>
      <c r="E98" s="197">
        <v>8</v>
      </c>
      <c r="F98" s="197">
        <v>8</v>
      </c>
      <c r="G98" s="197">
        <v>9</v>
      </c>
      <c r="H98" s="197">
        <v>11</v>
      </c>
      <c r="I98" s="197">
        <v>10</v>
      </c>
    </row>
    <row r="99" spans="1:17" x14ac:dyDescent="0.2">
      <c r="A99" s="197" t="s">
        <v>742</v>
      </c>
      <c r="B99" s="197" t="s">
        <v>549</v>
      </c>
      <c r="C99" s="197">
        <v>472</v>
      </c>
      <c r="D99" s="197">
        <v>51</v>
      </c>
      <c r="E99" s="197">
        <v>78</v>
      </c>
      <c r="F99" s="197">
        <v>77</v>
      </c>
      <c r="G99" s="197">
        <v>74</v>
      </c>
      <c r="H99" s="197">
        <v>95</v>
      </c>
      <c r="I99" s="197">
        <v>97</v>
      </c>
    </row>
    <row r="100" spans="1:17" x14ac:dyDescent="0.2">
      <c r="A100" s="197" t="s">
        <v>741</v>
      </c>
      <c r="B100" s="197" t="s">
        <v>551</v>
      </c>
      <c r="C100" s="197">
        <v>310</v>
      </c>
      <c r="D100" s="197">
        <v>39</v>
      </c>
      <c r="E100" s="197">
        <v>55</v>
      </c>
      <c r="F100" s="197">
        <v>59</v>
      </c>
      <c r="G100" s="197">
        <v>33</v>
      </c>
      <c r="H100" s="197">
        <v>54</v>
      </c>
      <c r="I100" s="197">
        <v>70</v>
      </c>
    </row>
    <row r="101" spans="1:17" s="13" customFormat="1" x14ac:dyDescent="0.2">
      <c r="A101" s="197" t="s">
        <v>862</v>
      </c>
      <c r="B101" s="197" t="s">
        <v>987</v>
      </c>
      <c r="C101" s="197">
        <v>301</v>
      </c>
      <c r="D101" s="197">
        <v>65</v>
      </c>
      <c r="E101" s="197">
        <v>73</v>
      </c>
      <c r="F101" s="197">
        <v>75</v>
      </c>
      <c r="G101" s="197">
        <v>39</v>
      </c>
      <c r="H101" s="197">
        <v>25</v>
      </c>
      <c r="I101" s="197">
        <v>24</v>
      </c>
      <c r="J101" s="197"/>
      <c r="K101" s="197"/>
      <c r="L101" s="197"/>
      <c r="M101" s="197"/>
      <c r="N101" s="197"/>
      <c r="O101" s="197"/>
      <c r="P101" s="197"/>
      <c r="Q101" s="197"/>
    </row>
    <row r="102" spans="1:17" x14ac:dyDescent="0.2">
      <c r="A102" s="197" t="s">
        <v>220</v>
      </c>
      <c r="B102" s="197" t="s">
        <v>740</v>
      </c>
      <c r="C102" s="197">
        <v>608</v>
      </c>
      <c r="D102" s="197">
        <v>107</v>
      </c>
      <c r="E102" s="197">
        <v>107</v>
      </c>
      <c r="F102" s="197">
        <v>102</v>
      </c>
      <c r="G102" s="197">
        <v>87</v>
      </c>
      <c r="H102" s="197">
        <v>80</v>
      </c>
      <c r="I102" s="197">
        <v>87</v>
      </c>
      <c r="Q102" s="197">
        <v>38</v>
      </c>
    </row>
    <row r="103" spans="1:17" x14ac:dyDescent="0.2">
      <c r="A103" s="197" t="s">
        <v>221</v>
      </c>
      <c r="B103" s="197" t="s">
        <v>863</v>
      </c>
      <c r="C103" s="197">
        <v>580</v>
      </c>
      <c r="D103" s="197">
        <v>59</v>
      </c>
      <c r="E103" s="197">
        <v>64</v>
      </c>
      <c r="F103" s="197">
        <v>70</v>
      </c>
      <c r="G103" s="197">
        <v>73</v>
      </c>
      <c r="H103" s="197">
        <v>59</v>
      </c>
      <c r="I103" s="197">
        <v>65</v>
      </c>
      <c r="J103" s="197">
        <v>56</v>
      </c>
      <c r="K103" s="197">
        <v>63</v>
      </c>
      <c r="L103" s="197">
        <v>52</v>
      </c>
      <c r="Q103" s="197">
        <v>19</v>
      </c>
    </row>
    <row r="104" spans="1:17" x14ac:dyDescent="0.2">
      <c r="A104" s="197" t="s">
        <v>222</v>
      </c>
      <c r="B104" s="197" t="s">
        <v>20</v>
      </c>
      <c r="C104" s="197">
        <v>252</v>
      </c>
      <c r="D104" s="197">
        <v>40</v>
      </c>
      <c r="E104" s="197">
        <v>25</v>
      </c>
      <c r="F104" s="197">
        <v>23</v>
      </c>
      <c r="G104" s="197">
        <v>37</v>
      </c>
      <c r="H104" s="197">
        <v>15</v>
      </c>
      <c r="I104" s="197">
        <v>24</v>
      </c>
      <c r="J104" s="197">
        <v>33</v>
      </c>
      <c r="K104" s="197">
        <v>33</v>
      </c>
      <c r="L104" s="197">
        <v>22</v>
      </c>
    </row>
    <row r="105" spans="1:17" x14ac:dyDescent="0.2">
      <c r="A105" s="197" t="s">
        <v>223</v>
      </c>
      <c r="B105" s="197" t="s">
        <v>739</v>
      </c>
      <c r="C105" s="197">
        <v>555</v>
      </c>
      <c r="D105" s="197">
        <v>98</v>
      </c>
      <c r="E105" s="197">
        <v>98</v>
      </c>
      <c r="F105" s="197">
        <v>85</v>
      </c>
      <c r="G105" s="197">
        <v>82</v>
      </c>
      <c r="H105" s="197">
        <v>75</v>
      </c>
      <c r="I105" s="197">
        <v>98</v>
      </c>
      <c r="Q105" s="197">
        <v>19</v>
      </c>
    </row>
    <row r="106" spans="1:17" x14ac:dyDescent="0.2">
      <c r="A106" s="197" t="s">
        <v>224</v>
      </c>
      <c r="B106" s="197" t="s">
        <v>738</v>
      </c>
      <c r="C106" s="197">
        <v>834</v>
      </c>
      <c r="D106" s="197">
        <v>114</v>
      </c>
      <c r="E106" s="197">
        <v>146</v>
      </c>
      <c r="F106" s="197">
        <v>129</v>
      </c>
      <c r="G106" s="197">
        <v>126</v>
      </c>
      <c r="H106" s="197">
        <v>134</v>
      </c>
      <c r="I106" s="197">
        <v>148</v>
      </c>
      <c r="Q106" s="197">
        <v>37</v>
      </c>
    </row>
    <row r="107" spans="1:17" x14ac:dyDescent="0.2">
      <c r="A107" s="197" t="s">
        <v>225</v>
      </c>
      <c r="B107" s="197" t="s">
        <v>737</v>
      </c>
      <c r="C107" s="197">
        <v>1093</v>
      </c>
      <c r="D107" s="197">
        <v>191</v>
      </c>
      <c r="E107" s="197">
        <v>180</v>
      </c>
      <c r="F107" s="197">
        <v>153</v>
      </c>
      <c r="G107" s="197">
        <v>179</v>
      </c>
      <c r="H107" s="197">
        <v>180</v>
      </c>
      <c r="I107" s="197">
        <v>189</v>
      </c>
      <c r="Q107" s="197">
        <v>21</v>
      </c>
    </row>
    <row r="108" spans="1:17" x14ac:dyDescent="0.2">
      <c r="A108" s="197" t="s">
        <v>226</v>
      </c>
      <c r="B108" s="197" t="s">
        <v>736</v>
      </c>
      <c r="C108" s="197">
        <v>270</v>
      </c>
      <c r="D108" s="197">
        <v>36</v>
      </c>
      <c r="E108" s="197">
        <v>45</v>
      </c>
      <c r="F108" s="197">
        <v>32</v>
      </c>
      <c r="G108" s="197">
        <v>48</v>
      </c>
      <c r="H108" s="197">
        <v>33</v>
      </c>
      <c r="I108" s="197">
        <v>42</v>
      </c>
      <c r="Q108" s="197">
        <v>34</v>
      </c>
    </row>
    <row r="109" spans="1:17" x14ac:dyDescent="0.2">
      <c r="A109" s="197" t="s">
        <v>227</v>
      </c>
      <c r="B109" s="197" t="s">
        <v>735</v>
      </c>
      <c r="C109" s="197">
        <v>955</v>
      </c>
      <c r="D109" s="197">
        <v>152</v>
      </c>
      <c r="E109" s="197">
        <v>159</v>
      </c>
      <c r="F109" s="197">
        <v>141</v>
      </c>
      <c r="G109" s="197">
        <v>153</v>
      </c>
      <c r="H109" s="197">
        <v>166</v>
      </c>
      <c r="I109" s="197">
        <v>162</v>
      </c>
      <c r="Q109" s="197">
        <v>22</v>
      </c>
    </row>
    <row r="110" spans="1:17" x14ac:dyDescent="0.2">
      <c r="A110" s="197" t="s">
        <v>228</v>
      </c>
      <c r="B110" s="197" t="s">
        <v>734</v>
      </c>
      <c r="C110" s="197">
        <v>1691</v>
      </c>
      <c r="D110" s="197">
        <v>262</v>
      </c>
      <c r="E110" s="197">
        <v>272</v>
      </c>
      <c r="F110" s="197">
        <v>271</v>
      </c>
      <c r="G110" s="197">
        <v>274</v>
      </c>
      <c r="H110" s="197">
        <v>316</v>
      </c>
      <c r="I110" s="197">
        <v>289</v>
      </c>
      <c r="Q110" s="197">
        <v>7</v>
      </c>
    </row>
    <row r="111" spans="1:17" x14ac:dyDescent="0.2">
      <c r="A111" s="197" t="s">
        <v>229</v>
      </c>
      <c r="B111" s="197" t="s">
        <v>733</v>
      </c>
      <c r="C111" s="197">
        <v>650</v>
      </c>
      <c r="D111" s="197">
        <v>79</v>
      </c>
      <c r="E111" s="197">
        <v>74</v>
      </c>
      <c r="F111" s="197">
        <v>81</v>
      </c>
      <c r="G111" s="197">
        <v>89</v>
      </c>
      <c r="H111" s="197">
        <v>89</v>
      </c>
      <c r="I111" s="197">
        <v>77</v>
      </c>
      <c r="J111" s="197">
        <v>84</v>
      </c>
      <c r="Q111" s="197">
        <v>77</v>
      </c>
    </row>
    <row r="112" spans="1:17" x14ac:dyDescent="0.2">
      <c r="A112" s="197" t="s">
        <v>230</v>
      </c>
      <c r="B112" s="197" t="s">
        <v>732</v>
      </c>
      <c r="C112" s="197">
        <v>494</v>
      </c>
      <c r="D112" s="197">
        <v>76</v>
      </c>
      <c r="E112" s="197">
        <v>74</v>
      </c>
      <c r="F112" s="197">
        <v>61</v>
      </c>
      <c r="G112" s="197">
        <v>70</v>
      </c>
      <c r="H112" s="197">
        <v>85</v>
      </c>
      <c r="I112" s="197">
        <v>89</v>
      </c>
      <c r="Q112" s="197">
        <v>39</v>
      </c>
    </row>
    <row r="113" spans="1:17" x14ac:dyDescent="0.2">
      <c r="A113" s="197" t="s">
        <v>231</v>
      </c>
      <c r="B113" s="197" t="s">
        <v>731</v>
      </c>
      <c r="C113" s="197">
        <v>770</v>
      </c>
      <c r="D113" s="197">
        <v>135</v>
      </c>
      <c r="E113" s="197">
        <v>117</v>
      </c>
      <c r="F113" s="197">
        <v>117</v>
      </c>
      <c r="G113" s="197">
        <v>106</v>
      </c>
      <c r="H113" s="197">
        <v>110</v>
      </c>
      <c r="I113" s="197">
        <v>105</v>
      </c>
      <c r="Q113" s="197">
        <v>80</v>
      </c>
    </row>
    <row r="114" spans="1:17" x14ac:dyDescent="0.2">
      <c r="A114" s="197" t="s">
        <v>232</v>
      </c>
      <c r="B114" s="197" t="s">
        <v>730</v>
      </c>
      <c r="C114" s="197">
        <v>593</v>
      </c>
      <c r="D114" s="197">
        <v>100</v>
      </c>
      <c r="E114" s="197">
        <v>99</v>
      </c>
      <c r="F114" s="197">
        <v>90</v>
      </c>
      <c r="G114" s="197">
        <v>86</v>
      </c>
      <c r="H114" s="197">
        <v>71</v>
      </c>
      <c r="I114" s="197">
        <v>61</v>
      </c>
      <c r="Q114" s="197">
        <v>86</v>
      </c>
    </row>
    <row r="115" spans="1:17" x14ac:dyDescent="0.2">
      <c r="A115" s="197" t="s">
        <v>233</v>
      </c>
      <c r="B115" s="197" t="s">
        <v>729</v>
      </c>
      <c r="C115" s="197">
        <v>1033</v>
      </c>
      <c r="D115" s="197">
        <v>184</v>
      </c>
      <c r="E115" s="197">
        <v>167</v>
      </c>
      <c r="F115" s="197">
        <v>171</v>
      </c>
      <c r="G115" s="197">
        <v>163</v>
      </c>
      <c r="H115" s="197">
        <v>137</v>
      </c>
      <c r="I115" s="197">
        <v>170</v>
      </c>
      <c r="Q115" s="197">
        <v>41</v>
      </c>
    </row>
    <row r="116" spans="1:17" x14ac:dyDescent="0.2">
      <c r="A116" s="197" t="s">
        <v>234</v>
      </c>
      <c r="B116" s="197" t="s">
        <v>728</v>
      </c>
      <c r="C116" s="197">
        <v>560</v>
      </c>
      <c r="D116" s="197">
        <v>76</v>
      </c>
      <c r="E116" s="197">
        <v>89</v>
      </c>
      <c r="F116" s="197">
        <v>80</v>
      </c>
      <c r="G116" s="197">
        <v>98</v>
      </c>
      <c r="H116" s="197">
        <v>103</v>
      </c>
      <c r="I116" s="197">
        <v>95</v>
      </c>
      <c r="Q116" s="197">
        <v>19</v>
      </c>
    </row>
    <row r="117" spans="1:17" x14ac:dyDescent="0.2">
      <c r="A117" s="197" t="s">
        <v>235</v>
      </c>
      <c r="B117" s="197" t="s">
        <v>727</v>
      </c>
      <c r="C117" s="197">
        <v>565</v>
      </c>
      <c r="D117" s="197">
        <v>110</v>
      </c>
      <c r="E117" s="197">
        <v>100</v>
      </c>
      <c r="F117" s="197">
        <v>95</v>
      </c>
      <c r="G117" s="197">
        <v>82</v>
      </c>
      <c r="H117" s="197">
        <v>85</v>
      </c>
      <c r="I117" s="197">
        <v>74</v>
      </c>
      <c r="Q117" s="197">
        <v>19</v>
      </c>
    </row>
    <row r="118" spans="1:17" x14ac:dyDescent="0.2">
      <c r="A118" s="197" t="s">
        <v>236</v>
      </c>
      <c r="B118" s="197" t="s">
        <v>726</v>
      </c>
      <c r="C118" s="197">
        <v>666</v>
      </c>
      <c r="D118" s="197">
        <v>92</v>
      </c>
      <c r="E118" s="197">
        <v>89</v>
      </c>
      <c r="F118" s="197">
        <v>106</v>
      </c>
      <c r="G118" s="197">
        <v>128</v>
      </c>
      <c r="H118" s="197">
        <v>109</v>
      </c>
      <c r="I118" s="197">
        <v>115</v>
      </c>
      <c r="Q118" s="197">
        <v>27</v>
      </c>
    </row>
    <row r="119" spans="1:17" x14ac:dyDescent="0.2">
      <c r="A119" s="197" t="s">
        <v>237</v>
      </c>
      <c r="B119" s="197" t="s">
        <v>725</v>
      </c>
      <c r="C119" s="197">
        <v>1205</v>
      </c>
      <c r="D119" s="197">
        <v>165</v>
      </c>
      <c r="E119" s="197">
        <v>202</v>
      </c>
      <c r="F119" s="197">
        <v>187</v>
      </c>
      <c r="G119" s="197">
        <v>218</v>
      </c>
      <c r="H119" s="197">
        <v>202</v>
      </c>
      <c r="I119" s="197">
        <v>217</v>
      </c>
      <c r="Q119" s="197">
        <v>14</v>
      </c>
    </row>
    <row r="120" spans="1:17" x14ac:dyDescent="0.2">
      <c r="A120" s="197" t="s">
        <v>238</v>
      </c>
      <c r="B120" s="197" t="s">
        <v>724</v>
      </c>
      <c r="C120" s="197">
        <v>515</v>
      </c>
      <c r="D120" s="197">
        <v>94</v>
      </c>
      <c r="E120" s="197">
        <v>77</v>
      </c>
      <c r="F120" s="197">
        <v>74</v>
      </c>
      <c r="G120" s="197">
        <v>86</v>
      </c>
      <c r="H120" s="197">
        <v>83</v>
      </c>
      <c r="I120" s="197">
        <v>59</v>
      </c>
      <c r="Q120" s="197">
        <v>42</v>
      </c>
    </row>
    <row r="121" spans="1:17" x14ac:dyDescent="0.2">
      <c r="A121" s="197" t="s">
        <v>239</v>
      </c>
      <c r="B121" s="197" t="s">
        <v>723</v>
      </c>
      <c r="C121" s="197">
        <v>745</v>
      </c>
      <c r="D121" s="197">
        <v>100</v>
      </c>
      <c r="E121" s="197">
        <v>102</v>
      </c>
      <c r="F121" s="197">
        <v>141</v>
      </c>
      <c r="G121" s="197">
        <v>120</v>
      </c>
      <c r="H121" s="197">
        <v>134</v>
      </c>
      <c r="I121" s="197">
        <v>124</v>
      </c>
      <c r="Q121" s="197">
        <v>24</v>
      </c>
    </row>
    <row r="122" spans="1:17" x14ac:dyDescent="0.2">
      <c r="A122" s="197" t="s">
        <v>240</v>
      </c>
      <c r="B122" s="197" t="s">
        <v>6</v>
      </c>
      <c r="C122" s="197">
        <v>559</v>
      </c>
      <c r="D122" s="197">
        <v>95</v>
      </c>
      <c r="E122" s="197">
        <v>106</v>
      </c>
      <c r="F122" s="197">
        <v>99</v>
      </c>
      <c r="G122" s="197">
        <v>111</v>
      </c>
      <c r="H122" s="197">
        <v>71</v>
      </c>
      <c r="I122" s="197">
        <v>60</v>
      </c>
      <c r="Q122" s="197">
        <v>17</v>
      </c>
    </row>
    <row r="123" spans="1:17" x14ac:dyDescent="0.2">
      <c r="A123" s="197" t="s">
        <v>241</v>
      </c>
      <c r="B123" s="197" t="s">
        <v>722</v>
      </c>
      <c r="C123" s="197">
        <v>762</v>
      </c>
      <c r="D123" s="197">
        <v>102</v>
      </c>
      <c r="E123" s="197">
        <v>105</v>
      </c>
      <c r="F123" s="197">
        <v>117</v>
      </c>
      <c r="G123" s="197">
        <v>107</v>
      </c>
      <c r="H123" s="197">
        <v>129</v>
      </c>
      <c r="I123" s="197">
        <v>128</v>
      </c>
      <c r="Q123" s="197">
        <v>74</v>
      </c>
    </row>
    <row r="124" spans="1:17" x14ac:dyDescent="0.2">
      <c r="A124" s="197" t="s">
        <v>242</v>
      </c>
      <c r="B124" s="197" t="s">
        <v>721</v>
      </c>
      <c r="C124" s="197">
        <v>791</v>
      </c>
      <c r="D124" s="197">
        <v>109</v>
      </c>
      <c r="E124" s="197">
        <v>116</v>
      </c>
      <c r="F124" s="197">
        <v>116</v>
      </c>
      <c r="G124" s="197">
        <v>126</v>
      </c>
      <c r="H124" s="197">
        <v>138</v>
      </c>
      <c r="I124" s="197">
        <v>137</v>
      </c>
      <c r="Q124" s="197">
        <v>49</v>
      </c>
    </row>
    <row r="125" spans="1:17" x14ac:dyDescent="0.2">
      <c r="A125" s="197" t="s">
        <v>243</v>
      </c>
      <c r="B125" s="197" t="s">
        <v>940</v>
      </c>
      <c r="C125" s="197">
        <v>54</v>
      </c>
      <c r="Q125" s="197">
        <v>54</v>
      </c>
    </row>
    <row r="126" spans="1:17" x14ac:dyDescent="0.2">
      <c r="A126" s="197" t="s">
        <v>244</v>
      </c>
      <c r="B126" s="197" t="s">
        <v>720</v>
      </c>
      <c r="C126" s="197">
        <v>622</v>
      </c>
      <c r="D126" s="197">
        <v>87</v>
      </c>
      <c r="E126" s="197">
        <v>80</v>
      </c>
      <c r="F126" s="197">
        <v>89</v>
      </c>
      <c r="G126" s="197">
        <v>104</v>
      </c>
      <c r="H126" s="197">
        <v>97</v>
      </c>
      <c r="I126" s="197">
        <v>127</v>
      </c>
      <c r="Q126" s="197">
        <v>38</v>
      </c>
    </row>
    <row r="127" spans="1:17" x14ac:dyDescent="0.2">
      <c r="A127" s="197" t="s">
        <v>245</v>
      </c>
      <c r="B127" s="197" t="s">
        <v>7</v>
      </c>
      <c r="C127" s="197">
        <v>716</v>
      </c>
      <c r="D127" s="197">
        <v>101</v>
      </c>
      <c r="E127" s="197">
        <v>114</v>
      </c>
      <c r="F127" s="197">
        <v>130</v>
      </c>
      <c r="G127" s="197">
        <v>118</v>
      </c>
      <c r="H127" s="197">
        <v>106</v>
      </c>
      <c r="I127" s="197">
        <v>123</v>
      </c>
      <c r="Q127" s="197">
        <v>24</v>
      </c>
    </row>
    <row r="128" spans="1:17" x14ac:dyDescent="0.2">
      <c r="A128" s="197" t="s">
        <v>246</v>
      </c>
      <c r="B128" s="197" t="s">
        <v>719</v>
      </c>
      <c r="C128" s="197">
        <v>479</v>
      </c>
      <c r="D128" s="197">
        <v>72</v>
      </c>
      <c r="E128" s="197">
        <v>68</v>
      </c>
      <c r="F128" s="197">
        <v>76</v>
      </c>
      <c r="G128" s="197">
        <v>77</v>
      </c>
      <c r="H128" s="197">
        <v>82</v>
      </c>
      <c r="I128" s="197">
        <v>70</v>
      </c>
      <c r="Q128" s="197">
        <v>34</v>
      </c>
    </row>
    <row r="129" spans="1:17" x14ac:dyDescent="0.2">
      <c r="A129" s="197" t="s">
        <v>247</v>
      </c>
      <c r="B129" s="197" t="s">
        <v>718</v>
      </c>
      <c r="C129" s="197">
        <v>734</v>
      </c>
      <c r="D129" s="197">
        <v>108</v>
      </c>
      <c r="E129" s="197">
        <v>128</v>
      </c>
      <c r="F129" s="197">
        <v>105</v>
      </c>
      <c r="G129" s="197">
        <v>108</v>
      </c>
      <c r="H129" s="197">
        <v>116</v>
      </c>
      <c r="I129" s="197">
        <v>111</v>
      </c>
      <c r="Q129" s="197">
        <v>58</v>
      </c>
    </row>
    <row r="130" spans="1:17" x14ac:dyDescent="0.2">
      <c r="A130" s="197" t="s">
        <v>248</v>
      </c>
      <c r="B130" s="197" t="s">
        <v>717</v>
      </c>
      <c r="C130" s="197">
        <v>1114</v>
      </c>
      <c r="D130" s="197">
        <v>188</v>
      </c>
      <c r="E130" s="197">
        <v>179</v>
      </c>
      <c r="F130" s="197">
        <v>148</v>
      </c>
      <c r="G130" s="197">
        <v>194</v>
      </c>
      <c r="H130" s="197">
        <v>168</v>
      </c>
      <c r="I130" s="197">
        <v>191</v>
      </c>
      <c r="Q130" s="197">
        <v>46</v>
      </c>
    </row>
    <row r="131" spans="1:17" x14ac:dyDescent="0.2">
      <c r="A131" s="197" t="s">
        <v>249</v>
      </c>
      <c r="B131" s="197" t="s">
        <v>19</v>
      </c>
      <c r="C131" s="197">
        <v>1064</v>
      </c>
      <c r="D131" s="197">
        <v>107</v>
      </c>
      <c r="E131" s="197">
        <v>117</v>
      </c>
      <c r="F131" s="197">
        <v>92</v>
      </c>
      <c r="G131" s="197">
        <v>110</v>
      </c>
      <c r="H131" s="197">
        <v>121</v>
      </c>
      <c r="I131" s="197">
        <v>116</v>
      </c>
      <c r="J131" s="197">
        <v>111</v>
      </c>
      <c r="K131" s="197">
        <v>144</v>
      </c>
      <c r="L131" s="197">
        <v>121</v>
      </c>
      <c r="Q131" s="197">
        <v>25</v>
      </c>
    </row>
    <row r="132" spans="1:17" x14ac:dyDescent="0.2">
      <c r="A132" s="197" t="s">
        <v>250</v>
      </c>
      <c r="B132" s="197" t="s">
        <v>104</v>
      </c>
      <c r="C132" s="197">
        <v>1418</v>
      </c>
      <c r="D132" s="197">
        <v>141</v>
      </c>
      <c r="E132" s="197">
        <v>169</v>
      </c>
      <c r="F132" s="197">
        <v>176</v>
      </c>
      <c r="G132" s="197">
        <v>156</v>
      </c>
      <c r="H132" s="197">
        <v>192</v>
      </c>
      <c r="I132" s="197">
        <v>171</v>
      </c>
      <c r="J132" s="197">
        <v>148</v>
      </c>
      <c r="K132" s="197">
        <v>162</v>
      </c>
      <c r="L132" s="197">
        <v>85</v>
      </c>
      <c r="Q132" s="197">
        <v>18</v>
      </c>
    </row>
    <row r="133" spans="1:17" x14ac:dyDescent="0.2">
      <c r="A133" s="197" t="s">
        <v>251</v>
      </c>
      <c r="B133" s="197" t="s">
        <v>716</v>
      </c>
      <c r="C133" s="197">
        <v>763</v>
      </c>
      <c r="D133" s="197">
        <v>108</v>
      </c>
      <c r="E133" s="197">
        <v>131</v>
      </c>
      <c r="F133" s="197">
        <v>115</v>
      </c>
      <c r="G133" s="197">
        <v>118</v>
      </c>
      <c r="H133" s="197">
        <v>129</v>
      </c>
      <c r="I133" s="197">
        <v>143</v>
      </c>
      <c r="Q133" s="197">
        <v>19</v>
      </c>
    </row>
    <row r="134" spans="1:17" x14ac:dyDescent="0.2">
      <c r="A134" s="197" t="s">
        <v>252</v>
      </c>
      <c r="B134" s="197" t="s">
        <v>715</v>
      </c>
      <c r="C134" s="197">
        <v>290</v>
      </c>
      <c r="D134" s="197">
        <v>39</v>
      </c>
      <c r="E134" s="197">
        <v>48</v>
      </c>
      <c r="F134" s="197">
        <v>40</v>
      </c>
      <c r="G134" s="197">
        <v>39</v>
      </c>
      <c r="H134" s="197">
        <v>37</v>
      </c>
      <c r="I134" s="197">
        <v>58</v>
      </c>
      <c r="Q134" s="197">
        <v>29</v>
      </c>
    </row>
    <row r="135" spans="1:17" x14ac:dyDescent="0.2">
      <c r="A135" s="197" t="s">
        <v>253</v>
      </c>
      <c r="B135" s="197" t="s">
        <v>714</v>
      </c>
      <c r="C135" s="197">
        <v>432</v>
      </c>
      <c r="D135" s="197">
        <v>92</v>
      </c>
      <c r="E135" s="197">
        <v>60</v>
      </c>
      <c r="F135" s="197">
        <v>68</v>
      </c>
      <c r="G135" s="197">
        <v>67</v>
      </c>
      <c r="H135" s="197">
        <v>52</v>
      </c>
      <c r="I135" s="197">
        <v>68</v>
      </c>
      <c r="Q135" s="197">
        <v>25</v>
      </c>
    </row>
    <row r="136" spans="1:17" x14ac:dyDescent="0.2">
      <c r="A136" s="197" t="s">
        <v>254</v>
      </c>
      <c r="B136" s="197" t="s">
        <v>105</v>
      </c>
      <c r="C136" s="197">
        <v>811</v>
      </c>
      <c r="D136" s="197">
        <v>71</v>
      </c>
      <c r="E136" s="197">
        <v>97</v>
      </c>
      <c r="F136" s="197">
        <v>77</v>
      </c>
      <c r="G136" s="197">
        <v>88</v>
      </c>
      <c r="H136" s="197">
        <v>110</v>
      </c>
      <c r="I136" s="197">
        <v>114</v>
      </c>
      <c r="J136" s="197">
        <v>74</v>
      </c>
      <c r="K136" s="197">
        <v>75</v>
      </c>
      <c r="L136" s="197">
        <v>69</v>
      </c>
      <c r="Q136" s="197">
        <v>36</v>
      </c>
    </row>
    <row r="137" spans="1:17" x14ac:dyDescent="0.2">
      <c r="A137" s="197" t="s">
        <v>255</v>
      </c>
      <c r="B137" s="197" t="s">
        <v>713</v>
      </c>
      <c r="C137" s="197">
        <v>673</v>
      </c>
      <c r="D137" s="197">
        <v>114</v>
      </c>
      <c r="E137" s="197">
        <v>108</v>
      </c>
      <c r="F137" s="197">
        <v>99</v>
      </c>
      <c r="G137" s="197">
        <v>100</v>
      </c>
      <c r="H137" s="197">
        <v>110</v>
      </c>
      <c r="I137" s="197">
        <v>112</v>
      </c>
      <c r="Q137" s="197">
        <v>30</v>
      </c>
    </row>
    <row r="138" spans="1:17" x14ac:dyDescent="0.2">
      <c r="A138" s="197" t="s">
        <v>256</v>
      </c>
      <c r="B138" s="197" t="s">
        <v>106</v>
      </c>
      <c r="C138" s="197">
        <v>1019</v>
      </c>
      <c r="D138" s="197">
        <v>100</v>
      </c>
      <c r="E138" s="197">
        <v>101</v>
      </c>
      <c r="F138" s="197">
        <v>105</v>
      </c>
      <c r="G138" s="197">
        <v>103</v>
      </c>
      <c r="H138" s="197">
        <v>83</v>
      </c>
      <c r="I138" s="197">
        <v>121</v>
      </c>
      <c r="J138" s="197">
        <v>113</v>
      </c>
      <c r="K138" s="197">
        <v>103</v>
      </c>
      <c r="L138" s="197">
        <v>100</v>
      </c>
      <c r="Q138" s="197">
        <v>90</v>
      </c>
    </row>
    <row r="139" spans="1:17" x14ac:dyDescent="0.2">
      <c r="A139" s="197" t="s">
        <v>257</v>
      </c>
      <c r="B139" s="197" t="s">
        <v>107</v>
      </c>
      <c r="C139" s="197">
        <v>996</v>
      </c>
      <c r="D139" s="197">
        <v>109</v>
      </c>
      <c r="E139" s="197">
        <v>100</v>
      </c>
      <c r="F139" s="197">
        <v>78</v>
      </c>
      <c r="G139" s="197">
        <v>107</v>
      </c>
      <c r="H139" s="197">
        <v>98</v>
      </c>
      <c r="I139" s="197">
        <v>99</v>
      </c>
      <c r="J139" s="197">
        <v>147</v>
      </c>
      <c r="K139" s="197">
        <v>122</v>
      </c>
      <c r="L139" s="197">
        <v>99</v>
      </c>
      <c r="Q139" s="197">
        <v>37</v>
      </c>
    </row>
    <row r="140" spans="1:17" x14ac:dyDescent="0.2">
      <c r="A140" s="197" t="s">
        <v>258</v>
      </c>
      <c r="B140" s="197" t="s">
        <v>712</v>
      </c>
      <c r="C140" s="197">
        <v>712</v>
      </c>
      <c r="D140" s="197">
        <v>117</v>
      </c>
      <c r="E140" s="197">
        <v>121</v>
      </c>
      <c r="F140" s="197">
        <v>122</v>
      </c>
      <c r="G140" s="197">
        <v>117</v>
      </c>
      <c r="H140" s="197">
        <v>106</v>
      </c>
      <c r="I140" s="197">
        <v>109</v>
      </c>
      <c r="Q140" s="197">
        <v>20</v>
      </c>
    </row>
    <row r="141" spans="1:17" x14ac:dyDescent="0.2">
      <c r="A141" s="197" t="s">
        <v>259</v>
      </c>
      <c r="B141" s="197" t="s">
        <v>711</v>
      </c>
      <c r="C141" s="197">
        <v>407</v>
      </c>
      <c r="D141" s="197">
        <v>53</v>
      </c>
      <c r="E141" s="197">
        <v>69</v>
      </c>
      <c r="F141" s="197">
        <v>44</v>
      </c>
      <c r="G141" s="197">
        <v>58</v>
      </c>
      <c r="H141" s="197">
        <v>48</v>
      </c>
      <c r="I141" s="197">
        <v>52</v>
      </c>
      <c r="Q141" s="197">
        <v>83</v>
      </c>
    </row>
    <row r="142" spans="1:17" x14ac:dyDescent="0.2">
      <c r="A142" s="197" t="s">
        <v>260</v>
      </c>
      <c r="B142" s="197" t="s">
        <v>815</v>
      </c>
      <c r="C142" s="197">
        <v>641</v>
      </c>
      <c r="D142" s="197">
        <v>113</v>
      </c>
      <c r="E142" s="197">
        <v>128</v>
      </c>
      <c r="F142" s="197">
        <v>85</v>
      </c>
      <c r="G142" s="197">
        <v>104</v>
      </c>
      <c r="H142" s="197">
        <v>77</v>
      </c>
      <c r="I142" s="197">
        <v>95</v>
      </c>
      <c r="Q142" s="197">
        <v>39</v>
      </c>
    </row>
    <row r="143" spans="1:17" x14ac:dyDescent="0.2">
      <c r="A143" s="197" t="s">
        <v>822</v>
      </c>
      <c r="B143" s="197" t="s">
        <v>823</v>
      </c>
      <c r="C143" s="197">
        <v>452</v>
      </c>
      <c r="D143" s="197">
        <v>78</v>
      </c>
      <c r="E143" s="197">
        <v>77</v>
      </c>
      <c r="F143" s="197">
        <v>76</v>
      </c>
      <c r="G143" s="197">
        <v>95</v>
      </c>
      <c r="H143" s="197">
        <v>63</v>
      </c>
      <c r="I143" s="197">
        <v>63</v>
      </c>
    </row>
    <row r="144" spans="1:17" x14ac:dyDescent="0.2">
      <c r="A144" s="197" t="s">
        <v>864</v>
      </c>
      <c r="B144" s="197" t="s">
        <v>865</v>
      </c>
      <c r="C144" s="197">
        <v>303</v>
      </c>
      <c r="D144" s="197">
        <v>60</v>
      </c>
      <c r="E144" s="197">
        <v>60</v>
      </c>
      <c r="F144" s="197">
        <v>79</v>
      </c>
      <c r="G144" s="197">
        <v>53</v>
      </c>
      <c r="H144" s="197">
        <v>18</v>
      </c>
      <c r="I144" s="197">
        <v>33</v>
      </c>
    </row>
    <row r="145" spans="1:17" x14ac:dyDescent="0.2">
      <c r="A145" s="197" t="s">
        <v>866</v>
      </c>
      <c r="B145" s="197" t="s">
        <v>867</v>
      </c>
      <c r="C145" s="197">
        <v>106</v>
      </c>
      <c r="D145" s="197">
        <v>106</v>
      </c>
    </row>
    <row r="146" spans="1:17" x14ac:dyDescent="0.2">
      <c r="A146" s="197" t="s">
        <v>868</v>
      </c>
      <c r="B146" s="197" t="s">
        <v>869</v>
      </c>
      <c r="C146" s="197">
        <v>142</v>
      </c>
      <c r="D146" s="197">
        <v>142</v>
      </c>
    </row>
    <row r="147" spans="1:17" x14ac:dyDescent="0.2">
      <c r="A147" s="197" t="s">
        <v>870</v>
      </c>
      <c r="B147" s="197" t="s">
        <v>871</v>
      </c>
      <c r="C147" s="197">
        <v>190</v>
      </c>
      <c r="J147" s="197">
        <v>57</v>
      </c>
      <c r="K147" s="197">
        <v>71</v>
      </c>
      <c r="L147" s="197">
        <v>62</v>
      </c>
    </row>
    <row r="148" spans="1:17" x14ac:dyDescent="0.2">
      <c r="A148" s="197" t="s">
        <v>261</v>
      </c>
      <c r="B148" s="197" t="s">
        <v>83</v>
      </c>
      <c r="C148" s="197">
        <v>1130</v>
      </c>
      <c r="D148" s="197">
        <v>233</v>
      </c>
      <c r="E148" s="197">
        <v>228</v>
      </c>
      <c r="F148" s="197">
        <v>196</v>
      </c>
      <c r="G148" s="197">
        <v>171</v>
      </c>
      <c r="H148" s="197">
        <v>151</v>
      </c>
      <c r="I148" s="197">
        <v>151</v>
      </c>
    </row>
    <row r="149" spans="1:17" x14ac:dyDescent="0.2">
      <c r="A149" s="197" t="s">
        <v>941</v>
      </c>
      <c r="B149" s="197" t="s">
        <v>942</v>
      </c>
      <c r="C149" s="197">
        <v>412</v>
      </c>
      <c r="J149" s="197">
        <v>119</v>
      </c>
      <c r="K149" s="197">
        <v>170</v>
      </c>
      <c r="L149" s="197">
        <v>123</v>
      </c>
    </row>
    <row r="150" spans="1:17" x14ac:dyDescent="0.2">
      <c r="A150" s="197" t="s">
        <v>872</v>
      </c>
      <c r="B150" s="197" t="s">
        <v>873</v>
      </c>
      <c r="C150" s="197">
        <v>68</v>
      </c>
      <c r="D150" s="197">
        <v>23</v>
      </c>
      <c r="E150" s="197">
        <v>30</v>
      </c>
      <c r="F150" s="197">
        <v>15</v>
      </c>
    </row>
    <row r="151" spans="1:17" x14ac:dyDescent="0.2">
      <c r="A151" s="197" t="s">
        <v>874</v>
      </c>
      <c r="B151" s="197" t="s">
        <v>988</v>
      </c>
      <c r="C151" s="197">
        <v>193</v>
      </c>
      <c r="D151" s="197">
        <v>39</v>
      </c>
      <c r="E151" s="197">
        <v>58</v>
      </c>
      <c r="F151" s="197">
        <v>51</v>
      </c>
      <c r="G151" s="197">
        <v>18</v>
      </c>
      <c r="H151" s="197">
        <v>16</v>
      </c>
      <c r="I151" s="197">
        <v>11</v>
      </c>
    </row>
    <row r="152" spans="1:17" x14ac:dyDescent="0.2">
      <c r="A152" s="197" t="s">
        <v>875</v>
      </c>
      <c r="B152" s="197" t="s">
        <v>876</v>
      </c>
      <c r="C152" s="197">
        <v>185</v>
      </c>
      <c r="D152" s="197">
        <v>34</v>
      </c>
      <c r="E152" s="197">
        <v>42</v>
      </c>
      <c r="F152" s="197">
        <v>38</v>
      </c>
      <c r="G152" s="197">
        <v>25</v>
      </c>
      <c r="H152" s="197">
        <v>27</v>
      </c>
      <c r="I152" s="197">
        <v>19</v>
      </c>
    </row>
    <row r="153" spans="1:17" x14ac:dyDescent="0.2">
      <c r="A153" s="197" t="s">
        <v>262</v>
      </c>
      <c r="B153" s="197" t="s">
        <v>710</v>
      </c>
      <c r="C153" s="197">
        <v>428</v>
      </c>
      <c r="D153" s="197">
        <v>72</v>
      </c>
      <c r="E153" s="197">
        <v>85</v>
      </c>
      <c r="F153" s="197">
        <v>65</v>
      </c>
      <c r="G153" s="197">
        <v>77</v>
      </c>
      <c r="H153" s="197">
        <v>60</v>
      </c>
      <c r="I153" s="197">
        <v>52</v>
      </c>
      <c r="Q153" s="197">
        <v>17</v>
      </c>
    </row>
    <row r="154" spans="1:17" x14ac:dyDescent="0.2">
      <c r="A154" s="197" t="s">
        <v>263</v>
      </c>
      <c r="B154" s="197" t="s">
        <v>709</v>
      </c>
      <c r="C154" s="197">
        <v>455</v>
      </c>
      <c r="D154" s="197">
        <v>69</v>
      </c>
      <c r="E154" s="197">
        <v>66</v>
      </c>
      <c r="F154" s="197">
        <v>79</v>
      </c>
      <c r="G154" s="197">
        <v>84</v>
      </c>
      <c r="H154" s="197">
        <v>68</v>
      </c>
      <c r="I154" s="197">
        <v>68</v>
      </c>
      <c r="Q154" s="197">
        <v>21</v>
      </c>
    </row>
    <row r="155" spans="1:17" x14ac:dyDescent="0.2">
      <c r="A155" s="197" t="s">
        <v>264</v>
      </c>
      <c r="B155" s="197" t="s">
        <v>708</v>
      </c>
      <c r="C155" s="197">
        <v>410</v>
      </c>
      <c r="D155" s="197">
        <v>87</v>
      </c>
      <c r="E155" s="197">
        <v>64</v>
      </c>
      <c r="F155" s="197">
        <v>70</v>
      </c>
      <c r="G155" s="197">
        <v>65</v>
      </c>
      <c r="H155" s="197">
        <v>58</v>
      </c>
      <c r="I155" s="197">
        <v>53</v>
      </c>
      <c r="Q155" s="197">
        <v>13</v>
      </c>
    </row>
    <row r="156" spans="1:17" x14ac:dyDescent="0.2">
      <c r="A156" s="197" t="s">
        <v>265</v>
      </c>
      <c r="B156" s="197" t="s">
        <v>108</v>
      </c>
      <c r="C156" s="197">
        <v>636</v>
      </c>
      <c r="D156" s="197">
        <v>137</v>
      </c>
      <c r="E156" s="197">
        <v>152</v>
      </c>
      <c r="F156" s="197">
        <v>114</v>
      </c>
      <c r="G156" s="197">
        <v>99</v>
      </c>
      <c r="H156" s="197">
        <v>72</v>
      </c>
      <c r="I156" s="197">
        <v>62</v>
      </c>
    </row>
    <row r="157" spans="1:17" x14ac:dyDescent="0.2">
      <c r="A157" s="197" t="s">
        <v>266</v>
      </c>
      <c r="B157" s="197" t="s">
        <v>519</v>
      </c>
      <c r="C157" s="197">
        <v>1133</v>
      </c>
      <c r="D157" s="197">
        <v>94</v>
      </c>
      <c r="E157" s="197">
        <v>109</v>
      </c>
      <c r="F157" s="197">
        <v>121</v>
      </c>
      <c r="G157" s="197">
        <v>119</v>
      </c>
      <c r="H157" s="197">
        <v>151</v>
      </c>
      <c r="I157" s="197">
        <v>127</v>
      </c>
      <c r="J157" s="197">
        <v>143</v>
      </c>
      <c r="K157" s="197">
        <v>122</v>
      </c>
      <c r="L157" s="197">
        <v>128</v>
      </c>
      <c r="Q157" s="197">
        <v>19</v>
      </c>
    </row>
    <row r="158" spans="1:17" x14ac:dyDescent="0.2">
      <c r="A158" s="197" t="s">
        <v>267</v>
      </c>
      <c r="B158" s="197" t="s">
        <v>707</v>
      </c>
      <c r="C158" s="197">
        <v>539</v>
      </c>
      <c r="D158" s="197">
        <v>86</v>
      </c>
      <c r="E158" s="197">
        <v>98</v>
      </c>
      <c r="F158" s="197">
        <v>75</v>
      </c>
      <c r="G158" s="197">
        <v>78</v>
      </c>
      <c r="H158" s="197">
        <v>84</v>
      </c>
      <c r="I158" s="197">
        <v>80</v>
      </c>
      <c r="Q158" s="197">
        <v>38</v>
      </c>
    </row>
    <row r="159" spans="1:17" x14ac:dyDescent="0.2">
      <c r="A159" s="197" t="s">
        <v>268</v>
      </c>
      <c r="B159" s="197" t="s">
        <v>706</v>
      </c>
      <c r="C159" s="197">
        <v>990</v>
      </c>
      <c r="D159" s="197">
        <v>123</v>
      </c>
      <c r="E159" s="197">
        <v>145</v>
      </c>
      <c r="F159" s="197">
        <v>163</v>
      </c>
      <c r="G159" s="197">
        <v>182</v>
      </c>
      <c r="H159" s="197">
        <v>173</v>
      </c>
      <c r="I159" s="197">
        <v>185</v>
      </c>
      <c r="Q159" s="197">
        <v>19</v>
      </c>
    </row>
    <row r="160" spans="1:17" x14ac:dyDescent="0.2">
      <c r="A160" s="197" t="s">
        <v>269</v>
      </c>
      <c r="B160" s="197" t="s">
        <v>705</v>
      </c>
      <c r="C160" s="197">
        <v>666</v>
      </c>
      <c r="D160" s="197">
        <v>69</v>
      </c>
      <c r="E160" s="197">
        <v>68</v>
      </c>
      <c r="F160" s="197">
        <v>77</v>
      </c>
      <c r="G160" s="197">
        <v>98</v>
      </c>
      <c r="H160" s="197">
        <v>85</v>
      </c>
      <c r="I160" s="197">
        <v>99</v>
      </c>
      <c r="Q160" s="197">
        <v>170</v>
      </c>
    </row>
    <row r="161" spans="1:17" x14ac:dyDescent="0.2">
      <c r="A161" s="197" t="s">
        <v>270</v>
      </c>
      <c r="B161" s="197" t="s">
        <v>79</v>
      </c>
      <c r="C161" s="197">
        <v>699</v>
      </c>
      <c r="D161" s="197">
        <v>70</v>
      </c>
      <c r="E161" s="197">
        <v>72</v>
      </c>
      <c r="F161" s="197">
        <v>74</v>
      </c>
      <c r="G161" s="197">
        <v>79</v>
      </c>
      <c r="H161" s="197">
        <v>79</v>
      </c>
      <c r="I161" s="197">
        <v>60</v>
      </c>
      <c r="J161" s="197">
        <v>85</v>
      </c>
      <c r="K161" s="197">
        <v>91</v>
      </c>
      <c r="L161" s="197">
        <v>89</v>
      </c>
    </row>
    <row r="162" spans="1:17" x14ac:dyDescent="0.2">
      <c r="A162" s="197" t="s">
        <v>271</v>
      </c>
      <c r="B162" s="197" t="s">
        <v>704</v>
      </c>
      <c r="C162" s="197">
        <v>266</v>
      </c>
      <c r="D162" s="197">
        <v>38</v>
      </c>
      <c r="E162" s="197">
        <v>45</v>
      </c>
      <c r="F162" s="197">
        <v>41</v>
      </c>
      <c r="G162" s="197">
        <v>40</v>
      </c>
      <c r="H162" s="197">
        <v>26</v>
      </c>
      <c r="I162" s="197">
        <v>46</v>
      </c>
      <c r="Q162" s="197">
        <v>30</v>
      </c>
    </row>
    <row r="163" spans="1:17" x14ac:dyDescent="0.2">
      <c r="A163" s="197" t="s">
        <v>272</v>
      </c>
      <c r="B163" s="197" t="s">
        <v>703</v>
      </c>
      <c r="C163" s="197">
        <v>1167</v>
      </c>
      <c r="D163" s="197">
        <v>194</v>
      </c>
      <c r="E163" s="197">
        <v>186</v>
      </c>
      <c r="F163" s="197">
        <v>169</v>
      </c>
      <c r="G163" s="197">
        <v>173</v>
      </c>
      <c r="H163" s="197">
        <v>174</v>
      </c>
      <c r="I163" s="197">
        <v>171</v>
      </c>
      <c r="Q163" s="197">
        <v>100</v>
      </c>
    </row>
    <row r="164" spans="1:17" x14ac:dyDescent="0.2">
      <c r="A164" s="197" t="s">
        <v>273</v>
      </c>
      <c r="B164" s="197" t="s">
        <v>8</v>
      </c>
      <c r="C164" s="197">
        <v>1393</v>
      </c>
      <c r="D164" s="197">
        <v>157</v>
      </c>
      <c r="E164" s="197">
        <v>127</v>
      </c>
      <c r="F164" s="197">
        <v>156</v>
      </c>
      <c r="G164" s="197">
        <v>149</v>
      </c>
      <c r="H164" s="197">
        <v>137</v>
      </c>
      <c r="I164" s="197">
        <v>181</v>
      </c>
      <c r="J164" s="197">
        <v>150</v>
      </c>
      <c r="K164" s="197">
        <v>165</v>
      </c>
      <c r="L164" s="197">
        <v>152</v>
      </c>
      <c r="Q164" s="197">
        <v>19</v>
      </c>
    </row>
    <row r="165" spans="1:17" x14ac:dyDescent="0.2">
      <c r="A165" s="197" t="s">
        <v>274</v>
      </c>
      <c r="B165" s="197" t="s">
        <v>702</v>
      </c>
      <c r="C165" s="197">
        <v>386</v>
      </c>
      <c r="D165" s="197">
        <v>44</v>
      </c>
      <c r="E165" s="197">
        <v>60</v>
      </c>
      <c r="F165" s="197">
        <v>67</v>
      </c>
      <c r="G165" s="197">
        <v>59</v>
      </c>
      <c r="H165" s="197">
        <v>54</v>
      </c>
      <c r="I165" s="197">
        <v>52</v>
      </c>
      <c r="Q165" s="197">
        <v>50</v>
      </c>
    </row>
    <row r="166" spans="1:17" x14ac:dyDescent="0.2">
      <c r="A166" s="197" t="s">
        <v>275</v>
      </c>
      <c r="B166" s="197" t="s">
        <v>701</v>
      </c>
      <c r="C166" s="197">
        <v>799</v>
      </c>
      <c r="D166" s="197">
        <v>124</v>
      </c>
      <c r="E166" s="197">
        <v>124</v>
      </c>
      <c r="F166" s="197">
        <v>164</v>
      </c>
      <c r="G166" s="197">
        <v>120</v>
      </c>
      <c r="H166" s="197">
        <v>124</v>
      </c>
      <c r="I166" s="197">
        <v>126</v>
      </c>
      <c r="Q166" s="197">
        <v>17</v>
      </c>
    </row>
    <row r="167" spans="1:17" x14ac:dyDescent="0.2">
      <c r="A167" s="197" t="s">
        <v>276</v>
      </c>
      <c r="B167" s="197" t="s">
        <v>700</v>
      </c>
      <c r="C167" s="197">
        <v>519</v>
      </c>
      <c r="D167" s="197">
        <v>73</v>
      </c>
      <c r="E167" s="197">
        <v>75</v>
      </c>
      <c r="F167" s="197">
        <v>80</v>
      </c>
      <c r="G167" s="197">
        <v>80</v>
      </c>
      <c r="H167" s="197">
        <v>88</v>
      </c>
      <c r="I167" s="197">
        <v>97</v>
      </c>
      <c r="Q167" s="197">
        <v>26</v>
      </c>
    </row>
    <row r="168" spans="1:17" x14ac:dyDescent="0.2">
      <c r="A168" s="197" t="s">
        <v>277</v>
      </c>
      <c r="B168" s="197" t="s">
        <v>699</v>
      </c>
      <c r="C168" s="197">
        <v>952</v>
      </c>
      <c r="D168" s="197">
        <v>77</v>
      </c>
      <c r="E168" s="197">
        <v>86</v>
      </c>
      <c r="F168" s="197">
        <v>90</v>
      </c>
      <c r="G168" s="197">
        <v>86</v>
      </c>
      <c r="H168" s="197">
        <v>96</v>
      </c>
      <c r="I168" s="197">
        <v>101</v>
      </c>
      <c r="J168" s="197">
        <v>109</v>
      </c>
      <c r="K168" s="197">
        <v>128</v>
      </c>
      <c r="L168" s="197">
        <v>159</v>
      </c>
      <c r="Q168" s="197">
        <v>20</v>
      </c>
    </row>
    <row r="169" spans="1:17" s="13" customFormat="1" x14ac:dyDescent="0.2">
      <c r="A169" s="197" t="s">
        <v>278</v>
      </c>
      <c r="B169" s="197" t="s">
        <v>698</v>
      </c>
      <c r="C169" s="197">
        <v>685</v>
      </c>
      <c r="D169" s="197">
        <v>113</v>
      </c>
      <c r="E169" s="197">
        <v>112</v>
      </c>
      <c r="F169" s="197">
        <v>86</v>
      </c>
      <c r="G169" s="197">
        <v>104</v>
      </c>
      <c r="H169" s="197">
        <v>114</v>
      </c>
      <c r="I169" s="197">
        <v>97</v>
      </c>
      <c r="J169" s="197"/>
      <c r="K169" s="197"/>
      <c r="L169" s="197"/>
      <c r="M169" s="197"/>
      <c r="N169" s="197"/>
      <c r="O169" s="197"/>
      <c r="P169" s="197"/>
      <c r="Q169" s="197">
        <v>59</v>
      </c>
    </row>
    <row r="170" spans="1:17" x14ac:dyDescent="0.2">
      <c r="A170" s="197" t="s">
        <v>279</v>
      </c>
      <c r="B170" s="197" t="s">
        <v>974</v>
      </c>
      <c r="C170" s="197">
        <v>489</v>
      </c>
      <c r="D170" s="197">
        <v>70</v>
      </c>
      <c r="E170" s="197">
        <v>58</v>
      </c>
      <c r="F170" s="197">
        <v>59</v>
      </c>
      <c r="G170" s="197">
        <v>72</v>
      </c>
      <c r="H170" s="197">
        <v>49</v>
      </c>
      <c r="I170" s="197">
        <v>80</v>
      </c>
      <c r="J170" s="197">
        <v>47</v>
      </c>
      <c r="K170" s="197">
        <v>24</v>
      </c>
      <c r="Q170" s="197">
        <v>30</v>
      </c>
    </row>
    <row r="171" spans="1:17" x14ac:dyDescent="0.2">
      <c r="A171" s="197" t="s">
        <v>280</v>
      </c>
      <c r="B171" s="197" t="s">
        <v>697</v>
      </c>
      <c r="C171" s="197">
        <v>374</v>
      </c>
      <c r="D171" s="197">
        <v>70</v>
      </c>
      <c r="E171" s="197">
        <v>67</v>
      </c>
      <c r="F171" s="197">
        <v>66</v>
      </c>
      <c r="G171" s="197">
        <v>52</v>
      </c>
      <c r="H171" s="197">
        <v>33</v>
      </c>
      <c r="I171" s="197">
        <v>47</v>
      </c>
      <c r="Q171" s="197">
        <v>39</v>
      </c>
    </row>
    <row r="172" spans="1:17" x14ac:dyDescent="0.2">
      <c r="A172" s="197" t="s">
        <v>281</v>
      </c>
      <c r="B172" s="197" t="s">
        <v>975</v>
      </c>
      <c r="C172" s="197">
        <v>515</v>
      </c>
      <c r="D172" s="197">
        <v>74</v>
      </c>
      <c r="E172" s="197">
        <v>64</v>
      </c>
      <c r="F172" s="197">
        <v>63</v>
      </c>
      <c r="G172" s="197">
        <v>60</v>
      </c>
      <c r="H172" s="197">
        <v>40</v>
      </c>
      <c r="I172" s="197">
        <v>57</v>
      </c>
      <c r="J172" s="197">
        <v>59</v>
      </c>
      <c r="K172" s="197">
        <v>41</v>
      </c>
      <c r="Q172" s="197">
        <v>57</v>
      </c>
    </row>
    <row r="173" spans="1:17" x14ac:dyDescent="0.2">
      <c r="A173" s="197" t="s">
        <v>282</v>
      </c>
      <c r="B173" s="197" t="s">
        <v>109</v>
      </c>
      <c r="C173" s="197">
        <v>648</v>
      </c>
      <c r="D173" s="197">
        <v>104</v>
      </c>
      <c r="E173" s="197">
        <v>97</v>
      </c>
      <c r="F173" s="197">
        <v>100</v>
      </c>
      <c r="G173" s="197">
        <v>96</v>
      </c>
      <c r="H173" s="197">
        <v>81</v>
      </c>
      <c r="I173" s="197">
        <v>98</v>
      </c>
      <c r="J173" s="197">
        <v>72</v>
      </c>
    </row>
    <row r="174" spans="1:17" x14ac:dyDescent="0.2">
      <c r="A174" s="197" t="s">
        <v>283</v>
      </c>
      <c r="B174" s="197" t="s">
        <v>110</v>
      </c>
      <c r="C174" s="197">
        <v>2197</v>
      </c>
      <c r="D174" s="197">
        <v>202</v>
      </c>
      <c r="E174" s="197">
        <v>226</v>
      </c>
      <c r="F174" s="197">
        <v>219</v>
      </c>
      <c r="G174" s="197">
        <v>259</v>
      </c>
      <c r="H174" s="197">
        <v>257</v>
      </c>
      <c r="I174" s="197">
        <v>204</v>
      </c>
      <c r="J174" s="197">
        <v>277</v>
      </c>
      <c r="K174" s="197">
        <v>258</v>
      </c>
      <c r="L174" s="197">
        <v>295</v>
      </c>
    </row>
    <row r="175" spans="1:17" x14ac:dyDescent="0.2">
      <c r="A175" s="197" t="s">
        <v>284</v>
      </c>
      <c r="B175" s="197" t="s">
        <v>111</v>
      </c>
      <c r="C175" s="197">
        <v>1285</v>
      </c>
      <c r="D175" s="197">
        <v>160</v>
      </c>
      <c r="E175" s="197">
        <v>139</v>
      </c>
      <c r="F175" s="197">
        <v>168</v>
      </c>
      <c r="G175" s="197">
        <v>165</v>
      </c>
      <c r="H175" s="197">
        <v>144</v>
      </c>
      <c r="I175" s="197">
        <v>146</v>
      </c>
      <c r="J175" s="197">
        <v>136</v>
      </c>
      <c r="K175" s="197">
        <v>121</v>
      </c>
      <c r="L175" s="197">
        <v>106</v>
      </c>
    </row>
    <row r="176" spans="1:17" x14ac:dyDescent="0.2">
      <c r="A176" s="197" t="s">
        <v>285</v>
      </c>
      <c r="B176" s="197" t="s">
        <v>696</v>
      </c>
      <c r="C176" s="197">
        <v>628</v>
      </c>
      <c r="D176" s="197">
        <v>108</v>
      </c>
      <c r="E176" s="197">
        <v>90</v>
      </c>
      <c r="F176" s="197">
        <v>85</v>
      </c>
      <c r="G176" s="197">
        <v>101</v>
      </c>
      <c r="H176" s="197">
        <v>83</v>
      </c>
      <c r="I176" s="197">
        <v>85</v>
      </c>
      <c r="Q176" s="197">
        <v>76</v>
      </c>
    </row>
    <row r="177" spans="1:17" x14ac:dyDescent="0.2">
      <c r="A177" s="197" t="s">
        <v>286</v>
      </c>
      <c r="B177" s="197" t="s">
        <v>695</v>
      </c>
      <c r="C177" s="197">
        <v>630</v>
      </c>
      <c r="D177" s="197">
        <v>106</v>
      </c>
      <c r="E177" s="197">
        <v>105</v>
      </c>
      <c r="F177" s="197">
        <v>95</v>
      </c>
      <c r="G177" s="197">
        <v>98</v>
      </c>
      <c r="H177" s="197">
        <v>78</v>
      </c>
      <c r="I177" s="197">
        <v>108</v>
      </c>
      <c r="Q177" s="197">
        <v>40</v>
      </c>
    </row>
    <row r="178" spans="1:17" x14ac:dyDescent="0.2">
      <c r="A178" s="197" t="s">
        <v>287</v>
      </c>
      <c r="B178" s="197" t="s">
        <v>694</v>
      </c>
      <c r="C178" s="197">
        <v>1035</v>
      </c>
      <c r="D178" s="197">
        <v>175</v>
      </c>
      <c r="E178" s="197">
        <v>162</v>
      </c>
      <c r="F178" s="197">
        <v>174</v>
      </c>
      <c r="G178" s="197">
        <v>163</v>
      </c>
      <c r="H178" s="197">
        <v>176</v>
      </c>
      <c r="I178" s="197">
        <v>146</v>
      </c>
      <c r="Q178" s="197">
        <v>39</v>
      </c>
    </row>
    <row r="179" spans="1:17" x14ac:dyDescent="0.2">
      <c r="A179" s="197" t="s">
        <v>288</v>
      </c>
      <c r="B179" s="197" t="s">
        <v>693</v>
      </c>
      <c r="C179" s="197">
        <v>352</v>
      </c>
      <c r="D179" s="197">
        <v>53</v>
      </c>
      <c r="E179" s="197">
        <v>50</v>
      </c>
      <c r="F179" s="197">
        <v>64</v>
      </c>
      <c r="G179" s="197">
        <v>52</v>
      </c>
      <c r="H179" s="197">
        <v>62</v>
      </c>
      <c r="I179" s="197">
        <v>51</v>
      </c>
      <c r="Q179" s="197">
        <v>20</v>
      </c>
    </row>
    <row r="180" spans="1:17" x14ac:dyDescent="0.2">
      <c r="A180" s="197" t="s">
        <v>289</v>
      </c>
      <c r="B180" s="197" t="s">
        <v>877</v>
      </c>
      <c r="C180" s="197">
        <v>456</v>
      </c>
      <c r="D180" s="197">
        <v>61</v>
      </c>
      <c r="E180" s="197">
        <v>53</v>
      </c>
      <c r="F180" s="197">
        <v>51</v>
      </c>
      <c r="G180" s="197">
        <v>57</v>
      </c>
      <c r="H180" s="197">
        <v>56</v>
      </c>
      <c r="I180" s="197">
        <v>49</v>
      </c>
      <c r="J180" s="197">
        <v>38</v>
      </c>
      <c r="K180" s="197">
        <v>36</v>
      </c>
      <c r="L180" s="197">
        <v>35</v>
      </c>
      <c r="Q180" s="197">
        <v>20</v>
      </c>
    </row>
    <row r="181" spans="1:17" x14ac:dyDescent="0.2">
      <c r="A181" s="197" t="s">
        <v>290</v>
      </c>
      <c r="B181" s="197" t="s">
        <v>692</v>
      </c>
      <c r="C181" s="197">
        <v>361</v>
      </c>
      <c r="D181" s="197">
        <v>53</v>
      </c>
      <c r="E181" s="197">
        <v>59</v>
      </c>
      <c r="F181" s="197">
        <v>51</v>
      </c>
      <c r="G181" s="197">
        <v>67</v>
      </c>
      <c r="H181" s="197">
        <v>53</v>
      </c>
      <c r="I181" s="197">
        <v>49</v>
      </c>
      <c r="Q181" s="197">
        <v>29</v>
      </c>
    </row>
    <row r="182" spans="1:17" x14ac:dyDescent="0.2">
      <c r="A182" s="197" t="s">
        <v>291</v>
      </c>
      <c r="B182" s="197" t="s">
        <v>691</v>
      </c>
      <c r="C182" s="197">
        <v>572</v>
      </c>
      <c r="D182" s="197">
        <v>69</v>
      </c>
      <c r="E182" s="197">
        <v>85</v>
      </c>
      <c r="F182" s="197">
        <v>96</v>
      </c>
      <c r="G182" s="197">
        <v>122</v>
      </c>
      <c r="H182" s="197">
        <v>78</v>
      </c>
      <c r="I182" s="197">
        <v>104</v>
      </c>
      <c r="Q182" s="197">
        <v>18</v>
      </c>
    </row>
    <row r="183" spans="1:17" x14ac:dyDescent="0.2">
      <c r="A183" s="197" t="s">
        <v>292</v>
      </c>
      <c r="B183" s="197" t="s">
        <v>690</v>
      </c>
      <c r="C183" s="197">
        <v>582</v>
      </c>
      <c r="D183" s="197">
        <v>91</v>
      </c>
      <c r="E183" s="197">
        <v>82</v>
      </c>
      <c r="F183" s="197">
        <v>82</v>
      </c>
      <c r="G183" s="197">
        <v>95</v>
      </c>
      <c r="H183" s="197">
        <v>66</v>
      </c>
      <c r="I183" s="197">
        <v>90</v>
      </c>
      <c r="Q183" s="197">
        <v>76</v>
      </c>
    </row>
    <row r="184" spans="1:17" x14ac:dyDescent="0.2">
      <c r="A184" s="197" t="s">
        <v>293</v>
      </c>
      <c r="B184" s="197" t="s">
        <v>689</v>
      </c>
      <c r="C184" s="197">
        <v>581</v>
      </c>
      <c r="D184" s="197">
        <v>80</v>
      </c>
      <c r="E184" s="197">
        <v>82</v>
      </c>
      <c r="F184" s="197">
        <v>91</v>
      </c>
      <c r="G184" s="197">
        <v>85</v>
      </c>
      <c r="H184" s="197">
        <v>85</v>
      </c>
      <c r="I184" s="197">
        <v>107</v>
      </c>
      <c r="Q184" s="197">
        <v>51</v>
      </c>
    </row>
    <row r="185" spans="1:17" x14ac:dyDescent="0.2">
      <c r="A185" s="197" t="s">
        <v>688</v>
      </c>
      <c r="B185" s="197" t="s">
        <v>687</v>
      </c>
      <c r="C185" s="197">
        <v>310</v>
      </c>
      <c r="D185" s="197">
        <v>61</v>
      </c>
      <c r="E185" s="197">
        <v>60</v>
      </c>
      <c r="F185" s="197">
        <v>52</v>
      </c>
      <c r="G185" s="197">
        <v>51</v>
      </c>
      <c r="H185" s="197">
        <v>52</v>
      </c>
      <c r="I185" s="197">
        <v>34</v>
      </c>
    </row>
    <row r="186" spans="1:17" x14ac:dyDescent="0.2">
      <c r="A186" s="197" t="s">
        <v>294</v>
      </c>
      <c r="B186" s="197" t="s">
        <v>686</v>
      </c>
      <c r="C186" s="197">
        <v>489</v>
      </c>
      <c r="D186" s="197">
        <v>78</v>
      </c>
      <c r="E186" s="197">
        <v>74</v>
      </c>
      <c r="F186" s="197">
        <v>88</v>
      </c>
      <c r="G186" s="197">
        <v>92</v>
      </c>
      <c r="H186" s="197">
        <v>63</v>
      </c>
      <c r="I186" s="197">
        <v>63</v>
      </c>
      <c r="Q186" s="197">
        <v>31</v>
      </c>
    </row>
    <row r="187" spans="1:17" x14ac:dyDescent="0.2">
      <c r="A187" s="197" t="s">
        <v>878</v>
      </c>
      <c r="B187" s="197" t="s">
        <v>879</v>
      </c>
      <c r="C187" s="197">
        <v>653</v>
      </c>
      <c r="D187" s="197">
        <v>147</v>
      </c>
      <c r="E187" s="197">
        <v>140</v>
      </c>
      <c r="F187" s="197">
        <v>135</v>
      </c>
      <c r="G187" s="197">
        <v>70</v>
      </c>
      <c r="H187" s="197">
        <v>69</v>
      </c>
      <c r="I187" s="197">
        <v>92</v>
      </c>
    </row>
    <row r="188" spans="1:17" x14ac:dyDescent="0.2">
      <c r="A188" s="197" t="s">
        <v>295</v>
      </c>
      <c r="B188" s="197" t="s">
        <v>685</v>
      </c>
      <c r="C188" s="197">
        <v>627</v>
      </c>
      <c r="D188" s="197">
        <v>86</v>
      </c>
      <c r="E188" s="197">
        <v>91</v>
      </c>
      <c r="F188" s="197">
        <v>96</v>
      </c>
      <c r="G188" s="197">
        <v>96</v>
      </c>
      <c r="H188" s="197">
        <v>84</v>
      </c>
      <c r="I188" s="197">
        <v>97</v>
      </c>
      <c r="J188" s="197">
        <v>42</v>
      </c>
      <c r="Q188" s="197">
        <v>35</v>
      </c>
    </row>
    <row r="189" spans="1:17" x14ac:dyDescent="0.2">
      <c r="A189" s="197" t="s">
        <v>684</v>
      </c>
      <c r="B189" s="197" t="s">
        <v>520</v>
      </c>
      <c r="C189" s="197">
        <v>1733</v>
      </c>
      <c r="D189" s="197">
        <v>215</v>
      </c>
      <c r="E189" s="197">
        <v>238</v>
      </c>
      <c r="F189" s="197">
        <v>230</v>
      </c>
      <c r="G189" s="197">
        <v>197</v>
      </c>
      <c r="H189" s="197">
        <v>203</v>
      </c>
      <c r="I189" s="197">
        <v>188</v>
      </c>
      <c r="J189" s="197">
        <v>153</v>
      </c>
      <c r="K189" s="197">
        <v>150</v>
      </c>
      <c r="L189" s="197">
        <v>125</v>
      </c>
      <c r="Q189" s="197">
        <v>34</v>
      </c>
    </row>
    <row r="190" spans="1:17" x14ac:dyDescent="0.2">
      <c r="A190" s="197" t="s">
        <v>296</v>
      </c>
      <c r="B190" s="197" t="s">
        <v>683</v>
      </c>
      <c r="C190" s="197">
        <v>941</v>
      </c>
      <c r="D190" s="197">
        <v>159</v>
      </c>
      <c r="E190" s="197">
        <v>166</v>
      </c>
      <c r="F190" s="197">
        <v>157</v>
      </c>
      <c r="G190" s="197">
        <v>147</v>
      </c>
      <c r="H190" s="197">
        <v>144</v>
      </c>
      <c r="I190" s="197">
        <v>168</v>
      </c>
    </row>
    <row r="191" spans="1:17" x14ac:dyDescent="0.2">
      <c r="A191" s="197" t="s">
        <v>682</v>
      </c>
      <c r="B191" s="197" t="s">
        <v>513</v>
      </c>
      <c r="C191" s="197">
        <v>123</v>
      </c>
      <c r="D191" s="197">
        <v>24</v>
      </c>
      <c r="E191" s="197">
        <v>20</v>
      </c>
      <c r="F191" s="197">
        <v>8</v>
      </c>
      <c r="Q191" s="197">
        <v>71</v>
      </c>
    </row>
    <row r="192" spans="1:17" x14ac:dyDescent="0.2">
      <c r="A192" s="197" t="s">
        <v>297</v>
      </c>
      <c r="B192" s="197" t="s">
        <v>989</v>
      </c>
      <c r="C192" s="197">
        <v>384</v>
      </c>
      <c r="D192" s="197">
        <v>68</v>
      </c>
      <c r="E192" s="197">
        <v>62</v>
      </c>
      <c r="F192" s="197">
        <v>43</v>
      </c>
      <c r="G192" s="197">
        <v>78</v>
      </c>
      <c r="H192" s="197">
        <v>47</v>
      </c>
      <c r="I192" s="197">
        <v>53</v>
      </c>
      <c r="Q192" s="197">
        <v>33</v>
      </c>
    </row>
    <row r="193" spans="1:17" x14ac:dyDescent="0.2">
      <c r="A193" s="197" t="s">
        <v>681</v>
      </c>
      <c r="B193" s="197" t="s">
        <v>843</v>
      </c>
      <c r="C193" s="197">
        <v>311</v>
      </c>
      <c r="D193" s="197">
        <v>64</v>
      </c>
      <c r="E193" s="197">
        <v>67</v>
      </c>
      <c r="F193" s="197">
        <v>51</v>
      </c>
      <c r="G193" s="197">
        <v>36</v>
      </c>
      <c r="H193" s="197">
        <v>22</v>
      </c>
      <c r="Q193" s="197">
        <v>71</v>
      </c>
    </row>
    <row r="194" spans="1:17" x14ac:dyDescent="0.2">
      <c r="A194" s="197" t="s">
        <v>298</v>
      </c>
      <c r="B194" s="197" t="s">
        <v>680</v>
      </c>
      <c r="C194" s="197">
        <v>513</v>
      </c>
      <c r="D194" s="197">
        <v>85</v>
      </c>
      <c r="E194" s="197">
        <v>76</v>
      </c>
      <c r="F194" s="197">
        <v>88</v>
      </c>
      <c r="G194" s="197">
        <v>90</v>
      </c>
      <c r="H194" s="197">
        <v>68</v>
      </c>
      <c r="I194" s="197">
        <v>87</v>
      </c>
      <c r="Q194" s="197">
        <v>19</v>
      </c>
    </row>
    <row r="195" spans="1:17" x14ac:dyDescent="0.2">
      <c r="A195" s="197" t="s">
        <v>299</v>
      </c>
      <c r="B195" s="197" t="s">
        <v>679</v>
      </c>
      <c r="C195" s="197">
        <v>415</v>
      </c>
      <c r="D195" s="197">
        <v>67</v>
      </c>
      <c r="E195" s="197">
        <v>83</v>
      </c>
      <c r="F195" s="197">
        <v>59</v>
      </c>
      <c r="G195" s="197">
        <v>71</v>
      </c>
      <c r="H195" s="197">
        <v>56</v>
      </c>
      <c r="I195" s="197">
        <v>61</v>
      </c>
      <c r="Q195" s="197">
        <v>18</v>
      </c>
    </row>
    <row r="196" spans="1:17" x14ac:dyDescent="0.2">
      <c r="A196" s="197" t="s">
        <v>300</v>
      </c>
      <c r="B196" s="197" t="s">
        <v>678</v>
      </c>
      <c r="C196" s="197">
        <v>431</v>
      </c>
      <c r="D196" s="197">
        <v>68</v>
      </c>
      <c r="E196" s="197">
        <v>78</v>
      </c>
      <c r="F196" s="197">
        <v>75</v>
      </c>
      <c r="G196" s="197">
        <v>75</v>
      </c>
      <c r="H196" s="197">
        <v>45</v>
      </c>
      <c r="I196" s="197">
        <v>55</v>
      </c>
      <c r="Q196" s="197">
        <v>35</v>
      </c>
    </row>
    <row r="197" spans="1:17" x14ac:dyDescent="0.2">
      <c r="A197" s="197" t="s">
        <v>301</v>
      </c>
      <c r="B197" s="197" t="s">
        <v>677</v>
      </c>
      <c r="C197" s="197">
        <v>613</v>
      </c>
      <c r="D197" s="197">
        <v>90</v>
      </c>
      <c r="E197" s="197">
        <v>79</v>
      </c>
      <c r="F197" s="197">
        <v>106</v>
      </c>
      <c r="G197" s="197">
        <v>83</v>
      </c>
      <c r="H197" s="197">
        <v>115</v>
      </c>
      <c r="I197" s="197">
        <v>96</v>
      </c>
      <c r="Q197" s="197">
        <v>44</v>
      </c>
    </row>
    <row r="198" spans="1:17" x14ac:dyDescent="0.2">
      <c r="A198" s="197" t="s">
        <v>302</v>
      </c>
      <c r="B198" s="197" t="s">
        <v>676</v>
      </c>
      <c r="C198" s="197">
        <v>777</v>
      </c>
      <c r="D198" s="197">
        <v>91</v>
      </c>
      <c r="E198" s="197">
        <v>104</v>
      </c>
      <c r="F198" s="197">
        <v>134</v>
      </c>
      <c r="G198" s="197">
        <v>133</v>
      </c>
      <c r="H198" s="197">
        <v>139</v>
      </c>
      <c r="I198" s="197">
        <v>136</v>
      </c>
      <c r="Q198" s="197">
        <v>40</v>
      </c>
    </row>
    <row r="199" spans="1:17" x14ac:dyDescent="0.2">
      <c r="A199" s="197" t="s">
        <v>303</v>
      </c>
      <c r="B199" s="197" t="s">
        <v>675</v>
      </c>
      <c r="C199" s="197">
        <v>731</v>
      </c>
      <c r="D199" s="197">
        <v>92</v>
      </c>
      <c r="E199" s="197">
        <v>97</v>
      </c>
      <c r="F199" s="197">
        <v>126</v>
      </c>
      <c r="G199" s="197">
        <v>131</v>
      </c>
      <c r="H199" s="197">
        <v>119</v>
      </c>
      <c r="I199" s="197">
        <v>126</v>
      </c>
      <c r="Q199" s="197">
        <v>40</v>
      </c>
    </row>
    <row r="200" spans="1:17" x14ac:dyDescent="0.2">
      <c r="A200" s="197" t="s">
        <v>304</v>
      </c>
      <c r="B200" s="197" t="s">
        <v>674</v>
      </c>
      <c r="C200" s="197">
        <v>1040</v>
      </c>
      <c r="D200" s="197">
        <v>148</v>
      </c>
      <c r="E200" s="197">
        <v>186</v>
      </c>
      <c r="F200" s="197">
        <v>146</v>
      </c>
      <c r="G200" s="197">
        <v>178</v>
      </c>
      <c r="H200" s="197">
        <v>169</v>
      </c>
      <c r="I200" s="197">
        <v>188</v>
      </c>
      <c r="Q200" s="197">
        <v>25</v>
      </c>
    </row>
    <row r="201" spans="1:17" x14ac:dyDescent="0.2">
      <c r="A201" s="197" t="s">
        <v>305</v>
      </c>
      <c r="B201" s="197" t="s">
        <v>673</v>
      </c>
      <c r="C201" s="197">
        <v>400</v>
      </c>
      <c r="D201" s="197">
        <v>50</v>
      </c>
      <c r="E201" s="197">
        <v>78</v>
      </c>
      <c r="F201" s="197">
        <v>65</v>
      </c>
      <c r="G201" s="197">
        <v>43</v>
      </c>
      <c r="H201" s="197">
        <v>61</v>
      </c>
      <c r="I201" s="197">
        <v>65</v>
      </c>
      <c r="Q201" s="197">
        <v>38</v>
      </c>
    </row>
    <row r="202" spans="1:17" x14ac:dyDescent="0.2">
      <c r="A202" s="197" t="s">
        <v>306</v>
      </c>
      <c r="B202" s="197" t="s">
        <v>672</v>
      </c>
      <c r="C202" s="197">
        <v>397</v>
      </c>
      <c r="D202" s="197">
        <v>65</v>
      </c>
      <c r="E202" s="197">
        <v>84</v>
      </c>
      <c r="F202" s="197">
        <v>69</v>
      </c>
      <c r="G202" s="197">
        <v>56</v>
      </c>
      <c r="H202" s="197">
        <v>46</v>
      </c>
      <c r="I202" s="197">
        <v>58</v>
      </c>
      <c r="Q202" s="197">
        <v>19</v>
      </c>
    </row>
    <row r="203" spans="1:17" x14ac:dyDescent="0.2">
      <c r="A203" s="197" t="s">
        <v>307</v>
      </c>
      <c r="B203" s="197" t="s">
        <v>943</v>
      </c>
      <c r="C203" s="197">
        <v>815</v>
      </c>
      <c r="D203" s="197">
        <v>112</v>
      </c>
      <c r="E203" s="197">
        <v>104</v>
      </c>
      <c r="F203" s="197">
        <v>138</v>
      </c>
      <c r="G203" s="197">
        <v>155</v>
      </c>
      <c r="H203" s="197">
        <v>147</v>
      </c>
      <c r="I203" s="197">
        <v>159</v>
      </c>
    </row>
    <row r="204" spans="1:17" x14ac:dyDescent="0.2">
      <c r="A204" s="197" t="s">
        <v>308</v>
      </c>
      <c r="B204" s="197" t="s">
        <v>880</v>
      </c>
      <c r="C204" s="197">
        <v>734</v>
      </c>
      <c r="D204" s="197">
        <v>86</v>
      </c>
      <c r="E204" s="197">
        <v>125</v>
      </c>
      <c r="F204" s="197">
        <v>81</v>
      </c>
      <c r="G204" s="197">
        <v>93</v>
      </c>
      <c r="H204" s="197">
        <v>70</v>
      </c>
      <c r="I204" s="197">
        <v>82</v>
      </c>
      <c r="J204" s="197">
        <v>73</v>
      </c>
      <c r="K204" s="197">
        <v>61</v>
      </c>
      <c r="L204" s="197">
        <v>41</v>
      </c>
      <c r="Q204" s="197">
        <v>22</v>
      </c>
    </row>
    <row r="205" spans="1:17" x14ac:dyDescent="0.2">
      <c r="A205" s="197" t="s">
        <v>309</v>
      </c>
      <c r="B205" s="197" t="s">
        <v>671</v>
      </c>
      <c r="C205" s="197">
        <v>309</v>
      </c>
      <c r="D205" s="197">
        <v>58</v>
      </c>
      <c r="E205" s="197">
        <v>44</v>
      </c>
      <c r="F205" s="197">
        <v>43</v>
      </c>
      <c r="G205" s="197">
        <v>47</v>
      </c>
      <c r="H205" s="197">
        <v>41</v>
      </c>
      <c r="I205" s="197">
        <v>48</v>
      </c>
      <c r="Q205" s="197">
        <v>28</v>
      </c>
    </row>
    <row r="206" spans="1:17" x14ac:dyDescent="0.2">
      <c r="A206" s="197" t="s">
        <v>310</v>
      </c>
      <c r="B206" s="197" t="s">
        <v>670</v>
      </c>
      <c r="C206" s="197">
        <v>1047</v>
      </c>
      <c r="D206" s="197">
        <v>156</v>
      </c>
      <c r="E206" s="197">
        <v>157</v>
      </c>
      <c r="F206" s="197">
        <v>166</v>
      </c>
      <c r="G206" s="197">
        <v>170</v>
      </c>
      <c r="H206" s="197">
        <v>181</v>
      </c>
      <c r="I206" s="197">
        <v>159</v>
      </c>
      <c r="Q206" s="197">
        <v>58</v>
      </c>
    </row>
    <row r="207" spans="1:17" x14ac:dyDescent="0.2">
      <c r="A207" s="197" t="s">
        <v>311</v>
      </c>
      <c r="B207" s="197" t="s">
        <v>669</v>
      </c>
      <c r="C207" s="197">
        <v>397</v>
      </c>
      <c r="D207" s="197">
        <v>58</v>
      </c>
      <c r="E207" s="197">
        <v>59</v>
      </c>
      <c r="F207" s="197">
        <v>60</v>
      </c>
      <c r="G207" s="197">
        <v>62</v>
      </c>
      <c r="H207" s="197">
        <v>60</v>
      </c>
      <c r="I207" s="197">
        <v>62</v>
      </c>
      <c r="Q207" s="197">
        <v>36</v>
      </c>
    </row>
    <row r="208" spans="1:17" x14ac:dyDescent="0.2">
      <c r="A208" s="197" t="s">
        <v>312</v>
      </c>
      <c r="B208" s="197" t="s">
        <v>668</v>
      </c>
      <c r="C208" s="197">
        <v>323</v>
      </c>
      <c r="D208" s="197">
        <v>44</v>
      </c>
      <c r="E208" s="197">
        <v>49</v>
      </c>
      <c r="F208" s="197">
        <v>35</v>
      </c>
      <c r="G208" s="197">
        <v>42</v>
      </c>
      <c r="H208" s="197">
        <v>35</v>
      </c>
      <c r="I208" s="197">
        <v>38</v>
      </c>
      <c r="Q208" s="197">
        <v>80</v>
      </c>
    </row>
    <row r="209" spans="1:17" x14ac:dyDescent="0.2">
      <c r="A209" s="197" t="s">
        <v>313</v>
      </c>
      <c r="B209" s="197" t="s">
        <v>667</v>
      </c>
      <c r="C209" s="197">
        <v>774</v>
      </c>
      <c r="D209" s="197">
        <v>103</v>
      </c>
      <c r="E209" s="197">
        <v>132</v>
      </c>
      <c r="F209" s="197">
        <v>142</v>
      </c>
      <c r="G209" s="197">
        <v>159</v>
      </c>
      <c r="H209" s="197">
        <v>109</v>
      </c>
      <c r="I209" s="197">
        <v>129</v>
      </c>
    </row>
    <row r="210" spans="1:17" x14ac:dyDescent="0.2">
      <c r="A210" s="197" t="s">
        <v>314</v>
      </c>
      <c r="B210" s="197" t="s">
        <v>666</v>
      </c>
      <c r="C210" s="197">
        <v>384</v>
      </c>
      <c r="D210" s="197">
        <v>64</v>
      </c>
      <c r="E210" s="197">
        <v>60</v>
      </c>
      <c r="F210" s="197">
        <v>53</v>
      </c>
      <c r="G210" s="197">
        <v>57</v>
      </c>
      <c r="H210" s="197">
        <v>48</v>
      </c>
      <c r="I210" s="197">
        <v>44</v>
      </c>
      <c r="Q210" s="197">
        <v>58</v>
      </c>
    </row>
    <row r="211" spans="1:17" x14ac:dyDescent="0.2">
      <c r="A211" s="197" t="s">
        <v>315</v>
      </c>
      <c r="B211" s="197" t="s">
        <v>824</v>
      </c>
      <c r="C211" s="197">
        <v>776</v>
      </c>
      <c r="D211" s="197">
        <v>113</v>
      </c>
      <c r="E211" s="197">
        <v>116</v>
      </c>
      <c r="F211" s="197">
        <v>121</v>
      </c>
      <c r="G211" s="197">
        <v>121</v>
      </c>
      <c r="H211" s="197">
        <v>124</v>
      </c>
      <c r="I211" s="197">
        <v>125</v>
      </c>
      <c r="Q211" s="197">
        <v>56</v>
      </c>
    </row>
    <row r="212" spans="1:17" x14ac:dyDescent="0.2">
      <c r="A212" s="197" t="s">
        <v>316</v>
      </c>
      <c r="B212" s="197" t="s">
        <v>665</v>
      </c>
      <c r="C212" s="197">
        <v>393</v>
      </c>
      <c r="D212" s="197">
        <v>58</v>
      </c>
      <c r="E212" s="197">
        <v>64</v>
      </c>
      <c r="F212" s="197">
        <v>56</v>
      </c>
      <c r="G212" s="197">
        <v>76</v>
      </c>
      <c r="H212" s="197">
        <v>57</v>
      </c>
      <c r="I212" s="197">
        <v>63</v>
      </c>
      <c r="Q212" s="197">
        <v>19</v>
      </c>
    </row>
    <row r="213" spans="1:17" x14ac:dyDescent="0.2">
      <c r="A213" s="197" t="s">
        <v>317</v>
      </c>
      <c r="B213" s="197" t="s">
        <v>664</v>
      </c>
      <c r="C213" s="197">
        <v>856</v>
      </c>
      <c r="D213" s="197">
        <v>119</v>
      </c>
      <c r="E213" s="197">
        <v>145</v>
      </c>
      <c r="F213" s="197">
        <v>147</v>
      </c>
      <c r="G213" s="197">
        <v>156</v>
      </c>
      <c r="H213" s="197">
        <v>129</v>
      </c>
      <c r="I213" s="197">
        <v>142</v>
      </c>
      <c r="Q213" s="197">
        <v>18</v>
      </c>
    </row>
    <row r="214" spans="1:17" x14ac:dyDescent="0.2">
      <c r="A214" s="197" t="s">
        <v>318</v>
      </c>
      <c r="B214" s="197" t="s">
        <v>663</v>
      </c>
      <c r="C214" s="197">
        <v>706</v>
      </c>
      <c r="D214" s="197">
        <v>166</v>
      </c>
      <c r="E214" s="197">
        <v>182</v>
      </c>
      <c r="F214" s="197">
        <v>145</v>
      </c>
      <c r="G214" s="197">
        <v>170</v>
      </c>
      <c r="Q214" s="197">
        <v>43</v>
      </c>
    </row>
    <row r="215" spans="1:17" x14ac:dyDescent="0.2">
      <c r="A215" s="197" t="s">
        <v>990</v>
      </c>
      <c r="B215" s="197" t="s">
        <v>991</v>
      </c>
      <c r="C215" s="197">
        <v>18</v>
      </c>
      <c r="D215" s="197">
        <v>18</v>
      </c>
    </row>
    <row r="216" spans="1:17" x14ac:dyDescent="0.2">
      <c r="A216" s="197" t="s">
        <v>319</v>
      </c>
      <c r="B216" s="197" t="s">
        <v>662</v>
      </c>
      <c r="C216" s="197">
        <v>280</v>
      </c>
      <c r="D216" s="197">
        <v>49</v>
      </c>
      <c r="E216" s="197">
        <v>36</v>
      </c>
      <c r="F216" s="197">
        <v>43</v>
      </c>
      <c r="G216" s="197">
        <v>52</v>
      </c>
      <c r="H216" s="197">
        <v>25</v>
      </c>
      <c r="I216" s="197">
        <v>27</v>
      </c>
      <c r="Q216" s="197">
        <v>48</v>
      </c>
    </row>
    <row r="217" spans="1:17" x14ac:dyDescent="0.2">
      <c r="A217" s="197" t="s">
        <v>320</v>
      </c>
      <c r="B217" s="197" t="s">
        <v>661</v>
      </c>
      <c r="C217" s="197">
        <v>1208</v>
      </c>
      <c r="D217" s="197">
        <v>212</v>
      </c>
      <c r="E217" s="197">
        <v>208</v>
      </c>
      <c r="F217" s="197">
        <v>184</v>
      </c>
      <c r="G217" s="197">
        <v>183</v>
      </c>
      <c r="H217" s="197">
        <v>223</v>
      </c>
      <c r="I217" s="197">
        <v>160</v>
      </c>
      <c r="Q217" s="197">
        <v>38</v>
      </c>
    </row>
    <row r="218" spans="1:17" x14ac:dyDescent="0.2">
      <c r="A218" s="197" t="s">
        <v>321</v>
      </c>
      <c r="B218" s="197" t="s">
        <v>660</v>
      </c>
      <c r="C218" s="197">
        <v>859</v>
      </c>
      <c r="D218" s="197">
        <v>93</v>
      </c>
      <c r="E218" s="197">
        <v>84</v>
      </c>
      <c r="F218" s="197">
        <v>79</v>
      </c>
      <c r="G218" s="197">
        <v>79</v>
      </c>
      <c r="H218" s="197">
        <v>65</v>
      </c>
      <c r="I218" s="197">
        <v>94</v>
      </c>
      <c r="J218" s="197">
        <v>109</v>
      </c>
      <c r="K218" s="197">
        <v>83</v>
      </c>
      <c r="L218" s="197">
        <v>122</v>
      </c>
      <c r="Q218" s="197">
        <v>51</v>
      </c>
    </row>
    <row r="219" spans="1:17" x14ac:dyDescent="0.2">
      <c r="A219" s="197" t="s">
        <v>322</v>
      </c>
      <c r="B219" s="197" t="s">
        <v>659</v>
      </c>
      <c r="C219" s="197">
        <v>435</v>
      </c>
      <c r="D219" s="197">
        <v>68</v>
      </c>
      <c r="E219" s="197">
        <v>80</v>
      </c>
      <c r="F219" s="197">
        <v>60</v>
      </c>
      <c r="G219" s="197">
        <v>60</v>
      </c>
      <c r="H219" s="197">
        <v>68</v>
      </c>
      <c r="I219" s="197">
        <v>82</v>
      </c>
      <c r="Q219" s="197">
        <v>17</v>
      </c>
    </row>
    <row r="220" spans="1:17" x14ac:dyDescent="0.2">
      <c r="A220" s="197" t="s">
        <v>323</v>
      </c>
      <c r="B220" s="197" t="s">
        <v>658</v>
      </c>
      <c r="C220" s="197">
        <v>566</v>
      </c>
      <c r="D220" s="197">
        <v>82</v>
      </c>
      <c r="E220" s="197">
        <v>93</v>
      </c>
      <c r="F220" s="197">
        <v>113</v>
      </c>
      <c r="G220" s="197">
        <v>71</v>
      </c>
      <c r="H220" s="197">
        <v>95</v>
      </c>
      <c r="I220" s="197">
        <v>92</v>
      </c>
      <c r="Q220" s="197">
        <v>20</v>
      </c>
    </row>
    <row r="221" spans="1:17" x14ac:dyDescent="0.2">
      <c r="A221" s="197" t="s">
        <v>324</v>
      </c>
      <c r="B221" s="197" t="s">
        <v>657</v>
      </c>
      <c r="C221" s="197">
        <v>549</v>
      </c>
      <c r="D221" s="197">
        <v>92</v>
      </c>
      <c r="E221" s="197">
        <v>86</v>
      </c>
      <c r="F221" s="197">
        <v>73</v>
      </c>
      <c r="G221" s="197">
        <v>80</v>
      </c>
      <c r="H221" s="197">
        <v>83</v>
      </c>
      <c r="I221" s="197">
        <v>104</v>
      </c>
      <c r="Q221" s="197">
        <v>31</v>
      </c>
    </row>
    <row r="222" spans="1:17" x14ac:dyDescent="0.2">
      <c r="A222" s="197" t="s">
        <v>325</v>
      </c>
      <c r="B222" s="197" t="s">
        <v>656</v>
      </c>
      <c r="C222" s="197">
        <v>688</v>
      </c>
      <c r="D222" s="197">
        <v>108</v>
      </c>
      <c r="E222" s="197">
        <v>90</v>
      </c>
      <c r="F222" s="197">
        <v>93</v>
      </c>
      <c r="G222" s="197">
        <v>135</v>
      </c>
      <c r="H222" s="197">
        <v>75</v>
      </c>
      <c r="I222" s="197">
        <v>105</v>
      </c>
      <c r="Q222" s="197">
        <v>82</v>
      </c>
    </row>
    <row r="223" spans="1:17" x14ac:dyDescent="0.2">
      <c r="A223" s="197" t="s">
        <v>326</v>
      </c>
      <c r="B223" s="197" t="s">
        <v>655</v>
      </c>
      <c r="C223" s="197">
        <v>592</v>
      </c>
      <c r="D223" s="197">
        <v>98</v>
      </c>
      <c r="E223" s="197">
        <v>112</v>
      </c>
      <c r="F223" s="197">
        <v>76</v>
      </c>
      <c r="G223" s="197">
        <v>113</v>
      </c>
      <c r="H223" s="197">
        <v>89</v>
      </c>
      <c r="I223" s="197">
        <v>85</v>
      </c>
      <c r="Q223" s="197">
        <v>19</v>
      </c>
    </row>
    <row r="224" spans="1:17" x14ac:dyDescent="0.2">
      <c r="A224" s="197" t="s">
        <v>327</v>
      </c>
      <c r="B224" s="197" t="s">
        <v>654</v>
      </c>
      <c r="C224" s="197">
        <v>548</v>
      </c>
      <c r="D224" s="197">
        <v>86</v>
      </c>
      <c r="E224" s="197">
        <v>90</v>
      </c>
      <c r="F224" s="197">
        <v>80</v>
      </c>
      <c r="G224" s="197">
        <v>76</v>
      </c>
      <c r="H224" s="197">
        <v>82</v>
      </c>
      <c r="I224" s="197">
        <v>81</v>
      </c>
      <c r="Q224" s="197">
        <v>53</v>
      </c>
    </row>
    <row r="225" spans="1:17" x14ac:dyDescent="0.2">
      <c r="A225" s="197" t="s">
        <v>328</v>
      </c>
      <c r="B225" s="197" t="s">
        <v>653</v>
      </c>
      <c r="C225" s="197">
        <v>568</v>
      </c>
      <c r="D225" s="197">
        <v>102</v>
      </c>
      <c r="E225" s="197">
        <v>105</v>
      </c>
      <c r="F225" s="197">
        <v>72</v>
      </c>
      <c r="G225" s="197">
        <v>78</v>
      </c>
      <c r="H225" s="197">
        <v>91</v>
      </c>
      <c r="I225" s="197">
        <v>101</v>
      </c>
      <c r="Q225" s="197">
        <v>19</v>
      </c>
    </row>
    <row r="226" spans="1:17" x14ac:dyDescent="0.2">
      <c r="A226" s="197" t="s">
        <v>329</v>
      </c>
      <c r="B226" s="197" t="s">
        <v>652</v>
      </c>
      <c r="C226" s="197">
        <v>322</v>
      </c>
      <c r="D226" s="197">
        <v>53</v>
      </c>
      <c r="E226" s="197">
        <v>62</v>
      </c>
      <c r="F226" s="197">
        <v>53</v>
      </c>
      <c r="G226" s="197">
        <v>54</v>
      </c>
      <c r="H226" s="197">
        <v>43</v>
      </c>
      <c r="I226" s="197">
        <v>41</v>
      </c>
      <c r="Q226" s="197">
        <v>16</v>
      </c>
    </row>
    <row r="227" spans="1:17" x14ac:dyDescent="0.2">
      <c r="A227" s="197" t="s">
        <v>330</v>
      </c>
      <c r="B227" s="197" t="s">
        <v>651</v>
      </c>
      <c r="C227" s="197">
        <v>989</v>
      </c>
      <c r="D227" s="197">
        <v>127</v>
      </c>
      <c r="E227" s="197">
        <v>156</v>
      </c>
      <c r="F227" s="197">
        <v>164</v>
      </c>
      <c r="G227" s="197">
        <v>185</v>
      </c>
      <c r="H227" s="197">
        <v>150</v>
      </c>
      <c r="I227" s="197">
        <v>170</v>
      </c>
      <c r="Q227" s="197">
        <v>37</v>
      </c>
    </row>
    <row r="228" spans="1:17" x14ac:dyDescent="0.2">
      <c r="A228" s="197" t="s">
        <v>331</v>
      </c>
      <c r="B228" s="197" t="s">
        <v>76</v>
      </c>
      <c r="C228" s="197">
        <v>1179</v>
      </c>
      <c r="H228" s="197">
        <v>201</v>
      </c>
      <c r="I228" s="197">
        <v>220</v>
      </c>
      <c r="J228" s="197">
        <v>247</v>
      </c>
      <c r="K228" s="197">
        <v>248</v>
      </c>
      <c r="L228" s="197">
        <v>263</v>
      </c>
    </row>
    <row r="229" spans="1:17" x14ac:dyDescent="0.2">
      <c r="A229" s="197" t="s">
        <v>332</v>
      </c>
      <c r="B229" s="197" t="s">
        <v>650</v>
      </c>
      <c r="C229" s="197">
        <v>1716</v>
      </c>
      <c r="D229" s="197">
        <v>157</v>
      </c>
      <c r="E229" s="197">
        <v>200</v>
      </c>
      <c r="F229" s="197">
        <v>190</v>
      </c>
      <c r="G229" s="197">
        <v>201</v>
      </c>
      <c r="H229" s="197">
        <v>182</v>
      </c>
      <c r="I229" s="197">
        <v>176</v>
      </c>
      <c r="J229" s="197">
        <v>189</v>
      </c>
      <c r="K229" s="197">
        <v>193</v>
      </c>
      <c r="L229" s="197">
        <v>208</v>
      </c>
      <c r="Q229" s="197">
        <v>20</v>
      </c>
    </row>
    <row r="230" spans="1:17" x14ac:dyDescent="0.2">
      <c r="A230" s="197" t="s">
        <v>944</v>
      </c>
      <c r="B230" s="197" t="s">
        <v>945</v>
      </c>
      <c r="C230" s="197">
        <v>636</v>
      </c>
      <c r="J230" s="197">
        <v>204</v>
      </c>
      <c r="K230" s="197">
        <v>236</v>
      </c>
      <c r="L230" s="197">
        <v>196</v>
      </c>
    </row>
    <row r="231" spans="1:17" x14ac:dyDescent="0.2">
      <c r="A231" s="197" t="s">
        <v>649</v>
      </c>
      <c r="B231" s="197" t="s">
        <v>881</v>
      </c>
      <c r="C231" s="197">
        <v>418</v>
      </c>
      <c r="D231" s="197">
        <v>56</v>
      </c>
      <c r="E231" s="197">
        <v>57</v>
      </c>
      <c r="F231" s="197">
        <v>63</v>
      </c>
      <c r="G231" s="197">
        <v>60</v>
      </c>
      <c r="H231" s="197">
        <v>55</v>
      </c>
      <c r="I231" s="197">
        <v>40</v>
      </c>
      <c r="J231" s="197">
        <v>39</v>
      </c>
      <c r="K231" s="197">
        <v>28</v>
      </c>
      <c r="L231" s="197">
        <v>20</v>
      </c>
    </row>
    <row r="232" spans="1:17" x14ac:dyDescent="0.2">
      <c r="A232" s="197" t="s">
        <v>825</v>
      </c>
      <c r="B232" s="197" t="s">
        <v>946</v>
      </c>
      <c r="C232" s="197">
        <v>296</v>
      </c>
      <c r="D232" s="197">
        <v>101</v>
      </c>
      <c r="E232" s="197">
        <v>112</v>
      </c>
      <c r="F232" s="197">
        <v>27</v>
      </c>
      <c r="G232" s="197">
        <v>25</v>
      </c>
      <c r="H232" s="197">
        <v>19</v>
      </c>
      <c r="I232" s="197">
        <v>12</v>
      </c>
    </row>
    <row r="233" spans="1:17" x14ac:dyDescent="0.2">
      <c r="A233" s="197" t="s">
        <v>333</v>
      </c>
      <c r="B233" s="197" t="s">
        <v>0</v>
      </c>
      <c r="C233" s="197">
        <v>241</v>
      </c>
      <c r="D233" s="197">
        <v>30</v>
      </c>
      <c r="E233" s="197">
        <v>28</v>
      </c>
      <c r="F233" s="197">
        <v>37</v>
      </c>
      <c r="G233" s="197">
        <v>42</v>
      </c>
      <c r="H233" s="197">
        <v>34</v>
      </c>
      <c r="I233" s="197">
        <v>19</v>
      </c>
      <c r="J233" s="197">
        <v>20</v>
      </c>
      <c r="K233" s="197">
        <v>19</v>
      </c>
      <c r="L233" s="197">
        <v>12</v>
      </c>
    </row>
    <row r="234" spans="1:17" x14ac:dyDescent="0.2">
      <c r="A234" s="197" t="s">
        <v>947</v>
      </c>
      <c r="B234" s="197" t="s">
        <v>992</v>
      </c>
      <c r="C234" s="197">
        <v>193</v>
      </c>
      <c r="D234" s="197">
        <v>37</v>
      </c>
      <c r="E234" s="197">
        <v>44</v>
      </c>
      <c r="F234" s="197">
        <v>19</v>
      </c>
      <c r="G234" s="197">
        <v>18</v>
      </c>
      <c r="H234" s="197">
        <v>16</v>
      </c>
      <c r="I234" s="197">
        <v>10</v>
      </c>
      <c r="J234" s="197">
        <v>23</v>
      </c>
      <c r="K234" s="197">
        <v>16</v>
      </c>
      <c r="L234" s="197">
        <v>10</v>
      </c>
    </row>
    <row r="235" spans="1:17" x14ac:dyDescent="0.2">
      <c r="A235" s="197" t="s">
        <v>334</v>
      </c>
      <c r="B235" s="197" t="s">
        <v>648</v>
      </c>
      <c r="C235" s="197">
        <v>1007</v>
      </c>
      <c r="D235" s="197">
        <v>133</v>
      </c>
      <c r="E235" s="197">
        <v>159</v>
      </c>
      <c r="F235" s="197">
        <v>143</v>
      </c>
      <c r="G235" s="197">
        <v>168</v>
      </c>
      <c r="H235" s="197">
        <v>152</v>
      </c>
      <c r="I235" s="197">
        <v>161</v>
      </c>
      <c r="Q235" s="197">
        <v>91</v>
      </c>
    </row>
    <row r="236" spans="1:17" x14ac:dyDescent="0.2">
      <c r="A236" s="197" t="s">
        <v>826</v>
      </c>
      <c r="B236" s="197" t="s">
        <v>827</v>
      </c>
      <c r="C236" s="197">
        <v>248</v>
      </c>
      <c r="D236" s="197">
        <v>38</v>
      </c>
      <c r="E236" s="197">
        <v>40</v>
      </c>
      <c r="F236" s="197">
        <v>49</v>
      </c>
      <c r="G236" s="197">
        <v>35</v>
      </c>
      <c r="H236" s="197">
        <v>20</v>
      </c>
      <c r="I236" s="197">
        <v>17</v>
      </c>
      <c r="J236" s="197">
        <v>13</v>
      </c>
      <c r="K236" s="197">
        <v>21</v>
      </c>
      <c r="L236" s="197">
        <v>15</v>
      </c>
    </row>
    <row r="237" spans="1:17" x14ac:dyDescent="0.2">
      <c r="A237" s="197" t="s">
        <v>647</v>
      </c>
      <c r="B237" s="197" t="s">
        <v>528</v>
      </c>
      <c r="C237" s="197">
        <v>723</v>
      </c>
      <c r="D237" s="197">
        <v>104</v>
      </c>
      <c r="E237" s="197">
        <v>110</v>
      </c>
      <c r="F237" s="197">
        <v>107</v>
      </c>
      <c r="G237" s="197">
        <v>66</v>
      </c>
      <c r="H237" s="197">
        <v>79</v>
      </c>
      <c r="I237" s="197">
        <v>74</v>
      </c>
      <c r="J237" s="197">
        <v>59</v>
      </c>
      <c r="K237" s="197">
        <v>54</v>
      </c>
      <c r="L237" s="197">
        <v>70</v>
      </c>
    </row>
    <row r="238" spans="1:17" x14ac:dyDescent="0.2">
      <c r="A238" s="197" t="s">
        <v>335</v>
      </c>
      <c r="B238" s="197" t="s">
        <v>515</v>
      </c>
      <c r="C238" s="197">
        <v>83</v>
      </c>
      <c r="D238" s="197">
        <v>13</v>
      </c>
      <c r="E238" s="197">
        <v>14</v>
      </c>
      <c r="F238" s="197">
        <v>7</v>
      </c>
      <c r="G238" s="197">
        <v>12</v>
      </c>
      <c r="H238" s="197">
        <v>14</v>
      </c>
      <c r="I238" s="197">
        <v>12</v>
      </c>
      <c r="J238" s="197">
        <v>11</v>
      </c>
    </row>
    <row r="239" spans="1:17" x14ac:dyDescent="0.2">
      <c r="A239" s="197" t="s">
        <v>646</v>
      </c>
      <c r="B239" s="197" t="s">
        <v>514</v>
      </c>
      <c r="C239" s="197">
        <v>232</v>
      </c>
      <c r="D239" s="197">
        <v>18</v>
      </c>
      <c r="E239" s="197">
        <v>31</v>
      </c>
      <c r="F239" s="197">
        <v>22</v>
      </c>
      <c r="G239" s="197">
        <v>34</v>
      </c>
      <c r="H239" s="197">
        <v>14</v>
      </c>
      <c r="I239" s="197">
        <v>28</v>
      </c>
      <c r="J239" s="197">
        <v>35</v>
      </c>
      <c r="K239" s="197">
        <v>28</v>
      </c>
      <c r="L239" s="197">
        <v>22</v>
      </c>
    </row>
    <row r="240" spans="1:17" x14ac:dyDescent="0.2">
      <c r="A240" s="197" t="s">
        <v>336</v>
      </c>
      <c r="B240" s="197" t="s">
        <v>645</v>
      </c>
      <c r="C240" s="197">
        <v>555</v>
      </c>
      <c r="D240" s="197">
        <v>89</v>
      </c>
      <c r="E240" s="197">
        <v>87</v>
      </c>
      <c r="F240" s="197">
        <v>88</v>
      </c>
      <c r="G240" s="197">
        <v>97</v>
      </c>
      <c r="H240" s="197">
        <v>70</v>
      </c>
      <c r="I240" s="197">
        <v>97</v>
      </c>
      <c r="Q240" s="197">
        <v>27</v>
      </c>
    </row>
    <row r="241" spans="1:17" x14ac:dyDescent="0.2">
      <c r="A241" s="197" t="s">
        <v>828</v>
      </c>
      <c r="B241" s="197" t="s">
        <v>854</v>
      </c>
      <c r="C241" s="197">
        <v>359</v>
      </c>
      <c r="D241" s="197">
        <v>79</v>
      </c>
      <c r="E241" s="197">
        <v>77</v>
      </c>
      <c r="F241" s="197">
        <v>69</v>
      </c>
      <c r="G241" s="197">
        <v>44</v>
      </c>
      <c r="H241" s="197">
        <v>38</v>
      </c>
      <c r="I241" s="197">
        <v>34</v>
      </c>
      <c r="J241" s="197">
        <v>18</v>
      </c>
    </row>
    <row r="242" spans="1:17" x14ac:dyDescent="0.2">
      <c r="A242" s="197" t="s">
        <v>882</v>
      </c>
      <c r="B242" s="197" t="s">
        <v>923</v>
      </c>
      <c r="C242" s="197">
        <v>354</v>
      </c>
      <c r="D242" s="197">
        <v>39</v>
      </c>
      <c r="E242" s="197">
        <v>39</v>
      </c>
      <c r="F242" s="197">
        <v>49</v>
      </c>
      <c r="G242" s="197">
        <v>37</v>
      </c>
      <c r="H242" s="197">
        <v>46</v>
      </c>
      <c r="I242" s="197">
        <v>39</v>
      </c>
      <c r="J242" s="197">
        <v>47</v>
      </c>
      <c r="K242" s="197">
        <v>47</v>
      </c>
      <c r="L242" s="197">
        <v>11</v>
      </c>
    </row>
    <row r="243" spans="1:17" x14ac:dyDescent="0.2">
      <c r="A243" s="197" t="s">
        <v>883</v>
      </c>
      <c r="B243" s="197" t="s">
        <v>884</v>
      </c>
      <c r="C243" s="197">
        <v>132</v>
      </c>
      <c r="D243" s="197">
        <v>20</v>
      </c>
      <c r="F243" s="197">
        <v>20</v>
      </c>
      <c r="G243" s="197">
        <v>19</v>
      </c>
      <c r="H243" s="197">
        <v>20</v>
      </c>
      <c r="I243" s="197">
        <v>19</v>
      </c>
      <c r="J243" s="197">
        <v>18</v>
      </c>
      <c r="K243" s="197">
        <v>16</v>
      </c>
    </row>
    <row r="244" spans="1:17" x14ac:dyDescent="0.2">
      <c r="A244" s="197" t="s">
        <v>885</v>
      </c>
      <c r="B244" s="197" t="s">
        <v>886</v>
      </c>
      <c r="C244" s="197">
        <v>167</v>
      </c>
      <c r="D244" s="197">
        <v>20</v>
      </c>
      <c r="E244" s="197">
        <v>38</v>
      </c>
      <c r="F244" s="197">
        <v>19</v>
      </c>
      <c r="G244" s="197">
        <v>18</v>
      </c>
      <c r="H244" s="197">
        <v>18</v>
      </c>
      <c r="I244" s="197">
        <v>20</v>
      </c>
      <c r="J244" s="197">
        <v>19</v>
      </c>
      <c r="K244" s="197">
        <v>15</v>
      </c>
    </row>
    <row r="245" spans="1:17" x14ac:dyDescent="0.2">
      <c r="A245" s="197" t="s">
        <v>829</v>
      </c>
      <c r="B245" s="197" t="s">
        <v>830</v>
      </c>
      <c r="C245" s="197">
        <v>522</v>
      </c>
      <c r="D245" s="197">
        <v>75</v>
      </c>
      <c r="E245" s="197">
        <v>72</v>
      </c>
      <c r="F245" s="197">
        <v>75</v>
      </c>
      <c r="G245" s="197">
        <v>52</v>
      </c>
      <c r="H245" s="197">
        <v>33</v>
      </c>
      <c r="I245" s="197">
        <v>57</v>
      </c>
      <c r="J245" s="197">
        <v>44</v>
      </c>
      <c r="K245" s="197">
        <v>48</v>
      </c>
      <c r="L245" s="197">
        <v>66</v>
      </c>
    </row>
    <row r="246" spans="1:17" x14ac:dyDescent="0.2">
      <c r="A246" s="197" t="s">
        <v>831</v>
      </c>
      <c r="B246" s="197" t="s">
        <v>832</v>
      </c>
      <c r="C246" s="197">
        <v>415</v>
      </c>
      <c r="D246" s="197">
        <v>76</v>
      </c>
      <c r="E246" s="197">
        <v>77</v>
      </c>
      <c r="F246" s="197">
        <v>73</v>
      </c>
      <c r="G246" s="197">
        <v>74</v>
      </c>
      <c r="H246" s="197">
        <v>71</v>
      </c>
      <c r="I246" s="197">
        <v>44</v>
      </c>
    </row>
    <row r="247" spans="1:17" x14ac:dyDescent="0.2">
      <c r="A247" s="197" t="s">
        <v>887</v>
      </c>
      <c r="B247" s="197" t="s">
        <v>888</v>
      </c>
      <c r="C247" s="197">
        <v>709</v>
      </c>
      <c r="D247" s="197">
        <v>80</v>
      </c>
      <c r="E247" s="197">
        <v>132</v>
      </c>
      <c r="F247" s="197">
        <v>118</v>
      </c>
      <c r="G247" s="197">
        <v>74</v>
      </c>
      <c r="H247" s="197">
        <v>76</v>
      </c>
      <c r="I247" s="197">
        <v>74</v>
      </c>
      <c r="J247" s="197">
        <v>50</v>
      </c>
      <c r="K247" s="197">
        <v>80</v>
      </c>
      <c r="L247" s="197">
        <v>25</v>
      </c>
    </row>
    <row r="248" spans="1:17" x14ac:dyDescent="0.2">
      <c r="A248" s="197" t="s">
        <v>337</v>
      </c>
      <c r="B248" s="197" t="s">
        <v>889</v>
      </c>
      <c r="C248" s="197">
        <v>1490</v>
      </c>
      <c r="D248" s="197">
        <v>153</v>
      </c>
      <c r="E248" s="197">
        <v>158</v>
      </c>
      <c r="F248" s="197">
        <v>189</v>
      </c>
      <c r="G248" s="197">
        <v>189</v>
      </c>
      <c r="H248" s="197">
        <v>227</v>
      </c>
      <c r="I248" s="197">
        <v>202</v>
      </c>
      <c r="J248" s="197">
        <v>119</v>
      </c>
      <c r="K248" s="197">
        <v>132</v>
      </c>
      <c r="L248" s="197">
        <v>101</v>
      </c>
      <c r="Q248" s="197">
        <v>20</v>
      </c>
    </row>
    <row r="249" spans="1:17" x14ac:dyDescent="0.2">
      <c r="A249" s="197" t="s">
        <v>948</v>
      </c>
      <c r="B249" s="197" t="s">
        <v>949</v>
      </c>
      <c r="C249" s="197">
        <v>113</v>
      </c>
      <c r="D249" s="197">
        <v>41</v>
      </c>
      <c r="E249" s="197">
        <v>25</v>
      </c>
      <c r="F249" s="197">
        <v>22</v>
      </c>
      <c r="G249" s="197">
        <v>14</v>
      </c>
      <c r="H249" s="197">
        <v>11</v>
      </c>
    </row>
    <row r="250" spans="1:17" x14ac:dyDescent="0.2">
      <c r="A250" s="197" t="s">
        <v>338</v>
      </c>
      <c r="B250" s="197" t="s">
        <v>644</v>
      </c>
      <c r="C250" s="197">
        <v>501</v>
      </c>
      <c r="D250" s="197">
        <v>79</v>
      </c>
      <c r="E250" s="197">
        <v>76</v>
      </c>
      <c r="F250" s="197">
        <v>75</v>
      </c>
      <c r="G250" s="197">
        <v>78</v>
      </c>
      <c r="H250" s="197">
        <v>67</v>
      </c>
      <c r="I250" s="197">
        <v>70</v>
      </c>
      <c r="Q250" s="197">
        <v>56</v>
      </c>
    </row>
    <row r="251" spans="1:17" x14ac:dyDescent="0.2">
      <c r="A251" s="197" t="s">
        <v>978</v>
      </c>
      <c r="B251" s="197" t="s">
        <v>993</v>
      </c>
      <c r="C251" s="197">
        <v>216</v>
      </c>
      <c r="D251" s="197">
        <v>55</v>
      </c>
      <c r="E251" s="197">
        <v>54</v>
      </c>
      <c r="F251" s="197">
        <v>42</v>
      </c>
      <c r="G251" s="197">
        <v>20</v>
      </c>
      <c r="H251" s="197">
        <v>20</v>
      </c>
      <c r="I251" s="197">
        <v>25</v>
      </c>
    </row>
    <row r="252" spans="1:17" x14ac:dyDescent="0.2">
      <c r="A252" s="197" t="s">
        <v>339</v>
      </c>
      <c r="B252" s="197" t="s">
        <v>643</v>
      </c>
      <c r="C252" s="197">
        <v>347</v>
      </c>
      <c r="D252" s="197">
        <v>50</v>
      </c>
      <c r="E252" s="197">
        <v>52</v>
      </c>
      <c r="F252" s="197">
        <v>55</v>
      </c>
      <c r="G252" s="197">
        <v>69</v>
      </c>
      <c r="H252" s="197">
        <v>56</v>
      </c>
      <c r="I252" s="197">
        <v>44</v>
      </c>
      <c r="Q252" s="197">
        <v>21</v>
      </c>
    </row>
    <row r="253" spans="1:17" x14ac:dyDescent="0.2">
      <c r="A253" s="197" t="s">
        <v>340</v>
      </c>
      <c r="B253" s="197" t="s">
        <v>642</v>
      </c>
      <c r="C253" s="197">
        <v>588</v>
      </c>
      <c r="D253" s="197">
        <v>85</v>
      </c>
      <c r="E253" s="197">
        <v>101</v>
      </c>
      <c r="F253" s="197">
        <v>104</v>
      </c>
      <c r="G253" s="197">
        <v>88</v>
      </c>
      <c r="H253" s="197">
        <v>88</v>
      </c>
      <c r="I253" s="197">
        <v>84</v>
      </c>
      <c r="Q253" s="197">
        <v>38</v>
      </c>
    </row>
    <row r="254" spans="1:17" x14ac:dyDescent="0.2">
      <c r="A254" s="197" t="s">
        <v>341</v>
      </c>
      <c r="B254" s="197" t="s">
        <v>890</v>
      </c>
      <c r="C254" s="197">
        <v>1352</v>
      </c>
      <c r="D254" s="197">
        <v>134</v>
      </c>
      <c r="E254" s="197">
        <v>150</v>
      </c>
      <c r="F254" s="197">
        <v>152</v>
      </c>
      <c r="G254" s="197">
        <v>186</v>
      </c>
      <c r="H254" s="197">
        <v>161</v>
      </c>
      <c r="I254" s="197">
        <v>200</v>
      </c>
      <c r="J254" s="197">
        <v>108</v>
      </c>
      <c r="K254" s="197">
        <v>102</v>
      </c>
      <c r="L254" s="197">
        <v>123</v>
      </c>
      <c r="Q254" s="197">
        <v>36</v>
      </c>
    </row>
    <row r="255" spans="1:17" x14ac:dyDescent="0.2">
      <c r="A255" s="197" t="s">
        <v>342</v>
      </c>
      <c r="B255" s="197" t="s">
        <v>641</v>
      </c>
      <c r="C255" s="197">
        <v>497</v>
      </c>
      <c r="D255" s="197">
        <v>70</v>
      </c>
      <c r="E255" s="197">
        <v>87</v>
      </c>
      <c r="F255" s="197">
        <v>76</v>
      </c>
      <c r="G255" s="197">
        <v>78</v>
      </c>
      <c r="H255" s="197">
        <v>93</v>
      </c>
      <c r="I255" s="197">
        <v>74</v>
      </c>
      <c r="Q255" s="197">
        <v>19</v>
      </c>
    </row>
    <row r="256" spans="1:17" x14ac:dyDescent="0.2">
      <c r="A256" s="197" t="s">
        <v>343</v>
      </c>
      <c r="B256" s="197" t="s">
        <v>640</v>
      </c>
      <c r="C256" s="197">
        <v>409</v>
      </c>
      <c r="E256" s="197">
        <v>72</v>
      </c>
      <c r="F256" s="197">
        <v>71</v>
      </c>
      <c r="G256" s="197">
        <v>96</v>
      </c>
      <c r="H256" s="197">
        <v>80</v>
      </c>
      <c r="I256" s="197">
        <v>90</v>
      </c>
    </row>
    <row r="257" spans="1:17" x14ac:dyDescent="0.2">
      <c r="A257" s="197" t="s">
        <v>344</v>
      </c>
      <c r="B257" s="197" t="s">
        <v>891</v>
      </c>
      <c r="C257" s="197">
        <v>884</v>
      </c>
      <c r="D257" s="197">
        <v>83</v>
      </c>
      <c r="E257" s="197">
        <v>106</v>
      </c>
      <c r="F257" s="197">
        <v>87</v>
      </c>
      <c r="G257" s="197">
        <v>117</v>
      </c>
      <c r="H257" s="197">
        <v>94</v>
      </c>
      <c r="I257" s="197">
        <v>76</v>
      </c>
      <c r="J257" s="197">
        <v>110</v>
      </c>
      <c r="K257" s="197">
        <v>95</v>
      </c>
      <c r="L257" s="197">
        <v>97</v>
      </c>
      <c r="Q257" s="197">
        <v>19</v>
      </c>
    </row>
    <row r="258" spans="1:17" x14ac:dyDescent="0.2">
      <c r="A258" s="197" t="s">
        <v>345</v>
      </c>
      <c r="B258" s="197" t="s">
        <v>639</v>
      </c>
      <c r="C258" s="197">
        <v>1166</v>
      </c>
      <c r="D258" s="197">
        <v>158</v>
      </c>
      <c r="E258" s="197">
        <v>168</v>
      </c>
      <c r="F258" s="197">
        <v>165</v>
      </c>
      <c r="G258" s="197">
        <v>216</v>
      </c>
      <c r="H258" s="197">
        <v>190</v>
      </c>
      <c r="I258" s="197">
        <v>205</v>
      </c>
      <c r="Q258" s="197">
        <v>64</v>
      </c>
    </row>
    <row r="259" spans="1:17" x14ac:dyDescent="0.2">
      <c r="A259" s="197" t="s">
        <v>346</v>
      </c>
      <c r="B259" s="197" t="s">
        <v>9</v>
      </c>
      <c r="C259" s="197">
        <v>822</v>
      </c>
      <c r="D259" s="197">
        <v>61</v>
      </c>
      <c r="E259" s="197">
        <v>65</v>
      </c>
      <c r="F259" s="197">
        <v>81</v>
      </c>
      <c r="G259" s="197">
        <v>127</v>
      </c>
      <c r="H259" s="197">
        <v>142</v>
      </c>
      <c r="I259" s="197">
        <v>148</v>
      </c>
      <c r="J259" s="197">
        <v>66</v>
      </c>
      <c r="K259" s="197">
        <v>64</v>
      </c>
      <c r="L259" s="197">
        <v>63</v>
      </c>
      <c r="Q259" s="197">
        <v>5</v>
      </c>
    </row>
    <row r="260" spans="1:17" x14ac:dyDescent="0.2">
      <c r="A260" s="197" t="s">
        <v>347</v>
      </c>
      <c r="B260" s="197" t="s">
        <v>112</v>
      </c>
      <c r="C260" s="197">
        <v>631</v>
      </c>
      <c r="D260" s="197">
        <v>115</v>
      </c>
      <c r="E260" s="197">
        <v>110</v>
      </c>
      <c r="F260" s="197">
        <v>119</v>
      </c>
      <c r="G260" s="197">
        <v>79</v>
      </c>
      <c r="H260" s="197">
        <v>105</v>
      </c>
      <c r="I260" s="197">
        <v>84</v>
      </c>
      <c r="Q260" s="197">
        <v>19</v>
      </c>
    </row>
    <row r="261" spans="1:17" x14ac:dyDescent="0.2">
      <c r="A261" s="197" t="s">
        <v>348</v>
      </c>
      <c r="B261" s="197" t="s">
        <v>638</v>
      </c>
      <c r="C261" s="197">
        <v>847</v>
      </c>
      <c r="D261" s="197">
        <v>152</v>
      </c>
      <c r="E261" s="197">
        <v>148</v>
      </c>
      <c r="F261" s="197">
        <v>137</v>
      </c>
      <c r="G261" s="197">
        <v>144</v>
      </c>
      <c r="H261" s="197">
        <v>114</v>
      </c>
      <c r="I261" s="197">
        <v>120</v>
      </c>
      <c r="Q261" s="197">
        <v>32</v>
      </c>
    </row>
    <row r="262" spans="1:17" x14ac:dyDescent="0.2">
      <c r="A262" s="197" t="s">
        <v>349</v>
      </c>
      <c r="B262" s="197" t="s">
        <v>637</v>
      </c>
      <c r="C262" s="197">
        <v>462</v>
      </c>
      <c r="D262" s="197">
        <v>70</v>
      </c>
      <c r="E262" s="197">
        <v>77</v>
      </c>
      <c r="F262" s="197">
        <v>78</v>
      </c>
      <c r="G262" s="197">
        <v>72</v>
      </c>
      <c r="H262" s="197">
        <v>71</v>
      </c>
      <c r="I262" s="197">
        <v>65</v>
      </c>
      <c r="Q262" s="197">
        <v>29</v>
      </c>
    </row>
    <row r="263" spans="1:17" x14ac:dyDescent="0.2">
      <c r="A263" s="197" t="s">
        <v>350</v>
      </c>
      <c r="B263" s="197" t="s">
        <v>636</v>
      </c>
      <c r="C263" s="197">
        <v>837</v>
      </c>
      <c r="D263" s="197">
        <v>130</v>
      </c>
      <c r="E263" s="197">
        <v>139</v>
      </c>
      <c r="F263" s="197">
        <v>114</v>
      </c>
      <c r="G263" s="197">
        <v>154</v>
      </c>
      <c r="H263" s="197">
        <v>123</v>
      </c>
      <c r="I263" s="197">
        <v>120</v>
      </c>
      <c r="Q263" s="197">
        <v>57</v>
      </c>
    </row>
    <row r="264" spans="1:17" x14ac:dyDescent="0.2">
      <c r="A264" s="197" t="s">
        <v>994</v>
      </c>
      <c r="B264" s="197" t="s">
        <v>995</v>
      </c>
      <c r="C264" s="197">
        <v>367</v>
      </c>
      <c r="D264" s="197">
        <v>62</v>
      </c>
      <c r="E264" s="197">
        <v>51</v>
      </c>
      <c r="F264" s="197">
        <v>66</v>
      </c>
      <c r="G264" s="197">
        <v>63</v>
      </c>
      <c r="H264" s="197">
        <v>64</v>
      </c>
      <c r="I264" s="197">
        <v>61</v>
      </c>
    </row>
    <row r="265" spans="1:17" x14ac:dyDescent="0.2">
      <c r="A265" s="197" t="s">
        <v>351</v>
      </c>
      <c r="B265" s="197" t="s">
        <v>635</v>
      </c>
      <c r="C265" s="197">
        <v>1126</v>
      </c>
      <c r="D265" s="197">
        <v>68</v>
      </c>
      <c r="E265" s="197">
        <v>229</v>
      </c>
      <c r="F265" s="197">
        <v>216</v>
      </c>
      <c r="G265" s="197">
        <v>207</v>
      </c>
      <c r="H265" s="197">
        <v>188</v>
      </c>
      <c r="I265" s="197">
        <v>198</v>
      </c>
      <c r="Q265" s="197">
        <v>20</v>
      </c>
    </row>
    <row r="266" spans="1:17" x14ac:dyDescent="0.2">
      <c r="A266" s="197" t="s">
        <v>950</v>
      </c>
      <c r="B266" s="197" t="s">
        <v>951</v>
      </c>
      <c r="C266" s="197">
        <v>226</v>
      </c>
      <c r="D266" s="197">
        <v>86</v>
      </c>
      <c r="E266" s="197">
        <v>45</v>
      </c>
      <c r="F266" s="197">
        <v>23</v>
      </c>
      <c r="G266" s="197">
        <v>35</v>
      </c>
      <c r="H266" s="197">
        <v>21</v>
      </c>
      <c r="I266" s="197">
        <v>16</v>
      </c>
    </row>
    <row r="267" spans="1:17" x14ac:dyDescent="0.2">
      <c r="A267" s="197" t="s">
        <v>352</v>
      </c>
      <c r="B267" s="197" t="s">
        <v>634</v>
      </c>
      <c r="C267" s="197">
        <v>683</v>
      </c>
      <c r="D267" s="197">
        <v>137</v>
      </c>
      <c r="E267" s="197">
        <v>113</v>
      </c>
      <c r="F267" s="197">
        <v>115</v>
      </c>
      <c r="G267" s="197">
        <v>99</v>
      </c>
      <c r="H267" s="197">
        <v>85</v>
      </c>
      <c r="I267" s="197">
        <v>100</v>
      </c>
      <c r="Q267" s="197">
        <v>34</v>
      </c>
    </row>
    <row r="268" spans="1:17" x14ac:dyDescent="0.2">
      <c r="A268" s="197" t="s">
        <v>353</v>
      </c>
      <c r="B268" s="197" t="s">
        <v>633</v>
      </c>
      <c r="C268" s="197">
        <v>835</v>
      </c>
      <c r="D268" s="197">
        <v>120</v>
      </c>
      <c r="E268" s="197">
        <v>123</v>
      </c>
      <c r="F268" s="197">
        <v>122</v>
      </c>
      <c r="G268" s="197">
        <v>149</v>
      </c>
      <c r="H268" s="197">
        <v>128</v>
      </c>
      <c r="I268" s="197">
        <v>137</v>
      </c>
      <c r="Q268" s="197">
        <v>56</v>
      </c>
    </row>
    <row r="269" spans="1:17" x14ac:dyDescent="0.2">
      <c r="A269" s="197" t="s">
        <v>354</v>
      </c>
      <c r="B269" s="197" t="s">
        <v>632</v>
      </c>
      <c r="C269" s="197">
        <v>520</v>
      </c>
      <c r="D269" s="197">
        <v>76</v>
      </c>
      <c r="E269" s="197">
        <v>75</v>
      </c>
      <c r="F269" s="197">
        <v>92</v>
      </c>
      <c r="G269" s="197">
        <v>79</v>
      </c>
      <c r="H269" s="197">
        <v>76</v>
      </c>
      <c r="I269" s="197">
        <v>110</v>
      </c>
      <c r="Q269" s="197">
        <v>12</v>
      </c>
    </row>
    <row r="270" spans="1:17" x14ac:dyDescent="0.2">
      <c r="A270" s="197" t="s">
        <v>355</v>
      </c>
      <c r="B270" s="197" t="s">
        <v>631</v>
      </c>
      <c r="C270" s="197">
        <v>655</v>
      </c>
      <c r="D270" s="197">
        <v>93</v>
      </c>
      <c r="E270" s="197">
        <v>105</v>
      </c>
      <c r="F270" s="197">
        <v>79</v>
      </c>
      <c r="G270" s="197">
        <v>88</v>
      </c>
      <c r="H270" s="197">
        <v>113</v>
      </c>
      <c r="I270" s="197">
        <v>96</v>
      </c>
      <c r="Q270" s="197">
        <v>81</v>
      </c>
    </row>
    <row r="271" spans="1:17" x14ac:dyDescent="0.2">
      <c r="A271" s="197" t="s">
        <v>356</v>
      </c>
      <c r="B271" s="197" t="s">
        <v>630</v>
      </c>
      <c r="C271" s="197">
        <v>442</v>
      </c>
      <c r="D271" s="197">
        <v>49</v>
      </c>
      <c r="E271" s="197">
        <v>62</v>
      </c>
      <c r="F271" s="197">
        <v>67</v>
      </c>
      <c r="G271" s="197">
        <v>61</v>
      </c>
      <c r="H271" s="197">
        <v>50</v>
      </c>
      <c r="I271" s="197">
        <v>57</v>
      </c>
      <c r="Q271" s="197">
        <v>96</v>
      </c>
    </row>
    <row r="272" spans="1:17" x14ac:dyDescent="0.2">
      <c r="A272" s="197" t="s">
        <v>357</v>
      </c>
      <c r="B272" s="197" t="s">
        <v>629</v>
      </c>
      <c r="C272" s="197">
        <v>385</v>
      </c>
      <c r="D272" s="197">
        <v>73</v>
      </c>
      <c r="E272" s="197">
        <v>77</v>
      </c>
      <c r="F272" s="197">
        <v>48</v>
      </c>
      <c r="G272" s="197">
        <v>59</v>
      </c>
      <c r="H272" s="197">
        <v>58</v>
      </c>
      <c r="I272" s="197">
        <v>53</v>
      </c>
      <c r="Q272" s="197">
        <v>17</v>
      </c>
    </row>
    <row r="273" spans="1:17" x14ac:dyDescent="0.2">
      <c r="A273" s="197" t="s">
        <v>358</v>
      </c>
      <c r="B273" s="197" t="s">
        <v>628</v>
      </c>
      <c r="C273" s="197">
        <v>577</v>
      </c>
      <c r="D273" s="197">
        <v>73</v>
      </c>
      <c r="E273" s="197">
        <v>95</v>
      </c>
      <c r="F273" s="197">
        <v>93</v>
      </c>
      <c r="G273" s="197">
        <v>85</v>
      </c>
      <c r="H273" s="197">
        <v>113</v>
      </c>
      <c r="I273" s="197">
        <v>99</v>
      </c>
      <c r="Q273" s="197">
        <v>19</v>
      </c>
    </row>
    <row r="274" spans="1:17" x14ac:dyDescent="0.2">
      <c r="A274" s="197" t="s">
        <v>359</v>
      </c>
      <c r="B274" s="197" t="s">
        <v>627</v>
      </c>
      <c r="C274" s="197">
        <v>379</v>
      </c>
      <c r="D274" s="197">
        <v>50</v>
      </c>
      <c r="E274" s="197">
        <v>50</v>
      </c>
      <c r="F274" s="197">
        <v>61</v>
      </c>
      <c r="G274" s="197">
        <v>62</v>
      </c>
      <c r="H274" s="197">
        <v>66</v>
      </c>
      <c r="I274" s="197">
        <v>62</v>
      </c>
      <c r="Q274" s="197">
        <v>28</v>
      </c>
    </row>
    <row r="275" spans="1:17" x14ac:dyDescent="0.2">
      <c r="A275" s="197" t="s">
        <v>360</v>
      </c>
      <c r="B275" s="197" t="s">
        <v>113</v>
      </c>
      <c r="C275" s="197">
        <v>881</v>
      </c>
      <c r="D275" s="197">
        <v>78</v>
      </c>
      <c r="E275" s="197">
        <v>90</v>
      </c>
      <c r="F275" s="197">
        <v>97</v>
      </c>
      <c r="G275" s="197">
        <v>96</v>
      </c>
      <c r="H275" s="197">
        <v>108</v>
      </c>
      <c r="I275" s="197">
        <v>119</v>
      </c>
      <c r="J275" s="197">
        <v>100</v>
      </c>
      <c r="K275" s="197">
        <v>82</v>
      </c>
      <c r="L275" s="197">
        <v>92</v>
      </c>
      <c r="Q275" s="197">
        <v>19</v>
      </c>
    </row>
    <row r="276" spans="1:17" x14ac:dyDescent="0.2">
      <c r="A276" s="197" t="s">
        <v>361</v>
      </c>
      <c r="B276" s="197" t="s">
        <v>626</v>
      </c>
      <c r="C276" s="197">
        <v>670</v>
      </c>
      <c r="D276" s="197">
        <v>76</v>
      </c>
      <c r="E276" s="197">
        <v>90</v>
      </c>
      <c r="F276" s="197">
        <v>84</v>
      </c>
      <c r="G276" s="197">
        <v>108</v>
      </c>
      <c r="H276" s="197">
        <v>110</v>
      </c>
      <c r="I276" s="197">
        <v>158</v>
      </c>
      <c r="Q276" s="197">
        <v>44</v>
      </c>
    </row>
    <row r="277" spans="1:17" x14ac:dyDescent="0.2">
      <c r="A277" s="197" t="s">
        <v>362</v>
      </c>
      <c r="B277" s="197" t="s">
        <v>625</v>
      </c>
      <c r="C277" s="197">
        <v>718</v>
      </c>
      <c r="D277" s="197">
        <v>121</v>
      </c>
      <c r="E277" s="197">
        <v>122</v>
      </c>
      <c r="F277" s="197">
        <v>126</v>
      </c>
      <c r="G277" s="197">
        <v>125</v>
      </c>
      <c r="H277" s="197">
        <v>95</v>
      </c>
      <c r="I277" s="197">
        <v>69</v>
      </c>
      <c r="J277" s="197">
        <v>41</v>
      </c>
      <c r="Q277" s="197">
        <v>19</v>
      </c>
    </row>
    <row r="278" spans="1:17" x14ac:dyDescent="0.2">
      <c r="A278" s="197" t="s">
        <v>363</v>
      </c>
      <c r="B278" s="197" t="s">
        <v>624</v>
      </c>
      <c r="C278" s="197">
        <v>279</v>
      </c>
      <c r="D278" s="197">
        <v>38</v>
      </c>
      <c r="E278" s="197">
        <v>53</v>
      </c>
      <c r="F278" s="197">
        <v>55</v>
      </c>
      <c r="G278" s="197">
        <v>66</v>
      </c>
      <c r="H278" s="197">
        <v>40</v>
      </c>
      <c r="I278" s="197">
        <v>27</v>
      </c>
    </row>
    <row r="279" spans="1:17" x14ac:dyDescent="0.2">
      <c r="A279" s="197" t="s">
        <v>364</v>
      </c>
      <c r="B279" s="197" t="s">
        <v>892</v>
      </c>
      <c r="C279" s="197">
        <v>481</v>
      </c>
      <c r="D279" s="197">
        <v>62</v>
      </c>
      <c r="E279" s="197">
        <v>44</v>
      </c>
      <c r="F279" s="197">
        <v>47</v>
      </c>
      <c r="G279" s="197">
        <v>55</v>
      </c>
      <c r="H279" s="197">
        <v>66</v>
      </c>
      <c r="I279" s="197">
        <v>53</v>
      </c>
      <c r="J279" s="197">
        <v>50</v>
      </c>
      <c r="K279" s="197">
        <v>44</v>
      </c>
      <c r="L279" s="197">
        <v>41</v>
      </c>
      <c r="Q279" s="197">
        <v>19</v>
      </c>
    </row>
    <row r="280" spans="1:17" x14ac:dyDescent="0.2">
      <c r="A280" s="197" t="s">
        <v>365</v>
      </c>
      <c r="B280" s="197" t="s">
        <v>893</v>
      </c>
      <c r="C280" s="197">
        <v>606</v>
      </c>
      <c r="D280" s="197">
        <v>81</v>
      </c>
      <c r="E280" s="197">
        <v>58</v>
      </c>
      <c r="F280" s="197">
        <v>51</v>
      </c>
      <c r="G280" s="197">
        <v>68</v>
      </c>
      <c r="H280" s="197">
        <v>51</v>
      </c>
      <c r="I280" s="197">
        <v>40</v>
      </c>
      <c r="J280" s="197">
        <v>60</v>
      </c>
      <c r="K280" s="197">
        <v>77</v>
      </c>
      <c r="L280" s="197">
        <v>51</v>
      </c>
      <c r="Q280" s="197">
        <v>69</v>
      </c>
    </row>
    <row r="281" spans="1:17" x14ac:dyDescent="0.2">
      <c r="A281" s="197" t="s">
        <v>366</v>
      </c>
      <c r="B281" s="197" t="s">
        <v>623</v>
      </c>
      <c r="C281" s="197">
        <v>268</v>
      </c>
      <c r="D281" s="197">
        <v>48</v>
      </c>
      <c r="E281" s="197">
        <v>51</v>
      </c>
      <c r="F281" s="197">
        <v>40</v>
      </c>
      <c r="G281" s="197">
        <v>46</v>
      </c>
      <c r="H281" s="197">
        <v>37</v>
      </c>
      <c r="I281" s="197">
        <v>27</v>
      </c>
      <c r="Q281" s="197">
        <v>19</v>
      </c>
    </row>
    <row r="282" spans="1:17" x14ac:dyDescent="0.2">
      <c r="A282" s="197" t="s">
        <v>367</v>
      </c>
      <c r="B282" s="197" t="s">
        <v>622</v>
      </c>
      <c r="C282" s="197">
        <v>623</v>
      </c>
      <c r="D282" s="197">
        <v>95</v>
      </c>
      <c r="E282" s="197">
        <v>86</v>
      </c>
      <c r="F282" s="197">
        <v>77</v>
      </c>
      <c r="G282" s="197">
        <v>106</v>
      </c>
      <c r="H282" s="197">
        <v>112</v>
      </c>
      <c r="I282" s="197">
        <v>109</v>
      </c>
      <c r="Q282" s="197">
        <v>38</v>
      </c>
    </row>
    <row r="283" spans="1:17" x14ac:dyDescent="0.2">
      <c r="A283" s="197" t="s">
        <v>368</v>
      </c>
      <c r="B283" s="197" t="s">
        <v>80</v>
      </c>
      <c r="C283" s="197">
        <v>1297</v>
      </c>
      <c r="D283" s="197">
        <v>125</v>
      </c>
      <c r="E283" s="197">
        <v>134</v>
      </c>
      <c r="F283" s="197">
        <v>136</v>
      </c>
      <c r="G283" s="197">
        <v>133</v>
      </c>
      <c r="H283" s="197">
        <v>127</v>
      </c>
      <c r="I283" s="197">
        <v>146</v>
      </c>
      <c r="J283" s="197">
        <v>139</v>
      </c>
      <c r="K283" s="197">
        <v>155</v>
      </c>
      <c r="L283" s="197">
        <v>163</v>
      </c>
      <c r="Q283" s="197">
        <v>39</v>
      </c>
    </row>
    <row r="284" spans="1:17" x14ac:dyDescent="0.2">
      <c r="A284" s="197" t="s">
        <v>369</v>
      </c>
      <c r="B284" s="197" t="s">
        <v>621</v>
      </c>
      <c r="C284" s="197">
        <v>365</v>
      </c>
      <c r="D284" s="197">
        <v>71</v>
      </c>
      <c r="E284" s="197">
        <v>69</v>
      </c>
      <c r="F284" s="197">
        <v>54</v>
      </c>
      <c r="G284" s="197">
        <v>45</v>
      </c>
      <c r="H284" s="197">
        <v>35</v>
      </c>
      <c r="I284" s="197">
        <v>20</v>
      </c>
      <c r="Q284" s="197">
        <v>71</v>
      </c>
    </row>
    <row r="285" spans="1:17" x14ac:dyDescent="0.2">
      <c r="A285" s="197" t="s">
        <v>370</v>
      </c>
      <c r="B285" s="197" t="s">
        <v>620</v>
      </c>
      <c r="C285" s="197">
        <v>804</v>
      </c>
      <c r="D285" s="197">
        <v>135</v>
      </c>
      <c r="E285" s="197">
        <v>117</v>
      </c>
      <c r="F285" s="197">
        <v>129</v>
      </c>
      <c r="G285" s="197">
        <v>111</v>
      </c>
      <c r="H285" s="197">
        <v>114</v>
      </c>
      <c r="I285" s="197">
        <v>98</v>
      </c>
      <c r="Q285" s="197">
        <v>100</v>
      </c>
    </row>
    <row r="286" spans="1:17" x14ac:dyDescent="0.2">
      <c r="A286" s="197" t="s">
        <v>371</v>
      </c>
      <c r="B286" s="197" t="s">
        <v>619</v>
      </c>
      <c r="C286" s="197">
        <v>668</v>
      </c>
      <c r="D286" s="197">
        <v>99</v>
      </c>
      <c r="E286" s="197">
        <v>99</v>
      </c>
      <c r="F286" s="197">
        <v>117</v>
      </c>
      <c r="G286" s="197">
        <v>126</v>
      </c>
      <c r="H286" s="197">
        <v>100</v>
      </c>
      <c r="I286" s="197">
        <v>120</v>
      </c>
      <c r="Q286" s="197">
        <v>7</v>
      </c>
    </row>
    <row r="287" spans="1:17" x14ac:dyDescent="0.2">
      <c r="A287" s="197" t="s">
        <v>372</v>
      </c>
      <c r="B287" s="197" t="s">
        <v>522</v>
      </c>
      <c r="C287" s="197">
        <v>1219</v>
      </c>
      <c r="J287" s="197">
        <v>408</v>
      </c>
      <c r="K287" s="197">
        <v>402</v>
      </c>
      <c r="L287" s="197">
        <v>409</v>
      </c>
    </row>
    <row r="288" spans="1:17" x14ac:dyDescent="0.2">
      <c r="A288" s="197" t="s">
        <v>894</v>
      </c>
      <c r="B288" s="197" t="s">
        <v>895</v>
      </c>
      <c r="C288" s="197">
        <v>22</v>
      </c>
      <c r="J288" s="197">
        <v>22</v>
      </c>
    </row>
    <row r="289" spans="1:12" x14ac:dyDescent="0.2">
      <c r="A289" s="197" t="s">
        <v>373</v>
      </c>
      <c r="B289" s="197" t="s">
        <v>21</v>
      </c>
      <c r="C289" s="197">
        <v>235</v>
      </c>
      <c r="J289" s="197">
        <v>80</v>
      </c>
      <c r="K289" s="197">
        <v>73</v>
      </c>
      <c r="L289" s="197">
        <v>82</v>
      </c>
    </row>
    <row r="290" spans="1:12" x14ac:dyDescent="0.2">
      <c r="A290" s="197" t="s">
        <v>896</v>
      </c>
      <c r="B290" s="197" t="s">
        <v>897</v>
      </c>
      <c r="C290" s="197">
        <v>129</v>
      </c>
      <c r="J290" s="197">
        <v>44</v>
      </c>
      <c r="K290" s="197">
        <v>46</v>
      </c>
      <c r="L290" s="197">
        <v>39</v>
      </c>
    </row>
    <row r="291" spans="1:12" x14ac:dyDescent="0.2">
      <c r="A291" s="197" t="s">
        <v>374</v>
      </c>
      <c r="B291" s="197" t="s">
        <v>618</v>
      </c>
      <c r="C291" s="197">
        <v>330</v>
      </c>
      <c r="J291" s="197">
        <v>107</v>
      </c>
      <c r="K291" s="197">
        <v>109</v>
      </c>
      <c r="L291" s="197">
        <v>114</v>
      </c>
    </row>
    <row r="292" spans="1:12" x14ac:dyDescent="0.2">
      <c r="A292" s="197" t="s">
        <v>375</v>
      </c>
      <c r="B292" s="197" t="s">
        <v>527</v>
      </c>
      <c r="C292" s="197">
        <v>80</v>
      </c>
      <c r="J292" s="197">
        <v>19</v>
      </c>
      <c r="K292" s="197">
        <v>28</v>
      </c>
      <c r="L292" s="197">
        <v>33</v>
      </c>
    </row>
    <row r="293" spans="1:12" x14ac:dyDescent="0.2">
      <c r="A293" s="197" t="s">
        <v>376</v>
      </c>
      <c r="B293" s="197" t="s">
        <v>529</v>
      </c>
      <c r="C293" s="197">
        <v>356</v>
      </c>
      <c r="J293" s="197">
        <v>132</v>
      </c>
      <c r="K293" s="197">
        <v>119</v>
      </c>
      <c r="L293" s="197">
        <v>105</v>
      </c>
    </row>
    <row r="294" spans="1:12" x14ac:dyDescent="0.2">
      <c r="A294" s="197" t="s">
        <v>377</v>
      </c>
      <c r="B294" s="197" t="s">
        <v>518</v>
      </c>
      <c r="C294" s="197">
        <v>311</v>
      </c>
      <c r="J294" s="197">
        <v>104</v>
      </c>
      <c r="K294" s="197">
        <v>93</v>
      </c>
      <c r="L294" s="197">
        <v>114</v>
      </c>
    </row>
    <row r="295" spans="1:12" x14ac:dyDescent="0.2">
      <c r="A295" s="197" t="s">
        <v>378</v>
      </c>
      <c r="B295" s="197" t="s">
        <v>22</v>
      </c>
      <c r="C295" s="197">
        <v>472</v>
      </c>
      <c r="J295" s="197">
        <v>120</v>
      </c>
      <c r="K295" s="197">
        <v>161</v>
      </c>
      <c r="L295" s="197">
        <v>191</v>
      </c>
    </row>
    <row r="296" spans="1:12" x14ac:dyDescent="0.2">
      <c r="A296" s="197" t="s">
        <v>379</v>
      </c>
      <c r="B296" s="197" t="s">
        <v>114</v>
      </c>
      <c r="C296" s="197">
        <v>1378</v>
      </c>
      <c r="J296" s="197">
        <v>415</v>
      </c>
      <c r="K296" s="197">
        <v>462</v>
      </c>
      <c r="L296" s="197">
        <v>501</v>
      </c>
    </row>
    <row r="297" spans="1:12" x14ac:dyDescent="0.2">
      <c r="A297" s="197" t="s">
        <v>617</v>
      </c>
      <c r="B297" s="197" t="s">
        <v>550</v>
      </c>
      <c r="C297" s="197">
        <v>173</v>
      </c>
      <c r="J297" s="197">
        <v>49</v>
      </c>
      <c r="K297" s="197">
        <v>73</v>
      </c>
      <c r="L297" s="197">
        <v>51</v>
      </c>
    </row>
    <row r="298" spans="1:12" x14ac:dyDescent="0.2">
      <c r="A298" s="197" t="s">
        <v>996</v>
      </c>
      <c r="B298" s="197" t="s">
        <v>997</v>
      </c>
      <c r="C298" s="197">
        <v>547</v>
      </c>
      <c r="J298" s="197">
        <v>230</v>
      </c>
      <c r="K298" s="197">
        <v>162</v>
      </c>
      <c r="L298" s="197">
        <v>155</v>
      </c>
    </row>
    <row r="299" spans="1:12" x14ac:dyDescent="0.2">
      <c r="A299" s="197" t="s">
        <v>998</v>
      </c>
      <c r="B299" s="197" t="s">
        <v>999</v>
      </c>
      <c r="C299" s="197">
        <v>456</v>
      </c>
      <c r="J299" s="197">
        <v>170</v>
      </c>
      <c r="K299" s="197">
        <v>159</v>
      </c>
      <c r="L299" s="197">
        <v>127</v>
      </c>
    </row>
    <row r="300" spans="1:12" x14ac:dyDescent="0.2">
      <c r="A300" s="197" t="s">
        <v>380</v>
      </c>
      <c r="B300" s="197" t="s">
        <v>833</v>
      </c>
      <c r="C300" s="197">
        <v>592</v>
      </c>
      <c r="J300" s="197">
        <v>170</v>
      </c>
      <c r="K300" s="197">
        <v>215</v>
      </c>
      <c r="L300" s="197">
        <v>207</v>
      </c>
    </row>
    <row r="301" spans="1:12" x14ac:dyDescent="0.2">
      <c r="A301" s="197" t="s">
        <v>381</v>
      </c>
      <c r="B301" s="197" t="s">
        <v>2</v>
      </c>
      <c r="C301" s="197">
        <v>1333</v>
      </c>
      <c r="J301" s="197">
        <v>498</v>
      </c>
      <c r="K301" s="197">
        <v>435</v>
      </c>
      <c r="L301" s="197">
        <v>400</v>
      </c>
    </row>
    <row r="302" spans="1:12" x14ac:dyDescent="0.2">
      <c r="A302" s="197" t="s">
        <v>382</v>
      </c>
      <c r="B302" s="197" t="s">
        <v>616</v>
      </c>
      <c r="C302" s="197">
        <v>592</v>
      </c>
      <c r="J302" s="197">
        <v>191</v>
      </c>
      <c r="K302" s="197">
        <v>198</v>
      </c>
      <c r="L302" s="197">
        <v>203</v>
      </c>
    </row>
    <row r="303" spans="1:12" x14ac:dyDescent="0.2">
      <c r="A303" s="197" t="s">
        <v>383</v>
      </c>
      <c r="B303" s="197" t="s">
        <v>92</v>
      </c>
      <c r="C303" s="197">
        <v>907</v>
      </c>
      <c r="J303" s="197">
        <v>266</v>
      </c>
      <c r="K303" s="197">
        <v>306</v>
      </c>
      <c r="L303" s="197">
        <v>335</v>
      </c>
    </row>
    <row r="304" spans="1:12" x14ac:dyDescent="0.2">
      <c r="A304" s="197" t="s">
        <v>384</v>
      </c>
      <c r="B304" s="197" t="s">
        <v>615</v>
      </c>
      <c r="C304" s="197">
        <v>447</v>
      </c>
      <c r="J304" s="197">
        <v>150</v>
      </c>
      <c r="K304" s="197">
        <v>150</v>
      </c>
      <c r="L304" s="197">
        <v>147</v>
      </c>
    </row>
    <row r="305" spans="1:17" x14ac:dyDescent="0.2">
      <c r="A305" s="197" t="s">
        <v>385</v>
      </c>
      <c r="B305" s="197" t="s">
        <v>614</v>
      </c>
      <c r="C305" s="197">
        <v>1299</v>
      </c>
      <c r="J305" s="197">
        <v>359</v>
      </c>
      <c r="K305" s="197">
        <v>461</v>
      </c>
      <c r="L305" s="197">
        <v>479</v>
      </c>
    </row>
    <row r="306" spans="1:17" x14ac:dyDescent="0.2">
      <c r="A306" s="197" t="s">
        <v>386</v>
      </c>
      <c r="B306" s="197" t="s">
        <v>23</v>
      </c>
      <c r="C306" s="197">
        <v>740</v>
      </c>
      <c r="J306" s="197">
        <v>212</v>
      </c>
      <c r="K306" s="197">
        <v>288</v>
      </c>
      <c r="L306" s="197">
        <v>240</v>
      </c>
    </row>
    <row r="307" spans="1:17" x14ac:dyDescent="0.2">
      <c r="A307" s="197" t="s">
        <v>387</v>
      </c>
      <c r="B307" s="197" t="s">
        <v>530</v>
      </c>
      <c r="C307" s="197">
        <v>794</v>
      </c>
      <c r="J307" s="197">
        <v>298</v>
      </c>
      <c r="K307" s="197">
        <v>244</v>
      </c>
      <c r="L307" s="197">
        <v>252</v>
      </c>
    </row>
    <row r="308" spans="1:17" x14ac:dyDescent="0.2">
      <c r="A308" s="197" t="s">
        <v>388</v>
      </c>
      <c r="B308" s="197" t="s">
        <v>512</v>
      </c>
      <c r="C308" s="197">
        <v>581</v>
      </c>
      <c r="J308" s="197">
        <v>88</v>
      </c>
      <c r="K308" s="197">
        <v>89</v>
      </c>
      <c r="L308" s="197">
        <v>87</v>
      </c>
      <c r="M308" s="197">
        <v>95</v>
      </c>
      <c r="N308" s="197">
        <v>81</v>
      </c>
      <c r="O308" s="197">
        <v>75</v>
      </c>
      <c r="P308" s="197">
        <v>66</v>
      </c>
    </row>
    <row r="309" spans="1:17" x14ac:dyDescent="0.2">
      <c r="A309" s="197" t="s">
        <v>389</v>
      </c>
      <c r="B309" s="197" t="s">
        <v>10</v>
      </c>
      <c r="C309" s="197">
        <v>482</v>
      </c>
      <c r="J309" s="197">
        <v>135</v>
      </c>
      <c r="K309" s="197">
        <v>145</v>
      </c>
      <c r="L309" s="197">
        <v>202</v>
      </c>
    </row>
    <row r="310" spans="1:17" x14ac:dyDescent="0.2">
      <c r="A310" s="197" t="s">
        <v>390</v>
      </c>
      <c r="B310" s="197" t="s">
        <v>533</v>
      </c>
      <c r="C310" s="197">
        <v>235</v>
      </c>
      <c r="J310" s="197">
        <v>84</v>
      </c>
      <c r="K310" s="197">
        <v>81</v>
      </c>
      <c r="L310" s="197">
        <v>70</v>
      </c>
    </row>
    <row r="311" spans="1:17" x14ac:dyDescent="0.2">
      <c r="A311" s="197" t="s">
        <v>391</v>
      </c>
      <c r="B311" s="197" t="s">
        <v>898</v>
      </c>
      <c r="C311" s="197">
        <v>28</v>
      </c>
      <c r="J311" s="197">
        <v>28</v>
      </c>
    </row>
    <row r="312" spans="1:17" x14ac:dyDescent="0.2">
      <c r="A312" s="197" t="s">
        <v>613</v>
      </c>
      <c r="B312" s="197" t="s">
        <v>817</v>
      </c>
      <c r="C312" s="197">
        <v>289</v>
      </c>
      <c r="J312" s="197">
        <v>100</v>
      </c>
      <c r="K312" s="197">
        <v>90</v>
      </c>
      <c r="L312" s="197">
        <v>99</v>
      </c>
    </row>
    <row r="313" spans="1:17" x14ac:dyDescent="0.2">
      <c r="A313" s="197" t="s">
        <v>392</v>
      </c>
      <c r="B313" s="197" t="s">
        <v>531</v>
      </c>
      <c r="C313" s="197">
        <v>151</v>
      </c>
      <c r="J313" s="197">
        <v>66</v>
      </c>
      <c r="K313" s="197">
        <v>42</v>
      </c>
      <c r="L313" s="197">
        <v>43</v>
      </c>
    </row>
    <row r="314" spans="1:17" x14ac:dyDescent="0.2">
      <c r="A314" s="197" t="s">
        <v>393</v>
      </c>
      <c r="B314" s="197" t="s">
        <v>539</v>
      </c>
      <c r="C314" s="197">
        <v>302</v>
      </c>
      <c r="J314" s="197">
        <v>91</v>
      </c>
      <c r="K314" s="197">
        <v>113</v>
      </c>
      <c r="L314" s="197">
        <v>98</v>
      </c>
    </row>
    <row r="315" spans="1:17" x14ac:dyDescent="0.2">
      <c r="A315" s="197" t="s">
        <v>394</v>
      </c>
      <c r="B315" s="197" t="s">
        <v>546</v>
      </c>
      <c r="C315" s="197">
        <v>141</v>
      </c>
      <c r="J315" s="197">
        <v>43</v>
      </c>
      <c r="K315" s="197">
        <v>43</v>
      </c>
      <c r="L315" s="197">
        <v>55</v>
      </c>
    </row>
    <row r="316" spans="1:17" x14ac:dyDescent="0.2">
      <c r="A316" s="197" t="s">
        <v>395</v>
      </c>
      <c r="B316" s="197" t="s">
        <v>24</v>
      </c>
      <c r="C316" s="197">
        <v>477</v>
      </c>
      <c r="J316" s="197">
        <v>160</v>
      </c>
      <c r="K316" s="197">
        <v>141</v>
      </c>
      <c r="L316" s="197">
        <v>176</v>
      </c>
    </row>
    <row r="317" spans="1:17" x14ac:dyDescent="0.2">
      <c r="A317" s="197" t="s">
        <v>396</v>
      </c>
      <c r="B317" s="197" t="s">
        <v>81</v>
      </c>
      <c r="C317" s="197">
        <v>1150</v>
      </c>
      <c r="J317" s="197">
        <v>371</v>
      </c>
      <c r="K317" s="197">
        <v>337</v>
      </c>
      <c r="L317" s="197">
        <v>432</v>
      </c>
      <c r="Q317" s="197">
        <v>10</v>
      </c>
    </row>
    <row r="318" spans="1:17" x14ac:dyDescent="0.2">
      <c r="A318" s="197" t="s">
        <v>612</v>
      </c>
      <c r="B318" s="197" t="s">
        <v>899</v>
      </c>
      <c r="C318" s="197">
        <v>113</v>
      </c>
      <c r="J318" s="197">
        <v>38</v>
      </c>
      <c r="K318" s="197">
        <v>34</v>
      </c>
      <c r="L318" s="197">
        <v>41</v>
      </c>
    </row>
    <row r="319" spans="1:17" x14ac:dyDescent="0.2">
      <c r="A319" s="197" t="s">
        <v>397</v>
      </c>
      <c r="B319" s="197" t="s">
        <v>611</v>
      </c>
      <c r="C319" s="197">
        <v>307</v>
      </c>
      <c r="J319" s="197">
        <v>68</v>
      </c>
      <c r="K319" s="197">
        <v>123</v>
      </c>
      <c r="L319" s="197">
        <v>116</v>
      </c>
    </row>
    <row r="320" spans="1:17" x14ac:dyDescent="0.2">
      <c r="A320" s="197" t="s">
        <v>398</v>
      </c>
      <c r="B320" s="197" t="s">
        <v>25</v>
      </c>
      <c r="C320" s="197">
        <v>383</v>
      </c>
      <c r="J320" s="197">
        <v>94</v>
      </c>
      <c r="K320" s="197">
        <v>150</v>
      </c>
      <c r="L320" s="197">
        <v>139</v>
      </c>
    </row>
    <row r="321" spans="1:17" x14ac:dyDescent="0.2">
      <c r="A321" s="197" t="s">
        <v>399</v>
      </c>
      <c r="B321" s="197" t="s">
        <v>610</v>
      </c>
      <c r="C321" s="197">
        <v>455</v>
      </c>
      <c r="J321" s="197">
        <v>123</v>
      </c>
      <c r="K321" s="197">
        <v>165</v>
      </c>
      <c r="L321" s="197">
        <v>167</v>
      </c>
    </row>
    <row r="322" spans="1:17" x14ac:dyDescent="0.2">
      <c r="A322" s="197" t="s">
        <v>400</v>
      </c>
      <c r="B322" s="197" t="s">
        <v>609</v>
      </c>
      <c r="C322" s="197">
        <v>966</v>
      </c>
      <c r="J322" s="197">
        <v>337</v>
      </c>
      <c r="K322" s="197">
        <v>349</v>
      </c>
      <c r="L322" s="197">
        <v>280</v>
      </c>
    </row>
    <row r="323" spans="1:17" x14ac:dyDescent="0.2">
      <c r="A323" s="197" t="s">
        <v>401</v>
      </c>
      <c r="B323" s="197" t="s">
        <v>1000</v>
      </c>
      <c r="C323" s="197">
        <v>562</v>
      </c>
      <c r="L323" s="197">
        <v>341</v>
      </c>
      <c r="M323" s="197">
        <v>132</v>
      </c>
      <c r="N323" s="197">
        <v>89</v>
      </c>
    </row>
    <row r="324" spans="1:17" x14ac:dyDescent="0.2">
      <c r="A324" s="197" t="s">
        <v>952</v>
      </c>
      <c r="B324" s="197" t="s">
        <v>953</v>
      </c>
      <c r="C324" s="197">
        <v>124</v>
      </c>
      <c r="J324" s="197">
        <v>81</v>
      </c>
      <c r="K324" s="197">
        <v>22</v>
      </c>
      <c r="L324" s="197">
        <v>21</v>
      </c>
    </row>
    <row r="325" spans="1:17" x14ac:dyDescent="0.2">
      <c r="A325" s="197" t="s">
        <v>954</v>
      </c>
      <c r="B325" s="197" t="s">
        <v>955</v>
      </c>
      <c r="C325" s="197">
        <v>100</v>
      </c>
      <c r="J325" s="197">
        <v>100</v>
      </c>
    </row>
    <row r="326" spans="1:17" x14ac:dyDescent="0.2">
      <c r="A326" s="197" t="s">
        <v>402</v>
      </c>
      <c r="B326" s="197" t="s">
        <v>115</v>
      </c>
      <c r="C326" s="197">
        <v>851</v>
      </c>
      <c r="J326" s="197">
        <v>235</v>
      </c>
      <c r="K326" s="197">
        <v>282</v>
      </c>
      <c r="L326" s="197">
        <v>334</v>
      </c>
    </row>
    <row r="327" spans="1:17" x14ac:dyDescent="0.2">
      <c r="A327" s="197" t="s">
        <v>403</v>
      </c>
      <c r="B327" s="197" t="s">
        <v>1001</v>
      </c>
      <c r="C327" s="197">
        <v>1029</v>
      </c>
      <c r="J327" s="197">
        <v>341</v>
      </c>
      <c r="K327" s="197">
        <v>438</v>
      </c>
      <c r="L327" s="197">
        <v>250</v>
      </c>
    </row>
    <row r="328" spans="1:17" s="14" customFormat="1" x14ac:dyDescent="0.2">
      <c r="A328" s="197" t="s">
        <v>404</v>
      </c>
      <c r="B328" s="197" t="s">
        <v>26</v>
      </c>
      <c r="C328" s="197">
        <v>621</v>
      </c>
      <c r="D328" s="197"/>
      <c r="E328" s="197"/>
      <c r="F328" s="197"/>
      <c r="G328" s="197"/>
      <c r="H328" s="197"/>
      <c r="I328" s="197"/>
      <c r="J328" s="197">
        <v>181</v>
      </c>
      <c r="K328" s="197">
        <v>211</v>
      </c>
      <c r="L328" s="197">
        <v>229</v>
      </c>
      <c r="M328" s="197"/>
      <c r="N328" s="197"/>
      <c r="O328" s="197"/>
      <c r="P328" s="197"/>
      <c r="Q328" s="197"/>
    </row>
    <row r="329" spans="1:17" x14ac:dyDescent="0.2">
      <c r="A329" s="197" t="s">
        <v>979</v>
      </c>
      <c r="B329" s="197" t="s">
        <v>1002</v>
      </c>
      <c r="C329" s="197">
        <v>25</v>
      </c>
      <c r="J329" s="197">
        <v>25</v>
      </c>
    </row>
    <row r="330" spans="1:17" x14ac:dyDescent="0.2">
      <c r="A330" s="197" t="s">
        <v>405</v>
      </c>
      <c r="B330" s="197" t="s">
        <v>11</v>
      </c>
      <c r="C330" s="197">
        <v>122</v>
      </c>
      <c r="L330" s="197">
        <v>122</v>
      </c>
    </row>
    <row r="331" spans="1:17" x14ac:dyDescent="0.2">
      <c r="A331" s="197" t="s">
        <v>406</v>
      </c>
      <c r="B331" s="197" t="s">
        <v>116</v>
      </c>
      <c r="C331" s="197">
        <v>620</v>
      </c>
      <c r="J331" s="197">
        <v>215</v>
      </c>
      <c r="K331" s="197">
        <v>166</v>
      </c>
      <c r="L331" s="197">
        <v>239</v>
      </c>
    </row>
    <row r="332" spans="1:17" x14ac:dyDescent="0.2">
      <c r="A332" s="197" t="s">
        <v>407</v>
      </c>
      <c r="B332" s="197" t="s">
        <v>27</v>
      </c>
      <c r="C332" s="197">
        <v>1098</v>
      </c>
      <c r="J332" s="197">
        <v>332</v>
      </c>
      <c r="K332" s="197">
        <v>361</v>
      </c>
      <c r="L332" s="197">
        <v>405</v>
      </c>
    </row>
    <row r="333" spans="1:17" x14ac:dyDescent="0.2">
      <c r="A333" s="197" t="s">
        <v>408</v>
      </c>
      <c r="B333" s="197" t="s">
        <v>28</v>
      </c>
      <c r="C333" s="197">
        <v>1140</v>
      </c>
      <c r="J333" s="197">
        <v>346</v>
      </c>
      <c r="K333" s="197">
        <v>411</v>
      </c>
      <c r="L333" s="197">
        <v>383</v>
      </c>
    </row>
    <row r="334" spans="1:17" x14ac:dyDescent="0.2">
      <c r="A334" s="197" t="s">
        <v>409</v>
      </c>
      <c r="B334" s="197" t="s">
        <v>29</v>
      </c>
      <c r="C334" s="197">
        <v>1077</v>
      </c>
      <c r="J334" s="197">
        <v>311</v>
      </c>
      <c r="K334" s="197">
        <v>379</v>
      </c>
      <c r="L334" s="197">
        <v>387</v>
      </c>
    </row>
    <row r="335" spans="1:17" x14ac:dyDescent="0.2">
      <c r="A335" s="197" t="s">
        <v>410</v>
      </c>
      <c r="B335" s="197" t="s">
        <v>30</v>
      </c>
      <c r="C335" s="197">
        <v>785</v>
      </c>
      <c r="J335" s="197">
        <v>218</v>
      </c>
      <c r="K335" s="197">
        <v>276</v>
      </c>
      <c r="L335" s="197">
        <v>291</v>
      </c>
    </row>
    <row r="336" spans="1:17" x14ac:dyDescent="0.2">
      <c r="A336" s="197" t="s">
        <v>411</v>
      </c>
      <c r="B336" s="197" t="s">
        <v>31</v>
      </c>
      <c r="C336" s="197">
        <v>1208</v>
      </c>
      <c r="J336" s="197">
        <v>328</v>
      </c>
      <c r="K336" s="197">
        <v>436</v>
      </c>
      <c r="L336" s="197">
        <v>444</v>
      </c>
    </row>
    <row r="337" spans="1:17" x14ac:dyDescent="0.2">
      <c r="A337" s="197" t="s">
        <v>412</v>
      </c>
      <c r="B337" s="197" t="s">
        <v>32</v>
      </c>
      <c r="C337" s="197">
        <v>465</v>
      </c>
      <c r="J337" s="197">
        <v>119</v>
      </c>
      <c r="K337" s="197">
        <v>181</v>
      </c>
      <c r="L337" s="197">
        <v>165</v>
      </c>
    </row>
    <row r="338" spans="1:17" x14ac:dyDescent="0.2">
      <c r="A338" s="197" t="s">
        <v>413</v>
      </c>
      <c r="B338" s="197" t="s">
        <v>53</v>
      </c>
      <c r="C338" s="197">
        <v>308</v>
      </c>
      <c r="J338" s="197">
        <v>76</v>
      </c>
      <c r="K338" s="197">
        <v>125</v>
      </c>
      <c r="L338" s="197">
        <v>107</v>
      </c>
    </row>
    <row r="339" spans="1:17" x14ac:dyDescent="0.2">
      <c r="A339" s="197" t="s">
        <v>414</v>
      </c>
      <c r="B339" s="197" t="s">
        <v>12</v>
      </c>
      <c r="C339" s="197">
        <v>1197</v>
      </c>
      <c r="J339" s="197">
        <v>367</v>
      </c>
      <c r="K339" s="197">
        <v>410</v>
      </c>
      <c r="L339" s="197">
        <v>420</v>
      </c>
    </row>
    <row r="340" spans="1:17" x14ac:dyDescent="0.2">
      <c r="A340" s="197" t="s">
        <v>415</v>
      </c>
      <c r="B340" s="197" t="s">
        <v>33</v>
      </c>
      <c r="C340" s="197">
        <v>1187</v>
      </c>
      <c r="J340" s="197">
        <v>355</v>
      </c>
      <c r="K340" s="197">
        <v>384</v>
      </c>
      <c r="L340" s="197">
        <v>448</v>
      </c>
    </row>
    <row r="341" spans="1:17" x14ac:dyDescent="0.2">
      <c r="A341" s="197" t="s">
        <v>416</v>
      </c>
      <c r="B341" s="197" t="s">
        <v>34</v>
      </c>
      <c r="C341" s="197">
        <v>656</v>
      </c>
      <c r="J341" s="197">
        <v>229</v>
      </c>
      <c r="K341" s="197">
        <v>214</v>
      </c>
      <c r="L341" s="197">
        <v>213</v>
      </c>
    </row>
    <row r="342" spans="1:17" x14ac:dyDescent="0.2">
      <c r="A342" s="197" t="s">
        <v>417</v>
      </c>
      <c r="B342" s="197" t="s">
        <v>117</v>
      </c>
      <c r="C342" s="197">
        <v>615</v>
      </c>
      <c r="J342" s="197">
        <v>187</v>
      </c>
      <c r="K342" s="197">
        <v>229</v>
      </c>
      <c r="L342" s="197">
        <v>199</v>
      </c>
    </row>
    <row r="343" spans="1:17" x14ac:dyDescent="0.2">
      <c r="A343" s="197" t="s">
        <v>418</v>
      </c>
      <c r="B343" s="197" t="s">
        <v>3</v>
      </c>
      <c r="C343" s="197">
        <v>500</v>
      </c>
      <c r="J343" s="197">
        <v>172</v>
      </c>
      <c r="K343" s="197">
        <v>159</v>
      </c>
      <c r="L343" s="197">
        <v>169</v>
      </c>
    </row>
    <row r="344" spans="1:17" x14ac:dyDescent="0.2">
      <c r="A344" s="197" t="s">
        <v>419</v>
      </c>
      <c r="B344" s="197" t="s">
        <v>35</v>
      </c>
      <c r="C344" s="197">
        <v>751</v>
      </c>
      <c r="J344" s="197">
        <v>275</v>
      </c>
      <c r="K344" s="197">
        <v>240</v>
      </c>
      <c r="L344" s="197">
        <v>236</v>
      </c>
    </row>
    <row r="345" spans="1:17" x14ac:dyDescent="0.2">
      <c r="A345" s="197" t="s">
        <v>420</v>
      </c>
      <c r="B345" s="197" t="s">
        <v>523</v>
      </c>
      <c r="C345" s="197">
        <v>812</v>
      </c>
      <c r="J345" s="197">
        <v>265</v>
      </c>
      <c r="K345" s="197">
        <v>285</v>
      </c>
      <c r="L345" s="197">
        <v>262</v>
      </c>
    </row>
    <row r="346" spans="1:17" s="15" customFormat="1" x14ac:dyDescent="0.2">
      <c r="A346" s="197" t="s">
        <v>421</v>
      </c>
      <c r="B346" s="197" t="s">
        <v>36</v>
      </c>
      <c r="C346" s="197">
        <v>134</v>
      </c>
      <c r="D346" s="197"/>
      <c r="E346" s="197"/>
      <c r="F346" s="197"/>
      <c r="G346" s="197"/>
      <c r="H346" s="197"/>
      <c r="I346" s="197"/>
      <c r="J346" s="197"/>
      <c r="K346" s="197"/>
      <c r="L346" s="197">
        <v>134</v>
      </c>
      <c r="M346" s="197"/>
      <c r="N346" s="197"/>
      <c r="O346" s="197"/>
      <c r="P346" s="197"/>
      <c r="Q346" s="197"/>
    </row>
    <row r="347" spans="1:17" x14ac:dyDescent="0.2">
      <c r="A347" s="197" t="s">
        <v>422</v>
      </c>
      <c r="B347" s="197" t="s">
        <v>37</v>
      </c>
      <c r="C347" s="197">
        <v>943</v>
      </c>
      <c r="J347" s="197">
        <v>363</v>
      </c>
      <c r="K347" s="197">
        <v>294</v>
      </c>
      <c r="L347" s="197">
        <v>286</v>
      </c>
    </row>
    <row r="348" spans="1:17" x14ac:dyDescent="0.2">
      <c r="A348" s="197" t="s">
        <v>423</v>
      </c>
      <c r="B348" s="197" t="s">
        <v>38</v>
      </c>
      <c r="C348" s="197">
        <v>1472</v>
      </c>
      <c r="J348" s="197">
        <v>467</v>
      </c>
      <c r="K348" s="197">
        <v>494</v>
      </c>
      <c r="L348" s="197">
        <v>511</v>
      </c>
    </row>
    <row r="349" spans="1:17" x14ac:dyDescent="0.2">
      <c r="A349" s="197" t="s">
        <v>424</v>
      </c>
      <c r="B349" s="197" t="s">
        <v>54</v>
      </c>
      <c r="C349" s="197">
        <v>1017</v>
      </c>
      <c r="J349" s="197">
        <v>318</v>
      </c>
      <c r="K349" s="197">
        <v>354</v>
      </c>
      <c r="L349" s="197">
        <v>345</v>
      </c>
    </row>
    <row r="350" spans="1:17" x14ac:dyDescent="0.2">
      <c r="A350" s="197" t="s">
        <v>425</v>
      </c>
      <c r="B350" s="197" t="s">
        <v>39</v>
      </c>
      <c r="C350" s="197">
        <v>939</v>
      </c>
      <c r="J350" s="197">
        <v>334</v>
      </c>
      <c r="K350" s="197">
        <v>342</v>
      </c>
      <c r="L350" s="197">
        <v>263</v>
      </c>
    </row>
    <row r="351" spans="1:17" x14ac:dyDescent="0.2">
      <c r="A351" s="197" t="s">
        <v>426</v>
      </c>
      <c r="B351" s="197" t="s">
        <v>40</v>
      </c>
      <c r="C351" s="197">
        <v>765</v>
      </c>
      <c r="J351" s="197">
        <v>228</v>
      </c>
      <c r="K351" s="197">
        <v>286</v>
      </c>
      <c r="L351" s="197">
        <v>251</v>
      </c>
    </row>
    <row r="352" spans="1:17" x14ac:dyDescent="0.2">
      <c r="A352" s="197" t="s">
        <v>427</v>
      </c>
      <c r="B352" s="197" t="s">
        <v>118</v>
      </c>
      <c r="C352" s="197">
        <v>1131</v>
      </c>
      <c r="J352" s="197">
        <v>311</v>
      </c>
      <c r="K352" s="197">
        <v>393</v>
      </c>
      <c r="L352" s="197">
        <v>427</v>
      </c>
    </row>
    <row r="353" spans="1:12" x14ac:dyDescent="0.2">
      <c r="A353" s="197" t="s">
        <v>428</v>
      </c>
      <c r="B353" s="197" t="s">
        <v>41</v>
      </c>
      <c r="C353" s="197">
        <v>986</v>
      </c>
      <c r="J353" s="197">
        <v>304</v>
      </c>
      <c r="K353" s="197">
        <v>341</v>
      </c>
      <c r="L353" s="197">
        <v>341</v>
      </c>
    </row>
    <row r="354" spans="1:12" x14ac:dyDescent="0.2">
      <c r="A354" s="197" t="s">
        <v>429</v>
      </c>
      <c r="B354" s="197" t="s">
        <v>42</v>
      </c>
      <c r="C354" s="197">
        <v>1170</v>
      </c>
      <c r="J354" s="197">
        <v>288</v>
      </c>
      <c r="K354" s="197">
        <v>425</v>
      </c>
      <c r="L354" s="197">
        <v>457</v>
      </c>
    </row>
    <row r="355" spans="1:12" x14ac:dyDescent="0.2">
      <c r="A355" s="197" t="s">
        <v>430</v>
      </c>
      <c r="B355" s="197" t="s">
        <v>43</v>
      </c>
      <c r="C355" s="197">
        <v>1063</v>
      </c>
      <c r="J355" s="197">
        <v>325</v>
      </c>
      <c r="K355" s="197">
        <v>360</v>
      </c>
      <c r="L355" s="197">
        <v>378</v>
      </c>
    </row>
    <row r="356" spans="1:12" x14ac:dyDescent="0.2">
      <c r="A356" s="197" t="s">
        <v>431</v>
      </c>
      <c r="B356" s="197" t="s">
        <v>44</v>
      </c>
      <c r="C356" s="197">
        <v>85</v>
      </c>
      <c r="L356" s="197">
        <v>85</v>
      </c>
    </row>
    <row r="357" spans="1:12" x14ac:dyDescent="0.2">
      <c r="A357" s="197" t="s">
        <v>432</v>
      </c>
      <c r="B357" s="197" t="s">
        <v>45</v>
      </c>
      <c r="C357" s="197">
        <v>1103</v>
      </c>
      <c r="J357" s="197">
        <v>364</v>
      </c>
      <c r="K357" s="197">
        <v>344</v>
      </c>
      <c r="L357" s="197">
        <v>395</v>
      </c>
    </row>
    <row r="358" spans="1:12" x14ac:dyDescent="0.2">
      <c r="A358" s="197" t="s">
        <v>433</v>
      </c>
      <c r="B358" s="197" t="s">
        <v>119</v>
      </c>
      <c r="C358" s="197">
        <v>1767</v>
      </c>
      <c r="J358" s="197">
        <v>547</v>
      </c>
      <c r="K358" s="197">
        <v>597</v>
      </c>
      <c r="L358" s="197">
        <v>623</v>
      </c>
    </row>
    <row r="359" spans="1:12" x14ac:dyDescent="0.2">
      <c r="A359" s="197" t="s">
        <v>434</v>
      </c>
      <c r="B359" s="197" t="s">
        <v>46</v>
      </c>
      <c r="C359" s="197">
        <v>463</v>
      </c>
      <c r="J359" s="197">
        <v>134</v>
      </c>
      <c r="K359" s="197">
        <v>144</v>
      </c>
      <c r="L359" s="197">
        <v>185</v>
      </c>
    </row>
    <row r="360" spans="1:12" x14ac:dyDescent="0.2">
      <c r="A360" s="197" t="s">
        <v>435</v>
      </c>
      <c r="B360" s="197" t="s">
        <v>82</v>
      </c>
      <c r="C360" s="197">
        <v>1958</v>
      </c>
      <c r="J360" s="197">
        <v>567</v>
      </c>
      <c r="K360" s="197">
        <v>662</v>
      </c>
      <c r="L360" s="197">
        <v>729</v>
      </c>
    </row>
    <row r="361" spans="1:12" x14ac:dyDescent="0.2">
      <c r="A361" s="197" t="s">
        <v>436</v>
      </c>
      <c r="B361" s="197" t="s">
        <v>47</v>
      </c>
      <c r="C361" s="197">
        <v>563</v>
      </c>
      <c r="J361" s="197">
        <v>214</v>
      </c>
      <c r="K361" s="197">
        <v>174</v>
      </c>
      <c r="L361" s="197">
        <v>175</v>
      </c>
    </row>
    <row r="362" spans="1:12" x14ac:dyDescent="0.2">
      <c r="A362" s="197" t="s">
        <v>437</v>
      </c>
      <c r="B362" s="197" t="s">
        <v>48</v>
      </c>
      <c r="C362" s="197">
        <v>761</v>
      </c>
      <c r="J362" s="197">
        <v>220</v>
      </c>
      <c r="K362" s="197">
        <v>268</v>
      </c>
      <c r="L362" s="197">
        <v>273</v>
      </c>
    </row>
    <row r="363" spans="1:12" x14ac:dyDescent="0.2">
      <c r="A363" s="197" t="s">
        <v>438</v>
      </c>
      <c r="B363" s="197" t="s">
        <v>49</v>
      </c>
      <c r="C363" s="197">
        <v>1024</v>
      </c>
      <c r="J363" s="197">
        <v>321</v>
      </c>
      <c r="K363" s="197">
        <v>305</v>
      </c>
      <c r="L363" s="197">
        <v>398</v>
      </c>
    </row>
    <row r="364" spans="1:12" x14ac:dyDescent="0.2">
      <c r="A364" s="197" t="s">
        <v>439</v>
      </c>
      <c r="B364" s="197" t="s">
        <v>50</v>
      </c>
      <c r="C364" s="197">
        <v>1107</v>
      </c>
      <c r="J364" s="197">
        <v>350</v>
      </c>
      <c r="K364" s="197">
        <v>371</v>
      </c>
      <c r="L364" s="197">
        <v>386</v>
      </c>
    </row>
    <row r="365" spans="1:12" x14ac:dyDescent="0.2">
      <c r="A365" s="197" t="s">
        <v>440</v>
      </c>
      <c r="B365" s="197" t="s">
        <v>51</v>
      </c>
      <c r="C365" s="197">
        <v>1430</v>
      </c>
      <c r="J365" s="197">
        <v>535</v>
      </c>
      <c r="K365" s="197">
        <v>425</v>
      </c>
      <c r="L365" s="197">
        <v>470</v>
      </c>
    </row>
    <row r="366" spans="1:12" x14ac:dyDescent="0.2">
      <c r="A366" s="197" t="s">
        <v>441</v>
      </c>
      <c r="B366" s="197" t="s">
        <v>120</v>
      </c>
      <c r="C366" s="197">
        <v>975</v>
      </c>
      <c r="J366" s="197">
        <v>302</v>
      </c>
      <c r="K366" s="197">
        <v>348</v>
      </c>
      <c r="L366" s="197">
        <v>325</v>
      </c>
    </row>
    <row r="367" spans="1:12" x14ac:dyDescent="0.2">
      <c r="A367" s="197" t="s">
        <v>442</v>
      </c>
      <c r="B367" s="197" t="s">
        <v>13</v>
      </c>
      <c r="C367" s="197">
        <v>1135</v>
      </c>
      <c r="J367" s="197">
        <v>414</v>
      </c>
      <c r="K367" s="197">
        <v>391</v>
      </c>
      <c r="L367" s="197">
        <v>330</v>
      </c>
    </row>
    <row r="368" spans="1:12" x14ac:dyDescent="0.2">
      <c r="A368" s="197" t="s">
        <v>443</v>
      </c>
      <c r="B368" s="197" t="s">
        <v>608</v>
      </c>
      <c r="C368" s="197">
        <v>1085</v>
      </c>
      <c r="J368" s="197">
        <v>318</v>
      </c>
      <c r="K368" s="197">
        <v>368</v>
      </c>
      <c r="L368" s="197">
        <v>399</v>
      </c>
    </row>
    <row r="369" spans="1:16" x14ac:dyDescent="0.2">
      <c r="A369" s="197" t="s">
        <v>444</v>
      </c>
      <c r="B369" s="197" t="s">
        <v>52</v>
      </c>
      <c r="C369" s="197">
        <v>917</v>
      </c>
      <c r="J369" s="197">
        <v>276</v>
      </c>
      <c r="K369" s="197">
        <v>318</v>
      </c>
      <c r="L369" s="197">
        <v>323</v>
      </c>
    </row>
    <row r="370" spans="1:16" x14ac:dyDescent="0.2">
      <c r="A370" s="197" t="s">
        <v>1003</v>
      </c>
      <c r="B370" s="197" t="s">
        <v>1004</v>
      </c>
      <c r="C370" s="197">
        <v>10</v>
      </c>
      <c r="J370" s="197">
        <v>1</v>
      </c>
      <c r="K370" s="197">
        <v>1</v>
      </c>
      <c r="L370" s="197">
        <v>2</v>
      </c>
      <c r="M370" s="197">
        <v>1</v>
      </c>
      <c r="N370" s="197">
        <v>1</v>
      </c>
      <c r="O370" s="197">
        <v>2</v>
      </c>
      <c r="P370" s="197">
        <v>2</v>
      </c>
    </row>
    <row r="371" spans="1:16" x14ac:dyDescent="0.2">
      <c r="A371" s="197" t="s">
        <v>607</v>
      </c>
      <c r="B371" s="197" t="s">
        <v>1005</v>
      </c>
      <c r="C371" s="197">
        <v>208</v>
      </c>
      <c r="D371" s="197">
        <v>11</v>
      </c>
      <c r="E371" s="197">
        <v>14</v>
      </c>
      <c r="F371" s="197">
        <v>15</v>
      </c>
      <c r="G371" s="197">
        <v>13</v>
      </c>
      <c r="H371" s="197">
        <v>22</v>
      </c>
      <c r="I371" s="197">
        <v>17</v>
      </c>
      <c r="J371" s="197">
        <v>21</v>
      </c>
      <c r="K371" s="197">
        <v>17</v>
      </c>
      <c r="L371" s="197">
        <v>21</v>
      </c>
      <c r="M371" s="197">
        <v>13</v>
      </c>
      <c r="N371" s="197">
        <v>14</v>
      </c>
      <c r="O371" s="197">
        <v>16</v>
      </c>
      <c r="P371" s="197">
        <v>14</v>
      </c>
    </row>
    <row r="372" spans="1:16" x14ac:dyDescent="0.2">
      <c r="A372" s="197" t="s">
        <v>445</v>
      </c>
      <c r="B372" s="197" t="s">
        <v>818</v>
      </c>
      <c r="C372" s="197">
        <v>398</v>
      </c>
      <c r="M372" s="197">
        <v>101</v>
      </c>
      <c r="N372" s="197">
        <v>92</v>
      </c>
      <c r="O372" s="197">
        <v>100</v>
      </c>
      <c r="P372" s="197">
        <v>105</v>
      </c>
    </row>
    <row r="373" spans="1:16" x14ac:dyDescent="0.2">
      <c r="A373" s="197" t="s">
        <v>446</v>
      </c>
      <c r="B373" s="197" t="s">
        <v>605</v>
      </c>
      <c r="C373" s="197">
        <v>329</v>
      </c>
      <c r="M373" s="197">
        <v>75</v>
      </c>
      <c r="N373" s="197">
        <v>114</v>
      </c>
      <c r="O373" s="197">
        <v>92</v>
      </c>
      <c r="P373" s="197">
        <v>48</v>
      </c>
    </row>
    <row r="374" spans="1:16" x14ac:dyDescent="0.2">
      <c r="A374" s="197" t="s">
        <v>447</v>
      </c>
      <c r="B374" s="197" t="s">
        <v>604</v>
      </c>
      <c r="C374" s="197">
        <v>2070</v>
      </c>
      <c r="M374" s="197">
        <v>540</v>
      </c>
      <c r="N374" s="197">
        <v>519</v>
      </c>
      <c r="O374" s="197">
        <v>515</v>
      </c>
      <c r="P374" s="197">
        <v>496</v>
      </c>
    </row>
    <row r="375" spans="1:16" x14ac:dyDescent="0.2">
      <c r="A375" s="197" t="s">
        <v>448</v>
      </c>
      <c r="B375" s="197" t="s">
        <v>534</v>
      </c>
      <c r="C375" s="197">
        <v>241</v>
      </c>
      <c r="M375" s="197">
        <v>96</v>
      </c>
      <c r="N375" s="197">
        <v>93</v>
      </c>
      <c r="O375" s="197">
        <v>52</v>
      </c>
    </row>
    <row r="376" spans="1:16" x14ac:dyDescent="0.2">
      <c r="A376" s="197" t="s">
        <v>449</v>
      </c>
      <c r="B376" s="197" t="s">
        <v>956</v>
      </c>
      <c r="C376" s="197">
        <v>310</v>
      </c>
      <c r="M376" s="197">
        <v>20</v>
      </c>
      <c r="N376" s="197">
        <v>65</v>
      </c>
      <c r="O376" s="197">
        <v>107</v>
      </c>
      <c r="P376" s="197">
        <v>118</v>
      </c>
    </row>
    <row r="377" spans="1:16" x14ac:dyDescent="0.2">
      <c r="A377" s="197" t="s">
        <v>957</v>
      </c>
      <c r="B377" s="197" t="s">
        <v>958</v>
      </c>
      <c r="C377" s="197">
        <v>283</v>
      </c>
      <c r="M377" s="197">
        <v>120</v>
      </c>
      <c r="N377" s="197">
        <v>80</v>
      </c>
      <c r="O377" s="197">
        <v>72</v>
      </c>
      <c r="P377" s="197">
        <v>11</v>
      </c>
    </row>
    <row r="378" spans="1:16" x14ac:dyDescent="0.2">
      <c r="A378" s="197" t="s">
        <v>450</v>
      </c>
      <c r="B378" s="197" t="s">
        <v>603</v>
      </c>
      <c r="C378" s="197">
        <v>1018</v>
      </c>
      <c r="M378" s="197">
        <v>301</v>
      </c>
      <c r="N378" s="197">
        <v>278</v>
      </c>
      <c r="O378" s="197">
        <v>265</v>
      </c>
      <c r="P378" s="197">
        <v>174</v>
      </c>
    </row>
    <row r="379" spans="1:16" x14ac:dyDescent="0.2">
      <c r="A379" s="197" t="s">
        <v>451</v>
      </c>
      <c r="B379" s="197" t="s">
        <v>55</v>
      </c>
      <c r="C379" s="197">
        <v>1398</v>
      </c>
      <c r="M379" s="197">
        <v>436</v>
      </c>
      <c r="N379" s="197">
        <v>363</v>
      </c>
      <c r="O379" s="197">
        <v>341</v>
      </c>
      <c r="P379" s="197">
        <v>258</v>
      </c>
    </row>
    <row r="380" spans="1:16" x14ac:dyDescent="0.2">
      <c r="A380" s="197" t="s">
        <v>452</v>
      </c>
      <c r="B380" s="197" t="s">
        <v>56</v>
      </c>
      <c r="C380" s="197">
        <v>343</v>
      </c>
      <c r="M380" s="197">
        <v>78</v>
      </c>
      <c r="N380" s="197">
        <v>73</v>
      </c>
      <c r="O380" s="197">
        <v>98</v>
      </c>
      <c r="P380" s="197">
        <v>94</v>
      </c>
    </row>
    <row r="381" spans="1:16" x14ac:dyDescent="0.2">
      <c r="A381" s="197" t="s">
        <v>602</v>
      </c>
      <c r="B381" s="197" t="s">
        <v>601</v>
      </c>
      <c r="C381" s="197">
        <v>26</v>
      </c>
      <c r="M381" s="197">
        <v>26</v>
      </c>
    </row>
    <row r="382" spans="1:16" x14ac:dyDescent="0.2">
      <c r="A382" s="197" t="s">
        <v>900</v>
      </c>
      <c r="B382" s="197" t="s">
        <v>959</v>
      </c>
      <c r="C382" s="197">
        <v>18</v>
      </c>
      <c r="M382" s="197">
        <v>18</v>
      </c>
    </row>
    <row r="383" spans="1:16" x14ac:dyDescent="0.2">
      <c r="A383" s="197" t="s">
        <v>600</v>
      </c>
      <c r="B383" s="197" t="s">
        <v>554</v>
      </c>
      <c r="C383" s="197">
        <v>1798</v>
      </c>
      <c r="M383" s="197">
        <v>455</v>
      </c>
      <c r="N383" s="197">
        <v>528</v>
      </c>
      <c r="O383" s="197">
        <v>433</v>
      </c>
      <c r="P383" s="197">
        <v>382</v>
      </c>
    </row>
    <row r="384" spans="1:16" x14ac:dyDescent="0.2">
      <c r="A384" s="197" t="s">
        <v>1483</v>
      </c>
      <c r="B384" s="197" t="s">
        <v>1484</v>
      </c>
      <c r="C384" s="197">
        <v>132</v>
      </c>
      <c r="O384" s="197">
        <v>6</v>
      </c>
      <c r="P384" s="197">
        <v>126</v>
      </c>
    </row>
    <row r="385" spans="1:16" x14ac:dyDescent="0.2">
      <c r="A385" s="197" t="s">
        <v>1006</v>
      </c>
      <c r="B385" s="197" t="s">
        <v>1007</v>
      </c>
      <c r="C385" s="197">
        <v>88</v>
      </c>
      <c r="M385" s="197">
        <v>88</v>
      </c>
    </row>
    <row r="386" spans="1:16" x14ac:dyDescent="0.2">
      <c r="A386" s="197" t="s">
        <v>960</v>
      </c>
      <c r="B386" s="197" t="s">
        <v>961</v>
      </c>
      <c r="C386" s="197">
        <v>206</v>
      </c>
      <c r="M386" s="197">
        <v>111</v>
      </c>
      <c r="N386" s="197">
        <v>64</v>
      </c>
      <c r="O386" s="197">
        <v>31</v>
      </c>
    </row>
    <row r="387" spans="1:16" x14ac:dyDescent="0.2">
      <c r="A387" s="197" t="s">
        <v>599</v>
      </c>
      <c r="B387" s="197" t="s">
        <v>526</v>
      </c>
      <c r="C387" s="197">
        <v>355</v>
      </c>
      <c r="M387" s="197">
        <v>107</v>
      </c>
      <c r="N387" s="197">
        <v>67</v>
      </c>
      <c r="O387" s="197">
        <v>90</v>
      </c>
      <c r="P387" s="197">
        <v>91</v>
      </c>
    </row>
    <row r="388" spans="1:16" x14ac:dyDescent="0.2">
      <c r="A388" s="197" t="s">
        <v>901</v>
      </c>
      <c r="B388" s="197" t="s">
        <v>902</v>
      </c>
      <c r="C388" s="197">
        <v>70</v>
      </c>
      <c r="M388" s="197">
        <v>23</v>
      </c>
      <c r="N388" s="197">
        <v>21</v>
      </c>
      <c r="O388" s="197">
        <v>18</v>
      </c>
      <c r="P388" s="197">
        <v>8</v>
      </c>
    </row>
    <row r="389" spans="1:16" x14ac:dyDescent="0.2">
      <c r="A389" s="197" t="s">
        <v>453</v>
      </c>
      <c r="B389" s="197" t="s">
        <v>598</v>
      </c>
      <c r="C389" s="197">
        <v>58</v>
      </c>
      <c r="M389" s="197">
        <v>24</v>
      </c>
      <c r="N389" s="197">
        <v>15</v>
      </c>
      <c r="O389" s="197">
        <v>8</v>
      </c>
      <c r="P389" s="197">
        <v>11</v>
      </c>
    </row>
    <row r="390" spans="1:16" x14ac:dyDescent="0.2">
      <c r="A390" s="197" t="s">
        <v>454</v>
      </c>
      <c r="B390" s="197" t="s">
        <v>903</v>
      </c>
      <c r="C390" s="197">
        <v>352</v>
      </c>
      <c r="M390" s="197">
        <v>118</v>
      </c>
      <c r="N390" s="197">
        <v>70</v>
      </c>
      <c r="O390" s="197">
        <v>96</v>
      </c>
      <c r="P390" s="197">
        <v>68</v>
      </c>
    </row>
    <row r="391" spans="1:16" x14ac:dyDescent="0.2">
      <c r="A391" s="197" t="s">
        <v>597</v>
      </c>
      <c r="B391" s="197" t="s">
        <v>904</v>
      </c>
      <c r="C391" s="197">
        <v>32</v>
      </c>
      <c r="M391" s="197">
        <v>7</v>
      </c>
      <c r="N391" s="197">
        <v>25</v>
      </c>
    </row>
    <row r="392" spans="1:16" x14ac:dyDescent="0.2">
      <c r="A392" s="197" t="s">
        <v>596</v>
      </c>
      <c r="B392" s="197" t="s">
        <v>595</v>
      </c>
      <c r="C392" s="197">
        <v>116</v>
      </c>
      <c r="O392" s="197">
        <v>63</v>
      </c>
      <c r="P392" s="197">
        <v>53</v>
      </c>
    </row>
    <row r="393" spans="1:16" x14ac:dyDescent="0.2">
      <c r="A393" s="197" t="s">
        <v>455</v>
      </c>
      <c r="B393" s="197" t="s">
        <v>594</v>
      </c>
      <c r="C393" s="197">
        <v>348</v>
      </c>
      <c r="M393" s="197">
        <v>108</v>
      </c>
      <c r="N393" s="197">
        <v>67</v>
      </c>
      <c r="O393" s="197">
        <v>85</v>
      </c>
      <c r="P393" s="197">
        <v>88</v>
      </c>
    </row>
    <row r="394" spans="1:16" x14ac:dyDescent="0.2">
      <c r="A394" s="197" t="s">
        <v>593</v>
      </c>
      <c r="B394" s="197" t="s">
        <v>510</v>
      </c>
      <c r="C394" s="197">
        <v>1748</v>
      </c>
      <c r="M394" s="197">
        <v>377</v>
      </c>
      <c r="N394" s="197">
        <v>436</v>
      </c>
      <c r="O394" s="197">
        <v>487</v>
      </c>
      <c r="P394" s="197">
        <v>448</v>
      </c>
    </row>
    <row r="395" spans="1:16" x14ac:dyDescent="0.2">
      <c r="A395" s="197" t="s">
        <v>456</v>
      </c>
      <c r="B395" s="197" t="s">
        <v>555</v>
      </c>
      <c r="C395" s="197">
        <v>2155</v>
      </c>
      <c r="M395" s="197">
        <v>536</v>
      </c>
      <c r="N395" s="197">
        <v>630</v>
      </c>
      <c r="O395" s="197">
        <v>493</v>
      </c>
      <c r="P395" s="197">
        <v>496</v>
      </c>
    </row>
    <row r="396" spans="1:16" x14ac:dyDescent="0.2">
      <c r="A396" s="197" t="s">
        <v>834</v>
      </c>
      <c r="B396" s="197" t="s">
        <v>835</v>
      </c>
      <c r="C396" s="197">
        <v>1131</v>
      </c>
      <c r="M396" s="197">
        <v>357</v>
      </c>
      <c r="N396" s="197">
        <v>315</v>
      </c>
      <c r="O396" s="197">
        <v>268</v>
      </c>
      <c r="P396" s="197">
        <v>191</v>
      </c>
    </row>
    <row r="397" spans="1:16" x14ac:dyDescent="0.2">
      <c r="A397" s="197" t="s">
        <v>457</v>
      </c>
      <c r="B397" s="197" t="s">
        <v>122</v>
      </c>
      <c r="C397" s="197">
        <v>3401</v>
      </c>
      <c r="M397" s="197">
        <v>962</v>
      </c>
      <c r="N397" s="197">
        <v>927</v>
      </c>
      <c r="O397" s="197">
        <v>796</v>
      </c>
      <c r="P397" s="197">
        <v>716</v>
      </c>
    </row>
    <row r="398" spans="1:16" x14ac:dyDescent="0.2">
      <c r="A398" s="197" t="s">
        <v>592</v>
      </c>
      <c r="B398" s="197" t="s">
        <v>543</v>
      </c>
      <c r="C398" s="197">
        <v>412</v>
      </c>
      <c r="M398" s="197">
        <v>147</v>
      </c>
      <c r="N398" s="197">
        <v>119</v>
      </c>
      <c r="O398" s="197">
        <v>99</v>
      </c>
      <c r="P398" s="197">
        <v>47</v>
      </c>
    </row>
    <row r="399" spans="1:16" x14ac:dyDescent="0.2">
      <c r="A399" s="197" t="s">
        <v>1485</v>
      </c>
      <c r="B399" s="197" t="s">
        <v>1486</v>
      </c>
      <c r="C399" s="197">
        <v>1</v>
      </c>
      <c r="N399" s="197">
        <v>1</v>
      </c>
    </row>
    <row r="400" spans="1:16" x14ac:dyDescent="0.2">
      <c r="A400" s="197" t="s">
        <v>458</v>
      </c>
      <c r="B400" s="197" t="s">
        <v>591</v>
      </c>
      <c r="C400" s="197">
        <v>399</v>
      </c>
      <c r="J400" s="197">
        <v>87</v>
      </c>
      <c r="K400" s="197">
        <v>79</v>
      </c>
      <c r="L400" s="197">
        <v>77</v>
      </c>
      <c r="M400" s="197">
        <v>51</v>
      </c>
      <c r="N400" s="197">
        <v>43</v>
      </c>
      <c r="O400" s="197">
        <v>32</v>
      </c>
      <c r="P400" s="197">
        <v>30</v>
      </c>
    </row>
    <row r="401" spans="1:16" x14ac:dyDescent="0.2">
      <c r="A401" s="197" t="s">
        <v>459</v>
      </c>
      <c r="B401" s="197" t="s">
        <v>590</v>
      </c>
      <c r="C401" s="197">
        <v>220</v>
      </c>
      <c r="J401" s="197">
        <v>69</v>
      </c>
      <c r="K401" s="197">
        <v>53</v>
      </c>
      <c r="M401" s="197">
        <v>28</v>
      </c>
      <c r="N401" s="197">
        <v>28</v>
      </c>
      <c r="O401" s="197">
        <v>22</v>
      </c>
      <c r="P401" s="197">
        <v>20</v>
      </c>
    </row>
    <row r="402" spans="1:16" x14ac:dyDescent="0.2">
      <c r="A402" s="197" t="s">
        <v>589</v>
      </c>
      <c r="B402" s="197" t="s">
        <v>538</v>
      </c>
      <c r="C402" s="197">
        <v>209</v>
      </c>
      <c r="M402" s="197">
        <v>80</v>
      </c>
      <c r="N402" s="197">
        <v>57</v>
      </c>
      <c r="O402" s="197">
        <v>40</v>
      </c>
      <c r="P402" s="197">
        <v>32</v>
      </c>
    </row>
    <row r="403" spans="1:16" x14ac:dyDescent="0.2">
      <c r="A403" s="197" t="s">
        <v>588</v>
      </c>
      <c r="B403" s="197" t="s">
        <v>537</v>
      </c>
      <c r="C403" s="197">
        <v>698</v>
      </c>
      <c r="J403" s="197">
        <v>120</v>
      </c>
      <c r="K403" s="197">
        <v>122</v>
      </c>
      <c r="L403" s="197">
        <v>137</v>
      </c>
      <c r="M403" s="197">
        <v>102</v>
      </c>
      <c r="N403" s="197">
        <v>91</v>
      </c>
      <c r="O403" s="197">
        <v>58</v>
      </c>
      <c r="P403" s="197">
        <v>68</v>
      </c>
    </row>
    <row r="404" spans="1:16" x14ac:dyDescent="0.2">
      <c r="A404" s="197" t="s">
        <v>962</v>
      </c>
      <c r="B404" s="197" t="s">
        <v>963</v>
      </c>
      <c r="C404" s="197">
        <v>355</v>
      </c>
      <c r="M404" s="197">
        <v>182</v>
      </c>
      <c r="N404" s="197">
        <v>117</v>
      </c>
      <c r="O404" s="197">
        <v>56</v>
      </c>
    </row>
    <row r="405" spans="1:16" x14ac:dyDescent="0.2">
      <c r="A405" s="197" t="s">
        <v>587</v>
      </c>
      <c r="B405" s="197" t="s">
        <v>586</v>
      </c>
      <c r="C405" s="197">
        <v>112</v>
      </c>
      <c r="O405" s="197">
        <v>64</v>
      </c>
      <c r="P405" s="197">
        <v>48</v>
      </c>
    </row>
    <row r="406" spans="1:16" x14ac:dyDescent="0.2">
      <c r="A406" s="197" t="s">
        <v>585</v>
      </c>
      <c r="B406" s="197" t="s">
        <v>535</v>
      </c>
      <c r="C406" s="197">
        <v>414</v>
      </c>
      <c r="M406" s="197">
        <v>17</v>
      </c>
      <c r="N406" s="197">
        <v>65</v>
      </c>
      <c r="O406" s="197">
        <v>123</v>
      </c>
      <c r="P406" s="197">
        <v>209</v>
      </c>
    </row>
    <row r="407" spans="1:16" x14ac:dyDescent="0.2">
      <c r="A407" s="197" t="s">
        <v>584</v>
      </c>
      <c r="B407" s="197" t="s">
        <v>536</v>
      </c>
      <c r="C407" s="197">
        <v>428</v>
      </c>
      <c r="M407" s="197">
        <v>64</v>
      </c>
      <c r="N407" s="197">
        <v>96</v>
      </c>
      <c r="O407" s="197">
        <v>116</v>
      </c>
      <c r="P407" s="197">
        <v>152</v>
      </c>
    </row>
    <row r="408" spans="1:16" x14ac:dyDescent="0.2">
      <c r="A408" s="197" t="s">
        <v>964</v>
      </c>
      <c r="B408" s="197" t="s">
        <v>965</v>
      </c>
      <c r="C408" s="197">
        <v>110</v>
      </c>
      <c r="M408" s="197">
        <v>64</v>
      </c>
      <c r="N408" s="197">
        <v>46</v>
      </c>
    </row>
    <row r="409" spans="1:16" x14ac:dyDescent="0.2">
      <c r="A409" s="197" t="s">
        <v>905</v>
      </c>
      <c r="B409" s="197" t="s">
        <v>906</v>
      </c>
      <c r="C409" s="197">
        <v>364</v>
      </c>
      <c r="M409" s="197">
        <v>36</v>
      </c>
      <c r="N409" s="197">
        <v>92</v>
      </c>
      <c r="O409" s="197">
        <v>121</v>
      </c>
      <c r="P409" s="197">
        <v>115</v>
      </c>
    </row>
    <row r="410" spans="1:16" x14ac:dyDescent="0.2">
      <c r="A410" s="197" t="s">
        <v>907</v>
      </c>
      <c r="B410" s="197" t="s">
        <v>908</v>
      </c>
      <c r="C410" s="197">
        <v>328</v>
      </c>
      <c r="M410" s="197">
        <v>32</v>
      </c>
      <c r="N410" s="197">
        <v>61</v>
      </c>
      <c r="O410" s="197">
        <v>94</v>
      </c>
      <c r="P410" s="197">
        <v>141</v>
      </c>
    </row>
    <row r="411" spans="1:16" x14ac:dyDescent="0.2">
      <c r="A411" s="197" t="s">
        <v>909</v>
      </c>
      <c r="B411" s="197" t="s">
        <v>910</v>
      </c>
      <c r="C411" s="197">
        <v>291</v>
      </c>
      <c r="M411" s="197">
        <v>29</v>
      </c>
      <c r="N411" s="197">
        <v>79</v>
      </c>
      <c r="O411" s="197">
        <v>104</v>
      </c>
      <c r="P411" s="197">
        <v>79</v>
      </c>
    </row>
    <row r="412" spans="1:16" x14ac:dyDescent="0.2">
      <c r="A412" s="197" t="s">
        <v>966</v>
      </c>
      <c r="B412" s="197" t="s">
        <v>967</v>
      </c>
      <c r="C412" s="197">
        <v>121</v>
      </c>
      <c r="M412" s="197">
        <v>54</v>
      </c>
      <c r="N412" s="197">
        <v>67</v>
      </c>
    </row>
    <row r="413" spans="1:16" x14ac:dyDescent="0.2">
      <c r="A413" s="197" t="s">
        <v>460</v>
      </c>
      <c r="B413" s="197" t="s">
        <v>57</v>
      </c>
      <c r="C413" s="197">
        <v>3329</v>
      </c>
      <c r="M413" s="197">
        <v>831</v>
      </c>
      <c r="N413" s="197">
        <v>855</v>
      </c>
      <c r="O413" s="197">
        <v>855</v>
      </c>
      <c r="P413" s="197">
        <v>788</v>
      </c>
    </row>
    <row r="414" spans="1:16" x14ac:dyDescent="0.2">
      <c r="A414" s="197" t="s">
        <v>968</v>
      </c>
      <c r="B414" s="197" t="s">
        <v>969</v>
      </c>
      <c r="C414" s="197">
        <v>86</v>
      </c>
      <c r="M414" s="197">
        <v>59</v>
      </c>
      <c r="N414" s="197">
        <v>27</v>
      </c>
    </row>
    <row r="415" spans="1:16" x14ac:dyDescent="0.2">
      <c r="A415" s="197" t="s">
        <v>461</v>
      </c>
      <c r="B415" s="197" t="s">
        <v>583</v>
      </c>
      <c r="C415" s="197">
        <v>525</v>
      </c>
      <c r="M415" s="197">
        <v>138</v>
      </c>
      <c r="N415" s="197">
        <v>135</v>
      </c>
      <c r="O415" s="197">
        <v>124</v>
      </c>
      <c r="P415" s="197">
        <v>128</v>
      </c>
    </row>
    <row r="416" spans="1:16" x14ac:dyDescent="0.2">
      <c r="A416" s="197" t="s">
        <v>981</v>
      </c>
      <c r="B416" s="197" t="s">
        <v>1008</v>
      </c>
      <c r="C416" s="197">
        <v>201</v>
      </c>
      <c r="M416" s="197">
        <v>134</v>
      </c>
      <c r="N416" s="197">
        <v>67</v>
      </c>
    </row>
    <row r="417" spans="1:16" x14ac:dyDescent="0.2">
      <c r="A417" s="197" t="s">
        <v>582</v>
      </c>
      <c r="B417" s="197" t="s">
        <v>581</v>
      </c>
      <c r="C417" s="197">
        <v>240</v>
      </c>
      <c r="O417" s="197">
        <v>132</v>
      </c>
      <c r="P417" s="197">
        <v>108</v>
      </c>
    </row>
    <row r="418" spans="1:16" x14ac:dyDescent="0.2">
      <c r="A418" s="197" t="s">
        <v>462</v>
      </c>
      <c r="B418" s="197" t="s">
        <v>14</v>
      </c>
      <c r="C418" s="197">
        <v>3185</v>
      </c>
      <c r="M418" s="197">
        <v>878</v>
      </c>
      <c r="N418" s="197">
        <v>776</v>
      </c>
      <c r="O418" s="197">
        <v>754</v>
      </c>
      <c r="P418" s="197">
        <v>777</v>
      </c>
    </row>
    <row r="419" spans="1:16" x14ac:dyDescent="0.2">
      <c r="A419" s="197" t="s">
        <v>463</v>
      </c>
      <c r="B419" s="197" t="s">
        <v>580</v>
      </c>
      <c r="C419" s="197">
        <v>2807</v>
      </c>
      <c r="M419" s="197">
        <v>623</v>
      </c>
      <c r="N419" s="197">
        <v>705</v>
      </c>
      <c r="O419" s="197">
        <v>730</v>
      </c>
      <c r="P419" s="197">
        <v>749</v>
      </c>
    </row>
    <row r="420" spans="1:16" x14ac:dyDescent="0.2">
      <c r="A420" s="197" t="s">
        <v>464</v>
      </c>
      <c r="B420" s="197" t="s">
        <v>579</v>
      </c>
      <c r="C420" s="197">
        <v>4187</v>
      </c>
      <c r="M420" s="197">
        <v>1064</v>
      </c>
      <c r="N420" s="197">
        <v>1068</v>
      </c>
      <c r="O420" s="197">
        <v>1028</v>
      </c>
      <c r="P420" s="197">
        <v>1027</v>
      </c>
    </row>
    <row r="421" spans="1:16" x14ac:dyDescent="0.2">
      <c r="A421" s="197" t="s">
        <v>465</v>
      </c>
      <c r="B421" s="197" t="s">
        <v>578</v>
      </c>
      <c r="C421" s="197">
        <v>1621</v>
      </c>
      <c r="M421" s="197">
        <v>458</v>
      </c>
      <c r="N421" s="197">
        <v>434</v>
      </c>
      <c r="O421" s="197">
        <v>402</v>
      </c>
      <c r="P421" s="197">
        <v>327</v>
      </c>
    </row>
    <row r="422" spans="1:16" x14ac:dyDescent="0.2">
      <c r="A422" s="197" t="s">
        <v>466</v>
      </c>
      <c r="B422" s="197" t="s">
        <v>577</v>
      </c>
      <c r="C422" s="197">
        <v>2695</v>
      </c>
      <c r="M422" s="197">
        <v>774</v>
      </c>
      <c r="N422" s="197">
        <v>688</v>
      </c>
      <c r="O422" s="197">
        <v>644</v>
      </c>
      <c r="P422" s="197">
        <v>589</v>
      </c>
    </row>
    <row r="423" spans="1:16" x14ac:dyDescent="0.2">
      <c r="A423" s="197" t="s">
        <v>467</v>
      </c>
      <c r="B423" s="197" t="s">
        <v>58</v>
      </c>
      <c r="C423" s="197">
        <v>1657</v>
      </c>
      <c r="M423" s="197">
        <v>459</v>
      </c>
      <c r="N423" s="197">
        <v>405</v>
      </c>
      <c r="O423" s="197">
        <v>406</v>
      </c>
      <c r="P423" s="197">
        <v>387</v>
      </c>
    </row>
    <row r="424" spans="1:16" x14ac:dyDescent="0.2">
      <c r="A424" s="197" t="s">
        <v>468</v>
      </c>
      <c r="B424" s="197" t="s">
        <v>123</v>
      </c>
      <c r="C424" s="197">
        <v>1722</v>
      </c>
      <c r="M424" s="197">
        <v>431</v>
      </c>
      <c r="N424" s="197">
        <v>416</v>
      </c>
      <c r="O424" s="197">
        <v>443</v>
      </c>
      <c r="P424" s="197">
        <v>432</v>
      </c>
    </row>
    <row r="425" spans="1:16" x14ac:dyDescent="0.2">
      <c r="A425" s="197" t="s">
        <v>469</v>
      </c>
      <c r="B425" s="197" t="s">
        <v>1009</v>
      </c>
      <c r="C425" s="197">
        <v>843</v>
      </c>
      <c r="L425" s="197">
        <v>108</v>
      </c>
      <c r="M425" s="197">
        <v>269</v>
      </c>
      <c r="N425" s="197">
        <v>207</v>
      </c>
      <c r="O425" s="197">
        <v>127</v>
      </c>
      <c r="P425" s="197">
        <v>132</v>
      </c>
    </row>
    <row r="426" spans="1:16" x14ac:dyDescent="0.2">
      <c r="A426" s="197" t="s">
        <v>836</v>
      </c>
      <c r="B426" s="197" t="s">
        <v>837</v>
      </c>
      <c r="C426" s="197">
        <v>474</v>
      </c>
      <c r="M426" s="197">
        <v>118</v>
      </c>
      <c r="N426" s="197">
        <v>146</v>
      </c>
      <c r="O426" s="197">
        <v>136</v>
      </c>
      <c r="P426" s="197">
        <v>74</v>
      </c>
    </row>
    <row r="427" spans="1:16" x14ac:dyDescent="0.2">
      <c r="A427" s="197" t="s">
        <v>470</v>
      </c>
      <c r="B427" s="197" t="s">
        <v>576</v>
      </c>
      <c r="C427" s="197">
        <v>3042</v>
      </c>
      <c r="M427" s="197">
        <v>832</v>
      </c>
      <c r="N427" s="197">
        <v>822</v>
      </c>
      <c r="O427" s="197">
        <v>750</v>
      </c>
      <c r="P427" s="197">
        <v>638</v>
      </c>
    </row>
    <row r="428" spans="1:16" x14ac:dyDescent="0.2">
      <c r="A428" s="197" t="s">
        <v>471</v>
      </c>
      <c r="B428" s="197" t="s">
        <v>59</v>
      </c>
      <c r="C428" s="197">
        <v>2450</v>
      </c>
      <c r="M428" s="197">
        <v>591</v>
      </c>
      <c r="N428" s="197">
        <v>660</v>
      </c>
      <c r="O428" s="197">
        <v>613</v>
      </c>
      <c r="P428" s="197">
        <v>586</v>
      </c>
    </row>
    <row r="429" spans="1:16" x14ac:dyDescent="0.2">
      <c r="A429" s="197" t="s">
        <v>472</v>
      </c>
      <c r="B429" s="197" t="s">
        <v>124</v>
      </c>
      <c r="C429" s="197">
        <v>1725</v>
      </c>
      <c r="M429" s="197">
        <v>430</v>
      </c>
      <c r="N429" s="197">
        <v>422</v>
      </c>
      <c r="O429" s="197">
        <v>443</v>
      </c>
      <c r="P429" s="197">
        <v>430</v>
      </c>
    </row>
    <row r="430" spans="1:16" x14ac:dyDescent="0.2">
      <c r="A430" s="197" t="s">
        <v>473</v>
      </c>
      <c r="B430" s="197" t="s">
        <v>575</v>
      </c>
      <c r="C430" s="197">
        <v>2086</v>
      </c>
      <c r="M430" s="197">
        <v>512</v>
      </c>
      <c r="N430" s="197">
        <v>504</v>
      </c>
      <c r="O430" s="197">
        <v>542</v>
      </c>
      <c r="P430" s="197">
        <v>528</v>
      </c>
    </row>
    <row r="431" spans="1:16" x14ac:dyDescent="0.2">
      <c r="A431" s="197" t="s">
        <v>474</v>
      </c>
      <c r="B431" s="197" t="s">
        <v>60</v>
      </c>
      <c r="C431" s="197">
        <v>1897</v>
      </c>
      <c r="M431" s="197">
        <v>525</v>
      </c>
      <c r="N431" s="197">
        <v>482</v>
      </c>
      <c r="O431" s="197">
        <v>443</v>
      </c>
      <c r="P431" s="197">
        <v>447</v>
      </c>
    </row>
    <row r="432" spans="1:16" x14ac:dyDescent="0.2">
      <c r="A432" s="197" t="s">
        <v>475</v>
      </c>
      <c r="B432" s="197" t="s">
        <v>574</v>
      </c>
      <c r="C432" s="197">
        <v>554</v>
      </c>
      <c r="J432" s="197">
        <v>72</v>
      </c>
      <c r="K432" s="197">
        <v>39</v>
      </c>
      <c r="L432" s="197">
        <v>31</v>
      </c>
      <c r="M432" s="197">
        <v>99</v>
      </c>
      <c r="N432" s="197">
        <v>104</v>
      </c>
      <c r="O432" s="197">
        <v>91</v>
      </c>
      <c r="P432" s="197">
        <v>118</v>
      </c>
    </row>
    <row r="433" spans="1:16" x14ac:dyDescent="0.2">
      <c r="A433" s="197" t="s">
        <v>476</v>
      </c>
      <c r="B433" s="197" t="s">
        <v>573</v>
      </c>
      <c r="C433" s="197">
        <v>227</v>
      </c>
      <c r="M433" s="197">
        <v>78</v>
      </c>
      <c r="N433" s="197">
        <v>65</v>
      </c>
      <c r="O433" s="197">
        <v>49</v>
      </c>
      <c r="P433" s="197">
        <v>35</v>
      </c>
    </row>
    <row r="434" spans="1:16" x14ac:dyDescent="0.2">
      <c r="A434" s="197" t="s">
        <v>477</v>
      </c>
      <c r="B434" s="197" t="s">
        <v>125</v>
      </c>
      <c r="C434" s="197">
        <v>2808</v>
      </c>
      <c r="M434" s="197">
        <v>664</v>
      </c>
      <c r="N434" s="197">
        <v>731</v>
      </c>
      <c r="O434" s="197">
        <v>682</v>
      </c>
      <c r="P434" s="197">
        <v>731</v>
      </c>
    </row>
    <row r="435" spans="1:16" x14ac:dyDescent="0.2">
      <c r="A435" s="197" t="s">
        <v>911</v>
      </c>
      <c r="B435" s="197" t="s">
        <v>912</v>
      </c>
      <c r="C435" s="197">
        <v>572</v>
      </c>
      <c r="J435" s="197">
        <v>159</v>
      </c>
      <c r="K435" s="197">
        <v>152</v>
      </c>
      <c r="L435" s="197">
        <v>111</v>
      </c>
      <c r="M435" s="197">
        <v>62</v>
      </c>
      <c r="N435" s="197">
        <v>48</v>
      </c>
      <c r="O435" s="197">
        <v>40</v>
      </c>
    </row>
    <row r="436" spans="1:16" x14ac:dyDescent="0.2">
      <c r="A436" s="197" t="s">
        <v>478</v>
      </c>
      <c r="B436" s="197" t="s">
        <v>61</v>
      </c>
      <c r="C436" s="197">
        <v>854</v>
      </c>
      <c r="M436" s="197">
        <v>208</v>
      </c>
      <c r="N436" s="197">
        <v>207</v>
      </c>
      <c r="O436" s="197">
        <v>220</v>
      </c>
      <c r="P436" s="197">
        <v>219</v>
      </c>
    </row>
    <row r="437" spans="1:16" x14ac:dyDescent="0.2">
      <c r="A437" s="197" t="s">
        <v>479</v>
      </c>
      <c r="B437" s="197" t="s">
        <v>62</v>
      </c>
      <c r="C437" s="197">
        <v>1479</v>
      </c>
      <c r="M437" s="197">
        <v>426</v>
      </c>
      <c r="N437" s="197">
        <v>414</v>
      </c>
      <c r="O437" s="197">
        <v>353</v>
      </c>
      <c r="P437" s="197">
        <v>286</v>
      </c>
    </row>
    <row r="438" spans="1:16" x14ac:dyDescent="0.2">
      <c r="A438" s="197" t="s">
        <v>913</v>
      </c>
      <c r="B438" s="197" t="s">
        <v>914</v>
      </c>
      <c r="C438" s="197">
        <v>577</v>
      </c>
      <c r="J438" s="197">
        <v>116</v>
      </c>
      <c r="K438" s="197">
        <v>126</v>
      </c>
      <c r="L438" s="197">
        <v>103</v>
      </c>
      <c r="M438" s="197">
        <v>74</v>
      </c>
      <c r="N438" s="197">
        <v>76</v>
      </c>
      <c r="O438" s="197">
        <v>82</v>
      </c>
    </row>
    <row r="439" spans="1:16" x14ac:dyDescent="0.2">
      <c r="A439" s="197" t="s">
        <v>480</v>
      </c>
      <c r="B439" s="197" t="s">
        <v>63</v>
      </c>
      <c r="C439" s="197">
        <v>2444</v>
      </c>
      <c r="M439" s="197">
        <v>620</v>
      </c>
      <c r="N439" s="197">
        <v>573</v>
      </c>
      <c r="O439" s="197">
        <v>622</v>
      </c>
      <c r="P439" s="197">
        <v>629</v>
      </c>
    </row>
    <row r="440" spans="1:16" x14ac:dyDescent="0.2">
      <c r="A440" s="197" t="s">
        <v>481</v>
      </c>
      <c r="B440" s="197" t="s">
        <v>572</v>
      </c>
      <c r="C440" s="197">
        <v>2248</v>
      </c>
      <c r="M440" s="197">
        <v>613</v>
      </c>
      <c r="N440" s="197">
        <v>556</v>
      </c>
      <c r="O440" s="197">
        <v>593</v>
      </c>
      <c r="P440" s="197">
        <v>486</v>
      </c>
    </row>
    <row r="441" spans="1:16" x14ac:dyDescent="0.2">
      <c r="A441" s="197" t="s">
        <v>482</v>
      </c>
      <c r="B441" s="197" t="s">
        <v>64</v>
      </c>
      <c r="C441" s="197">
        <v>1553</v>
      </c>
      <c r="M441" s="197">
        <v>392</v>
      </c>
      <c r="N441" s="197">
        <v>463</v>
      </c>
      <c r="O441" s="197">
        <v>349</v>
      </c>
      <c r="P441" s="197">
        <v>349</v>
      </c>
    </row>
    <row r="442" spans="1:16" x14ac:dyDescent="0.2">
      <c r="A442" s="197" t="s">
        <v>483</v>
      </c>
      <c r="B442" s="197" t="s">
        <v>126</v>
      </c>
      <c r="C442" s="197">
        <v>1479</v>
      </c>
      <c r="M442" s="197">
        <v>386</v>
      </c>
      <c r="N442" s="197">
        <v>404</v>
      </c>
      <c r="O442" s="197">
        <v>323</v>
      </c>
      <c r="P442" s="197">
        <v>366</v>
      </c>
    </row>
    <row r="443" spans="1:16" x14ac:dyDescent="0.2">
      <c r="A443" s="197" t="s">
        <v>484</v>
      </c>
      <c r="B443" s="197" t="s">
        <v>127</v>
      </c>
      <c r="C443" s="197">
        <v>1592</v>
      </c>
      <c r="M443" s="197">
        <v>402</v>
      </c>
      <c r="N443" s="197">
        <v>446</v>
      </c>
      <c r="O443" s="197">
        <v>347</v>
      </c>
      <c r="P443" s="197">
        <v>397</v>
      </c>
    </row>
    <row r="444" spans="1:16" x14ac:dyDescent="0.2">
      <c r="A444" s="197" t="s">
        <v>485</v>
      </c>
      <c r="B444" s="197" t="s">
        <v>540</v>
      </c>
      <c r="C444" s="197">
        <v>2687</v>
      </c>
      <c r="M444" s="197">
        <v>612</v>
      </c>
      <c r="N444" s="197">
        <v>648</v>
      </c>
      <c r="O444" s="197">
        <v>686</v>
      </c>
      <c r="P444" s="197">
        <v>741</v>
      </c>
    </row>
    <row r="445" spans="1:16" x14ac:dyDescent="0.2">
      <c r="A445" s="197" t="s">
        <v>486</v>
      </c>
      <c r="B445" s="197" t="s">
        <v>65</v>
      </c>
      <c r="C445" s="197">
        <v>2822</v>
      </c>
      <c r="M445" s="197">
        <v>811</v>
      </c>
      <c r="N445" s="197">
        <v>741</v>
      </c>
      <c r="O445" s="197">
        <v>693</v>
      </c>
      <c r="P445" s="197">
        <v>577</v>
      </c>
    </row>
    <row r="446" spans="1:16" x14ac:dyDescent="0.2">
      <c r="A446" s="197" t="s">
        <v>487</v>
      </c>
      <c r="B446" s="197" t="s">
        <v>66</v>
      </c>
      <c r="C446" s="197">
        <v>1746</v>
      </c>
      <c r="M446" s="197">
        <v>415</v>
      </c>
      <c r="N446" s="197">
        <v>436</v>
      </c>
      <c r="O446" s="197">
        <v>458</v>
      </c>
      <c r="P446" s="197">
        <v>437</v>
      </c>
    </row>
    <row r="447" spans="1:16" x14ac:dyDescent="0.2">
      <c r="A447" s="197" t="s">
        <v>488</v>
      </c>
      <c r="B447" s="197" t="s">
        <v>541</v>
      </c>
      <c r="C447" s="197">
        <v>1898</v>
      </c>
      <c r="M447" s="197">
        <v>421</v>
      </c>
      <c r="N447" s="197">
        <v>456</v>
      </c>
      <c r="O447" s="197">
        <v>464</v>
      </c>
      <c r="P447" s="197">
        <v>557</v>
      </c>
    </row>
    <row r="448" spans="1:16" x14ac:dyDescent="0.2">
      <c r="A448" s="197" t="s">
        <v>489</v>
      </c>
      <c r="B448" s="197" t="s">
        <v>128</v>
      </c>
      <c r="C448" s="197">
        <v>1913</v>
      </c>
      <c r="M448" s="197">
        <v>463</v>
      </c>
      <c r="N448" s="197">
        <v>485</v>
      </c>
      <c r="O448" s="197">
        <v>473</v>
      </c>
      <c r="P448" s="197">
        <v>492</v>
      </c>
    </row>
    <row r="449" spans="1:17" x14ac:dyDescent="0.2">
      <c r="A449" s="197" t="s">
        <v>571</v>
      </c>
      <c r="B449" s="197" t="s">
        <v>548</v>
      </c>
      <c r="C449" s="197">
        <v>118</v>
      </c>
      <c r="O449" s="197">
        <v>61</v>
      </c>
      <c r="P449" s="197">
        <v>57</v>
      </c>
    </row>
    <row r="450" spans="1:17" x14ac:dyDescent="0.2">
      <c r="A450" s="197" t="s">
        <v>838</v>
      </c>
      <c r="B450" s="197" t="s">
        <v>839</v>
      </c>
      <c r="C450" s="197">
        <v>258</v>
      </c>
      <c r="M450" s="197">
        <v>89</v>
      </c>
      <c r="N450" s="197">
        <v>91</v>
      </c>
      <c r="O450" s="197">
        <v>54</v>
      </c>
      <c r="P450" s="197">
        <v>24</v>
      </c>
    </row>
    <row r="451" spans="1:17" x14ac:dyDescent="0.2">
      <c r="A451" s="197" t="s">
        <v>840</v>
      </c>
      <c r="B451" s="197" t="s">
        <v>841</v>
      </c>
      <c r="C451" s="197">
        <v>171</v>
      </c>
      <c r="M451" s="197">
        <v>46</v>
      </c>
      <c r="N451" s="197">
        <v>74</v>
      </c>
      <c r="O451" s="197">
        <v>51</v>
      </c>
    </row>
    <row r="452" spans="1:17" x14ac:dyDescent="0.2">
      <c r="A452" s="197" t="s">
        <v>490</v>
      </c>
      <c r="B452" s="197" t="s">
        <v>67</v>
      </c>
      <c r="C452" s="197">
        <v>2464</v>
      </c>
      <c r="M452" s="197">
        <v>659</v>
      </c>
      <c r="N452" s="197">
        <v>628</v>
      </c>
      <c r="O452" s="197">
        <v>604</v>
      </c>
      <c r="P452" s="197">
        <v>573</v>
      </c>
    </row>
    <row r="453" spans="1:17" x14ac:dyDescent="0.2">
      <c r="A453" s="197" t="s">
        <v>491</v>
      </c>
      <c r="B453" s="197" t="s">
        <v>556</v>
      </c>
      <c r="C453" s="197">
        <v>1528</v>
      </c>
      <c r="M453" s="197">
        <v>440</v>
      </c>
      <c r="N453" s="197">
        <v>447</v>
      </c>
      <c r="O453" s="197">
        <v>371</v>
      </c>
      <c r="P453" s="197">
        <v>270</v>
      </c>
    </row>
    <row r="454" spans="1:17" x14ac:dyDescent="0.2">
      <c r="A454" s="197" t="s">
        <v>492</v>
      </c>
      <c r="B454" s="197" t="s">
        <v>915</v>
      </c>
      <c r="C454" s="197">
        <v>85</v>
      </c>
      <c r="J454" s="197">
        <v>2</v>
      </c>
      <c r="K454" s="197">
        <v>10</v>
      </c>
      <c r="L454" s="197">
        <v>25</v>
      </c>
      <c r="M454" s="197">
        <v>18</v>
      </c>
      <c r="N454" s="197">
        <v>11</v>
      </c>
      <c r="O454" s="197">
        <v>13</v>
      </c>
      <c r="P454" s="197">
        <v>6</v>
      </c>
    </row>
    <row r="455" spans="1:17" x14ac:dyDescent="0.2">
      <c r="A455" s="197" t="s">
        <v>493</v>
      </c>
      <c r="B455" s="197" t="s">
        <v>68</v>
      </c>
      <c r="C455" s="197">
        <v>3235</v>
      </c>
      <c r="M455" s="197">
        <v>833</v>
      </c>
      <c r="N455" s="197">
        <v>836</v>
      </c>
      <c r="O455" s="197">
        <v>806</v>
      </c>
      <c r="P455" s="197">
        <v>760</v>
      </c>
    </row>
    <row r="456" spans="1:17" x14ac:dyDescent="0.2">
      <c r="A456" s="197" t="s">
        <v>494</v>
      </c>
      <c r="B456" s="197" t="s">
        <v>69</v>
      </c>
      <c r="C456" s="197">
        <v>2254</v>
      </c>
      <c r="M456" s="197">
        <v>583</v>
      </c>
      <c r="N456" s="197">
        <v>628</v>
      </c>
      <c r="O456" s="197">
        <v>557</v>
      </c>
      <c r="P456" s="197">
        <v>486</v>
      </c>
    </row>
    <row r="457" spans="1:17" x14ac:dyDescent="0.2">
      <c r="A457" s="197" t="s">
        <v>495</v>
      </c>
      <c r="B457" s="197" t="s">
        <v>129</v>
      </c>
      <c r="C457" s="197">
        <v>2056</v>
      </c>
      <c r="M457" s="197">
        <v>528</v>
      </c>
      <c r="N457" s="197">
        <v>500</v>
      </c>
      <c r="O457" s="197">
        <v>522</v>
      </c>
      <c r="P457" s="197">
        <v>506</v>
      </c>
    </row>
    <row r="458" spans="1:17" x14ac:dyDescent="0.2">
      <c r="A458" s="197" t="s">
        <v>496</v>
      </c>
      <c r="B458" s="197" t="s">
        <v>130</v>
      </c>
      <c r="C458" s="197">
        <v>3084</v>
      </c>
      <c r="M458" s="197">
        <v>757</v>
      </c>
      <c r="N458" s="197">
        <v>785</v>
      </c>
      <c r="O458" s="197">
        <v>813</v>
      </c>
      <c r="P458" s="197">
        <v>729</v>
      </c>
    </row>
    <row r="459" spans="1:17" x14ac:dyDescent="0.2">
      <c r="A459" s="197" t="s">
        <v>497</v>
      </c>
      <c r="B459" s="197" t="s">
        <v>131</v>
      </c>
      <c r="C459" s="197">
        <v>1644</v>
      </c>
      <c r="M459" s="197">
        <v>406</v>
      </c>
      <c r="N459" s="197">
        <v>401</v>
      </c>
      <c r="O459" s="197">
        <v>482</v>
      </c>
      <c r="P459" s="197">
        <v>355</v>
      </c>
    </row>
    <row r="460" spans="1:17" x14ac:dyDescent="0.2">
      <c r="A460" s="197" t="s">
        <v>498</v>
      </c>
      <c r="B460" s="197" t="s">
        <v>516</v>
      </c>
      <c r="C460" s="197">
        <v>3123</v>
      </c>
      <c r="M460" s="197">
        <v>736</v>
      </c>
      <c r="N460" s="197">
        <v>853</v>
      </c>
      <c r="O460" s="197">
        <v>841</v>
      </c>
      <c r="P460" s="197">
        <v>693</v>
      </c>
    </row>
    <row r="461" spans="1:17" x14ac:dyDescent="0.2">
      <c r="A461" s="198" t="s">
        <v>499</v>
      </c>
      <c r="B461" s="197" t="s">
        <v>570</v>
      </c>
      <c r="C461" s="197">
        <v>852</v>
      </c>
      <c r="M461" s="197">
        <v>220</v>
      </c>
      <c r="N461" s="197">
        <v>214</v>
      </c>
      <c r="O461" s="197">
        <v>213</v>
      </c>
      <c r="P461" s="197">
        <v>205</v>
      </c>
    </row>
    <row r="462" spans="1:17" x14ac:dyDescent="0.2">
      <c r="A462" s="197" t="s">
        <v>500</v>
      </c>
      <c r="B462" s="197" t="s">
        <v>87</v>
      </c>
      <c r="C462" s="197">
        <v>481</v>
      </c>
      <c r="M462" s="197">
        <v>132</v>
      </c>
      <c r="N462" s="197">
        <v>131</v>
      </c>
      <c r="O462" s="197">
        <v>111</v>
      </c>
      <c r="P462" s="197">
        <v>107</v>
      </c>
    </row>
    <row r="463" spans="1:17" x14ac:dyDescent="0.2">
      <c r="A463" s="197" t="s">
        <v>569</v>
      </c>
      <c r="B463" s="197" t="s">
        <v>568</v>
      </c>
      <c r="C463" s="197">
        <v>166</v>
      </c>
      <c r="J463" s="197">
        <v>2</v>
      </c>
      <c r="K463" s="197">
        <v>12</v>
      </c>
      <c r="L463" s="197">
        <v>27</v>
      </c>
      <c r="M463" s="197">
        <v>52</v>
      </c>
      <c r="N463" s="197">
        <v>29</v>
      </c>
      <c r="O463" s="197">
        <v>33</v>
      </c>
      <c r="P463" s="197">
        <v>11</v>
      </c>
    </row>
    <row r="464" spans="1:17" x14ac:dyDescent="0.2">
      <c r="A464" s="198" t="s">
        <v>567</v>
      </c>
      <c r="B464" s="197" t="s">
        <v>553</v>
      </c>
      <c r="C464" s="197">
        <v>223</v>
      </c>
      <c r="Q464" s="197">
        <v>223</v>
      </c>
    </row>
    <row r="465" spans="1:17" x14ac:dyDescent="0.2">
      <c r="A465" s="197" t="s">
        <v>566</v>
      </c>
      <c r="B465" s="197" t="s">
        <v>565</v>
      </c>
      <c r="C465" s="197">
        <v>467</v>
      </c>
      <c r="E465" s="197">
        <v>1</v>
      </c>
      <c r="F465" s="197">
        <v>1</v>
      </c>
      <c r="G465" s="197">
        <v>2</v>
      </c>
      <c r="H465" s="197">
        <v>2</v>
      </c>
      <c r="I465" s="197">
        <v>4</v>
      </c>
      <c r="J465" s="197">
        <v>15</v>
      </c>
      <c r="K465" s="197">
        <v>32</v>
      </c>
      <c r="L465" s="197">
        <v>103</v>
      </c>
      <c r="M465" s="197">
        <v>170</v>
      </c>
      <c r="N465" s="197">
        <v>63</v>
      </c>
      <c r="O465" s="197">
        <v>47</v>
      </c>
      <c r="P465" s="197">
        <v>27</v>
      </c>
    </row>
    <row r="466" spans="1:17" x14ac:dyDescent="0.2">
      <c r="A466" s="197" t="s">
        <v>501</v>
      </c>
      <c r="B466" s="197" t="s">
        <v>70</v>
      </c>
      <c r="C466" s="197">
        <v>72</v>
      </c>
      <c r="M466" s="197">
        <v>5</v>
      </c>
      <c r="N466" s="197">
        <v>11</v>
      </c>
      <c r="O466" s="197">
        <v>26</v>
      </c>
      <c r="P466" s="197">
        <v>30</v>
      </c>
    </row>
    <row r="467" spans="1:17" x14ac:dyDescent="0.2">
      <c r="A467" s="197" t="s">
        <v>564</v>
      </c>
      <c r="B467" s="197" t="s">
        <v>970</v>
      </c>
      <c r="C467" s="197">
        <v>14</v>
      </c>
      <c r="Q467" s="197">
        <v>14</v>
      </c>
    </row>
    <row r="468" spans="1:17" x14ac:dyDescent="0.2">
      <c r="A468" s="197" t="s">
        <v>502</v>
      </c>
      <c r="B468" s="197" t="s">
        <v>916</v>
      </c>
      <c r="C468" s="197">
        <v>77</v>
      </c>
      <c r="J468" s="197">
        <v>1</v>
      </c>
      <c r="K468" s="197">
        <v>12</v>
      </c>
      <c r="L468" s="197">
        <v>30</v>
      </c>
      <c r="M468" s="197">
        <v>10</v>
      </c>
      <c r="N468" s="197">
        <v>12</v>
      </c>
      <c r="O468" s="197">
        <v>5</v>
      </c>
      <c r="P468" s="197">
        <v>7</v>
      </c>
    </row>
    <row r="469" spans="1:17" x14ac:dyDescent="0.2">
      <c r="A469" s="197" t="s">
        <v>503</v>
      </c>
      <c r="B469" s="197" t="s">
        <v>88</v>
      </c>
      <c r="C469" s="197">
        <v>107</v>
      </c>
      <c r="K469" s="197">
        <v>1</v>
      </c>
      <c r="L469" s="197">
        <v>8</v>
      </c>
      <c r="M469" s="197">
        <v>7</v>
      </c>
      <c r="N469" s="197">
        <v>23</v>
      </c>
      <c r="O469" s="197">
        <v>28</v>
      </c>
      <c r="P469" s="197">
        <v>40</v>
      </c>
    </row>
    <row r="470" spans="1:17" x14ac:dyDescent="0.2">
      <c r="A470" s="197" t="s">
        <v>504</v>
      </c>
      <c r="B470" s="197" t="s">
        <v>563</v>
      </c>
      <c r="C470" s="197">
        <v>107</v>
      </c>
      <c r="K470" s="197">
        <v>3</v>
      </c>
      <c r="L470" s="197">
        <v>2</v>
      </c>
      <c r="M470" s="197">
        <v>10</v>
      </c>
      <c r="N470" s="197">
        <v>25</v>
      </c>
      <c r="O470" s="197">
        <v>35</v>
      </c>
      <c r="P470" s="197">
        <v>32</v>
      </c>
    </row>
    <row r="471" spans="1:17" x14ac:dyDescent="0.2">
      <c r="A471" s="197" t="s">
        <v>562</v>
      </c>
      <c r="B471" s="197" t="s">
        <v>525</v>
      </c>
      <c r="C471" s="197">
        <v>56</v>
      </c>
      <c r="I471" s="197">
        <v>1</v>
      </c>
      <c r="J471" s="197">
        <v>3</v>
      </c>
      <c r="K471" s="197">
        <v>4</v>
      </c>
      <c r="L471" s="197">
        <v>5</v>
      </c>
      <c r="M471" s="197">
        <v>17</v>
      </c>
      <c r="N471" s="197">
        <v>15</v>
      </c>
      <c r="O471" s="197">
        <v>8</v>
      </c>
      <c r="P471" s="197">
        <v>3</v>
      </c>
    </row>
    <row r="472" spans="1:17" x14ac:dyDescent="0.2">
      <c r="A472" s="197" t="s">
        <v>505</v>
      </c>
      <c r="B472" s="197" t="s">
        <v>561</v>
      </c>
      <c r="C472" s="197">
        <v>80</v>
      </c>
      <c r="F472" s="197">
        <v>4</v>
      </c>
      <c r="G472" s="197">
        <v>4</v>
      </c>
      <c r="H472" s="197">
        <v>6</v>
      </c>
      <c r="I472" s="197">
        <v>10</v>
      </c>
      <c r="J472" s="197">
        <v>10</v>
      </c>
      <c r="K472" s="197">
        <v>7</v>
      </c>
      <c r="L472" s="197">
        <v>11</v>
      </c>
      <c r="M472" s="197">
        <v>11</v>
      </c>
      <c r="N472" s="197">
        <v>10</v>
      </c>
      <c r="O472" s="197">
        <v>5</v>
      </c>
      <c r="P472" s="197">
        <v>2</v>
      </c>
    </row>
    <row r="473" spans="1:17" x14ac:dyDescent="0.2">
      <c r="A473" s="199" t="s">
        <v>506</v>
      </c>
      <c r="B473" s="200" t="s">
        <v>547</v>
      </c>
      <c r="C473" s="197">
        <v>88</v>
      </c>
      <c r="E473" s="197">
        <v>1</v>
      </c>
      <c r="F473" s="197">
        <v>2</v>
      </c>
      <c r="G473" s="197">
        <v>2</v>
      </c>
      <c r="H473" s="197">
        <v>3</v>
      </c>
      <c r="I473" s="197">
        <v>7</v>
      </c>
      <c r="J473" s="197">
        <v>8</v>
      </c>
      <c r="K473" s="197">
        <v>18</v>
      </c>
      <c r="L473" s="197">
        <v>11</v>
      </c>
      <c r="M473" s="197">
        <v>9</v>
      </c>
      <c r="N473" s="197">
        <v>14</v>
      </c>
      <c r="O473" s="197">
        <v>5</v>
      </c>
      <c r="P473" s="197">
        <v>8</v>
      </c>
    </row>
    <row r="474" spans="1:17" x14ac:dyDescent="0.2">
      <c r="A474" s="197" t="s">
        <v>560</v>
      </c>
      <c r="B474" s="197" t="s">
        <v>559</v>
      </c>
      <c r="C474" s="197">
        <v>306</v>
      </c>
      <c r="Q474" s="197">
        <v>306</v>
      </c>
    </row>
    <row r="475" spans="1:17" x14ac:dyDescent="0.2">
      <c r="A475" s="197" t="s">
        <v>558</v>
      </c>
      <c r="B475" s="197" t="s">
        <v>557</v>
      </c>
      <c r="C475" s="197">
        <v>34</v>
      </c>
      <c r="D475" s="197">
        <v>5</v>
      </c>
      <c r="E475" s="197">
        <v>4</v>
      </c>
      <c r="F475" s="197">
        <v>3</v>
      </c>
      <c r="L475" s="197">
        <v>1</v>
      </c>
      <c r="P475" s="197">
        <v>6</v>
      </c>
      <c r="Q475" s="197">
        <v>15</v>
      </c>
    </row>
    <row r="476" spans="1:17" x14ac:dyDescent="0.2">
      <c r="A476" s="197" t="s">
        <v>507</v>
      </c>
      <c r="B476" s="197" t="s">
        <v>984</v>
      </c>
      <c r="C476" s="197">
        <v>226</v>
      </c>
      <c r="D476" s="197">
        <v>8</v>
      </c>
      <c r="E476" s="197">
        <v>9</v>
      </c>
      <c r="F476" s="197">
        <v>16</v>
      </c>
      <c r="G476" s="197">
        <v>9</v>
      </c>
      <c r="H476" s="197">
        <v>8</v>
      </c>
      <c r="I476" s="197">
        <v>6</v>
      </c>
      <c r="J476" s="197">
        <v>13</v>
      </c>
      <c r="K476" s="197">
        <v>16</v>
      </c>
      <c r="L476" s="197">
        <v>21</v>
      </c>
      <c r="M476" s="197">
        <v>24</v>
      </c>
      <c r="N476" s="197">
        <v>21</v>
      </c>
      <c r="O476" s="197">
        <v>26</v>
      </c>
      <c r="P476" s="197">
        <v>47</v>
      </c>
      <c r="Q476" s="197">
        <v>2</v>
      </c>
    </row>
    <row r="477" spans="1:17" x14ac:dyDescent="0.2">
      <c r="A477" s="197" t="s">
        <v>508</v>
      </c>
      <c r="B477" s="197" t="s">
        <v>855</v>
      </c>
      <c r="C477" s="197">
        <v>350056</v>
      </c>
      <c r="D477" s="197">
        <v>25573</v>
      </c>
      <c r="E477" s="197">
        <v>26624</v>
      </c>
      <c r="F477" s="197">
        <v>26194</v>
      </c>
      <c r="G477" s="197">
        <v>26859</v>
      </c>
      <c r="H477" s="197">
        <v>24928</v>
      </c>
      <c r="I477" s="197">
        <v>25542</v>
      </c>
      <c r="J477" s="197">
        <v>25690</v>
      </c>
      <c r="K477" s="197">
        <v>26581</v>
      </c>
      <c r="L477" s="197">
        <v>27272</v>
      </c>
      <c r="M477" s="197">
        <v>27846</v>
      </c>
      <c r="N477" s="197">
        <v>27483</v>
      </c>
      <c r="O477" s="197">
        <v>26352</v>
      </c>
      <c r="P477" s="197">
        <v>24580</v>
      </c>
      <c r="Q477" s="197">
        <v>8532</v>
      </c>
    </row>
  </sheetData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tabColor rgb="FFFFFF00"/>
  </sheetPr>
  <dimension ref="A1:C60"/>
  <sheetViews>
    <sheetView topLeftCell="A46" workbookViewId="0">
      <selection activeCell="B125" sqref="B125"/>
    </sheetView>
  </sheetViews>
  <sheetFormatPr defaultColWidth="8.85546875" defaultRowHeight="15" x14ac:dyDescent="0.25"/>
  <cols>
    <col min="1" max="1" width="19.7109375" style="223" customWidth="1"/>
    <col min="2" max="2" width="33.7109375" style="223" customWidth="1"/>
    <col min="3" max="3" width="5.28515625" style="223" customWidth="1"/>
    <col min="4" max="8" width="17.85546875" style="223" bestFit="1" customWidth="1"/>
    <col min="9" max="9" width="10.7109375" style="223" bestFit="1" customWidth="1"/>
    <col min="10" max="16384" width="8.85546875" style="223"/>
  </cols>
  <sheetData>
    <row r="1" spans="1:3" x14ac:dyDescent="0.25">
      <c r="A1" s="223" t="s">
        <v>976</v>
      </c>
      <c r="B1" s="223" t="s">
        <v>807</v>
      </c>
    </row>
    <row r="3" spans="1:3" x14ac:dyDescent="0.25">
      <c r="A3" s="223" t="s">
        <v>934</v>
      </c>
    </row>
    <row r="4" spans="1:3" x14ac:dyDescent="0.25">
      <c r="A4" s="223" t="s">
        <v>921</v>
      </c>
      <c r="B4" s="223" t="s">
        <v>813</v>
      </c>
      <c r="C4" s="223" t="s">
        <v>851</v>
      </c>
    </row>
    <row r="5" spans="1:3" x14ac:dyDescent="0.25">
      <c r="A5" s="223" t="s">
        <v>152</v>
      </c>
      <c r="B5" s="223" t="s">
        <v>790</v>
      </c>
      <c r="C5" s="224">
        <v>13</v>
      </c>
    </row>
    <row r="6" spans="1:3" x14ac:dyDescent="0.25">
      <c r="A6" s="223" t="s">
        <v>159</v>
      </c>
      <c r="B6" s="223" t="s">
        <v>786</v>
      </c>
      <c r="C6" s="224">
        <v>1</v>
      </c>
    </row>
    <row r="7" spans="1:3" x14ac:dyDescent="0.25">
      <c r="A7" s="223" t="s">
        <v>188</v>
      </c>
      <c r="B7" s="223" t="s">
        <v>766</v>
      </c>
      <c r="C7" s="224">
        <v>20</v>
      </c>
    </row>
    <row r="8" spans="1:3" x14ac:dyDescent="0.25">
      <c r="A8" s="223" t="s">
        <v>192</v>
      </c>
      <c r="B8" s="223" t="s">
        <v>101</v>
      </c>
      <c r="C8" s="224">
        <v>1</v>
      </c>
    </row>
    <row r="9" spans="1:3" x14ac:dyDescent="0.25">
      <c r="A9" s="223" t="s">
        <v>199</v>
      </c>
      <c r="B9" s="223" t="s">
        <v>5</v>
      </c>
      <c r="C9" s="224">
        <v>42</v>
      </c>
    </row>
    <row r="10" spans="1:3" x14ac:dyDescent="0.25">
      <c r="A10" s="223" t="s">
        <v>209</v>
      </c>
      <c r="B10" s="223" t="s">
        <v>861</v>
      </c>
      <c r="C10" s="224">
        <v>2</v>
      </c>
    </row>
    <row r="11" spans="1:3" x14ac:dyDescent="0.25">
      <c r="A11" s="223" t="s">
        <v>870</v>
      </c>
      <c r="B11" s="223" t="s">
        <v>871</v>
      </c>
      <c r="C11" s="224">
        <v>41</v>
      </c>
    </row>
    <row r="12" spans="1:3" x14ac:dyDescent="0.25">
      <c r="A12" s="223" t="s">
        <v>266</v>
      </c>
      <c r="B12" s="223" t="s">
        <v>519</v>
      </c>
      <c r="C12" s="224">
        <v>68</v>
      </c>
    </row>
    <row r="13" spans="1:3" x14ac:dyDescent="0.25">
      <c r="A13" s="223" t="s">
        <v>273</v>
      </c>
      <c r="B13" s="223" t="s">
        <v>8</v>
      </c>
      <c r="C13" s="224">
        <v>36</v>
      </c>
    </row>
    <row r="14" spans="1:3" x14ac:dyDescent="0.25">
      <c r="A14" s="223" t="s">
        <v>283</v>
      </c>
      <c r="B14" s="223" t="s">
        <v>110</v>
      </c>
      <c r="C14" s="224">
        <v>71</v>
      </c>
    </row>
    <row r="15" spans="1:3" x14ac:dyDescent="0.25">
      <c r="A15" s="223" t="s">
        <v>944</v>
      </c>
      <c r="B15" s="223" t="s">
        <v>945</v>
      </c>
      <c r="C15" s="224">
        <v>21</v>
      </c>
    </row>
    <row r="16" spans="1:3" x14ac:dyDescent="0.25">
      <c r="A16" s="223" t="s">
        <v>368</v>
      </c>
      <c r="B16" s="223" t="s">
        <v>80</v>
      </c>
      <c r="C16" s="224">
        <v>8</v>
      </c>
    </row>
    <row r="17" spans="1:3" x14ac:dyDescent="0.25">
      <c r="A17" s="223" t="s">
        <v>372</v>
      </c>
      <c r="B17" s="223" t="s">
        <v>522</v>
      </c>
      <c r="C17" s="224">
        <v>101</v>
      </c>
    </row>
    <row r="18" spans="1:3" x14ac:dyDescent="0.25">
      <c r="A18" s="223" t="s">
        <v>373</v>
      </c>
      <c r="B18" s="223" t="s">
        <v>21</v>
      </c>
      <c r="C18" s="224">
        <v>26</v>
      </c>
    </row>
    <row r="19" spans="1:3" x14ac:dyDescent="0.25">
      <c r="A19" s="223" t="s">
        <v>376</v>
      </c>
      <c r="B19" s="223" t="s">
        <v>529</v>
      </c>
      <c r="C19" s="224">
        <v>3</v>
      </c>
    </row>
    <row r="20" spans="1:3" x14ac:dyDescent="0.25">
      <c r="A20" s="223" t="s">
        <v>379</v>
      </c>
      <c r="B20" s="223" t="s">
        <v>114</v>
      </c>
      <c r="C20" s="224">
        <v>226</v>
      </c>
    </row>
    <row r="21" spans="1:3" x14ac:dyDescent="0.25">
      <c r="A21" s="223" t="s">
        <v>617</v>
      </c>
      <c r="B21" s="223" t="s">
        <v>550</v>
      </c>
      <c r="C21" s="224">
        <v>1</v>
      </c>
    </row>
    <row r="22" spans="1:3" x14ac:dyDescent="0.25">
      <c r="A22" s="223" t="s">
        <v>996</v>
      </c>
      <c r="B22" s="223" t="s">
        <v>997</v>
      </c>
      <c r="C22" s="224">
        <v>42</v>
      </c>
    </row>
    <row r="23" spans="1:3" x14ac:dyDescent="0.25">
      <c r="A23" s="223" t="s">
        <v>998</v>
      </c>
      <c r="B23" s="223" t="s">
        <v>999</v>
      </c>
      <c r="C23" s="224">
        <v>6</v>
      </c>
    </row>
    <row r="24" spans="1:3" x14ac:dyDescent="0.25">
      <c r="A24" s="223" t="s">
        <v>380</v>
      </c>
      <c r="B24" s="223" t="s">
        <v>833</v>
      </c>
      <c r="C24" s="224">
        <v>49</v>
      </c>
    </row>
    <row r="25" spans="1:3" x14ac:dyDescent="0.25">
      <c r="A25" s="223" t="s">
        <v>381</v>
      </c>
      <c r="B25" s="223" t="s">
        <v>2</v>
      </c>
      <c r="C25" s="224">
        <v>93</v>
      </c>
    </row>
    <row r="26" spans="1:3" x14ac:dyDescent="0.25">
      <c r="A26" s="223" t="s">
        <v>382</v>
      </c>
      <c r="B26" s="223" t="s">
        <v>616</v>
      </c>
      <c r="C26" s="224">
        <v>105</v>
      </c>
    </row>
    <row r="27" spans="1:3" x14ac:dyDescent="0.25">
      <c r="A27" s="223" t="s">
        <v>383</v>
      </c>
      <c r="B27" s="223" t="s">
        <v>92</v>
      </c>
      <c r="C27" s="224">
        <v>43</v>
      </c>
    </row>
    <row r="28" spans="1:3" x14ac:dyDescent="0.25">
      <c r="A28" s="223" t="s">
        <v>385</v>
      </c>
      <c r="B28" s="223" t="s">
        <v>614</v>
      </c>
      <c r="C28" s="224">
        <v>105</v>
      </c>
    </row>
    <row r="29" spans="1:3" x14ac:dyDescent="0.25">
      <c r="A29" s="223" t="s">
        <v>387</v>
      </c>
      <c r="B29" s="223" t="s">
        <v>530</v>
      </c>
      <c r="C29" s="224">
        <v>62</v>
      </c>
    </row>
    <row r="30" spans="1:3" x14ac:dyDescent="0.25">
      <c r="A30" s="223" t="s">
        <v>390</v>
      </c>
      <c r="B30" s="223" t="s">
        <v>533</v>
      </c>
      <c r="C30" s="224">
        <v>51</v>
      </c>
    </row>
    <row r="31" spans="1:3" x14ac:dyDescent="0.25">
      <c r="A31" s="223" t="s">
        <v>613</v>
      </c>
      <c r="B31" s="223" t="s">
        <v>817</v>
      </c>
      <c r="C31" s="224">
        <v>1</v>
      </c>
    </row>
    <row r="32" spans="1:3" x14ac:dyDescent="0.25">
      <c r="A32" s="223" t="s">
        <v>393</v>
      </c>
      <c r="B32" s="223" t="s">
        <v>539</v>
      </c>
      <c r="C32" s="224">
        <v>7</v>
      </c>
    </row>
    <row r="33" spans="1:3" x14ac:dyDescent="0.25">
      <c r="A33" s="223" t="s">
        <v>612</v>
      </c>
      <c r="B33" s="223" t="s">
        <v>899</v>
      </c>
      <c r="C33" s="224">
        <v>32</v>
      </c>
    </row>
    <row r="34" spans="1:3" x14ac:dyDescent="0.25">
      <c r="A34" s="223" t="s">
        <v>400</v>
      </c>
      <c r="B34" s="223" t="s">
        <v>609</v>
      </c>
      <c r="C34" s="224">
        <v>25</v>
      </c>
    </row>
    <row r="35" spans="1:3" x14ac:dyDescent="0.25">
      <c r="A35" s="223" t="s">
        <v>401</v>
      </c>
      <c r="B35" s="223" t="s">
        <v>1000</v>
      </c>
      <c r="C35" s="224">
        <v>2</v>
      </c>
    </row>
    <row r="36" spans="1:3" x14ac:dyDescent="0.25">
      <c r="A36" s="223" t="s">
        <v>403</v>
      </c>
      <c r="B36" s="223" t="s">
        <v>1001</v>
      </c>
      <c r="C36" s="224">
        <v>7</v>
      </c>
    </row>
    <row r="37" spans="1:3" x14ac:dyDescent="0.25">
      <c r="A37" s="223" t="s">
        <v>406</v>
      </c>
      <c r="B37" s="223" t="s">
        <v>116</v>
      </c>
      <c r="C37" s="224">
        <v>2</v>
      </c>
    </row>
    <row r="38" spans="1:3" x14ac:dyDescent="0.25">
      <c r="A38" s="223" t="s">
        <v>408</v>
      </c>
      <c r="B38" s="223" t="s">
        <v>28</v>
      </c>
      <c r="C38" s="224">
        <v>47</v>
      </c>
    </row>
    <row r="39" spans="1:3" x14ac:dyDescent="0.25">
      <c r="A39" s="223" t="s">
        <v>411</v>
      </c>
      <c r="B39" s="223" t="s">
        <v>31</v>
      </c>
      <c r="C39" s="224">
        <v>95</v>
      </c>
    </row>
    <row r="40" spans="1:3" x14ac:dyDescent="0.25">
      <c r="A40" s="223" t="s">
        <v>416</v>
      </c>
      <c r="B40" s="223" t="s">
        <v>34</v>
      </c>
      <c r="C40" s="224">
        <v>1</v>
      </c>
    </row>
    <row r="41" spans="1:3" x14ac:dyDescent="0.25">
      <c r="A41" s="223" t="s">
        <v>420</v>
      </c>
      <c r="B41" s="223" t="s">
        <v>523</v>
      </c>
      <c r="C41" s="224">
        <v>52</v>
      </c>
    </row>
    <row r="42" spans="1:3" x14ac:dyDescent="0.25">
      <c r="A42" s="223" t="s">
        <v>422</v>
      </c>
      <c r="B42" s="223" t="s">
        <v>37</v>
      </c>
      <c r="C42" s="224">
        <v>17</v>
      </c>
    </row>
    <row r="43" spans="1:3" x14ac:dyDescent="0.25">
      <c r="A43" s="223" t="s">
        <v>423</v>
      </c>
      <c r="B43" s="223" t="s">
        <v>38</v>
      </c>
      <c r="C43" s="224">
        <v>23</v>
      </c>
    </row>
    <row r="44" spans="1:3" x14ac:dyDescent="0.25">
      <c r="A44" s="223" t="s">
        <v>424</v>
      </c>
      <c r="B44" s="223" t="s">
        <v>54</v>
      </c>
      <c r="C44" s="224">
        <v>56</v>
      </c>
    </row>
    <row r="45" spans="1:3" x14ac:dyDescent="0.25">
      <c r="A45" s="223" t="s">
        <v>426</v>
      </c>
      <c r="B45" s="223" t="s">
        <v>40</v>
      </c>
      <c r="C45" s="224">
        <v>21</v>
      </c>
    </row>
    <row r="46" spans="1:3" x14ac:dyDescent="0.25">
      <c r="A46" s="223" t="s">
        <v>430</v>
      </c>
      <c r="B46" s="223" t="s">
        <v>43</v>
      </c>
      <c r="C46" s="224">
        <v>1</v>
      </c>
    </row>
    <row r="47" spans="1:3" x14ac:dyDescent="0.25">
      <c r="A47" s="223" t="s">
        <v>432</v>
      </c>
      <c r="B47" s="223" t="s">
        <v>45</v>
      </c>
      <c r="C47" s="224">
        <v>36</v>
      </c>
    </row>
    <row r="48" spans="1:3" x14ac:dyDescent="0.25">
      <c r="A48" s="223" t="s">
        <v>433</v>
      </c>
      <c r="B48" s="223" t="s">
        <v>119</v>
      </c>
      <c r="C48" s="224">
        <v>237</v>
      </c>
    </row>
    <row r="49" spans="1:3" x14ac:dyDescent="0.25">
      <c r="A49" s="223" t="s">
        <v>438</v>
      </c>
      <c r="B49" s="223" t="s">
        <v>49</v>
      </c>
      <c r="C49" s="224">
        <v>64</v>
      </c>
    </row>
    <row r="50" spans="1:3" x14ac:dyDescent="0.25">
      <c r="A50" s="223" t="s">
        <v>439</v>
      </c>
      <c r="B50" s="223" t="s">
        <v>50</v>
      </c>
      <c r="C50" s="224">
        <v>19</v>
      </c>
    </row>
    <row r="51" spans="1:3" x14ac:dyDescent="0.25">
      <c r="A51" s="223" t="s">
        <v>440</v>
      </c>
      <c r="B51" s="223" t="s">
        <v>51</v>
      </c>
      <c r="C51" s="224">
        <v>15</v>
      </c>
    </row>
    <row r="52" spans="1:3" x14ac:dyDescent="0.25">
      <c r="A52" s="223" t="s">
        <v>442</v>
      </c>
      <c r="B52" s="223" t="s">
        <v>13</v>
      </c>
      <c r="C52" s="224">
        <v>126</v>
      </c>
    </row>
    <row r="53" spans="1:3" x14ac:dyDescent="0.25">
      <c r="A53" s="223" t="s">
        <v>607</v>
      </c>
      <c r="B53" s="223" t="s">
        <v>1005</v>
      </c>
      <c r="C53" s="224">
        <v>3</v>
      </c>
    </row>
    <row r="54" spans="1:3" x14ac:dyDescent="0.25">
      <c r="A54" s="223" t="s">
        <v>469</v>
      </c>
      <c r="B54" s="223" t="s">
        <v>1009</v>
      </c>
      <c r="C54" s="224">
        <v>5</v>
      </c>
    </row>
    <row r="55" spans="1:3" x14ac:dyDescent="0.25">
      <c r="A55" s="223" t="s">
        <v>475</v>
      </c>
      <c r="B55" s="223" t="s">
        <v>574</v>
      </c>
      <c r="C55" s="224">
        <v>1</v>
      </c>
    </row>
    <row r="56" spans="1:3" x14ac:dyDescent="0.25">
      <c r="A56" s="223" t="s">
        <v>911</v>
      </c>
      <c r="B56" s="223" t="s">
        <v>912</v>
      </c>
      <c r="C56" s="224">
        <v>20</v>
      </c>
    </row>
    <row r="57" spans="1:3" x14ac:dyDescent="0.25">
      <c r="A57" s="223" t="s">
        <v>913</v>
      </c>
      <c r="B57" s="223" t="s">
        <v>914</v>
      </c>
      <c r="C57" s="224">
        <v>1</v>
      </c>
    </row>
    <row r="58" spans="1:3" x14ac:dyDescent="0.25">
      <c r="A58" s="223" t="s">
        <v>502</v>
      </c>
      <c r="B58" s="223" t="s">
        <v>916</v>
      </c>
      <c r="C58" s="224">
        <v>1</v>
      </c>
    </row>
    <row r="59" spans="1:3" x14ac:dyDescent="0.25">
      <c r="A59" s="223" t="s">
        <v>507</v>
      </c>
      <c r="B59" s="223" t="s">
        <v>984</v>
      </c>
      <c r="C59" s="224">
        <v>1</v>
      </c>
    </row>
    <row r="60" spans="1:3" x14ac:dyDescent="0.25">
      <c r="A60" s="225" t="s">
        <v>508</v>
      </c>
      <c r="C60" s="224">
        <v>2155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rgb="FFFFFF00"/>
  </sheetPr>
  <dimension ref="A1:GC1000"/>
  <sheetViews>
    <sheetView zoomScaleNormal="100" workbookViewId="0">
      <pane xSplit="2" ySplit="13" topLeftCell="C14" activePane="bottomRight" state="frozen"/>
      <selection activeCell="B125" sqref="B125"/>
      <selection pane="topRight" activeCell="B125" sqref="B125"/>
      <selection pane="bottomLeft" activeCell="B125" sqref="B125"/>
      <selection pane="bottomRight" activeCell="B125" sqref="B125"/>
    </sheetView>
  </sheetViews>
  <sheetFormatPr defaultRowHeight="12.75" x14ac:dyDescent="0.2"/>
  <cols>
    <col min="1" max="1" width="8.85546875" style="197"/>
    <col min="2" max="2" width="30" style="202" bestFit="1" customWidth="1"/>
    <col min="3" max="47" width="8.85546875" style="202"/>
    <col min="48" max="159" width="8.85546875" style="197"/>
    <col min="160" max="160" width="40" style="197" bestFit="1" customWidth="1"/>
    <col min="161" max="415" width="8.85546875" style="197"/>
    <col min="416" max="416" width="40" style="197" bestFit="1" customWidth="1"/>
    <col min="417" max="671" width="8.85546875" style="197"/>
    <col min="672" max="672" width="40" style="197" bestFit="1" customWidth="1"/>
    <col min="673" max="927" width="8.85546875" style="197"/>
    <col min="928" max="928" width="40" style="197" bestFit="1" customWidth="1"/>
    <col min="929" max="1183" width="8.85546875" style="197"/>
    <col min="1184" max="1184" width="40" style="197" bestFit="1" customWidth="1"/>
    <col min="1185" max="1439" width="8.85546875" style="197"/>
    <col min="1440" max="1440" width="40" style="197" bestFit="1" customWidth="1"/>
    <col min="1441" max="1695" width="8.85546875" style="197"/>
    <col min="1696" max="1696" width="40" style="197" bestFit="1" customWidth="1"/>
    <col min="1697" max="1951" width="8.85546875" style="197"/>
    <col min="1952" max="1952" width="40" style="197" bestFit="1" customWidth="1"/>
    <col min="1953" max="2207" width="8.85546875" style="197"/>
    <col min="2208" max="2208" width="40" style="197" bestFit="1" customWidth="1"/>
    <col min="2209" max="2463" width="8.85546875" style="197"/>
    <col min="2464" max="2464" width="40" style="197" bestFit="1" customWidth="1"/>
    <col min="2465" max="2719" width="8.85546875" style="197"/>
    <col min="2720" max="2720" width="40" style="197" bestFit="1" customWidth="1"/>
    <col min="2721" max="2975" width="8.85546875" style="197"/>
    <col min="2976" max="2976" width="40" style="197" bestFit="1" customWidth="1"/>
    <col min="2977" max="3231" width="8.85546875" style="197"/>
    <col min="3232" max="3232" width="40" style="197" bestFit="1" customWidth="1"/>
    <col min="3233" max="3487" width="8.85546875" style="197"/>
    <col min="3488" max="3488" width="40" style="197" bestFit="1" customWidth="1"/>
    <col min="3489" max="3743" width="8.85546875" style="197"/>
    <col min="3744" max="3744" width="40" style="197" bestFit="1" customWidth="1"/>
    <col min="3745" max="3999" width="8.85546875" style="197"/>
    <col min="4000" max="4000" width="40" style="197" bestFit="1" customWidth="1"/>
    <col min="4001" max="4255" width="8.85546875" style="197"/>
    <col min="4256" max="4256" width="40" style="197" bestFit="1" customWidth="1"/>
    <col min="4257" max="4511" width="8.85546875" style="197"/>
    <col min="4512" max="4512" width="40" style="197" bestFit="1" customWidth="1"/>
    <col min="4513" max="4767" width="8.85546875" style="197"/>
    <col min="4768" max="4768" width="40" style="197" bestFit="1" customWidth="1"/>
    <col min="4769" max="5023" width="8.85546875" style="197"/>
    <col min="5024" max="5024" width="40" style="197" bestFit="1" customWidth="1"/>
    <col min="5025" max="5279" width="8.85546875" style="197"/>
    <col min="5280" max="5280" width="40" style="197" bestFit="1" customWidth="1"/>
    <col min="5281" max="5535" width="8.85546875" style="197"/>
    <col min="5536" max="5536" width="40" style="197" bestFit="1" customWidth="1"/>
    <col min="5537" max="5791" width="8.85546875" style="197"/>
    <col min="5792" max="5792" width="40" style="197" bestFit="1" customWidth="1"/>
    <col min="5793" max="6047" width="8.85546875" style="197"/>
    <col min="6048" max="6048" width="40" style="197" bestFit="1" customWidth="1"/>
    <col min="6049" max="6303" width="8.85546875" style="197"/>
    <col min="6304" max="6304" width="40" style="197" bestFit="1" customWidth="1"/>
    <col min="6305" max="6559" width="8.85546875" style="197"/>
    <col min="6560" max="6560" width="40" style="197" bestFit="1" customWidth="1"/>
    <col min="6561" max="6815" width="8.85546875" style="197"/>
    <col min="6816" max="6816" width="40" style="197" bestFit="1" customWidth="1"/>
    <col min="6817" max="7071" width="8.85546875" style="197"/>
    <col min="7072" max="7072" width="40" style="197" bestFit="1" customWidth="1"/>
    <col min="7073" max="7327" width="8.85546875" style="197"/>
    <col min="7328" max="7328" width="40" style="197" bestFit="1" customWidth="1"/>
    <col min="7329" max="7583" width="8.85546875" style="197"/>
    <col min="7584" max="7584" width="40" style="197" bestFit="1" customWidth="1"/>
    <col min="7585" max="7839" width="8.85546875" style="197"/>
    <col min="7840" max="7840" width="40" style="197" bestFit="1" customWidth="1"/>
    <col min="7841" max="8095" width="8.85546875" style="197"/>
    <col min="8096" max="8096" width="40" style="197" bestFit="1" customWidth="1"/>
    <col min="8097" max="8351" width="8.85546875" style="197"/>
    <col min="8352" max="8352" width="40" style="197" bestFit="1" customWidth="1"/>
    <col min="8353" max="8607" width="8.85546875" style="197"/>
    <col min="8608" max="8608" width="40" style="197" bestFit="1" customWidth="1"/>
    <col min="8609" max="8863" width="8.85546875" style="197"/>
    <col min="8864" max="8864" width="40" style="197" bestFit="1" customWidth="1"/>
    <col min="8865" max="9119" width="8.85546875" style="197"/>
    <col min="9120" max="9120" width="40" style="197" bestFit="1" customWidth="1"/>
    <col min="9121" max="9375" width="8.85546875" style="197"/>
    <col min="9376" max="9376" width="40" style="197" bestFit="1" customWidth="1"/>
    <col min="9377" max="9631" width="8.85546875" style="197"/>
    <col min="9632" max="9632" width="40" style="197" bestFit="1" customWidth="1"/>
    <col min="9633" max="9887" width="8.85546875" style="197"/>
    <col min="9888" max="9888" width="40" style="197" bestFit="1" customWidth="1"/>
    <col min="9889" max="10143" width="8.85546875" style="197"/>
    <col min="10144" max="10144" width="40" style="197" bestFit="1" customWidth="1"/>
    <col min="10145" max="10399" width="8.85546875" style="197"/>
    <col min="10400" max="10400" width="40" style="197" bestFit="1" customWidth="1"/>
    <col min="10401" max="10655" width="8.85546875" style="197"/>
    <col min="10656" max="10656" width="40" style="197" bestFit="1" customWidth="1"/>
    <col min="10657" max="10911" width="8.85546875" style="197"/>
    <col min="10912" max="10912" width="40" style="197" bestFit="1" customWidth="1"/>
    <col min="10913" max="11167" width="8.85546875" style="197"/>
    <col min="11168" max="11168" width="40" style="197" bestFit="1" customWidth="1"/>
    <col min="11169" max="11423" width="8.85546875" style="197"/>
    <col min="11424" max="11424" width="40" style="197" bestFit="1" customWidth="1"/>
    <col min="11425" max="11679" width="8.85546875" style="197"/>
    <col min="11680" max="11680" width="40" style="197" bestFit="1" customWidth="1"/>
    <col min="11681" max="11935" width="8.85546875" style="197"/>
    <col min="11936" max="11936" width="40" style="197" bestFit="1" customWidth="1"/>
    <col min="11937" max="12191" width="8.85546875" style="197"/>
    <col min="12192" max="12192" width="40" style="197" bestFit="1" customWidth="1"/>
    <col min="12193" max="12447" width="8.85546875" style="197"/>
    <col min="12448" max="12448" width="40" style="197" bestFit="1" customWidth="1"/>
    <col min="12449" max="12703" width="8.85546875" style="197"/>
    <col min="12704" max="12704" width="40" style="197" bestFit="1" customWidth="1"/>
    <col min="12705" max="12959" width="8.85546875" style="197"/>
    <col min="12960" max="12960" width="40" style="197" bestFit="1" customWidth="1"/>
    <col min="12961" max="13215" width="8.85546875" style="197"/>
    <col min="13216" max="13216" width="40" style="197" bestFit="1" customWidth="1"/>
    <col min="13217" max="13471" width="8.85546875" style="197"/>
    <col min="13472" max="13472" width="40" style="197" bestFit="1" customWidth="1"/>
    <col min="13473" max="13727" width="8.85546875" style="197"/>
    <col min="13728" max="13728" width="40" style="197" bestFit="1" customWidth="1"/>
    <col min="13729" max="13983" width="8.85546875" style="197"/>
    <col min="13984" max="13984" width="40" style="197" bestFit="1" customWidth="1"/>
    <col min="13985" max="14239" width="8.85546875" style="197"/>
    <col min="14240" max="14240" width="40" style="197" bestFit="1" customWidth="1"/>
    <col min="14241" max="14495" width="8.85546875" style="197"/>
    <col min="14496" max="14496" width="40" style="197" bestFit="1" customWidth="1"/>
    <col min="14497" max="14751" width="8.85546875" style="197"/>
    <col min="14752" max="14752" width="40" style="197" bestFit="1" customWidth="1"/>
    <col min="14753" max="15007" width="8.85546875" style="197"/>
    <col min="15008" max="15008" width="40" style="197" bestFit="1" customWidth="1"/>
    <col min="15009" max="15263" width="8.85546875" style="197"/>
    <col min="15264" max="15264" width="40" style="197" bestFit="1" customWidth="1"/>
    <col min="15265" max="15519" width="8.85546875" style="197"/>
    <col min="15520" max="15520" width="40" style="197" bestFit="1" customWidth="1"/>
    <col min="15521" max="15775" width="8.85546875" style="197"/>
    <col min="15776" max="15776" width="40" style="197" bestFit="1" customWidth="1"/>
    <col min="15777" max="16031" width="8.85546875" style="197"/>
    <col min="16032" max="16032" width="40" style="197" bestFit="1" customWidth="1"/>
    <col min="16033" max="16384" width="8.85546875" style="197"/>
  </cols>
  <sheetData>
    <row r="1" spans="1:184" ht="18" x14ac:dyDescent="0.2">
      <c r="B1" s="201" t="s">
        <v>4572</v>
      </c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202"/>
      <c r="BN1" s="202"/>
      <c r="BO1" s="202"/>
      <c r="BP1" s="202"/>
      <c r="BQ1" s="202"/>
      <c r="BR1" s="202"/>
      <c r="BS1" s="202"/>
      <c r="BT1" s="202"/>
      <c r="BU1" s="202"/>
      <c r="BV1" s="202"/>
      <c r="BW1" s="202"/>
      <c r="BX1" s="202"/>
      <c r="BY1" s="202"/>
      <c r="BZ1" s="202"/>
      <c r="CA1" s="202"/>
      <c r="CB1" s="202"/>
      <c r="CC1" s="202"/>
      <c r="CD1" s="202"/>
      <c r="CE1" s="202"/>
      <c r="CF1" s="202"/>
      <c r="CG1" s="202"/>
      <c r="CH1" s="202"/>
      <c r="CI1" s="202"/>
      <c r="CJ1" s="202"/>
      <c r="CK1" s="202"/>
      <c r="CL1" s="202"/>
      <c r="CM1" s="202"/>
      <c r="CN1" s="202"/>
      <c r="CO1" s="202"/>
      <c r="CP1" s="202"/>
      <c r="CQ1" s="202"/>
      <c r="CR1" s="202"/>
      <c r="CS1" s="202"/>
      <c r="CT1" s="202"/>
      <c r="CU1" s="202"/>
      <c r="CV1" s="202"/>
      <c r="CW1" s="202"/>
      <c r="CX1" s="202"/>
      <c r="CY1" s="202"/>
      <c r="CZ1" s="202"/>
      <c r="DA1" s="202"/>
      <c r="DB1" s="202"/>
      <c r="DC1" s="202"/>
      <c r="DD1" s="202"/>
      <c r="DE1" s="202"/>
      <c r="DF1" s="202"/>
      <c r="DG1" s="202"/>
      <c r="DH1" s="202"/>
      <c r="DI1" s="202"/>
      <c r="DJ1" s="202"/>
      <c r="DK1" s="202"/>
      <c r="DL1" s="202"/>
      <c r="DM1" s="202"/>
      <c r="DN1" s="202"/>
      <c r="DO1" s="202"/>
      <c r="DP1" s="202"/>
      <c r="DQ1" s="202"/>
      <c r="DR1" s="202"/>
      <c r="DS1" s="202"/>
      <c r="DT1" s="202"/>
      <c r="DU1" s="202"/>
      <c r="DV1" s="202"/>
      <c r="DW1" s="202"/>
      <c r="DX1" s="202"/>
      <c r="DY1" s="202"/>
      <c r="DZ1" s="202"/>
      <c r="EA1" s="202"/>
      <c r="EB1" s="202"/>
      <c r="EC1" s="202"/>
      <c r="ED1" s="202"/>
      <c r="EE1" s="202"/>
      <c r="EF1" s="202"/>
      <c r="EG1" s="202"/>
      <c r="EH1" s="202"/>
      <c r="EI1" s="202"/>
      <c r="EJ1" s="202"/>
      <c r="EK1" s="202"/>
      <c r="EL1" s="202"/>
      <c r="EM1" s="202"/>
      <c r="EN1" s="202"/>
      <c r="EO1" s="202"/>
      <c r="EP1" s="202"/>
      <c r="EQ1" s="202"/>
      <c r="ER1" s="202"/>
      <c r="ES1" s="202"/>
      <c r="ET1" s="202"/>
      <c r="EU1" s="202"/>
      <c r="EV1" s="202"/>
      <c r="EW1" s="202"/>
      <c r="EX1" s="202"/>
      <c r="EY1" s="202"/>
      <c r="EZ1" s="202"/>
      <c r="FA1" s="202"/>
      <c r="FB1" s="202"/>
      <c r="FC1" s="202"/>
      <c r="FD1" s="202"/>
      <c r="FE1" s="202"/>
      <c r="FF1" s="202"/>
      <c r="FG1" s="202"/>
      <c r="FH1" s="202"/>
      <c r="FI1" s="202"/>
      <c r="FJ1" s="202"/>
      <c r="FK1" s="202"/>
      <c r="FL1" s="202"/>
      <c r="FM1" s="202"/>
      <c r="FN1" s="202"/>
      <c r="FO1" s="202"/>
      <c r="FP1" s="202"/>
      <c r="FQ1" s="202"/>
      <c r="FR1" s="202"/>
      <c r="FS1" s="202"/>
      <c r="FT1" s="202"/>
      <c r="FU1" s="202"/>
      <c r="FV1" s="202"/>
      <c r="FW1" s="202"/>
      <c r="FX1" s="202"/>
      <c r="FY1" s="202"/>
      <c r="FZ1" s="202"/>
      <c r="GA1" s="202"/>
      <c r="GB1" s="202"/>
    </row>
    <row r="2" spans="1:184" x14ac:dyDescent="0.2"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2"/>
      <c r="BO2" s="202"/>
      <c r="BP2" s="202"/>
      <c r="BQ2" s="202"/>
      <c r="BR2" s="202"/>
      <c r="BS2" s="202"/>
      <c r="BT2" s="202"/>
      <c r="BU2" s="202"/>
      <c r="BV2" s="202"/>
      <c r="BW2" s="202"/>
      <c r="BX2" s="202"/>
      <c r="BY2" s="202"/>
      <c r="BZ2" s="202"/>
      <c r="CA2" s="202"/>
      <c r="CB2" s="202"/>
      <c r="CC2" s="202"/>
      <c r="CD2" s="202"/>
      <c r="CE2" s="202"/>
      <c r="CF2" s="202"/>
      <c r="CG2" s="202"/>
      <c r="CH2" s="202"/>
      <c r="CI2" s="202"/>
      <c r="CJ2" s="202"/>
      <c r="CK2" s="202"/>
      <c r="CL2" s="202"/>
      <c r="CM2" s="202"/>
      <c r="CN2" s="202"/>
      <c r="CO2" s="202"/>
      <c r="CP2" s="202"/>
      <c r="CQ2" s="202"/>
      <c r="CR2" s="202"/>
      <c r="CS2" s="202"/>
      <c r="CT2" s="202"/>
      <c r="CU2" s="202"/>
      <c r="CV2" s="202"/>
      <c r="CW2" s="202"/>
      <c r="CX2" s="202"/>
      <c r="CY2" s="202"/>
      <c r="CZ2" s="202"/>
      <c r="DA2" s="202"/>
      <c r="DB2" s="202"/>
      <c r="DC2" s="202"/>
      <c r="DD2" s="202"/>
      <c r="DE2" s="202"/>
      <c r="DF2" s="202"/>
      <c r="DG2" s="202"/>
      <c r="DH2" s="202"/>
      <c r="DI2" s="202"/>
      <c r="DJ2" s="202"/>
      <c r="DK2" s="202"/>
      <c r="DL2" s="202"/>
      <c r="DM2" s="202"/>
      <c r="DN2" s="202"/>
      <c r="DO2" s="202"/>
      <c r="DP2" s="202"/>
      <c r="DQ2" s="202"/>
      <c r="DR2" s="202"/>
      <c r="DS2" s="202"/>
      <c r="DT2" s="202"/>
      <c r="DU2" s="202"/>
      <c r="DV2" s="202"/>
      <c r="DW2" s="202"/>
      <c r="DX2" s="202"/>
      <c r="DY2" s="202"/>
      <c r="DZ2" s="202"/>
      <c r="EA2" s="202"/>
      <c r="EB2" s="202"/>
      <c r="EC2" s="202"/>
      <c r="ED2" s="202"/>
      <c r="EE2" s="202"/>
      <c r="EF2" s="202"/>
      <c r="EG2" s="202"/>
      <c r="EH2" s="202"/>
      <c r="EI2" s="202"/>
      <c r="EJ2" s="202"/>
      <c r="EK2" s="202"/>
      <c r="EL2" s="202"/>
      <c r="EM2" s="202"/>
      <c r="EN2" s="202"/>
      <c r="EO2" s="202"/>
      <c r="EP2" s="202"/>
      <c r="EQ2" s="202"/>
      <c r="ER2" s="202"/>
      <c r="ES2" s="202"/>
      <c r="ET2" s="202"/>
      <c r="EU2" s="202"/>
      <c r="EV2" s="202"/>
      <c r="EW2" s="202"/>
      <c r="EX2" s="202"/>
      <c r="EY2" s="202"/>
      <c r="EZ2" s="202"/>
      <c r="FA2" s="202"/>
      <c r="FB2" s="202"/>
      <c r="FC2" s="202"/>
      <c r="FD2" s="202"/>
      <c r="FE2" s="202"/>
      <c r="FF2" s="202"/>
      <c r="FG2" s="202"/>
      <c r="FH2" s="202"/>
      <c r="FI2" s="202"/>
      <c r="FJ2" s="202"/>
      <c r="FK2" s="202"/>
      <c r="FL2" s="202"/>
      <c r="FM2" s="202"/>
      <c r="FN2" s="202"/>
      <c r="FO2" s="202"/>
      <c r="FP2" s="202"/>
      <c r="FQ2" s="202"/>
      <c r="FR2" s="202"/>
      <c r="FS2" s="202"/>
      <c r="FT2" s="202"/>
      <c r="FU2" s="202"/>
      <c r="FV2" s="202"/>
      <c r="FW2" s="202"/>
      <c r="FX2" s="202"/>
      <c r="FY2" s="202"/>
      <c r="FZ2" s="202"/>
      <c r="GA2" s="202"/>
      <c r="GB2" s="202"/>
    </row>
    <row r="3" spans="1:184" x14ac:dyDescent="0.2">
      <c r="B3" s="203" t="s">
        <v>1495</v>
      </c>
      <c r="C3" s="204" t="s">
        <v>4573</v>
      </c>
      <c r="AV3" s="202"/>
      <c r="AW3" s="202"/>
      <c r="AX3" s="202"/>
      <c r="AY3" s="202"/>
      <c r="AZ3" s="202"/>
      <c r="BA3" s="202"/>
      <c r="BB3" s="202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202"/>
      <c r="BZ3" s="202"/>
      <c r="CA3" s="202"/>
      <c r="CB3" s="202"/>
      <c r="CC3" s="202"/>
      <c r="CD3" s="202"/>
      <c r="CE3" s="202"/>
      <c r="CF3" s="202"/>
      <c r="CG3" s="202"/>
      <c r="CH3" s="202"/>
      <c r="CI3" s="202"/>
      <c r="CJ3" s="202"/>
      <c r="CK3" s="202"/>
      <c r="CL3" s="202"/>
      <c r="CM3" s="202"/>
      <c r="CN3" s="202"/>
      <c r="CO3" s="202"/>
      <c r="CP3" s="202"/>
      <c r="CQ3" s="202"/>
      <c r="CR3" s="202"/>
      <c r="CS3" s="202"/>
      <c r="CT3" s="202"/>
      <c r="CU3" s="202"/>
      <c r="CV3" s="202"/>
      <c r="CW3" s="202"/>
      <c r="CX3" s="202"/>
      <c r="CY3" s="202"/>
      <c r="CZ3" s="202"/>
      <c r="DA3" s="202"/>
      <c r="DB3" s="202"/>
      <c r="DC3" s="202"/>
      <c r="DD3" s="202"/>
      <c r="DE3" s="202"/>
      <c r="DF3" s="202"/>
      <c r="DG3" s="202"/>
      <c r="DH3" s="202"/>
      <c r="DI3" s="202"/>
      <c r="DJ3" s="202"/>
      <c r="DK3" s="202"/>
      <c r="DL3" s="202"/>
      <c r="DM3" s="202"/>
      <c r="DN3" s="202"/>
      <c r="DO3" s="202"/>
      <c r="DP3" s="202"/>
      <c r="DQ3" s="202"/>
      <c r="DR3" s="202"/>
      <c r="DS3" s="202"/>
      <c r="DT3" s="202"/>
      <c r="DU3" s="202"/>
      <c r="DV3" s="202"/>
      <c r="DW3" s="202"/>
      <c r="DX3" s="202"/>
      <c r="DY3" s="202"/>
      <c r="DZ3" s="202"/>
      <c r="EA3" s="202"/>
      <c r="EB3" s="202"/>
      <c r="EC3" s="202"/>
      <c r="ED3" s="202"/>
      <c r="EE3" s="202"/>
      <c r="EF3" s="202"/>
      <c r="EG3" s="202"/>
      <c r="EH3" s="202"/>
      <c r="EI3" s="202"/>
      <c r="EJ3" s="202"/>
      <c r="EK3" s="202"/>
      <c r="EL3" s="202"/>
      <c r="EM3" s="202"/>
      <c r="EN3" s="202"/>
      <c r="EO3" s="202"/>
      <c r="EP3" s="202"/>
      <c r="EQ3" s="202"/>
      <c r="ER3" s="202"/>
      <c r="ES3" s="202"/>
      <c r="ET3" s="202"/>
      <c r="EU3" s="202"/>
      <c r="EV3" s="202"/>
      <c r="EW3" s="202"/>
      <c r="EX3" s="202"/>
      <c r="EY3" s="202"/>
      <c r="EZ3" s="202"/>
      <c r="FA3" s="202"/>
      <c r="FB3" s="202"/>
      <c r="FC3" s="202"/>
      <c r="FD3" s="202"/>
      <c r="FE3" s="202"/>
      <c r="FF3" s="202"/>
      <c r="FG3" s="202"/>
      <c r="FH3" s="202"/>
      <c r="FI3" s="202"/>
      <c r="FJ3" s="202"/>
      <c r="FK3" s="202"/>
      <c r="FL3" s="202"/>
      <c r="FM3" s="202"/>
      <c r="FN3" s="202"/>
      <c r="FO3" s="202"/>
      <c r="FP3" s="202"/>
      <c r="FQ3" s="202"/>
      <c r="FR3" s="202"/>
      <c r="FS3" s="202"/>
      <c r="FT3" s="202"/>
      <c r="FU3" s="202"/>
      <c r="FV3" s="202"/>
      <c r="FW3" s="202"/>
      <c r="FX3" s="202"/>
      <c r="FY3" s="202"/>
      <c r="FZ3" s="202"/>
      <c r="GA3" s="202"/>
      <c r="GB3" s="202"/>
    </row>
    <row r="4" spans="1:184" x14ac:dyDescent="0.2">
      <c r="B4" s="203" t="s">
        <v>1497</v>
      </c>
      <c r="C4" s="204" t="s">
        <v>4574</v>
      </c>
      <c r="AV4" s="202"/>
      <c r="AW4" s="202"/>
      <c r="AX4" s="202"/>
      <c r="AY4" s="202"/>
      <c r="AZ4" s="202"/>
      <c r="BA4" s="202"/>
      <c r="BB4" s="202"/>
      <c r="BC4" s="202"/>
      <c r="BD4" s="202"/>
      <c r="BE4" s="202"/>
      <c r="BF4" s="202"/>
      <c r="BG4" s="202"/>
      <c r="BH4" s="202"/>
      <c r="BI4" s="202"/>
      <c r="BJ4" s="202"/>
      <c r="BK4" s="202"/>
      <c r="BL4" s="202"/>
      <c r="BM4" s="202"/>
      <c r="BN4" s="202"/>
      <c r="BO4" s="202"/>
      <c r="BP4" s="202"/>
      <c r="BQ4" s="202"/>
      <c r="BR4" s="202"/>
      <c r="BS4" s="202"/>
      <c r="BT4" s="202"/>
      <c r="BU4" s="202"/>
      <c r="BV4" s="202"/>
      <c r="BW4" s="202"/>
      <c r="BX4" s="202"/>
      <c r="BY4" s="202"/>
      <c r="BZ4" s="202"/>
      <c r="CA4" s="202"/>
      <c r="CB4" s="202"/>
      <c r="CC4" s="202"/>
      <c r="CD4" s="202"/>
      <c r="CE4" s="202"/>
      <c r="CF4" s="202"/>
      <c r="CG4" s="202"/>
      <c r="CH4" s="202"/>
      <c r="CI4" s="202"/>
      <c r="CJ4" s="202"/>
      <c r="CK4" s="202"/>
      <c r="CL4" s="202"/>
      <c r="CM4" s="202"/>
      <c r="CN4" s="202"/>
      <c r="CO4" s="202"/>
      <c r="CP4" s="202"/>
      <c r="CQ4" s="202"/>
      <c r="CR4" s="202"/>
      <c r="CS4" s="202"/>
      <c r="CT4" s="202"/>
      <c r="CU4" s="202"/>
      <c r="CV4" s="202"/>
      <c r="CW4" s="202"/>
      <c r="CX4" s="202"/>
      <c r="CY4" s="202"/>
      <c r="CZ4" s="202"/>
      <c r="DA4" s="202"/>
      <c r="DB4" s="202"/>
      <c r="DC4" s="202"/>
      <c r="DD4" s="202"/>
      <c r="DE4" s="202"/>
      <c r="DF4" s="202"/>
      <c r="DG4" s="202"/>
      <c r="DH4" s="202"/>
      <c r="DI4" s="202"/>
      <c r="DJ4" s="202"/>
      <c r="DK4" s="202"/>
      <c r="DL4" s="202"/>
      <c r="DM4" s="202"/>
      <c r="DN4" s="202"/>
      <c r="DO4" s="202"/>
      <c r="DP4" s="202"/>
      <c r="DQ4" s="202"/>
      <c r="DR4" s="202"/>
      <c r="DS4" s="202"/>
      <c r="DT4" s="202"/>
      <c r="DU4" s="202"/>
      <c r="DV4" s="202"/>
      <c r="DW4" s="202"/>
      <c r="DX4" s="202"/>
      <c r="DY4" s="202"/>
      <c r="DZ4" s="202"/>
      <c r="EA4" s="202"/>
      <c r="EB4" s="202"/>
      <c r="EC4" s="202"/>
      <c r="ED4" s="202"/>
      <c r="EE4" s="202"/>
      <c r="EF4" s="202"/>
      <c r="EG4" s="202"/>
      <c r="EH4" s="202"/>
      <c r="EI4" s="202"/>
      <c r="EJ4" s="202"/>
      <c r="EK4" s="202"/>
      <c r="EL4" s="202"/>
      <c r="EM4" s="202"/>
      <c r="EN4" s="202"/>
      <c r="EO4" s="202"/>
      <c r="EP4" s="202"/>
      <c r="EQ4" s="202"/>
      <c r="ER4" s="202"/>
      <c r="ES4" s="202"/>
      <c r="ET4" s="202"/>
      <c r="EU4" s="202"/>
      <c r="EV4" s="202"/>
      <c r="EW4" s="202"/>
      <c r="EX4" s="202"/>
      <c r="EY4" s="202"/>
      <c r="EZ4" s="202"/>
      <c r="FA4" s="202"/>
      <c r="FB4" s="202"/>
      <c r="FC4" s="202"/>
      <c r="FD4" s="202"/>
      <c r="FE4" s="202"/>
      <c r="FF4" s="202"/>
      <c r="FG4" s="202"/>
      <c r="FH4" s="202"/>
      <c r="FI4" s="202"/>
      <c r="FJ4" s="202"/>
      <c r="FK4" s="202"/>
      <c r="FL4" s="202"/>
      <c r="FM4" s="202"/>
      <c r="FN4" s="202"/>
      <c r="FO4" s="202"/>
      <c r="FP4" s="202"/>
      <c r="FQ4" s="202"/>
      <c r="FR4" s="202"/>
      <c r="FS4" s="202"/>
      <c r="FT4" s="202"/>
      <c r="FU4" s="202"/>
      <c r="FV4" s="202"/>
      <c r="FW4" s="202"/>
      <c r="FX4" s="202"/>
      <c r="FY4" s="202"/>
      <c r="FZ4" s="202"/>
      <c r="GA4" s="202"/>
      <c r="GB4" s="202"/>
    </row>
    <row r="5" spans="1:184" x14ac:dyDescent="0.2">
      <c r="B5" s="203" t="s">
        <v>1499</v>
      </c>
      <c r="C5" s="204" t="s">
        <v>71</v>
      </c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2"/>
      <c r="BO5" s="202"/>
      <c r="BP5" s="202"/>
      <c r="BQ5" s="202"/>
      <c r="BR5" s="202"/>
      <c r="BS5" s="202"/>
      <c r="BT5" s="202"/>
      <c r="BU5" s="202"/>
      <c r="BV5" s="202"/>
      <c r="BW5" s="202"/>
      <c r="BX5" s="202"/>
      <c r="BY5" s="202"/>
      <c r="BZ5" s="202"/>
      <c r="CA5" s="202"/>
      <c r="CB5" s="202"/>
      <c r="CC5" s="202"/>
      <c r="CD5" s="202"/>
      <c r="CE5" s="202"/>
      <c r="CF5" s="202"/>
      <c r="CG5" s="202"/>
      <c r="CH5" s="202"/>
      <c r="CI5" s="202"/>
      <c r="CJ5" s="202"/>
      <c r="CK5" s="202"/>
      <c r="CL5" s="202"/>
      <c r="CM5" s="202"/>
      <c r="CN5" s="202"/>
      <c r="CO5" s="202"/>
      <c r="CP5" s="202"/>
      <c r="CQ5" s="202"/>
      <c r="CR5" s="202"/>
      <c r="CS5" s="202"/>
      <c r="CT5" s="202"/>
      <c r="CU5" s="202"/>
      <c r="CV5" s="202"/>
      <c r="CW5" s="202"/>
      <c r="CX5" s="202"/>
      <c r="CY5" s="202"/>
      <c r="CZ5" s="202"/>
      <c r="DA5" s="202"/>
      <c r="DB5" s="202"/>
      <c r="DC5" s="202"/>
      <c r="DD5" s="202"/>
      <c r="DE5" s="202"/>
      <c r="DF5" s="202"/>
      <c r="DG5" s="202"/>
      <c r="DH5" s="202"/>
      <c r="DI5" s="202"/>
      <c r="DJ5" s="202"/>
      <c r="DK5" s="202"/>
      <c r="DL5" s="202"/>
      <c r="DM5" s="202"/>
      <c r="DN5" s="202"/>
      <c r="DO5" s="202"/>
      <c r="DP5" s="202"/>
      <c r="DQ5" s="202"/>
      <c r="DR5" s="202"/>
      <c r="DS5" s="202"/>
      <c r="DT5" s="202"/>
      <c r="DU5" s="202"/>
      <c r="DV5" s="202"/>
      <c r="DW5" s="202"/>
      <c r="DX5" s="202"/>
      <c r="DY5" s="202"/>
      <c r="DZ5" s="202"/>
      <c r="EA5" s="202"/>
      <c r="EB5" s="202"/>
      <c r="EC5" s="202"/>
      <c r="ED5" s="202"/>
      <c r="EE5" s="202"/>
      <c r="EF5" s="202"/>
      <c r="EG5" s="202"/>
      <c r="EH5" s="202"/>
      <c r="EI5" s="202"/>
      <c r="EJ5" s="202"/>
      <c r="EK5" s="202"/>
      <c r="EL5" s="202"/>
      <c r="EM5" s="202"/>
      <c r="EN5" s="202"/>
      <c r="EO5" s="202"/>
      <c r="EP5" s="202"/>
      <c r="EQ5" s="202"/>
      <c r="ER5" s="202"/>
      <c r="ES5" s="202"/>
      <c r="ET5" s="202"/>
      <c r="EU5" s="202"/>
      <c r="EV5" s="202"/>
      <c r="EW5" s="202"/>
      <c r="EX5" s="202"/>
      <c r="EY5" s="202"/>
      <c r="EZ5" s="202"/>
      <c r="FA5" s="202"/>
      <c r="FB5" s="202"/>
      <c r="FC5" s="202"/>
      <c r="FD5" s="202"/>
      <c r="FE5" s="202"/>
      <c r="FF5" s="202"/>
      <c r="FG5" s="202"/>
      <c r="FH5" s="202"/>
      <c r="FI5" s="202"/>
      <c r="FJ5" s="202"/>
      <c r="FK5" s="202"/>
      <c r="FL5" s="202"/>
      <c r="FM5" s="202"/>
      <c r="FN5" s="202"/>
      <c r="FO5" s="202"/>
      <c r="FP5" s="202"/>
      <c r="FQ5" s="202"/>
      <c r="FR5" s="202"/>
      <c r="FS5" s="202"/>
      <c r="FT5" s="202"/>
      <c r="FU5" s="202"/>
      <c r="FV5" s="202"/>
      <c r="FW5" s="202"/>
      <c r="FX5" s="202"/>
      <c r="FY5" s="202"/>
      <c r="FZ5" s="202"/>
      <c r="GA5" s="202"/>
      <c r="GB5" s="202"/>
    </row>
    <row r="6" spans="1:184" x14ac:dyDescent="0.2">
      <c r="A6" s="205" t="str">
        <f t="shared" ref="A6:A13" si="0">IFERROR(VALUE(LEFT(B6,4)),"")</f>
        <v/>
      </c>
      <c r="B6" s="203" t="s">
        <v>1500</v>
      </c>
      <c r="C6" s="204" t="s">
        <v>4575</v>
      </c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02"/>
      <c r="BR6" s="202"/>
      <c r="BS6" s="202"/>
      <c r="BT6" s="202"/>
      <c r="BU6" s="202"/>
      <c r="BV6" s="202"/>
      <c r="BW6" s="202"/>
      <c r="BX6" s="202"/>
      <c r="BY6" s="202"/>
      <c r="BZ6" s="202"/>
      <c r="CA6" s="202"/>
      <c r="CB6" s="202"/>
      <c r="CC6" s="202"/>
      <c r="CD6" s="202"/>
      <c r="CE6" s="202"/>
      <c r="CF6" s="202"/>
      <c r="CG6" s="202"/>
      <c r="CH6" s="202"/>
      <c r="CI6" s="202"/>
      <c r="CJ6" s="202"/>
      <c r="CK6" s="202"/>
      <c r="CL6" s="202"/>
      <c r="CM6" s="202"/>
      <c r="CN6" s="202"/>
      <c r="CO6" s="202"/>
      <c r="CP6" s="202"/>
      <c r="CQ6" s="202"/>
      <c r="CR6" s="202"/>
      <c r="CS6" s="202"/>
      <c r="CT6" s="202"/>
      <c r="CU6" s="202"/>
      <c r="CV6" s="202"/>
      <c r="CW6" s="202"/>
      <c r="CX6" s="202"/>
      <c r="CY6" s="202"/>
      <c r="CZ6" s="202"/>
      <c r="DA6" s="202"/>
      <c r="DB6" s="202"/>
      <c r="DC6" s="202"/>
      <c r="DD6" s="202"/>
      <c r="DE6" s="202"/>
      <c r="DF6" s="202"/>
      <c r="DG6" s="202"/>
      <c r="DH6" s="202"/>
      <c r="DI6" s="202"/>
      <c r="DJ6" s="202"/>
      <c r="DK6" s="202"/>
      <c r="DL6" s="202"/>
      <c r="DM6" s="202"/>
      <c r="DN6" s="202"/>
      <c r="DO6" s="202"/>
      <c r="DP6" s="202"/>
      <c r="DQ6" s="202"/>
      <c r="DR6" s="202"/>
      <c r="DS6" s="202"/>
      <c r="DT6" s="202"/>
      <c r="DU6" s="202"/>
      <c r="DV6" s="202"/>
      <c r="DW6" s="202"/>
      <c r="DX6" s="202"/>
      <c r="DY6" s="202"/>
      <c r="DZ6" s="202"/>
      <c r="EA6" s="202"/>
      <c r="EB6" s="202"/>
      <c r="EC6" s="202"/>
      <c r="ED6" s="202"/>
      <c r="EE6" s="202"/>
      <c r="EF6" s="202"/>
      <c r="EG6" s="202"/>
      <c r="EH6" s="202"/>
      <c r="EI6" s="202"/>
      <c r="EJ6" s="202"/>
      <c r="EK6" s="202"/>
      <c r="EL6" s="202"/>
      <c r="EM6" s="202"/>
      <c r="EN6" s="202"/>
      <c r="EO6" s="202"/>
      <c r="EP6" s="202"/>
      <c r="EQ6" s="202"/>
      <c r="ER6" s="202"/>
      <c r="ES6" s="202"/>
      <c r="ET6" s="202"/>
      <c r="EU6" s="202"/>
      <c r="EV6" s="202"/>
      <c r="EW6" s="202"/>
      <c r="EX6" s="202"/>
      <c r="EY6" s="202"/>
      <c r="EZ6" s="202"/>
      <c r="FA6" s="202"/>
      <c r="FB6" s="202"/>
      <c r="FC6" s="202"/>
      <c r="FD6" s="202"/>
      <c r="FE6" s="202"/>
      <c r="FF6" s="202"/>
      <c r="FG6" s="202"/>
      <c r="FH6" s="202"/>
      <c r="FI6" s="202"/>
      <c r="FJ6" s="202"/>
      <c r="FK6" s="202"/>
      <c r="FL6" s="202"/>
      <c r="FM6" s="202"/>
      <c r="FN6" s="202"/>
      <c r="FO6" s="202"/>
      <c r="FP6" s="202"/>
      <c r="FQ6" s="202"/>
      <c r="FR6" s="202"/>
      <c r="FS6" s="202"/>
      <c r="FT6" s="202"/>
      <c r="FU6" s="202"/>
      <c r="FV6" s="202"/>
      <c r="FW6" s="202"/>
      <c r="FX6" s="202"/>
      <c r="FY6" s="202"/>
      <c r="FZ6" s="202"/>
      <c r="GA6" s="202"/>
      <c r="GB6" s="202"/>
    </row>
    <row r="7" spans="1:184" x14ac:dyDescent="0.2">
      <c r="A7" s="205" t="str">
        <f t="shared" si="0"/>
        <v/>
      </c>
      <c r="B7" s="203" t="s">
        <v>1502</v>
      </c>
      <c r="C7" s="204" t="s">
        <v>1503</v>
      </c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2"/>
      <c r="BN7" s="202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  <c r="CK7" s="202"/>
      <c r="CL7" s="202"/>
      <c r="CM7" s="202"/>
      <c r="CN7" s="202"/>
      <c r="CO7" s="202"/>
      <c r="CP7" s="202"/>
      <c r="CQ7" s="202"/>
      <c r="CR7" s="202"/>
      <c r="CS7" s="202"/>
      <c r="CT7" s="202"/>
      <c r="CU7" s="202"/>
      <c r="CV7" s="202"/>
      <c r="CW7" s="202"/>
      <c r="CX7" s="202"/>
      <c r="CY7" s="202"/>
      <c r="CZ7" s="202"/>
      <c r="DA7" s="202"/>
      <c r="DB7" s="202"/>
      <c r="DC7" s="202"/>
      <c r="DD7" s="202"/>
      <c r="DE7" s="202"/>
      <c r="DF7" s="202"/>
      <c r="DG7" s="202"/>
      <c r="DH7" s="202"/>
      <c r="DI7" s="202"/>
      <c r="DJ7" s="202"/>
      <c r="DK7" s="202"/>
      <c r="DL7" s="202"/>
      <c r="DM7" s="202"/>
      <c r="DN7" s="202"/>
      <c r="DO7" s="202"/>
      <c r="DP7" s="202"/>
      <c r="DQ7" s="202"/>
      <c r="DR7" s="202"/>
      <c r="DS7" s="202"/>
      <c r="DT7" s="202"/>
      <c r="DU7" s="202"/>
      <c r="DV7" s="202"/>
      <c r="DW7" s="202"/>
      <c r="DX7" s="202"/>
      <c r="DY7" s="202"/>
      <c r="DZ7" s="202"/>
      <c r="EA7" s="202"/>
      <c r="EB7" s="202"/>
      <c r="EC7" s="202"/>
      <c r="ED7" s="202"/>
      <c r="EE7" s="202"/>
      <c r="EF7" s="202"/>
      <c r="EG7" s="202"/>
      <c r="EH7" s="202"/>
      <c r="EI7" s="202"/>
      <c r="EJ7" s="202"/>
      <c r="EK7" s="202"/>
      <c r="EL7" s="202"/>
      <c r="EM7" s="202"/>
      <c r="EN7" s="202"/>
      <c r="EO7" s="202"/>
      <c r="EP7" s="202"/>
      <c r="EQ7" s="202"/>
      <c r="ER7" s="202"/>
      <c r="ES7" s="202"/>
      <c r="ET7" s="202"/>
      <c r="EU7" s="202"/>
      <c r="EV7" s="202"/>
      <c r="EW7" s="202"/>
      <c r="EX7" s="202"/>
      <c r="EY7" s="202"/>
      <c r="EZ7" s="202"/>
      <c r="FA7" s="202"/>
      <c r="FB7" s="202"/>
      <c r="FC7" s="202"/>
      <c r="FD7" s="202"/>
      <c r="FE7" s="202"/>
      <c r="FF7" s="202"/>
      <c r="FG7" s="202"/>
      <c r="FH7" s="202"/>
      <c r="FI7" s="202"/>
      <c r="FJ7" s="202"/>
      <c r="FK7" s="202"/>
      <c r="FL7" s="202"/>
      <c r="FM7" s="202"/>
      <c r="FN7" s="202"/>
      <c r="FO7" s="202"/>
      <c r="FP7" s="202"/>
      <c r="FQ7" s="202"/>
      <c r="FR7" s="202"/>
      <c r="FS7" s="202"/>
      <c r="FT7" s="202"/>
      <c r="FU7" s="202"/>
      <c r="FV7" s="202"/>
      <c r="FW7" s="202"/>
      <c r="FX7" s="202"/>
      <c r="FY7" s="202"/>
      <c r="FZ7" s="202"/>
      <c r="GA7" s="202"/>
      <c r="GB7" s="202"/>
    </row>
    <row r="8" spans="1:184" x14ac:dyDescent="0.2">
      <c r="A8" s="205" t="str">
        <f t="shared" si="0"/>
        <v/>
      </c>
      <c r="B8" s="203" t="s">
        <v>1504</v>
      </c>
      <c r="C8" s="204" t="s">
        <v>1505</v>
      </c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2"/>
      <c r="BN8" s="202"/>
      <c r="BO8" s="202"/>
      <c r="BP8" s="202"/>
      <c r="BQ8" s="202"/>
      <c r="BR8" s="202"/>
      <c r="BS8" s="202"/>
      <c r="BT8" s="202"/>
      <c r="BU8" s="202"/>
      <c r="BV8" s="202"/>
      <c r="BW8" s="202"/>
      <c r="BX8" s="202"/>
      <c r="BY8" s="202"/>
      <c r="BZ8" s="202"/>
      <c r="CA8" s="202"/>
      <c r="CB8" s="202"/>
      <c r="CC8" s="202"/>
      <c r="CD8" s="202"/>
      <c r="CE8" s="202"/>
      <c r="CF8" s="202"/>
      <c r="CG8" s="202"/>
      <c r="CH8" s="202"/>
      <c r="CI8" s="202"/>
      <c r="CJ8" s="202"/>
      <c r="CK8" s="202"/>
      <c r="CL8" s="202"/>
      <c r="CM8" s="202"/>
      <c r="CN8" s="202"/>
      <c r="CO8" s="202"/>
      <c r="CP8" s="202"/>
      <c r="CQ8" s="202"/>
      <c r="CR8" s="202"/>
      <c r="CS8" s="202"/>
      <c r="CT8" s="202"/>
      <c r="CU8" s="202"/>
      <c r="CV8" s="202"/>
      <c r="CW8" s="202"/>
      <c r="CX8" s="202"/>
      <c r="CY8" s="202"/>
      <c r="CZ8" s="202"/>
      <c r="DA8" s="202"/>
      <c r="DB8" s="202"/>
      <c r="DC8" s="202"/>
      <c r="DD8" s="202"/>
      <c r="DE8" s="202"/>
      <c r="DF8" s="202"/>
      <c r="DG8" s="202"/>
      <c r="DH8" s="202"/>
      <c r="DI8" s="202"/>
      <c r="DJ8" s="202"/>
      <c r="DK8" s="202"/>
      <c r="DL8" s="202"/>
      <c r="DM8" s="202"/>
      <c r="DN8" s="202"/>
      <c r="DO8" s="202"/>
      <c r="DP8" s="202"/>
      <c r="DQ8" s="202"/>
      <c r="DR8" s="202"/>
      <c r="DS8" s="202"/>
      <c r="DT8" s="202"/>
      <c r="DU8" s="202"/>
      <c r="DV8" s="202"/>
      <c r="DW8" s="202"/>
      <c r="DX8" s="202"/>
      <c r="DY8" s="202"/>
      <c r="DZ8" s="202"/>
      <c r="EA8" s="202"/>
      <c r="EB8" s="202"/>
      <c r="EC8" s="202"/>
      <c r="ED8" s="202"/>
      <c r="EE8" s="202"/>
      <c r="EF8" s="202"/>
      <c r="EG8" s="202"/>
      <c r="EH8" s="202"/>
      <c r="EI8" s="202"/>
      <c r="EJ8" s="202"/>
      <c r="EK8" s="202"/>
      <c r="EL8" s="202"/>
      <c r="EM8" s="202"/>
      <c r="EN8" s="202"/>
      <c r="EO8" s="202"/>
      <c r="EP8" s="202"/>
      <c r="EQ8" s="202"/>
      <c r="ER8" s="202"/>
      <c r="ES8" s="202"/>
      <c r="ET8" s="202"/>
      <c r="EU8" s="202"/>
      <c r="EV8" s="202"/>
      <c r="EW8" s="202"/>
      <c r="EX8" s="202"/>
      <c r="EY8" s="202"/>
      <c r="EZ8" s="202"/>
      <c r="FA8" s="202"/>
      <c r="FB8" s="202"/>
      <c r="FC8" s="202"/>
      <c r="FD8" s="202"/>
      <c r="FE8" s="202"/>
      <c r="FF8" s="202"/>
      <c r="FG8" s="202"/>
      <c r="FH8" s="202"/>
      <c r="FI8" s="202"/>
      <c r="FJ8" s="202"/>
      <c r="FK8" s="202"/>
      <c r="FL8" s="202"/>
      <c r="FM8" s="202"/>
      <c r="FN8" s="202"/>
      <c r="FO8" s="202"/>
      <c r="FP8" s="202"/>
      <c r="FQ8" s="202"/>
      <c r="FR8" s="202"/>
      <c r="FS8" s="202"/>
      <c r="FT8" s="202"/>
      <c r="FU8" s="202"/>
      <c r="FV8" s="202"/>
      <c r="FW8" s="202"/>
      <c r="FX8" s="202"/>
      <c r="FY8" s="202"/>
      <c r="FZ8" s="202"/>
      <c r="GA8" s="202"/>
      <c r="GB8" s="202"/>
    </row>
    <row r="9" spans="1:184" x14ac:dyDescent="0.2">
      <c r="A9" s="206">
        <v>1</v>
      </c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2"/>
      <c r="BN9" s="202"/>
      <c r="BO9" s="202"/>
      <c r="BP9" s="202"/>
      <c r="BQ9" s="202"/>
      <c r="BR9" s="202"/>
      <c r="BS9" s="202"/>
      <c r="BT9" s="202"/>
      <c r="BU9" s="202"/>
      <c r="BV9" s="202"/>
      <c r="BW9" s="202"/>
      <c r="BX9" s="202"/>
      <c r="BY9" s="202"/>
      <c r="BZ9" s="202"/>
      <c r="CA9" s="202"/>
      <c r="CB9" s="202"/>
      <c r="CC9" s="202"/>
      <c r="CD9" s="202"/>
      <c r="CE9" s="202"/>
      <c r="CF9" s="202"/>
      <c r="CG9" s="202"/>
      <c r="CH9" s="202"/>
      <c r="CI9" s="202"/>
      <c r="CJ9" s="202"/>
      <c r="CK9" s="202"/>
      <c r="CL9" s="202"/>
      <c r="CM9" s="202"/>
      <c r="CN9" s="202"/>
      <c r="CO9" s="202"/>
      <c r="CP9" s="202"/>
      <c r="CQ9" s="202"/>
      <c r="CR9" s="202"/>
      <c r="CS9" s="202"/>
      <c r="CT9" s="202"/>
      <c r="CU9" s="202"/>
      <c r="CV9" s="202"/>
      <c r="CW9" s="202"/>
      <c r="CX9" s="202"/>
      <c r="CY9" s="202"/>
      <c r="CZ9" s="202"/>
      <c r="DA9" s="202"/>
      <c r="DB9" s="202"/>
      <c r="DC9" s="202"/>
      <c r="DD9" s="202"/>
      <c r="DE9" s="202"/>
      <c r="DF9" s="202"/>
      <c r="DG9" s="202"/>
      <c r="DH9" s="202"/>
      <c r="DI9" s="202"/>
      <c r="DJ9" s="202"/>
      <c r="DK9" s="202"/>
      <c r="DL9" s="202"/>
      <c r="DM9" s="202"/>
      <c r="DN9" s="202"/>
      <c r="DO9" s="202"/>
      <c r="DP9" s="202"/>
      <c r="DQ9" s="202"/>
      <c r="DR9" s="202"/>
      <c r="DS9" s="202"/>
      <c r="DT9" s="202"/>
      <c r="DU9" s="202"/>
      <c r="DV9" s="202"/>
      <c r="DW9" s="202"/>
      <c r="DX9" s="202"/>
      <c r="DY9" s="202"/>
      <c r="DZ9" s="202"/>
      <c r="EA9" s="202"/>
      <c r="EB9" s="202"/>
      <c r="EC9" s="202"/>
      <c r="ED9" s="202"/>
      <c r="EE9" s="202"/>
      <c r="EF9" s="202"/>
      <c r="EG9" s="202"/>
      <c r="EH9" s="202"/>
      <c r="EI9" s="202"/>
      <c r="EJ9" s="202"/>
      <c r="EK9" s="202"/>
      <c r="EL9" s="202"/>
      <c r="EM9" s="202"/>
      <c r="EN9" s="202"/>
      <c r="EO9" s="202"/>
      <c r="EP9" s="202"/>
      <c r="EQ9" s="202"/>
      <c r="ER9" s="202"/>
      <c r="ES9" s="202"/>
      <c r="ET9" s="202"/>
      <c r="EU9" s="202"/>
      <c r="EV9" s="202"/>
      <c r="EW9" s="202"/>
      <c r="EX9" s="202"/>
      <c r="EY9" s="202"/>
      <c r="EZ9" s="202"/>
      <c r="FA9" s="202"/>
      <c r="FB9" s="202"/>
      <c r="FC9" s="202"/>
      <c r="FD9" s="202"/>
      <c r="FE9" s="202"/>
      <c r="FF9" s="202"/>
      <c r="FG9" s="202"/>
      <c r="FH9" s="202"/>
      <c r="FI9" s="202"/>
      <c r="FJ9" s="202"/>
      <c r="FK9" s="202"/>
      <c r="FL9" s="202"/>
      <c r="FM9" s="202"/>
      <c r="FN9" s="202"/>
      <c r="FO9" s="202"/>
      <c r="FP9" s="202"/>
      <c r="FQ9" s="202"/>
      <c r="FR9" s="202"/>
      <c r="FS9" s="202"/>
      <c r="FT9" s="202"/>
      <c r="FU9" s="202"/>
      <c r="FV9" s="202"/>
      <c r="FW9" s="202"/>
      <c r="FX9" s="202"/>
      <c r="FY9" s="202"/>
      <c r="FZ9" s="202"/>
      <c r="GA9" s="202"/>
      <c r="GB9" s="202"/>
    </row>
    <row r="10" spans="1:184" s="207" customFormat="1" x14ac:dyDescent="0.2">
      <c r="A10" s="205" t="str">
        <f t="shared" si="0"/>
        <v/>
      </c>
      <c r="B10" s="401" t="s">
        <v>4576</v>
      </c>
      <c r="C10" s="403" t="s">
        <v>4575</v>
      </c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  <c r="T10" s="404"/>
      <c r="U10" s="404"/>
      <c r="V10" s="404"/>
      <c r="W10" s="404"/>
      <c r="X10" s="404"/>
      <c r="Y10" s="404"/>
      <c r="Z10" s="404"/>
      <c r="AA10" s="404"/>
      <c r="AB10" s="404"/>
      <c r="AC10" s="404"/>
      <c r="AD10" s="404"/>
      <c r="AE10" s="404"/>
      <c r="AF10" s="404"/>
      <c r="AG10" s="405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  <c r="ER10" s="202"/>
      <c r="ES10" s="202"/>
      <c r="ET10" s="202"/>
      <c r="EU10" s="202"/>
      <c r="EV10" s="202"/>
      <c r="EW10" s="202"/>
      <c r="EX10" s="202"/>
      <c r="EY10" s="202"/>
      <c r="EZ10" s="202"/>
      <c r="FA10" s="202"/>
      <c r="FB10" s="202"/>
      <c r="FC10" s="202"/>
      <c r="FD10" s="202"/>
      <c r="FE10" s="202"/>
      <c r="FF10" s="202"/>
      <c r="FG10" s="202"/>
      <c r="FH10" s="202"/>
      <c r="FI10" s="202"/>
      <c r="FJ10" s="202"/>
      <c r="FK10" s="202"/>
      <c r="FL10" s="202"/>
      <c r="FM10" s="202"/>
      <c r="FN10" s="202"/>
      <c r="FO10" s="202"/>
      <c r="FP10" s="202"/>
      <c r="FQ10" s="202"/>
      <c r="FR10" s="202"/>
      <c r="FS10" s="202"/>
      <c r="FT10" s="202"/>
      <c r="FU10" s="202"/>
      <c r="FV10" s="202"/>
      <c r="FW10" s="202"/>
      <c r="FX10" s="202"/>
      <c r="FY10" s="202"/>
      <c r="FZ10" s="202"/>
      <c r="GA10" s="202"/>
      <c r="GB10" s="202"/>
    </row>
    <row r="11" spans="1:184" s="207" customFormat="1" x14ac:dyDescent="0.2">
      <c r="A11" s="205" t="str">
        <f t="shared" si="0"/>
        <v/>
      </c>
      <c r="B11" s="402"/>
      <c r="C11" s="406" t="s">
        <v>1507</v>
      </c>
      <c r="D11" s="408" t="s">
        <v>3500</v>
      </c>
      <c r="E11" s="409"/>
      <c r="F11" s="409"/>
      <c r="G11" s="409"/>
      <c r="H11" s="409"/>
      <c r="I11" s="410"/>
      <c r="J11" s="408" t="s">
        <v>3502</v>
      </c>
      <c r="K11" s="409"/>
      <c r="L11" s="409"/>
      <c r="M11" s="409"/>
      <c r="N11" s="409"/>
      <c r="O11" s="410"/>
      <c r="P11" s="408" t="s">
        <v>3501</v>
      </c>
      <c r="Q11" s="409"/>
      <c r="R11" s="409"/>
      <c r="S11" s="409"/>
      <c r="T11" s="409"/>
      <c r="U11" s="410"/>
      <c r="V11" s="408" t="s">
        <v>1512</v>
      </c>
      <c r="W11" s="409"/>
      <c r="X11" s="409"/>
      <c r="Y11" s="409"/>
      <c r="Z11" s="409"/>
      <c r="AA11" s="410"/>
      <c r="AB11" s="408" t="s">
        <v>1510</v>
      </c>
      <c r="AC11" s="409"/>
      <c r="AD11" s="409"/>
      <c r="AE11" s="409"/>
      <c r="AF11" s="409"/>
      <c r="AG11" s="410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  <c r="ER11" s="202"/>
      <c r="ES11" s="202"/>
      <c r="ET11" s="202"/>
      <c r="EU11" s="202"/>
      <c r="EV11" s="202"/>
      <c r="EW11" s="202"/>
      <c r="EX11" s="202"/>
      <c r="EY11" s="202"/>
      <c r="EZ11" s="202"/>
      <c r="FA11" s="202"/>
      <c r="FB11" s="202"/>
      <c r="FC11" s="202"/>
      <c r="FD11" s="202"/>
      <c r="FE11" s="202"/>
      <c r="FF11" s="202"/>
      <c r="FG11" s="202"/>
      <c r="FH11" s="202"/>
      <c r="FI11" s="202"/>
      <c r="FJ11" s="202"/>
      <c r="FK11" s="202"/>
      <c r="FL11" s="202"/>
      <c r="FM11" s="202"/>
      <c r="FN11" s="202"/>
      <c r="FO11" s="202"/>
      <c r="FP11" s="202"/>
      <c r="FQ11" s="202"/>
      <c r="FR11" s="202"/>
      <c r="FS11" s="202"/>
      <c r="FT11" s="202"/>
      <c r="FU11" s="202"/>
      <c r="FV11" s="202"/>
      <c r="FW11" s="202"/>
      <c r="FX11" s="202"/>
      <c r="FY11" s="202"/>
      <c r="FZ11" s="202"/>
      <c r="GA11" s="202"/>
      <c r="GB11" s="202"/>
    </row>
    <row r="12" spans="1:184" s="207" customFormat="1" x14ac:dyDescent="0.2">
      <c r="A12" s="205" t="str">
        <f t="shared" si="0"/>
        <v/>
      </c>
      <c r="B12" s="402"/>
      <c r="C12" s="407"/>
      <c r="D12" s="208" t="s">
        <v>89</v>
      </c>
      <c r="E12" s="208" t="s">
        <v>90</v>
      </c>
      <c r="F12" s="399" t="s">
        <v>1513</v>
      </c>
      <c r="G12" s="400"/>
      <c r="H12" s="399" t="s">
        <v>1514</v>
      </c>
      <c r="I12" s="400"/>
      <c r="J12" s="208" t="s">
        <v>89</v>
      </c>
      <c r="K12" s="208" t="s">
        <v>90</v>
      </c>
      <c r="L12" s="399" t="s">
        <v>1513</v>
      </c>
      <c r="M12" s="400"/>
      <c r="N12" s="399" t="s">
        <v>1514</v>
      </c>
      <c r="O12" s="400"/>
      <c r="P12" s="208" t="s">
        <v>89</v>
      </c>
      <c r="Q12" s="208" t="s">
        <v>90</v>
      </c>
      <c r="R12" s="399" t="s">
        <v>1513</v>
      </c>
      <c r="S12" s="400"/>
      <c r="T12" s="399" t="s">
        <v>1514</v>
      </c>
      <c r="U12" s="400"/>
      <c r="V12" s="208" t="s">
        <v>89</v>
      </c>
      <c r="W12" s="208" t="s">
        <v>90</v>
      </c>
      <c r="X12" s="399" t="s">
        <v>1513</v>
      </c>
      <c r="Y12" s="400"/>
      <c r="Z12" s="399" t="s">
        <v>1514</v>
      </c>
      <c r="AA12" s="400"/>
      <c r="AB12" s="208" t="s">
        <v>89</v>
      </c>
      <c r="AC12" s="208" t="s">
        <v>90</v>
      </c>
      <c r="AD12" s="399" t="s">
        <v>1513</v>
      </c>
      <c r="AE12" s="400"/>
      <c r="AF12" s="399" t="s">
        <v>1514</v>
      </c>
      <c r="AG12" s="400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  <c r="ER12" s="202"/>
      <c r="ES12" s="202"/>
      <c r="ET12" s="202"/>
      <c r="EU12" s="202"/>
      <c r="EV12" s="202"/>
      <c r="EW12" s="202"/>
      <c r="EX12" s="202"/>
      <c r="EY12" s="202"/>
      <c r="EZ12" s="202"/>
      <c r="FA12" s="202"/>
      <c r="FB12" s="202"/>
      <c r="FC12" s="202"/>
      <c r="FD12" s="202"/>
      <c r="FE12" s="202"/>
      <c r="FF12" s="202"/>
      <c r="FG12" s="202"/>
      <c r="FH12" s="202"/>
      <c r="FI12" s="202"/>
      <c r="FJ12" s="202"/>
      <c r="FK12" s="202"/>
      <c r="FL12" s="202"/>
      <c r="FM12" s="202"/>
      <c r="FN12" s="202"/>
      <c r="FO12" s="202"/>
      <c r="FP12" s="202"/>
      <c r="FQ12" s="202"/>
      <c r="FR12" s="202"/>
      <c r="FS12" s="202"/>
      <c r="FT12" s="202"/>
      <c r="FU12" s="202"/>
      <c r="FV12" s="202"/>
      <c r="FW12" s="202"/>
      <c r="FX12" s="202"/>
      <c r="FY12" s="202"/>
      <c r="FZ12" s="202"/>
      <c r="GA12" s="202"/>
      <c r="GB12" s="202"/>
    </row>
    <row r="13" spans="1:184" s="207" customFormat="1" x14ac:dyDescent="0.2">
      <c r="A13" s="205" t="str">
        <f t="shared" si="0"/>
        <v/>
      </c>
      <c r="B13" s="209" t="s">
        <v>15</v>
      </c>
      <c r="C13" s="407"/>
      <c r="D13" s="210" t="s">
        <v>85</v>
      </c>
      <c r="E13" s="210" t="s">
        <v>85</v>
      </c>
      <c r="F13" s="210" t="s">
        <v>1515</v>
      </c>
      <c r="G13" s="210" t="s">
        <v>1516</v>
      </c>
      <c r="H13" s="210" t="s">
        <v>1515</v>
      </c>
      <c r="I13" s="210" t="s">
        <v>1516</v>
      </c>
      <c r="J13" s="210" t="s">
        <v>85</v>
      </c>
      <c r="K13" s="210" t="s">
        <v>85</v>
      </c>
      <c r="L13" s="210" t="s">
        <v>1515</v>
      </c>
      <c r="M13" s="210" t="s">
        <v>1516</v>
      </c>
      <c r="N13" s="210" t="s">
        <v>1515</v>
      </c>
      <c r="O13" s="210" t="s">
        <v>1516</v>
      </c>
      <c r="P13" s="210" t="s">
        <v>85</v>
      </c>
      <c r="Q13" s="210" t="s">
        <v>85</v>
      </c>
      <c r="R13" s="210" t="s">
        <v>1515</v>
      </c>
      <c r="S13" s="210" t="s">
        <v>1516</v>
      </c>
      <c r="T13" s="210" t="s">
        <v>1515</v>
      </c>
      <c r="U13" s="210" t="s">
        <v>1516</v>
      </c>
      <c r="V13" s="210" t="s">
        <v>85</v>
      </c>
      <c r="W13" s="210" t="s">
        <v>85</v>
      </c>
      <c r="X13" s="210" t="s">
        <v>1515</v>
      </c>
      <c r="Y13" s="210" t="s">
        <v>1516</v>
      </c>
      <c r="Z13" s="210" t="s">
        <v>1515</v>
      </c>
      <c r="AA13" s="210" t="s">
        <v>1516</v>
      </c>
      <c r="AB13" s="210" t="s">
        <v>85</v>
      </c>
      <c r="AC13" s="210" t="s">
        <v>85</v>
      </c>
      <c r="AD13" s="210" t="s">
        <v>1515</v>
      </c>
      <c r="AE13" s="210" t="s">
        <v>1516</v>
      </c>
      <c r="AF13" s="210" t="s">
        <v>1515</v>
      </c>
      <c r="AG13" s="210" t="s">
        <v>1516</v>
      </c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  <c r="ER13" s="202"/>
      <c r="ES13" s="202"/>
      <c r="ET13" s="202"/>
      <c r="EU13" s="202"/>
      <c r="EV13" s="202"/>
      <c r="EW13" s="202"/>
      <c r="EX13" s="202"/>
      <c r="EY13" s="202"/>
      <c r="EZ13" s="202"/>
      <c r="FA13" s="202"/>
      <c r="FB13" s="202"/>
      <c r="FC13" s="202"/>
      <c r="FD13" s="202"/>
      <c r="FE13" s="202"/>
      <c r="FF13" s="202"/>
      <c r="FG13" s="202"/>
      <c r="FH13" s="202"/>
      <c r="FI13" s="202"/>
      <c r="FJ13" s="202"/>
      <c r="FK13" s="202"/>
      <c r="FL13" s="202"/>
      <c r="FM13" s="202"/>
      <c r="FN13" s="202"/>
      <c r="FO13" s="202"/>
      <c r="FP13" s="202"/>
      <c r="FQ13" s="202"/>
      <c r="FR13" s="202"/>
      <c r="FS13" s="202"/>
      <c r="FT13" s="202"/>
      <c r="FU13" s="202"/>
      <c r="FV13" s="202"/>
      <c r="FW13" s="202"/>
      <c r="FX13" s="202"/>
      <c r="FY13" s="202"/>
      <c r="FZ13" s="202"/>
      <c r="GA13" s="202"/>
      <c r="GB13" s="202"/>
    </row>
    <row r="14" spans="1:184" x14ac:dyDescent="0.2">
      <c r="A14" s="205">
        <f>IFERROR(VALUE(LEFT(B14,4)),"")</f>
        <v>41</v>
      </c>
      <c r="B14" s="204" t="s">
        <v>1517</v>
      </c>
      <c r="C14" s="211">
        <v>111</v>
      </c>
      <c r="D14" s="212">
        <v>31.299999237060547</v>
      </c>
      <c r="E14" s="213">
        <v>0.47</v>
      </c>
      <c r="F14" s="211">
        <v>101</v>
      </c>
      <c r="G14" s="211">
        <v>10</v>
      </c>
      <c r="H14" s="214" t="s">
        <v>3089</v>
      </c>
      <c r="I14" s="214" t="s">
        <v>3090</v>
      </c>
      <c r="J14" s="212">
        <v>2.9000000953674316</v>
      </c>
      <c r="K14" s="213">
        <v>0.37</v>
      </c>
      <c r="L14" s="211">
        <v>99</v>
      </c>
      <c r="M14" s="211">
        <v>12</v>
      </c>
      <c r="N14" s="214" t="s">
        <v>1784</v>
      </c>
      <c r="O14" s="214" t="s">
        <v>1785</v>
      </c>
      <c r="P14" s="212">
        <v>8.3000001907348633</v>
      </c>
      <c r="Q14" s="213">
        <v>0.43</v>
      </c>
      <c r="R14" s="211">
        <v>106</v>
      </c>
      <c r="S14" s="211">
        <v>5</v>
      </c>
      <c r="T14" s="214" t="s">
        <v>3087</v>
      </c>
      <c r="U14" s="214" t="s">
        <v>3088</v>
      </c>
      <c r="V14" s="212">
        <v>13.100000381469727</v>
      </c>
      <c r="W14" s="213">
        <v>0.55000000000000004</v>
      </c>
      <c r="X14" s="211">
        <v>76</v>
      </c>
      <c r="Y14" s="211">
        <v>35</v>
      </c>
      <c r="Z14" s="214" t="s">
        <v>4577</v>
      </c>
      <c r="AA14" s="214" t="s">
        <v>4578</v>
      </c>
      <c r="AB14" s="212">
        <v>7</v>
      </c>
      <c r="AC14" s="213">
        <v>0.47</v>
      </c>
      <c r="AD14" s="211">
        <v>95</v>
      </c>
      <c r="AE14" s="211">
        <v>16</v>
      </c>
      <c r="AF14" s="214" t="s">
        <v>4579</v>
      </c>
      <c r="AG14" s="214" t="s">
        <v>4580</v>
      </c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  <c r="ER14" s="202"/>
      <c r="ES14" s="202"/>
      <c r="ET14" s="202"/>
      <c r="EU14" s="202"/>
      <c r="EV14" s="202"/>
      <c r="EW14" s="202"/>
      <c r="EX14" s="202"/>
      <c r="EY14" s="202"/>
      <c r="EZ14" s="202"/>
      <c r="FA14" s="202"/>
      <c r="FB14" s="202"/>
      <c r="FC14" s="202"/>
      <c r="FD14" s="202"/>
      <c r="FE14" s="202"/>
      <c r="FF14" s="202"/>
      <c r="FG14" s="202"/>
      <c r="FH14" s="202"/>
      <c r="FI14" s="202"/>
      <c r="FJ14" s="202"/>
      <c r="FK14" s="202"/>
      <c r="FL14" s="202"/>
      <c r="FM14" s="202"/>
      <c r="FN14" s="202"/>
      <c r="FO14" s="202"/>
      <c r="FP14" s="202"/>
      <c r="FQ14" s="202"/>
      <c r="FR14" s="202"/>
      <c r="FS14" s="202"/>
      <c r="FT14" s="202"/>
      <c r="FU14" s="202"/>
      <c r="FV14" s="202"/>
      <c r="FW14" s="202"/>
      <c r="FX14" s="202"/>
      <c r="FY14" s="202"/>
      <c r="FZ14" s="202"/>
      <c r="GA14" s="202"/>
      <c r="GB14" s="202"/>
    </row>
    <row r="15" spans="1:184" x14ac:dyDescent="0.2">
      <c r="A15" s="205">
        <f t="shared" ref="A15:A78" si="1">IFERROR(VALUE(LEFT(B15,4)),"")</f>
        <v>70</v>
      </c>
      <c r="B15" s="215" t="s">
        <v>1526</v>
      </c>
      <c r="C15" s="216">
        <v>39</v>
      </c>
      <c r="D15" s="217">
        <v>37</v>
      </c>
      <c r="E15" s="218">
        <v>0.56000000000000005</v>
      </c>
      <c r="F15" s="216">
        <v>30</v>
      </c>
      <c r="G15" s="216">
        <v>9</v>
      </c>
      <c r="H15" s="219" t="s">
        <v>3006</v>
      </c>
      <c r="I15" s="219" t="s">
        <v>3007</v>
      </c>
      <c r="J15" s="217">
        <v>3.5999999046325684</v>
      </c>
      <c r="K15" s="218">
        <v>0.45</v>
      </c>
      <c r="L15" s="216">
        <v>33</v>
      </c>
      <c r="M15" s="216">
        <v>6</v>
      </c>
      <c r="N15" s="219" t="s">
        <v>1607</v>
      </c>
      <c r="O15" s="219" t="s">
        <v>1608</v>
      </c>
      <c r="P15" s="217">
        <v>9.3000001907348633</v>
      </c>
      <c r="Q15" s="218">
        <v>0.49</v>
      </c>
      <c r="R15" s="216">
        <v>37</v>
      </c>
      <c r="S15" s="216">
        <v>2</v>
      </c>
      <c r="T15" s="219" t="s">
        <v>2334</v>
      </c>
      <c r="U15" s="219" t="s">
        <v>2335</v>
      </c>
      <c r="V15" s="217">
        <v>15.699999809265137</v>
      </c>
      <c r="W15" s="218">
        <v>0.65</v>
      </c>
      <c r="X15" s="216">
        <v>22</v>
      </c>
      <c r="Y15" s="216">
        <v>17</v>
      </c>
      <c r="Z15" s="219" t="s">
        <v>4581</v>
      </c>
      <c r="AA15" s="219" t="s">
        <v>4582</v>
      </c>
      <c r="AB15" s="217">
        <v>8.3999996185302734</v>
      </c>
      <c r="AC15" s="218">
        <v>0.56000000000000005</v>
      </c>
      <c r="AD15" s="216">
        <v>27</v>
      </c>
      <c r="AE15" s="216">
        <v>12</v>
      </c>
      <c r="AF15" s="219" t="s">
        <v>3707</v>
      </c>
      <c r="AG15" s="219" t="s">
        <v>3708</v>
      </c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2"/>
      <c r="FE15" s="202"/>
      <c r="FF15" s="202"/>
      <c r="FG15" s="202"/>
      <c r="FH15" s="202"/>
      <c r="FI15" s="202"/>
      <c r="FJ15" s="202"/>
      <c r="FK15" s="202"/>
      <c r="FL15" s="202"/>
      <c r="FM15" s="202"/>
      <c r="FN15" s="202"/>
      <c r="FO15" s="202"/>
      <c r="FP15" s="202"/>
      <c r="FQ15" s="202"/>
      <c r="FR15" s="202"/>
      <c r="FS15" s="202"/>
      <c r="FT15" s="202"/>
      <c r="FU15" s="202"/>
      <c r="FV15" s="202"/>
      <c r="FW15" s="202"/>
      <c r="FX15" s="202"/>
      <c r="FY15" s="202"/>
      <c r="FZ15" s="202"/>
      <c r="GA15" s="202"/>
      <c r="GB15" s="202"/>
    </row>
    <row r="16" spans="1:184" x14ac:dyDescent="0.2">
      <c r="A16" s="205">
        <f t="shared" si="1"/>
        <v>71</v>
      </c>
      <c r="B16" s="204" t="s">
        <v>1535</v>
      </c>
      <c r="C16" s="211">
        <v>193</v>
      </c>
      <c r="D16" s="212">
        <v>33.200000762939453</v>
      </c>
      <c r="E16" s="213">
        <v>0.5</v>
      </c>
      <c r="F16" s="211">
        <v>176</v>
      </c>
      <c r="G16" s="211">
        <v>17</v>
      </c>
      <c r="H16" s="214" t="s">
        <v>1685</v>
      </c>
      <c r="I16" s="214" t="s">
        <v>1686</v>
      </c>
      <c r="J16" s="212">
        <v>3.0999999046325684</v>
      </c>
      <c r="K16" s="213">
        <v>0.39</v>
      </c>
      <c r="L16" s="211">
        <v>176</v>
      </c>
      <c r="M16" s="211">
        <v>17</v>
      </c>
      <c r="N16" s="214" t="s">
        <v>1685</v>
      </c>
      <c r="O16" s="214" t="s">
        <v>1686</v>
      </c>
      <c r="P16" s="212">
        <v>9</v>
      </c>
      <c r="Q16" s="213">
        <v>0.47</v>
      </c>
      <c r="R16" s="211">
        <v>184</v>
      </c>
      <c r="S16" s="211">
        <v>9</v>
      </c>
      <c r="T16" s="214" t="s">
        <v>4486</v>
      </c>
      <c r="U16" s="214" t="s">
        <v>4487</v>
      </c>
      <c r="V16" s="212">
        <v>13.699999809265137</v>
      </c>
      <c r="W16" s="213">
        <v>0.56999999999999995</v>
      </c>
      <c r="X16" s="211">
        <v>145</v>
      </c>
      <c r="Y16" s="211">
        <v>48</v>
      </c>
      <c r="Z16" s="214" t="s">
        <v>4583</v>
      </c>
      <c r="AA16" s="214" t="s">
        <v>4584</v>
      </c>
      <c r="AB16" s="212">
        <v>7.5</v>
      </c>
      <c r="AC16" s="213">
        <v>0.5</v>
      </c>
      <c r="AD16" s="211">
        <v>159</v>
      </c>
      <c r="AE16" s="211">
        <v>34</v>
      </c>
      <c r="AF16" s="214" t="s">
        <v>4585</v>
      </c>
      <c r="AG16" s="214" t="s">
        <v>4586</v>
      </c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  <c r="ER16" s="202"/>
      <c r="ES16" s="202"/>
      <c r="ET16" s="202"/>
      <c r="EU16" s="202"/>
      <c r="EV16" s="202"/>
      <c r="EW16" s="202"/>
      <c r="EX16" s="202"/>
      <c r="EY16" s="202"/>
      <c r="EZ16" s="202"/>
      <c r="FA16" s="202"/>
      <c r="FB16" s="202"/>
      <c r="FC16" s="202"/>
      <c r="FD16" s="202"/>
      <c r="FE16" s="202"/>
      <c r="FF16" s="202"/>
      <c r="FG16" s="202"/>
      <c r="FH16" s="202"/>
      <c r="FI16" s="202"/>
      <c r="FJ16" s="202"/>
      <c r="FK16" s="202"/>
      <c r="FL16" s="202"/>
      <c r="FM16" s="202"/>
      <c r="FN16" s="202"/>
      <c r="FO16" s="202"/>
      <c r="FP16" s="202"/>
      <c r="FQ16" s="202"/>
      <c r="FR16" s="202"/>
      <c r="FS16" s="202"/>
      <c r="FT16" s="202"/>
      <c r="FU16" s="202"/>
      <c r="FV16" s="202"/>
      <c r="FW16" s="202"/>
      <c r="FX16" s="202"/>
      <c r="FY16" s="202"/>
      <c r="FZ16" s="202"/>
      <c r="GA16" s="202"/>
      <c r="GB16" s="202"/>
    </row>
    <row r="17" spans="1:185" x14ac:dyDescent="0.2">
      <c r="A17" s="205">
        <f t="shared" si="1"/>
        <v>72</v>
      </c>
      <c r="B17" s="215" t="s">
        <v>1544</v>
      </c>
      <c r="C17" s="216">
        <v>66</v>
      </c>
      <c r="D17" s="217">
        <v>30.899999618530273</v>
      </c>
      <c r="E17" s="218">
        <v>0.47</v>
      </c>
      <c r="F17" s="216">
        <v>58</v>
      </c>
      <c r="G17" s="216">
        <v>8</v>
      </c>
      <c r="H17" s="219" t="s">
        <v>3621</v>
      </c>
      <c r="I17" s="219" t="s">
        <v>3622</v>
      </c>
      <c r="J17" s="217">
        <v>3</v>
      </c>
      <c r="K17" s="218">
        <v>0.37</v>
      </c>
      <c r="L17" s="216">
        <v>62</v>
      </c>
      <c r="M17" s="216">
        <v>4</v>
      </c>
      <c r="N17" s="219" t="s">
        <v>2777</v>
      </c>
      <c r="O17" s="219" t="s">
        <v>2778</v>
      </c>
      <c r="P17" s="217">
        <v>8.8999996185302734</v>
      </c>
      <c r="Q17" s="218">
        <v>0.47</v>
      </c>
      <c r="R17" s="216">
        <v>59</v>
      </c>
      <c r="S17" s="216">
        <v>7</v>
      </c>
      <c r="T17" s="219" t="s">
        <v>4552</v>
      </c>
      <c r="U17" s="219" t="s">
        <v>4553</v>
      </c>
      <c r="V17" s="217">
        <v>12</v>
      </c>
      <c r="W17" s="218">
        <v>0.5</v>
      </c>
      <c r="X17" s="216">
        <v>56</v>
      </c>
      <c r="Y17" s="216">
        <v>10</v>
      </c>
      <c r="Z17" s="219" t="s">
        <v>2775</v>
      </c>
      <c r="AA17" s="219" t="s">
        <v>2776</v>
      </c>
      <c r="AB17" s="217">
        <v>7.0999999046325684</v>
      </c>
      <c r="AC17" s="218">
        <v>0.47</v>
      </c>
      <c r="AD17" s="216">
        <v>57</v>
      </c>
      <c r="AE17" s="216">
        <v>9</v>
      </c>
      <c r="AF17" s="219" t="s">
        <v>1667</v>
      </c>
      <c r="AG17" s="219" t="s">
        <v>1668</v>
      </c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  <c r="ER17" s="202"/>
      <c r="ES17" s="202"/>
      <c r="ET17" s="202"/>
      <c r="EU17" s="202"/>
      <c r="EV17" s="202"/>
      <c r="EW17" s="202"/>
      <c r="EX17" s="202"/>
      <c r="EY17" s="202"/>
      <c r="EZ17" s="202"/>
      <c r="FA17" s="202"/>
      <c r="FB17" s="202"/>
      <c r="FC17" s="202"/>
      <c r="FD17" s="202"/>
      <c r="FE17" s="202"/>
      <c r="FF17" s="202"/>
      <c r="FG17" s="202"/>
      <c r="FH17" s="202"/>
      <c r="FI17" s="202"/>
      <c r="FJ17" s="202"/>
      <c r="FK17" s="202"/>
      <c r="FL17" s="202"/>
      <c r="FM17" s="202"/>
      <c r="FN17" s="202"/>
      <c r="FO17" s="202"/>
      <c r="FP17" s="202"/>
      <c r="FQ17" s="202"/>
      <c r="FR17" s="202"/>
      <c r="FS17" s="202"/>
      <c r="FT17" s="202"/>
      <c r="FU17" s="202"/>
      <c r="FV17" s="202"/>
      <c r="FW17" s="202"/>
      <c r="FX17" s="202"/>
      <c r="FY17" s="202"/>
      <c r="FZ17" s="202"/>
      <c r="GA17" s="202"/>
      <c r="GB17" s="202"/>
    </row>
    <row r="18" spans="1:185" s="220" customFormat="1" x14ac:dyDescent="0.2">
      <c r="A18" s="205">
        <f t="shared" si="1"/>
        <v>73</v>
      </c>
      <c r="B18" s="204" t="s">
        <v>1550</v>
      </c>
      <c r="C18" s="211">
        <v>114</v>
      </c>
      <c r="D18" s="212">
        <v>24.700000762939453</v>
      </c>
      <c r="E18" s="213">
        <v>0.37</v>
      </c>
      <c r="F18" s="211">
        <v>112</v>
      </c>
      <c r="G18" s="211">
        <v>2</v>
      </c>
      <c r="H18" s="214" t="s">
        <v>2472</v>
      </c>
      <c r="I18" s="214" t="s">
        <v>2473</v>
      </c>
      <c r="J18" s="212">
        <v>2.4000000953674316</v>
      </c>
      <c r="K18" s="213">
        <v>0.3</v>
      </c>
      <c r="L18" s="211">
        <v>111</v>
      </c>
      <c r="M18" s="211">
        <v>3</v>
      </c>
      <c r="N18" s="214" t="s">
        <v>1522</v>
      </c>
      <c r="O18" s="214" t="s">
        <v>1523</v>
      </c>
      <c r="P18" s="212">
        <v>6.9000000953674316</v>
      </c>
      <c r="Q18" s="213">
        <v>0.37</v>
      </c>
      <c r="R18" s="211">
        <v>113</v>
      </c>
      <c r="S18" s="211">
        <v>1</v>
      </c>
      <c r="T18" s="214" t="s">
        <v>2547</v>
      </c>
      <c r="U18" s="214" t="s">
        <v>2548</v>
      </c>
      <c r="V18" s="212">
        <v>9.6999998092651367</v>
      </c>
      <c r="W18" s="213">
        <v>0.41</v>
      </c>
      <c r="X18" s="211">
        <v>107</v>
      </c>
      <c r="Y18" s="211">
        <v>7</v>
      </c>
      <c r="Z18" s="214" t="s">
        <v>4248</v>
      </c>
      <c r="AA18" s="214" t="s">
        <v>4249</v>
      </c>
      <c r="AB18" s="212">
        <v>5.5999999046325684</v>
      </c>
      <c r="AC18" s="213">
        <v>0.38</v>
      </c>
      <c r="AD18" s="211">
        <v>110</v>
      </c>
      <c r="AE18" s="211">
        <v>4</v>
      </c>
      <c r="AF18" s="214" t="s">
        <v>2430</v>
      </c>
      <c r="AG18" s="214" t="s">
        <v>2431</v>
      </c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  <c r="ER18" s="202"/>
      <c r="ES18" s="202"/>
      <c r="ET18" s="202"/>
      <c r="EU18" s="202"/>
      <c r="EV18" s="202"/>
      <c r="EW18" s="202"/>
      <c r="EX18" s="202"/>
      <c r="EY18" s="202"/>
      <c r="EZ18" s="202"/>
      <c r="FA18" s="202"/>
      <c r="FB18" s="202"/>
      <c r="FC18" s="202"/>
      <c r="FD18" s="202"/>
      <c r="FE18" s="202"/>
      <c r="FF18" s="202"/>
      <c r="FG18" s="202"/>
      <c r="FH18" s="202"/>
      <c r="FI18" s="202"/>
      <c r="FJ18" s="202"/>
      <c r="FK18" s="202"/>
      <c r="FL18" s="202"/>
      <c r="FM18" s="202"/>
      <c r="FN18" s="202"/>
      <c r="FO18" s="202"/>
      <c r="FP18" s="202"/>
      <c r="FQ18" s="202"/>
      <c r="FR18" s="202"/>
      <c r="FS18" s="202"/>
      <c r="FT18" s="202"/>
      <c r="FU18" s="202"/>
      <c r="FV18" s="202"/>
      <c r="FW18" s="202"/>
      <c r="FX18" s="202"/>
      <c r="FY18" s="202"/>
      <c r="FZ18" s="202"/>
      <c r="GA18" s="202"/>
      <c r="GB18" s="202"/>
      <c r="GC18" s="202"/>
    </row>
    <row r="19" spans="1:185" x14ac:dyDescent="0.2">
      <c r="A19" s="205">
        <f t="shared" si="1"/>
        <v>81</v>
      </c>
      <c r="B19" s="215" t="s">
        <v>1559</v>
      </c>
      <c r="C19" s="216">
        <v>49</v>
      </c>
      <c r="D19" s="217">
        <v>27</v>
      </c>
      <c r="E19" s="218">
        <v>0.41</v>
      </c>
      <c r="F19" s="216">
        <v>49</v>
      </c>
      <c r="H19" s="219" t="s">
        <v>1545</v>
      </c>
      <c r="J19" s="217">
        <v>2.4000000953674316</v>
      </c>
      <c r="K19" s="218">
        <v>0.3</v>
      </c>
      <c r="L19" s="216">
        <v>47</v>
      </c>
      <c r="M19" s="216">
        <v>2</v>
      </c>
      <c r="N19" s="219" t="s">
        <v>1912</v>
      </c>
      <c r="O19" s="219" t="s">
        <v>1913</v>
      </c>
      <c r="P19" s="217">
        <v>7.0999999046325684</v>
      </c>
      <c r="Q19" s="218">
        <v>0.37</v>
      </c>
      <c r="R19" s="216">
        <v>49</v>
      </c>
      <c r="T19" s="219" t="s">
        <v>1545</v>
      </c>
      <c r="V19" s="217">
        <v>11</v>
      </c>
      <c r="W19" s="218">
        <v>0.46</v>
      </c>
      <c r="X19" s="216">
        <v>47</v>
      </c>
      <c r="Y19" s="216">
        <v>2</v>
      </c>
      <c r="Z19" s="219" t="s">
        <v>1912</v>
      </c>
      <c r="AA19" s="219" t="s">
        <v>1913</v>
      </c>
      <c r="AB19" s="217">
        <v>6.5</v>
      </c>
      <c r="AC19" s="218">
        <v>0.43</v>
      </c>
      <c r="AD19" s="216">
        <v>45</v>
      </c>
      <c r="AE19" s="216">
        <v>4</v>
      </c>
      <c r="AF19" s="219" t="s">
        <v>2124</v>
      </c>
      <c r="AG19" s="219" t="s">
        <v>2125</v>
      </c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  <c r="ER19" s="202"/>
      <c r="ES19" s="202"/>
      <c r="ET19" s="202"/>
      <c r="EU19" s="202"/>
      <c r="EV19" s="202"/>
      <c r="EW19" s="202"/>
      <c r="EX19" s="202"/>
      <c r="EY19" s="202"/>
      <c r="EZ19" s="202"/>
      <c r="FA19" s="202"/>
      <c r="FB19" s="202"/>
      <c r="FC19" s="202"/>
      <c r="FD19" s="202"/>
      <c r="FE19" s="202"/>
      <c r="FF19" s="202"/>
      <c r="FG19" s="202"/>
      <c r="FH19" s="202"/>
      <c r="FI19" s="202"/>
      <c r="FJ19" s="202"/>
      <c r="FK19" s="202"/>
      <c r="FL19" s="202"/>
      <c r="FM19" s="202"/>
      <c r="FN19" s="202"/>
      <c r="FO19" s="202"/>
      <c r="FP19" s="202"/>
      <c r="FQ19" s="202"/>
      <c r="FR19" s="202"/>
      <c r="FS19" s="202"/>
      <c r="FT19" s="202"/>
      <c r="FU19" s="202"/>
      <c r="FV19" s="202"/>
      <c r="FW19" s="202"/>
      <c r="FX19" s="202"/>
      <c r="FY19" s="202"/>
      <c r="FZ19" s="202"/>
      <c r="GA19" s="202"/>
      <c r="GB19" s="202"/>
      <c r="GC19" s="202"/>
    </row>
    <row r="20" spans="1:185" x14ac:dyDescent="0.2">
      <c r="A20" s="205">
        <f t="shared" si="1"/>
        <v>91</v>
      </c>
      <c r="B20" s="204" t="s">
        <v>1564</v>
      </c>
      <c r="C20" s="211">
        <v>212</v>
      </c>
      <c r="D20" s="212">
        <v>31.799999237060547</v>
      </c>
      <c r="E20" s="213">
        <v>0.48</v>
      </c>
      <c r="F20" s="211">
        <v>192</v>
      </c>
      <c r="G20" s="211">
        <v>20</v>
      </c>
      <c r="H20" s="214" t="s">
        <v>4587</v>
      </c>
      <c r="I20" s="214" t="s">
        <v>4588</v>
      </c>
      <c r="J20" s="212">
        <v>3.0999999046325684</v>
      </c>
      <c r="K20" s="213">
        <v>0.4</v>
      </c>
      <c r="L20" s="211">
        <v>191</v>
      </c>
      <c r="M20" s="211">
        <v>21</v>
      </c>
      <c r="N20" s="214" t="s">
        <v>4589</v>
      </c>
      <c r="O20" s="214" t="s">
        <v>4590</v>
      </c>
      <c r="P20" s="212">
        <v>8.3000001907348633</v>
      </c>
      <c r="Q20" s="213">
        <v>0.44</v>
      </c>
      <c r="R20" s="211">
        <v>202</v>
      </c>
      <c r="S20" s="211">
        <v>10</v>
      </c>
      <c r="T20" s="214" t="s">
        <v>1994</v>
      </c>
      <c r="U20" s="214" t="s">
        <v>1995</v>
      </c>
      <c r="V20" s="212">
        <v>13.100000381469727</v>
      </c>
      <c r="W20" s="213">
        <v>0.55000000000000004</v>
      </c>
      <c r="X20" s="211">
        <v>156</v>
      </c>
      <c r="Y20" s="211">
        <v>56</v>
      </c>
      <c r="Z20" s="214" t="s">
        <v>4591</v>
      </c>
      <c r="AA20" s="214" t="s">
        <v>4592</v>
      </c>
      <c r="AB20" s="212">
        <v>7.1999998092651367</v>
      </c>
      <c r="AC20" s="213">
        <v>0.48</v>
      </c>
      <c r="AD20" s="211">
        <v>183</v>
      </c>
      <c r="AE20" s="211">
        <v>29</v>
      </c>
      <c r="AF20" s="214" t="s">
        <v>4593</v>
      </c>
      <c r="AG20" s="214" t="s">
        <v>4594</v>
      </c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  <c r="ER20" s="202"/>
      <c r="ES20" s="202"/>
      <c r="ET20" s="202"/>
      <c r="EU20" s="202"/>
      <c r="EV20" s="202"/>
      <c r="EW20" s="202"/>
      <c r="EX20" s="202"/>
      <c r="EY20" s="202"/>
      <c r="EZ20" s="202"/>
      <c r="FA20" s="202"/>
      <c r="FB20" s="202"/>
      <c r="FC20" s="202"/>
      <c r="FD20" s="202"/>
      <c r="FE20" s="202"/>
      <c r="FF20" s="202"/>
      <c r="FG20" s="202"/>
      <c r="FH20" s="202"/>
      <c r="FI20" s="202"/>
      <c r="FJ20" s="202"/>
      <c r="FK20" s="202"/>
      <c r="FL20" s="202"/>
      <c r="FM20" s="202"/>
      <c r="FN20" s="202"/>
      <c r="FO20" s="202"/>
      <c r="FP20" s="202"/>
      <c r="FQ20" s="202"/>
      <c r="FR20" s="202"/>
      <c r="FS20" s="202"/>
      <c r="FT20" s="202"/>
      <c r="FU20" s="202"/>
      <c r="FV20" s="202"/>
      <c r="FW20" s="202"/>
      <c r="FX20" s="202"/>
      <c r="FY20" s="202"/>
      <c r="FZ20" s="202"/>
      <c r="GA20" s="202"/>
      <c r="GB20" s="202"/>
      <c r="GC20" s="202"/>
    </row>
    <row r="21" spans="1:185" x14ac:dyDescent="0.2">
      <c r="A21" s="205">
        <f t="shared" si="1"/>
        <v>92</v>
      </c>
      <c r="B21" s="215" t="s">
        <v>1575</v>
      </c>
      <c r="C21" s="216">
        <v>210</v>
      </c>
      <c r="D21" s="217">
        <v>34.400001525878906</v>
      </c>
      <c r="E21" s="218">
        <v>0.52</v>
      </c>
      <c r="F21" s="216">
        <v>182</v>
      </c>
      <c r="G21" s="216">
        <v>28</v>
      </c>
      <c r="H21" s="219" t="s">
        <v>2047</v>
      </c>
      <c r="I21" s="219" t="s">
        <v>2048</v>
      </c>
      <c r="J21" s="217">
        <v>3.0999999046325684</v>
      </c>
      <c r="K21" s="218">
        <v>0.39</v>
      </c>
      <c r="L21" s="216">
        <v>190</v>
      </c>
      <c r="M21" s="216">
        <v>20</v>
      </c>
      <c r="N21" s="219" t="s">
        <v>2797</v>
      </c>
      <c r="O21" s="219" t="s">
        <v>2798</v>
      </c>
      <c r="P21" s="217">
        <v>9.3000001907348633</v>
      </c>
      <c r="Q21" s="218">
        <v>0.49</v>
      </c>
      <c r="R21" s="216">
        <v>191</v>
      </c>
      <c r="S21" s="216">
        <v>19</v>
      </c>
      <c r="T21" s="219" t="s">
        <v>4124</v>
      </c>
      <c r="U21" s="219" t="s">
        <v>4125</v>
      </c>
      <c r="V21" s="217">
        <v>14.300000190734863</v>
      </c>
      <c r="W21" s="218">
        <v>0.6</v>
      </c>
      <c r="X21" s="216">
        <v>131</v>
      </c>
      <c r="Y21" s="216">
        <v>79</v>
      </c>
      <c r="Z21" s="219" t="s">
        <v>4595</v>
      </c>
      <c r="AA21" s="219" t="s">
        <v>4596</v>
      </c>
      <c r="AB21" s="217">
        <v>7.6999998092651367</v>
      </c>
      <c r="AC21" s="218">
        <v>0.51</v>
      </c>
      <c r="AD21" s="216">
        <v>174</v>
      </c>
      <c r="AE21" s="216">
        <v>36</v>
      </c>
      <c r="AF21" s="219" t="s">
        <v>2118</v>
      </c>
      <c r="AG21" s="219" t="s">
        <v>2119</v>
      </c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  <c r="ER21" s="202"/>
      <c r="ES21" s="202"/>
      <c r="ET21" s="202"/>
      <c r="EU21" s="202"/>
      <c r="EV21" s="202"/>
      <c r="EW21" s="202"/>
      <c r="EX21" s="202"/>
      <c r="EY21" s="202"/>
      <c r="EZ21" s="202"/>
      <c r="FA21" s="202"/>
      <c r="FB21" s="202"/>
      <c r="FC21" s="202"/>
      <c r="FD21" s="202"/>
      <c r="FE21" s="202"/>
      <c r="FF21" s="202"/>
      <c r="FG21" s="202"/>
      <c r="FH21" s="202"/>
      <c r="FI21" s="202"/>
      <c r="FJ21" s="202"/>
      <c r="FK21" s="202"/>
      <c r="FL21" s="202"/>
      <c r="FM21" s="202"/>
      <c r="FN21" s="202"/>
      <c r="FO21" s="202"/>
      <c r="FP21" s="202"/>
      <c r="FQ21" s="202"/>
      <c r="FR21" s="202"/>
      <c r="FS21" s="202"/>
      <c r="FT21" s="202"/>
      <c r="FU21" s="202"/>
      <c r="FV21" s="202"/>
      <c r="FW21" s="202"/>
      <c r="FX21" s="202"/>
      <c r="FY21" s="202"/>
      <c r="FZ21" s="202"/>
      <c r="GA21" s="202"/>
      <c r="GB21" s="202"/>
    </row>
    <row r="22" spans="1:185" x14ac:dyDescent="0.2">
      <c r="A22" s="205">
        <f t="shared" si="1"/>
        <v>100</v>
      </c>
      <c r="B22" s="204" t="s">
        <v>1586</v>
      </c>
      <c r="C22" s="211">
        <v>127</v>
      </c>
      <c r="D22" s="212">
        <v>37.599998474121094</v>
      </c>
      <c r="E22" s="213">
        <v>0.56999999999999995</v>
      </c>
      <c r="F22" s="211">
        <v>100</v>
      </c>
      <c r="G22" s="211">
        <v>27</v>
      </c>
      <c r="H22" s="214" t="s">
        <v>4597</v>
      </c>
      <c r="I22" s="214" t="s">
        <v>4598</v>
      </c>
      <c r="J22" s="212">
        <v>3.5999999046325684</v>
      </c>
      <c r="K22" s="213">
        <v>0.45</v>
      </c>
      <c r="L22" s="211">
        <v>111</v>
      </c>
      <c r="M22" s="211">
        <v>16</v>
      </c>
      <c r="N22" s="214" t="s">
        <v>4599</v>
      </c>
      <c r="O22" s="214" t="s">
        <v>4600</v>
      </c>
      <c r="P22" s="212">
        <v>10</v>
      </c>
      <c r="Q22" s="213">
        <v>0.52</v>
      </c>
      <c r="R22" s="211">
        <v>110</v>
      </c>
      <c r="S22" s="211">
        <v>17</v>
      </c>
      <c r="T22" s="214" t="s">
        <v>1696</v>
      </c>
      <c r="U22" s="214" t="s">
        <v>1697</v>
      </c>
      <c r="V22" s="212">
        <v>15.699999809265137</v>
      </c>
      <c r="W22" s="213">
        <v>0.66</v>
      </c>
      <c r="X22" s="211">
        <v>76</v>
      </c>
      <c r="Y22" s="211">
        <v>51</v>
      </c>
      <c r="Z22" s="214" t="s">
        <v>4601</v>
      </c>
      <c r="AA22" s="214" t="s">
        <v>4602</v>
      </c>
      <c r="AB22" s="212">
        <v>8.3000001907348633</v>
      </c>
      <c r="AC22" s="213">
        <v>0.55000000000000004</v>
      </c>
      <c r="AD22" s="211">
        <v>106</v>
      </c>
      <c r="AE22" s="211">
        <v>21</v>
      </c>
      <c r="AF22" s="214" t="s">
        <v>4603</v>
      </c>
      <c r="AG22" s="214" t="s">
        <v>4604</v>
      </c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2"/>
      <c r="DH22" s="202"/>
      <c r="DI22" s="202"/>
      <c r="DJ22" s="202"/>
      <c r="DK22" s="202"/>
      <c r="DL22" s="202"/>
      <c r="DM22" s="202"/>
      <c r="DN22" s="202"/>
      <c r="DO22" s="202"/>
      <c r="DP22" s="202"/>
      <c r="DQ22" s="202"/>
      <c r="DR22" s="202"/>
      <c r="DS22" s="202"/>
      <c r="DT22" s="202"/>
      <c r="DU22" s="202"/>
      <c r="DV22" s="202"/>
      <c r="DW22" s="202"/>
      <c r="DX22" s="202"/>
      <c r="DY22" s="202"/>
      <c r="DZ22" s="202"/>
      <c r="EA22" s="202"/>
      <c r="EB22" s="202"/>
      <c r="EC22" s="202"/>
      <c r="ED22" s="202"/>
      <c r="EE22" s="202"/>
      <c r="EF22" s="202"/>
      <c r="EG22" s="202"/>
      <c r="EH22" s="202"/>
      <c r="EI22" s="202"/>
      <c r="EJ22" s="202"/>
      <c r="EK22" s="202"/>
      <c r="EL22" s="202"/>
      <c r="EM22" s="202"/>
      <c r="EN22" s="202"/>
      <c r="EO22" s="202"/>
      <c r="EP22" s="202"/>
      <c r="EQ22" s="202"/>
      <c r="ER22" s="202"/>
      <c r="ES22" s="202"/>
      <c r="ET22" s="202"/>
      <c r="EU22" s="202"/>
      <c r="EV22" s="202"/>
      <c r="EW22" s="202"/>
      <c r="EX22" s="202"/>
      <c r="EY22" s="202"/>
      <c r="EZ22" s="202"/>
      <c r="FA22" s="202"/>
      <c r="FB22" s="202"/>
      <c r="FC22" s="202"/>
      <c r="FD22" s="202"/>
      <c r="FE22" s="202"/>
      <c r="FF22" s="202"/>
      <c r="FG22" s="202"/>
      <c r="FH22" s="202"/>
      <c r="FI22" s="202"/>
      <c r="FJ22" s="202"/>
      <c r="FK22" s="202"/>
      <c r="FL22" s="202"/>
      <c r="FM22" s="202"/>
      <c r="FN22" s="202"/>
      <c r="FO22" s="202"/>
      <c r="FP22" s="202"/>
      <c r="FQ22" s="202"/>
      <c r="FR22" s="202"/>
      <c r="FS22" s="202"/>
      <c r="FT22" s="202"/>
      <c r="FU22" s="202"/>
      <c r="FV22" s="202"/>
      <c r="FW22" s="202"/>
      <c r="FX22" s="202"/>
      <c r="FY22" s="202"/>
      <c r="FZ22" s="202"/>
      <c r="GA22" s="202"/>
      <c r="GB22" s="202"/>
    </row>
    <row r="23" spans="1:185" s="221" customFormat="1" x14ac:dyDescent="0.2">
      <c r="A23" s="205">
        <f t="shared" si="1"/>
        <v>101</v>
      </c>
      <c r="B23" s="215" t="s">
        <v>1597</v>
      </c>
      <c r="C23" s="216">
        <v>57</v>
      </c>
      <c r="D23" s="217">
        <v>26.299999237060547</v>
      </c>
      <c r="E23" s="218">
        <v>0.4</v>
      </c>
      <c r="F23" s="216">
        <v>57</v>
      </c>
      <c r="G23" s="202"/>
      <c r="H23" s="219" t="s">
        <v>1545</v>
      </c>
      <c r="I23" s="202"/>
      <c r="J23" s="217">
        <v>2.7000000476837158</v>
      </c>
      <c r="K23" s="218">
        <v>0.34</v>
      </c>
      <c r="L23" s="216">
        <v>54</v>
      </c>
      <c r="M23" s="216">
        <v>3</v>
      </c>
      <c r="N23" s="219" t="s">
        <v>2418</v>
      </c>
      <c r="O23" s="219" t="s">
        <v>2419</v>
      </c>
      <c r="P23" s="217">
        <v>7</v>
      </c>
      <c r="Q23" s="218">
        <v>0.37</v>
      </c>
      <c r="R23" s="216">
        <v>57</v>
      </c>
      <c r="S23" s="202"/>
      <c r="T23" s="219" t="s">
        <v>1545</v>
      </c>
      <c r="U23" s="202"/>
      <c r="V23" s="217">
        <v>11</v>
      </c>
      <c r="W23" s="218">
        <v>0.46</v>
      </c>
      <c r="X23" s="216">
        <v>49</v>
      </c>
      <c r="Y23" s="216">
        <v>8</v>
      </c>
      <c r="Z23" s="219" t="s">
        <v>1811</v>
      </c>
      <c r="AA23" s="219" t="s">
        <v>1812</v>
      </c>
      <c r="AB23" s="217">
        <v>5.5</v>
      </c>
      <c r="AC23" s="218">
        <v>0.37</v>
      </c>
      <c r="AD23" s="216">
        <v>57</v>
      </c>
      <c r="AE23" s="202"/>
      <c r="AF23" s="219" t="s">
        <v>1545</v>
      </c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2"/>
      <c r="DH23" s="202"/>
      <c r="DI23" s="202"/>
      <c r="DJ23" s="202"/>
      <c r="DK23" s="202"/>
      <c r="DL23" s="202"/>
      <c r="DM23" s="202"/>
      <c r="DN23" s="202"/>
      <c r="DO23" s="202"/>
      <c r="DP23" s="202"/>
      <c r="DQ23" s="202"/>
      <c r="DR23" s="202"/>
      <c r="DS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D23" s="202"/>
      <c r="EE23" s="202"/>
      <c r="EF23" s="202"/>
      <c r="EG23" s="202"/>
      <c r="EH23" s="202"/>
      <c r="EI23" s="202"/>
      <c r="EJ23" s="202"/>
      <c r="EK23" s="202"/>
      <c r="EL23" s="202"/>
      <c r="EM23" s="202"/>
      <c r="EN23" s="202"/>
      <c r="EO23" s="202"/>
      <c r="EP23" s="202"/>
      <c r="EQ23" s="202"/>
      <c r="ER23" s="202"/>
      <c r="ES23" s="202"/>
      <c r="ET23" s="202"/>
      <c r="EU23" s="202"/>
      <c r="EV23" s="202"/>
      <c r="EW23" s="202"/>
      <c r="EX23" s="202"/>
      <c r="EY23" s="202"/>
      <c r="EZ23" s="202"/>
      <c r="FA23" s="202"/>
      <c r="FB23" s="202"/>
      <c r="FC23" s="202"/>
      <c r="FD23" s="202"/>
      <c r="FE23" s="202"/>
      <c r="FF23" s="202"/>
      <c r="FG23" s="202"/>
      <c r="FH23" s="202"/>
      <c r="FI23" s="202"/>
      <c r="FJ23" s="202"/>
      <c r="FK23" s="202"/>
      <c r="FL23" s="202"/>
      <c r="FM23" s="202"/>
      <c r="FN23" s="202"/>
      <c r="FO23" s="202"/>
      <c r="FP23" s="202"/>
      <c r="FQ23" s="202"/>
      <c r="FR23" s="202"/>
      <c r="FS23" s="202"/>
      <c r="FT23" s="202"/>
      <c r="FU23" s="202"/>
      <c r="FV23" s="202"/>
      <c r="FW23" s="202"/>
      <c r="FX23" s="202"/>
      <c r="FY23" s="202"/>
      <c r="FZ23" s="202"/>
      <c r="GA23" s="202"/>
      <c r="GB23" s="202"/>
    </row>
    <row r="24" spans="1:185" x14ac:dyDescent="0.2">
      <c r="A24" s="205">
        <f t="shared" si="1"/>
        <v>102</v>
      </c>
      <c r="B24" s="204" t="s">
        <v>1604</v>
      </c>
      <c r="C24" s="211">
        <v>69</v>
      </c>
      <c r="D24" s="212">
        <v>29.399999618530273</v>
      </c>
      <c r="E24" s="213">
        <v>0.44</v>
      </c>
      <c r="F24" s="211">
        <v>67</v>
      </c>
      <c r="G24" s="211">
        <v>2</v>
      </c>
      <c r="H24" s="214" t="s">
        <v>1822</v>
      </c>
      <c r="I24" s="214" t="s">
        <v>1823</v>
      </c>
      <c r="J24" s="212">
        <v>2.5999999046325684</v>
      </c>
      <c r="K24" s="213">
        <v>0.32</v>
      </c>
      <c r="L24" s="211">
        <v>67</v>
      </c>
      <c r="M24" s="211">
        <v>2</v>
      </c>
      <c r="N24" s="214" t="s">
        <v>1822</v>
      </c>
      <c r="O24" s="214" t="s">
        <v>1823</v>
      </c>
      <c r="P24" s="212">
        <v>8.1000003814697266</v>
      </c>
      <c r="Q24" s="213">
        <v>0.42</v>
      </c>
      <c r="R24" s="211">
        <v>66</v>
      </c>
      <c r="S24" s="211">
        <v>3</v>
      </c>
      <c r="T24" s="214" t="s">
        <v>2050</v>
      </c>
      <c r="U24" s="214" t="s">
        <v>2051</v>
      </c>
      <c r="V24" s="212">
        <v>12.399999618530273</v>
      </c>
      <c r="W24" s="213">
        <v>0.52</v>
      </c>
      <c r="X24" s="211">
        <v>60</v>
      </c>
      <c r="Y24" s="211">
        <v>9</v>
      </c>
      <c r="Z24" s="214" t="s">
        <v>2841</v>
      </c>
      <c r="AA24" s="214" t="s">
        <v>2842</v>
      </c>
      <c r="AB24" s="212">
        <v>6.4000000953674316</v>
      </c>
      <c r="AC24" s="213">
        <v>0.42</v>
      </c>
      <c r="AD24" s="211">
        <v>62</v>
      </c>
      <c r="AE24" s="211">
        <v>7</v>
      </c>
      <c r="AF24" s="214" t="s">
        <v>4018</v>
      </c>
      <c r="AG24" s="214" t="s">
        <v>4019</v>
      </c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02"/>
      <c r="DR24" s="202"/>
      <c r="DS24" s="202"/>
      <c r="DT24" s="202"/>
      <c r="DU24" s="202"/>
      <c r="DV24" s="202"/>
      <c r="DW24" s="202"/>
      <c r="DX24" s="202"/>
      <c r="DY24" s="202"/>
      <c r="DZ24" s="202"/>
      <c r="EA24" s="202"/>
      <c r="EB24" s="202"/>
      <c r="EC24" s="202"/>
      <c r="ED24" s="202"/>
      <c r="EE24" s="202"/>
      <c r="EF24" s="202"/>
      <c r="EG24" s="202"/>
      <c r="EH24" s="202"/>
      <c r="EI24" s="202"/>
      <c r="EJ24" s="202"/>
      <c r="EK24" s="202"/>
      <c r="EL24" s="202"/>
      <c r="EM24" s="202"/>
      <c r="EN24" s="202"/>
      <c r="EO24" s="202"/>
      <c r="EP24" s="202"/>
      <c r="EQ24" s="202"/>
      <c r="ER24" s="202"/>
      <c r="ES24" s="202"/>
      <c r="ET24" s="202"/>
      <c r="EU24" s="202"/>
      <c r="EV24" s="202"/>
      <c r="EW24" s="202"/>
      <c r="EX24" s="202"/>
      <c r="EY24" s="202"/>
      <c r="EZ24" s="202"/>
      <c r="FA24" s="202"/>
      <c r="FB24" s="202"/>
      <c r="FC24" s="202"/>
      <c r="FD24" s="202"/>
      <c r="FE24" s="202"/>
      <c r="FF24" s="202"/>
      <c r="FG24" s="202"/>
      <c r="FH24" s="202"/>
      <c r="FI24" s="202"/>
      <c r="FJ24" s="202"/>
      <c r="FK24" s="202"/>
      <c r="FL24" s="202"/>
      <c r="FM24" s="202"/>
      <c r="FN24" s="202"/>
      <c r="FO24" s="202"/>
      <c r="FP24" s="202"/>
      <c r="FQ24" s="202"/>
      <c r="FR24" s="202"/>
      <c r="FS24" s="202"/>
      <c r="FT24" s="202"/>
      <c r="FU24" s="202"/>
      <c r="FV24" s="202"/>
      <c r="FW24" s="202"/>
      <c r="FX24" s="202"/>
      <c r="FY24" s="202"/>
      <c r="FZ24" s="202"/>
      <c r="GA24" s="202"/>
      <c r="GB24" s="202"/>
    </row>
    <row r="25" spans="1:185" x14ac:dyDescent="0.2">
      <c r="A25" s="205">
        <f t="shared" si="1"/>
        <v>111</v>
      </c>
      <c r="B25" s="215" t="s">
        <v>1609</v>
      </c>
      <c r="C25" s="216">
        <v>87</v>
      </c>
      <c r="D25" s="217">
        <v>27.299999237060547</v>
      </c>
      <c r="E25" s="218">
        <v>0.41</v>
      </c>
      <c r="F25" s="216">
        <v>85</v>
      </c>
      <c r="G25" s="216">
        <v>2</v>
      </c>
      <c r="H25" s="219" t="s">
        <v>4440</v>
      </c>
      <c r="I25" s="219" t="s">
        <v>4441</v>
      </c>
      <c r="J25" s="217">
        <v>2.5999999046325684</v>
      </c>
      <c r="K25" s="218">
        <v>0.33</v>
      </c>
      <c r="L25" s="216">
        <v>86</v>
      </c>
      <c r="M25" s="216">
        <v>1</v>
      </c>
      <c r="N25" s="219" t="s">
        <v>2244</v>
      </c>
      <c r="O25" s="219" t="s">
        <v>2245</v>
      </c>
      <c r="P25" s="217">
        <v>7.5999999046325684</v>
      </c>
      <c r="Q25" s="218">
        <v>0.4</v>
      </c>
      <c r="R25" s="216">
        <v>86</v>
      </c>
      <c r="S25" s="216">
        <v>1</v>
      </c>
      <c r="T25" s="219" t="s">
        <v>2244</v>
      </c>
      <c r="U25" s="219" t="s">
        <v>2245</v>
      </c>
      <c r="V25" s="217">
        <v>11.300000190734863</v>
      </c>
      <c r="W25" s="218">
        <v>0.47</v>
      </c>
      <c r="X25" s="216">
        <v>75</v>
      </c>
      <c r="Y25" s="216">
        <v>12</v>
      </c>
      <c r="Z25" s="219" t="s">
        <v>3639</v>
      </c>
      <c r="AA25" s="219" t="s">
        <v>3640</v>
      </c>
      <c r="AB25" s="217">
        <v>5.8000001907348633</v>
      </c>
      <c r="AC25" s="218">
        <v>0.39</v>
      </c>
      <c r="AD25" s="216">
        <v>86</v>
      </c>
      <c r="AE25" s="216">
        <v>1</v>
      </c>
      <c r="AF25" s="219" t="s">
        <v>2244</v>
      </c>
      <c r="AG25" s="219" t="s">
        <v>2245</v>
      </c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  <c r="ER25" s="202"/>
      <c r="ES25" s="202"/>
      <c r="ET25" s="202"/>
      <c r="EU25" s="202"/>
      <c r="EV25" s="202"/>
      <c r="EW25" s="202"/>
      <c r="EX25" s="202"/>
      <c r="EY25" s="202"/>
      <c r="EZ25" s="202"/>
      <c r="FA25" s="202"/>
      <c r="FB25" s="202"/>
      <c r="FC25" s="202"/>
      <c r="FD25" s="202"/>
      <c r="FE25" s="202"/>
      <c r="FF25" s="202"/>
      <c r="FG25" s="202"/>
      <c r="FH25" s="202"/>
      <c r="FI25" s="202"/>
      <c r="FJ25" s="202"/>
      <c r="FK25" s="202"/>
      <c r="FL25" s="202"/>
      <c r="FM25" s="202"/>
      <c r="FN25" s="202"/>
      <c r="FO25" s="202"/>
      <c r="FP25" s="202"/>
      <c r="FQ25" s="202"/>
      <c r="FR25" s="202"/>
      <c r="FS25" s="202"/>
      <c r="FT25" s="202"/>
      <c r="FU25" s="202"/>
      <c r="FV25" s="202"/>
      <c r="FW25" s="202"/>
      <c r="FX25" s="202"/>
      <c r="FY25" s="202"/>
      <c r="FZ25" s="202"/>
      <c r="GA25" s="202"/>
      <c r="GB25" s="202"/>
    </row>
    <row r="26" spans="1:185" x14ac:dyDescent="0.2">
      <c r="A26" s="205">
        <f t="shared" si="1"/>
        <v>121</v>
      </c>
      <c r="B26" s="204" t="s">
        <v>1615</v>
      </c>
      <c r="C26" s="211">
        <v>136</v>
      </c>
      <c r="D26" s="212">
        <v>25.799999237060547</v>
      </c>
      <c r="E26" s="213">
        <v>0.39</v>
      </c>
      <c r="F26" s="211">
        <v>133</v>
      </c>
      <c r="G26" s="211">
        <v>3</v>
      </c>
      <c r="H26" s="214" t="s">
        <v>1796</v>
      </c>
      <c r="I26" s="214" t="s">
        <v>1797</v>
      </c>
      <c r="J26" s="212">
        <v>2.2999999523162842</v>
      </c>
      <c r="K26" s="213">
        <v>0.28999999999999998</v>
      </c>
      <c r="L26" s="211">
        <v>132</v>
      </c>
      <c r="M26" s="211">
        <v>4</v>
      </c>
      <c r="N26" s="214" t="s">
        <v>1798</v>
      </c>
      <c r="O26" s="214" t="s">
        <v>1799</v>
      </c>
      <c r="P26" s="212">
        <v>7.4000000953674316</v>
      </c>
      <c r="Q26" s="213">
        <v>0.39</v>
      </c>
      <c r="R26" s="211">
        <v>132</v>
      </c>
      <c r="S26" s="211">
        <v>4</v>
      </c>
      <c r="T26" s="214" t="s">
        <v>1798</v>
      </c>
      <c r="U26" s="214" t="s">
        <v>1799</v>
      </c>
      <c r="V26" s="212">
        <v>10.199999809265137</v>
      </c>
      <c r="W26" s="213">
        <v>0.43</v>
      </c>
      <c r="X26" s="211">
        <v>128</v>
      </c>
      <c r="Y26" s="211">
        <v>8</v>
      </c>
      <c r="Z26" s="214" t="s">
        <v>1800</v>
      </c>
      <c r="AA26" s="214" t="s">
        <v>1801</v>
      </c>
      <c r="AB26" s="212">
        <v>5.9000000953674316</v>
      </c>
      <c r="AC26" s="213">
        <v>0.39</v>
      </c>
      <c r="AD26" s="211">
        <v>132</v>
      </c>
      <c r="AE26" s="211">
        <v>4</v>
      </c>
      <c r="AF26" s="214" t="s">
        <v>1798</v>
      </c>
      <c r="AG26" s="214" t="s">
        <v>1799</v>
      </c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  <c r="ER26" s="202"/>
      <c r="ES26" s="202"/>
      <c r="ET26" s="202"/>
      <c r="EU26" s="202"/>
      <c r="EV26" s="202"/>
      <c r="EW26" s="202"/>
      <c r="EX26" s="202"/>
      <c r="EY26" s="202"/>
      <c r="EZ26" s="202"/>
      <c r="FA26" s="202"/>
      <c r="FB26" s="202"/>
      <c r="FC26" s="202"/>
      <c r="FD26" s="202"/>
      <c r="FE26" s="202"/>
      <c r="FF26" s="202"/>
      <c r="FG26" s="202"/>
      <c r="FH26" s="202"/>
      <c r="FI26" s="202"/>
      <c r="FJ26" s="202"/>
      <c r="FK26" s="202"/>
      <c r="FL26" s="202"/>
      <c r="FM26" s="202"/>
      <c r="FN26" s="202"/>
      <c r="FO26" s="202"/>
      <c r="FP26" s="202"/>
      <c r="FQ26" s="202"/>
      <c r="FR26" s="202"/>
      <c r="FS26" s="202"/>
      <c r="FT26" s="202"/>
      <c r="FU26" s="202"/>
      <c r="FV26" s="202"/>
      <c r="FW26" s="202"/>
      <c r="FX26" s="202"/>
      <c r="FY26" s="202"/>
      <c r="FZ26" s="202"/>
      <c r="GA26" s="202"/>
      <c r="GB26" s="202"/>
    </row>
    <row r="27" spans="1:185" x14ac:dyDescent="0.2">
      <c r="A27" s="205">
        <f t="shared" si="1"/>
        <v>122</v>
      </c>
      <c r="B27" s="215" t="s">
        <v>1626</v>
      </c>
      <c r="C27" s="216">
        <v>196</v>
      </c>
      <c r="D27" s="217">
        <v>27.399999618530273</v>
      </c>
      <c r="E27" s="218">
        <v>0.41</v>
      </c>
      <c r="F27" s="216">
        <v>182</v>
      </c>
      <c r="G27" s="216">
        <v>14</v>
      </c>
      <c r="H27" s="219" t="s">
        <v>2099</v>
      </c>
      <c r="I27" s="219" t="s">
        <v>2100</v>
      </c>
      <c r="J27" s="217">
        <v>2.7999999523162842</v>
      </c>
      <c r="K27" s="218">
        <v>0.35</v>
      </c>
      <c r="L27" s="216">
        <v>188</v>
      </c>
      <c r="M27" s="216">
        <v>8</v>
      </c>
      <c r="N27" s="219" t="s">
        <v>1912</v>
      </c>
      <c r="O27" s="219" t="s">
        <v>1913</v>
      </c>
      <c r="P27" s="217">
        <v>7.1999998092651367</v>
      </c>
      <c r="Q27" s="218">
        <v>0.38</v>
      </c>
      <c r="R27" s="216">
        <v>193</v>
      </c>
      <c r="S27" s="216">
        <v>3</v>
      </c>
      <c r="T27" s="219" t="s">
        <v>3987</v>
      </c>
      <c r="U27" s="219" t="s">
        <v>3988</v>
      </c>
      <c r="V27" s="217">
        <v>11.300000190734863</v>
      </c>
      <c r="W27" s="218">
        <v>0.47</v>
      </c>
      <c r="X27" s="216">
        <v>157</v>
      </c>
      <c r="Y27" s="216">
        <v>39</v>
      </c>
      <c r="Z27" s="219" t="s">
        <v>4605</v>
      </c>
      <c r="AA27" s="219" t="s">
        <v>4606</v>
      </c>
      <c r="AB27" s="217">
        <v>6</v>
      </c>
      <c r="AC27" s="218">
        <v>0.4</v>
      </c>
      <c r="AD27" s="216">
        <v>181</v>
      </c>
      <c r="AE27" s="216">
        <v>15</v>
      </c>
      <c r="AF27" s="219" t="s">
        <v>3846</v>
      </c>
      <c r="AG27" s="219" t="s">
        <v>3847</v>
      </c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2"/>
      <c r="DH27" s="202"/>
      <c r="DI27" s="202"/>
      <c r="DJ27" s="202"/>
      <c r="DK27" s="202"/>
      <c r="DL27" s="202"/>
      <c r="DM27" s="202"/>
      <c r="DN27" s="202"/>
      <c r="DO27" s="202"/>
      <c r="DP27" s="202"/>
      <c r="DQ27" s="202"/>
      <c r="DR27" s="202"/>
      <c r="DS27" s="202"/>
      <c r="DT27" s="202"/>
      <c r="DU27" s="202"/>
      <c r="DV27" s="202"/>
      <c r="DW27" s="202"/>
      <c r="DX27" s="202"/>
      <c r="DY27" s="202"/>
      <c r="DZ27" s="202"/>
      <c r="EA27" s="202"/>
      <c r="EB27" s="202"/>
      <c r="EC27" s="202"/>
      <c r="ED27" s="202"/>
      <c r="EE27" s="202"/>
      <c r="EF27" s="202"/>
      <c r="EG27" s="202"/>
      <c r="EH27" s="202"/>
      <c r="EI27" s="202"/>
      <c r="EJ27" s="202"/>
      <c r="EK27" s="202"/>
      <c r="EL27" s="202"/>
      <c r="EM27" s="202"/>
      <c r="EN27" s="202"/>
      <c r="EO27" s="202"/>
      <c r="EP27" s="202"/>
      <c r="EQ27" s="202"/>
      <c r="ER27" s="202"/>
      <c r="ES27" s="202"/>
      <c r="ET27" s="202"/>
      <c r="EU27" s="202"/>
      <c r="EV27" s="202"/>
      <c r="EW27" s="202"/>
      <c r="EX27" s="202"/>
      <c r="EY27" s="202"/>
      <c r="EZ27" s="202"/>
      <c r="FA27" s="202"/>
      <c r="FB27" s="202"/>
      <c r="FC27" s="202"/>
      <c r="FD27" s="202"/>
      <c r="FE27" s="202"/>
      <c r="FF27" s="202"/>
      <c r="FG27" s="202"/>
      <c r="FH27" s="202"/>
      <c r="FI27" s="202"/>
      <c r="FJ27" s="202"/>
      <c r="FK27" s="202"/>
      <c r="FL27" s="202"/>
      <c r="FM27" s="202"/>
      <c r="FN27" s="202"/>
      <c r="FO27" s="202"/>
      <c r="FP27" s="202"/>
      <c r="FQ27" s="202"/>
      <c r="FR27" s="202"/>
      <c r="FS27" s="202"/>
      <c r="FT27" s="202"/>
      <c r="FU27" s="202"/>
      <c r="FV27" s="202"/>
      <c r="FW27" s="202"/>
      <c r="FX27" s="202"/>
      <c r="FY27" s="202"/>
      <c r="FZ27" s="202"/>
      <c r="GA27" s="202"/>
      <c r="GB27" s="202"/>
    </row>
    <row r="28" spans="1:185" x14ac:dyDescent="0.2">
      <c r="A28" s="205">
        <f t="shared" si="1"/>
        <v>125</v>
      </c>
      <c r="B28" s="204" t="s">
        <v>1635</v>
      </c>
      <c r="C28" s="211">
        <v>196</v>
      </c>
      <c r="D28" s="212">
        <v>33.099998474121094</v>
      </c>
      <c r="E28" s="213">
        <v>0.5</v>
      </c>
      <c r="F28" s="211">
        <v>179</v>
      </c>
      <c r="G28" s="211">
        <v>17</v>
      </c>
      <c r="H28" s="214" t="s">
        <v>3489</v>
      </c>
      <c r="I28" s="214" t="s">
        <v>3490</v>
      </c>
      <c r="J28" s="212">
        <v>3.4000000953674316</v>
      </c>
      <c r="K28" s="213">
        <v>0.42</v>
      </c>
      <c r="L28" s="211">
        <v>173</v>
      </c>
      <c r="M28" s="211">
        <v>23</v>
      </c>
      <c r="N28" s="214" t="s">
        <v>4607</v>
      </c>
      <c r="O28" s="214" t="s">
        <v>4608</v>
      </c>
      <c r="P28" s="212">
        <v>8.6000003814697266</v>
      </c>
      <c r="Q28" s="213">
        <v>0.45</v>
      </c>
      <c r="R28" s="211">
        <v>187</v>
      </c>
      <c r="S28" s="211">
        <v>9</v>
      </c>
      <c r="T28" s="214" t="s">
        <v>2491</v>
      </c>
      <c r="U28" s="214" t="s">
        <v>2492</v>
      </c>
      <c r="V28" s="212">
        <v>13.800000190734863</v>
      </c>
      <c r="W28" s="213">
        <v>0.57999999999999996</v>
      </c>
      <c r="X28" s="211">
        <v>146</v>
      </c>
      <c r="Y28" s="211">
        <v>50</v>
      </c>
      <c r="Z28" s="214" t="s">
        <v>4609</v>
      </c>
      <c r="AA28" s="214" t="s">
        <v>4610</v>
      </c>
      <c r="AB28" s="212">
        <v>7.3000001907348633</v>
      </c>
      <c r="AC28" s="213">
        <v>0.48</v>
      </c>
      <c r="AD28" s="211">
        <v>167</v>
      </c>
      <c r="AE28" s="211">
        <v>29</v>
      </c>
      <c r="AF28" s="214" t="s">
        <v>4611</v>
      </c>
      <c r="AG28" s="214" t="s">
        <v>4612</v>
      </c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2"/>
      <c r="DH28" s="202"/>
      <c r="DI28" s="202"/>
      <c r="DJ28" s="202"/>
      <c r="DK28" s="202"/>
      <c r="DL28" s="202"/>
      <c r="DM28" s="202"/>
      <c r="DN28" s="202"/>
      <c r="DO28" s="202"/>
      <c r="DP28" s="202"/>
      <c r="DQ28" s="202"/>
      <c r="DR28" s="202"/>
      <c r="DS28" s="202"/>
      <c r="DT28" s="202"/>
      <c r="DU28" s="202"/>
      <c r="DV28" s="202"/>
      <c r="DW28" s="202"/>
      <c r="DX28" s="202"/>
      <c r="DY28" s="202"/>
      <c r="DZ28" s="202"/>
      <c r="EA28" s="202"/>
      <c r="EB28" s="202"/>
      <c r="EC28" s="202"/>
      <c r="ED28" s="202"/>
      <c r="EE28" s="202"/>
      <c r="EF28" s="202"/>
      <c r="EG28" s="202"/>
      <c r="EH28" s="202"/>
      <c r="EI28" s="202"/>
      <c r="EJ28" s="202"/>
      <c r="EK28" s="202"/>
      <c r="EL28" s="202"/>
      <c r="EM28" s="202"/>
      <c r="EN28" s="202"/>
      <c r="EO28" s="202"/>
      <c r="EP28" s="202"/>
      <c r="EQ28" s="202"/>
      <c r="ER28" s="202"/>
      <c r="ES28" s="202"/>
      <c r="ET28" s="202"/>
      <c r="EU28" s="202"/>
      <c r="EV28" s="202"/>
      <c r="EW28" s="202"/>
      <c r="EX28" s="202"/>
      <c r="EY28" s="202"/>
      <c r="EZ28" s="202"/>
      <c r="FA28" s="202"/>
      <c r="FB28" s="202"/>
      <c r="FC28" s="202"/>
      <c r="FD28" s="202"/>
      <c r="FE28" s="202"/>
      <c r="FF28" s="202"/>
      <c r="FG28" s="202"/>
      <c r="FH28" s="202"/>
      <c r="FI28" s="202"/>
      <c r="FJ28" s="202"/>
      <c r="FK28" s="202"/>
      <c r="FL28" s="202"/>
      <c r="FM28" s="202"/>
      <c r="FN28" s="202"/>
      <c r="FO28" s="202"/>
      <c r="FP28" s="202"/>
      <c r="FQ28" s="202"/>
      <c r="FR28" s="202"/>
      <c r="FS28" s="202"/>
      <c r="FT28" s="202"/>
      <c r="FU28" s="202"/>
      <c r="FV28" s="202"/>
      <c r="FW28" s="202"/>
      <c r="FX28" s="202"/>
      <c r="FY28" s="202"/>
      <c r="FZ28" s="202"/>
      <c r="GA28" s="202"/>
      <c r="GB28" s="202"/>
    </row>
    <row r="29" spans="1:185" x14ac:dyDescent="0.2">
      <c r="A29" s="205">
        <f t="shared" si="1"/>
        <v>201</v>
      </c>
      <c r="B29" s="215" t="s">
        <v>1644</v>
      </c>
      <c r="C29" s="216">
        <v>59</v>
      </c>
      <c r="D29" s="217">
        <v>31.799999237060547</v>
      </c>
      <c r="E29" s="218">
        <v>0.48</v>
      </c>
      <c r="F29" s="216">
        <v>54</v>
      </c>
      <c r="G29" s="216">
        <v>5</v>
      </c>
      <c r="H29" s="219" t="s">
        <v>2375</v>
      </c>
      <c r="I29" s="219" t="s">
        <v>2376</v>
      </c>
      <c r="J29" s="217">
        <v>3.2999999523162842</v>
      </c>
      <c r="K29" s="218">
        <v>0.42</v>
      </c>
      <c r="L29" s="216">
        <v>52</v>
      </c>
      <c r="M29" s="216">
        <v>7</v>
      </c>
      <c r="N29" s="219" t="s">
        <v>2035</v>
      </c>
      <c r="O29" s="219" t="s">
        <v>2036</v>
      </c>
      <c r="P29" s="217">
        <v>8.3999996185302734</v>
      </c>
      <c r="Q29" s="218">
        <v>0.44</v>
      </c>
      <c r="R29" s="216">
        <v>56</v>
      </c>
      <c r="S29" s="216">
        <v>3</v>
      </c>
      <c r="T29" s="219" t="s">
        <v>3348</v>
      </c>
      <c r="U29" s="219" t="s">
        <v>3349</v>
      </c>
      <c r="V29" s="217">
        <v>13</v>
      </c>
      <c r="W29" s="218">
        <v>0.54</v>
      </c>
      <c r="X29" s="216">
        <v>48</v>
      </c>
      <c r="Y29" s="216">
        <v>11</v>
      </c>
      <c r="Z29" s="219" t="s">
        <v>3923</v>
      </c>
      <c r="AA29" s="219" t="s">
        <v>3924</v>
      </c>
      <c r="AB29" s="217">
        <v>7.0999999046325684</v>
      </c>
      <c r="AC29" s="218">
        <v>0.47</v>
      </c>
      <c r="AD29" s="216">
        <v>48</v>
      </c>
      <c r="AE29" s="216">
        <v>11</v>
      </c>
      <c r="AF29" s="219" t="s">
        <v>3923</v>
      </c>
      <c r="AG29" s="219" t="s">
        <v>3924</v>
      </c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  <c r="ER29" s="202"/>
      <c r="ES29" s="202"/>
      <c r="ET29" s="202"/>
      <c r="EU29" s="202"/>
      <c r="EV29" s="202"/>
      <c r="EW29" s="202"/>
      <c r="EX29" s="202"/>
      <c r="EY29" s="202"/>
      <c r="EZ29" s="202"/>
      <c r="FA29" s="202"/>
      <c r="FB29" s="202"/>
      <c r="FC29" s="202"/>
      <c r="FD29" s="202"/>
      <c r="FE29" s="202"/>
      <c r="FF29" s="202"/>
      <c r="FG29" s="202"/>
      <c r="FH29" s="202"/>
      <c r="FI29" s="202"/>
      <c r="FJ29" s="202"/>
      <c r="FK29" s="202"/>
      <c r="FL29" s="202"/>
      <c r="FM29" s="202"/>
      <c r="FN29" s="202"/>
      <c r="FO29" s="202"/>
      <c r="FP29" s="202"/>
      <c r="FQ29" s="202"/>
      <c r="FR29" s="202"/>
      <c r="FS29" s="202"/>
      <c r="FT29" s="202"/>
      <c r="FU29" s="202"/>
      <c r="FV29" s="202"/>
      <c r="FW29" s="202"/>
      <c r="FX29" s="202"/>
      <c r="FY29" s="202"/>
      <c r="FZ29" s="202"/>
      <c r="GA29" s="202"/>
      <c r="GB29" s="202"/>
    </row>
    <row r="30" spans="1:185" x14ac:dyDescent="0.2">
      <c r="A30" s="222">
        <f t="shared" si="1"/>
        <v>211</v>
      </c>
      <c r="B30" s="204" t="s">
        <v>1653</v>
      </c>
      <c r="C30" s="211">
        <v>165</v>
      </c>
      <c r="D30" s="212">
        <v>33.799999237060547</v>
      </c>
      <c r="E30" s="213">
        <v>0.51</v>
      </c>
      <c r="F30" s="211">
        <v>148</v>
      </c>
      <c r="G30" s="211">
        <v>17</v>
      </c>
      <c r="H30" s="214" t="s">
        <v>4613</v>
      </c>
      <c r="I30" s="214" t="s">
        <v>4614</v>
      </c>
      <c r="J30" s="212">
        <v>3.2000000476837158</v>
      </c>
      <c r="K30" s="213">
        <v>0.41</v>
      </c>
      <c r="L30" s="211">
        <v>143</v>
      </c>
      <c r="M30" s="211">
        <v>22</v>
      </c>
      <c r="N30" s="214" t="s">
        <v>2047</v>
      </c>
      <c r="O30" s="214" t="s">
        <v>2048</v>
      </c>
      <c r="P30" s="212">
        <v>8.8000001907348633</v>
      </c>
      <c r="Q30" s="213">
        <v>0.46</v>
      </c>
      <c r="R30" s="211">
        <v>159</v>
      </c>
      <c r="S30" s="211">
        <v>6</v>
      </c>
      <c r="T30" s="214" t="s">
        <v>2577</v>
      </c>
      <c r="U30" s="214" t="s">
        <v>2578</v>
      </c>
      <c r="V30" s="212">
        <v>14.300000190734863</v>
      </c>
      <c r="W30" s="213">
        <v>0.6</v>
      </c>
      <c r="X30" s="211">
        <v>114</v>
      </c>
      <c r="Y30" s="211">
        <v>51</v>
      </c>
      <c r="Z30" s="214" t="s">
        <v>4615</v>
      </c>
      <c r="AA30" s="214" t="s">
        <v>4616</v>
      </c>
      <c r="AB30" s="212">
        <v>7.5</v>
      </c>
      <c r="AC30" s="213">
        <v>0.5</v>
      </c>
      <c r="AD30" s="211">
        <v>141</v>
      </c>
      <c r="AE30" s="211">
        <v>24</v>
      </c>
      <c r="AF30" s="214" t="s">
        <v>4617</v>
      </c>
      <c r="AG30" s="214" t="s">
        <v>4618</v>
      </c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  <c r="ER30" s="202"/>
      <c r="ES30" s="202"/>
      <c r="ET30" s="202"/>
      <c r="EU30" s="202"/>
      <c r="EV30" s="202"/>
      <c r="EW30" s="202"/>
      <c r="EX30" s="202"/>
      <c r="EY30" s="202"/>
      <c r="EZ30" s="202"/>
      <c r="FA30" s="202"/>
      <c r="FB30" s="202"/>
      <c r="FC30" s="202"/>
      <c r="FD30" s="202"/>
      <c r="FE30" s="202"/>
      <c r="FF30" s="202"/>
      <c r="FG30" s="202"/>
      <c r="FH30" s="202"/>
      <c r="FI30" s="202"/>
      <c r="FJ30" s="202"/>
      <c r="FK30" s="202"/>
      <c r="FL30" s="202"/>
      <c r="FM30" s="202"/>
      <c r="FN30" s="202"/>
      <c r="FO30" s="202"/>
      <c r="FP30" s="202"/>
      <c r="FQ30" s="202"/>
      <c r="FR30" s="202"/>
      <c r="FS30" s="202"/>
      <c r="FT30" s="202"/>
      <c r="FU30" s="202"/>
      <c r="FV30" s="202"/>
      <c r="FW30" s="202"/>
      <c r="FX30" s="202"/>
      <c r="FY30" s="202"/>
      <c r="FZ30" s="202"/>
      <c r="GA30" s="202"/>
      <c r="GB30" s="202"/>
    </row>
    <row r="31" spans="1:185" x14ac:dyDescent="0.2">
      <c r="A31" s="205">
        <f t="shared" si="1"/>
        <v>231</v>
      </c>
      <c r="B31" s="215" t="s">
        <v>1671</v>
      </c>
      <c r="C31" s="216">
        <v>202</v>
      </c>
      <c r="D31" s="217">
        <v>29.700000762939453</v>
      </c>
      <c r="E31" s="218">
        <v>0.45</v>
      </c>
      <c r="F31" s="216">
        <v>191</v>
      </c>
      <c r="G31" s="216">
        <v>11</v>
      </c>
      <c r="H31" s="219" t="s">
        <v>2575</v>
      </c>
      <c r="I31" s="219" t="s">
        <v>2576</v>
      </c>
      <c r="J31" s="217">
        <v>2.9000000953674316</v>
      </c>
      <c r="K31" s="218">
        <v>0.37</v>
      </c>
      <c r="L31" s="216">
        <v>184</v>
      </c>
      <c r="M31" s="216">
        <v>18</v>
      </c>
      <c r="N31" s="219" t="s">
        <v>4050</v>
      </c>
      <c r="O31" s="219" t="s">
        <v>4051</v>
      </c>
      <c r="P31" s="217">
        <v>8.3000001907348633</v>
      </c>
      <c r="Q31" s="218">
        <v>0.44</v>
      </c>
      <c r="R31" s="216">
        <v>195</v>
      </c>
      <c r="S31" s="216">
        <v>7</v>
      </c>
      <c r="T31" s="219" t="s">
        <v>1660</v>
      </c>
      <c r="U31" s="219" t="s">
        <v>1661</v>
      </c>
      <c r="V31" s="217">
        <v>11.899999618530273</v>
      </c>
      <c r="W31" s="218">
        <v>0.5</v>
      </c>
      <c r="X31" s="216">
        <v>165</v>
      </c>
      <c r="Y31" s="216">
        <v>37</v>
      </c>
      <c r="Z31" s="219" t="s">
        <v>3788</v>
      </c>
      <c r="AA31" s="219" t="s">
        <v>3789</v>
      </c>
      <c r="AB31" s="217">
        <v>6.6999998092651367</v>
      </c>
      <c r="AC31" s="218">
        <v>0.44</v>
      </c>
      <c r="AD31" s="216">
        <v>187</v>
      </c>
      <c r="AE31" s="216">
        <v>15</v>
      </c>
      <c r="AF31" s="219" t="s">
        <v>4619</v>
      </c>
      <c r="AG31" s="219" t="s">
        <v>4620</v>
      </c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  <c r="ER31" s="202"/>
      <c r="ES31" s="202"/>
      <c r="ET31" s="202"/>
      <c r="EU31" s="202"/>
      <c r="EV31" s="202"/>
      <c r="EW31" s="202"/>
      <c r="EX31" s="202"/>
      <c r="EY31" s="202"/>
      <c r="EZ31" s="202"/>
      <c r="FA31" s="202"/>
      <c r="FB31" s="202"/>
      <c r="FC31" s="202"/>
      <c r="FD31" s="202"/>
      <c r="FE31" s="202"/>
      <c r="FF31" s="202"/>
      <c r="FG31" s="202"/>
      <c r="FH31" s="202"/>
      <c r="FI31" s="202"/>
      <c r="FJ31" s="202"/>
      <c r="FK31" s="202"/>
      <c r="FL31" s="202"/>
      <c r="FM31" s="202"/>
      <c r="FN31" s="202"/>
      <c r="FO31" s="202"/>
      <c r="FP31" s="202"/>
      <c r="FQ31" s="202"/>
      <c r="FR31" s="202"/>
      <c r="FS31" s="202"/>
      <c r="FT31" s="202"/>
      <c r="FU31" s="202"/>
      <c r="FV31" s="202"/>
      <c r="FW31" s="202"/>
      <c r="FX31" s="202"/>
      <c r="FY31" s="202"/>
      <c r="FZ31" s="202"/>
      <c r="GA31" s="202"/>
      <c r="GB31" s="202"/>
    </row>
    <row r="32" spans="1:185" x14ac:dyDescent="0.2">
      <c r="A32" s="205">
        <f t="shared" si="1"/>
        <v>241</v>
      </c>
      <c r="B32" s="204" t="s">
        <v>1682</v>
      </c>
      <c r="C32" s="211">
        <v>167</v>
      </c>
      <c r="D32" s="212">
        <v>33.700000762939453</v>
      </c>
      <c r="E32" s="213">
        <v>0.51</v>
      </c>
      <c r="F32" s="211">
        <v>152</v>
      </c>
      <c r="G32" s="211">
        <v>15</v>
      </c>
      <c r="H32" s="214" t="s">
        <v>4524</v>
      </c>
      <c r="I32" s="214" t="s">
        <v>4525</v>
      </c>
      <c r="J32" s="212">
        <v>3.0999999046325684</v>
      </c>
      <c r="K32" s="213">
        <v>0.4</v>
      </c>
      <c r="L32" s="211">
        <v>149</v>
      </c>
      <c r="M32" s="211">
        <v>18</v>
      </c>
      <c r="N32" s="214" t="s">
        <v>4621</v>
      </c>
      <c r="O32" s="214" t="s">
        <v>4622</v>
      </c>
      <c r="P32" s="212">
        <v>8.8000001907348633</v>
      </c>
      <c r="Q32" s="213">
        <v>0.46</v>
      </c>
      <c r="R32" s="211">
        <v>159</v>
      </c>
      <c r="S32" s="211">
        <v>8</v>
      </c>
      <c r="T32" s="214" t="s">
        <v>4623</v>
      </c>
      <c r="U32" s="214" t="s">
        <v>4624</v>
      </c>
      <c r="V32" s="212">
        <v>14</v>
      </c>
      <c r="W32" s="213">
        <v>0.59</v>
      </c>
      <c r="X32" s="211">
        <v>119</v>
      </c>
      <c r="Y32" s="211">
        <v>48</v>
      </c>
      <c r="Z32" s="214" t="s">
        <v>4625</v>
      </c>
      <c r="AA32" s="214" t="s">
        <v>4626</v>
      </c>
      <c r="AB32" s="212">
        <v>7.6999998092651367</v>
      </c>
      <c r="AC32" s="213">
        <v>0.52</v>
      </c>
      <c r="AD32" s="211">
        <v>142</v>
      </c>
      <c r="AE32" s="211">
        <v>25</v>
      </c>
      <c r="AF32" s="214" t="s">
        <v>4627</v>
      </c>
      <c r="AG32" s="214" t="s">
        <v>4628</v>
      </c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  <c r="ER32" s="202"/>
      <c r="ES32" s="202"/>
      <c r="ET32" s="202"/>
      <c r="EU32" s="202"/>
      <c r="EV32" s="202"/>
      <c r="EW32" s="202"/>
      <c r="EX32" s="202"/>
      <c r="EY32" s="202"/>
      <c r="EZ32" s="202"/>
      <c r="FA32" s="202"/>
      <c r="FB32" s="202"/>
      <c r="FC32" s="202"/>
      <c r="FD32" s="202"/>
      <c r="FE32" s="202"/>
      <c r="FF32" s="202"/>
      <c r="FG32" s="202"/>
      <c r="FH32" s="202"/>
      <c r="FI32" s="202"/>
      <c r="FJ32" s="202"/>
      <c r="FK32" s="202"/>
      <c r="FL32" s="202"/>
      <c r="FM32" s="202"/>
      <c r="FN32" s="202"/>
      <c r="FO32" s="202"/>
      <c r="FP32" s="202"/>
      <c r="FQ32" s="202"/>
      <c r="FR32" s="202"/>
      <c r="FS32" s="202"/>
      <c r="FT32" s="202"/>
      <c r="FU32" s="202"/>
      <c r="FV32" s="202"/>
      <c r="FW32" s="202"/>
      <c r="FX32" s="202"/>
      <c r="FY32" s="202"/>
      <c r="FZ32" s="202"/>
      <c r="GA32" s="202"/>
      <c r="GB32" s="202"/>
    </row>
    <row r="33" spans="1:184" x14ac:dyDescent="0.2">
      <c r="A33" s="205">
        <f t="shared" si="1"/>
        <v>251</v>
      </c>
      <c r="B33" s="215" t="s">
        <v>1691</v>
      </c>
      <c r="C33" s="216">
        <v>114</v>
      </c>
      <c r="D33" s="217">
        <v>35.200000762939453</v>
      </c>
      <c r="E33" s="218">
        <v>0.53</v>
      </c>
      <c r="F33" s="216">
        <v>99</v>
      </c>
      <c r="G33" s="216">
        <v>15</v>
      </c>
      <c r="H33" s="219" t="s">
        <v>1612</v>
      </c>
      <c r="I33" s="219" t="s">
        <v>1613</v>
      </c>
      <c r="J33" s="217">
        <v>3.7999999523162842</v>
      </c>
      <c r="K33" s="218">
        <v>0.48</v>
      </c>
      <c r="L33" s="216">
        <v>90</v>
      </c>
      <c r="M33" s="216">
        <v>24</v>
      </c>
      <c r="N33" s="219" t="s">
        <v>2535</v>
      </c>
      <c r="O33" s="219" t="s">
        <v>2536</v>
      </c>
      <c r="P33" s="217">
        <v>9</v>
      </c>
      <c r="Q33" s="218">
        <v>0.48</v>
      </c>
      <c r="R33" s="216">
        <v>108</v>
      </c>
      <c r="S33" s="216">
        <v>6</v>
      </c>
      <c r="T33" s="219" t="s">
        <v>2418</v>
      </c>
      <c r="U33" s="219" t="s">
        <v>2419</v>
      </c>
      <c r="V33" s="217">
        <v>14.600000381469727</v>
      </c>
      <c r="W33" s="218">
        <v>0.61</v>
      </c>
      <c r="X33" s="216">
        <v>69</v>
      </c>
      <c r="Y33" s="216">
        <v>45</v>
      </c>
      <c r="Z33" s="219" t="s">
        <v>3773</v>
      </c>
      <c r="AA33" s="219" t="s">
        <v>3774</v>
      </c>
      <c r="AB33" s="217">
        <v>7.6999998092651367</v>
      </c>
      <c r="AC33" s="218">
        <v>0.51</v>
      </c>
      <c r="AD33" s="216">
        <v>97</v>
      </c>
      <c r="AE33" s="216">
        <v>17</v>
      </c>
      <c r="AF33" s="219" t="s">
        <v>4629</v>
      </c>
      <c r="AG33" s="219" t="s">
        <v>4630</v>
      </c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  <c r="ER33" s="202"/>
      <c r="ES33" s="202"/>
      <c r="ET33" s="202"/>
      <c r="EU33" s="202"/>
      <c r="EV33" s="202"/>
      <c r="EW33" s="202"/>
      <c r="EX33" s="202"/>
      <c r="EY33" s="202"/>
      <c r="EZ33" s="202"/>
      <c r="FA33" s="202"/>
      <c r="FB33" s="202"/>
      <c r="FC33" s="202"/>
      <c r="FD33" s="202"/>
      <c r="FE33" s="202"/>
      <c r="FF33" s="202"/>
      <c r="FG33" s="202"/>
      <c r="FH33" s="202"/>
      <c r="FI33" s="202"/>
      <c r="FJ33" s="202"/>
      <c r="FK33" s="202"/>
      <c r="FL33" s="202"/>
      <c r="FM33" s="202"/>
      <c r="FN33" s="202"/>
      <c r="FO33" s="202"/>
      <c r="FP33" s="202"/>
      <c r="FQ33" s="202"/>
      <c r="FR33" s="202"/>
      <c r="FS33" s="202"/>
      <c r="FT33" s="202"/>
      <c r="FU33" s="202"/>
      <c r="FV33" s="202"/>
      <c r="FW33" s="202"/>
      <c r="FX33" s="202"/>
      <c r="FY33" s="202"/>
      <c r="FZ33" s="202"/>
      <c r="GA33" s="202"/>
      <c r="GB33" s="202"/>
    </row>
    <row r="34" spans="1:184" x14ac:dyDescent="0.2">
      <c r="A34" s="205">
        <f t="shared" si="1"/>
        <v>261</v>
      </c>
      <c r="B34" s="204" t="s">
        <v>1700</v>
      </c>
      <c r="C34" s="211">
        <v>55</v>
      </c>
      <c r="D34" s="212">
        <v>28.799999237060547</v>
      </c>
      <c r="E34" s="213">
        <v>0.44</v>
      </c>
      <c r="F34" s="211">
        <v>53</v>
      </c>
      <c r="G34" s="211">
        <v>2</v>
      </c>
      <c r="H34" s="214" t="s">
        <v>2577</v>
      </c>
      <c r="I34" s="214" t="s">
        <v>2578</v>
      </c>
      <c r="J34" s="212">
        <v>2.5</v>
      </c>
      <c r="K34" s="213">
        <v>0.31</v>
      </c>
      <c r="L34" s="211">
        <v>55</v>
      </c>
      <c r="N34" s="214" t="s">
        <v>1545</v>
      </c>
      <c r="P34" s="212">
        <v>7.5999999046325684</v>
      </c>
      <c r="Q34" s="213">
        <v>0.4</v>
      </c>
      <c r="R34" s="211">
        <v>55</v>
      </c>
      <c r="T34" s="214" t="s">
        <v>1545</v>
      </c>
      <c r="V34" s="212">
        <v>12.199999809265137</v>
      </c>
      <c r="W34" s="213">
        <v>0.51</v>
      </c>
      <c r="X34" s="211">
        <v>48</v>
      </c>
      <c r="Y34" s="211">
        <v>7</v>
      </c>
      <c r="Z34" s="214" t="s">
        <v>3196</v>
      </c>
      <c r="AA34" s="214" t="s">
        <v>3197</v>
      </c>
      <c r="AB34" s="212">
        <v>6.5</v>
      </c>
      <c r="AC34" s="213">
        <v>0.43</v>
      </c>
      <c r="AD34" s="211">
        <v>50</v>
      </c>
      <c r="AE34" s="211">
        <v>5</v>
      </c>
      <c r="AF34" s="214" t="s">
        <v>1665</v>
      </c>
      <c r="AG34" s="214" t="s">
        <v>1666</v>
      </c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  <c r="ER34" s="202"/>
      <c r="ES34" s="202"/>
      <c r="ET34" s="202"/>
      <c r="EU34" s="202"/>
      <c r="EV34" s="202"/>
      <c r="EW34" s="202"/>
      <c r="EX34" s="202"/>
      <c r="EY34" s="202"/>
      <c r="EZ34" s="202"/>
      <c r="FA34" s="202"/>
      <c r="FB34" s="202"/>
      <c r="FC34" s="202"/>
      <c r="FD34" s="202"/>
      <c r="FE34" s="202"/>
      <c r="FF34" s="202"/>
      <c r="FG34" s="202"/>
      <c r="FH34" s="202"/>
      <c r="FI34" s="202"/>
      <c r="FJ34" s="202"/>
      <c r="FK34" s="202"/>
      <c r="FL34" s="202"/>
      <c r="FM34" s="202"/>
      <c r="FN34" s="202"/>
      <c r="FO34" s="202"/>
      <c r="FP34" s="202"/>
      <c r="FQ34" s="202"/>
      <c r="FR34" s="202"/>
      <c r="FS34" s="202"/>
      <c r="FT34" s="202"/>
      <c r="FU34" s="202"/>
      <c r="FV34" s="202"/>
      <c r="FW34" s="202"/>
      <c r="FX34" s="202"/>
      <c r="FY34" s="202"/>
      <c r="FZ34" s="202"/>
      <c r="GA34" s="202"/>
      <c r="GB34" s="202"/>
    </row>
    <row r="35" spans="1:184" x14ac:dyDescent="0.2">
      <c r="A35" s="205">
        <f t="shared" si="1"/>
        <v>271</v>
      </c>
      <c r="B35" s="215" t="s">
        <v>1705</v>
      </c>
      <c r="C35" s="216">
        <v>83</v>
      </c>
      <c r="D35" s="217">
        <v>32</v>
      </c>
      <c r="E35" s="218">
        <v>0.49</v>
      </c>
      <c r="F35" s="216">
        <v>76</v>
      </c>
      <c r="G35" s="216">
        <v>7</v>
      </c>
      <c r="H35" s="219" t="s">
        <v>3513</v>
      </c>
      <c r="I35" s="219" t="s">
        <v>3514</v>
      </c>
      <c r="J35" s="217">
        <v>3.0999999046325684</v>
      </c>
      <c r="K35" s="218">
        <v>0.39</v>
      </c>
      <c r="L35" s="216">
        <v>78</v>
      </c>
      <c r="M35" s="216">
        <v>5</v>
      </c>
      <c r="N35" s="219" t="s">
        <v>2596</v>
      </c>
      <c r="O35" s="219" t="s">
        <v>2597</v>
      </c>
      <c r="P35" s="217">
        <v>8.5</v>
      </c>
      <c r="Q35" s="218">
        <v>0.45</v>
      </c>
      <c r="R35" s="216">
        <v>82</v>
      </c>
      <c r="S35" s="216">
        <v>1</v>
      </c>
      <c r="T35" s="219" t="s">
        <v>2176</v>
      </c>
      <c r="U35" s="219" t="s">
        <v>2177</v>
      </c>
      <c r="V35" s="217">
        <v>12.699999809265137</v>
      </c>
      <c r="W35" s="218">
        <v>0.53</v>
      </c>
      <c r="X35" s="216">
        <v>67</v>
      </c>
      <c r="Y35" s="216">
        <v>16</v>
      </c>
      <c r="Z35" s="219" t="s">
        <v>4631</v>
      </c>
      <c r="AA35" s="219" t="s">
        <v>4632</v>
      </c>
      <c r="AB35" s="217">
        <v>7.6999998092651367</v>
      </c>
      <c r="AC35" s="218">
        <v>0.51</v>
      </c>
      <c r="AD35" s="216">
        <v>71</v>
      </c>
      <c r="AE35" s="216">
        <v>12</v>
      </c>
      <c r="AF35" s="219" t="s">
        <v>3511</v>
      </c>
      <c r="AG35" s="219" t="s">
        <v>3512</v>
      </c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  <c r="ER35" s="202"/>
      <c r="ES35" s="202"/>
      <c r="ET35" s="202"/>
      <c r="EU35" s="202"/>
      <c r="EV35" s="202"/>
      <c r="EW35" s="202"/>
      <c r="EX35" s="202"/>
      <c r="EY35" s="202"/>
      <c r="EZ35" s="202"/>
      <c r="FA35" s="202"/>
      <c r="FB35" s="202"/>
      <c r="FC35" s="202"/>
      <c r="FD35" s="202"/>
      <c r="FE35" s="202"/>
      <c r="FF35" s="202"/>
      <c r="FG35" s="202"/>
      <c r="FH35" s="202"/>
      <c r="FI35" s="202"/>
      <c r="FJ35" s="202"/>
      <c r="FK35" s="202"/>
      <c r="FL35" s="202"/>
      <c r="FM35" s="202"/>
      <c r="FN35" s="202"/>
      <c r="FO35" s="202"/>
      <c r="FP35" s="202"/>
      <c r="FQ35" s="202"/>
      <c r="FR35" s="202"/>
      <c r="FS35" s="202"/>
      <c r="FT35" s="202"/>
      <c r="FU35" s="202"/>
      <c r="FV35" s="202"/>
      <c r="FW35" s="202"/>
      <c r="FX35" s="202"/>
      <c r="FY35" s="202"/>
      <c r="FZ35" s="202"/>
      <c r="GA35" s="202"/>
      <c r="GB35" s="202"/>
    </row>
    <row r="36" spans="1:184" x14ac:dyDescent="0.2">
      <c r="A36" s="205">
        <f t="shared" si="1"/>
        <v>311</v>
      </c>
      <c r="B36" s="204" t="s">
        <v>1714</v>
      </c>
      <c r="C36" s="211">
        <v>96</v>
      </c>
      <c r="D36" s="212">
        <v>25.700000762939453</v>
      </c>
      <c r="E36" s="213">
        <v>0.39</v>
      </c>
      <c r="F36" s="211">
        <v>95</v>
      </c>
      <c r="G36" s="211">
        <v>1</v>
      </c>
      <c r="H36" s="214" t="s">
        <v>4484</v>
      </c>
      <c r="I36" s="214" t="s">
        <v>4485</v>
      </c>
      <c r="J36" s="212">
        <v>2.4000000953674316</v>
      </c>
      <c r="K36" s="213">
        <v>0.31</v>
      </c>
      <c r="L36" s="211">
        <v>93</v>
      </c>
      <c r="M36" s="211">
        <v>3</v>
      </c>
      <c r="N36" s="214" t="s">
        <v>2078</v>
      </c>
      <c r="O36" s="214" t="s">
        <v>2079</v>
      </c>
      <c r="P36" s="212">
        <v>7</v>
      </c>
      <c r="Q36" s="213">
        <v>0.37</v>
      </c>
      <c r="R36" s="211">
        <v>96</v>
      </c>
      <c r="T36" s="214" t="s">
        <v>1545</v>
      </c>
      <c r="V36" s="212">
        <v>10.5</v>
      </c>
      <c r="W36" s="213">
        <v>0.44</v>
      </c>
      <c r="X36" s="211">
        <v>89</v>
      </c>
      <c r="Y36" s="211">
        <v>7</v>
      </c>
      <c r="Z36" s="214" t="s">
        <v>3563</v>
      </c>
      <c r="AA36" s="214" t="s">
        <v>3564</v>
      </c>
      <c r="AB36" s="212">
        <v>5.8000001907348633</v>
      </c>
      <c r="AC36" s="213">
        <v>0.39</v>
      </c>
      <c r="AD36" s="211">
        <v>94</v>
      </c>
      <c r="AE36" s="211">
        <v>2</v>
      </c>
      <c r="AF36" s="214" t="s">
        <v>2007</v>
      </c>
      <c r="AG36" s="214" t="s">
        <v>2008</v>
      </c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  <c r="ER36" s="202"/>
      <c r="ES36" s="202"/>
      <c r="ET36" s="202"/>
      <c r="EU36" s="202"/>
      <c r="EV36" s="202"/>
      <c r="EW36" s="202"/>
      <c r="EX36" s="202"/>
      <c r="EY36" s="202"/>
      <c r="EZ36" s="202"/>
      <c r="FA36" s="202"/>
      <c r="FB36" s="202"/>
      <c r="FC36" s="202"/>
      <c r="FD36" s="202"/>
      <c r="FE36" s="202"/>
      <c r="FF36" s="202"/>
      <c r="FG36" s="202"/>
      <c r="FH36" s="202"/>
      <c r="FI36" s="202"/>
      <c r="FJ36" s="202"/>
      <c r="FK36" s="202"/>
      <c r="FL36" s="202"/>
      <c r="FM36" s="202"/>
      <c r="FN36" s="202"/>
      <c r="FO36" s="202"/>
      <c r="FP36" s="202"/>
      <c r="FQ36" s="202"/>
      <c r="FR36" s="202"/>
      <c r="FS36" s="202"/>
      <c r="FT36" s="202"/>
      <c r="FU36" s="202"/>
      <c r="FV36" s="202"/>
      <c r="FW36" s="202"/>
      <c r="FX36" s="202"/>
      <c r="FY36" s="202"/>
      <c r="FZ36" s="202"/>
      <c r="GA36" s="202"/>
      <c r="GB36" s="202"/>
    </row>
    <row r="37" spans="1:184" x14ac:dyDescent="0.2">
      <c r="A37" s="205">
        <f t="shared" si="1"/>
        <v>312</v>
      </c>
      <c r="B37" s="215" t="s">
        <v>1721</v>
      </c>
      <c r="C37" s="216">
        <v>88</v>
      </c>
      <c r="D37" s="217">
        <v>37.900001525878906</v>
      </c>
      <c r="E37" s="218">
        <v>0.56999999999999995</v>
      </c>
      <c r="F37" s="216">
        <v>80</v>
      </c>
      <c r="G37" s="216">
        <v>8</v>
      </c>
      <c r="H37" s="219" t="s">
        <v>1665</v>
      </c>
      <c r="I37" s="219" t="s">
        <v>1666</v>
      </c>
      <c r="J37" s="217">
        <v>3.7000000476837158</v>
      </c>
      <c r="K37" s="218">
        <v>0.46</v>
      </c>
      <c r="L37" s="216">
        <v>78</v>
      </c>
      <c r="M37" s="216">
        <v>10</v>
      </c>
      <c r="N37" s="219" t="s">
        <v>1540</v>
      </c>
      <c r="O37" s="219" t="s">
        <v>1541</v>
      </c>
      <c r="P37" s="217">
        <v>10.100000381469727</v>
      </c>
      <c r="Q37" s="218">
        <v>0.53</v>
      </c>
      <c r="R37" s="216">
        <v>84</v>
      </c>
      <c r="S37" s="216">
        <v>4</v>
      </c>
      <c r="T37" s="219" t="s">
        <v>1669</v>
      </c>
      <c r="U37" s="219" t="s">
        <v>1670</v>
      </c>
      <c r="V37" s="217">
        <v>15.399999618530273</v>
      </c>
      <c r="W37" s="218">
        <v>0.64</v>
      </c>
      <c r="X37" s="216">
        <v>57</v>
      </c>
      <c r="Y37" s="216">
        <v>31</v>
      </c>
      <c r="Z37" s="219" t="s">
        <v>4633</v>
      </c>
      <c r="AA37" s="219" t="s">
        <v>4634</v>
      </c>
      <c r="AB37" s="217">
        <v>8.6999998092651367</v>
      </c>
      <c r="AC37" s="218">
        <v>0.57999999999999996</v>
      </c>
      <c r="AD37" s="216">
        <v>67</v>
      </c>
      <c r="AE37" s="216">
        <v>21</v>
      </c>
      <c r="AF37" s="219" t="s">
        <v>4635</v>
      </c>
      <c r="AG37" s="219" t="s">
        <v>4636</v>
      </c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  <c r="ER37" s="202"/>
      <c r="ES37" s="202"/>
      <c r="ET37" s="202"/>
      <c r="EU37" s="202"/>
      <c r="EV37" s="202"/>
      <c r="EW37" s="202"/>
      <c r="EX37" s="202"/>
      <c r="EY37" s="202"/>
      <c r="EZ37" s="202"/>
      <c r="FA37" s="202"/>
      <c r="FB37" s="202"/>
      <c r="FC37" s="202"/>
      <c r="FD37" s="202"/>
      <c r="FE37" s="202"/>
      <c r="FF37" s="202"/>
      <c r="FG37" s="202"/>
      <c r="FH37" s="202"/>
      <c r="FI37" s="202"/>
      <c r="FJ37" s="202"/>
      <c r="FK37" s="202"/>
      <c r="FL37" s="202"/>
      <c r="FM37" s="202"/>
      <c r="FN37" s="202"/>
      <c r="FO37" s="202"/>
      <c r="FP37" s="202"/>
      <c r="FQ37" s="202"/>
      <c r="FR37" s="202"/>
      <c r="FS37" s="202"/>
      <c r="FT37" s="202"/>
      <c r="FU37" s="202"/>
      <c r="FV37" s="202"/>
      <c r="FW37" s="202"/>
      <c r="FX37" s="202"/>
      <c r="FY37" s="202"/>
      <c r="FZ37" s="202"/>
      <c r="GA37" s="202"/>
      <c r="GB37" s="202"/>
    </row>
    <row r="38" spans="1:184" x14ac:dyDescent="0.2">
      <c r="A38" s="205">
        <f t="shared" si="1"/>
        <v>321</v>
      </c>
      <c r="B38" s="204" t="s">
        <v>1726</v>
      </c>
      <c r="C38" s="211">
        <v>102</v>
      </c>
      <c r="D38" s="212">
        <v>27.5</v>
      </c>
      <c r="E38" s="213">
        <v>0.42</v>
      </c>
      <c r="F38" s="211">
        <v>99</v>
      </c>
      <c r="G38" s="211">
        <v>3</v>
      </c>
      <c r="H38" s="214" t="s">
        <v>1798</v>
      </c>
      <c r="I38" s="214" t="s">
        <v>1799</v>
      </c>
      <c r="J38" s="212">
        <v>2.5999999046325684</v>
      </c>
      <c r="K38" s="213">
        <v>0.33</v>
      </c>
      <c r="L38" s="211">
        <v>97</v>
      </c>
      <c r="M38" s="211">
        <v>5</v>
      </c>
      <c r="N38" s="214" t="s">
        <v>1834</v>
      </c>
      <c r="O38" s="214" t="s">
        <v>1835</v>
      </c>
      <c r="P38" s="212">
        <v>7.8000001907348633</v>
      </c>
      <c r="Q38" s="213">
        <v>0.41</v>
      </c>
      <c r="R38" s="211">
        <v>97</v>
      </c>
      <c r="S38" s="211">
        <v>5</v>
      </c>
      <c r="T38" s="214" t="s">
        <v>1834</v>
      </c>
      <c r="U38" s="214" t="s">
        <v>1835</v>
      </c>
      <c r="V38" s="212">
        <v>11</v>
      </c>
      <c r="W38" s="213">
        <v>0.46</v>
      </c>
      <c r="X38" s="211">
        <v>91</v>
      </c>
      <c r="Y38" s="211">
        <v>11</v>
      </c>
      <c r="Z38" s="214" t="s">
        <v>4621</v>
      </c>
      <c r="AA38" s="214" t="s">
        <v>4622</v>
      </c>
      <c r="AB38" s="212">
        <v>6.0999999046325684</v>
      </c>
      <c r="AC38" s="213">
        <v>0.41</v>
      </c>
      <c r="AD38" s="211">
        <v>95</v>
      </c>
      <c r="AE38" s="211">
        <v>7</v>
      </c>
      <c r="AF38" s="214" t="s">
        <v>4281</v>
      </c>
      <c r="AG38" s="214" t="s">
        <v>4282</v>
      </c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  <c r="ER38" s="202"/>
      <c r="ES38" s="202"/>
      <c r="ET38" s="202"/>
      <c r="EU38" s="202"/>
      <c r="EV38" s="202"/>
      <c r="EW38" s="202"/>
      <c r="EX38" s="202"/>
      <c r="EY38" s="202"/>
      <c r="EZ38" s="202"/>
      <c r="FA38" s="202"/>
      <c r="FB38" s="202"/>
      <c r="FC38" s="202"/>
      <c r="FD38" s="202"/>
      <c r="FE38" s="202"/>
      <c r="FF38" s="202"/>
      <c r="FG38" s="202"/>
      <c r="FH38" s="202"/>
      <c r="FI38" s="202"/>
      <c r="FJ38" s="202"/>
      <c r="FK38" s="202"/>
      <c r="FL38" s="202"/>
      <c r="FM38" s="202"/>
      <c r="FN38" s="202"/>
      <c r="FO38" s="202"/>
      <c r="FP38" s="202"/>
      <c r="FQ38" s="202"/>
      <c r="FR38" s="202"/>
      <c r="FS38" s="202"/>
      <c r="FT38" s="202"/>
      <c r="FU38" s="202"/>
      <c r="FV38" s="202"/>
      <c r="FW38" s="202"/>
      <c r="FX38" s="202"/>
      <c r="FY38" s="202"/>
      <c r="FZ38" s="202"/>
      <c r="GA38" s="202"/>
      <c r="GB38" s="202"/>
    </row>
    <row r="39" spans="1:184" x14ac:dyDescent="0.2">
      <c r="A39" s="205">
        <f t="shared" si="1"/>
        <v>332</v>
      </c>
      <c r="B39" s="215" t="s">
        <v>1733</v>
      </c>
      <c r="C39" s="216">
        <v>47</v>
      </c>
      <c r="D39" s="217">
        <v>31.200000762939453</v>
      </c>
      <c r="E39" s="218">
        <v>0.47</v>
      </c>
      <c r="F39" s="216">
        <v>43</v>
      </c>
      <c r="G39" s="216">
        <v>4</v>
      </c>
      <c r="H39" s="219" t="s">
        <v>2714</v>
      </c>
      <c r="I39" s="219" t="s">
        <v>2715</v>
      </c>
      <c r="J39" s="217">
        <v>3.0999999046325684</v>
      </c>
      <c r="K39" s="218">
        <v>0.39</v>
      </c>
      <c r="L39" s="216">
        <v>43</v>
      </c>
      <c r="M39" s="216">
        <v>4</v>
      </c>
      <c r="N39" s="219" t="s">
        <v>2714</v>
      </c>
      <c r="O39" s="219" t="s">
        <v>2715</v>
      </c>
      <c r="P39" s="217">
        <v>8.5</v>
      </c>
      <c r="Q39" s="218">
        <v>0.45</v>
      </c>
      <c r="R39" s="216">
        <v>43</v>
      </c>
      <c r="S39" s="216">
        <v>4</v>
      </c>
      <c r="T39" s="219" t="s">
        <v>2714</v>
      </c>
      <c r="U39" s="219" t="s">
        <v>2715</v>
      </c>
      <c r="V39" s="217">
        <v>12.800000190734863</v>
      </c>
      <c r="W39" s="218">
        <v>0.53</v>
      </c>
      <c r="X39" s="216">
        <v>38</v>
      </c>
      <c r="Y39" s="216">
        <v>9</v>
      </c>
      <c r="Z39" s="219" t="s">
        <v>4114</v>
      </c>
      <c r="AA39" s="219" t="s">
        <v>4115</v>
      </c>
      <c r="AB39" s="217">
        <v>6.9000000953674316</v>
      </c>
      <c r="AC39" s="218">
        <v>0.46</v>
      </c>
      <c r="AD39" s="216">
        <v>42</v>
      </c>
      <c r="AE39" s="216">
        <v>5</v>
      </c>
      <c r="AF39" s="219" t="s">
        <v>3226</v>
      </c>
      <c r="AG39" s="219" t="s">
        <v>3227</v>
      </c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  <c r="ER39" s="202"/>
      <c r="ES39" s="202"/>
      <c r="ET39" s="202"/>
      <c r="EU39" s="202"/>
      <c r="EV39" s="202"/>
      <c r="EW39" s="202"/>
      <c r="EX39" s="202"/>
      <c r="EY39" s="202"/>
      <c r="EZ39" s="202"/>
      <c r="FA39" s="202"/>
      <c r="FB39" s="202"/>
      <c r="FC39" s="202"/>
      <c r="FD39" s="202"/>
      <c r="FE39" s="202"/>
      <c r="FF39" s="202"/>
      <c r="FG39" s="202"/>
      <c r="FH39" s="202"/>
      <c r="FI39" s="202"/>
      <c r="FJ39" s="202"/>
      <c r="FK39" s="202"/>
      <c r="FL39" s="202"/>
      <c r="FM39" s="202"/>
      <c r="FN39" s="202"/>
      <c r="FO39" s="202"/>
      <c r="FP39" s="202"/>
      <c r="FQ39" s="202"/>
      <c r="FR39" s="202"/>
      <c r="FS39" s="202"/>
      <c r="FT39" s="202"/>
      <c r="FU39" s="202"/>
      <c r="FV39" s="202"/>
      <c r="FW39" s="202"/>
      <c r="FX39" s="202"/>
      <c r="FY39" s="202"/>
      <c r="FZ39" s="202"/>
      <c r="GA39" s="202"/>
      <c r="GB39" s="202"/>
    </row>
    <row r="40" spans="1:184" x14ac:dyDescent="0.2">
      <c r="A40" s="205">
        <f t="shared" si="1"/>
        <v>339</v>
      </c>
      <c r="B40" s="204" t="s">
        <v>1740</v>
      </c>
      <c r="C40" s="211">
        <v>50</v>
      </c>
      <c r="D40" s="212">
        <v>33.400001525878906</v>
      </c>
      <c r="E40" s="213">
        <v>0.51</v>
      </c>
      <c r="F40" s="211">
        <v>49</v>
      </c>
      <c r="G40" s="211">
        <v>1</v>
      </c>
      <c r="H40" s="214" t="s">
        <v>2504</v>
      </c>
      <c r="I40" s="214" t="s">
        <v>2505</v>
      </c>
      <c r="J40" s="212">
        <v>3.4000000953674316</v>
      </c>
      <c r="K40" s="213">
        <v>0.43</v>
      </c>
      <c r="L40" s="211">
        <v>46</v>
      </c>
      <c r="M40" s="211">
        <v>4</v>
      </c>
      <c r="N40" s="214" t="s">
        <v>3539</v>
      </c>
      <c r="O40" s="214" t="s">
        <v>3540</v>
      </c>
      <c r="P40" s="212">
        <v>8.8999996185302734</v>
      </c>
      <c r="Q40" s="213">
        <v>0.47</v>
      </c>
      <c r="R40" s="211">
        <v>48</v>
      </c>
      <c r="S40" s="211">
        <v>2</v>
      </c>
      <c r="T40" s="214" t="s">
        <v>2506</v>
      </c>
      <c r="U40" s="214" t="s">
        <v>2507</v>
      </c>
      <c r="V40" s="212">
        <v>13.5</v>
      </c>
      <c r="W40" s="213">
        <v>0.56000000000000005</v>
      </c>
      <c r="X40" s="211">
        <v>42</v>
      </c>
      <c r="Y40" s="211">
        <v>8</v>
      </c>
      <c r="Z40" s="214" t="s">
        <v>1759</v>
      </c>
      <c r="AA40" s="214" t="s">
        <v>1760</v>
      </c>
      <c r="AB40" s="212">
        <v>7.5</v>
      </c>
      <c r="AC40" s="213">
        <v>0.5</v>
      </c>
      <c r="AD40" s="211">
        <v>44</v>
      </c>
      <c r="AE40" s="211">
        <v>6</v>
      </c>
      <c r="AF40" s="214" t="s">
        <v>2665</v>
      </c>
      <c r="AG40" s="214" t="s">
        <v>2666</v>
      </c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  <c r="ER40" s="202"/>
      <c r="ES40" s="202"/>
      <c r="ET40" s="202"/>
      <c r="EU40" s="202"/>
      <c r="EV40" s="202"/>
      <c r="EW40" s="202"/>
      <c r="EX40" s="202"/>
      <c r="EY40" s="202"/>
      <c r="EZ40" s="202"/>
      <c r="FA40" s="202"/>
      <c r="FB40" s="202"/>
      <c r="FC40" s="202"/>
      <c r="FD40" s="202"/>
      <c r="FE40" s="202"/>
      <c r="FF40" s="202"/>
      <c r="FG40" s="202"/>
      <c r="FH40" s="202"/>
      <c r="FI40" s="202"/>
      <c r="FJ40" s="202"/>
      <c r="FK40" s="202"/>
      <c r="FL40" s="202"/>
      <c r="FM40" s="202"/>
      <c r="FN40" s="202"/>
      <c r="FO40" s="202"/>
      <c r="FP40" s="202"/>
      <c r="FQ40" s="202"/>
      <c r="FR40" s="202"/>
      <c r="FS40" s="202"/>
      <c r="FT40" s="202"/>
      <c r="FU40" s="202"/>
      <c r="FV40" s="202"/>
      <c r="FW40" s="202"/>
      <c r="FX40" s="202"/>
      <c r="FY40" s="202"/>
      <c r="FZ40" s="202"/>
      <c r="GA40" s="202"/>
      <c r="GB40" s="202"/>
    </row>
    <row r="41" spans="1:184" x14ac:dyDescent="0.2">
      <c r="A41" s="205">
        <f t="shared" si="1"/>
        <v>341</v>
      </c>
      <c r="B41" s="215" t="s">
        <v>1743</v>
      </c>
      <c r="C41" s="216">
        <v>94</v>
      </c>
      <c r="D41" s="217">
        <v>23.700000762939453</v>
      </c>
      <c r="E41" s="218">
        <v>0.36</v>
      </c>
      <c r="F41" s="216">
        <v>94</v>
      </c>
      <c r="H41" s="219" t="s">
        <v>1545</v>
      </c>
      <c r="J41" s="217">
        <v>2.2999999523162842</v>
      </c>
      <c r="K41" s="218">
        <v>0.28999999999999998</v>
      </c>
      <c r="L41" s="216">
        <v>92</v>
      </c>
      <c r="M41" s="216">
        <v>2</v>
      </c>
      <c r="N41" s="219" t="s">
        <v>2509</v>
      </c>
      <c r="O41" s="219" t="s">
        <v>2510</v>
      </c>
      <c r="P41" s="217">
        <v>6.5999999046325684</v>
      </c>
      <c r="Q41" s="218">
        <v>0.35</v>
      </c>
      <c r="R41" s="216">
        <v>93</v>
      </c>
      <c r="S41" s="216">
        <v>1</v>
      </c>
      <c r="T41" s="219" t="s">
        <v>2357</v>
      </c>
      <c r="U41" s="219" t="s">
        <v>2358</v>
      </c>
      <c r="V41" s="217">
        <v>10</v>
      </c>
      <c r="W41" s="218">
        <v>0.42</v>
      </c>
      <c r="X41" s="216">
        <v>89</v>
      </c>
      <c r="Y41" s="216">
        <v>5</v>
      </c>
      <c r="Z41" s="219" t="s">
        <v>2353</v>
      </c>
      <c r="AA41" s="219" t="s">
        <v>2354</v>
      </c>
      <c r="AB41" s="217">
        <v>4.8000001907348633</v>
      </c>
      <c r="AC41" s="218">
        <v>0.32</v>
      </c>
      <c r="AD41" s="216">
        <v>94</v>
      </c>
      <c r="AF41" s="219" t="s">
        <v>1545</v>
      </c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2"/>
      <c r="DH41" s="202"/>
      <c r="DI41" s="202"/>
      <c r="DJ41" s="202"/>
      <c r="DK41" s="202"/>
      <c r="DL41" s="202"/>
      <c r="DM41" s="202"/>
      <c r="DN41" s="202"/>
      <c r="DO41" s="202"/>
      <c r="DP41" s="202"/>
      <c r="DQ41" s="202"/>
      <c r="DR41" s="202"/>
      <c r="DS41" s="202"/>
      <c r="DT41" s="202"/>
      <c r="DU41" s="202"/>
      <c r="DV41" s="202"/>
      <c r="DW41" s="202"/>
      <c r="DX41" s="202"/>
      <c r="DY41" s="202"/>
      <c r="DZ41" s="202"/>
      <c r="EA41" s="202"/>
      <c r="EB41" s="202"/>
      <c r="EC41" s="202"/>
      <c r="ED41" s="202"/>
      <c r="EE41" s="202"/>
      <c r="EF41" s="202"/>
      <c r="EG41" s="202"/>
      <c r="EH41" s="202"/>
      <c r="EI41" s="202"/>
      <c r="EJ41" s="202"/>
      <c r="EK41" s="202"/>
      <c r="EL41" s="202"/>
      <c r="EM41" s="202"/>
      <c r="EN41" s="202"/>
      <c r="EO41" s="202"/>
      <c r="EP41" s="202"/>
      <c r="EQ41" s="202"/>
      <c r="ER41" s="202"/>
      <c r="ES41" s="202"/>
      <c r="ET41" s="202"/>
      <c r="EU41" s="202"/>
      <c r="EV41" s="202"/>
      <c r="EW41" s="202"/>
      <c r="EX41" s="202"/>
      <c r="EY41" s="202"/>
      <c r="EZ41" s="202"/>
      <c r="FA41" s="202"/>
      <c r="FB41" s="202"/>
      <c r="FC41" s="202"/>
      <c r="FD41" s="202"/>
      <c r="FE41" s="202"/>
      <c r="FF41" s="202"/>
      <c r="FG41" s="202"/>
      <c r="FH41" s="202"/>
      <c r="FI41" s="202"/>
      <c r="FJ41" s="202"/>
      <c r="FK41" s="202"/>
      <c r="FL41" s="202"/>
      <c r="FM41" s="202"/>
      <c r="FN41" s="202"/>
      <c r="FO41" s="202"/>
      <c r="FP41" s="202"/>
      <c r="FQ41" s="202"/>
      <c r="FR41" s="202"/>
      <c r="FS41" s="202"/>
      <c r="FT41" s="202"/>
      <c r="FU41" s="202"/>
      <c r="FV41" s="202"/>
      <c r="FW41" s="202"/>
      <c r="FX41" s="202"/>
      <c r="FY41" s="202"/>
      <c r="FZ41" s="202"/>
      <c r="GA41" s="202"/>
      <c r="GB41" s="202"/>
    </row>
    <row r="42" spans="1:184" x14ac:dyDescent="0.2">
      <c r="A42" s="205">
        <f t="shared" si="1"/>
        <v>342</v>
      </c>
      <c r="B42" s="204" t="s">
        <v>1750</v>
      </c>
      <c r="C42" s="211">
        <v>97</v>
      </c>
      <c r="D42" s="212">
        <v>35.299999237060547</v>
      </c>
      <c r="E42" s="213">
        <v>0.54</v>
      </c>
      <c r="F42" s="211">
        <v>84</v>
      </c>
      <c r="G42" s="211">
        <v>13</v>
      </c>
      <c r="H42" s="214" t="s">
        <v>4175</v>
      </c>
      <c r="I42" s="214" t="s">
        <v>4176</v>
      </c>
      <c r="J42" s="212">
        <v>3.2000000476837158</v>
      </c>
      <c r="K42" s="213">
        <v>0.4</v>
      </c>
      <c r="L42" s="211">
        <v>89</v>
      </c>
      <c r="M42" s="211">
        <v>8</v>
      </c>
      <c r="N42" s="214" t="s">
        <v>2229</v>
      </c>
      <c r="O42" s="214" t="s">
        <v>2230</v>
      </c>
      <c r="P42" s="212">
        <v>9.8000001907348633</v>
      </c>
      <c r="Q42" s="213">
        <v>0.52</v>
      </c>
      <c r="R42" s="211">
        <v>85</v>
      </c>
      <c r="S42" s="211">
        <v>12</v>
      </c>
      <c r="T42" s="214" t="s">
        <v>2687</v>
      </c>
      <c r="U42" s="214" t="s">
        <v>2688</v>
      </c>
      <c r="V42" s="212">
        <v>14.199999809265137</v>
      </c>
      <c r="W42" s="213">
        <v>0.59</v>
      </c>
      <c r="X42" s="211">
        <v>66</v>
      </c>
      <c r="Y42" s="211">
        <v>31</v>
      </c>
      <c r="Z42" s="214" t="s">
        <v>4637</v>
      </c>
      <c r="AA42" s="214" t="s">
        <v>4638</v>
      </c>
      <c r="AB42" s="212">
        <v>8.1000003814697266</v>
      </c>
      <c r="AC42" s="213">
        <v>0.54</v>
      </c>
      <c r="AD42" s="211">
        <v>80</v>
      </c>
      <c r="AE42" s="211">
        <v>17</v>
      </c>
      <c r="AF42" s="214" t="s">
        <v>3583</v>
      </c>
      <c r="AG42" s="214" t="s">
        <v>3584</v>
      </c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  <c r="ER42" s="202"/>
      <c r="ES42" s="202"/>
      <c r="ET42" s="202"/>
      <c r="EU42" s="202"/>
      <c r="EV42" s="202"/>
      <c r="EW42" s="202"/>
      <c r="EX42" s="202"/>
      <c r="EY42" s="202"/>
      <c r="EZ42" s="202"/>
      <c r="FA42" s="202"/>
      <c r="FB42" s="202"/>
      <c r="FC42" s="202"/>
      <c r="FD42" s="202"/>
      <c r="FE42" s="202"/>
      <c r="FF42" s="202"/>
      <c r="FG42" s="202"/>
      <c r="FH42" s="202"/>
      <c r="FI42" s="202"/>
      <c r="FJ42" s="202"/>
      <c r="FK42" s="202"/>
      <c r="FL42" s="202"/>
      <c r="FM42" s="202"/>
      <c r="FN42" s="202"/>
      <c r="FO42" s="202"/>
      <c r="FP42" s="202"/>
      <c r="FQ42" s="202"/>
      <c r="FR42" s="202"/>
      <c r="FS42" s="202"/>
      <c r="FT42" s="202"/>
      <c r="FU42" s="202"/>
      <c r="FV42" s="202"/>
      <c r="FW42" s="202"/>
      <c r="FX42" s="202"/>
      <c r="FY42" s="202"/>
      <c r="FZ42" s="202"/>
      <c r="GA42" s="202"/>
      <c r="GB42" s="202"/>
    </row>
    <row r="43" spans="1:184" x14ac:dyDescent="0.2">
      <c r="A43" s="205">
        <f t="shared" si="1"/>
        <v>361</v>
      </c>
      <c r="B43" s="215" t="s">
        <v>1761</v>
      </c>
      <c r="C43" s="216">
        <v>82</v>
      </c>
      <c r="D43" s="217">
        <v>28</v>
      </c>
      <c r="E43" s="218">
        <v>0.42</v>
      </c>
      <c r="F43" s="216">
        <v>81</v>
      </c>
      <c r="G43" s="216">
        <v>1</v>
      </c>
      <c r="H43" s="219" t="s">
        <v>1762</v>
      </c>
      <c r="I43" s="219" t="s">
        <v>1763</v>
      </c>
      <c r="J43" s="217">
        <v>2.5</v>
      </c>
      <c r="K43" s="218">
        <v>0.31</v>
      </c>
      <c r="L43" s="216">
        <v>80</v>
      </c>
      <c r="M43" s="216">
        <v>2</v>
      </c>
      <c r="N43" s="219" t="s">
        <v>1764</v>
      </c>
      <c r="O43" s="219" t="s">
        <v>1765</v>
      </c>
      <c r="P43" s="217">
        <v>8</v>
      </c>
      <c r="Q43" s="218">
        <v>0.42</v>
      </c>
      <c r="R43" s="216">
        <v>81</v>
      </c>
      <c r="S43" s="216">
        <v>1</v>
      </c>
      <c r="T43" s="219" t="s">
        <v>1762</v>
      </c>
      <c r="U43" s="219" t="s">
        <v>1763</v>
      </c>
      <c r="V43" s="217">
        <v>11.5</v>
      </c>
      <c r="W43" s="218">
        <v>0.48</v>
      </c>
      <c r="X43" s="216">
        <v>77</v>
      </c>
      <c r="Y43" s="216">
        <v>5</v>
      </c>
      <c r="Z43" s="219" t="s">
        <v>1766</v>
      </c>
      <c r="AA43" s="219" t="s">
        <v>1767</v>
      </c>
      <c r="AB43" s="217">
        <v>6.0999999046325684</v>
      </c>
      <c r="AC43" s="218">
        <v>0.41</v>
      </c>
      <c r="AD43" s="216">
        <v>80</v>
      </c>
      <c r="AE43" s="216">
        <v>2</v>
      </c>
      <c r="AF43" s="219" t="s">
        <v>1764</v>
      </c>
      <c r="AG43" s="219" t="s">
        <v>1765</v>
      </c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  <c r="ER43" s="202"/>
      <c r="ES43" s="202"/>
      <c r="ET43" s="202"/>
      <c r="EU43" s="202"/>
      <c r="EV43" s="202"/>
      <c r="EW43" s="202"/>
      <c r="EX43" s="202"/>
      <c r="EY43" s="202"/>
      <c r="EZ43" s="202"/>
      <c r="FA43" s="202"/>
      <c r="FB43" s="202"/>
      <c r="FC43" s="202"/>
      <c r="FD43" s="202"/>
      <c r="FE43" s="202"/>
      <c r="FF43" s="202"/>
      <c r="FG43" s="202"/>
      <c r="FH43" s="202"/>
      <c r="FI43" s="202"/>
      <c r="FJ43" s="202"/>
      <c r="FK43" s="202"/>
      <c r="FL43" s="202"/>
      <c r="FM43" s="202"/>
      <c r="FN43" s="202"/>
      <c r="FO43" s="202"/>
      <c r="FP43" s="202"/>
      <c r="FQ43" s="202"/>
      <c r="FR43" s="202"/>
      <c r="FS43" s="202"/>
      <c r="FT43" s="202"/>
      <c r="FU43" s="202"/>
      <c r="FV43" s="202"/>
      <c r="FW43" s="202"/>
      <c r="FX43" s="202"/>
      <c r="FY43" s="202"/>
      <c r="FZ43" s="202"/>
      <c r="GA43" s="202"/>
      <c r="GB43" s="202"/>
    </row>
    <row r="44" spans="1:184" x14ac:dyDescent="0.2">
      <c r="A44" s="205">
        <f t="shared" si="1"/>
        <v>401</v>
      </c>
      <c r="B44" s="204" t="s">
        <v>1768</v>
      </c>
      <c r="C44" s="211">
        <v>70</v>
      </c>
      <c r="D44" s="212">
        <v>28.700000762939453</v>
      </c>
      <c r="E44" s="213">
        <v>0.43</v>
      </c>
      <c r="F44" s="211">
        <v>67</v>
      </c>
      <c r="G44" s="211">
        <v>3</v>
      </c>
      <c r="H44" s="214" t="s">
        <v>2680</v>
      </c>
      <c r="I44" s="214" t="s">
        <v>2681</v>
      </c>
      <c r="J44" s="212">
        <v>2.7999999523162842</v>
      </c>
      <c r="K44" s="213">
        <v>0.36</v>
      </c>
      <c r="L44" s="211">
        <v>62</v>
      </c>
      <c r="M44" s="211">
        <v>8</v>
      </c>
      <c r="N44" s="214" t="s">
        <v>4279</v>
      </c>
      <c r="O44" s="214" t="s">
        <v>4280</v>
      </c>
      <c r="P44" s="212">
        <v>8.1000003814697266</v>
      </c>
      <c r="Q44" s="213">
        <v>0.42</v>
      </c>
      <c r="R44" s="211">
        <v>68</v>
      </c>
      <c r="S44" s="211">
        <v>2</v>
      </c>
      <c r="T44" s="214" t="s">
        <v>2116</v>
      </c>
      <c r="U44" s="214" t="s">
        <v>2117</v>
      </c>
      <c r="V44" s="212">
        <v>11.899999618530273</v>
      </c>
      <c r="W44" s="213">
        <v>0.5</v>
      </c>
      <c r="X44" s="211">
        <v>63</v>
      </c>
      <c r="Y44" s="211">
        <v>7</v>
      </c>
      <c r="Z44" s="214" t="s">
        <v>1755</v>
      </c>
      <c r="AA44" s="214" t="s">
        <v>1756</v>
      </c>
      <c r="AB44" s="212">
        <v>6</v>
      </c>
      <c r="AC44" s="213">
        <v>0.4</v>
      </c>
      <c r="AD44" s="211">
        <v>68</v>
      </c>
      <c r="AE44" s="211">
        <v>2</v>
      </c>
      <c r="AF44" s="214" t="s">
        <v>2116</v>
      </c>
      <c r="AG44" s="214" t="s">
        <v>2117</v>
      </c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  <c r="ER44" s="202"/>
      <c r="ES44" s="202"/>
      <c r="ET44" s="202"/>
      <c r="EU44" s="202"/>
      <c r="EV44" s="202"/>
      <c r="EW44" s="202"/>
      <c r="EX44" s="202"/>
      <c r="EY44" s="202"/>
      <c r="EZ44" s="202"/>
      <c r="FA44" s="202"/>
      <c r="FB44" s="202"/>
      <c r="FC44" s="202"/>
      <c r="FD44" s="202"/>
      <c r="FE44" s="202"/>
      <c r="FF44" s="202"/>
      <c r="FG44" s="202"/>
      <c r="FH44" s="202"/>
      <c r="FI44" s="202"/>
      <c r="FJ44" s="202"/>
      <c r="FK44" s="202"/>
      <c r="FL44" s="202"/>
      <c r="FM44" s="202"/>
      <c r="FN44" s="202"/>
      <c r="FO44" s="202"/>
      <c r="FP44" s="202"/>
      <c r="FQ44" s="202"/>
      <c r="FR44" s="202"/>
      <c r="FS44" s="202"/>
      <c r="FT44" s="202"/>
      <c r="FU44" s="202"/>
      <c r="FV44" s="202"/>
      <c r="FW44" s="202"/>
      <c r="FX44" s="202"/>
      <c r="FY44" s="202"/>
      <c r="FZ44" s="202"/>
      <c r="GA44" s="202"/>
      <c r="GB44" s="202"/>
    </row>
    <row r="45" spans="1:184" x14ac:dyDescent="0.2">
      <c r="A45" s="205">
        <f t="shared" si="1"/>
        <v>410</v>
      </c>
      <c r="B45" s="215" t="s">
        <v>1775</v>
      </c>
      <c r="C45" s="216">
        <v>61</v>
      </c>
      <c r="D45" s="217">
        <v>32</v>
      </c>
      <c r="E45" s="218">
        <v>0.49</v>
      </c>
      <c r="F45" s="216">
        <v>56</v>
      </c>
      <c r="G45" s="216">
        <v>5</v>
      </c>
      <c r="H45" s="219" t="s">
        <v>3820</v>
      </c>
      <c r="I45" s="219" t="s">
        <v>3821</v>
      </c>
      <c r="J45" s="217">
        <v>3.2999999523162842</v>
      </c>
      <c r="K45" s="218">
        <v>0.42</v>
      </c>
      <c r="L45" s="216">
        <v>53</v>
      </c>
      <c r="M45" s="216">
        <v>8</v>
      </c>
      <c r="N45" s="219" t="s">
        <v>4639</v>
      </c>
      <c r="O45" s="219" t="s">
        <v>4640</v>
      </c>
      <c r="P45" s="217">
        <v>8.6999998092651367</v>
      </c>
      <c r="Q45" s="218">
        <v>0.46</v>
      </c>
      <c r="R45" s="216">
        <v>56</v>
      </c>
      <c r="S45" s="216">
        <v>5</v>
      </c>
      <c r="T45" s="219" t="s">
        <v>3820</v>
      </c>
      <c r="U45" s="219" t="s">
        <v>3821</v>
      </c>
      <c r="V45" s="217">
        <v>13.100000381469727</v>
      </c>
      <c r="W45" s="218">
        <v>0.54</v>
      </c>
      <c r="X45" s="216">
        <v>51</v>
      </c>
      <c r="Y45" s="216">
        <v>10</v>
      </c>
      <c r="Z45" s="219" t="s">
        <v>3567</v>
      </c>
      <c r="AA45" s="219" t="s">
        <v>3568</v>
      </c>
      <c r="AB45" s="217">
        <v>6.9000000953674316</v>
      </c>
      <c r="AC45" s="218">
        <v>0.46</v>
      </c>
      <c r="AD45" s="216">
        <v>55</v>
      </c>
      <c r="AE45" s="216">
        <v>6</v>
      </c>
      <c r="AF45" s="219" t="s">
        <v>2864</v>
      </c>
      <c r="AG45" s="219" t="s">
        <v>2865</v>
      </c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  <c r="ER45" s="202"/>
      <c r="ES45" s="202"/>
      <c r="ET45" s="202"/>
      <c r="EU45" s="202"/>
      <c r="EV45" s="202"/>
      <c r="EW45" s="202"/>
      <c r="EX45" s="202"/>
      <c r="EY45" s="202"/>
      <c r="EZ45" s="202"/>
      <c r="FA45" s="202"/>
      <c r="FB45" s="202"/>
      <c r="FC45" s="202"/>
      <c r="FD45" s="202"/>
      <c r="FE45" s="202"/>
      <c r="FF45" s="202"/>
      <c r="FG45" s="202"/>
      <c r="FH45" s="202"/>
      <c r="FI45" s="202"/>
      <c r="FJ45" s="202"/>
      <c r="FK45" s="202"/>
      <c r="FL45" s="202"/>
      <c r="FM45" s="202"/>
      <c r="FN45" s="202"/>
      <c r="FO45" s="202"/>
      <c r="FP45" s="202"/>
      <c r="FQ45" s="202"/>
      <c r="FR45" s="202"/>
      <c r="FS45" s="202"/>
      <c r="FT45" s="202"/>
      <c r="FU45" s="202"/>
      <c r="FV45" s="202"/>
      <c r="FW45" s="202"/>
      <c r="FX45" s="202"/>
      <c r="FY45" s="202"/>
      <c r="FZ45" s="202"/>
      <c r="GA45" s="202"/>
      <c r="GB45" s="202"/>
    </row>
    <row r="46" spans="1:184" x14ac:dyDescent="0.2">
      <c r="A46" s="205">
        <f t="shared" si="1"/>
        <v>441</v>
      </c>
      <c r="B46" s="204" t="s">
        <v>1778</v>
      </c>
      <c r="C46" s="211">
        <v>74</v>
      </c>
      <c r="D46" s="212">
        <v>27.200000762939453</v>
      </c>
      <c r="E46" s="213">
        <v>0.41</v>
      </c>
      <c r="F46" s="211">
        <v>74</v>
      </c>
      <c r="H46" s="214" t="s">
        <v>1545</v>
      </c>
      <c r="J46" s="212">
        <v>2.5</v>
      </c>
      <c r="K46" s="213">
        <v>0.32</v>
      </c>
      <c r="L46" s="211">
        <v>69</v>
      </c>
      <c r="M46" s="211">
        <v>5</v>
      </c>
      <c r="N46" s="214" t="s">
        <v>1722</v>
      </c>
      <c r="O46" s="214" t="s">
        <v>1723</v>
      </c>
      <c r="P46" s="212">
        <v>7.5</v>
      </c>
      <c r="Q46" s="213">
        <v>0.4</v>
      </c>
      <c r="R46" s="211">
        <v>73</v>
      </c>
      <c r="S46" s="211">
        <v>1</v>
      </c>
      <c r="T46" s="214" t="s">
        <v>1560</v>
      </c>
      <c r="U46" s="214" t="s">
        <v>1561</v>
      </c>
      <c r="V46" s="212">
        <v>11</v>
      </c>
      <c r="W46" s="213">
        <v>0.46</v>
      </c>
      <c r="X46" s="211">
        <v>70</v>
      </c>
      <c r="Y46" s="211">
        <v>4</v>
      </c>
      <c r="Z46" s="214" t="s">
        <v>1531</v>
      </c>
      <c r="AA46" s="214" t="s">
        <v>1532</v>
      </c>
      <c r="AB46" s="212">
        <v>6.0999999046325684</v>
      </c>
      <c r="AC46" s="213">
        <v>0.41</v>
      </c>
      <c r="AD46" s="211">
        <v>72</v>
      </c>
      <c r="AE46" s="211">
        <v>2</v>
      </c>
      <c r="AF46" s="214" t="s">
        <v>1779</v>
      </c>
      <c r="AG46" s="214" t="s">
        <v>1780</v>
      </c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2"/>
      <c r="DH46" s="202"/>
      <c r="DI46" s="202"/>
      <c r="DJ46" s="202"/>
      <c r="DK46" s="202"/>
      <c r="DL46" s="202"/>
      <c r="DM46" s="202"/>
      <c r="DN46" s="202"/>
      <c r="DO46" s="202"/>
      <c r="DP46" s="202"/>
      <c r="DQ46" s="202"/>
      <c r="DR46" s="202"/>
      <c r="DS46" s="202"/>
      <c r="DT46" s="202"/>
      <c r="DU46" s="202"/>
      <c r="DV46" s="202"/>
      <c r="DW46" s="202"/>
      <c r="DX46" s="202"/>
      <c r="DY46" s="202"/>
      <c r="DZ46" s="202"/>
      <c r="EA46" s="202"/>
      <c r="EB46" s="202"/>
      <c r="EC46" s="202"/>
      <c r="ED46" s="202"/>
      <c r="EE46" s="202"/>
      <c r="EF46" s="202"/>
      <c r="EG46" s="202"/>
      <c r="EH46" s="202"/>
      <c r="EI46" s="202"/>
      <c r="EJ46" s="202"/>
      <c r="EK46" s="202"/>
      <c r="EL46" s="202"/>
      <c r="EM46" s="202"/>
      <c r="EN46" s="202"/>
      <c r="EO46" s="202"/>
      <c r="EP46" s="202"/>
      <c r="EQ46" s="202"/>
      <c r="ER46" s="202"/>
      <c r="ES46" s="202"/>
      <c r="ET46" s="202"/>
      <c r="EU46" s="202"/>
      <c r="EV46" s="202"/>
      <c r="EW46" s="202"/>
      <c r="EX46" s="202"/>
      <c r="EY46" s="202"/>
      <c r="EZ46" s="202"/>
      <c r="FA46" s="202"/>
      <c r="FB46" s="202"/>
      <c r="FC46" s="202"/>
      <c r="FD46" s="202"/>
      <c r="FE46" s="202"/>
      <c r="FF46" s="202"/>
      <c r="FG46" s="202"/>
      <c r="FH46" s="202"/>
      <c r="FI46" s="202"/>
      <c r="FJ46" s="202"/>
      <c r="FK46" s="202"/>
      <c r="FL46" s="202"/>
      <c r="FM46" s="202"/>
      <c r="FN46" s="202"/>
      <c r="FO46" s="202"/>
      <c r="FP46" s="202"/>
      <c r="FQ46" s="202"/>
      <c r="FR46" s="202"/>
      <c r="FS46" s="202"/>
      <c r="FT46" s="202"/>
      <c r="FU46" s="202"/>
      <c r="FV46" s="202"/>
      <c r="FW46" s="202"/>
      <c r="FX46" s="202"/>
      <c r="FY46" s="202"/>
      <c r="FZ46" s="202"/>
      <c r="GA46" s="202"/>
      <c r="GB46" s="202"/>
    </row>
    <row r="47" spans="1:184" x14ac:dyDescent="0.2">
      <c r="A47" s="205">
        <f t="shared" si="1"/>
        <v>451</v>
      </c>
      <c r="B47" s="215" t="s">
        <v>1783</v>
      </c>
      <c r="C47" s="216">
        <v>141</v>
      </c>
      <c r="D47" s="217">
        <v>29.299999237060547</v>
      </c>
      <c r="E47" s="218">
        <v>0.44</v>
      </c>
      <c r="F47" s="216">
        <v>135</v>
      </c>
      <c r="G47" s="216">
        <v>6</v>
      </c>
      <c r="H47" s="219" t="s">
        <v>2513</v>
      </c>
      <c r="I47" s="219" t="s">
        <v>2514</v>
      </c>
      <c r="J47" s="217">
        <v>2.7999999523162842</v>
      </c>
      <c r="K47" s="218">
        <v>0.36</v>
      </c>
      <c r="L47" s="216">
        <v>134</v>
      </c>
      <c r="M47" s="216">
        <v>7</v>
      </c>
      <c r="N47" s="219" t="s">
        <v>4564</v>
      </c>
      <c r="O47" s="219" t="s">
        <v>4565</v>
      </c>
      <c r="P47" s="217">
        <v>7.8000001907348633</v>
      </c>
      <c r="Q47" s="218">
        <v>0.41</v>
      </c>
      <c r="R47" s="216">
        <v>138</v>
      </c>
      <c r="S47" s="216">
        <v>3</v>
      </c>
      <c r="T47" s="219" t="s">
        <v>2509</v>
      </c>
      <c r="U47" s="219" t="s">
        <v>2510</v>
      </c>
      <c r="V47" s="217">
        <v>11.699999809265137</v>
      </c>
      <c r="W47" s="218">
        <v>0.49</v>
      </c>
      <c r="X47" s="216">
        <v>126</v>
      </c>
      <c r="Y47" s="216">
        <v>15</v>
      </c>
      <c r="Z47" s="219" t="s">
        <v>3226</v>
      </c>
      <c r="AA47" s="219" t="s">
        <v>3227</v>
      </c>
      <c r="AB47" s="217">
        <v>7</v>
      </c>
      <c r="AC47" s="218">
        <v>0.46</v>
      </c>
      <c r="AD47" s="216">
        <v>124</v>
      </c>
      <c r="AE47" s="216">
        <v>17</v>
      </c>
      <c r="AF47" s="219" t="s">
        <v>4434</v>
      </c>
      <c r="AG47" s="219" t="s">
        <v>4435</v>
      </c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202"/>
      <c r="DY47" s="202"/>
      <c r="DZ47" s="202"/>
      <c r="EA47" s="202"/>
      <c r="EB47" s="202"/>
      <c r="EC47" s="202"/>
      <c r="ED47" s="202"/>
      <c r="EE47" s="202"/>
      <c r="EF47" s="202"/>
      <c r="EG47" s="202"/>
      <c r="EH47" s="202"/>
      <c r="EI47" s="202"/>
      <c r="EJ47" s="202"/>
      <c r="EK47" s="202"/>
      <c r="EL47" s="202"/>
      <c r="EM47" s="202"/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2"/>
      <c r="FE47" s="202"/>
      <c r="FF47" s="202"/>
      <c r="FG47" s="202"/>
      <c r="FH47" s="202"/>
      <c r="FI47" s="202"/>
      <c r="FJ47" s="202"/>
      <c r="FK47" s="202"/>
      <c r="FL47" s="202"/>
      <c r="FM47" s="202"/>
      <c r="FN47" s="202"/>
      <c r="FO47" s="202"/>
      <c r="FP47" s="202"/>
      <c r="FQ47" s="202"/>
      <c r="FR47" s="202"/>
      <c r="FS47" s="202"/>
      <c r="FT47" s="202"/>
      <c r="FU47" s="202"/>
      <c r="FV47" s="202"/>
      <c r="FW47" s="202"/>
      <c r="FX47" s="202"/>
      <c r="FY47" s="202"/>
      <c r="FZ47" s="202"/>
      <c r="GA47" s="202"/>
      <c r="GB47" s="202"/>
    </row>
    <row r="48" spans="1:184" x14ac:dyDescent="0.2">
      <c r="A48" s="205">
        <f t="shared" si="1"/>
        <v>461</v>
      </c>
      <c r="B48" s="204" t="s">
        <v>1788</v>
      </c>
      <c r="C48" s="211">
        <v>91</v>
      </c>
      <c r="D48" s="212">
        <v>28</v>
      </c>
      <c r="E48" s="213">
        <v>0.42</v>
      </c>
      <c r="F48" s="211">
        <v>91</v>
      </c>
      <c r="H48" s="214" t="s">
        <v>1545</v>
      </c>
      <c r="J48" s="212">
        <v>2.7000000476837158</v>
      </c>
      <c r="K48" s="213">
        <v>0.34</v>
      </c>
      <c r="L48" s="211">
        <v>88</v>
      </c>
      <c r="M48" s="211">
        <v>3</v>
      </c>
      <c r="N48" s="214" t="s">
        <v>4641</v>
      </c>
      <c r="O48" s="214" t="s">
        <v>4642</v>
      </c>
      <c r="P48" s="212">
        <v>7.5</v>
      </c>
      <c r="Q48" s="213">
        <v>0.4</v>
      </c>
      <c r="R48" s="211">
        <v>90</v>
      </c>
      <c r="S48" s="211">
        <v>1</v>
      </c>
      <c r="T48" s="214" t="s">
        <v>3376</v>
      </c>
      <c r="U48" s="214" t="s">
        <v>3377</v>
      </c>
      <c r="V48" s="212">
        <v>11.600000381469727</v>
      </c>
      <c r="W48" s="213">
        <v>0.48</v>
      </c>
      <c r="X48" s="211">
        <v>83</v>
      </c>
      <c r="Y48" s="211">
        <v>8</v>
      </c>
      <c r="Z48" s="214" t="s">
        <v>4643</v>
      </c>
      <c r="AA48" s="214" t="s">
        <v>4644</v>
      </c>
      <c r="AB48" s="212">
        <v>6.1999998092651367</v>
      </c>
      <c r="AC48" s="213">
        <v>0.41</v>
      </c>
      <c r="AD48" s="211">
        <v>88</v>
      </c>
      <c r="AE48" s="211">
        <v>3</v>
      </c>
      <c r="AF48" s="214" t="s">
        <v>4641</v>
      </c>
      <c r="AG48" s="214" t="s">
        <v>4642</v>
      </c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2"/>
      <c r="DH48" s="202"/>
      <c r="DI48" s="202"/>
      <c r="DJ48" s="202"/>
      <c r="DK48" s="202"/>
      <c r="DL48" s="202"/>
      <c r="DM48" s="202"/>
      <c r="DN48" s="202"/>
      <c r="DO48" s="202"/>
      <c r="DP48" s="202"/>
      <c r="DQ48" s="202"/>
      <c r="DR48" s="202"/>
      <c r="DS48" s="202"/>
      <c r="DT48" s="202"/>
      <c r="DU48" s="202"/>
      <c r="DV48" s="202"/>
      <c r="DW48" s="202"/>
      <c r="DX48" s="202"/>
      <c r="DY48" s="202"/>
      <c r="DZ48" s="202"/>
      <c r="EA48" s="202"/>
      <c r="EB48" s="202"/>
      <c r="EC48" s="202"/>
      <c r="ED48" s="202"/>
      <c r="EE48" s="202"/>
      <c r="EF48" s="202"/>
      <c r="EG48" s="202"/>
      <c r="EH48" s="202"/>
      <c r="EI48" s="202"/>
      <c r="EJ48" s="202"/>
      <c r="EK48" s="202"/>
      <c r="EL48" s="202"/>
      <c r="EM48" s="202"/>
      <c r="EN48" s="202"/>
      <c r="EO48" s="202"/>
      <c r="EP48" s="202"/>
      <c r="EQ48" s="202"/>
      <c r="ER48" s="202"/>
      <c r="ES48" s="202"/>
      <c r="ET48" s="202"/>
      <c r="EU48" s="202"/>
      <c r="EV48" s="202"/>
      <c r="EW48" s="202"/>
      <c r="EX48" s="202"/>
      <c r="EY48" s="202"/>
      <c r="EZ48" s="202"/>
      <c r="FA48" s="202"/>
      <c r="FB48" s="202"/>
      <c r="FC48" s="202"/>
      <c r="FD48" s="202"/>
      <c r="FE48" s="202"/>
      <c r="FF48" s="202"/>
      <c r="FG48" s="202"/>
      <c r="FH48" s="202"/>
      <c r="FI48" s="202"/>
      <c r="FJ48" s="202"/>
      <c r="FK48" s="202"/>
      <c r="FL48" s="202"/>
      <c r="FM48" s="202"/>
      <c r="FN48" s="202"/>
      <c r="FO48" s="202"/>
      <c r="FP48" s="202"/>
      <c r="FQ48" s="202"/>
      <c r="FR48" s="202"/>
      <c r="FS48" s="202"/>
      <c r="FT48" s="202"/>
      <c r="FU48" s="202"/>
      <c r="FV48" s="202"/>
      <c r="FW48" s="202"/>
      <c r="FX48" s="202"/>
      <c r="FY48" s="202"/>
      <c r="FZ48" s="202"/>
      <c r="GA48" s="202"/>
      <c r="GB48" s="202"/>
    </row>
    <row r="49" spans="1:184" x14ac:dyDescent="0.2">
      <c r="A49" s="205">
        <f t="shared" si="1"/>
        <v>481</v>
      </c>
      <c r="B49" s="215" t="s">
        <v>1795</v>
      </c>
      <c r="C49" s="216">
        <v>118</v>
      </c>
      <c r="D49" s="217">
        <v>30.600000381469727</v>
      </c>
      <c r="E49" s="218">
        <v>0.46</v>
      </c>
      <c r="F49" s="216">
        <v>110</v>
      </c>
      <c r="G49" s="216">
        <v>8</v>
      </c>
      <c r="H49" s="219" t="s">
        <v>2373</v>
      </c>
      <c r="I49" s="219" t="s">
        <v>2374</v>
      </c>
      <c r="J49" s="217">
        <v>2.5</v>
      </c>
      <c r="K49" s="218">
        <v>0.32</v>
      </c>
      <c r="L49" s="216">
        <v>113</v>
      </c>
      <c r="M49" s="216">
        <v>5</v>
      </c>
      <c r="N49" s="219" t="s">
        <v>2450</v>
      </c>
      <c r="O49" s="219" t="s">
        <v>2451</v>
      </c>
      <c r="P49" s="217">
        <v>8.1999998092651367</v>
      </c>
      <c r="Q49" s="218">
        <v>0.43</v>
      </c>
      <c r="R49" s="216">
        <v>113</v>
      </c>
      <c r="S49" s="216">
        <v>5</v>
      </c>
      <c r="T49" s="219" t="s">
        <v>2450</v>
      </c>
      <c r="U49" s="219" t="s">
        <v>2451</v>
      </c>
      <c r="V49" s="217">
        <v>13.100000381469727</v>
      </c>
      <c r="W49" s="218">
        <v>0.55000000000000004</v>
      </c>
      <c r="X49" s="216">
        <v>89</v>
      </c>
      <c r="Y49" s="216">
        <v>29</v>
      </c>
      <c r="Z49" s="219" t="s">
        <v>4645</v>
      </c>
      <c r="AA49" s="219" t="s">
        <v>4646</v>
      </c>
      <c r="AB49" s="217">
        <v>6.6999998092651367</v>
      </c>
      <c r="AC49" s="218">
        <v>0.45</v>
      </c>
      <c r="AD49" s="216">
        <v>106</v>
      </c>
      <c r="AE49" s="216">
        <v>12</v>
      </c>
      <c r="AF49" s="219" t="s">
        <v>4506</v>
      </c>
      <c r="AG49" s="219" t="s">
        <v>4507</v>
      </c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2"/>
      <c r="DH49" s="202"/>
      <c r="DI49" s="202"/>
      <c r="DJ49" s="202"/>
      <c r="DK49" s="202"/>
      <c r="DL49" s="202"/>
      <c r="DM49" s="202"/>
      <c r="DN49" s="202"/>
      <c r="DO49" s="202"/>
      <c r="DP49" s="202"/>
      <c r="DQ49" s="202"/>
      <c r="DR49" s="202"/>
      <c r="DS49" s="202"/>
      <c r="DT49" s="202"/>
      <c r="DU49" s="202"/>
      <c r="DV49" s="202"/>
      <c r="DW49" s="202"/>
      <c r="DX49" s="202"/>
      <c r="DY49" s="202"/>
      <c r="DZ49" s="202"/>
      <c r="EA49" s="202"/>
      <c r="EB49" s="202"/>
      <c r="EC49" s="202"/>
      <c r="ED49" s="202"/>
      <c r="EE49" s="202"/>
      <c r="EF49" s="202"/>
      <c r="EG49" s="202"/>
      <c r="EH49" s="202"/>
      <c r="EI49" s="202"/>
      <c r="EJ49" s="202"/>
      <c r="EK49" s="202"/>
      <c r="EL49" s="202"/>
      <c r="EM49" s="202"/>
      <c r="EN49" s="202"/>
      <c r="EO49" s="202"/>
      <c r="EP49" s="202"/>
      <c r="EQ49" s="202"/>
      <c r="ER49" s="202"/>
      <c r="ES49" s="202"/>
      <c r="ET49" s="202"/>
      <c r="EU49" s="202"/>
      <c r="EV49" s="202"/>
      <c r="EW49" s="202"/>
      <c r="EX49" s="202"/>
      <c r="EY49" s="202"/>
      <c r="EZ49" s="202"/>
      <c r="FA49" s="202"/>
      <c r="FB49" s="202"/>
      <c r="FC49" s="202"/>
      <c r="FD49" s="202"/>
      <c r="FE49" s="202"/>
      <c r="FF49" s="202"/>
      <c r="FG49" s="202"/>
      <c r="FH49" s="202"/>
      <c r="FI49" s="202"/>
      <c r="FJ49" s="202"/>
      <c r="FK49" s="202"/>
      <c r="FL49" s="202"/>
      <c r="FM49" s="202"/>
      <c r="FN49" s="202"/>
      <c r="FO49" s="202"/>
      <c r="FP49" s="202"/>
      <c r="FQ49" s="202"/>
      <c r="FR49" s="202"/>
      <c r="FS49" s="202"/>
      <c r="FT49" s="202"/>
      <c r="FU49" s="202"/>
      <c r="FV49" s="202"/>
      <c r="FW49" s="202"/>
      <c r="FX49" s="202"/>
      <c r="FY49" s="202"/>
      <c r="FZ49" s="202"/>
      <c r="GA49" s="202"/>
      <c r="GB49" s="202"/>
    </row>
    <row r="50" spans="1:184" x14ac:dyDescent="0.2">
      <c r="A50" s="205">
        <f t="shared" si="1"/>
        <v>510</v>
      </c>
      <c r="B50" s="204" t="s">
        <v>1806</v>
      </c>
      <c r="C50" s="211">
        <v>62</v>
      </c>
      <c r="D50" s="212">
        <v>36.599998474121094</v>
      </c>
      <c r="E50" s="213">
        <v>0.56000000000000005</v>
      </c>
      <c r="F50" s="211">
        <v>56</v>
      </c>
      <c r="G50" s="211">
        <v>6</v>
      </c>
      <c r="H50" s="214" t="s">
        <v>3908</v>
      </c>
      <c r="I50" s="214" t="s">
        <v>3909</v>
      </c>
      <c r="J50" s="212">
        <v>3.4000000953674316</v>
      </c>
      <c r="K50" s="213">
        <v>0.42</v>
      </c>
      <c r="L50" s="211">
        <v>56</v>
      </c>
      <c r="M50" s="211">
        <v>6</v>
      </c>
      <c r="N50" s="214" t="s">
        <v>3908</v>
      </c>
      <c r="O50" s="214" t="s">
        <v>3909</v>
      </c>
      <c r="P50" s="212">
        <v>10</v>
      </c>
      <c r="Q50" s="213">
        <v>0.53</v>
      </c>
      <c r="R50" s="211">
        <v>53</v>
      </c>
      <c r="S50" s="211">
        <v>9</v>
      </c>
      <c r="T50" s="214" t="s">
        <v>4271</v>
      </c>
      <c r="U50" s="214" t="s">
        <v>4272</v>
      </c>
      <c r="V50" s="212">
        <v>15.100000381469727</v>
      </c>
      <c r="W50" s="213">
        <v>0.63</v>
      </c>
      <c r="X50" s="211">
        <v>37</v>
      </c>
      <c r="Y50" s="211">
        <v>25</v>
      </c>
      <c r="Z50" s="214" t="s">
        <v>4647</v>
      </c>
      <c r="AA50" s="214" t="s">
        <v>4648</v>
      </c>
      <c r="AB50" s="212">
        <v>8.1000003814697266</v>
      </c>
      <c r="AC50" s="213">
        <v>0.54</v>
      </c>
      <c r="AD50" s="211">
        <v>52</v>
      </c>
      <c r="AE50" s="211">
        <v>10</v>
      </c>
      <c r="AF50" s="214" t="s">
        <v>3906</v>
      </c>
      <c r="AG50" s="214" t="s">
        <v>3907</v>
      </c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2"/>
      <c r="DH50" s="202"/>
      <c r="DI50" s="202"/>
      <c r="DJ50" s="202"/>
      <c r="DK50" s="202"/>
      <c r="DL50" s="202"/>
      <c r="DM50" s="202"/>
      <c r="DN50" s="202"/>
      <c r="DO50" s="202"/>
      <c r="DP50" s="202"/>
      <c r="DQ50" s="202"/>
      <c r="DR50" s="202"/>
      <c r="DS50" s="202"/>
      <c r="DT50" s="202"/>
      <c r="DU50" s="202"/>
      <c r="DV50" s="202"/>
      <c r="DW50" s="202"/>
      <c r="DX50" s="202"/>
      <c r="DY50" s="202"/>
      <c r="DZ50" s="202"/>
      <c r="EA50" s="202"/>
      <c r="EB50" s="202"/>
      <c r="EC50" s="202"/>
      <c r="ED50" s="202"/>
      <c r="EE50" s="202"/>
      <c r="EF50" s="202"/>
      <c r="EG50" s="202"/>
      <c r="EH50" s="202"/>
      <c r="EI50" s="202"/>
      <c r="EJ50" s="202"/>
      <c r="EK50" s="202"/>
      <c r="EL50" s="202"/>
      <c r="EM50" s="202"/>
      <c r="EN50" s="202"/>
      <c r="EO50" s="202"/>
      <c r="EP50" s="202"/>
      <c r="EQ50" s="202"/>
      <c r="ER50" s="202"/>
      <c r="ES50" s="202"/>
      <c r="ET50" s="202"/>
      <c r="EU50" s="202"/>
      <c r="EV50" s="202"/>
      <c r="EW50" s="202"/>
      <c r="EX50" s="202"/>
      <c r="EY50" s="202"/>
      <c r="EZ50" s="202"/>
      <c r="FA50" s="202"/>
      <c r="FB50" s="202"/>
      <c r="FC50" s="202"/>
      <c r="FD50" s="202"/>
      <c r="FE50" s="202"/>
      <c r="FF50" s="202"/>
      <c r="FG50" s="202"/>
      <c r="FH50" s="202"/>
      <c r="FI50" s="202"/>
      <c r="FJ50" s="202"/>
      <c r="FK50" s="202"/>
      <c r="FL50" s="202"/>
      <c r="FM50" s="202"/>
      <c r="FN50" s="202"/>
      <c r="FO50" s="202"/>
      <c r="FP50" s="202"/>
      <c r="FQ50" s="202"/>
      <c r="FR50" s="202"/>
      <c r="FS50" s="202"/>
      <c r="FT50" s="202"/>
      <c r="FU50" s="202"/>
      <c r="FV50" s="202"/>
      <c r="FW50" s="202"/>
      <c r="FX50" s="202"/>
      <c r="FY50" s="202"/>
      <c r="FZ50" s="202"/>
      <c r="GA50" s="202"/>
      <c r="GB50" s="202"/>
    </row>
    <row r="51" spans="1:184" x14ac:dyDescent="0.2">
      <c r="A51" s="205">
        <f t="shared" si="1"/>
        <v>520</v>
      </c>
      <c r="B51" s="215" t="s">
        <v>1815</v>
      </c>
      <c r="C51" s="216">
        <v>90</v>
      </c>
      <c r="D51" s="217">
        <v>34.200000762939453</v>
      </c>
      <c r="E51" s="218">
        <v>0.52</v>
      </c>
      <c r="F51" s="216">
        <v>81</v>
      </c>
      <c r="G51" s="216">
        <v>9</v>
      </c>
      <c r="H51" s="219" t="s">
        <v>1755</v>
      </c>
      <c r="I51" s="219" t="s">
        <v>1756</v>
      </c>
      <c r="J51" s="217">
        <v>3.0999999046325684</v>
      </c>
      <c r="K51" s="218">
        <v>0.39</v>
      </c>
      <c r="L51" s="216">
        <v>86</v>
      </c>
      <c r="M51" s="216">
        <v>4</v>
      </c>
      <c r="N51" s="219" t="s">
        <v>2166</v>
      </c>
      <c r="O51" s="219" t="s">
        <v>2167</v>
      </c>
      <c r="P51" s="217">
        <v>9.1999998092651367</v>
      </c>
      <c r="Q51" s="218">
        <v>0.48</v>
      </c>
      <c r="R51" s="216">
        <v>85</v>
      </c>
      <c r="S51" s="216">
        <v>5</v>
      </c>
      <c r="T51" s="219" t="s">
        <v>1649</v>
      </c>
      <c r="U51" s="219" t="s">
        <v>1650</v>
      </c>
      <c r="V51" s="217">
        <v>14.399999618530273</v>
      </c>
      <c r="W51" s="218">
        <v>0.6</v>
      </c>
      <c r="X51" s="216">
        <v>53</v>
      </c>
      <c r="Y51" s="216">
        <v>37</v>
      </c>
      <c r="Z51" s="219" t="s">
        <v>4649</v>
      </c>
      <c r="AA51" s="219" t="s">
        <v>4650</v>
      </c>
      <c r="AB51" s="217">
        <v>7.5</v>
      </c>
      <c r="AC51" s="218">
        <v>0.5</v>
      </c>
      <c r="AD51" s="216">
        <v>77</v>
      </c>
      <c r="AE51" s="216">
        <v>13</v>
      </c>
      <c r="AF51" s="219" t="s">
        <v>3814</v>
      </c>
      <c r="AG51" s="219" t="s">
        <v>3815</v>
      </c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2"/>
      <c r="DJ51" s="202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2"/>
      <c r="DV51" s="202"/>
      <c r="DW51" s="202"/>
      <c r="DX51" s="202"/>
      <c r="DY51" s="202"/>
      <c r="DZ51" s="202"/>
      <c r="EA51" s="202"/>
      <c r="EB51" s="202"/>
      <c r="EC51" s="202"/>
      <c r="ED51" s="202"/>
      <c r="EE51" s="202"/>
      <c r="EF51" s="202"/>
      <c r="EG51" s="202"/>
      <c r="EH51" s="202"/>
      <c r="EI51" s="202"/>
      <c r="EJ51" s="202"/>
      <c r="EK51" s="202"/>
      <c r="EL51" s="202"/>
      <c r="EM51" s="202"/>
      <c r="EN51" s="202"/>
      <c r="EO51" s="202"/>
      <c r="EP51" s="202"/>
      <c r="EQ51" s="202"/>
      <c r="ER51" s="202"/>
      <c r="ES51" s="202"/>
      <c r="ET51" s="202"/>
      <c r="EU51" s="202"/>
      <c r="EV51" s="202"/>
      <c r="EW51" s="202"/>
      <c r="EX51" s="202"/>
      <c r="EY51" s="202"/>
      <c r="EZ51" s="202"/>
      <c r="FA51" s="202"/>
      <c r="FB51" s="202"/>
      <c r="FC51" s="202"/>
      <c r="FD51" s="202"/>
      <c r="FE51" s="202"/>
      <c r="FF51" s="202"/>
      <c r="FG51" s="202"/>
      <c r="FH51" s="202"/>
      <c r="FI51" s="202"/>
      <c r="FJ51" s="202"/>
      <c r="FK51" s="202"/>
      <c r="FL51" s="202"/>
      <c r="FM51" s="202"/>
      <c r="FN51" s="202"/>
      <c r="FO51" s="202"/>
      <c r="FP51" s="202"/>
      <c r="FQ51" s="202"/>
      <c r="FR51" s="202"/>
      <c r="FS51" s="202"/>
      <c r="FT51" s="202"/>
      <c r="FU51" s="202"/>
      <c r="FV51" s="202"/>
      <c r="FW51" s="202"/>
      <c r="FX51" s="202"/>
      <c r="FY51" s="202"/>
      <c r="FZ51" s="202"/>
      <c r="GA51" s="202"/>
      <c r="GB51" s="202"/>
    </row>
    <row r="52" spans="1:184" x14ac:dyDescent="0.2">
      <c r="A52" s="205">
        <f t="shared" si="1"/>
        <v>521</v>
      </c>
      <c r="B52" s="204" t="s">
        <v>1826</v>
      </c>
      <c r="C52" s="211">
        <v>60</v>
      </c>
      <c r="D52" s="212">
        <v>26.799999237060547</v>
      </c>
      <c r="E52" s="213">
        <v>0.41</v>
      </c>
      <c r="F52" s="211">
        <v>59</v>
      </c>
      <c r="G52" s="211">
        <v>1</v>
      </c>
      <c r="H52" s="214" t="s">
        <v>2370</v>
      </c>
      <c r="I52" s="214" t="s">
        <v>2371</v>
      </c>
      <c r="J52" s="212">
        <v>2.2999999523162842</v>
      </c>
      <c r="K52" s="213">
        <v>0.28999999999999998</v>
      </c>
      <c r="L52" s="211">
        <v>60</v>
      </c>
      <c r="N52" s="214" t="s">
        <v>1545</v>
      </c>
      <c r="P52" s="212">
        <v>7.0999999046325684</v>
      </c>
      <c r="Q52" s="213">
        <v>0.37</v>
      </c>
      <c r="R52" s="211">
        <v>59</v>
      </c>
      <c r="S52" s="211">
        <v>1</v>
      </c>
      <c r="T52" s="214" t="s">
        <v>2370</v>
      </c>
      <c r="U52" s="214" t="s">
        <v>2371</v>
      </c>
      <c r="V52" s="212">
        <v>11.5</v>
      </c>
      <c r="W52" s="213">
        <v>0.48</v>
      </c>
      <c r="X52" s="211">
        <v>55</v>
      </c>
      <c r="Y52" s="211">
        <v>5</v>
      </c>
      <c r="Z52" s="214" t="s">
        <v>1736</v>
      </c>
      <c r="AA52" s="214" t="s">
        <v>1737</v>
      </c>
      <c r="AB52" s="212">
        <v>5.9000000953674316</v>
      </c>
      <c r="AC52" s="213">
        <v>0.39</v>
      </c>
      <c r="AD52" s="211">
        <v>59</v>
      </c>
      <c r="AE52" s="211">
        <v>1</v>
      </c>
      <c r="AF52" s="214" t="s">
        <v>2370</v>
      </c>
      <c r="AG52" s="214" t="s">
        <v>2371</v>
      </c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2"/>
      <c r="DH52" s="202"/>
      <c r="DI52" s="202"/>
      <c r="DJ52" s="202"/>
      <c r="DK52" s="202"/>
      <c r="DL52" s="202"/>
      <c r="DM52" s="202"/>
      <c r="DN52" s="202"/>
      <c r="DO52" s="202"/>
      <c r="DP52" s="202"/>
      <c r="DQ52" s="202"/>
      <c r="DR52" s="202"/>
      <c r="DS52" s="202"/>
      <c r="DT52" s="202"/>
      <c r="DU52" s="202"/>
      <c r="DV52" s="202"/>
      <c r="DW52" s="202"/>
      <c r="DX52" s="202"/>
      <c r="DY52" s="202"/>
      <c r="DZ52" s="202"/>
      <c r="EA52" s="202"/>
      <c r="EB52" s="202"/>
      <c r="EC52" s="202"/>
      <c r="ED52" s="202"/>
      <c r="EE52" s="202"/>
      <c r="EF52" s="202"/>
      <c r="EG52" s="202"/>
      <c r="EH52" s="202"/>
      <c r="EI52" s="202"/>
      <c r="EJ52" s="202"/>
      <c r="EK52" s="202"/>
      <c r="EL52" s="202"/>
      <c r="EM52" s="202"/>
      <c r="EN52" s="202"/>
      <c r="EO52" s="202"/>
      <c r="EP52" s="202"/>
      <c r="EQ52" s="202"/>
      <c r="ER52" s="202"/>
      <c r="ES52" s="202"/>
      <c r="ET52" s="202"/>
      <c r="EU52" s="202"/>
      <c r="EV52" s="202"/>
      <c r="EW52" s="202"/>
      <c r="EX52" s="202"/>
      <c r="EY52" s="202"/>
      <c r="EZ52" s="202"/>
      <c r="FA52" s="202"/>
      <c r="FB52" s="202"/>
      <c r="FC52" s="202"/>
      <c r="FD52" s="202"/>
      <c r="FE52" s="202"/>
      <c r="FF52" s="202"/>
      <c r="FG52" s="202"/>
      <c r="FH52" s="202"/>
      <c r="FI52" s="202"/>
      <c r="FJ52" s="202"/>
      <c r="FK52" s="202"/>
      <c r="FL52" s="202"/>
      <c r="FM52" s="202"/>
      <c r="FN52" s="202"/>
      <c r="FO52" s="202"/>
      <c r="FP52" s="202"/>
      <c r="FQ52" s="202"/>
      <c r="FR52" s="202"/>
      <c r="FS52" s="202"/>
      <c r="FT52" s="202"/>
      <c r="FU52" s="202"/>
      <c r="FV52" s="202"/>
      <c r="FW52" s="202"/>
      <c r="FX52" s="202"/>
      <c r="FY52" s="202"/>
      <c r="FZ52" s="202"/>
      <c r="GA52" s="202"/>
      <c r="GB52" s="202"/>
    </row>
    <row r="53" spans="1:184" x14ac:dyDescent="0.2">
      <c r="A53" s="205">
        <f t="shared" si="1"/>
        <v>561</v>
      </c>
      <c r="B53" s="215" t="s">
        <v>1833</v>
      </c>
      <c r="C53" s="216">
        <v>99</v>
      </c>
      <c r="D53" s="217">
        <v>29.799999237060547</v>
      </c>
      <c r="E53" s="218">
        <v>0.45</v>
      </c>
      <c r="F53" s="216">
        <v>91</v>
      </c>
      <c r="G53" s="216">
        <v>8</v>
      </c>
      <c r="H53" s="219" t="s">
        <v>4651</v>
      </c>
      <c r="I53" s="219" t="s">
        <v>4652</v>
      </c>
      <c r="J53" s="217">
        <v>2.5999999046325684</v>
      </c>
      <c r="K53" s="218">
        <v>0.33</v>
      </c>
      <c r="L53" s="216">
        <v>96</v>
      </c>
      <c r="M53" s="216">
        <v>3</v>
      </c>
      <c r="N53" s="219" t="s">
        <v>3264</v>
      </c>
      <c r="O53" s="219" t="s">
        <v>3265</v>
      </c>
      <c r="P53" s="217">
        <v>8.3000001907348633</v>
      </c>
      <c r="Q53" s="218">
        <v>0.44</v>
      </c>
      <c r="R53" s="216">
        <v>91</v>
      </c>
      <c r="S53" s="216">
        <v>8</v>
      </c>
      <c r="T53" s="219" t="s">
        <v>4651</v>
      </c>
      <c r="U53" s="219" t="s">
        <v>4652</v>
      </c>
      <c r="V53" s="217">
        <v>12.100000381469727</v>
      </c>
      <c r="W53" s="218">
        <v>0.51</v>
      </c>
      <c r="X53" s="216">
        <v>82</v>
      </c>
      <c r="Y53" s="216">
        <v>17</v>
      </c>
      <c r="Z53" s="219" t="s">
        <v>4653</v>
      </c>
      <c r="AA53" s="219" t="s">
        <v>4654</v>
      </c>
      <c r="AB53" s="217">
        <v>6.6999998092651367</v>
      </c>
      <c r="AC53" s="218">
        <v>0.45</v>
      </c>
      <c r="AD53" s="216">
        <v>91</v>
      </c>
      <c r="AE53" s="216">
        <v>8</v>
      </c>
      <c r="AF53" s="219" t="s">
        <v>4651</v>
      </c>
      <c r="AG53" s="219" t="s">
        <v>4652</v>
      </c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2"/>
      <c r="DH53" s="202"/>
      <c r="DI53" s="202"/>
      <c r="DJ53" s="202"/>
      <c r="DK53" s="202"/>
      <c r="DL53" s="202"/>
      <c r="DM53" s="202"/>
      <c r="DN53" s="202"/>
      <c r="DO53" s="202"/>
      <c r="DP53" s="202"/>
      <c r="DQ53" s="202"/>
      <c r="DR53" s="202"/>
      <c r="DS53" s="202"/>
      <c r="DT53" s="202"/>
      <c r="DU53" s="202"/>
      <c r="DV53" s="202"/>
      <c r="DW53" s="202"/>
      <c r="DX53" s="202"/>
      <c r="DY53" s="202"/>
      <c r="DZ53" s="202"/>
      <c r="EA53" s="202"/>
      <c r="EB53" s="202"/>
      <c r="EC53" s="202"/>
      <c r="ED53" s="202"/>
      <c r="EE53" s="202"/>
      <c r="EF53" s="202"/>
      <c r="EG53" s="202"/>
      <c r="EH53" s="202"/>
      <c r="EI53" s="202"/>
      <c r="EJ53" s="202"/>
      <c r="EK53" s="202"/>
      <c r="EL53" s="202"/>
      <c r="EM53" s="202"/>
      <c r="EN53" s="202"/>
      <c r="EO53" s="202"/>
      <c r="EP53" s="202"/>
      <c r="EQ53" s="202"/>
      <c r="ER53" s="202"/>
      <c r="ES53" s="202"/>
      <c r="ET53" s="202"/>
      <c r="EU53" s="202"/>
      <c r="EV53" s="202"/>
      <c r="EW53" s="202"/>
      <c r="EX53" s="202"/>
      <c r="EY53" s="202"/>
      <c r="EZ53" s="202"/>
      <c r="FA53" s="202"/>
      <c r="FB53" s="202"/>
      <c r="FC53" s="202"/>
      <c r="FD53" s="202"/>
      <c r="FE53" s="202"/>
      <c r="FF53" s="202"/>
      <c r="FG53" s="202"/>
      <c r="FH53" s="202"/>
      <c r="FI53" s="202"/>
      <c r="FJ53" s="202"/>
      <c r="FK53" s="202"/>
      <c r="FL53" s="202"/>
      <c r="FM53" s="202"/>
      <c r="FN53" s="202"/>
      <c r="FO53" s="202"/>
      <c r="FP53" s="202"/>
      <c r="FQ53" s="202"/>
      <c r="FR53" s="202"/>
      <c r="FS53" s="202"/>
      <c r="FT53" s="202"/>
      <c r="FU53" s="202"/>
      <c r="FV53" s="202"/>
      <c r="FW53" s="202"/>
      <c r="FX53" s="202"/>
      <c r="FY53" s="202"/>
      <c r="FZ53" s="202"/>
      <c r="GA53" s="202"/>
      <c r="GB53" s="202"/>
    </row>
    <row r="54" spans="1:184" x14ac:dyDescent="0.2">
      <c r="A54" s="205">
        <f t="shared" si="1"/>
        <v>600</v>
      </c>
      <c r="B54" s="204" t="s">
        <v>1840</v>
      </c>
      <c r="C54" s="211">
        <v>114</v>
      </c>
      <c r="D54" s="212">
        <v>35.299999237060547</v>
      </c>
      <c r="E54" s="213">
        <v>0.53</v>
      </c>
      <c r="F54" s="211">
        <v>97</v>
      </c>
      <c r="G54" s="211">
        <v>17</v>
      </c>
      <c r="H54" s="214" t="s">
        <v>4629</v>
      </c>
      <c r="I54" s="214" t="s">
        <v>4630</v>
      </c>
      <c r="J54" s="212">
        <v>3.5999999046325684</v>
      </c>
      <c r="K54" s="213">
        <v>0.46</v>
      </c>
      <c r="L54" s="211">
        <v>94</v>
      </c>
      <c r="M54" s="211">
        <v>20</v>
      </c>
      <c r="N54" s="214" t="s">
        <v>4655</v>
      </c>
      <c r="O54" s="214" t="s">
        <v>4656</v>
      </c>
      <c r="P54" s="212">
        <v>9.3999996185302734</v>
      </c>
      <c r="Q54" s="213">
        <v>0.49</v>
      </c>
      <c r="R54" s="211">
        <v>108</v>
      </c>
      <c r="S54" s="211">
        <v>6</v>
      </c>
      <c r="T54" s="214" t="s">
        <v>2418</v>
      </c>
      <c r="U54" s="214" t="s">
        <v>2419</v>
      </c>
      <c r="V54" s="212">
        <v>14.199999809265137</v>
      </c>
      <c r="W54" s="213">
        <v>0.59</v>
      </c>
      <c r="X54" s="211">
        <v>81</v>
      </c>
      <c r="Y54" s="211">
        <v>33</v>
      </c>
      <c r="Z54" s="214" t="s">
        <v>3061</v>
      </c>
      <c r="AA54" s="214" t="s">
        <v>3062</v>
      </c>
      <c r="AB54" s="212">
        <v>8.1000003814697266</v>
      </c>
      <c r="AC54" s="213">
        <v>0.54</v>
      </c>
      <c r="AD54" s="211">
        <v>89</v>
      </c>
      <c r="AE54" s="211">
        <v>25</v>
      </c>
      <c r="AF54" s="214" t="s">
        <v>4657</v>
      </c>
      <c r="AG54" s="214" t="s">
        <v>4658</v>
      </c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2"/>
      <c r="DH54" s="202"/>
      <c r="DI54" s="202"/>
      <c r="DJ54" s="202"/>
      <c r="DK54" s="202"/>
      <c r="DL54" s="202"/>
      <c r="DM54" s="202"/>
      <c r="DN54" s="202"/>
      <c r="DO54" s="202"/>
      <c r="DP54" s="202"/>
      <c r="DQ54" s="202"/>
      <c r="DR54" s="202"/>
      <c r="DS54" s="202"/>
      <c r="DT54" s="202"/>
      <c r="DU54" s="202"/>
      <c r="DV54" s="202"/>
      <c r="DW54" s="202"/>
      <c r="DX54" s="202"/>
      <c r="DY54" s="202"/>
      <c r="DZ54" s="202"/>
      <c r="EA54" s="202"/>
      <c r="EB54" s="202"/>
      <c r="EC54" s="202"/>
      <c r="ED54" s="202"/>
      <c r="EE54" s="202"/>
      <c r="EF54" s="202"/>
      <c r="EG54" s="202"/>
      <c r="EH54" s="202"/>
      <c r="EI54" s="202"/>
      <c r="EJ54" s="202"/>
      <c r="EK54" s="202"/>
      <c r="EL54" s="202"/>
      <c r="EM54" s="202"/>
      <c r="EN54" s="202"/>
      <c r="EO54" s="202"/>
      <c r="EP54" s="202"/>
      <c r="EQ54" s="202"/>
      <c r="ER54" s="202"/>
      <c r="ES54" s="202"/>
      <c r="ET54" s="202"/>
      <c r="EU54" s="202"/>
      <c r="EV54" s="202"/>
      <c r="EW54" s="202"/>
      <c r="EX54" s="202"/>
      <c r="EY54" s="202"/>
      <c r="EZ54" s="202"/>
      <c r="FA54" s="202"/>
      <c r="FB54" s="202"/>
      <c r="FC54" s="202"/>
      <c r="FD54" s="202"/>
      <c r="FE54" s="202"/>
      <c r="FF54" s="202"/>
      <c r="FG54" s="202"/>
      <c r="FH54" s="202"/>
      <c r="FI54" s="202"/>
      <c r="FJ54" s="202"/>
      <c r="FK54" s="202"/>
      <c r="FL54" s="202"/>
      <c r="FM54" s="202"/>
      <c r="FN54" s="202"/>
      <c r="FO54" s="202"/>
      <c r="FP54" s="202"/>
      <c r="FQ54" s="202"/>
      <c r="FR54" s="202"/>
      <c r="FS54" s="202"/>
      <c r="FT54" s="202"/>
      <c r="FU54" s="202"/>
      <c r="FV54" s="202"/>
      <c r="FW54" s="202"/>
      <c r="FX54" s="202"/>
      <c r="FY54" s="202"/>
      <c r="FZ54" s="202"/>
      <c r="GA54" s="202"/>
      <c r="GB54" s="202"/>
    </row>
    <row r="55" spans="1:184" x14ac:dyDescent="0.2">
      <c r="A55" s="205">
        <f t="shared" si="1"/>
        <v>641</v>
      </c>
      <c r="B55" s="215" t="s">
        <v>1843</v>
      </c>
      <c r="C55" s="216">
        <v>32</v>
      </c>
      <c r="D55" s="217">
        <v>29.299999237060547</v>
      </c>
      <c r="E55" s="218">
        <v>0.44</v>
      </c>
      <c r="F55" s="216">
        <v>30</v>
      </c>
      <c r="G55" s="216">
        <v>2</v>
      </c>
      <c r="H55" s="219" t="s">
        <v>2003</v>
      </c>
      <c r="I55" s="219" t="s">
        <v>2004</v>
      </c>
      <c r="J55" s="217">
        <v>2.4000000953674316</v>
      </c>
      <c r="K55" s="218">
        <v>0.3</v>
      </c>
      <c r="L55" s="216">
        <v>32</v>
      </c>
      <c r="N55" s="219" t="s">
        <v>1545</v>
      </c>
      <c r="P55" s="217">
        <v>8.1000003814697266</v>
      </c>
      <c r="Q55" s="218">
        <v>0.43</v>
      </c>
      <c r="R55" s="216">
        <v>30</v>
      </c>
      <c r="S55" s="216">
        <v>2</v>
      </c>
      <c r="T55" s="219" t="s">
        <v>2003</v>
      </c>
      <c r="U55" s="219" t="s">
        <v>2004</v>
      </c>
      <c r="V55" s="217">
        <v>12</v>
      </c>
      <c r="W55" s="218">
        <v>0.5</v>
      </c>
      <c r="X55" s="216">
        <v>27</v>
      </c>
      <c r="Y55" s="216">
        <v>5</v>
      </c>
      <c r="Z55" s="219" t="s">
        <v>4659</v>
      </c>
      <c r="AA55" s="219" t="s">
        <v>4660</v>
      </c>
      <c r="AB55" s="217">
        <v>6.6999998092651367</v>
      </c>
      <c r="AC55" s="218">
        <v>0.45</v>
      </c>
      <c r="AD55" s="216">
        <v>30</v>
      </c>
      <c r="AE55" s="216">
        <v>2</v>
      </c>
      <c r="AF55" s="219" t="s">
        <v>2003</v>
      </c>
      <c r="AG55" s="219" t="s">
        <v>2004</v>
      </c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2"/>
      <c r="DH55" s="202"/>
      <c r="DI55" s="202"/>
      <c r="DJ55" s="202"/>
      <c r="DK55" s="202"/>
      <c r="DL55" s="202"/>
      <c r="DM55" s="202"/>
      <c r="DN55" s="202"/>
      <c r="DO55" s="202"/>
      <c r="DP55" s="202"/>
      <c r="DQ55" s="202"/>
      <c r="DR55" s="202"/>
      <c r="DS55" s="202"/>
      <c r="DT55" s="202"/>
      <c r="DU55" s="202"/>
      <c r="DV55" s="202"/>
      <c r="DW55" s="202"/>
      <c r="DX55" s="202"/>
      <c r="DY55" s="202"/>
      <c r="DZ55" s="202"/>
      <c r="EA55" s="202"/>
      <c r="EB55" s="202"/>
      <c r="EC55" s="202"/>
      <c r="ED55" s="202"/>
      <c r="EE55" s="202"/>
      <c r="EF55" s="202"/>
      <c r="EG55" s="202"/>
      <c r="EH55" s="202"/>
      <c r="EI55" s="202"/>
      <c r="EJ55" s="202"/>
      <c r="EK55" s="202"/>
      <c r="EL55" s="202"/>
      <c r="EM55" s="202"/>
      <c r="EN55" s="202"/>
      <c r="EO55" s="202"/>
      <c r="EP55" s="202"/>
      <c r="EQ55" s="202"/>
      <c r="ER55" s="202"/>
      <c r="ES55" s="202"/>
      <c r="ET55" s="202"/>
      <c r="EU55" s="202"/>
      <c r="EV55" s="202"/>
      <c r="EW55" s="202"/>
      <c r="EX55" s="202"/>
      <c r="EY55" s="202"/>
      <c r="EZ55" s="202"/>
      <c r="FA55" s="202"/>
      <c r="FB55" s="202"/>
      <c r="FC55" s="202"/>
      <c r="FD55" s="202"/>
      <c r="FE55" s="202"/>
      <c r="FF55" s="202"/>
      <c r="FG55" s="202"/>
      <c r="FH55" s="202"/>
      <c r="FI55" s="202"/>
      <c r="FJ55" s="202"/>
      <c r="FK55" s="202"/>
      <c r="FL55" s="202"/>
      <c r="FM55" s="202"/>
      <c r="FN55" s="202"/>
      <c r="FO55" s="202"/>
      <c r="FP55" s="202"/>
      <c r="FQ55" s="202"/>
      <c r="FR55" s="202"/>
      <c r="FS55" s="202"/>
      <c r="FT55" s="202"/>
      <c r="FU55" s="202"/>
      <c r="FV55" s="202"/>
      <c r="FW55" s="202"/>
      <c r="FX55" s="202"/>
      <c r="FY55" s="202"/>
      <c r="FZ55" s="202"/>
      <c r="GA55" s="202"/>
      <c r="GB55" s="202"/>
    </row>
    <row r="56" spans="1:184" x14ac:dyDescent="0.2">
      <c r="A56" s="205">
        <f t="shared" si="1"/>
        <v>651</v>
      </c>
      <c r="B56" s="204" t="s">
        <v>1844</v>
      </c>
      <c r="C56" s="211">
        <v>96</v>
      </c>
      <c r="D56" s="212">
        <v>26</v>
      </c>
      <c r="E56" s="213">
        <v>0.39</v>
      </c>
      <c r="F56" s="211">
        <v>94</v>
      </c>
      <c r="G56" s="211">
        <v>2</v>
      </c>
      <c r="H56" s="214" t="s">
        <v>2007</v>
      </c>
      <c r="I56" s="214" t="s">
        <v>2008</v>
      </c>
      <c r="J56" s="212">
        <v>2.4000000953674316</v>
      </c>
      <c r="K56" s="213">
        <v>0.3</v>
      </c>
      <c r="L56" s="211">
        <v>94</v>
      </c>
      <c r="M56" s="211">
        <v>2</v>
      </c>
      <c r="N56" s="214" t="s">
        <v>2007</v>
      </c>
      <c r="O56" s="214" t="s">
        <v>2008</v>
      </c>
      <c r="P56" s="212">
        <v>7</v>
      </c>
      <c r="Q56" s="213">
        <v>0.37</v>
      </c>
      <c r="R56" s="211">
        <v>96</v>
      </c>
      <c r="T56" s="214" t="s">
        <v>1545</v>
      </c>
      <c r="V56" s="212">
        <v>10.600000381469727</v>
      </c>
      <c r="W56" s="213">
        <v>0.44</v>
      </c>
      <c r="X56" s="211">
        <v>88</v>
      </c>
      <c r="Y56" s="211">
        <v>8</v>
      </c>
      <c r="Z56" s="214" t="s">
        <v>1736</v>
      </c>
      <c r="AA56" s="214" t="s">
        <v>1737</v>
      </c>
      <c r="AB56" s="212">
        <v>6</v>
      </c>
      <c r="AC56" s="213">
        <v>0.4</v>
      </c>
      <c r="AD56" s="211">
        <v>92</v>
      </c>
      <c r="AE56" s="211">
        <v>4</v>
      </c>
      <c r="AF56" s="214" t="s">
        <v>1769</v>
      </c>
      <c r="AG56" s="214" t="s">
        <v>1770</v>
      </c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2"/>
      <c r="DH56" s="202"/>
      <c r="DI56" s="202"/>
      <c r="DJ56" s="202"/>
      <c r="DK56" s="202"/>
      <c r="DL56" s="202"/>
      <c r="DM56" s="202"/>
      <c r="DN56" s="202"/>
      <c r="DO56" s="202"/>
      <c r="DP56" s="202"/>
      <c r="DQ56" s="202"/>
      <c r="DR56" s="202"/>
      <c r="DS56" s="202"/>
      <c r="DT56" s="202"/>
      <c r="DU56" s="202"/>
      <c r="DV56" s="202"/>
      <c r="DW56" s="202"/>
      <c r="DX56" s="202"/>
      <c r="DY56" s="202"/>
      <c r="DZ56" s="202"/>
      <c r="EA56" s="202"/>
      <c r="EB56" s="202"/>
      <c r="EC56" s="202"/>
      <c r="ED56" s="202"/>
      <c r="EE56" s="202"/>
      <c r="EF56" s="202"/>
      <c r="EG56" s="202"/>
      <c r="EH56" s="202"/>
      <c r="EI56" s="202"/>
      <c r="EJ56" s="202"/>
      <c r="EK56" s="202"/>
      <c r="EL56" s="202"/>
      <c r="EM56" s="202"/>
      <c r="EN56" s="202"/>
      <c r="EO56" s="202"/>
      <c r="EP56" s="202"/>
      <c r="EQ56" s="202"/>
      <c r="ER56" s="202"/>
      <c r="ES56" s="202"/>
      <c r="ET56" s="202"/>
      <c r="EU56" s="202"/>
      <c r="EV56" s="202"/>
      <c r="EW56" s="202"/>
      <c r="EX56" s="202"/>
      <c r="EY56" s="202"/>
      <c r="EZ56" s="202"/>
      <c r="FA56" s="202"/>
      <c r="FB56" s="202"/>
      <c r="FC56" s="202"/>
      <c r="FD56" s="202"/>
      <c r="FE56" s="202"/>
      <c r="FF56" s="202"/>
      <c r="FG56" s="202"/>
      <c r="FH56" s="202"/>
      <c r="FI56" s="202"/>
      <c r="FJ56" s="202"/>
      <c r="FK56" s="202"/>
      <c r="FL56" s="202"/>
      <c r="FM56" s="202"/>
      <c r="FN56" s="202"/>
      <c r="FO56" s="202"/>
      <c r="FP56" s="202"/>
      <c r="FQ56" s="202"/>
      <c r="FR56" s="202"/>
      <c r="FS56" s="202"/>
      <c r="FT56" s="202"/>
      <c r="FU56" s="202"/>
      <c r="FV56" s="202"/>
      <c r="FW56" s="202"/>
      <c r="FX56" s="202"/>
      <c r="FY56" s="202"/>
      <c r="FZ56" s="202"/>
      <c r="GA56" s="202"/>
      <c r="GB56" s="202"/>
    </row>
    <row r="57" spans="1:184" x14ac:dyDescent="0.2">
      <c r="A57" s="205">
        <f t="shared" si="1"/>
        <v>661</v>
      </c>
      <c r="B57" s="215" t="s">
        <v>1851</v>
      </c>
      <c r="C57" s="216">
        <v>71</v>
      </c>
      <c r="D57" s="217">
        <v>26.200000762939453</v>
      </c>
      <c r="E57" s="218">
        <v>0.4</v>
      </c>
      <c r="F57" s="216">
        <v>69</v>
      </c>
      <c r="G57" s="216">
        <v>2</v>
      </c>
      <c r="H57" s="219" t="s">
        <v>2552</v>
      </c>
      <c r="I57" s="219" t="s">
        <v>2553</v>
      </c>
      <c r="J57" s="217">
        <v>2.2000000476837158</v>
      </c>
      <c r="K57" s="218">
        <v>0.28000000000000003</v>
      </c>
      <c r="L57" s="216">
        <v>71</v>
      </c>
      <c r="N57" s="219" t="s">
        <v>1545</v>
      </c>
      <c r="P57" s="217">
        <v>7.8000001907348633</v>
      </c>
      <c r="Q57" s="218">
        <v>0.41</v>
      </c>
      <c r="R57" s="216">
        <v>68</v>
      </c>
      <c r="S57" s="216">
        <v>3</v>
      </c>
      <c r="T57" s="219" t="s">
        <v>4068</v>
      </c>
      <c r="U57" s="219" t="s">
        <v>4069</v>
      </c>
      <c r="V57" s="217">
        <v>10.699999809265137</v>
      </c>
      <c r="W57" s="218">
        <v>0.45</v>
      </c>
      <c r="X57" s="216">
        <v>68</v>
      </c>
      <c r="Y57" s="216">
        <v>3</v>
      </c>
      <c r="Z57" s="219" t="s">
        <v>4068</v>
      </c>
      <c r="AA57" s="219" t="s">
        <v>4069</v>
      </c>
      <c r="AB57" s="217">
        <v>5.4000000953674316</v>
      </c>
      <c r="AC57" s="218">
        <v>0.36</v>
      </c>
      <c r="AD57" s="216">
        <v>68</v>
      </c>
      <c r="AE57" s="216">
        <v>3</v>
      </c>
      <c r="AF57" s="219" t="s">
        <v>4068</v>
      </c>
      <c r="AG57" s="219" t="s">
        <v>4069</v>
      </c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2"/>
      <c r="DH57" s="202"/>
      <c r="DI57" s="202"/>
      <c r="DJ57" s="202"/>
      <c r="DK57" s="202"/>
      <c r="DL57" s="202"/>
      <c r="DM57" s="202"/>
      <c r="DN57" s="202"/>
      <c r="DO57" s="202"/>
      <c r="DP57" s="202"/>
      <c r="DQ57" s="202"/>
      <c r="DR57" s="202"/>
      <c r="DS57" s="202"/>
      <c r="DT57" s="202"/>
      <c r="DU57" s="202"/>
      <c r="DV57" s="202"/>
      <c r="DW57" s="202"/>
      <c r="DX57" s="202"/>
      <c r="DY57" s="202"/>
      <c r="DZ57" s="202"/>
      <c r="EA57" s="202"/>
      <c r="EB57" s="202"/>
      <c r="EC57" s="202"/>
      <c r="ED57" s="202"/>
      <c r="EE57" s="202"/>
      <c r="EF57" s="202"/>
      <c r="EG57" s="202"/>
      <c r="EH57" s="202"/>
      <c r="EI57" s="202"/>
      <c r="EJ57" s="202"/>
      <c r="EK57" s="202"/>
      <c r="EL57" s="202"/>
      <c r="EM57" s="202"/>
      <c r="EN57" s="202"/>
      <c r="EO57" s="202"/>
      <c r="EP57" s="202"/>
      <c r="EQ57" s="202"/>
      <c r="ER57" s="202"/>
      <c r="ES57" s="202"/>
      <c r="ET57" s="202"/>
      <c r="EU57" s="202"/>
      <c r="EV57" s="202"/>
      <c r="EW57" s="202"/>
      <c r="EX57" s="202"/>
      <c r="EY57" s="202"/>
      <c r="EZ57" s="202"/>
      <c r="FA57" s="202"/>
      <c r="FB57" s="202"/>
      <c r="FC57" s="202"/>
      <c r="FD57" s="202"/>
      <c r="FE57" s="202"/>
      <c r="FF57" s="202"/>
      <c r="FG57" s="202"/>
      <c r="FH57" s="202"/>
      <c r="FI57" s="202"/>
      <c r="FJ57" s="202"/>
      <c r="FK57" s="202"/>
      <c r="FL57" s="202"/>
      <c r="FM57" s="202"/>
      <c r="FN57" s="202"/>
      <c r="FO57" s="202"/>
      <c r="FP57" s="202"/>
      <c r="FQ57" s="202"/>
      <c r="FR57" s="202"/>
      <c r="FS57" s="202"/>
      <c r="FT57" s="202"/>
      <c r="FU57" s="202"/>
      <c r="FV57" s="202"/>
      <c r="FW57" s="202"/>
      <c r="FX57" s="202"/>
      <c r="FY57" s="202"/>
      <c r="FZ57" s="202"/>
      <c r="GA57" s="202"/>
      <c r="GB57" s="202"/>
    </row>
    <row r="58" spans="1:184" x14ac:dyDescent="0.2">
      <c r="A58" s="205">
        <f t="shared" si="1"/>
        <v>671</v>
      </c>
      <c r="B58" s="204" t="s">
        <v>1858</v>
      </c>
      <c r="C58" s="211">
        <v>158</v>
      </c>
      <c r="D58" s="212">
        <v>35.400001525878906</v>
      </c>
      <c r="E58" s="213">
        <v>0.54</v>
      </c>
      <c r="F58" s="211">
        <v>138</v>
      </c>
      <c r="G58" s="211">
        <v>20</v>
      </c>
      <c r="H58" s="214" t="s">
        <v>2816</v>
      </c>
      <c r="I58" s="214" t="s">
        <v>2817</v>
      </c>
      <c r="J58" s="212">
        <v>3.7000000476837158</v>
      </c>
      <c r="K58" s="213">
        <v>0.46</v>
      </c>
      <c r="L58" s="211">
        <v>123</v>
      </c>
      <c r="M58" s="211">
        <v>35</v>
      </c>
      <c r="N58" s="214" t="s">
        <v>4661</v>
      </c>
      <c r="O58" s="214" t="s">
        <v>4662</v>
      </c>
      <c r="P58" s="212">
        <v>9.3999996185302734</v>
      </c>
      <c r="Q58" s="213">
        <v>0.49</v>
      </c>
      <c r="R58" s="211">
        <v>144</v>
      </c>
      <c r="S58" s="211">
        <v>14</v>
      </c>
      <c r="T58" s="214" t="s">
        <v>4663</v>
      </c>
      <c r="U58" s="214" t="s">
        <v>4664</v>
      </c>
      <c r="V58" s="212">
        <v>14.399999618530273</v>
      </c>
      <c r="W58" s="213">
        <v>0.6</v>
      </c>
      <c r="X58" s="211">
        <v>97</v>
      </c>
      <c r="Y58" s="211">
        <v>61</v>
      </c>
      <c r="Z58" s="214" t="s">
        <v>4665</v>
      </c>
      <c r="AA58" s="214" t="s">
        <v>4666</v>
      </c>
      <c r="AB58" s="212">
        <v>8</v>
      </c>
      <c r="AC58" s="213">
        <v>0.53</v>
      </c>
      <c r="AD58" s="211">
        <v>127</v>
      </c>
      <c r="AE58" s="211">
        <v>31</v>
      </c>
      <c r="AF58" s="214" t="s">
        <v>2171</v>
      </c>
      <c r="AG58" s="214" t="s">
        <v>2172</v>
      </c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2"/>
      <c r="DH58" s="202"/>
      <c r="DI58" s="202"/>
      <c r="DJ58" s="202"/>
      <c r="DK58" s="202"/>
      <c r="DL58" s="202"/>
      <c r="DM58" s="202"/>
      <c r="DN58" s="202"/>
      <c r="DO58" s="202"/>
      <c r="DP58" s="202"/>
      <c r="DQ58" s="202"/>
      <c r="DR58" s="202"/>
      <c r="DS58" s="202"/>
      <c r="DT58" s="202"/>
      <c r="DU58" s="202"/>
      <c r="DV58" s="202"/>
      <c r="DW58" s="202"/>
      <c r="DX58" s="202"/>
      <c r="DY58" s="202"/>
      <c r="DZ58" s="202"/>
      <c r="EA58" s="202"/>
      <c r="EB58" s="202"/>
      <c r="EC58" s="202"/>
      <c r="ED58" s="202"/>
      <c r="EE58" s="202"/>
      <c r="EF58" s="202"/>
      <c r="EG58" s="202"/>
      <c r="EH58" s="202"/>
      <c r="EI58" s="202"/>
      <c r="EJ58" s="202"/>
      <c r="EK58" s="202"/>
      <c r="EL58" s="202"/>
      <c r="EM58" s="202"/>
      <c r="EN58" s="202"/>
      <c r="EO58" s="202"/>
      <c r="EP58" s="202"/>
      <c r="EQ58" s="202"/>
      <c r="ER58" s="202"/>
      <c r="ES58" s="202"/>
      <c r="ET58" s="202"/>
      <c r="EU58" s="202"/>
      <c r="EV58" s="202"/>
      <c r="EW58" s="202"/>
      <c r="EX58" s="202"/>
      <c r="EY58" s="202"/>
      <c r="EZ58" s="202"/>
      <c r="FA58" s="202"/>
      <c r="FB58" s="202"/>
      <c r="FC58" s="202"/>
      <c r="FD58" s="202"/>
      <c r="FE58" s="202"/>
      <c r="FF58" s="202"/>
      <c r="FG58" s="202"/>
      <c r="FH58" s="202"/>
      <c r="FI58" s="202"/>
      <c r="FJ58" s="202"/>
      <c r="FK58" s="202"/>
      <c r="FL58" s="202"/>
      <c r="FM58" s="202"/>
      <c r="FN58" s="202"/>
      <c r="FO58" s="202"/>
      <c r="FP58" s="202"/>
      <c r="FQ58" s="202"/>
      <c r="FR58" s="202"/>
      <c r="FS58" s="202"/>
      <c r="FT58" s="202"/>
      <c r="FU58" s="202"/>
      <c r="FV58" s="202"/>
      <c r="FW58" s="202"/>
      <c r="FX58" s="202"/>
      <c r="FY58" s="202"/>
      <c r="FZ58" s="202"/>
      <c r="GA58" s="202"/>
      <c r="GB58" s="202"/>
    </row>
    <row r="59" spans="1:184" x14ac:dyDescent="0.2">
      <c r="A59" s="205">
        <f t="shared" si="1"/>
        <v>681</v>
      </c>
      <c r="B59" s="215" t="s">
        <v>1867</v>
      </c>
      <c r="C59" s="216">
        <v>67</v>
      </c>
      <c r="D59" s="217">
        <v>29.600000381469727</v>
      </c>
      <c r="E59" s="218">
        <v>0.45</v>
      </c>
      <c r="F59" s="216">
        <v>66</v>
      </c>
      <c r="G59" s="216">
        <v>1</v>
      </c>
      <c r="H59" s="219" t="s">
        <v>1708</v>
      </c>
      <c r="I59" s="219" t="s">
        <v>1709</v>
      </c>
      <c r="J59" s="217">
        <v>2.7000000476837158</v>
      </c>
      <c r="K59" s="218">
        <v>0.35</v>
      </c>
      <c r="L59" s="216">
        <v>63</v>
      </c>
      <c r="M59" s="216">
        <v>4</v>
      </c>
      <c r="N59" s="219" t="s">
        <v>1706</v>
      </c>
      <c r="O59" s="219" t="s">
        <v>1707</v>
      </c>
      <c r="P59" s="217">
        <v>8.1999998092651367</v>
      </c>
      <c r="Q59" s="218">
        <v>0.43</v>
      </c>
      <c r="R59" s="216">
        <v>66</v>
      </c>
      <c r="S59" s="216">
        <v>1</v>
      </c>
      <c r="T59" s="219" t="s">
        <v>1708</v>
      </c>
      <c r="U59" s="219" t="s">
        <v>1709</v>
      </c>
      <c r="V59" s="217">
        <v>12.5</v>
      </c>
      <c r="W59" s="218">
        <v>0.52</v>
      </c>
      <c r="X59" s="216">
        <v>60</v>
      </c>
      <c r="Y59" s="216">
        <v>7</v>
      </c>
      <c r="Z59" s="219" t="s">
        <v>3470</v>
      </c>
      <c r="AA59" s="219" t="s">
        <v>3471</v>
      </c>
      <c r="AB59" s="217">
        <v>6.1999998092651367</v>
      </c>
      <c r="AC59" s="218">
        <v>0.41</v>
      </c>
      <c r="AD59" s="216">
        <v>64</v>
      </c>
      <c r="AE59" s="216">
        <v>3</v>
      </c>
      <c r="AF59" s="219" t="s">
        <v>2648</v>
      </c>
      <c r="AG59" s="219" t="s">
        <v>2649</v>
      </c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2"/>
      <c r="DH59" s="202"/>
      <c r="DI59" s="202"/>
      <c r="DJ59" s="202"/>
      <c r="DK59" s="202"/>
      <c r="DL59" s="202"/>
      <c r="DM59" s="202"/>
      <c r="DN59" s="202"/>
      <c r="DO59" s="202"/>
      <c r="DP59" s="202"/>
      <c r="DQ59" s="202"/>
      <c r="DR59" s="202"/>
      <c r="DS59" s="202"/>
      <c r="DT59" s="202"/>
      <c r="DU59" s="202"/>
      <c r="DV59" s="202"/>
      <c r="DW59" s="202"/>
      <c r="DX59" s="202"/>
      <c r="DY59" s="202"/>
      <c r="DZ59" s="202"/>
      <c r="EA59" s="202"/>
      <c r="EB59" s="202"/>
      <c r="EC59" s="202"/>
      <c r="ED59" s="202"/>
      <c r="EE59" s="202"/>
      <c r="EF59" s="202"/>
      <c r="EG59" s="202"/>
      <c r="EH59" s="202"/>
      <c r="EI59" s="202"/>
      <c r="EJ59" s="202"/>
      <c r="EK59" s="202"/>
      <c r="EL59" s="202"/>
      <c r="EM59" s="202"/>
      <c r="EN59" s="202"/>
      <c r="EO59" s="202"/>
      <c r="EP59" s="202"/>
      <c r="EQ59" s="202"/>
      <c r="ER59" s="202"/>
      <c r="ES59" s="202"/>
      <c r="ET59" s="202"/>
      <c r="EU59" s="202"/>
      <c r="EV59" s="202"/>
      <c r="EW59" s="202"/>
      <c r="EX59" s="202"/>
      <c r="EY59" s="202"/>
      <c r="EZ59" s="202"/>
      <c r="FA59" s="202"/>
      <c r="FB59" s="202"/>
      <c r="FC59" s="202"/>
      <c r="FD59" s="202"/>
      <c r="FE59" s="202"/>
      <c r="FF59" s="202"/>
      <c r="FG59" s="202"/>
      <c r="FH59" s="202"/>
      <c r="FI59" s="202"/>
      <c r="FJ59" s="202"/>
      <c r="FK59" s="202"/>
      <c r="FL59" s="202"/>
      <c r="FM59" s="202"/>
      <c r="FN59" s="202"/>
      <c r="FO59" s="202"/>
      <c r="FP59" s="202"/>
      <c r="FQ59" s="202"/>
      <c r="FR59" s="202"/>
      <c r="FS59" s="202"/>
      <c r="FT59" s="202"/>
      <c r="FU59" s="202"/>
      <c r="FV59" s="202"/>
      <c r="FW59" s="202"/>
      <c r="FX59" s="202"/>
      <c r="FY59" s="202"/>
      <c r="FZ59" s="202"/>
      <c r="GA59" s="202"/>
      <c r="GB59" s="202"/>
    </row>
    <row r="60" spans="1:184" x14ac:dyDescent="0.2">
      <c r="A60" s="205">
        <f t="shared" si="1"/>
        <v>721</v>
      </c>
      <c r="B60" s="204" t="s">
        <v>1872</v>
      </c>
      <c r="C60" s="211">
        <v>85</v>
      </c>
      <c r="D60" s="212">
        <v>29.299999237060547</v>
      </c>
      <c r="E60" s="213">
        <v>0.44</v>
      </c>
      <c r="F60" s="211">
        <v>82</v>
      </c>
      <c r="G60" s="211">
        <v>3</v>
      </c>
      <c r="H60" s="214" t="s">
        <v>1845</v>
      </c>
      <c r="I60" s="214" t="s">
        <v>1846</v>
      </c>
      <c r="J60" s="212">
        <v>2.5999999046325684</v>
      </c>
      <c r="K60" s="213">
        <v>0.33</v>
      </c>
      <c r="L60" s="211">
        <v>78</v>
      </c>
      <c r="M60" s="211">
        <v>7</v>
      </c>
      <c r="N60" s="214" t="s">
        <v>2692</v>
      </c>
      <c r="O60" s="214" t="s">
        <v>2693</v>
      </c>
      <c r="P60" s="212">
        <v>8.3999996185302734</v>
      </c>
      <c r="Q60" s="213">
        <v>0.44</v>
      </c>
      <c r="R60" s="211">
        <v>78</v>
      </c>
      <c r="S60" s="211">
        <v>7</v>
      </c>
      <c r="T60" s="214" t="s">
        <v>2692</v>
      </c>
      <c r="U60" s="214" t="s">
        <v>2693</v>
      </c>
      <c r="V60" s="212">
        <v>11.5</v>
      </c>
      <c r="W60" s="213">
        <v>0.48</v>
      </c>
      <c r="X60" s="211">
        <v>75</v>
      </c>
      <c r="Y60" s="211">
        <v>10</v>
      </c>
      <c r="Z60" s="214" t="s">
        <v>1925</v>
      </c>
      <c r="AA60" s="214" t="s">
        <v>1926</v>
      </c>
      <c r="AB60" s="212">
        <v>6.8000001907348633</v>
      </c>
      <c r="AC60" s="213">
        <v>0.46</v>
      </c>
      <c r="AD60" s="211">
        <v>80</v>
      </c>
      <c r="AE60" s="211">
        <v>5</v>
      </c>
      <c r="AF60" s="214" t="s">
        <v>1800</v>
      </c>
      <c r="AG60" s="214" t="s">
        <v>1801</v>
      </c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2"/>
      <c r="DH60" s="202"/>
      <c r="DI60" s="202"/>
      <c r="DJ60" s="202"/>
      <c r="DK60" s="202"/>
      <c r="DL60" s="202"/>
      <c r="DM60" s="202"/>
      <c r="DN60" s="202"/>
      <c r="DO60" s="202"/>
      <c r="DP60" s="202"/>
      <c r="DQ60" s="202"/>
      <c r="DR60" s="202"/>
      <c r="DS60" s="202"/>
      <c r="DT60" s="202"/>
      <c r="DU60" s="202"/>
      <c r="DV60" s="202"/>
      <c r="DW60" s="202"/>
      <c r="DX60" s="202"/>
      <c r="DY60" s="202"/>
      <c r="DZ60" s="202"/>
      <c r="EA60" s="202"/>
      <c r="EB60" s="202"/>
      <c r="EC60" s="202"/>
      <c r="ED60" s="202"/>
      <c r="EE60" s="202"/>
      <c r="EF60" s="202"/>
      <c r="EG60" s="202"/>
      <c r="EH60" s="202"/>
      <c r="EI60" s="202"/>
      <c r="EJ60" s="202"/>
      <c r="EK60" s="202"/>
      <c r="EL60" s="202"/>
      <c r="EM60" s="202"/>
      <c r="EN60" s="202"/>
      <c r="EO60" s="202"/>
      <c r="EP60" s="202"/>
      <c r="EQ60" s="202"/>
      <c r="ER60" s="202"/>
      <c r="ES60" s="202"/>
      <c r="ET60" s="202"/>
      <c r="EU60" s="202"/>
      <c r="EV60" s="202"/>
      <c r="EW60" s="202"/>
      <c r="EX60" s="202"/>
      <c r="EY60" s="202"/>
      <c r="EZ60" s="202"/>
      <c r="FA60" s="202"/>
      <c r="FB60" s="202"/>
      <c r="FC60" s="202"/>
      <c r="FD60" s="202"/>
      <c r="FE60" s="202"/>
      <c r="FF60" s="202"/>
      <c r="FG60" s="202"/>
      <c r="FH60" s="202"/>
      <c r="FI60" s="202"/>
      <c r="FJ60" s="202"/>
      <c r="FK60" s="202"/>
      <c r="FL60" s="202"/>
      <c r="FM60" s="202"/>
      <c r="FN60" s="202"/>
      <c r="FO60" s="202"/>
      <c r="FP60" s="202"/>
      <c r="FQ60" s="202"/>
      <c r="FR60" s="202"/>
      <c r="FS60" s="202"/>
      <c r="FT60" s="202"/>
      <c r="FU60" s="202"/>
      <c r="FV60" s="202"/>
      <c r="FW60" s="202"/>
      <c r="FX60" s="202"/>
      <c r="FY60" s="202"/>
      <c r="FZ60" s="202"/>
      <c r="GA60" s="202"/>
      <c r="GB60" s="202"/>
    </row>
    <row r="61" spans="1:184" x14ac:dyDescent="0.2">
      <c r="A61" s="205">
        <f t="shared" si="1"/>
        <v>761</v>
      </c>
      <c r="B61" s="215" t="s">
        <v>1881</v>
      </c>
      <c r="C61" s="216">
        <v>77</v>
      </c>
      <c r="D61" s="217">
        <v>30</v>
      </c>
      <c r="E61" s="218">
        <v>0.45</v>
      </c>
      <c r="F61" s="216">
        <v>73</v>
      </c>
      <c r="G61" s="216">
        <v>4</v>
      </c>
      <c r="H61" s="219" t="s">
        <v>3667</v>
      </c>
      <c r="I61" s="219" t="s">
        <v>3668</v>
      </c>
      <c r="J61" s="217">
        <v>2.7000000476837158</v>
      </c>
      <c r="K61" s="218">
        <v>0.34</v>
      </c>
      <c r="L61" s="216">
        <v>72</v>
      </c>
      <c r="M61" s="216">
        <v>5</v>
      </c>
      <c r="N61" s="219" t="s">
        <v>4183</v>
      </c>
      <c r="O61" s="219" t="s">
        <v>4184</v>
      </c>
      <c r="P61" s="217">
        <v>8</v>
      </c>
      <c r="Q61" s="218">
        <v>0.42</v>
      </c>
      <c r="R61" s="216">
        <v>75</v>
      </c>
      <c r="S61" s="216">
        <v>2</v>
      </c>
      <c r="T61" s="219" t="s">
        <v>3559</v>
      </c>
      <c r="U61" s="219" t="s">
        <v>3560</v>
      </c>
      <c r="V61" s="217">
        <v>12.600000381469727</v>
      </c>
      <c r="W61" s="218">
        <v>0.53</v>
      </c>
      <c r="X61" s="216">
        <v>65</v>
      </c>
      <c r="Y61" s="216">
        <v>12</v>
      </c>
      <c r="Z61" s="219" t="s">
        <v>4146</v>
      </c>
      <c r="AA61" s="219" t="s">
        <v>4147</v>
      </c>
      <c r="AB61" s="217">
        <v>6.6999998092651367</v>
      </c>
      <c r="AC61" s="218">
        <v>0.45</v>
      </c>
      <c r="AD61" s="216">
        <v>72</v>
      </c>
      <c r="AE61" s="216">
        <v>5</v>
      </c>
      <c r="AF61" s="219" t="s">
        <v>4183</v>
      </c>
      <c r="AG61" s="219" t="s">
        <v>4184</v>
      </c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2"/>
      <c r="DH61" s="202"/>
      <c r="DI61" s="202"/>
      <c r="DJ61" s="202"/>
      <c r="DK61" s="202"/>
      <c r="DL61" s="202"/>
      <c r="DM61" s="202"/>
      <c r="DN61" s="202"/>
      <c r="DO61" s="202"/>
      <c r="DP61" s="202"/>
      <c r="DQ61" s="202"/>
      <c r="DR61" s="202"/>
      <c r="DS61" s="202"/>
      <c r="DT61" s="202"/>
      <c r="DU61" s="202"/>
      <c r="DV61" s="202"/>
      <c r="DW61" s="202"/>
      <c r="DX61" s="202"/>
      <c r="DY61" s="202"/>
      <c r="DZ61" s="202"/>
      <c r="EA61" s="202"/>
      <c r="EB61" s="202"/>
      <c r="EC61" s="202"/>
      <c r="ED61" s="202"/>
      <c r="EE61" s="202"/>
      <c r="EF61" s="202"/>
      <c r="EG61" s="202"/>
      <c r="EH61" s="202"/>
      <c r="EI61" s="202"/>
      <c r="EJ61" s="202"/>
      <c r="EK61" s="202"/>
      <c r="EL61" s="202"/>
      <c r="EM61" s="202"/>
      <c r="EN61" s="202"/>
      <c r="EO61" s="202"/>
      <c r="EP61" s="202"/>
      <c r="EQ61" s="202"/>
      <c r="ER61" s="202"/>
      <c r="ES61" s="202"/>
      <c r="ET61" s="202"/>
      <c r="EU61" s="202"/>
      <c r="EV61" s="202"/>
      <c r="EW61" s="202"/>
      <c r="EX61" s="202"/>
      <c r="EY61" s="202"/>
      <c r="EZ61" s="202"/>
      <c r="FA61" s="202"/>
      <c r="FB61" s="202"/>
      <c r="FC61" s="202"/>
      <c r="FD61" s="202"/>
      <c r="FE61" s="202"/>
      <c r="FF61" s="202"/>
      <c r="FG61" s="202"/>
      <c r="FH61" s="202"/>
      <c r="FI61" s="202"/>
      <c r="FJ61" s="202"/>
      <c r="FK61" s="202"/>
      <c r="FL61" s="202"/>
      <c r="FM61" s="202"/>
      <c r="FN61" s="202"/>
      <c r="FO61" s="202"/>
      <c r="FP61" s="202"/>
      <c r="FQ61" s="202"/>
      <c r="FR61" s="202"/>
      <c r="FS61" s="202"/>
      <c r="FT61" s="202"/>
      <c r="FU61" s="202"/>
      <c r="FV61" s="202"/>
      <c r="FW61" s="202"/>
      <c r="FX61" s="202"/>
      <c r="FY61" s="202"/>
      <c r="FZ61" s="202"/>
      <c r="GA61" s="202"/>
      <c r="GB61" s="202"/>
    </row>
    <row r="62" spans="1:184" x14ac:dyDescent="0.2">
      <c r="A62" s="205">
        <f t="shared" si="1"/>
        <v>771</v>
      </c>
      <c r="B62" s="204" t="s">
        <v>1884</v>
      </c>
      <c r="C62" s="211">
        <v>51</v>
      </c>
      <c r="D62" s="212">
        <v>27.399999618530273</v>
      </c>
      <c r="E62" s="213">
        <v>0.41</v>
      </c>
      <c r="F62" s="211">
        <v>50</v>
      </c>
      <c r="G62" s="211">
        <v>1</v>
      </c>
      <c r="H62" s="214" t="s">
        <v>4667</v>
      </c>
      <c r="I62" s="214" t="s">
        <v>4668</v>
      </c>
      <c r="J62" s="212">
        <v>2.5</v>
      </c>
      <c r="K62" s="213">
        <v>0.32</v>
      </c>
      <c r="L62" s="211">
        <v>48</v>
      </c>
      <c r="M62" s="211">
        <v>3</v>
      </c>
      <c r="N62" s="214" t="s">
        <v>1800</v>
      </c>
      <c r="O62" s="214" t="s">
        <v>1801</v>
      </c>
      <c r="P62" s="212">
        <v>7.1999998092651367</v>
      </c>
      <c r="Q62" s="213">
        <v>0.38</v>
      </c>
      <c r="R62" s="211">
        <v>50</v>
      </c>
      <c r="S62" s="211">
        <v>1</v>
      </c>
      <c r="T62" s="214" t="s">
        <v>4667</v>
      </c>
      <c r="U62" s="214" t="s">
        <v>4668</v>
      </c>
      <c r="V62" s="212">
        <v>11.899999618530273</v>
      </c>
      <c r="W62" s="213">
        <v>0.5</v>
      </c>
      <c r="X62" s="211">
        <v>44</v>
      </c>
      <c r="Y62" s="211">
        <v>7</v>
      </c>
      <c r="Z62" s="214" t="s">
        <v>4295</v>
      </c>
      <c r="AA62" s="214" t="s">
        <v>4296</v>
      </c>
      <c r="AB62" s="212">
        <v>5.8000001907348633</v>
      </c>
      <c r="AC62" s="213">
        <v>0.39</v>
      </c>
      <c r="AD62" s="211">
        <v>49</v>
      </c>
      <c r="AE62" s="211">
        <v>2</v>
      </c>
      <c r="AF62" s="214" t="s">
        <v>1836</v>
      </c>
      <c r="AG62" s="214" t="s">
        <v>1837</v>
      </c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2"/>
      <c r="DH62" s="202"/>
      <c r="DI62" s="202"/>
      <c r="DJ62" s="202"/>
      <c r="DK62" s="202"/>
      <c r="DL62" s="202"/>
      <c r="DM62" s="202"/>
      <c r="DN62" s="202"/>
      <c r="DO62" s="202"/>
      <c r="DP62" s="202"/>
      <c r="DQ62" s="202"/>
      <c r="DR62" s="202"/>
      <c r="DS62" s="202"/>
      <c r="DT62" s="202"/>
      <c r="DU62" s="202"/>
      <c r="DV62" s="202"/>
      <c r="DW62" s="202"/>
      <c r="DX62" s="202"/>
      <c r="DY62" s="202"/>
      <c r="DZ62" s="202"/>
      <c r="EA62" s="202"/>
      <c r="EB62" s="202"/>
      <c r="EC62" s="202"/>
      <c r="ED62" s="202"/>
      <c r="EE62" s="202"/>
      <c r="EF62" s="202"/>
      <c r="EG62" s="202"/>
      <c r="EH62" s="202"/>
      <c r="EI62" s="202"/>
      <c r="EJ62" s="202"/>
      <c r="EK62" s="202"/>
      <c r="EL62" s="202"/>
      <c r="EM62" s="202"/>
      <c r="EN62" s="202"/>
      <c r="EO62" s="202"/>
      <c r="EP62" s="202"/>
      <c r="EQ62" s="202"/>
      <c r="ER62" s="202"/>
      <c r="ES62" s="202"/>
      <c r="ET62" s="202"/>
      <c r="EU62" s="202"/>
      <c r="EV62" s="202"/>
      <c r="EW62" s="202"/>
      <c r="EX62" s="202"/>
      <c r="EY62" s="202"/>
      <c r="EZ62" s="202"/>
      <c r="FA62" s="202"/>
      <c r="FB62" s="202"/>
      <c r="FC62" s="202"/>
      <c r="FD62" s="202"/>
      <c r="FE62" s="202"/>
      <c r="FF62" s="202"/>
      <c r="FG62" s="202"/>
      <c r="FH62" s="202"/>
      <c r="FI62" s="202"/>
      <c r="FJ62" s="202"/>
      <c r="FK62" s="202"/>
      <c r="FL62" s="202"/>
      <c r="FM62" s="202"/>
      <c r="FN62" s="202"/>
      <c r="FO62" s="202"/>
      <c r="FP62" s="202"/>
      <c r="FQ62" s="202"/>
      <c r="FR62" s="202"/>
      <c r="FS62" s="202"/>
      <c r="FT62" s="202"/>
      <c r="FU62" s="202"/>
      <c r="FV62" s="202"/>
      <c r="FW62" s="202"/>
      <c r="FX62" s="202"/>
      <c r="FY62" s="202"/>
      <c r="FZ62" s="202"/>
      <c r="GA62" s="202"/>
      <c r="GB62" s="202"/>
    </row>
    <row r="63" spans="1:184" x14ac:dyDescent="0.2">
      <c r="A63" s="205">
        <f t="shared" si="1"/>
        <v>801</v>
      </c>
      <c r="B63" s="215" t="s">
        <v>1885</v>
      </c>
      <c r="C63" s="216">
        <v>144</v>
      </c>
      <c r="D63" s="217">
        <v>26.299999237060547</v>
      </c>
      <c r="E63" s="218">
        <v>0.4</v>
      </c>
      <c r="F63" s="216">
        <v>142</v>
      </c>
      <c r="G63" s="216">
        <v>2</v>
      </c>
      <c r="H63" s="219" t="s">
        <v>1773</v>
      </c>
      <c r="I63" s="219" t="s">
        <v>1774</v>
      </c>
      <c r="J63" s="217">
        <v>2.7000000476837158</v>
      </c>
      <c r="K63" s="218">
        <v>0.34</v>
      </c>
      <c r="L63" s="216">
        <v>141</v>
      </c>
      <c r="M63" s="216">
        <v>3</v>
      </c>
      <c r="N63" s="219" t="s">
        <v>2007</v>
      </c>
      <c r="O63" s="219" t="s">
        <v>2008</v>
      </c>
      <c r="P63" s="217">
        <v>7.0999999046325684</v>
      </c>
      <c r="Q63" s="218">
        <v>0.37</v>
      </c>
      <c r="R63" s="216">
        <v>142</v>
      </c>
      <c r="S63" s="216">
        <v>2</v>
      </c>
      <c r="T63" s="219" t="s">
        <v>1773</v>
      </c>
      <c r="U63" s="219" t="s">
        <v>1774</v>
      </c>
      <c r="V63" s="217">
        <v>10.600000381469727</v>
      </c>
      <c r="W63" s="218">
        <v>0.44</v>
      </c>
      <c r="X63" s="216">
        <v>131</v>
      </c>
      <c r="Y63" s="216">
        <v>13</v>
      </c>
      <c r="Z63" s="219" t="s">
        <v>4669</v>
      </c>
      <c r="AA63" s="219" t="s">
        <v>4670</v>
      </c>
      <c r="AB63" s="217">
        <v>5.9000000953674316</v>
      </c>
      <c r="AC63" s="218">
        <v>0.39</v>
      </c>
      <c r="AD63" s="216">
        <v>134</v>
      </c>
      <c r="AE63" s="216">
        <v>10</v>
      </c>
      <c r="AF63" s="219" t="s">
        <v>1656</v>
      </c>
      <c r="AG63" s="219" t="s">
        <v>1657</v>
      </c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2"/>
      <c r="DH63" s="202"/>
      <c r="DI63" s="202"/>
      <c r="DJ63" s="202"/>
      <c r="DK63" s="202"/>
      <c r="DL63" s="202"/>
      <c r="DM63" s="202"/>
      <c r="DN63" s="202"/>
      <c r="DO63" s="202"/>
      <c r="DP63" s="202"/>
      <c r="DQ63" s="202"/>
      <c r="DR63" s="202"/>
      <c r="DS63" s="202"/>
      <c r="DT63" s="202"/>
      <c r="DU63" s="202"/>
      <c r="DV63" s="202"/>
      <c r="DW63" s="202"/>
      <c r="DX63" s="202"/>
      <c r="DY63" s="202"/>
      <c r="DZ63" s="202"/>
      <c r="EA63" s="202"/>
      <c r="EB63" s="202"/>
      <c r="EC63" s="202"/>
      <c r="ED63" s="202"/>
      <c r="EE63" s="202"/>
      <c r="EF63" s="202"/>
      <c r="EG63" s="202"/>
      <c r="EH63" s="202"/>
      <c r="EI63" s="202"/>
      <c r="EJ63" s="202"/>
      <c r="EK63" s="202"/>
      <c r="EL63" s="202"/>
      <c r="EM63" s="202"/>
      <c r="EN63" s="202"/>
      <c r="EO63" s="202"/>
      <c r="EP63" s="202"/>
      <c r="EQ63" s="202"/>
      <c r="ER63" s="202"/>
      <c r="ES63" s="202"/>
      <c r="ET63" s="202"/>
      <c r="EU63" s="202"/>
      <c r="EV63" s="202"/>
      <c r="EW63" s="202"/>
      <c r="EX63" s="202"/>
      <c r="EY63" s="202"/>
      <c r="EZ63" s="202"/>
      <c r="FA63" s="202"/>
      <c r="FB63" s="202"/>
      <c r="FC63" s="202"/>
      <c r="FD63" s="202"/>
      <c r="FE63" s="202"/>
      <c r="FF63" s="202"/>
      <c r="FG63" s="202"/>
      <c r="FH63" s="202"/>
      <c r="FI63" s="202"/>
      <c r="FJ63" s="202"/>
      <c r="FK63" s="202"/>
      <c r="FL63" s="202"/>
      <c r="FM63" s="202"/>
      <c r="FN63" s="202"/>
      <c r="FO63" s="202"/>
      <c r="FP63" s="202"/>
      <c r="FQ63" s="202"/>
      <c r="FR63" s="202"/>
      <c r="FS63" s="202"/>
      <c r="FT63" s="202"/>
      <c r="FU63" s="202"/>
      <c r="FV63" s="202"/>
      <c r="FW63" s="202"/>
      <c r="FX63" s="202"/>
      <c r="FY63" s="202"/>
      <c r="FZ63" s="202"/>
      <c r="GA63" s="202"/>
      <c r="GB63" s="202"/>
    </row>
    <row r="64" spans="1:184" x14ac:dyDescent="0.2">
      <c r="A64" s="205">
        <f t="shared" si="1"/>
        <v>831</v>
      </c>
      <c r="B64" s="204" t="s">
        <v>1896</v>
      </c>
      <c r="C64" s="211">
        <v>101</v>
      </c>
      <c r="D64" s="212">
        <v>33</v>
      </c>
      <c r="E64" s="213">
        <v>0.5</v>
      </c>
      <c r="F64" s="211">
        <v>95</v>
      </c>
      <c r="G64" s="211">
        <v>6</v>
      </c>
      <c r="H64" s="214" t="s">
        <v>4273</v>
      </c>
      <c r="I64" s="214" t="s">
        <v>4274</v>
      </c>
      <c r="J64" s="212">
        <v>3.0999999046325684</v>
      </c>
      <c r="K64" s="213">
        <v>0.39</v>
      </c>
      <c r="L64" s="211">
        <v>89</v>
      </c>
      <c r="M64" s="211">
        <v>12</v>
      </c>
      <c r="N64" s="214" t="s">
        <v>4671</v>
      </c>
      <c r="O64" s="214" t="s">
        <v>4672</v>
      </c>
      <c r="P64" s="212">
        <v>8.3999996185302734</v>
      </c>
      <c r="Q64" s="213">
        <v>0.44</v>
      </c>
      <c r="R64" s="211">
        <v>98</v>
      </c>
      <c r="S64" s="211">
        <v>3</v>
      </c>
      <c r="T64" s="214" t="s">
        <v>2362</v>
      </c>
      <c r="U64" s="214" t="s">
        <v>2363</v>
      </c>
      <c r="V64" s="212">
        <v>14</v>
      </c>
      <c r="W64" s="213">
        <v>0.57999999999999996</v>
      </c>
      <c r="X64" s="211">
        <v>79</v>
      </c>
      <c r="Y64" s="211">
        <v>22</v>
      </c>
      <c r="Z64" s="214" t="s">
        <v>4022</v>
      </c>
      <c r="AA64" s="214" t="s">
        <v>4023</v>
      </c>
      <c r="AB64" s="212">
        <v>7.5</v>
      </c>
      <c r="AC64" s="213">
        <v>0.5</v>
      </c>
      <c r="AD64" s="211">
        <v>89</v>
      </c>
      <c r="AE64" s="211">
        <v>12</v>
      </c>
      <c r="AF64" s="214" t="s">
        <v>4671</v>
      </c>
      <c r="AG64" s="214" t="s">
        <v>4672</v>
      </c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2"/>
      <c r="DH64" s="202"/>
      <c r="DI64" s="202"/>
      <c r="DJ64" s="202"/>
      <c r="DK64" s="202"/>
      <c r="DL64" s="202"/>
      <c r="DM64" s="202"/>
      <c r="DN64" s="202"/>
      <c r="DO64" s="202"/>
      <c r="DP64" s="202"/>
      <c r="DQ64" s="202"/>
      <c r="DR64" s="202"/>
      <c r="DS64" s="202"/>
      <c r="DT64" s="202"/>
      <c r="DU64" s="202"/>
      <c r="DV64" s="202"/>
      <c r="DW64" s="202"/>
      <c r="DX64" s="202"/>
      <c r="DY64" s="202"/>
      <c r="DZ64" s="202"/>
      <c r="EA64" s="202"/>
      <c r="EB64" s="202"/>
      <c r="EC64" s="202"/>
      <c r="ED64" s="202"/>
      <c r="EE64" s="202"/>
      <c r="EF64" s="202"/>
      <c r="EG64" s="202"/>
      <c r="EH64" s="202"/>
      <c r="EI64" s="202"/>
      <c r="EJ64" s="202"/>
      <c r="EK64" s="202"/>
      <c r="EL64" s="202"/>
      <c r="EM64" s="202"/>
      <c r="EN64" s="202"/>
      <c r="EO64" s="202"/>
      <c r="EP64" s="202"/>
      <c r="EQ64" s="202"/>
      <c r="ER64" s="202"/>
      <c r="ES64" s="202"/>
      <c r="ET64" s="202"/>
      <c r="EU64" s="202"/>
      <c r="EV64" s="202"/>
      <c r="EW64" s="202"/>
      <c r="EX64" s="202"/>
      <c r="EY64" s="202"/>
      <c r="EZ64" s="202"/>
      <c r="FA64" s="202"/>
      <c r="FB64" s="202"/>
      <c r="FC64" s="202"/>
      <c r="FD64" s="202"/>
      <c r="FE64" s="202"/>
      <c r="FF64" s="202"/>
      <c r="FG64" s="202"/>
      <c r="FH64" s="202"/>
      <c r="FI64" s="202"/>
      <c r="FJ64" s="202"/>
      <c r="FK64" s="202"/>
      <c r="FL64" s="202"/>
      <c r="FM64" s="202"/>
      <c r="FN64" s="202"/>
      <c r="FO64" s="202"/>
      <c r="FP64" s="202"/>
      <c r="FQ64" s="202"/>
      <c r="FR64" s="202"/>
      <c r="FS64" s="202"/>
      <c r="FT64" s="202"/>
      <c r="FU64" s="202"/>
      <c r="FV64" s="202"/>
      <c r="FW64" s="202"/>
      <c r="FX64" s="202"/>
      <c r="FY64" s="202"/>
      <c r="FZ64" s="202"/>
      <c r="GA64" s="202"/>
      <c r="GB64" s="202"/>
    </row>
    <row r="65" spans="1:184" x14ac:dyDescent="0.2">
      <c r="A65" s="205">
        <f t="shared" si="1"/>
        <v>841</v>
      </c>
      <c r="B65" s="215" t="s">
        <v>1907</v>
      </c>
      <c r="C65" s="216">
        <v>62</v>
      </c>
      <c r="D65" s="217">
        <v>31.299999237060547</v>
      </c>
      <c r="E65" s="218">
        <v>0.47</v>
      </c>
      <c r="F65" s="216">
        <v>61</v>
      </c>
      <c r="G65" s="216">
        <v>1</v>
      </c>
      <c r="H65" s="219" t="s">
        <v>2180</v>
      </c>
      <c r="I65" s="219" t="s">
        <v>2181</v>
      </c>
      <c r="J65" s="217">
        <v>2.7000000476837158</v>
      </c>
      <c r="K65" s="218">
        <v>0.34</v>
      </c>
      <c r="L65" s="216">
        <v>60</v>
      </c>
      <c r="M65" s="216">
        <v>2</v>
      </c>
      <c r="N65" s="219" t="s">
        <v>2014</v>
      </c>
      <c r="O65" s="219" t="s">
        <v>2015</v>
      </c>
      <c r="P65" s="217">
        <v>8.5</v>
      </c>
      <c r="Q65" s="218">
        <v>0.45</v>
      </c>
      <c r="R65" s="216">
        <v>62</v>
      </c>
      <c r="T65" s="219" t="s">
        <v>1545</v>
      </c>
      <c r="V65" s="217">
        <v>12.800000190734863</v>
      </c>
      <c r="W65" s="218">
        <v>0.53</v>
      </c>
      <c r="X65" s="216">
        <v>51</v>
      </c>
      <c r="Y65" s="216">
        <v>11</v>
      </c>
      <c r="Z65" s="219" t="s">
        <v>4673</v>
      </c>
      <c r="AA65" s="219" t="s">
        <v>4674</v>
      </c>
      <c r="AB65" s="217">
        <v>7.3000001907348633</v>
      </c>
      <c r="AC65" s="218">
        <v>0.49</v>
      </c>
      <c r="AD65" s="216">
        <v>53</v>
      </c>
      <c r="AE65" s="216">
        <v>9</v>
      </c>
      <c r="AF65" s="219" t="s">
        <v>4271</v>
      </c>
      <c r="AG65" s="219" t="s">
        <v>4272</v>
      </c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2"/>
      <c r="DH65" s="202"/>
      <c r="DI65" s="202"/>
      <c r="DJ65" s="202"/>
      <c r="DK65" s="202"/>
      <c r="DL65" s="202"/>
      <c r="DM65" s="202"/>
      <c r="DN65" s="202"/>
      <c r="DO65" s="202"/>
      <c r="DP65" s="202"/>
      <c r="DQ65" s="202"/>
      <c r="DR65" s="202"/>
      <c r="DS65" s="202"/>
      <c r="DT65" s="202"/>
      <c r="DU65" s="202"/>
      <c r="DV65" s="202"/>
      <c r="DW65" s="202"/>
      <c r="DX65" s="202"/>
      <c r="DY65" s="202"/>
      <c r="DZ65" s="202"/>
      <c r="EA65" s="202"/>
      <c r="EB65" s="202"/>
      <c r="EC65" s="202"/>
      <c r="ED65" s="202"/>
      <c r="EE65" s="202"/>
      <c r="EF65" s="202"/>
      <c r="EG65" s="202"/>
      <c r="EH65" s="202"/>
      <c r="EI65" s="202"/>
      <c r="EJ65" s="202"/>
      <c r="EK65" s="202"/>
      <c r="EL65" s="202"/>
      <c r="EM65" s="202"/>
      <c r="EN65" s="202"/>
      <c r="EO65" s="202"/>
      <c r="EP65" s="202"/>
      <c r="EQ65" s="202"/>
      <c r="ER65" s="202"/>
      <c r="ES65" s="202"/>
      <c r="ET65" s="202"/>
      <c r="EU65" s="202"/>
      <c r="EV65" s="202"/>
      <c r="EW65" s="202"/>
      <c r="EX65" s="202"/>
      <c r="EY65" s="202"/>
      <c r="EZ65" s="202"/>
      <c r="FA65" s="202"/>
      <c r="FB65" s="202"/>
      <c r="FC65" s="202"/>
      <c r="FD65" s="202"/>
      <c r="FE65" s="202"/>
      <c r="FF65" s="202"/>
      <c r="FG65" s="202"/>
      <c r="FH65" s="202"/>
      <c r="FI65" s="202"/>
      <c r="FJ65" s="202"/>
      <c r="FK65" s="202"/>
      <c r="FL65" s="202"/>
      <c r="FM65" s="202"/>
      <c r="FN65" s="202"/>
      <c r="FO65" s="202"/>
      <c r="FP65" s="202"/>
      <c r="FQ65" s="202"/>
      <c r="FR65" s="202"/>
      <c r="FS65" s="202"/>
      <c r="FT65" s="202"/>
      <c r="FU65" s="202"/>
      <c r="FV65" s="202"/>
      <c r="FW65" s="202"/>
      <c r="FX65" s="202"/>
      <c r="FY65" s="202"/>
      <c r="FZ65" s="202"/>
      <c r="GA65" s="202"/>
      <c r="GB65" s="202"/>
    </row>
    <row r="66" spans="1:184" x14ac:dyDescent="0.2">
      <c r="A66" s="205">
        <f t="shared" si="1"/>
        <v>861</v>
      </c>
      <c r="B66" s="204" t="s">
        <v>1916</v>
      </c>
      <c r="C66" s="211">
        <v>34</v>
      </c>
      <c r="D66" s="212">
        <v>29.899999618530273</v>
      </c>
      <c r="E66" s="213">
        <v>0.45</v>
      </c>
      <c r="F66" s="211">
        <v>32</v>
      </c>
      <c r="G66" s="211">
        <v>2</v>
      </c>
      <c r="H66" s="214" t="s">
        <v>1800</v>
      </c>
      <c r="I66" s="214" t="s">
        <v>1801</v>
      </c>
      <c r="J66" s="212">
        <v>2.5</v>
      </c>
      <c r="K66" s="213">
        <v>0.32</v>
      </c>
      <c r="L66" s="211">
        <v>34</v>
      </c>
      <c r="N66" s="214" t="s">
        <v>1545</v>
      </c>
      <c r="P66" s="212">
        <v>8.3000001907348633</v>
      </c>
      <c r="Q66" s="213">
        <v>0.44</v>
      </c>
      <c r="R66" s="211">
        <v>32</v>
      </c>
      <c r="S66" s="211">
        <v>2</v>
      </c>
      <c r="T66" s="214" t="s">
        <v>1800</v>
      </c>
      <c r="U66" s="214" t="s">
        <v>1801</v>
      </c>
      <c r="V66" s="212">
        <v>12.5</v>
      </c>
      <c r="W66" s="213">
        <v>0.52</v>
      </c>
      <c r="X66" s="211">
        <v>30</v>
      </c>
      <c r="Y66" s="211">
        <v>4</v>
      </c>
      <c r="Z66" s="214" t="s">
        <v>1925</v>
      </c>
      <c r="AA66" s="214" t="s">
        <v>1926</v>
      </c>
      <c r="AB66" s="212">
        <v>6.5</v>
      </c>
      <c r="AC66" s="213">
        <v>0.44</v>
      </c>
      <c r="AD66" s="211">
        <v>31</v>
      </c>
      <c r="AE66" s="211">
        <v>3</v>
      </c>
      <c r="AF66" s="214" t="s">
        <v>2966</v>
      </c>
      <c r="AG66" s="214" t="s">
        <v>2967</v>
      </c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2"/>
      <c r="DH66" s="202"/>
      <c r="DI66" s="202"/>
      <c r="DJ66" s="202"/>
      <c r="DK66" s="202"/>
      <c r="DL66" s="202"/>
      <c r="DM66" s="202"/>
      <c r="DN66" s="202"/>
      <c r="DO66" s="202"/>
      <c r="DP66" s="202"/>
      <c r="DQ66" s="202"/>
      <c r="DR66" s="202"/>
      <c r="DS66" s="202"/>
      <c r="DT66" s="202"/>
      <c r="DU66" s="202"/>
      <c r="DV66" s="202"/>
      <c r="DW66" s="202"/>
      <c r="DX66" s="202"/>
      <c r="DY66" s="202"/>
      <c r="DZ66" s="202"/>
      <c r="EA66" s="202"/>
      <c r="EB66" s="202"/>
      <c r="EC66" s="202"/>
      <c r="ED66" s="202"/>
      <c r="EE66" s="202"/>
      <c r="EF66" s="202"/>
      <c r="EG66" s="202"/>
      <c r="EH66" s="202"/>
      <c r="EI66" s="202"/>
      <c r="EJ66" s="202"/>
      <c r="EK66" s="202"/>
      <c r="EL66" s="202"/>
      <c r="EM66" s="202"/>
      <c r="EN66" s="202"/>
      <c r="EO66" s="202"/>
      <c r="EP66" s="202"/>
      <c r="EQ66" s="202"/>
      <c r="ER66" s="202"/>
      <c r="ES66" s="202"/>
      <c r="ET66" s="202"/>
      <c r="EU66" s="202"/>
      <c r="EV66" s="202"/>
      <c r="EW66" s="202"/>
      <c r="EX66" s="202"/>
      <c r="EY66" s="202"/>
      <c r="EZ66" s="202"/>
      <c r="FA66" s="202"/>
      <c r="FB66" s="202"/>
      <c r="FC66" s="202"/>
      <c r="FD66" s="202"/>
      <c r="FE66" s="202"/>
      <c r="FF66" s="202"/>
      <c r="FG66" s="202"/>
      <c r="FH66" s="202"/>
      <c r="FI66" s="202"/>
      <c r="FJ66" s="202"/>
      <c r="FK66" s="202"/>
      <c r="FL66" s="202"/>
      <c r="FM66" s="202"/>
      <c r="FN66" s="202"/>
      <c r="FO66" s="202"/>
      <c r="FP66" s="202"/>
      <c r="FQ66" s="202"/>
      <c r="FR66" s="202"/>
      <c r="FS66" s="202"/>
      <c r="FT66" s="202"/>
      <c r="FU66" s="202"/>
      <c r="FV66" s="202"/>
      <c r="FW66" s="202"/>
      <c r="FX66" s="202"/>
      <c r="FY66" s="202"/>
      <c r="FZ66" s="202"/>
      <c r="GA66" s="202"/>
      <c r="GB66" s="202"/>
    </row>
    <row r="67" spans="1:184" x14ac:dyDescent="0.2">
      <c r="A67" s="205">
        <f t="shared" si="1"/>
        <v>881</v>
      </c>
      <c r="B67" s="215" t="s">
        <v>1917</v>
      </c>
      <c r="C67" s="216">
        <v>80</v>
      </c>
      <c r="D67" s="217">
        <v>27.5</v>
      </c>
      <c r="E67" s="218">
        <v>0.42</v>
      </c>
      <c r="F67" s="216">
        <v>78</v>
      </c>
      <c r="G67" s="216">
        <v>2</v>
      </c>
      <c r="H67" s="219" t="s">
        <v>2147</v>
      </c>
      <c r="I67" s="219" t="s">
        <v>2148</v>
      </c>
      <c r="J67" s="217">
        <v>2.7999999523162842</v>
      </c>
      <c r="K67" s="218">
        <v>0.35</v>
      </c>
      <c r="L67" s="216">
        <v>79</v>
      </c>
      <c r="M67" s="216">
        <v>1</v>
      </c>
      <c r="N67" s="219" t="s">
        <v>2145</v>
      </c>
      <c r="O67" s="219" t="s">
        <v>2146</v>
      </c>
      <c r="P67" s="217">
        <v>7.1999998092651367</v>
      </c>
      <c r="Q67" s="218">
        <v>0.38</v>
      </c>
      <c r="R67" s="216">
        <v>77</v>
      </c>
      <c r="S67" s="216">
        <v>3</v>
      </c>
      <c r="T67" s="219" t="s">
        <v>3613</v>
      </c>
      <c r="U67" s="219" t="s">
        <v>3614</v>
      </c>
      <c r="V67" s="217">
        <v>11.5</v>
      </c>
      <c r="W67" s="218">
        <v>0.48</v>
      </c>
      <c r="X67" s="216">
        <v>74</v>
      </c>
      <c r="Y67" s="216">
        <v>6</v>
      </c>
      <c r="Z67" s="219" t="s">
        <v>2757</v>
      </c>
      <c r="AA67" s="219" t="s">
        <v>2758</v>
      </c>
      <c r="AB67" s="217">
        <v>6</v>
      </c>
      <c r="AC67" s="218">
        <v>0.4</v>
      </c>
      <c r="AD67" s="216">
        <v>75</v>
      </c>
      <c r="AE67" s="216">
        <v>5</v>
      </c>
      <c r="AF67" s="219" t="s">
        <v>2003</v>
      </c>
      <c r="AG67" s="219" t="s">
        <v>2004</v>
      </c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2"/>
      <c r="DH67" s="202"/>
      <c r="DI67" s="202"/>
      <c r="DJ67" s="202"/>
      <c r="DK67" s="202"/>
      <c r="DL67" s="202"/>
      <c r="DM67" s="202"/>
      <c r="DN67" s="202"/>
      <c r="DO67" s="202"/>
      <c r="DP67" s="202"/>
      <c r="DQ67" s="202"/>
      <c r="DR67" s="202"/>
      <c r="DS67" s="202"/>
      <c r="DT67" s="202"/>
      <c r="DU67" s="202"/>
      <c r="DV67" s="202"/>
      <c r="DW67" s="202"/>
      <c r="DX67" s="202"/>
      <c r="DY67" s="202"/>
      <c r="DZ67" s="202"/>
      <c r="EA67" s="202"/>
      <c r="EB67" s="202"/>
      <c r="EC67" s="202"/>
      <c r="ED67" s="202"/>
      <c r="EE67" s="202"/>
      <c r="EF67" s="202"/>
      <c r="EG67" s="202"/>
      <c r="EH67" s="202"/>
      <c r="EI67" s="202"/>
      <c r="EJ67" s="202"/>
      <c r="EK67" s="202"/>
      <c r="EL67" s="202"/>
      <c r="EM67" s="202"/>
      <c r="EN67" s="202"/>
      <c r="EO67" s="202"/>
      <c r="EP67" s="202"/>
      <c r="EQ67" s="202"/>
      <c r="ER67" s="202"/>
      <c r="ES67" s="202"/>
      <c r="ET67" s="202"/>
      <c r="EU67" s="202"/>
      <c r="EV67" s="202"/>
      <c r="EW67" s="202"/>
      <c r="EX67" s="202"/>
      <c r="EY67" s="202"/>
      <c r="EZ67" s="202"/>
      <c r="FA67" s="202"/>
      <c r="FB67" s="202"/>
      <c r="FC67" s="202"/>
      <c r="FD67" s="202"/>
      <c r="FE67" s="202"/>
      <c r="FF67" s="202"/>
      <c r="FG67" s="202"/>
      <c r="FH67" s="202"/>
      <c r="FI67" s="202"/>
      <c r="FJ67" s="202"/>
      <c r="FK67" s="202"/>
      <c r="FL67" s="202"/>
      <c r="FM67" s="202"/>
      <c r="FN67" s="202"/>
      <c r="FO67" s="202"/>
      <c r="FP67" s="202"/>
      <c r="FQ67" s="202"/>
      <c r="FR67" s="202"/>
      <c r="FS67" s="202"/>
      <c r="FT67" s="202"/>
      <c r="FU67" s="202"/>
      <c r="FV67" s="202"/>
      <c r="FW67" s="202"/>
      <c r="FX67" s="202"/>
      <c r="FY67" s="202"/>
      <c r="FZ67" s="202"/>
      <c r="GA67" s="202"/>
      <c r="GB67" s="202"/>
    </row>
    <row r="68" spans="1:184" x14ac:dyDescent="0.2">
      <c r="A68" s="205">
        <f t="shared" si="1"/>
        <v>950</v>
      </c>
      <c r="B68" s="204" t="s">
        <v>1924</v>
      </c>
      <c r="C68" s="211">
        <v>93</v>
      </c>
      <c r="D68" s="212">
        <v>40.299999237060547</v>
      </c>
      <c r="E68" s="213">
        <v>0.61</v>
      </c>
      <c r="F68" s="211">
        <v>65</v>
      </c>
      <c r="G68" s="211">
        <v>28</v>
      </c>
      <c r="H68" s="214" t="s">
        <v>4675</v>
      </c>
      <c r="I68" s="214" t="s">
        <v>4676</v>
      </c>
      <c r="J68" s="212">
        <v>4.4000000953674316</v>
      </c>
      <c r="K68" s="213">
        <v>0.55000000000000004</v>
      </c>
      <c r="L68" s="211">
        <v>61</v>
      </c>
      <c r="M68" s="211">
        <v>32</v>
      </c>
      <c r="N68" s="214" t="s">
        <v>4677</v>
      </c>
      <c r="O68" s="214" t="s">
        <v>4678</v>
      </c>
      <c r="P68" s="212">
        <v>10</v>
      </c>
      <c r="Q68" s="213">
        <v>0.53</v>
      </c>
      <c r="R68" s="211">
        <v>81</v>
      </c>
      <c r="S68" s="211">
        <v>12</v>
      </c>
      <c r="T68" s="214" t="s">
        <v>3904</v>
      </c>
      <c r="U68" s="214" t="s">
        <v>3905</v>
      </c>
      <c r="V68" s="212">
        <v>16.100000381469727</v>
      </c>
      <c r="W68" s="213">
        <v>0.67</v>
      </c>
      <c r="X68" s="211">
        <v>51</v>
      </c>
      <c r="Y68" s="211">
        <v>42</v>
      </c>
      <c r="Z68" s="214" t="s">
        <v>4679</v>
      </c>
      <c r="AA68" s="214" t="s">
        <v>4680</v>
      </c>
      <c r="AB68" s="212">
        <v>9.8000001907348633</v>
      </c>
      <c r="AC68" s="213">
        <v>0.65</v>
      </c>
      <c r="AD68" s="211">
        <v>51</v>
      </c>
      <c r="AE68" s="211">
        <v>42</v>
      </c>
      <c r="AF68" s="214" t="s">
        <v>4679</v>
      </c>
      <c r="AG68" s="214" t="s">
        <v>4680</v>
      </c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2"/>
      <c r="DH68" s="202"/>
      <c r="DI68" s="202"/>
      <c r="DJ68" s="202"/>
      <c r="DK68" s="202"/>
      <c r="DL68" s="202"/>
      <c r="DM68" s="202"/>
      <c r="DN68" s="202"/>
      <c r="DO68" s="202"/>
      <c r="DP68" s="202"/>
      <c r="DQ68" s="202"/>
      <c r="DR68" s="202"/>
      <c r="DS68" s="202"/>
      <c r="DT68" s="202"/>
      <c r="DU68" s="202"/>
      <c r="DV68" s="202"/>
      <c r="DW68" s="202"/>
      <c r="DX68" s="202"/>
      <c r="DY68" s="202"/>
      <c r="DZ68" s="202"/>
      <c r="EA68" s="202"/>
      <c r="EB68" s="202"/>
      <c r="EC68" s="202"/>
      <c r="ED68" s="202"/>
      <c r="EE68" s="202"/>
      <c r="EF68" s="202"/>
      <c r="EG68" s="202"/>
      <c r="EH68" s="202"/>
      <c r="EI68" s="202"/>
      <c r="EJ68" s="202"/>
      <c r="EK68" s="202"/>
      <c r="EL68" s="202"/>
      <c r="EM68" s="202"/>
      <c r="EN68" s="202"/>
      <c r="EO68" s="202"/>
      <c r="EP68" s="202"/>
      <c r="EQ68" s="202"/>
      <c r="ER68" s="202"/>
      <c r="ES68" s="202"/>
      <c r="ET68" s="202"/>
      <c r="EU68" s="202"/>
      <c r="EV68" s="202"/>
      <c r="EW68" s="202"/>
      <c r="EX68" s="202"/>
      <c r="EY68" s="202"/>
      <c r="EZ68" s="202"/>
      <c r="FA68" s="202"/>
      <c r="FB68" s="202"/>
      <c r="FC68" s="202"/>
      <c r="FD68" s="202"/>
      <c r="FE68" s="202"/>
      <c r="FF68" s="202"/>
      <c r="FG68" s="202"/>
      <c r="FH68" s="202"/>
      <c r="FI68" s="202"/>
      <c r="FJ68" s="202"/>
      <c r="FK68" s="202"/>
      <c r="FL68" s="202"/>
      <c r="FM68" s="202"/>
      <c r="FN68" s="202"/>
      <c r="FO68" s="202"/>
      <c r="FP68" s="202"/>
      <c r="FQ68" s="202"/>
      <c r="FR68" s="202"/>
      <c r="FS68" s="202"/>
      <c r="FT68" s="202"/>
      <c r="FU68" s="202"/>
      <c r="FV68" s="202"/>
      <c r="FW68" s="202"/>
      <c r="FX68" s="202"/>
      <c r="FY68" s="202"/>
      <c r="FZ68" s="202"/>
      <c r="GA68" s="202"/>
      <c r="GB68" s="202"/>
    </row>
    <row r="69" spans="1:184" x14ac:dyDescent="0.2">
      <c r="A69" s="205">
        <f t="shared" si="1"/>
        <v>961</v>
      </c>
      <c r="B69" s="215" t="s">
        <v>1933</v>
      </c>
      <c r="C69" s="216">
        <v>94</v>
      </c>
      <c r="D69" s="217">
        <v>38.400001525878906</v>
      </c>
      <c r="E69" s="218">
        <v>0.57999999999999996</v>
      </c>
      <c r="F69" s="216">
        <v>72</v>
      </c>
      <c r="G69" s="216">
        <v>22</v>
      </c>
      <c r="H69" s="219" t="s">
        <v>4681</v>
      </c>
      <c r="I69" s="219" t="s">
        <v>4682</v>
      </c>
      <c r="J69" s="217">
        <v>3.7999999523162842</v>
      </c>
      <c r="K69" s="218">
        <v>0.48</v>
      </c>
      <c r="L69" s="216">
        <v>80</v>
      </c>
      <c r="M69" s="216">
        <v>14</v>
      </c>
      <c r="N69" s="219" t="s">
        <v>2982</v>
      </c>
      <c r="O69" s="219" t="s">
        <v>2983</v>
      </c>
      <c r="P69" s="217">
        <v>10.399999618530273</v>
      </c>
      <c r="Q69" s="218">
        <v>0.55000000000000004</v>
      </c>
      <c r="R69" s="216">
        <v>78</v>
      </c>
      <c r="S69" s="216">
        <v>16</v>
      </c>
      <c r="T69" s="219" t="s">
        <v>2848</v>
      </c>
      <c r="U69" s="219" t="s">
        <v>2849</v>
      </c>
      <c r="V69" s="217">
        <v>15.300000190734863</v>
      </c>
      <c r="W69" s="218">
        <v>0.64</v>
      </c>
      <c r="X69" s="216">
        <v>57</v>
      </c>
      <c r="Y69" s="216">
        <v>37</v>
      </c>
      <c r="Z69" s="219" t="s">
        <v>4683</v>
      </c>
      <c r="AA69" s="219" t="s">
        <v>4684</v>
      </c>
      <c r="AB69" s="217">
        <v>9</v>
      </c>
      <c r="AC69" s="218">
        <v>0.6</v>
      </c>
      <c r="AD69" s="216">
        <v>68</v>
      </c>
      <c r="AE69" s="216">
        <v>26</v>
      </c>
      <c r="AF69" s="219" t="s">
        <v>4685</v>
      </c>
      <c r="AG69" s="219" t="s">
        <v>4686</v>
      </c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2"/>
      <c r="DH69" s="202"/>
      <c r="DI69" s="202"/>
      <c r="DJ69" s="202"/>
      <c r="DK69" s="202"/>
      <c r="DL69" s="202"/>
      <c r="DM69" s="202"/>
      <c r="DN69" s="202"/>
      <c r="DO69" s="202"/>
      <c r="DP69" s="202"/>
      <c r="DQ69" s="202"/>
      <c r="DR69" s="202"/>
      <c r="DS69" s="202"/>
      <c r="DT69" s="202"/>
      <c r="DU69" s="202"/>
      <c r="DV69" s="202"/>
      <c r="DW69" s="202"/>
      <c r="DX69" s="202"/>
      <c r="DY69" s="202"/>
      <c r="DZ69" s="202"/>
      <c r="EA69" s="202"/>
      <c r="EB69" s="202"/>
      <c r="EC69" s="202"/>
      <c r="ED69" s="202"/>
      <c r="EE69" s="202"/>
      <c r="EF69" s="202"/>
      <c r="EG69" s="202"/>
      <c r="EH69" s="202"/>
      <c r="EI69" s="202"/>
      <c r="EJ69" s="202"/>
      <c r="EK69" s="202"/>
      <c r="EL69" s="202"/>
      <c r="EM69" s="202"/>
      <c r="EN69" s="202"/>
      <c r="EO69" s="202"/>
      <c r="EP69" s="202"/>
      <c r="EQ69" s="202"/>
      <c r="ER69" s="202"/>
      <c r="ES69" s="202"/>
      <c r="ET69" s="202"/>
      <c r="EU69" s="202"/>
      <c r="EV69" s="202"/>
      <c r="EW69" s="202"/>
      <c r="EX69" s="202"/>
      <c r="EY69" s="202"/>
      <c r="EZ69" s="202"/>
      <c r="FA69" s="202"/>
      <c r="FB69" s="202"/>
      <c r="FC69" s="202"/>
      <c r="FD69" s="202"/>
      <c r="FE69" s="202"/>
      <c r="FF69" s="202"/>
      <c r="FG69" s="202"/>
      <c r="FH69" s="202"/>
      <c r="FI69" s="202"/>
      <c r="FJ69" s="202"/>
      <c r="FK69" s="202"/>
      <c r="FL69" s="202"/>
      <c r="FM69" s="202"/>
      <c r="FN69" s="202"/>
      <c r="FO69" s="202"/>
      <c r="FP69" s="202"/>
      <c r="FQ69" s="202"/>
      <c r="FR69" s="202"/>
      <c r="FS69" s="202"/>
      <c r="FT69" s="202"/>
      <c r="FU69" s="202"/>
      <c r="FV69" s="202"/>
      <c r="FW69" s="202"/>
      <c r="FX69" s="202"/>
      <c r="FY69" s="202"/>
      <c r="FZ69" s="202"/>
      <c r="GA69" s="202"/>
      <c r="GB69" s="202"/>
    </row>
    <row r="70" spans="1:184" x14ac:dyDescent="0.2">
      <c r="A70" s="205">
        <f t="shared" si="1"/>
        <v>1001</v>
      </c>
      <c r="B70" s="204" t="s">
        <v>1944</v>
      </c>
      <c r="C70" s="211">
        <v>161</v>
      </c>
      <c r="D70" s="212">
        <v>26.700000762939453</v>
      </c>
      <c r="E70" s="213">
        <v>0.4</v>
      </c>
      <c r="F70" s="211">
        <v>149</v>
      </c>
      <c r="G70" s="211">
        <v>12</v>
      </c>
      <c r="H70" s="214" t="s">
        <v>2287</v>
      </c>
      <c r="I70" s="214" t="s">
        <v>2288</v>
      </c>
      <c r="J70" s="212">
        <v>2.5999999046325684</v>
      </c>
      <c r="K70" s="213">
        <v>0.33</v>
      </c>
      <c r="L70" s="211">
        <v>154</v>
      </c>
      <c r="M70" s="211">
        <v>7</v>
      </c>
      <c r="N70" s="214" t="s">
        <v>2050</v>
      </c>
      <c r="O70" s="214" t="s">
        <v>2051</v>
      </c>
      <c r="P70" s="212">
        <v>7.3000001907348633</v>
      </c>
      <c r="Q70" s="213">
        <v>0.38</v>
      </c>
      <c r="R70" s="211">
        <v>152</v>
      </c>
      <c r="S70" s="211">
        <v>9</v>
      </c>
      <c r="T70" s="214" t="s">
        <v>2730</v>
      </c>
      <c r="U70" s="214" t="s">
        <v>2731</v>
      </c>
      <c r="V70" s="212">
        <v>10.399999618530273</v>
      </c>
      <c r="W70" s="213">
        <v>0.43</v>
      </c>
      <c r="X70" s="211">
        <v>138</v>
      </c>
      <c r="Y70" s="211">
        <v>23</v>
      </c>
      <c r="Z70" s="214" t="s">
        <v>1546</v>
      </c>
      <c r="AA70" s="214" t="s">
        <v>1547</v>
      </c>
      <c r="AB70" s="212">
        <v>6.5</v>
      </c>
      <c r="AC70" s="213">
        <v>0.43</v>
      </c>
      <c r="AD70" s="211">
        <v>137</v>
      </c>
      <c r="AE70" s="211">
        <v>24</v>
      </c>
      <c r="AF70" s="214" t="s">
        <v>4629</v>
      </c>
      <c r="AG70" s="214" t="s">
        <v>4630</v>
      </c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2"/>
      <c r="DH70" s="202"/>
      <c r="DI70" s="202"/>
      <c r="DJ70" s="202"/>
      <c r="DK70" s="202"/>
      <c r="DL70" s="202"/>
      <c r="DM70" s="202"/>
      <c r="DN70" s="202"/>
      <c r="DO70" s="202"/>
      <c r="DP70" s="202"/>
      <c r="DQ70" s="202"/>
      <c r="DR70" s="202"/>
      <c r="DS70" s="202"/>
      <c r="DT70" s="202"/>
      <c r="DU70" s="202"/>
      <c r="DV70" s="202"/>
      <c r="DW70" s="202"/>
      <c r="DX70" s="202"/>
      <c r="DY70" s="202"/>
      <c r="DZ70" s="202"/>
      <c r="EA70" s="202"/>
      <c r="EB70" s="202"/>
      <c r="EC70" s="202"/>
      <c r="ED70" s="202"/>
      <c r="EE70" s="202"/>
      <c r="EF70" s="202"/>
      <c r="EG70" s="202"/>
      <c r="EH70" s="202"/>
      <c r="EI70" s="202"/>
      <c r="EJ70" s="202"/>
      <c r="EK70" s="202"/>
      <c r="EL70" s="202"/>
      <c r="EM70" s="202"/>
      <c r="EN70" s="202"/>
      <c r="EO70" s="202"/>
      <c r="EP70" s="202"/>
      <c r="EQ70" s="202"/>
      <c r="ER70" s="202"/>
      <c r="ES70" s="202"/>
      <c r="ET70" s="202"/>
      <c r="EU70" s="202"/>
      <c r="EV70" s="202"/>
      <c r="EW70" s="202"/>
      <c r="EX70" s="202"/>
      <c r="EY70" s="202"/>
      <c r="EZ70" s="202"/>
      <c r="FA70" s="202"/>
      <c r="FB70" s="202"/>
      <c r="FC70" s="202"/>
      <c r="FD70" s="202"/>
      <c r="FE70" s="202"/>
      <c r="FF70" s="202"/>
      <c r="FG70" s="202"/>
      <c r="FH70" s="202"/>
      <c r="FI70" s="202"/>
      <c r="FJ70" s="202"/>
      <c r="FK70" s="202"/>
      <c r="FL70" s="202"/>
      <c r="FM70" s="202"/>
      <c r="FN70" s="202"/>
      <c r="FO70" s="202"/>
      <c r="FP70" s="202"/>
      <c r="FQ70" s="202"/>
      <c r="FR70" s="202"/>
      <c r="FS70" s="202"/>
      <c r="FT70" s="202"/>
      <c r="FU70" s="202"/>
      <c r="FV70" s="202"/>
      <c r="FW70" s="202"/>
      <c r="FX70" s="202"/>
      <c r="FY70" s="202"/>
      <c r="FZ70" s="202"/>
      <c r="GA70" s="202"/>
      <c r="GB70" s="202"/>
    </row>
    <row r="71" spans="1:184" x14ac:dyDescent="0.2">
      <c r="A71" s="205">
        <f t="shared" si="1"/>
        <v>1010</v>
      </c>
      <c r="B71" s="215" t="s">
        <v>1949</v>
      </c>
      <c r="C71" s="216">
        <v>162</v>
      </c>
      <c r="D71" s="217">
        <v>32.400001525878906</v>
      </c>
      <c r="E71" s="218">
        <v>0.49</v>
      </c>
      <c r="F71" s="216">
        <v>154</v>
      </c>
      <c r="G71" s="216">
        <v>8</v>
      </c>
      <c r="H71" s="219" t="s">
        <v>1975</v>
      </c>
      <c r="I71" s="219" t="s">
        <v>1976</v>
      </c>
      <c r="J71" s="217">
        <v>3</v>
      </c>
      <c r="K71" s="218">
        <v>0.38</v>
      </c>
      <c r="L71" s="216">
        <v>149</v>
      </c>
      <c r="M71" s="216">
        <v>13</v>
      </c>
      <c r="N71" s="219" t="s">
        <v>4566</v>
      </c>
      <c r="O71" s="219" t="s">
        <v>4567</v>
      </c>
      <c r="P71" s="217">
        <v>8.5</v>
      </c>
      <c r="Q71" s="218">
        <v>0.45</v>
      </c>
      <c r="R71" s="216">
        <v>155</v>
      </c>
      <c r="S71" s="216">
        <v>7</v>
      </c>
      <c r="T71" s="219" t="s">
        <v>3173</v>
      </c>
      <c r="U71" s="219" t="s">
        <v>3174</v>
      </c>
      <c r="V71" s="217">
        <v>13.399999618530273</v>
      </c>
      <c r="W71" s="218">
        <v>0.56000000000000005</v>
      </c>
      <c r="X71" s="216">
        <v>126</v>
      </c>
      <c r="Y71" s="216">
        <v>36</v>
      </c>
      <c r="Z71" s="219" t="s">
        <v>3894</v>
      </c>
      <c r="AA71" s="219" t="s">
        <v>3895</v>
      </c>
      <c r="AB71" s="217">
        <v>7.4000000953674316</v>
      </c>
      <c r="AC71" s="218">
        <v>0.5</v>
      </c>
      <c r="AD71" s="216">
        <v>145</v>
      </c>
      <c r="AE71" s="216">
        <v>17</v>
      </c>
      <c r="AF71" s="219" t="s">
        <v>4076</v>
      </c>
      <c r="AG71" s="219" t="s">
        <v>4077</v>
      </c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2"/>
      <c r="DH71" s="202"/>
      <c r="DI71" s="202"/>
      <c r="DJ71" s="202"/>
      <c r="DK71" s="202"/>
      <c r="DL71" s="202"/>
      <c r="DM71" s="202"/>
      <c r="DN71" s="202"/>
      <c r="DO71" s="202"/>
      <c r="DP71" s="202"/>
      <c r="DQ71" s="202"/>
      <c r="DR71" s="202"/>
      <c r="DS71" s="202"/>
      <c r="DT71" s="202"/>
      <c r="DU71" s="202"/>
      <c r="DV71" s="202"/>
      <c r="DW71" s="202"/>
      <c r="DX71" s="202"/>
      <c r="DY71" s="202"/>
      <c r="DZ71" s="202"/>
      <c r="EA71" s="202"/>
      <c r="EB71" s="202"/>
      <c r="EC71" s="202"/>
      <c r="ED71" s="202"/>
      <c r="EE71" s="202"/>
      <c r="EF71" s="202"/>
      <c r="EG71" s="202"/>
      <c r="EH71" s="202"/>
      <c r="EI71" s="202"/>
      <c r="EJ71" s="202"/>
      <c r="EK71" s="202"/>
      <c r="EL71" s="202"/>
      <c r="EM71" s="202"/>
      <c r="EN71" s="202"/>
      <c r="EO71" s="202"/>
      <c r="EP71" s="202"/>
      <c r="EQ71" s="202"/>
      <c r="ER71" s="202"/>
      <c r="ES71" s="202"/>
      <c r="ET71" s="202"/>
      <c r="EU71" s="202"/>
      <c r="EV71" s="202"/>
      <c r="EW71" s="202"/>
      <c r="EX71" s="202"/>
      <c r="EY71" s="202"/>
      <c r="EZ71" s="202"/>
      <c r="FA71" s="202"/>
      <c r="FB71" s="202"/>
      <c r="FC71" s="202"/>
      <c r="FD71" s="202"/>
      <c r="FE71" s="202"/>
      <c r="FF71" s="202"/>
      <c r="FG71" s="202"/>
      <c r="FH71" s="202"/>
      <c r="FI71" s="202"/>
      <c r="FJ71" s="202"/>
      <c r="FK71" s="202"/>
      <c r="FL71" s="202"/>
      <c r="FM71" s="202"/>
      <c r="FN71" s="202"/>
      <c r="FO71" s="202"/>
      <c r="FP71" s="202"/>
      <c r="FQ71" s="202"/>
      <c r="FR71" s="202"/>
      <c r="FS71" s="202"/>
      <c r="FT71" s="202"/>
      <c r="FU71" s="202"/>
      <c r="FV71" s="202"/>
      <c r="FW71" s="202"/>
      <c r="FX71" s="202"/>
      <c r="FY71" s="202"/>
      <c r="FZ71" s="202"/>
      <c r="GA71" s="202"/>
      <c r="GB71" s="202"/>
    </row>
    <row r="72" spans="1:184" x14ac:dyDescent="0.2">
      <c r="A72" s="205">
        <f t="shared" si="1"/>
        <v>1014</v>
      </c>
      <c r="B72" s="204" t="s">
        <v>1958</v>
      </c>
      <c r="C72" s="211">
        <v>60</v>
      </c>
      <c r="D72" s="212">
        <v>34.299999237060547</v>
      </c>
      <c r="E72" s="213">
        <v>0.52</v>
      </c>
      <c r="F72" s="211">
        <v>54</v>
      </c>
      <c r="G72" s="211">
        <v>6</v>
      </c>
      <c r="H72" s="214" t="s">
        <v>1755</v>
      </c>
      <c r="I72" s="214" t="s">
        <v>1756</v>
      </c>
      <c r="J72" s="212">
        <v>3.0999999046325684</v>
      </c>
      <c r="K72" s="213">
        <v>0.38</v>
      </c>
      <c r="L72" s="211">
        <v>56</v>
      </c>
      <c r="M72" s="211">
        <v>4</v>
      </c>
      <c r="N72" s="214" t="s">
        <v>1950</v>
      </c>
      <c r="O72" s="214" t="s">
        <v>1951</v>
      </c>
      <c r="P72" s="212">
        <v>9</v>
      </c>
      <c r="Q72" s="213">
        <v>0.47</v>
      </c>
      <c r="R72" s="211">
        <v>55</v>
      </c>
      <c r="S72" s="211">
        <v>5</v>
      </c>
      <c r="T72" s="214" t="s">
        <v>1736</v>
      </c>
      <c r="U72" s="214" t="s">
        <v>1737</v>
      </c>
      <c r="V72" s="212">
        <v>14.699999809265137</v>
      </c>
      <c r="W72" s="213">
        <v>0.61</v>
      </c>
      <c r="X72" s="211">
        <v>43</v>
      </c>
      <c r="Y72" s="211">
        <v>17</v>
      </c>
      <c r="Z72" s="214" t="s">
        <v>4687</v>
      </c>
      <c r="AA72" s="214" t="s">
        <v>4688</v>
      </c>
      <c r="AB72" s="212">
        <v>7.5</v>
      </c>
      <c r="AC72" s="213">
        <v>0.5</v>
      </c>
      <c r="AD72" s="211">
        <v>56</v>
      </c>
      <c r="AE72" s="211">
        <v>4</v>
      </c>
      <c r="AF72" s="214" t="s">
        <v>1950</v>
      </c>
      <c r="AG72" s="214" t="s">
        <v>1951</v>
      </c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2"/>
      <c r="DH72" s="202"/>
      <c r="DI72" s="202"/>
      <c r="DJ72" s="202"/>
      <c r="DK72" s="202"/>
      <c r="DL72" s="202"/>
      <c r="DM72" s="202"/>
      <c r="DN72" s="202"/>
      <c r="DO72" s="202"/>
      <c r="DP72" s="202"/>
      <c r="DQ72" s="202"/>
      <c r="DR72" s="202"/>
      <c r="DS72" s="202"/>
      <c r="DT72" s="202"/>
      <c r="DU72" s="202"/>
      <c r="DV72" s="202"/>
      <c r="DW72" s="202"/>
      <c r="DX72" s="202"/>
      <c r="DY72" s="202"/>
      <c r="DZ72" s="202"/>
      <c r="EA72" s="202"/>
      <c r="EB72" s="202"/>
      <c r="EC72" s="202"/>
      <c r="ED72" s="202"/>
      <c r="EE72" s="202"/>
      <c r="EF72" s="202"/>
      <c r="EG72" s="202"/>
      <c r="EH72" s="202"/>
      <c r="EI72" s="202"/>
      <c r="EJ72" s="202"/>
      <c r="EK72" s="202"/>
      <c r="EL72" s="202"/>
      <c r="EM72" s="202"/>
      <c r="EN72" s="202"/>
      <c r="EO72" s="202"/>
      <c r="EP72" s="202"/>
      <c r="EQ72" s="202"/>
      <c r="ER72" s="202"/>
      <c r="ES72" s="202"/>
      <c r="ET72" s="202"/>
      <c r="EU72" s="202"/>
      <c r="EV72" s="202"/>
      <c r="EW72" s="202"/>
      <c r="EX72" s="202"/>
      <c r="EY72" s="202"/>
      <c r="EZ72" s="202"/>
      <c r="FA72" s="202"/>
      <c r="FB72" s="202"/>
      <c r="FC72" s="202"/>
      <c r="FD72" s="202"/>
      <c r="FE72" s="202"/>
      <c r="FF72" s="202"/>
      <c r="FG72" s="202"/>
      <c r="FH72" s="202"/>
      <c r="FI72" s="202"/>
      <c r="FJ72" s="202"/>
      <c r="FK72" s="202"/>
      <c r="FL72" s="202"/>
      <c r="FM72" s="202"/>
      <c r="FN72" s="202"/>
      <c r="FO72" s="202"/>
      <c r="FP72" s="202"/>
      <c r="FQ72" s="202"/>
      <c r="FR72" s="202"/>
      <c r="FS72" s="202"/>
      <c r="FT72" s="202"/>
      <c r="FU72" s="202"/>
      <c r="FV72" s="202"/>
      <c r="FW72" s="202"/>
      <c r="FX72" s="202"/>
      <c r="FY72" s="202"/>
      <c r="FZ72" s="202"/>
      <c r="GA72" s="202"/>
      <c r="GB72" s="202"/>
    </row>
    <row r="73" spans="1:184" x14ac:dyDescent="0.2">
      <c r="A73" s="205">
        <f t="shared" si="1"/>
        <v>1017</v>
      </c>
      <c r="B73" s="215" t="s">
        <v>1961</v>
      </c>
      <c r="C73" s="216">
        <v>47</v>
      </c>
      <c r="D73" s="217">
        <v>29.700000762939453</v>
      </c>
      <c r="E73" s="218">
        <v>0.45</v>
      </c>
      <c r="F73" s="216">
        <v>45</v>
      </c>
      <c r="G73" s="216">
        <v>2</v>
      </c>
      <c r="H73" s="219" t="s">
        <v>2513</v>
      </c>
      <c r="I73" s="219" t="s">
        <v>2514</v>
      </c>
      <c r="J73" s="217">
        <v>2.7999999523162842</v>
      </c>
      <c r="K73" s="218">
        <v>0.36</v>
      </c>
      <c r="L73" s="216">
        <v>45</v>
      </c>
      <c r="M73" s="216">
        <v>2</v>
      </c>
      <c r="N73" s="219" t="s">
        <v>2513</v>
      </c>
      <c r="O73" s="219" t="s">
        <v>2514</v>
      </c>
      <c r="P73" s="217">
        <v>7.8000001907348633</v>
      </c>
      <c r="Q73" s="218">
        <v>0.41</v>
      </c>
      <c r="R73" s="216">
        <v>47</v>
      </c>
      <c r="T73" s="219" t="s">
        <v>1545</v>
      </c>
      <c r="V73" s="217">
        <v>12.100000381469727</v>
      </c>
      <c r="W73" s="218">
        <v>0.5</v>
      </c>
      <c r="X73" s="216">
        <v>40</v>
      </c>
      <c r="Y73" s="216">
        <v>7</v>
      </c>
      <c r="Z73" s="219" t="s">
        <v>2982</v>
      </c>
      <c r="AA73" s="219" t="s">
        <v>2983</v>
      </c>
      <c r="AB73" s="217">
        <v>7</v>
      </c>
      <c r="AC73" s="218">
        <v>0.47</v>
      </c>
      <c r="AD73" s="216">
        <v>47</v>
      </c>
      <c r="AF73" s="219" t="s">
        <v>1545</v>
      </c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2"/>
      <c r="DH73" s="202"/>
      <c r="DI73" s="202"/>
      <c r="DJ73" s="202"/>
      <c r="DK73" s="202"/>
      <c r="DL73" s="202"/>
      <c r="DM73" s="202"/>
      <c r="DN73" s="202"/>
      <c r="DO73" s="202"/>
      <c r="DP73" s="202"/>
      <c r="DQ73" s="202"/>
      <c r="DR73" s="202"/>
      <c r="DS73" s="202"/>
      <c r="DT73" s="202"/>
      <c r="DU73" s="202"/>
      <c r="DV73" s="202"/>
      <c r="DW73" s="202"/>
      <c r="DX73" s="202"/>
      <c r="DY73" s="202"/>
      <c r="DZ73" s="202"/>
      <c r="EA73" s="202"/>
      <c r="EB73" s="202"/>
      <c r="EC73" s="202"/>
      <c r="ED73" s="202"/>
      <c r="EE73" s="202"/>
      <c r="EF73" s="202"/>
      <c r="EG73" s="202"/>
      <c r="EH73" s="202"/>
      <c r="EI73" s="202"/>
      <c r="EJ73" s="202"/>
      <c r="EK73" s="202"/>
      <c r="EL73" s="202"/>
      <c r="EM73" s="202"/>
      <c r="EN73" s="202"/>
      <c r="EO73" s="202"/>
      <c r="EP73" s="202"/>
      <c r="EQ73" s="202"/>
      <c r="ER73" s="202"/>
      <c r="ES73" s="202"/>
      <c r="ET73" s="202"/>
      <c r="EU73" s="202"/>
      <c r="EV73" s="202"/>
      <c r="EW73" s="202"/>
      <c r="EX73" s="202"/>
      <c r="EY73" s="202"/>
      <c r="EZ73" s="202"/>
      <c r="FA73" s="202"/>
      <c r="FB73" s="202"/>
      <c r="FC73" s="202"/>
      <c r="FD73" s="202"/>
      <c r="FE73" s="202"/>
      <c r="FF73" s="202"/>
      <c r="FG73" s="202"/>
      <c r="FH73" s="202"/>
      <c r="FI73" s="202"/>
      <c r="FJ73" s="202"/>
      <c r="FK73" s="202"/>
      <c r="FL73" s="202"/>
      <c r="FM73" s="202"/>
      <c r="FN73" s="202"/>
      <c r="FO73" s="202"/>
      <c r="FP73" s="202"/>
      <c r="FQ73" s="202"/>
      <c r="FR73" s="202"/>
      <c r="FS73" s="202"/>
      <c r="FT73" s="202"/>
      <c r="FU73" s="202"/>
      <c r="FV73" s="202"/>
      <c r="FW73" s="202"/>
      <c r="FX73" s="202"/>
      <c r="FY73" s="202"/>
      <c r="FZ73" s="202"/>
      <c r="GA73" s="202"/>
      <c r="GB73" s="202"/>
    </row>
    <row r="74" spans="1:184" x14ac:dyDescent="0.2">
      <c r="A74" s="205">
        <f t="shared" si="1"/>
        <v>1020</v>
      </c>
      <c r="B74" s="204" t="s">
        <v>1966</v>
      </c>
      <c r="C74" s="211">
        <v>54</v>
      </c>
      <c r="D74" s="212">
        <v>33.400001525878906</v>
      </c>
      <c r="E74" s="213">
        <v>0.51</v>
      </c>
      <c r="F74" s="211">
        <v>48</v>
      </c>
      <c r="G74" s="211">
        <v>6</v>
      </c>
      <c r="H74" s="214" t="s">
        <v>2241</v>
      </c>
      <c r="I74" s="214" t="s">
        <v>2242</v>
      </c>
      <c r="J74" s="212">
        <v>3.4000000953674316</v>
      </c>
      <c r="K74" s="213">
        <v>0.43</v>
      </c>
      <c r="L74" s="211">
        <v>45</v>
      </c>
      <c r="M74" s="211">
        <v>9</v>
      </c>
      <c r="N74" s="214" t="s">
        <v>1651</v>
      </c>
      <c r="O74" s="214" t="s">
        <v>1652</v>
      </c>
      <c r="P74" s="212">
        <v>9</v>
      </c>
      <c r="Q74" s="213">
        <v>0.47</v>
      </c>
      <c r="R74" s="211">
        <v>51</v>
      </c>
      <c r="S74" s="211">
        <v>3</v>
      </c>
      <c r="T74" s="214" t="s">
        <v>1649</v>
      </c>
      <c r="U74" s="214" t="s">
        <v>1650</v>
      </c>
      <c r="V74" s="212">
        <v>13.300000190734863</v>
      </c>
      <c r="W74" s="213">
        <v>0.56000000000000005</v>
      </c>
      <c r="X74" s="211">
        <v>42</v>
      </c>
      <c r="Y74" s="211">
        <v>12</v>
      </c>
      <c r="Z74" s="214" t="s">
        <v>3894</v>
      </c>
      <c r="AA74" s="214" t="s">
        <v>3895</v>
      </c>
      <c r="AB74" s="212">
        <v>7.6999998092651367</v>
      </c>
      <c r="AC74" s="213">
        <v>0.51</v>
      </c>
      <c r="AD74" s="211">
        <v>47</v>
      </c>
      <c r="AE74" s="211">
        <v>7</v>
      </c>
      <c r="AF74" s="214" t="s">
        <v>3543</v>
      </c>
      <c r="AG74" s="214" t="s">
        <v>3544</v>
      </c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  <c r="DK74" s="202"/>
      <c r="DL74" s="202"/>
      <c r="DM74" s="202"/>
      <c r="DN74" s="202"/>
      <c r="DO74" s="202"/>
      <c r="DP74" s="202"/>
      <c r="DQ74" s="202"/>
      <c r="DR74" s="202"/>
      <c r="DS74" s="202"/>
      <c r="DT74" s="202"/>
      <c r="DU74" s="202"/>
      <c r="DV74" s="202"/>
      <c r="DW74" s="202"/>
      <c r="DX74" s="202"/>
      <c r="DY74" s="202"/>
      <c r="DZ74" s="202"/>
      <c r="EA74" s="202"/>
      <c r="EB74" s="202"/>
      <c r="EC74" s="202"/>
      <c r="ED74" s="202"/>
      <c r="EE74" s="202"/>
      <c r="EF74" s="202"/>
      <c r="EG74" s="202"/>
      <c r="EH74" s="202"/>
      <c r="EI74" s="202"/>
      <c r="EJ74" s="202"/>
      <c r="EK74" s="202"/>
      <c r="EL74" s="202"/>
      <c r="EM74" s="202"/>
      <c r="EN74" s="202"/>
      <c r="EO74" s="202"/>
      <c r="EP74" s="202"/>
      <c r="EQ74" s="202"/>
      <c r="ER74" s="202"/>
      <c r="ES74" s="202"/>
      <c r="ET74" s="202"/>
      <c r="EU74" s="202"/>
      <c r="EV74" s="202"/>
      <c r="EW74" s="202"/>
      <c r="EX74" s="202"/>
      <c r="EY74" s="202"/>
      <c r="EZ74" s="202"/>
      <c r="FA74" s="202"/>
      <c r="FB74" s="202"/>
      <c r="FC74" s="202"/>
      <c r="FD74" s="202"/>
      <c r="FE74" s="202"/>
      <c r="FF74" s="202"/>
      <c r="FG74" s="202"/>
      <c r="FH74" s="202"/>
      <c r="FI74" s="202"/>
      <c r="FJ74" s="202"/>
      <c r="FK74" s="202"/>
      <c r="FL74" s="202"/>
      <c r="FM74" s="202"/>
      <c r="FN74" s="202"/>
      <c r="FO74" s="202"/>
      <c r="FP74" s="202"/>
      <c r="FQ74" s="202"/>
      <c r="FR74" s="202"/>
      <c r="FS74" s="202"/>
      <c r="FT74" s="202"/>
      <c r="FU74" s="202"/>
      <c r="FV74" s="202"/>
      <c r="FW74" s="202"/>
      <c r="FX74" s="202"/>
      <c r="FY74" s="202"/>
      <c r="FZ74" s="202"/>
      <c r="GA74" s="202"/>
      <c r="GB74" s="202"/>
    </row>
    <row r="75" spans="1:184" x14ac:dyDescent="0.2">
      <c r="A75" s="205">
        <f t="shared" si="1"/>
        <v>1041</v>
      </c>
      <c r="B75" s="215" t="s">
        <v>1967</v>
      </c>
      <c r="C75" s="216">
        <v>144</v>
      </c>
      <c r="D75" s="217">
        <v>37.700000762939453</v>
      </c>
      <c r="E75" s="218">
        <v>0.56999999999999995</v>
      </c>
      <c r="F75" s="216">
        <v>110</v>
      </c>
      <c r="G75" s="216">
        <v>34</v>
      </c>
      <c r="H75" s="219" t="s">
        <v>4689</v>
      </c>
      <c r="I75" s="219" t="s">
        <v>4690</v>
      </c>
      <c r="J75" s="217">
        <v>3.5999999046325684</v>
      </c>
      <c r="K75" s="218">
        <v>0.46</v>
      </c>
      <c r="L75" s="216">
        <v>119</v>
      </c>
      <c r="M75" s="216">
        <v>25</v>
      </c>
      <c r="N75" s="219" t="s">
        <v>1662</v>
      </c>
      <c r="O75" s="219" t="s">
        <v>1663</v>
      </c>
      <c r="P75" s="217">
        <v>9.8000001907348633</v>
      </c>
      <c r="Q75" s="218">
        <v>0.52</v>
      </c>
      <c r="R75" s="216">
        <v>127</v>
      </c>
      <c r="S75" s="216">
        <v>17</v>
      </c>
      <c r="T75" s="219" t="s">
        <v>4098</v>
      </c>
      <c r="U75" s="219" t="s">
        <v>4099</v>
      </c>
      <c r="V75" s="217">
        <v>15.800000190734863</v>
      </c>
      <c r="W75" s="218">
        <v>0.66</v>
      </c>
      <c r="X75" s="216">
        <v>73</v>
      </c>
      <c r="Y75" s="216">
        <v>71</v>
      </c>
      <c r="Z75" s="219" t="s">
        <v>4691</v>
      </c>
      <c r="AA75" s="219" t="s">
        <v>4692</v>
      </c>
      <c r="AB75" s="217">
        <v>8.3999996185302734</v>
      </c>
      <c r="AC75" s="218">
        <v>0.56000000000000005</v>
      </c>
      <c r="AD75" s="216">
        <v>104</v>
      </c>
      <c r="AE75" s="216">
        <v>40</v>
      </c>
      <c r="AF75" s="219" t="s">
        <v>4556</v>
      </c>
      <c r="AG75" s="219" t="s">
        <v>4557</v>
      </c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  <c r="DK75" s="202"/>
      <c r="DL75" s="202"/>
      <c r="DM75" s="202"/>
      <c r="DN75" s="202"/>
      <c r="DO75" s="202"/>
      <c r="DP75" s="202"/>
      <c r="DQ75" s="202"/>
      <c r="DR75" s="202"/>
      <c r="DS75" s="202"/>
      <c r="DT75" s="202"/>
      <c r="DU75" s="202"/>
      <c r="DV75" s="202"/>
      <c r="DW75" s="202"/>
      <c r="DX75" s="202"/>
      <c r="DY75" s="202"/>
      <c r="DZ75" s="202"/>
      <c r="EA75" s="202"/>
      <c r="EB75" s="202"/>
      <c r="EC75" s="202"/>
      <c r="ED75" s="202"/>
      <c r="EE75" s="202"/>
      <c r="EF75" s="202"/>
      <c r="EG75" s="202"/>
      <c r="EH75" s="202"/>
      <c r="EI75" s="202"/>
      <c r="EJ75" s="202"/>
      <c r="EK75" s="202"/>
      <c r="EL75" s="202"/>
      <c r="EM75" s="202"/>
      <c r="EN75" s="202"/>
      <c r="EO75" s="202"/>
      <c r="EP75" s="202"/>
      <c r="EQ75" s="202"/>
      <c r="ER75" s="202"/>
      <c r="ES75" s="202"/>
      <c r="ET75" s="202"/>
      <c r="EU75" s="202"/>
      <c r="EV75" s="202"/>
      <c r="EW75" s="202"/>
      <c r="EX75" s="202"/>
      <c r="EY75" s="202"/>
      <c r="EZ75" s="202"/>
      <c r="FA75" s="202"/>
      <c r="FB75" s="202"/>
      <c r="FC75" s="202"/>
      <c r="FD75" s="202"/>
      <c r="FE75" s="202"/>
      <c r="FF75" s="202"/>
      <c r="FG75" s="202"/>
      <c r="FH75" s="202"/>
      <c r="FI75" s="202"/>
      <c r="FJ75" s="202"/>
      <c r="FK75" s="202"/>
      <c r="FL75" s="202"/>
      <c r="FM75" s="202"/>
      <c r="FN75" s="202"/>
      <c r="FO75" s="202"/>
      <c r="FP75" s="202"/>
      <c r="FQ75" s="202"/>
      <c r="FR75" s="202"/>
      <c r="FS75" s="202"/>
      <c r="FT75" s="202"/>
      <c r="FU75" s="202"/>
      <c r="FV75" s="202"/>
      <c r="FW75" s="202"/>
      <c r="FX75" s="202"/>
      <c r="FY75" s="202"/>
      <c r="FZ75" s="202"/>
      <c r="GA75" s="202"/>
      <c r="GB75" s="202"/>
    </row>
    <row r="76" spans="1:184" x14ac:dyDescent="0.2">
      <c r="A76" s="205">
        <f t="shared" si="1"/>
        <v>1081</v>
      </c>
      <c r="B76" s="204" t="s">
        <v>1974</v>
      </c>
      <c r="C76" s="211">
        <v>69</v>
      </c>
      <c r="D76" s="212">
        <v>27.600000381469727</v>
      </c>
      <c r="E76" s="213">
        <v>0.42</v>
      </c>
      <c r="F76" s="211">
        <v>66</v>
      </c>
      <c r="G76" s="211">
        <v>3</v>
      </c>
      <c r="H76" s="214" t="s">
        <v>2050</v>
      </c>
      <c r="I76" s="214" t="s">
        <v>2051</v>
      </c>
      <c r="J76" s="212">
        <v>2.5999999046325684</v>
      </c>
      <c r="K76" s="213">
        <v>0.33</v>
      </c>
      <c r="L76" s="211">
        <v>66</v>
      </c>
      <c r="M76" s="211">
        <v>3</v>
      </c>
      <c r="N76" s="214" t="s">
        <v>2050</v>
      </c>
      <c r="O76" s="214" t="s">
        <v>2051</v>
      </c>
      <c r="P76" s="212">
        <v>7.6999998092651367</v>
      </c>
      <c r="Q76" s="213">
        <v>0.41</v>
      </c>
      <c r="R76" s="211">
        <v>68</v>
      </c>
      <c r="S76" s="211">
        <v>1</v>
      </c>
      <c r="T76" s="214" t="s">
        <v>3641</v>
      </c>
      <c r="U76" s="214" t="s">
        <v>3642</v>
      </c>
      <c r="V76" s="212">
        <v>11.199999809265137</v>
      </c>
      <c r="W76" s="213">
        <v>0.47</v>
      </c>
      <c r="X76" s="211">
        <v>65</v>
      </c>
      <c r="Y76" s="211">
        <v>4</v>
      </c>
      <c r="Z76" s="214" t="s">
        <v>2200</v>
      </c>
      <c r="AA76" s="214" t="s">
        <v>2201</v>
      </c>
      <c r="AB76" s="212">
        <v>6.0999999046325684</v>
      </c>
      <c r="AC76" s="213">
        <v>0.4</v>
      </c>
      <c r="AD76" s="211">
        <v>67</v>
      </c>
      <c r="AE76" s="211">
        <v>2</v>
      </c>
      <c r="AF76" s="214" t="s">
        <v>1822</v>
      </c>
      <c r="AG76" s="214" t="s">
        <v>1823</v>
      </c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  <c r="DK76" s="202"/>
      <c r="DL76" s="202"/>
      <c r="DM76" s="202"/>
      <c r="DN76" s="202"/>
      <c r="DO76" s="202"/>
      <c r="DP76" s="202"/>
      <c r="DQ76" s="202"/>
      <c r="DR76" s="202"/>
      <c r="DS76" s="202"/>
      <c r="DT76" s="202"/>
      <c r="DU76" s="202"/>
      <c r="DV76" s="202"/>
      <c r="DW76" s="202"/>
      <c r="DX76" s="202"/>
      <c r="DY76" s="202"/>
      <c r="DZ76" s="202"/>
      <c r="EA76" s="202"/>
      <c r="EB76" s="202"/>
      <c r="EC76" s="202"/>
      <c r="ED76" s="202"/>
      <c r="EE76" s="202"/>
      <c r="EF76" s="202"/>
      <c r="EG76" s="202"/>
      <c r="EH76" s="202"/>
      <c r="EI76" s="202"/>
      <c r="EJ76" s="202"/>
      <c r="EK76" s="202"/>
      <c r="EL76" s="202"/>
      <c r="EM76" s="202"/>
      <c r="EN76" s="202"/>
      <c r="EO76" s="202"/>
      <c r="EP76" s="202"/>
      <c r="EQ76" s="202"/>
      <c r="ER76" s="202"/>
      <c r="ES76" s="202"/>
      <c r="ET76" s="202"/>
      <c r="EU76" s="202"/>
      <c r="EV76" s="202"/>
      <c r="EW76" s="202"/>
      <c r="EX76" s="202"/>
      <c r="EY76" s="202"/>
      <c r="EZ76" s="202"/>
      <c r="FA76" s="202"/>
      <c r="FB76" s="202"/>
      <c r="FC76" s="202"/>
      <c r="FD76" s="202"/>
      <c r="FE76" s="202"/>
      <c r="FF76" s="202"/>
      <c r="FG76" s="202"/>
      <c r="FH76" s="202"/>
      <c r="FI76" s="202"/>
      <c r="FJ76" s="202"/>
      <c r="FK76" s="202"/>
      <c r="FL76" s="202"/>
      <c r="FM76" s="202"/>
      <c r="FN76" s="202"/>
      <c r="FO76" s="202"/>
      <c r="FP76" s="202"/>
      <c r="FQ76" s="202"/>
      <c r="FR76" s="202"/>
      <c r="FS76" s="202"/>
      <c r="FT76" s="202"/>
      <c r="FU76" s="202"/>
      <c r="FV76" s="202"/>
      <c r="FW76" s="202"/>
      <c r="FX76" s="202"/>
      <c r="FY76" s="202"/>
      <c r="FZ76" s="202"/>
      <c r="GA76" s="202"/>
      <c r="GB76" s="202"/>
    </row>
    <row r="77" spans="1:184" x14ac:dyDescent="0.2">
      <c r="A77" s="205">
        <f t="shared" si="1"/>
        <v>1121</v>
      </c>
      <c r="B77" s="215" t="s">
        <v>1981</v>
      </c>
      <c r="C77" s="216">
        <v>154</v>
      </c>
      <c r="D77" s="217">
        <v>31</v>
      </c>
      <c r="E77" s="218">
        <v>0.47</v>
      </c>
      <c r="F77" s="216">
        <v>146</v>
      </c>
      <c r="G77" s="216">
        <v>8</v>
      </c>
      <c r="H77" s="219" t="s">
        <v>3667</v>
      </c>
      <c r="I77" s="219" t="s">
        <v>3668</v>
      </c>
      <c r="J77" s="217">
        <v>2.5999999046325684</v>
      </c>
      <c r="K77" s="218">
        <v>0.33</v>
      </c>
      <c r="L77" s="216">
        <v>145</v>
      </c>
      <c r="M77" s="216">
        <v>9</v>
      </c>
      <c r="N77" s="219" t="s">
        <v>2326</v>
      </c>
      <c r="O77" s="219" t="s">
        <v>2327</v>
      </c>
      <c r="P77" s="217">
        <v>8.6000003814697266</v>
      </c>
      <c r="Q77" s="218">
        <v>0.45</v>
      </c>
      <c r="R77" s="216">
        <v>146</v>
      </c>
      <c r="S77" s="216">
        <v>8</v>
      </c>
      <c r="T77" s="219" t="s">
        <v>3667</v>
      </c>
      <c r="U77" s="219" t="s">
        <v>3668</v>
      </c>
      <c r="V77" s="217">
        <v>12.800000190734863</v>
      </c>
      <c r="W77" s="218">
        <v>0.53</v>
      </c>
      <c r="X77" s="216">
        <v>129</v>
      </c>
      <c r="Y77" s="216">
        <v>25</v>
      </c>
      <c r="Z77" s="219" t="s">
        <v>4693</v>
      </c>
      <c r="AA77" s="219" t="s">
        <v>4694</v>
      </c>
      <c r="AB77" s="217">
        <v>7</v>
      </c>
      <c r="AC77" s="218">
        <v>0.47</v>
      </c>
      <c r="AD77" s="216">
        <v>133</v>
      </c>
      <c r="AE77" s="216">
        <v>21</v>
      </c>
      <c r="AF77" s="219" t="s">
        <v>1667</v>
      </c>
      <c r="AG77" s="219" t="s">
        <v>1668</v>
      </c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  <c r="DK77" s="202"/>
      <c r="DL77" s="202"/>
      <c r="DM77" s="202"/>
      <c r="DN77" s="202"/>
      <c r="DO77" s="202"/>
      <c r="DP77" s="202"/>
      <c r="DQ77" s="202"/>
      <c r="DR77" s="202"/>
      <c r="DS77" s="202"/>
      <c r="DT77" s="202"/>
      <c r="DU77" s="202"/>
      <c r="DV77" s="202"/>
      <c r="DW77" s="202"/>
      <c r="DX77" s="202"/>
      <c r="DY77" s="202"/>
      <c r="DZ77" s="202"/>
      <c r="EA77" s="202"/>
      <c r="EB77" s="202"/>
      <c r="EC77" s="202"/>
      <c r="ED77" s="202"/>
      <c r="EE77" s="202"/>
      <c r="EF77" s="202"/>
      <c r="EG77" s="202"/>
      <c r="EH77" s="202"/>
      <c r="EI77" s="202"/>
      <c r="EJ77" s="202"/>
      <c r="EK77" s="202"/>
      <c r="EL77" s="202"/>
      <c r="EM77" s="202"/>
      <c r="EN77" s="202"/>
      <c r="EO77" s="202"/>
      <c r="EP77" s="202"/>
      <c r="EQ77" s="202"/>
      <c r="ER77" s="202"/>
      <c r="ES77" s="202"/>
      <c r="ET77" s="202"/>
      <c r="EU77" s="202"/>
      <c r="EV77" s="202"/>
      <c r="EW77" s="202"/>
      <c r="EX77" s="202"/>
      <c r="EY77" s="202"/>
      <c r="EZ77" s="202"/>
      <c r="FA77" s="202"/>
      <c r="FB77" s="202"/>
      <c r="FC77" s="202"/>
      <c r="FD77" s="202"/>
      <c r="FE77" s="202"/>
      <c r="FF77" s="202"/>
      <c r="FG77" s="202"/>
      <c r="FH77" s="202"/>
      <c r="FI77" s="202"/>
      <c r="FJ77" s="202"/>
      <c r="FK77" s="202"/>
      <c r="FL77" s="202"/>
      <c r="FM77" s="202"/>
      <c r="FN77" s="202"/>
      <c r="FO77" s="202"/>
      <c r="FP77" s="202"/>
      <c r="FQ77" s="202"/>
      <c r="FR77" s="202"/>
      <c r="FS77" s="202"/>
      <c r="FT77" s="202"/>
      <c r="FU77" s="202"/>
      <c r="FV77" s="202"/>
      <c r="FW77" s="202"/>
      <c r="FX77" s="202"/>
      <c r="FY77" s="202"/>
      <c r="FZ77" s="202"/>
      <c r="GA77" s="202"/>
      <c r="GB77" s="202"/>
    </row>
    <row r="78" spans="1:184" x14ac:dyDescent="0.2">
      <c r="A78" s="205">
        <f t="shared" si="1"/>
        <v>1161</v>
      </c>
      <c r="B78" s="204" t="s">
        <v>1988</v>
      </c>
      <c r="C78" s="211">
        <v>66</v>
      </c>
      <c r="D78" s="212">
        <v>29.899999618530273</v>
      </c>
      <c r="E78" s="213">
        <v>0.45</v>
      </c>
      <c r="F78" s="211">
        <v>64</v>
      </c>
      <c r="G78" s="211">
        <v>2</v>
      </c>
      <c r="H78" s="214" t="s">
        <v>3264</v>
      </c>
      <c r="I78" s="214" t="s">
        <v>3265</v>
      </c>
      <c r="J78" s="212">
        <v>2.9000000953674316</v>
      </c>
      <c r="K78" s="213">
        <v>0.37</v>
      </c>
      <c r="L78" s="211">
        <v>61</v>
      </c>
      <c r="M78" s="211">
        <v>5</v>
      </c>
      <c r="N78" s="214" t="s">
        <v>3619</v>
      </c>
      <c r="O78" s="214" t="s">
        <v>3620</v>
      </c>
      <c r="P78" s="212">
        <v>7.9000000953674316</v>
      </c>
      <c r="Q78" s="213">
        <v>0.42</v>
      </c>
      <c r="R78" s="211">
        <v>64</v>
      </c>
      <c r="S78" s="211">
        <v>2</v>
      </c>
      <c r="T78" s="214" t="s">
        <v>3264</v>
      </c>
      <c r="U78" s="214" t="s">
        <v>3265</v>
      </c>
      <c r="V78" s="212">
        <v>12.300000190734863</v>
      </c>
      <c r="W78" s="213">
        <v>0.51</v>
      </c>
      <c r="X78" s="211">
        <v>60</v>
      </c>
      <c r="Y78" s="211">
        <v>6</v>
      </c>
      <c r="Z78" s="214" t="s">
        <v>1665</v>
      </c>
      <c r="AA78" s="214" t="s">
        <v>1666</v>
      </c>
      <c r="AB78" s="212">
        <v>6.8000001907348633</v>
      </c>
      <c r="AC78" s="213">
        <v>0.45</v>
      </c>
      <c r="AD78" s="211">
        <v>59</v>
      </c>
      <c r="AE78" s="211">
        <v>7</v>
      </c>
      <c r="AF78" s="214" t="s">
        <v>4552</v>
      </c>
      <c r="AG78" s="214" t="s">
        <v>4553</v>
      </c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  <c r="DK78" s="202"/>
      <c r="DL78" s="202"/>
      <c r="DM78" s="202"/>
      <c r="DN78" s="202"/>
      <c r="DO78" s="202"/>
      <c r="DP78" s="202"/>
      <c r="DQ78" s="202"/>
      <c r="DR78" s="202"/>
      <c r="DS78" s="202"/>
      <c r="DT78" s="202"/>
      <c r="DU78" s="202"/>
      <c r="DV78" s="202"/>
      <c r="DW78" s="202"/>
      <c r="DX78" s="202"/>
      <c r="DY78" s="202"/>
      <c r="DZ78" s="202"/>
      <c r="EA78" s="202"/>
      <c r="EB78" s="202"/>
      <c r="EC78" s="202"/>
      <c r="ED78" s="202"/>
      <c r="EE78" s="202"/>
      <c r="EF78" s="202"/>
      <c r="EG78" s="202"/>
      <c r="EH78" s="202"/>
      <c r="EI78" s="202"/>
      <c r="EJ78" s="202"/>
      <c r="EK78" s="202"/>
      <c r="EL78" s="202"/>
      <c r="EM78" s="202"/>
      <c r="EN78" s="202"/>
      <c r="EO78" s="202"/>
      <c r="EP78" s="202"/>
      <c r="EQ78" s="202"/>
      <c r="ER78" s="202"/>
      <c r="ES78" s="202"/>
      <c r="ET78" s="202"/>
      <c r="EU78" s="202"/>
      <c r="EV78" s="202"/>
      <c r="EW78" s="202"/>
      <c r="EX78" s="202"/>
      <c r="EY78" s="202"/>
      <c r="EZ78" s="202"/>
      <c r="FA78" s="202"/>
      <c r="FB78" s="202"/>
      <c r="FC78" s="202"/>
      <c r="FD78" s="202"/>
      <c r="FE78" s="202"/>
      <c r="FF78" s="202"/>
      <c r="FG78" s="202"/>
      <c r="FH78" s="202"/>
      <c r="FI78" s="202"/>
      <c r="FJ78" s="202"/>
      <c r="FK78" s="202"/>
      <c r="FL78" s="202"/>
      <c r="FM78" s="202"/>
      <c r="FN78" s="202"/>
      <c r="FO78" s="202"/>
      <c r="FP78" s="202"/>
      <c r="FQ78" s="202"/>
      <c r="FR78" s="202"/>
      <c r="FS78" s="202"/>
      <c r="FT78" s="202"/>
      <c r="FU78" s="202"/>
      <c r="FV78" s="202"/>
      <c r="FW78" s="202"/>
      <c r="FX78" s="202"/>
      <c r="FY78" s="202"/>
      <c r="FZ78" s="202"/>
      <c r="GA78" s="202"/>
      <c r="GB78" s="202"/>
    </row>
    <row r="79" spans="1:184" x14ac:dyDescent="0.2">
      <c r="A79" s="205">
        <f t="shared" ref="A79:A142" si="2">IFERROR(VALUE(LEFT(B79,4)),"")</f>
        <v>1241</v>
      </c>
      <c r="B79" s="215" t="s">
        <v>1993</v>
      </c>
      <c r="C79" s="216">
        <v>128</v>
      </c>
      <c r="D79" s="217">
        <v>30.799999237060547</v>
      </c>
      <c r="E79" s="218">
        <v>0.47</v>
      </c>
      <c r="F79" s="216">
        <v>120</v>
      </c>
      <c r="G79" s="216">
        <v>8</v>
      </c>
      <c r="H79" s="219" t="s">
        <v>2003</v>
      </c>
      <c r="I79" s="219" t="s">
        <v>2004</v>
      </c>
      <c r="J79" s="217">
        <v>2.7999999523162842</v>
      </c>
      <c r="K79" s="218">
        <v>0.35</v>
      </c>
      <c r="L79" s="216">
        <v>122</v>
      </c>
      <c r="M79" s="216">
        <v>6</v>
      </c>
      <c r="N79" s="219" t="s">
        <v>2638</v>
      </c>
      <c r="O79" s="219" t="s">
        <v>2639</v>
      </c>
      <c r="P79" s="217">
        <v>8</v>
      </c>
      <c r="Q79" s="218">
        <v>0.42</v>
      </c>
      <c r="R79" s="216">
        <v>121</v>
      </c>
      <c r="S79" s="216">
        <v>7</v>
      </c>
      <c r="T79" s="219" t="s">
        <v>4695</v>
      </c>
      <c r="U79" s="219" t="s">
        <v>4696</v>
      </c>
      <c r="V79" s="217">
        <v>12.899999618530273</v>
      </c>
      <c r="W79" s="218">
        <v>0.54</v>
      </c>
      <c r="X79" s="216">
        <v>95</v>
      </c>
      <c r="Y79" s="216">
        <v>33</v>
      </c>
      <c r="Z79" s="219" t="s">
        <v>4697</v>
      </c>
      <c r="AA79" s="219" t="s">
        <v>4698</v>
      </c>
      <c r="AB79" s="217">
        <v>7.0999999046325684</v>
      </c>
      <c r="AC79" s="218">
        <v>0.47</v>
      </c>
      <c r="AD79" s="216">
        <v>114</v>
      </c>
      <c r="AE79" s="216">
        <v>14</v>
      </c>
      <c r="AF79" s="219" t="s">
        <v>4343</v>
      </c>
      <c r="AG79" s="219" t="s">
        <v>4344</v>
      </c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202"/>
      <c r="DY79" s="202"/>
      <c r="DZ79" s="202"/>
      <c r="EA79" s="202"/>
      <c r="EB79" s="202"/>
      <c r="EC79" s="202"/>
      <c r="ED79" s="202"/>
      <c r="EE79" s="202"/>
      <c r="EF79" s="202"/>
      <c r="EG79" s="202"/>
      <c r="EH79" s="202"/>
      <c r="EI79" s="202"/>
      <c r="EJ79" s="202"/>
      <c r="EK79" s="202"/>
      <c r="EL79" s="202"/>
      <c r="EM79" s="202"/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2"/>
      <c r="FE79" s="202"/>
      <c r="FF79" s="202"/>
      <c r="FG79" s="202"/>
      <c r="FH79" s="202"/>
      <c r="FI79" s="202"/>
      <c r="FJ79" s="202"/>
      <c r="FK79" s="202"/>
      <c r="FL79" s="202"/>
      <c r="FM79" s="202"/>
      <c r="FN79" s="202"/>
      <c r="FO79" s="202"/>
      <c r="FP79" s="202"/>
      <c r="FQ79" s="202"/>
      <c r="FR79" s="202"/>
      <c r="FS79" s="202"/>
      <c r="FT79" s="202"/>
      <c r="FU79" s="202"/>
      <c r="FV79" s="202"/>
      <c r="FW79" s="202"/>
      <c r="FX79" s="202"/>
      <c r="FY79" s="202"/>
      <c r="FZ79" s="202"/>
      <c r="GA79" s="202"/>
      <c r="GB79" s="202"/>
    </row>
    <row r="80" spans="1:184" x14ac:dyDescent="0.2">
      <c r="A80" s="205">
        <f t="shared" si="2"/>
        <v>1281</v>
      </c>
      <c r="B80" s="204" t="s">
        <v>2002</v>
      </c>
      <c r="C80" s="211">
        <v>57</v>
      </c>
      <c r="D80" s="212">
        <v>31.399999618530273</v>
      </c>
      <c r="E80" s="213">
        <v>0.48</v>
      </c>
      <c r="F80" s="211">
        <v>55</v>
      </c>
      <c r="G80" s="211">
        <v>2</v>
      </c>
      <c r="H80" s="214" t="s">
        <v>2430</v>
      </c>
      <c r="I80" s="214" t="s">
        <v>2431</v>
      </c>
      <c r="J80" s="212">
        <v>2.9000000953674316</v>
      </c>
      <c r="K80" s="213">
        <v>0.36</v>
      </c>
      <c r="L80" s="211">
        <v>50</v>
      </c>
      <c r="M80" s="211">
        <v>7</v>
      </c>
      <c r="N80" s="214" t="s">
        <v>1809</v>
      </c>
      <c r="O80" s="214" t="s">
        <v>1810</v>
      </c>
      <c r="P80" s="212">
        <v>8.3999996185302734</v>
      </c>
      <c r="Q80" s="213">
        <v>0.44</v>
      </c>
      <c r="R80" s="211">
        <v>56</v>
      </c>
      <c r="S80" s="211">
        <v>1</v>
      </c>
      <c r="T80" s="214" t="s">
        <v>2472</v>
      </c>
      <c r="U80" s="214" t="s">
        <v>2473</v>
      </c>
      <c r="V80" s="212">
        <v>12.899999618530273</v>
      </c>
      <c r="W80" s="213">
        <v>0.54</v>
      </c>
      <c r="X80" s="211">
        <v>47</v>
      </c>
      <c r="Y80" s="211">
        <v>10</v>
      </c>
      <c r="Z80" s="214" t="s">
        <v>4655</v>
      </c>
      <c r="AA80" s="214" t="s">
        <v>4656</v>
      </c>
      <c r="AB80" s="212">
        <v>7.1999998092651367</v>
      </c>
      <c r="AC80" s="213">
        <v>0.48</v>
      </c>
      <c r="AD80" s="211">
        <v>49</v>
      </c>
      <c r="AE80" s="211">
        <v>8</v>
      </c>
      <c r="AF80" s="214" t="s">
        <v>1811</v>
      </c>
      <c r="AG80" s="214" t="s">
        <v>1812</v>
      </c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  <c r="DK80" s="202"/>
      <c r="DL80" s="202"/>
      <c r="DM80" s="202"/>
      <c r="DN80" s="202"/>
      <c r="DO80" s="202"/>
      <c r="DP80" s="202"/>
      <c r="DQ80" s="202"/>
      <c r="DR80" s="202"/>
      <c r="DS80" s="202"/>
      <c r="DT80" s="202"/>
      <c r="DU80" s="202"/>
      <c r="DV80" s="202"/>
      <c r="DW80" s="202"/>
      <c r="DX80" s="202"/>
      <c r="DY80" s="202"/>
      <c r="DZ80" s="202"/>
      <c r="EA80" s="202"/>
      <c r="EB80" s="202"/>
      <c r="EC80" s="202"/>
      <c r="ED80" s="202"/>
      <c r="EE80" s="202"/>
      <c r="EF80" s="202"/>
      <c r="EG80" s="202"/>
      <c r="EH80" s="202"/>
      <c r="EI80" s="202"/>
      <c r="EJ80" s="202"/>
      <c r="EK80" s="202"/>
      <c r="EL80" s="202"/>
      <c r="EM80" s="202"/>
      <c r="EN80" s="202"/>
      <c r="EO80" s="202"/>
      <c r="EP80" s="202"/>
      <c r="EQ80" s="202"/>
      <c r="ER80" s="202"/>
      <c r="ES80" s="202"/>
      <c r="ET80" s="202"/>
      <c r="EU80" s="202"/>
      <c r="EV80" s="202"/>
      <c r="EW80" s="202"/>
      <c r="EX80" s="202"/>
      <c r="EY80" s="202"/>
      <c r="EZ80" s="202"/>
      <c r="FA80" s="202"/>
      <c r="FB80" s="202"/>
      <c r="FC80" s="202"/>
      <c r="FD80" s="202"/>
      <c r="FE80" s="202"/>
      <c r="FF80" s="202"/>
      <c r="FG80" s="202"/>
      <c r="FH80" s="202"/>
      <c r="FI80" s="202"/>
      <c r="FJ80" s="202"/>
      <c r="FK80" s="202"/>
      <c r="FL80" s="202"/>
      <c r="FM80" s="202"/>
      <c r="FN80" s="202"/>
      <c r="FO80" s="202"/>
      <c r="FP80" s="202"/>
      <c r="FQ80" s="202"/>
      <c r="FR80" s="202"/>
      <c r="FS80" s="202"/>
      <c r="FT80" s="202"/>
      <c r="FU80" s="202"/>
      <c r="FV80" s="202"/>
      <c r="FW80" s="202"/>
      <c r="FX80" s="202"/>
      <c r="FY80" s="202"/>
      <c r="FZ80" s="202"/>
      <c r="GA80" s="202"/>
      <c r="GB80" s="202"/>
    </row>
    <row r="81" spans="1:184" x14ac:dyDescent="0.2">
      <c r="A81" s="205">
        <f t="shared" si="2"/>
        <v>1331</v>
      </c>
      <c r="B81" s="215" t="s">
        <v>2009</v>
      </c>
      <c r="C81" s="216">
        <v>169</v>
      </c>
      <c r="D81" s="217">
        <v>32.799999237060547</v>
      </c>
      <c r="E81" s="218">
        <v>0.5</v>
      </c>
      <c r="F81" s="216">
        <v>153</v>
      </c>
      <c r="G81" s="216">
        <v>16</v>
      </c>
      <c r="H81" s="219" t="s">
        <v>2807</v>
      </c>
      <c r="I81" s="219" t="s">
        <v>2808</v>
      </c>
      <c r="J81" s="217">
        <v>3.4000000953674316</v>
      </c>
      <c r="K81" s="218">
        <v>0.43</v>
      </c>
      <c r="L81" s="216">
        <v>148</v>
      </c>
      <c r="M81" s="216">
        <v>21</v>
      </c>
      <c r="N81" s="219" t="s">
        <v>4699</v>
      </c>
      <c r="O81" s="219" t="s">
        <v>4700</v>
      </c>
      <c r="P81" s="217">
        <v>8.3999996185302734</v>
      </c>
      <c r="Q81" s="218">
        <v>0.44</v>
      </c>
      <c r="R81" s="216">
        <v>161</v>
      </c>
      <c r="S81" s="216">
        <v>8</v>
      </c>
      <c r="T81" s="219" t="s">
        <v>1972</v>
      </c>
      <c r="U81" s="219" t="s">
        <v>1973</v>
      </c>
      <c r="V81" s="217">
        <v>13.300000190734863</v>
      </c>
      <c r="W81" s="218">
        <v>0.55000000000000004</v>
      </c>
      <c r="X81" s="216">
        <v>131</v>
      </c>
      <c r="Y81" s="216">
        <v>38</v>
      </c>
      <c r="Z81" s="219" t="s">
        <v>4370</v>
      </c>
      <c r="AA81" s="219" t="s">
        <v>4371</v>
      </c>
      <c r="AB81" s="217">
        <v>7.6999998092651367</v>
      </c>
      <c r="AC81" s="218">
        <v>0.51</v>
      </c>
      <c r="AD81" s="216">
        <v>140</v>
      </c>
      <c r="AE81" s="216">
        <v>29</v>
      </c>
      <c r="AF81" s="219" t="s">
        <v>4701</v>
      </c>
      <c r="AG81" s="219" t="s">
        <v>4702</v>
      </c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  <c r="DK81" s="202"/>
      <c r="DL81" s="202"/>
      <c r="DM81" s="202"/>
      <c r="DN81" s="202"/>
      <c r="DO81" s="202"/>
      <c r="DP81" s="202"/>
      <c r="DQ81" s="202"/>
      <c r="DR81" s="202"/>
      <c r="DS81" s="202"/>
      <c r="DT81" s="202"/>
      <c r="DU81" s="202"/>
      <c r="DV81" s="202"/>
      <c r="DW81" s="202"/>
      <c r="DX81" s="202"/>
      <c r="DY81" s="202"/>
      <c r="DZ81" s="202"/>
      <c r="EA81" s="202"/>
      <c r="EB81" s="202"/>
      <c r="EC81" s="202"/>
      <c r="ED81" s="202"/>
      <c r="EE81" s="202"/>
      <c r="EF81" s="202"/>
      <c r="EG81" s="202"/>
      <c r="EH81" s="202"/>
      <c r="EI81" s="202"/>
      <c r="EJ81" s="202"/>
      <c r="EK81" s="202"/>
      <c r="EL81" s="202"/>
      <c r="EM81" s="202"/>
      <c r="EN81" s="202"/>
      <c r="EO81" s="202"/>
      <c r="EP81" s="202"/>
      <c r="EQ81" s="202"/>
      <c r="ER81" s="202"/>
      <c r="ES81" s="202"/>
      <c r="ET81" s="202"/>
      <c r="EU81" s="202"/>
      <c r="EV81" s="202"/>
      <c r="EW81" s="202"/>
      <c r="EX81" s="202"/>
      <c r="EY81" s="202"/>
      <c r="EZ81" s="202"/>
      <c r="FA81" s="202"/>
      <c r="FB81" s="202"/>
      <c r="FC81" s="202"/>
      <c r="FD81" s="202"/>
      <c r="FE81" s="202"/>
      <c r="FF81" s="202"/>
      <c r="FG81" s="202"/>
      <c r="FH81" s="202"/>
      <c r="FI81" s="202"/>
      <c r="FJ81" s="202"/>
      <c r="FK81" s="202"/>
      <c r="FL81" s="202"/>
      <c r="FM81" s="202"/>
      <c r="FN81" s="202"/>
      <c r="FO81" s="202"/>
      <c r="FP81" s="202"/>
      <c r="FQ81" s="202"/>
      <c r="FR81" s="202"/>
      <c r="FS81" s="202"/>
      <c r="FT81" s="202"/>
      <c r="FU81" s="202"/>
      <c r="FV81" s="202"/>
      <c r="FW81" s="202"/>
      <c r="FX81" s="202"/>
      <c r="FY81" s="202"/>
      <c r="FZ81" s="202"/>
      <c r="GA81" s="202"/>
      <c r="GB81" s="202"/>
    </row>
    <row r="82" spans="1:184" x14ac:dyDescent="0.2">
      <c r="A82" s="205">
        <f t="shared" si="2"/>
        <v>1361</v>
      </c>
      <c r="B82" s="204" t="s">
        <v>2018</v>
      </c>
      <c r="C82" s="211">
        <v>19</v>
      </c>
      <c r="D82" s="212">
        <v>23.5</v>
      </c>
      <c r="E82" s="213">
        <v>0.36</v>
      </c>
      <c r="F82" s="211">
        <v>19</v>
      </c>
      <c r="H82" s="214" t="s">
        <v>1545</v>
      </c>
      <c r="J82" s="212">
        <v>2.0999999046325684</v>
      </c>
      <c r="K82" s="213">
        <v>0.27</v>
      </c>
      <c r="L82" s="211">
        <v>19</v>
      </c>
      <c r="N82" s="214" t="s">
        <v>1545</v>
      </c>
      <c r="P82" s="212">
        <v>6.9000000953674316</v>
      </c>
      <c r="Q82" s="213">
        <v>0.37</v>
      </c>
      <c r="R82" s="211">
        <v>19</v>
      </c>
      <c r="T82" s="214" t="s">
        <v>1545</v>
      </c>
      <c r="V82" s="212">
        <v>9.1999998092651367</v>
      </c>
      <c r="W82" s="213">
        <v>0.38</v>
      </c>
      <c r="X82" s="211">
        <v>19</v>
      </c>
      <c r="Z82" s="214" t="s">
        <v>1545</v>
      </c>
      <c r="AB82" s="212">
        <v>5.3000001907348633</v>
      </c>
      <c r="AC82" s="213">
        <v>0.35</v>
      </c>
      <c r="AD82" s="211">
        <v>19</v>
      </c>
      <c r="AF82" s="214" t="s">
        <v>1545</v>
      </c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  <c r="DK82" s="202"/>
      <c r="DL82" s="202"/>
      <c r="DM82" s="202"/>
      <c r="DN82" s="202"/>
      <c r="DO82" s="202"/>
      <c r="DP82" s="202"/>
      <c r="DQ82" s="202"/>
      <c r="DR82" s="202"/>
      <c r="DS82" s="202"/>
      <c r="DT82" s="202"/>
      <c r="DU82" s="202"/>
      <c r="DV82" s="202"/>
      <c r="DW82" s="202"/>
      <c r="DX82" s="202"/>
      <c r="DY82" s="202"/>
      <c r="DZ82" s="202"/>
      <c r="EA82" s="202"/>
      <c r="EB82" s="202"/>
      <c r="EC82" s="202"/>
      <c r="ED82" s="202"/>
      <c r="EE82" s="202"/>
      <c r="EF82" s="202"/>
      <c r="EG82" s="202"/>
      <c r="EH82" s="202"/>
      <c r="EI82" s="202"/>
      <c r="EJ82" s="202"/>
      <c r="EK82" s="202"/>
      <c r="EL82" s="202"/>
      <c r="EM82" s="202"/>
      <c r="EN82" s="202"/>
      <c r="EO82" s="202"/>
      <c r="EP82" s="202"/>
      <c r="EQ82" s="202"/>
      <c r="ER82" s="202"/>
      <c r="ES82" s="202"/>
      <c r="ET82" s="202"/>
      <c r="EU82" s="202"/>
      <c r="EV82" s="202"/>
      <c r="EW82" s="202"/>
      <c r="EX82" s="202"/>
      <c r="EY82" s="202"/>
      <c r="EZ82" s="202"/>
      <c r="FA82" s="202"/>
      <c r="FB82" s="202"/>
      <c r="FC82" s="202"/>
      <c r="FD82" s="202"/>
      <c r="FE82" s="202"/>
      <c r="FF82" s="202"/>
      <c r="FG82" s="202"/>
      <c r="FH82" s="202"/>
      <c r="FI82" s="202"/>
      <c r="FJ82" s="202"/>
      <c r="FK82" s="202"/>
      <c r="FL82" s="202"/>
      <c r="FM82" s="202"/>
      <c r="FN82" s="202"/>
      <c r="FO82" s="202"/>
      <c r="FP82" s="202"/>
      <c r="FQ82" s="202"/>
      <c r="FR82" s="202"/>
      <c r="FS82" s="202"/>
      <c r="FT82" s="202"/>
      <c r="FU82" s="202"/>
      <c r="FV82" s="202"/>
      <c r="FW82" s="202"/>
      <c r="FX82" s="202"/>
      <c r="FY82" s="202"/>
      <c r="FZ82" s="202"/>
      <c r="GA82" s="202"/>
      <c r="GB82" s="202"/>
    </row>
    <row r="83" spans="1:184" x14ac:dyDescent="0.2">
      <c r="A83" s="205">
        <f t="shared" si="2"/>
        <v>1371</v>
      </c>
      <c r="B83" s="215" t="s">
        <v>2019</v>
      </c>
      <c r="C83" s="216">
        <v>170</v>
      </c>
      <c r="D83" s="217">
        <v>30.600000381469727</v>
      </c>
      <c r="E83" s="218">
        <v>0.46</v>
      </c>
      <c r="F83" s="216">
        <v>157</v>
      </c>
      <c r="G83" s="216">
        <v>13</v>
      </c>
      <c r="H83" s="219" t="s">
        <v>3846</v>
      </c>
      <c r="I83" s="219" t="s">
        <v>3847</v>
      </c>
      <c r="J83" s="217">
        <v>2.9000000953674316</v>
      </c>
      <c r="K83" s="218">
        <v>0.37</v>
      </c>
      <c r="L83" s="216">
        <v>157</v>
      </c>
      <c r="M83" s="216">
        <v>13</v>
      </c>
      <c r="N83" s="219" t="s">
        <v>3846</v>
      </c>
      <c r="O83" s="219" t="s">
        <v>3847</v>
      </c>
      <c r="P83" s="217">
        <v>8</v>
      </c>
      <c r="Q83" s="218">
        <v>0.42</v>
      </c>
      <c r="R83" s="216">
        <v>164</v>
      </c>
      <c r="S83" s="216">
        <v>6</v>
      </c>
      <c r="T83" s="219" t="s">
        <v>1845</v>
      </c>
      <c r="U83" s="219" t="s">
        <v>1846</v>
      </c>
      <c r="V83" s="217">
        <v>12.899999618530273</v>
      </c>
      <c r="W83" s="218">
        <v>0.54</v>
      </c>
      <c r="X83" s="216">
        <v>134</v>
      </c>
      <c r="Y83" s="216">
        <v>36</v>
      </c>
      <c r="Z83" s="219" t="s">
        <v>3934</v>
      </c>
      <c r="AA83" s="219" t="s">
        <v>3935</v>
      </c>
      <c r="AB83" s="217">
        <v>6.6999998092651367</v>
      </c>
      <c r="AC83" s="218">
        <v>0.45</v>
      </c>
      <c r="AD83" s="216">
        <v>151</v>
      </c>
      <c r="AE83" s="216">
        <v>19</v>
      </c>
      <c r="AF83" s="219" t="s">
        <v>2968</v>
      </c>
      <c r="AG83" s="219" t="s">
        <v>2969</v>
      </c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  <c r="DK83" s="202"/>
      <c r="DL83" s="202"/>
      <c r="DM83" s="202"/>
      <c r="DN83" s="202"/>
      <c r="DO83" s="202"/>
      <c r="DP83" s="202"/>
      <c r="DQ83" s="202"/>
      <c r="DR83" s="202"/>
      <c r="DS83" s="202"/>
      <c r="DT83" s="202"/>
      <c r="DU83" s="202"/>
      <c r="DV83" s="202"/>
      <c r="DW83" s="202"/>
      <c r="DX83" s="202"/>
      <c r="DY83" s="202"/>
      <c r="DZ83" s="202"/>
      <c r="EA83" s="202"/>
      <c r="EB83" s="202"/>
      <c r="EC83" s="202"/>
      <c r="ED83" s="202"/>
      <c r="EE83" s="202"/>
      <c r="EF83" s="202"/>
      <c r="EG83" s="202"/>
      <c r="EH83" s="202"/>
      <c r="EI83" s="202"/>
      <c r="EJ83" s="202"/>
      <c r="EK83" s="202"/>
      <c r="EL83" s="202"/>
      <c r="EM83" s="202"/>
      <c r="EN83" s="202"/>
      <c r="EO83" s="202"/>
      <c r="EP83" s="202"/>
      <c r="EQ83" s="202"/>
      <c r="ER83" s="202"/>
      <c r="ES83" s="202"/>
      <c r="ET83" s="202"/>
      <c r="EU83" s="202"/>
      <c r="EV83" s="202"/>
      <c r="EW83" s="202"/>
      <c r="EX83" s="202"/>
      <c r="EY83" s="202"/>
      <c r="EZ83" s="202"/>
      <c r="FA83" s="202"/>
      <c r="FB83" s="202"/>
      <c r="FC83" s="202"/>
      <c r="FD83" s="202"/>
      <c r="FE83" s="202"/>
      <c r="FF83" s="202"/>
      <c r="FG83" s="202"/>
      <c r="FH83" s="202"/>
      <c r="FI83" s="202"/>
      <c r="FJ83" s="202"/>
      <c r="FK83" s="202"/>
      <c r="FL83" s="202"/>
      <c r="FM83" s="202"/>
      <c r="FN83" s="202"/>
      <c r="FO83" s="202"/>
      <c r="FP83" s="202"/>
      <c r="FQ83" s="202"/>
      <c r="FR83" s="202"/>
      <c r="FS83" s="202"/>
      <c r="FT83" s="202"/>
      <c r="FU83" s="202"/>
      <c r="FV83" s="202"/>
      <c r="FW83" s="202"/>
      <c r="FX83" s="202"/>
      <c r="FY83" s="202"/>
      <c r="FZ83" s="202"/>
      <c r="GA83" s="202"/>
      <c r="GB83" s="202"/>
    </row>
    <row r="84" spans="1:184" x14ac:dyDescent="0.2">
      <c r="A84" s="205">
        <f t="shared" si="2"/>
        <v>1401</v>
      </c>
      <c r="B84" s="204" t="s">
        <v>2026</v>
      </c>
      <c r="C84" s="211">
        <v>31</v>
      </c>
      <c r="D84" s="212">
        <v>27.899999618530273</v>
      </c>
      <c r="E84" s="213">
        <v>0.42</v>
      </c>
      <c r="F84" s="211">
        <v>30</v>
      </c>
      <c r="G84" s="211">
        <v>1</v>
      </c>
      <c r="H84" s="214" t="s">
        <v>2014</v>
      </c>
      <c r="I84" s="214" t="s">
        <v>2015</v>
      </c>
      <c r="J84" s="212">
        <v>2.5</v>
      </c>
      <c r="K84" s="213">
        <v>0.32</v>
      </c>
      <c r="L84" s="211">
        <v>30</v>
      </c>
      <c r="M84" s="211">
        <v>1</v>
      </c>
      <c r="N84" s="214" t="s">
        <v>2014</v>
      </c>
      <c r="O84" s="214" t="s">
        <v>2015</v>
      </c>
      <c r="P84" s="212">
        <v>8.1000003814697266</v>
      </c>
      <c r="Q84" s="213">
        <v>0.43</v>
      </c>
      <c r="R84" s="211">
        <v>31</v>
      </c>
      <c r="T84" s="214" t="s">
        <v>1545</v>
      </c>
      <c r="V84" s="212">
        <v>11.100000381469727</v>
      </c>
      <c r="W84" s="213">
        <v>0.46</v>
      </c>
      <c r="X84" s="211">
        <v>28</v>
      </c>
      <c r="Y84" s="211">
        <v>3</v>
      </c>
      <c r="Z84" s="214" t="s">
        <v>3908</v>
      </c>
      <c r="AA84" s="214" t="s">
        <v>3909</v>
      </c>
      <c r="AB84" s="212">
        <v>6.1999998092651367</v>
      </c>
      <c r="AC84" s="213">
        <v>0.41</v>
      </c>
      <c r="AD84" s="211">
        <v>29</v>
      </c>
      <c r="AE84" s="211">
        <v>2</v>
      </c>
      <c r="AF84" s="214" t="s">
        <v>2617</v>
      </c>
      <c r="AG84" s="214" t="s">
        <v>2618</v>
      </c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  <c r="DK84" s="202"/>
      <c r="DL84" s="202"/>
      <c r="DM84" s="202"/>
      <c r="DN84" s="202"/>
      <c r="DO84" s="202"/>
      <c r="DP84" s="202"/>
      <c r="DQ84" s="202"/>
      <c r="DR84" s="202"/>
      <c r="DS84" s="202"/>
      <c r="DT84" s="202"/>
      <c r="DU84" s="202"/>
      <c r="DV84" s="202"/>
      <c r="DW84" s="202"/>
      <c r="DX84" s="202"/>
      <c r="DY84" s="202"/>
      <c r="DZ84" s="202"/>
      <c r="EA84" s="202"/>
      <c r="EB84" s="202"/>
      <c r="EC84" s="202"/>
      <c r="ED84" s="202"/>
      <c r="EE84" s="202"/>
      <c r="EF84" s="202"/>
      <c r="EG84" s="202"/>
      <c r="EH84" s="202"/>
      <c r="EI84" s="202"/>
      <c r="EJ84" s="202"/>
      <c r="EK84" s="202"/>
      <c r="EL84" s="202"/>
      <c r="EM84" s="202"/>
      <c r="EN84" s="202"/>
      <c r="EO84" s="202"/>
      <c r="EP84" s="202"/>
      <c r="EQ84" s="202"/>
      <c r="ER84" s="202"/>
      <c r="ES84" s="202"/>
      <c r="ET84" s="202"/>
      <c r="EU84" s="202"/>
      <c r="EV84" s="202"/>
      <c r="EW84" s="202"/>
      <c r="EX84" s="202"/>
      <c r="EY84" s="202"/>
      <c r="EZ84" s="202"/>
      <c r="FA84" s="202"/>
      <c r="FB84" s="202"/>
      <c r="FC84" s="202"/>
      <c r="FD84" s="202"/>
      <c r="FE84" s="202"/>
      <c r="FF84" s="202"/>
      <c r="FG84" s="202"/>
      <c r="FH84" s="202"/>
      <c r="FI84" s="202"/>
      <c r="FJ84" s="202"/>
      <c r="FK84" s="202"/>
      <c r="FL84" s="202"/>
      <c r="FM84" s="202"/>
      <c r="FN84" s="202"/>
      <c r="FO84" s="202"/>
      <c r="FP84" s="202"/>
      <c r="FQ84" s="202"/>
      <c r="FR84" s="202"/>
      <c r="FS84" s="202"/>
      <c r="FT84" s="202"/>
      <c r="FU84" s="202"/>
      <c r="FV84" s="202"/>
      <c r="FW84" s="202"/>
      <c r="FX84" s="202"/>
      <c r="FY84" s="202"/>
      <c r="FZ84" s="202"/>
      <c r="GA84" s="202"/>
      <c r="GB84" s="202"/>
    </row>
    <row r="85" spans="1:184" x14ac:dyDescent="0.2">
      <c r="A85" s="205">
        <f t="shared" si="2"/>
        <v>1441</v>
      </c>
      <c r="B85" s="215" t="s">
        <v>2027</v>
      </c>
      <c r="C85" s="216">
        <v>49</v>
      </c>
      <c r="D85" s="217">
        <v>26.899999618530273</v>
      </c>
      <c r="E85" s="218">
        <v>0.41</v>
      </c>
      <c r="F85" s="216">
        <v>49</v>
      </c>
      <c r="H85" s="219" t="s">
        <v>1545</v>
      </c>
      <c r="J85" s="217">
        <v>2.4000000953674316</v>
      </c>
      <c r="K85" s="218">
        <v>0.31</v>
      </c>
      <c r="L85" s="216">
        <v>47</v>
      </c>
      <c r="M85" s="216">
        <v>2</v>
      </c>
      <c r="N85" s="219" t="s">
        <v>1912</v>
      </c>
      <c r="O85" s="219" t="s">
        <v>1913</v>
      </c>
      <c r="P85" s="217">
        <v>7.1999998092651367</v>
      </c>
      <c r="Q85" s="218">
        <v>0.38</v>
      </c>
      <c r="R85" s="216">
        <v>49</v>
      </c>
      <c r="T85" s="219" t="s">
        <v>1545</v>
      </c>
      <c r="V85" s="217">
        <v>11.800000190734863</v>
      </c>
      <c r="W85" s="218">
        <v>0.49</v>
      </c>
      <c r="X85" s="216">
        <v>46</v>
      </c>
      <c r="Y85" s="216">
        <v>3</v>
      </c>
      <c r="Z85" s="219" t="s">
        <v>1624</v>
      </c>
      <c r="AA85" s="219" t="s">
        <v>1625</v>
      </c>
      <c r="AB85" s="217">
        <v>5.5</v>
      </c>
      <c r="AC85" s="218">
        <v>0.37</v>
      </c>
      <c r="AD85" s="216">
        <v>49</v>
      </c>
      <c r="AF85" s="219" t="s">
        <v>1545</v>
      </c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  <c r="DK85" s="202"/>
      <c r="DL85" s="202"/>
      <c r="DM85" s="202"/>
      <c r="DN85" s="202"/>
      <c r="DO85" s="202"/>
      <c r="DP85" s="202"/>
      <c r="DQ85" s="202"/>
      <c r="DR85" s="202"/>
      <c r="DS85" s="202"/>
      <c r="DT85" s="202"/>
      <c r="DU85" s="202"/>
      <c r="DV85" s="202"/>
      <c r="DW85" s="202"/>
      <c r="DX85" s="202"/>
      <c r="DY85" s="202"/>
      <c r="DZ85" s="202"/>
      <c r="EA85" s="202"/>
      <c r="EB85" s="202"/>
      <c r="EC85" s="202"/>
      <c r="ED85" s="202"/>
      <c r="EE85" s="202"/>
      <c r="EF85" s="202"/>
      <c r="EG85" s="202"/>
      <c r="EH85" s="202"/>
      <c r="EI85" s="202"/>
      <c r="EJ85" s="202"/>
      <c r="EK85" s="202"/>
      <c r="EL85" s="202"/>
      <c r="EM85" s="202"/>
      <c r="EN85" s="202"/>
      <c r="EO85" s="202"/>
      <c r="EP85" s="202"/>
      <c r="EQ85" s="202"/>
      <c r="ER85" s="202"/>
      <c r="ES85" s="202"/>
      <c r="ET85" s="202"/>
      <c r="EU85" s="202"/>
      <c r="EV85" s="202"/>
      <c r="EW85" s="202"/>
      <c r="EX85" s="202"/>
      <c r="EY85" s="202"/>
      <c r="EZ85" s="202"/>
      <c r="FA85" s="202"/>
      <c r="FB85" s="202"/>
      <c r="FC85" s="202"/>
      <c r="FD85" s="202"/>
      <c r="FE85" s="202"/>
      <c r="FF85" s="202"/>
      <c r="FG85" s="202"/>
      <c r="FH85" s="202"/>
      <c r="FI85" s="202"/>
      <c r="FJ85" s="202"/>
      <c r="FK85" s="202"/>
      <c r="FL85" s="202"/>
      <c r="FM85" s="202"/>
      <c r="FN85" s="202"/>
      <c r="FO85" s="202"/>
      <c r="FP85" s="202"/>
      <c r="FQ85" s="202"/>
      <c r="FR85" s="202"/>
      <c r="FS85" s="202"/>
      <c r="FT85" s="202"/>
      <c r="FU85" s="202"/>
      <c r="FV85" s="202"/>
      <c r="FW85" s="202"/>
      <c r="FX85" s="202"/>
      <c r="FY85" s="202"/>
      <c r="FZ85" s="202"/>
      <c r="GA85" s="202"/>
      <c r="GB85" s="202"/>
    </row>
    <row r="86" spans="1:184" x14ac:dyDescent="0.2">
      <c r="A86" s="205">
        <f t="shared" si="2"/>
        <v>1481</v>
      </c>
      <c r="B86" s="204" t="s">
        <v>2028</v>
      </c>
      <c r="C86" s="211">
        <v>112</v>
      </c>
      <c r="D86" s="212">
        <v>31.399999618530273</v>
      </c>
      <c r="E86" s="213">
        <v>0.48</v>
      </c>
      <c r="F86" s="211">
        <v>104</v>
      </c>
      <c r="G86" s="211">
        <v>8</v>
      </c>
      <c r="H86" s="214" t="s">
        <v>2099</v>
      </c>
      <c r="I86" s="214" t="s">
        <v>2100</v>
      </c>
      <c r="J86" s="212">
        <v>3</v>
      </c>
      <c r="K86" s="213">
        <v>0.38</v>
      </c>
      <c r="L86" s="211">
        <v>103</v>
      </c>
      <c r="M86" s="211">
        <v>9</v>
      </c>
      <c r="N86" s="214" t="s">
        <v>3872</v>
      </c>
      <c r="O86" s="214" t="s">
        <v>3873</v>
      </c>
      <c r="P86" s="212">
        <v>8.5</v>
      </c>
      <c r="Q86" s="213">
        <v>0.45</v>
      </c>
      <c r="R86" s="211">
        <v>110</v>
      </c>
      <c r="S86" s="211">
        <v>2</v>
      </c>
      <c r="T86" s="214" t="s">
        <v>1727</v>
      </c>
      <c r="U86" s="214" t="s">
        <v>1728</v>
      </c>
      <c r="V86" s="212">
        <v>12.800000190734863</v>
      </c>
      <c r="W86" s="213">
        <v>0.54</v>
      </c>
      <c r="X86" s="211">
        <v>89</v>
      </c>
      <c r="Y86" s="211">
        <v>23</v>
      </c>
      <c r="Z86" s="214" t="s">
        <v>4703</v>
      </c>
      <c r="AA86" s="214" t="s">
        <v>4704</v>
      </c>
      <c r="AB86" s="212">
        <v>7.0999999046325684</v>
      </c>
      <c r="AC86" s="213">
        <v>0.48</v>
      </c>
      <c r="AD86" s="211">
        <v>98</v>
      </c>
      <c r="AE86" s="211">
        <v>14</v>
      </c>
      <c r="AF86" s="214" t="s">
        <v>2234</v>
      </c>
      <c r="AG86" s="214" t="s">
        <v>2235</v>
      </c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  <c r="DK86" s="202"/>
      <c r="DL86" s="202"/>
      <c r="DM86" s="202"/>
      <c r="DN86" s="202"/>
      <c r="DO86" s="202"/>
      <c r="DP86" s="202"/>
      <c r="DQ86" s="202"/>
      <c r="DR86" s="202"/>
      <c r="DS86" s="202"/>
      <c r="DT86" s="202"/>
      <c r="DU86" s="202"/>
      <c r="DV86" s="202"/>
      <c r="DW86" s="202"/>
      <c r="DX86" s="202"/>
      <c r="DY86" s="202"/>
      <c r="DZ86" s="202"/>
      <c r="EA86" s="202"/>
      <c r="EB86" s="202"/>
      <c r="EC86" s="202"/>
      <c r="ED86" s="202"/>
      <c r="EE86" s="202"/>
      <c r="EF86" s="202"/>
      <c r="EG86" s="202"/>
      <c r="EH86" s="202"/>
      <c r="EI86" s="202"/>
      <c r="EJ86" s="202"/>
      <c r="EK86" s="202"/>
      <c r="EL86" s="202"/>
      <c r="EM86" s="202"/>
      <c r="EN86" s="202"/>
      <c r="EO86" s="202"/>
      <c r="EP86" s="202"/>
      <c r="EQ86" s="202"/>
      <c r="ER86" s="202"/>
      <c r="ES86" s="202"/>
      <c r="ET86" s="202"/>
      <c r="EU86" s="202"/>
      <c r="EV86" s="202"/>
      <c r="EW86" s="202"/>
      <c r="EX86" s="202"/>
      <c r="EY86" s="202"/>
      <c r="EZ86" s="202"/>
      <c r="FA86" s="202"/>
      <c r="FB86" s="202"/>
      <c r="FC86" s="202"/>
      <c r="FD86" s="202"/>
      <c r="FE86" s="202"/>
      <c r="FF86" s="202"/>
      <c r="FG86" s="202"/>
      <c r="FH86" s="202"/>
      <c r="FI86" s="202"/>
      <c r="FJ86" s="202"/>
      <c r="FK86" s="202"/>
      <c r="FL86" s="202"/>
      <c r="FM86" s="202"/>
      <c r="FN86" s="202"/>
      <c r="FO86" s="202"/>
      <c r="FP86" s="202"/>
      <c r="FQ86" s="202"/>
      <c r="FR86" s="202"/>
      <c r="FS86" s="202"/>
      <c r="FT86" s="202"/>
      <c r="FU86" s="202"/>
      <c r="FV86" s="202"/>
      <c r="FW86" s="202"/>
      <c r="FX86" s="202"/>
      <c r="FY86" s="202"/>
      <c r="FZ86" s="202"/>
      <c r="GA86" s="202"/>
      <c r="GB86" s="202"/>
    </row>
    <row r="87" spans="1:184" x14ac:dyDescent="0.2">
      <c r="A87" s="205">
        <f t="shared" si="2"/>
        <v>1521</v>
      </c>
      <c r="B87" s="215" t="s">
        <v>2037</v>
      </c>
      <c r="C87" s="216">
        <v>66</v>
      </c>
      <c r="D87" s="217">
        <v>30.200000762939453</v>
      </c>
      <c r="E87" s="218">
        <v>0.46</v>
      </c>
      <c r="F87" s="216">
        <v>61</v>
      </c>
      <c r="G87" s="216">
        <v>5</v>
      </c>
      <c r="H87" s="219" t="s">
        <v>3619</v>
      </c>
      <c r="I87" s="219" t="s">
        <v>3620</v>
      </c>
      <c r="J87" s="217">
        <v>3.0999999046325684</v>
      </c>
      <c r="K87" s="218">
        <v>0.39</v>
      </c>
      <c r="L87" s="216">
        <v>62</v>
      </c>
      <c r="M87" s="216">
        <v>4</v>
      </c>
      <c r="N87" s="219" t="s">
        <v>2777</v>
      </c>
      <c r="O87" s="219" t="s">
        <v>2778</v>
      </c>
      <c r="P87" s="217">
        <v>7.8000001907348633</v>
      </c>
      <c r="Q87" s="218">
        <v>0.41</v>
      </c>
      <c r="R87" s="216">
        <v>62</v>
      </c>
      <c r="S87" s="216">
        <v>4</v>
      </c>
      <c r="T87" s="219" t="s">
        <v>2777</v>
      </c>
      <c r="U87" s="219" t="s">
        <v>2778</v>
      </c>
      <c r="V87" s="217">
        <v>12.199999809265137</v>
      </c>
      <c r="W87" s="218">
        <v>0.51</v>
      </c>
      <c r="X87" s="216">
        <v>52</v>
      </c>
      <c r="Y87" s="216">
        <v>14</v>
      </c>
      <c r="Z87" s="219" t="s">
        <v>4305</v>
      </c>
      <c r="AA87" s="219" t="s">
        <v>4306</v>
      </c>
      <c r="AB87" s="217">
        <v>7.0999999046325684</v>
      </c>
      <c r="AC87" s="218">
        <v>0.47</v>
      </c>
      <c r="AD87" s="216">
        <v>60</v>
      </c>
      <c r="AE87" s="216">
        <v>6</v>
      </c>
      <c r="AF87" s="219" t="s">
        <v>1665</v>
      </c>
      <c r="AG87" s="219" t="s">
        <v>1666</v>
      </c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  <c r="DK87" s="202"/>
      <c r="DL87" s="202"/>
      <c r="DM87" s="202"/>
      <c r="DN87" s="202"/>
      <c r="DO87" s="202"/>
      <c r="DP87" s="202"/>
      <c r="DQ87" s="202"/>
      <c r="DR87" s="202"/>
      <c r="DS87" s="202"/>
      <c r="DT87" s="202"/>
      <c r="DU87" s="202"/>
      <c r="DV87" s="202"/>
      <c r="DW87" s="202"/>
      <c r="DX87" s="202"/>
      <c r="DY87" s="202"/>
      <c r="DZ87" s="202"/>
      <c r="EA87" s="202"/>
      <c r="EB87" s="202"/>
      <c r="EC87" s="202"/>
      <c r="ED87" s="202"/>
      <c r="EE87" s="202"/>
      <c r="EF87" s="202"/>
      <c r="EG87" s="202"/>
      <c r="EH87" s="202"/>
      <c r="EI87" s="202"/>
      <c r="EJ87" s="202"/>
      <c r="EK87" s="202"/>
      <c r="EL87" s="202"/>
      <c r="EM87" s="202"/>
      <c r="EN87" s="202"/>
      <c r="EO87" s="202"/>
      <c r="EP87" s="202"/>
      <c r="EQ87" s="202"/>
      <c r="ER87" s="202"/>
      <c r="ES87" s="202"/>
      <c r="ET87" s="202"/>
      <c r="EU87" s="202"/>
      <c r="EV87" s="202"/>
      <c r="EW87" s="202"/>
      <c r="EX87" s="202"/>
      <c r="EY87" s="202"/>
      <c r="EZ87" s="202"/>
      <c r="FA87" s="202"/>
      <c r="FB87" s="202"/>
      <c r="FC87" s="202"/>
      <c r="FD87" s="202"/>
      <c r="FE87" s="202"/>
      <c r="FF87" s="202"/>
      <c r="FG87" s="202"/>
      <c r="FH87" s="202"/>
      <c r="FI87" s="202"/>
      <c r="FJ87" s="202"/>
      <c r="FK87" s="202"/>
      <c r="FL87" s="202"/>
      <c r="FM87" s="202"/>
      <c r="FN87" s="202"/>
      <c r="FO87" s="202"/>
      <c r="FP87" s="202"/>
      <c r="FQ87" s="202"/>
      <c r="FR87" s="202"/>
      <c r="FS87" s="202"/>
      <c r="FT87" s="202"/>
      <c r="FU87" s="202"/>
      <c r="FV87" s="202"/>
      <c r="FW87" s="202"/>
      <c r="FX87" s="202"/>
      <c r="FY87" s="202"/>
      <c r="FZ87" s="202"/>
      <c r="GA87" s="202"/>
      <c r="GB87" s="202"/>
    </row>
    <row r="88" spans="1:184" x14ac:dyDescent="0.2">
      <c r="A88" s="205">
        <f t="shared" si="2"/>
        <v>1561</v>
      </c>
      <c r="B88" s="204" t="s">
        <v>2042</v>
      </c>
      <c r="C88" s="211">
        <v>62</v>
      </c>
      <c r="D88" s="212">
        <v>22.100000381469727</v>
      </c>
      <c r="E88" s="213">
        <v>0.33</v>
      </c>
      <c r="F88" s="211">
        <v>62</v>
      </c>
      <c r="H88" s="214" t="s">
        <v>1545</v>
      </c>
      <c r="J88" s="212">
        <v>2.0999999046325684</v>
      </c>
      <c r="K88" s="213">
        <v>0.26</v>
      </c>
      <c r="L88" s="211">
        <v>62</v>
      </c>
      <c r="N88" s="214" t="s">
        <v>1545</v>
      </c>
      <c r="P88" s="212">
        <v>6.3000001907348633</v>
      </c>
      <c r="Q88" s="213">
        <v>0.33</v>
      </c>
      <c r="R88" s="211">
        <v>62</v>
      </c>
      <c r="T88" s="214" t="s">
        <v>1545</v>
      </c>
      <c r="V88" s="212">
        <v>9.1999998092651367</v>
      </c>
      <c r="W88" s="213">
        <v>0.38</v>
      </c>
      <c r="X88" s="211">
        <v>58</v>
      </c>
      <c r="Y88" s="211">
        <v>4</v>
      </c>
      <c r="Z88" s="214" t="s">
        <v>2617</v>
      </c>
      <c r="AA88" s="214" t="s">
        <v>2618</v>
      </c>
      <c r="AB88" s="212">
        <v>4.5999999046325684</v>
      </c>
      <c r="AC88" s="213">
        <v>0.3</v>
      </c>
      <c r="AD88" s="211">
        <v>62</v>
      </c>
      <c r="AF88" s="214" t="s">
        <v>1545</v>
      </c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  <c r="DK88" s="202"/>
      <c r="DL88" s="202"/>
      <c r="DM88" s="202"/>
      <c r="DN88" s="202"/>
      <c r="DO88" s="202"/>
      <c r="DP88" s="202"/>
      <c r="DQ88" s="202"/>
      <c r="DR88" s="202"/>
      <c r="DS88" s="202"/>
      <c r="DT88" s="202"/>
      <c r="DU88" s="202"/>
      <c r="DV88" s="202"/>
      <c r="DW88" s="202"/>
      <c r="DX88" s="202"/>
      <c r="DY88" s="202"/>
      <c r="DZ88" s="202"/>
      <c r="EA88" s="202"/>
      <c r="EB88" s="202"/>
      <c r="EC88" s="202"/>
      <c r="ED88" s="202"/>
      <c r="EE88" s="202"/>
      <c r="EF88" s="202"/>
      <c r="EG88" s="202"/>
      <c r="EH88" s="202"/>
      <c r="EI88" s="202"/>
      <c r="EJ88" s="202"/>
      <c r="EK88" s="202"/>
      <c r="EL88" s="202"/>
      <c r="EM88" s="202"/>
      <c r="EN88" s="202"/>
      <c r="EO88" s="202"/>
      <c r="EP88" s="202"/>
      <c r="EQ88" s="202"/>
      <c r="ER88" s="202"/>
      <c r="ES88" s="202"/>
      <c r="ET88" s="202"/>
      <c r="EU88" s="202"/>
      <c r="EV88" s="202"/>
      <c r="EW88" s="202"/>
      <c r="EX88" s="202"/>
      <c r="EY88" s="202"/>
      <c r="EZ88" s="202"/>
      <c r="FA88" s="202"/>
      <c r="FB88" s="202"/>
      <c r="FC88" s="202"/>
      <c r="FD88" s="202"/>
      <c r="FE88" s="202"/>
      <c r="FF88" s="202"/>
      <c r="FG88" s="202"/>
      <c r="FH88" s="202"/>
      <c r="FI88" s="202"/>
      <c r="FJ88" s="202"/>
      <c r="FK88" s="202"/>
      <c r="FL88" s="202"/>
      <c r="FM88" s="202"/>
      <c r="FN88" s="202"/>
      <c r="FO88" s="202"/>
      <c r="FP88" s="202"/>
      <c r="FQ88" s="202"/>
      <c r="FR88" s="202"/>
      <c r="FS88" s="202"/>
      <c r="FT88" s="202"/>
      <c r="FU88" s="202"/>
      <c r="FV88" s="202"/>
      <c r="FW88" s="202"/>
      <c r="FX88" s="202"/>
      <c r="FY88" s="202"/>
      <c r="FZ88" s="202"/>
      <c r="GA88" s="202"/>
      <c r="GB88" s="202"/>
    </row>
    <row r="89" spans="1:184" x14ac:dyDescent="0.2">
      <c r="A89" s="205">
        <f t="shared" si="2"/>
        <v>1601</v>
      </c>
      <c r="B89" s="215" t="s">
        <v>2043</v>
      </c>
      <c r="C89" s="216">
        <v>47</v>
      </c>
      <c r="D89" s="217">
        <v>25.799999237060547</v>
      </c>
      <c r="E89" s="218">
        <v>0.39</v>
      </c>
      <c r="F89" s="216">
        <v>47</v>
      </c>
      <c r="H89" s="219" t="s">
        <v>1545</v>
      </c>
      <c r="J89" s="217">
        <v>2.5</v>
      </c>
      <c r="K89" s="218">
        <v>0.32</v>
      </c>
      <c r="L89" s="216">
        <v>46</v>
      </c>
      <c r="M89" s="216">
        <v>1</v>
      </c>
      <c r="N89" s="219" t="s">
        <v>2509</v>
      </c>
      <c r="O89" s="219" t="s">
        <v>2510</v>
      </c>
      <c r="P89" s="217">
        <v>6.9000000953674316</v>
      </c>
      <c r="Q89" s="218">
        <v>0.36</v>
      </c>
      <c r="R89" s="216">
        <v>46</v>
      </c>
      <c r="S89" s="216">
        <v>1</v>
      </c>
      <c r="T89" s="219" t="s">
        <v>2509</v>
      </c>
      <c r="U89" s="219" t="s">
        <v>2510</v>
      </c>
      <c r="V89" s="217">
        <v>10.600000381469727</v>
      </c>
      <c r="W89" s="218">
        <v>0.44</v>
      </c>
      <c r="X89" s="216">
        <v>42</v>
      </c>
      <c r="Y89" s="216">
        <v>5</v>
      </c>
      <c r="Z89" s="219" t="s">
        <v>3226</v>
      </c>
      <c r="AA89" s="219" t="s">
        <v>3227</v>
      </c>
      <c r="AB89" s="217">
        <v>5.8000001907348633</v>
      </c>
      <c r="AC89" s="218">
        <v>0.39</v>
      </c>
      <c r="AD89" s="216">
        <v>45</v>
      </c>
      <c r="AE89" s="216">
        <v>2</v>
      </c>
      <c r="AF89" s="219" t="s">
        <v>2513</v>
      </c>
      <c r="AG89" s="219" t="s">
        <v>2514</v>
      </c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  <c r="DK89" s="202"/>
      <c r="DL89" s="202"/>
      <c r="DM89" s="202"/>
      <c r="DN89" s="202"/>
      <c r="DO89" s="202"/>
      <c r="DP89" s="202"/>
      <c r="DQ89" s="202"/>
      <c r="DR89" s="202"/>
      <c r="DS89" s="202"/>
      <c r="DT89" s="202"/>
      <c r="DU89" s="202"/>
      <c r="DV89" s="202"/>
      <c r="DW89" s="202"/>
      <c r="DX89" s="202"/>
      <c r="DY89" s="202"/>
      <c r="DZ89" s="202"/>
      <c r="EA89" s="202"/>
      <c r="EB89" s="202"/>
      <c r="EC89" s="202"/>
      <c r="ED89" s="202"/>
      <c r="EE89" s="202"/>
      <c r="EF89" s="202"/>
      <c r="EG89" s="202"/>
      <c r="EH89" s="202"/>
      <c r="EI89" s="202"/>
      <c r="EJ89" s="202"/>
      <c r="EK89" s="202"/>
      <c r="EL89" s="202"/>
      <c r="EM89" s="202"/>
      <c r="EN89" s="202"/>
      <c r="EO89" s="202"/>
      <c r="EP89" s="202"/>
      <c r="EQ89" s="202"/>
      <c r="ER89" s="202"/>
      <c r="ES89" s="202"/>
      <c r="ET89" s="202"/>
      <c r="EU89" s="202"/>
      <c r="EV89" s="202"/>
      <c r="EW89" s="202"/>
      <c r="EX89" s="202"/>
      <c r="EY89" s="202"/>
      <c r="EZ89" s="202"/>
      <c r="FA89" s="202"/>
      <c r="FB89" s="202"/>
      <c r="FC89" s="202"/>
      <c r="FD89" s="202"/>
      <c r="FE89" s="202"/>
      <c r="FF89" s="202"/>
      <c r="FG89" s="202"/>
      <c r="FH89" s="202"/>
      <c r="FI89" s="202"/>
      <c r="FJ89" s="202"/>
      <c r="FK89" s="202"/>
      <c r="FL89" s="202"/>
      <c r="FM89" s="202"/>
      <c r="FN89" s="202"/>
      <c r="FO89" s="202"/>
      <c r="FP89" s="202"/>
      <c r="FQ89" s="202"/>
      <c r="FR89" s="202"/>
      <c r="FS89" s="202"/>
      <c r="FT89" s="202"/>
      <c r="FU89" s="202"/>
      <c r="FV89" s="202"/>
      <c r="FW89" s="202"/>
      <c r="FX89" s="202"/>
      <c r="FY89" s="202"/>
      <c r="FZ89" s="202"/>
      <c r="GA89" s="202"/>
      <c r="GB89" s="202"/>
    </row>
    <row r="90" spans="1:184" x14ac:dyDescent="0.2">
      <c r="A90" s="205">
        <f t="shared" si="2"/>
        <v>1641</v>
      </c>
      <c r="B90" s="204" t="s">
        <v>2044</v>
      </c>
      <c r="C90" s="211">
        <v>57</v>
      </c>
      <c r="D90" s="212">
        <v>31</v>
      </c>
      <c r="E90" s="213">
        <v>0.47</v>
      </c>
      <c r="F90" s="211">
        <v>54</v>
      </c>
      <c r="G90" s="211">
        <v>3</v>
      </c>
      <c r="H90" s="214" t="s">
        <v>2418</v>
      </c>
      <c r="I90" s="214" t="s">
        <v>2419</v>
      </c>
      <c r="J90" s="212">
        <v>2.7999999523162842</v>
      </c>
      <c r="K90" s="213">
        <v>0.35</v>
      </c>
      <c r="L90" s="211">
        <v>53</v>
      </c>
      <c r="M90" s="211">
        <v>4</v>
      </c>
      <c r="N90" s="214" t="s">
        <v>2474</v>
      </c>
      <c r="O90" s="214" t="s">
        <v>2475</v>
      </c>
      <c r="P90" s="212">
        <v>8.3000001907348633</v>
      </c>
      <c r="Q90" s="213">
        <v>0.44</v>
      </c>
      <c r="R90" s="211">
        <v>56</v>
      </c>
      <c r="S90" s="211">
        <v>1</v>
      </c>
      <c r="T90" s="214" t="s">
        <v>2472</v>
      </c>
      <c r="U90" s="214" t="s">
        <v>2473</v>
      </c>
      <c r="V90" s="212">
        <v>12.899999618530273</v>
      </c>
      <c r="W90" s="213">
        <v>0.54</v>
      </c>
      <c r="X90" s="211">
        <v>46</v>
      </c>
      <c r="Y90" s="211">
        <v>11</v>
      </c>
      <c r="Z90" s="214" t="s">
        <v>4705</v>
      </c>
      <c r="AA90" s="214" t="s">
        <v>4706</v>
      </c>
      <c r="AB90" s="212">
        <v>7</v>
      </c>
      <c r="AC90" s="213">
        <v>0.47</v>
      </c>
      <c r="AD90" s="211">
        <v>50</v>
      </c>
      <c r="AE90" s="211">
        <v>7</v>
      </c>
      <c r="AF90" s="214" t="s">
        <v>1809</v>
      </c>
      <c r="AG90" s="214" t="s">
        <v>1810</v>
      </c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  <c r="DK90" s="202"/>
      <c r="DL90" s="202"/>
      <c r="DM90" s="202"/>
      <c r="DN90" s="202"/>
      <c r="DO90" s="202"/>
      <c r="DP90" s="202"/>
      <c r="DQ90" s="202"/>
      <c r="DR90" s="202"/>
      <c r="DS90" s="202"/>
      <c r="DT90" s="202"/>
      <c r="DU90" s="202"/>
      <c r="DV90" s="202"/>
      <c r="DW90" s="202"/>
      <c r="DX90" s="202"/>
      <c r="DY90" s="202"/>
      <c r="DZ90" s="202"/>
      <c r="EA90" s="202"/>
      <c r="EB90" s="202"/>
      <c r="EC90" s="202"/>
      <c r="ED90" s="202"/>
      <c r="EE90" s="202"/>
      <c r="EF90" s="202"/>
      <c r="EG90" s="202"/>
      <c r="EH90" s="202"/>
      <c r="EI90" s="202"/>
      <c r="EJ90" s="202"/>
      <c r="EK90" s="202"/>
      <c r="EL90" s="202"/>
      <c r="EM90" s="202"/>
      <c r="EN90" s="202"/>
      <c r="EO90" s="202"/>
      <c r="EP90" s="202"/>
      <c r="EQ90" s="202"/>
      <c r="ER90" s="202"/>
      <c r="ES90" s="202"/>
      <c r="ET90" s="202"/>
      <c r="EU90" s="202"/>
      <c r="EV90" s="202"/>
      <c r="EW90" s="202"/>
      <c r="EX90" s="202"/>
      <c r="EY90" s="202"/>
      <c r="EZ90" s="202"/>
      <c r="FA90" s="202"/>
      <c r="FB90" s="202"/>
      <c r="FC90" s="202"/>
      <c r="FD90" s="202"/>
      <c r="FE90" s="202"/>
      <c r="FF90" s="202"/>
      <c r="FG90" s="202"/>
      <c r="FH90" s="202"/>
      <c r="FI90" s="202"/>
      <c r="FJ90" s="202"/>
      <c r="FK90" s="202"/>
      <c r="FL90" s="202"/>
      <c r="FM90" s="202"/>
      <c r="FN90" s="202"/>
      <c r="FO90" s="202"/>
      <c r="FP90" s="202"/>
      <c r="FQ90" s="202"/>
      <c r="FR90" s="202"/>
      <c r="FS90" s="202"/>
      <c r="FT90" s="202"/>
      <c r="FU90" s="202"/>
      <c r="FV90" s="202"/>
      <c r="FW90" s="202"/>
      <c r="FX90" s="202"/>
      <c r="FY90" s="202"/>
      <c r="FZ90" s="202"/>
      <c r="GA90" s="202"/>
      <c r="GB90" s="202"/>
    </row>
    <row r="91" spans="1:184" x14ac:dyDescent="0.2">
      <c r="A91" s="205">
        <f t="shared" si="2"/>
        <v>1681</v>
      </c>
      <c r="B91" s="215" t="s">
        <v>2049</v>
      </c>
      <c r="C91" s="216">
        <v>49</v>
      </c>
      <c r="D91" s="217">
        <v>27.799999237060547</v>
      </c>
      <c r="E91" s="218">
        <v>0.42</v>
      </c>
      <c r="F91" s="216">
        <v>49</v>
      </c>
      <c r="H91" s="219" t="s">
        <v>1545</v>
      </c>
      <c r="J91" s="217">
        <v>2.2999999523162842</v>
      </c>
      <c r="K91" s="218">
        <v>0.28999999999999998</v>
      </c>
      <c r="L91" s="216">
        <v>49</v>
      </c>
      <c r="N91" s="219" t="s">
        <v>1545</v>
      </c>
      <c r="P91" s="217">
        <v>7.1999998092651367</v>
      </c>
      <c r="Q91" s="218">
        <v>0.38</v>
      </c>
      <c r="R91" s="216">
        <v>49</v>
      </c>
      <c r="T91" s="219" t="s">
        <v>1545</v>
      </c>
      <c r="V91" s="217">
        <v>12.300000190734863</v>
      </c>
      <c r="W91" s="218">
        <v>0.51</v>
      </c>
      <c r="X91" s="216">
        <v>44</v>
      </c>
      <c r="Y91" s="216">
        <v>5</v>
      </c>
      <c r="Z91" s="219" t="s">
        <v>2126</v>
      </c>
      <c r="AA91" s="219" t="s">
        <v>2127</v>
      </c>
      <c r="AB91" s="217">
        <v>6</v>
      </c>
      <c r="AC91" s="218">
        <v>0.4</v>
      </c>
      <c r="AD91" s="216">
        <v>49</v>
      </c>
      <c r="AF91" s="219" t="s">
        <v>1545</v>
      </c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  <c r="DK91" s="202"/>
      <c r="DL91" s="202"/>
      <c r="DM91" s="202"/>
      <c r="DN91" s="202"/>
      <c r="DO91" s="202"/>
      <c r="DP91" s="202"/>
      <c r="DQ91" s="202"/>
      <c r="DR91" s="202"/>
      <c r="DS91" s="202"/>
      <c r="DT91" s="202"/>
      <c r="DU91" s="202"/>
      <c r="DV91" s="202"/>
      <c r="DW91" s="202"/>
      <c r="DX91" s="202"/>
      <c r="DY91" s="202"/>
      <c r="DZ91" s="202"/>
      <c r="EA91" s="202"/>
      <c r="EB91" s="202"/>
      <c r="EC91" s="202"/>
      <c r="ED91" s="202"/>
      <c r="EE91" s="202"/>
      <c r="EF91" s="202"/>
      <c r="EG91" s="202"/>
      <c r="EH91" s="202"/>
      <c r="EI91" s="202"/>
      <c r="EJ91" s="202"/>
      <c r="EK91" s="202"/>
      <c r="EL91" s="202"/>
      <c r="EM91" s="202"/>
      <c r="EN91" s="202"/>
      <c r="EO91" s="202"/>
      <c r="EP91" s="202"/>
      <c r="EQ91" s="202"/>
      <c r="ER91" s="202"/>
      <c r="ES91" s="202"/>
      <c r="ET91" s="202"/>
      <c r="EU91" s="202"/>
      <c r="EV91" s="202"/>
      <c r="EW91" s="202"/>
      <c r="EX91" s="202"/>
      <c r="EY91" s="202"/>
      <c r="EZ91" s="202"/>
      <c r="FA91" s="202"/>
      <c r="FB91" s="202"/>
      <c r="FC91" s="202"/>
      <c r="FD91" s="202"/>
      <c r="FE91" s="202"/>
      <c r="FF91" s="202"/>
      <c r="FG91" s="202"/>
      <c r="FH91" s="202"/>
      <c r="FI91" s="202"/>
      <c r="FJ91" s="202"/>
      <c r="FK91" s="202"/>
      <c r="FL91" s="202"/>
      <c r="FM91" s="202"/>
      <c r="FN91" s="202"/>
      <c r="FO91" s="202"/>
      <c r="FP91" s="202"/>
      <c r="FQ91" s="202"/>
      <c r="FR91" s="202"/>
      <c r="FS91" s="202"/>
      <c r="FT91" s="202"/>
      <c r="FU91" s="202"/>
      <c r="FV91" s="202"/>
      <c r="FW91" s="202"/>
      <c r="FX91" s="202"/>
      <c r="FY91" s="202"/>
      <c r="FZ91" s="202"/>
      <c r="GA91" s="202"/>
      <c r="GB91" s="202"/>
    </row>
    <row r="92" spans="1:184" x14ac:dyDescent="0.2">
      <c r="A92" s="205">
        <f t="shared" si="2"/>
        <v>1691</v>
      </c>
      <c r="B92" s="204" t="s">
        <v>2054</v>
      </c>
      <c r="C92" s="211">
        <v>109</v>
      </c>
      <c r="D92" s="212">
        <v>35.5</v>
      </c>
      <c r="E92" s="213">
        <v>0.54</v>
      </c>
      <c r="F92" s="211">
        <v>91</v>
      </c>
      <c r="G92" s="211">
        <v>18</v>
      </c>
      <c r="H92" s="214" t="s">
        <v>4707</v>
      </c>
      <c r="I92" s="214" t="s">
        <v>4708</v>
      </c>
      <c r="J92" s="212">
        <v>3.2999999523162842</v>
      </c>
      <c r="K92" s="213">
        <v>0.42</v>
      </c>
      <c r="L92" s="211">
        <v>93</v>
      </c>
      <c r="M92" s="211">
        <v>16</v>
      </c>
      <c r="N92" s="214" t="s">
        <v>4709</v>
      </c>
      <c r="O92" s="214" t="s">
        <v>4710</v>
      </c>
      <c r="P92" s="212">
        <v>9.6000003814697266</v>
      </c>
      <c r="Q92" s="213">
        <v>0.51</v>
      </c>
      <c r="R92" s="211">
        <v>99</v>
      </c>
      <c r="S92" s="211">
        <v>10</v>
      </c>
      <c r="T92" s="214" t="s">
        <v>2337</v>
      </c>
      <c r="U92" s="214" t="s">
        <v>2338</v>
      </c>
      <c r="V92" s="212">
        <v>14.300000190734863</v>
      </c>
      <c r="W92" s="213">
        <v>0.6</v>
      </c>
      <c r="X92" s="211">
        <v>74</v>
      </c>
      <c r="Y92" s="211">
        <v>35</v>
      </c>
      <c r="Z92" s="214" t="s">
        <v>4711</v>
      </c>
      <c r="AA92" s="214" t="s">
        <v>4712</v>
      </c>
      <c r="AB92" s="212">
        <v>8.1999998092651367</v>
      </c>
      <c r="AC92" s="213">
        <v>0.55000000000000004</v>
      </c>
      <c r="AD92" s="211">
        <v>86</v>
      </c>
      <c r="AE92" s="211">
        <v>23</v>
      </c>
      <c r="AF92" s="214" t="s">
        <v>4713</v>
      </c>
      <c r="AG92" s="214" t="s">
        <v>4714</v>
      </c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  <c r="DK92" s="202"/>
      <c r="DL92" s="202"/>
      <c r="DM92" s="202"/>
      <c r="DN92" s="202"/>
      <c r="DO92" s="202"/>
      <c r="DP92" s="202"/>
      <c r="DQ92" s="202"/>
      <c r="DR92" s="202"/>
      <c r="DS92" s="202"/>
      <c r="DT92" s="202"/>
      <c r="DU92" s="202"/>
      <c r="DV92" s="202"/>
      <c r="DW92" s="202"/>
      <c r="DX92" s="202"/>
      <c r="DY92" s="202"/>
      <c r="DZ92" s="202"/>
      <c r="EA92" s="202"/>
      <c r="EB92" s="202"/>
      <c r="EC92" s="202"/>
      <c r="ED92" s="202"/>
      <c r="EE92" s="202"/>
      <c r="EF92" s="202"/>
      <c r="EG92" s="202"/>
      <c r="EH92" s="202"/>
      <c r="EI92" s="202"/>
      <c r="EJ92" s="202"/>
      <c r="EK92" s="202"/>
      <c r="EL92" s="202"/>
      <c r="EM92" s="202"/>
      <c r="EN92" s="202"/>
      <c r="EO92" s="202"/>
      <c r="EP92" s="202"/>
      <c r="EQ92" s="202"/>
      <c r="ER92" s="202"/>
      <c r="ES92" s="202"/>
      <c r="ET92" s="202"/>
      <c r="EU92" s="202"/>
      <c r="EV92" s="202"/>
      <c r="EW92" s="202"/>
      <c r="EX92" s="202"/>
      <c r="EY92" s="202"/>
      <c r="EZ92" s="202"/>
      <c r="FA92" s="202"/>
      <c r="FB92" s="202"/>
      <c r="FC92" s="202"/>
      <c r="FD92" s="202"/>
      <c r="FE92" s="202"/>
      <c r="FF92" s="202"/>
      <c r="FG92" s="202"/>
      <c r="FH92" s="202"/>
      <c r="FI92" s="202"/>
      <c r="FJ92" s="202"/>
      <c r="FK92" s="202"/>
      <c r="FL92" s="202"/>
      <c r="FM92" s="202"/>
      <c r="FN92" s="202"/>
      <c r="FO92" s="202"/>
      <c r="FP92" s="202"/>
      <c r="FQ92" s="202"/>
      <c r="FR92" s="202"/>
      <c r="FS92" s="202"/>
      <c r="FT92" s="202"/>
      <c r="FU92" s="202"/>
      <c r="FV92" s="202"/>
      <c r="FW92" s="202"/>
      <c r="FX92" s="202"/>
      <c r="FY92" s="202"/>
      <c r="FZ92" s="202"/>
      <c r="GA92" s="202"/>
      <c r="GB92" s="202"/>
    </row>
    <row r="93" spans="1:184" x14ac:dyDescent="0.2">
      <c r="A93" s="205">
        <f t="shared" si="2"/>
        <v>1721</v>
      </c>
      <c r="B93" s="215" t="s">
        <v>2061</v>
      </c>
      <c r="C93" s="216">
        <v>108</v>
      </c>
      <c r="D93" s="217">
        <v>31.299999237060547</v>
      </c>
      <c r="E93" s="218">
        <v>0.47</v>
      </c>
      <c r="F93" s="216">
        <v>105</v>
      </c>
      <c r="G93" s="216">
        <v>3</v>
      </c>
      <c r="H93" s="219" t="s">
        <v>1771</v>
      </c>
      <c r="I93" s="219" t="s">
        <v>1772</v>
      </c>
      <c r="J93" s="217">
        <v>3</v>
      </c>
      <c r="K93" s="218">
        <v>0.38</v>
      </c>
      <c r="L93" s="216">
        <v>100</v>
      </c>
      <c r="M93" s="216">
        <v>8</v>
      </c>
      <c r="N93" s="219" t="s">
        <v>1647</v>
      </c>
      <c r="O93" s="219" t="s">
        <v>1648</v>
      </c>
      <c r="P93" s="217">
        <v>8.3000001907348633</v>
      </c>
      <c r="Q93" s="218">
        <v>0.44</v>
      </c>
      <c r="R93" s="216">
        <v>106</v>
      </c>
      <c r="S93" s="216">
        <v>2</v>
      </c>
      <c r="T93" s="219" t="s">
        <v>1645</v>
      </c>
      <c r="U93" s="219" t="s">
        <v>1646</v>
      </c>
      <c r="V93" s="217">
        <v>13</v>
      </c>
      <c r="W93" s="218">
        <v>0.54</v>
      </c>
      <c r="X93" s="216">
        <v>82</v>
      </c>
      <c r="Y93" s="216">
        <v>26</v>
      </c>
      <c r="Z93" s="219" t="s">
        <v>3617</v>
      </c>
      <c r="AA93" s="219" t="s">
        <v>3618</v>
      </c>
      <c r="AB93" s="217">
        <v>6.9000000953674316</v>
      </c>
      <c r="AC93" s="218">
        <v>0.46</v>
      </c>
      <c r="AD93" s="216">
        <v>96</v>
      </c>
      <c r="AE93" s="216">
        <v>12</v>
      </c>
      <c r="AF93" s="219" t="s">
        <v>2241</v>
      </c>
      <c r="AG93" s="219" t="s">
        <v>2242</v>
      </c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  <c r="DK93" s="202"/>
      <c r="DL93" s="202"/>
      <c r="DM93" s="202"/>
      <c r="DN93" s="202"/>
      <c r="DO93" s="202"/>
      <c r="DP93" s="202"/>
      <c r="DQ93" s="202"/>
      <c r="DR93" s="202"/>
      <c r="DS93" s="202"/>
      <c r="DT93" s="202"/>
      <c r="DU93" s="202"/>
      <c r="DV93" s="202"/>
      <c r="DW93" s="202"/>
      <c r="DX93" s="202"/>
      <c r="DY93" s="202"/>
      <c r="DZ93" s="202"/>
      <c r="EA93" s="202"/>
      <c r="EB93" s="202"/>
      <c r="EC93" s="202"/>
      <c r="ED93" s="202"/>
      <c r="EE93" s="202"/>
      <c r="EF93" s="202"/>
      <c r="EG93" s="202"/>
      <c r="EH93" s="202"/>
      <c r="EI93" s="202"/>
      <c r="EJ93" s="202"/>
      <c r="EK93" s="202"/>
      <c r="EL93" s="202"/>
      <c r="EM93" s="202"/>
      <c r="EN93" s="202"/>
      <c r="EO93" s="202"/>
      <c r="EP93" s="202"/>
      <c r="EQ93" s="202"/>
      <c r="ER93" s="202"/>
      <c r="ES93" s="202"/>
      <c r="ET93" s="202"/>
      <c r="EU93" s="202"/>
      <c r="EV93" s="202"/>
      <c r="EW93" s="202"/>
      <c r="EX93" s="202"/>
      <c r="EY93" s="202"/>
      <c r="EZ93" s="202"/>
      <c r="FA93" s="202"/>
      <c r="FB93" s="202"/>
      <c r="FC93" s="202"/>
      <c r="FD93" s="202"/>
      <c r="FE93" s="202"/>
      <c r="FF93" s="202"/>
      <c r="FG93" s="202"/>
      <c r="FH93" s="202"/>
      <c r="FI93" s="202"/>
      <c r="FJ93" s="202"/>
      <c r="FK93" s="202"/>
      <c r="FL93" s="202"/>
      <c r="FM93" s="202"/>
      <c r="FN93" s="202"/>
      <c r="FO93" s="202"/>
      <c r="FP93" s="202"/>
      <c r="FQ93" s="202"/>
      <c r="FR93" s="202"/>
      <c r="FS93" s="202"/>
      <c r="FT93" s="202"/>
      <c r="FU93" s="202"/>
      <c r="FV93" s="202"/>
      <c r="FW93" s="202"/>
      <c r="FX93" s="202"/>
      <c r="FY93" s="202"/>
      <c r="FZ93" s="202"/>
      <c r="GA93" s="202"/>
      <c r="GB93" s="202"/>
    </row>
    <row r="94" spans="1:184" x14ac:dyDescent="0.2">
      <c r="A94" s="205">
        <f t="shared" si="2"/>
        <v>1761</v>
      </c>
      <c r="B94" s="204" t="s">
        <v>2068</v>
      </c>
      <c r="C94" s="211">
        <v>78</v>
      </c>
      <c r="D94" s="212">
        <v>34.299999237060547</v>
      </c>
      <c r="E94" s="213">
        <v>0.52</v>
      </c>
      <c r="F94" s="211">
        <v>64</v>
      </c>
      <c r="G94" s="211">
        <v>14</v>
      </c>
      <c r="H94" s="214" t="s">
        <v>2390</v>
      </c>
      <c r="I94" s="214" t="s">
        <v>2391</v>
      </c>
      <c r="J94" s="212">
        <v>3.2000000476837158</v>
      </c>
      <c r="K94" s="213">
        <v>0.4</v>
      </c>
      <c r="L94" s="211">
        <v>69</v>
      </c>
      <c r="M94" s="211">
        <v>9</v>
      </c>
      <c r="N94" s="214" t="s">
        <v>2670</v>
      </c>
      <c r="O94" s="214" t="s">
        <v>2671</v>
      </c>
      <c r="P94" s="212">
        <v>9.1999998092651367</v>
      </c>
      <c r="Q94" s="213">
        <v>0.49</v>
      </c>
      <c r="R94" s="211">
        <v>68</v>
      </c>
      <c r="S94" s="211">
        <v>10</v>
      </c>
      <c r="T94" s="214" t="s">
        <v>2392</v>
      </c>
      <c r="U94" s="214" t="s">
        <v>2393</v>
      </c>
      <c r="V94" s="212">
        <v>14</v>
      </c>
      <c r="W94" s="213">
        <v>0.59</v>
      </c>
      <c r="X94" s="211">
        <v>49</v>
      </c>
      <c r="Y94" s="211">
        <v>29</v>
      </c>
      <c r="Z94" s="214" t="s">
        <v>4715</v>
      </c>
      <c r="AA94" s="214" t="s">
        <v>4716</v>
      </c>
      <c r="AB94" s="212">
        <v>7.8000001907348633</v>
      </c>
      <c r="AC94" s="213">
        <v>0.52</v>
      </c>
      <c r="AD94" s="211">
        <v>59</v>
      </c>
      <c r="AE94" s="211">
        <v>19</v>
      </c>
      <c r="AF94" s="214" t="s">
        <v>3818</v>
      </c>
      <c r="AG94" s="214" t="s">
        <v>3819</v>
      </c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  <c r="DK94" s="202"/>
      <c r="DL94" s="202"/>
      <c r="DM94" s="202"/>
      <c r="DN94" s="202"/>
      <c r="DO94" s="202"/>
      <c r="DP94" s="202"/>
      <c r="DQ94" s="202"/>
      <c r="DR94" s="202"/>
      <c r="DS94" s="202"/>
      <c r="DT94" s="202"/>
      <c r="DU94" s="202"/>
      <c r="DV94" s="202"/>
      <c r="DW94" s="202"/>
      <c r="DX94" s="202"/>
      <c r="DY94" s="202"/>
      <c r="DZ94" s="202"/>
      <c r="EA94" s="202"/>
      <c r="EB94" s="202"/>
      <c r="EC94" s="202"/>
      <c r="ED94" s="202"/>
      <c r="EE94" s="202"/>
      <c r="EF94" s="202"/>
      <c r="EG94" s="202"/>
      <c r="EH94" s="202"/>
      <c r="EI94" s="202"/>
      <c r="EJ94" s="202"/>
      <c r="EK94" s="202"/>
      <c r="EL94" s="202"/>
      <c r="EM94" s="202"/>
      <c r="EN94" s="202"/>
      <c r="EO94" s="202"/>
      <c r="EP94" s="202"/>
      <c r="EQ94" s="202"/>
      <c r="ER94" s="202"/>
      <c r="ES94" s="202"/>
      <c r="ET94" s="202"/>
      <c r="EU94" s="202"/>
      <c r="EV94" s="202"/>
      <c r="EW94" s="202"/>
      <c r="EX94" s="202"/>
      <c r="EY94" s="202"/>
      <c r="EZ94" s="202"/>
      <c r="FA94" s="202"/>
      <c r="FB94" s="202"/>
      <c r="FC94" s="202"/>
      <c r="FD94" s="202"/>
      <c r="FE94" s="202"/>
      <c r="FF94" s="202"/>
      <c r="FG94" s="202"/>
      <c r="FH94" s="202"/>
      <c r="FI94" s="202"/>
      <c r="FJ94" s="202"/>
      <c r="FK94" s="202"/>
      <c r="FL94" s="202"/>
      <c r="FM94" s="202"/>
      <c r="FN94" s="202"/>
      <c r="FO94" s="202"/>
      <c r="FP94" s="202"/>
      <c r="FQ94" s="202"/>
      <c r="FR94" s="202"/>
      <c r="FS94" s="202"/>
      <c r="FT94" s="202"/>
      <c r="FU94" s="202"/>
      <c r="FV94" s="202"/>
      <c r="FW94" s="202"/>
      <c r="FX94" s="202"/>
      <c r="FY94" s="202"/>
      <c r="FZ94" s="202"/>
      <c r="GA94" s="202"/>
      <c r="GB94" s="202"/>
    </row>
    <row r="95" spans="1:184" x14ac:dyDescent="0.2">
      <c r="A95" s="205">
        <f t="shared" si="2"/>
        <v>1801</v>
      </c>
      <c r="B95" s="215" t="s">
        <v>2077</v>
      </c>
      <c r="C95" s="216">
        <v>112</v>
      </c>
      <c r="D95" s="217">
        <v>27.700000762939453</v>
      </c>
      <c r="E95" s="218">
        <v>0.42</v>
      </c>
      <c r="F95" s="216">
        <v>110</v>
      </c>
      <c r="G95" s="216">
        <v>2</v>
      </c>
      <c r="H95" s="219" t="s">
        <v>1727</v>
      </c>
      <c r="I95" s="219" t="s">
        <v>1728</v>
      </c>
      <c r="J95" s="217">
        <v>2.5999999046325684</v>
      </c>
      <c r="K95" s="218">
        <v>0.33</v>
      </c>
      <c r="L95" s="216">
        <v>110</v>
      </c>
      <c r="M95" s="216">
        <v>2</v>
      </c>
      <c r="N95" s="219" t="s">
        <v>1727</v>
      </c>
      <c r="O95" s="219" t="s">
        <v>1728</v>
      </c>
      <c r="P95" s="217">
        <v>7.5</v>
      </c>
      <c r="Q95" s="218">
        <v>0.4</v>
      </c>
      <c r="R95" s="216">
        <v>110</v>
      </c>
      <c r="S95" s="216">
        <v>2</v>
      </c>
      <c r="T95" s="219" t="s">
        <v>1727</v>
      </c>
      <c r="U95" s="219" t="s">
        <v>1728</v>
      </c>
      <c r="V95" s="217">
        <v>11</v>
      </c>
      <c r="W95" s="218">
        <v>0.46</v>
      </c>
      <c r="X95" s="216">
        <v>104</v>
      </c>
      <c r="Y95" s="216">
        <v>8</v>
      </c>
      <c r="Z95" s="219" t="s">
        <v>2099</v>
      </c>
      <c r="AA95" s="219" t="s">
        <v>2100</v>
      </c>
      <c r="AB95" s="217">
        <v>6.5999999046325684</v>
      </c>
      <c r="AC95" s="218">
        <v>0.44</v>
      </c>
      <c r="AD95" s="216">
        <v>108</v>
      </c>
      <c r="AE95" s="216">
        <v>4</v>
      </c>
      <c r="AF95" s="219" t="s">
        <v>2484</v>
      </c>
      <c r="AG95" s="219" t="s">
        <v>2485</v>
      </c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  <c r="DK95" s="202"/>
      <c r="DL95" s="202"/>
      <c r="DM95" s="202"/>
      <c r="DN95" s="202"/>
      <c r="DO95" s="202"/>
      <c r="DP95" s="202"/>
      <c r="DQ95" s="202"/>
      <c r="DR95" s="202"/>
      <c r="DS95" s="202"/>
      <c r="DT95" s="202"/>
      <c r="DU95" s="202"/>
      <c r="DV95" s="202"/>
      <c r="DW95" s="202"/>
      <c r="DX95" s="202"/>
      <c r="DY95" s="202"/>
      <c r="DZ95" s="202"/>
      <c r="EA95" s="202"/>
      <c r="EB95" s="202"/>
      <c r="EC95" s="202"/>
      <c r="ED95" s="202"/>
      <c r="EE95" s="202"/>
      <c r="EF95" s="202"/>
      <c r="EG95" s="202"/>
      <c r="EH95" s="202"/>
      <c r="EI95" s="202"/>
      <c r="EJ95" s="202"/>
      <c r="EK95" s="202"/>
      <c r="EL95" s="202"/>
      <c r="EM95" s="202"/>
      <c r="EN95" s="202"/>
      <c r="EO95" s="202"/>
      <c r="EP95" s="202"/>
      <c r="EQ95" s="202"/>
      <c r="ER95" s="202"/>
      <c r="ES95" s="202"/>
      <c r="ET95" s="202"/>
      <c r="EU95" s="202"/>
      <c r="EV95" s="202"/>
      <c r="EW95" s="202"/>
      <c r="EX95" s="202"/>
      <c r="EY95" s="202"/>
      <c r="EZ95" s="202"/>
      <c r="FA95" s="202"/>
      <c r="FB95" s="202"/>
      <c r="FC95" s="202"/>
      <c r="FD95" s="202"/>
      <c r="FE95" s="202"/>
      <c r="FF95" s="202"/>
      <c r="FG95" s="202"/>
      <c r="FH95" s="202"/>
      <c r="FI95" s="202"/>
      <c r="FJ95" s="202"/>
      <c r="FK95" s="202"/>
      <c r="FL95" s="202"/>
      <c r="FM95" s="202"/>
      <c r="FN95" s="202"/>
      <c r="FO95" s="202"/>
      <c r="FP95" s="202"/>
      <c r="FQ95" s="202"/>
      <c r="FR95" s="202"/>
      <c r="FS95" s="202"/>
      <c r="FT95" s="202"/>
      <c r="FU95" s="202"/>
      <c r="FV95" s="202"/>
      <c r="FW95" s="202"/>
      <c r="FX95" s="202"/>
      <c r="FY95" s="202"/>
      <c r="FZ95" s="202"/>
      <c r="GA95" s="202"/>
      <c r="GB95" s="202"/>
    </row>
    <row r="96" spans="1:184" x14ac:dyDescent="0.2">
      <c r="A96" s="205">
        <f t="shared" si="2"/>
        <v>1811</v>
      </c>
      <c r="B96" s="204" t="s">
        <v>2086</v>
      </c>
      <c r="C96" s="211">
        <v>83</v>
      </c>
      <c r="D96" s="212">
        <v>31.200000762939453</v>
      </c>
      <c r="E96" s="213">
        <v>0.47</v>
      </c>
      <c r="F96" s="211">
        <v>77</v>
      </c>
      <c r="G96" s="211">
        <v>6</v>
      </c>
      <c r="H96" s="214" t="s">
        <v>2980</v>
      </c>
      <c r="I96" s="214" t="s">
        <v>2981</v>
      </c>
      <c r="J96" s="212">
        <v>3</v>
      </c>
      <c r="K96" s="213">
        <v>0.38</v>
      </c>
      <c r="L96" s="211">
        <v>77</v>
      </c>
      <c r="M96" s="211">
        <v>6</v>
      </c>
      <c r="N96" s="214" t="s">
        <v>2980</v>
      </c>
      <c r="O96" s="214" t="s">
        <v>2981</v>
      </c>
      <c r="P96" s="212">
        <v>8.3000001907348633</v>
      </c>
      <c r="Q96" s="213">
        <v>0.44</v>
      </c>
      <c r="R96" s="211">
        <v>78</v>
      </c>
      <c r="S96" s="211">
        <v>5</v>
      </c>
      <c r="T96" s="214" t="s">
        <v>2596</v>
      </c>
      <c r="U96" s="214" t="s">
        <v>2597</v>
      </c>
      <c r="V96" s="212">
        <v>12.800000190734863</v>
      </c>
      <c r="W96" s="213">
        <v>0.53</v>
      </c>
      <c r="X96" s="211">
        <v>65</v>
      </c>
      <c r="Y96" s="211">
        <v>18</v>
      </c>
      <c r="Z96" s="214" t="s">
        <v>2793</v>
      </c>
      <c r="AA96" s="214" t="s">
        <v>2794</v>
      </c>
      <c r="AB96" s="212">
        <v>7.0999999046325684</v>
      </c>
      <c r="AC96" s="213">
        <v>0.47</v>
      </c>
      <c r="AD96" s="211">
        <v>74</v>
      </c>
      <c r="AE96" s="211">
        <v>9</v>
      </c>
      <c r="AF96" s="214" t="s">
        <v>4110</v>
      </c>
      <c r="AG96" s="214" t="s">
        <v>4111</v>
      </c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  <c r="DK96" s="202"/>
      <c r="DL96" s="202"/>
      <c r="DM96" s="202"/>
      <c r="DN96" s="202"/>
      <c r="DO96" s="202"/>
      <c r="DP96" s="202"/>
      <c r="DQ96" s="202"/>
      <c r="DR96" s="202"/>
      <c r="DS96" s="202"/>
      <c r="DT96" s="202"/>
      <c r="DU96" s="202"/>
      <c r="DV96" s="202"/>
      <c r="DW96" s="202"/>
      <c r="DX96" s="202"/>
      <c r="DY96" s="202"/>
      <c r="DZ96" s="202"/>
      <c r="EA96" s="202"/>
      <c r="EB96" s="202"/>
      <c r="EC96" s="202"/>
      <c r="ED96" s="202"/>
      <c r="EE96" s="202"/>
      <c r="EF96" s="202"/>
      <c r="EG96" s="202"/>
      <c r="EH96" s="202"/>
      <c r="EI96" s="202"/>
      <c r="EJ96" s="202"/>
      <c r="EK96" s="202"/>
      <c r="EL96" s="202"/>
      <c r="EM96" s="202"/>
      <c r="EN96" s="202"/>
      <c r="EO96" s="202"/>
      <c r="EP96" s="202"/>
      <c r="EQ96" s="202"/>
      <c r="ER96" s="202"/>
      <c r="ES96" s="202"/>
      <c r="ET96" s="202"/>
      <c r="EU96" s="202"/>
      <c r="EV96" s="202"/>
      <c r="EW96" s="202"/>
      <c r="EX96" s="202"/>
      <c r="EY96" s="202"/>
      <c r="EZ96" s="202"/>
      <c r="FA96" s="202"/>
      <c r="FB96" s="202"/>
      <c r="FC96" s="202"/>
      <c r="FD96" s="202"/>
      <c r="FE96" s="202"/>
      <c r="FF96" s="202"/>
      <c r="FG96" s="202"/>
      <c r="FH96" s="202"/>
      <c r="FI96" s="202"/>
      <c r="FJ96" s="202"/>
      <c r="FK96" s="202"/>
      <c r="FL96" s="202"/>
      <c r="FM96" s="202"/>
      <c r="FN96" s="202"/>
      <c r="FO96" s="202"/>
      <c r="FP96" s="202"/>
      <c r="FQ96" s="202"/>
      <c r="FR96" s="202"/>
      <c r="FS96" s="202"/>
      <c r="FT96" s="202"/>
      <c r="FU96" s="202"/>
      <c r="FV96" s="202"/>
      <c r="FW96" s="202"/>
      <c r="FX96" s="202"/>
      <c r="FY96" s="202"/>
      <c r="FZ96" s="202"/>
      <c r="GA96" s="202"/>
      <c r="GB96" s="202"/>
    </row>
    <row r="97" spans="1:184" x14ac:dyDescent="0.2">
      <c r="A97" s="205">
        <f t="shared" si="2"/>
        <v>1841</v>
      </c>
      <c r="B97" s="215" t="s">
        <v>2091</v>
      </c>
      <c r="C97" s="216">
        <v>77</v>
      </c>
      <c r="D97" s="217">
        <v>29.700000762939453</v>
      </c>
      <c r="E97" s="218">
        <v>0.45</v>
      </c>
      <c r="F97" s="216">
        <v>73</v>
      </c>
      <c r="G97" s="216">
        <v>4</v>
      </c>
      <c r="H97" s="219" t="s">
        <v>3667</v>
      </c>
      <c r="I97" s="219" t="s">
        <v>3668</v>
      </c>
      <c r="J97" s="217">
        <v>2.5</v>
      </c>
      <c r="K97" s="218">
        <v>0.32</v>
      </c>
      <c r="L97" s="216">
        <v>74</v>
      </c>
      <c r="M97" s="216">
        <v>3</v>
      </c>
      <c r="N97" s="219" t="s">
        <v>3802</v>
      </c>
      <c r="O97" s="219" t="s">
        <v>3803</v>
      </c>
      <c r="P97" s="217">
        <v>8.1000003814697266</v>
      </c>
      <c r="Q97" s="218">
        <v>0.43</v>
      </c>
      <c r="R97" s="216">
        <v>72</v>
      </c>
      <c r="S97" s="216">
        <v>5</v>
      </c>
      <c r="T97" s="219" t="s">
        <v>4183</v>
      </c>
      <c r="U97" s="219" t="s">
        <v>4184</v>
      </c>
      <c r="V97" s="217">
        <v>12.100000381469727</v>
      </c>
      <c r="W97" s="218">
        <v>0.51</v>
      </c>
      <c r="X97" s="216">
        <v>65</v>
      </c>
      <c r="Y97" s="216">
        <v>12</v>
      </c>
      <c r="Z97" s="219" t="s">
        <v>4146</v>
      </c>
      <c r="AA97" s="219" t="s">
        <v>4147</v>
      </c>
      <c r="AB97" s="217">
        <v>6.9000000953674316</v>
      </c>
      <c r="AC97" s="218">
        <v>0.46</v>
      </c>
      <c r="AD97" s="216">
        <v>69</v>
      </c>
      <c r="AE97" s="216">
        <v>8</v>
      </c>
      <c r="AF97" s="219" t="s">
        <v>4717</v>
      </c>
      <c r="AG97" s="219" t="s">
        <v>4718</v>
      </c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  <c r="DK97" s="202"/>
      <c r="DL97" s="202"/>
      <c r="DM97" s="202"/>
      <c r="DN97" s="202"/>
      <c r="DO97" s="202"/>
      <c r="DP97" s="202"/>
      <c r="DQ97" s="202"/>
      <c r="DR97" s="202"/>
      <c r="DS97" s="202"/>
      <c r="DT97" s="202"/>
      <c r="DU97" s="202"/>
      <c r="DV97" s="202"/>
      <c r="DW97" s="202"/>
      <c r="DX97" s="202"/>
      <c r="DY97" s="202"/>
      <c r="DZ97" s="202"/>
      <c r="EA97" s="202"/>
      <c r="EB97" s="202"/>
      <c r="EC97" s="202"/>
      <c r="ED97" s="202"/>
      <c r="EE97" s="202"/>
      <c r="EF97" s="202"/>
      <c r="EG97" s="202"/>
      <c r="EH97" s="202"/>
      <c r="EI97" s="202"/>
      <c r="EJ97" s="202"/>
      <c r="EK97" s="202"/>
      <c r="EL97" s="202"/>
      <c r="EM97" s="202"/>
      <c r="EN97" s="202"/>
      <c r="EO97" s="202"/>
      <c r="EP97" s="202"/>
      <c r="EQ97" s="202"/>
      <c r="ER97" s="202"/>
      <c r="ES97" s="202"/>
      <c r="ET97" s="202"/>
      <c r="EU97" s="202"/>
      <c r="EV97" s="202"/>
      <c r="EW97" s="202"/>
      <c r="EX97" s="202"/>
      <c r="EY97" s="202"/>
      <c r="EZ97" s="202"/>
      <c r="FA97" s="202"/>
      <c r="FB97" s="202"/>
      <c r="FC97" s="202"/>
      <c r="FD97" s="202"/>
      <c r="FE97" s="202"/>
      <c r="FF97" s="202"/>
      <c r="FG97" s="202"/>
      <c r="FH97" s="202"/>
      <c r="FI97" s="202"/>
      <c r="FJ97" s="202"/>
      <c r="FK97" s="202"/>
      <c r="FL97" s="202"/>
      <c r="FM97" s="202"/>
      <c r="FN97" s="202"/>
      <c r="FO97" s="202"/>
      <c r="FP97" s="202"/>
      <c r="FQ97" s="202"/>
      <c r="FR97" s="202"/>
      <c r="FS97" s="202"/>
      <c r="FT97" s="202"/>
      <c r="FU97" s="202"/>
      <c r="FV97" s="202"/>
      <c r="FW97" s="202"/>
      <c r="FX97" s="202"/>
      <c r="FY97" s="202"/>
      <c r="FZ97" s="202"/>
      <c r="GA97" s="202"/>
      <c r="GB97" s="202"/>
    </row>
    <row r="98" spans="1:184" x14ac:dyDescent="0.2">
      <c r="A98" s="205">
        <f t="shared" si="2"/>
        <v>1881</v>
      </c>
      <c r="B98" s="204" t="s">
        <v>2096</v>
      </c>
      <c r="C98" s="211">
        <v>118</v>
      </c>
      <c r="D98" s="212">
        <v>29.600000381469727</v>
      </c>
      <c r="E98" s="213">
        <v>0.45</v>
      </c>
      <c r="F98" s="211">
        <v>114</v>
      </c>
      <c r="G98" s="211">
        <v>4</v>
      </c>
      <c r="H98" s="214" t="s">
        <v>2256</v>
      </c>
      <c r="I98" s="214" t="s">
        <v>2257</v>
      </c>
      <c r="J98" s="212">
        <v>2.7999999523162842</v>
      </c>
      <c r="K98" s="213">
        <v>0.35</v>
      </c>
      <c r="L98" s="211">
        <v>112</v>
      </c>
      <c r="M98" s="211">
        <v>6</v>
      </c>
      <c r="N98" s="214" t="s">
        <v>3348</v>
      </c>
      <c r="O98" s="214" t="s">
        <v>3349</v>
      </c>
      <c r="P98" s="212">
        <v>8</v>
      </c>
      <c r="Q98" s="213">
        <v>0.42</v>
      </c>
      <c r="R98" s="211">
        <v>116</v>
      </c>
      <c r="S98" s="211">
        <v>2</v>
      </c>
      <c r="T98" s="214" t="s">
        <v>2029</v>
      </c>
      <c r="U98" s="214" t="s">
        <v>2030</v>
      </c>
      <c r="V98" s="212">
        <v>12.100000381469727</v>
      </c>
      <c r="W98" s="213">
        <v>0.5</v>
      </c>
      <c r="X98" s="211">
        <v>98</v>
      </c>
      <c r="Y98" s="211">
        <v>20</v>
      </c>
      <c r="Z98" s="214" t="s">
        <v>4719</v>
      </c>
      <c r="AA98" s="214" t="s">
        <v>4720</v>
      </c>
      <c r="AB98" s="212">
        <v>6.6999998092651367</v>
      </c>
      <c r="AC98" s="213">
        <v>0.45</v>
      </c>
      <c r="AD98" s="211">
        <v>108</v>
      </c>
      <c r="AE98" s="211">
        <v>10</v>
      </c>
      <c r="AF98" s="214" t="s">
        <v>2375</v>
      </c>
      <c r="AG98" s="214" t="s">
        <v>2376</v>
      </c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  <c r="DK98" s="202"/>
      <c r="DL98" s="202"/>
      <c r="DM98" s="202"/>
      <c r="DN98" s="202"/>
      <c r="DO98" s="202"/>
      <c r="DP98" s="202"/>
      <c r="DQ98" s="202"/>
      <c r="DR98" s="202"/>
      <c r="DS98" s="202"/>
      <c r="DT98" s="202"/>
      <c r="DU98" s="202"/>
      <c r="DV98" s="202"/>
      <c r="DW98" s="202"/>
      <c r="DX98" s="202"/>
      <c r="DY98" s="202"/>
      <c r="DZ98" s="202"/>
      <c r="EA98" s="202"/>
      <c r="EB98" s="202"/>
      <c r="EC98" s="202"/>
      <c r="ED98" s="202"/>
      <c r="EE98" s="202"/>
      <c r="EF98" s="202"/>
      <c r="EG98" s="202"/>
      <c r="EH98" s="202"/>
      <c r="EI98" s="202"/>
      <c r="EJ98" s="202"/>
      <c r="EK98" s="202"/>
      <c r="EL98" s="202"/>
      <c r="EM98" s="202"/>
      <c r="EN98" s="202"/>
      <c r="EO98" s="202"/>
      <c r="EP98" s="202"/>
      <c r="EQ98" s="202"/>
      <c r="ER98" s="202"/>
      <c r="ES98" s="202"/>
      <c r="ET98" s="202"/>
      <c r="EU98" s="202"/>
      <c r="EV98" s="202"/>
      <c r="EW98" s="202"/>
      <c r="EX98" s="202"/>
      <c r="EY98" s="202"/>
      <c r="EZ98" s="202"/>
      <c r="FA98" s="202"/>
      <c r="FB98" s="202"/>
      <c r="FC98" s="202"/>
      <c r="FD98" s="202"/>
      <c r="FE98" s="202"/>
      <c r="FF98" s="202"/>
      <c r="FG98" s="202"/>
      <c r="FH98" s="202"/>
      <c r="FI98" s="202"/>
      <c r="FJ98" s="202"/>
      <c r="FK98" s="202"/>
      <c r="FL98" s="202"/>
      <c r="FM98" s="202"/>
      <c r="FN98" s="202"/>
      <c r="FO98" s="202"/>
      <c r="FP98" s="202"/>
      <c r="FQ98" s="202"/>
      <c r="FR98" s="202"/>
      <c r="FS98" s="202"/>
      <c r="FT98" s="202"/>
      <c r="FU98" s="202"/>
      <c r="FV98" s="202"/>
      <c r="FW98" s="202"/>
      <c r="FX98" s="202"/>
      <c r="FY98" s="202"/>
      <c r="FZ98" s="202"/>
      <c r="GA98" s="202"/>
      <c r="GB98" s="202"/>
    </row>
    <row r="99" spans="1:184" x14ac:dyDescent="0.2">
      <c r="A99" s="205">
        <f t="shared" si="2"/>
        <v>1921</v>
      </c>
      <c r="B99" s="215" t="s">
        <v>2103</v>
      </c>
      <c r="C99" s="216">
        <v>121</v>
      </c>
      <c r="D99" s="217">
        <v>29.600000381469727</v>
      </c>
      <c r="E99" s="218">
        <v>0.45</v>
      </c>
      <c r="F99" s="216">
        <v>115</v>
      </c>
      <c r="G99" s="216">
        <v>6</v>
      </c>
      <c r="H99" s="219" t="s">
        <v>4564</v>
      </c>
      <c r="I99" s="219" t="s">
        <v>4565</v>
      </c>
      <c r="J99" s="217">
        <v>2.7999999523162842</v>
      </c>
      <c r="K99" s="218">
        <v>0.35</v>
      </c>
      <c r="L99" s="216">
        <v>115</v>
      </c>
      <c r="M99" s="216">
        <v>6</v>
      </c>
      <c r="N99" s="219" t="s">
        <v>4564</v>
      </c>
      <c r="O99" s="219" t="s">
        <v>4565</v>
      </c>
      <c r="P99" s="217">
        <v>8</v>
      </c>
      <c r="Q99" s="218">
        <v>0.42</v>
      </c>
      <c r="R99" s="216">
        <v>115</v>
      </c>
      <c r="S99" s="216">
        <v>6</v>
      </c>
      <c r="T99" s="219" t="s">
        <v>4564</v>
      </c>
      <c r="U99" s="219" t="s">
        <v>4565</v>
      </c>
      <c r="V99" s="217">
        <v>12.100000381469727</v>
      </c>
      <c r="W99" s="218">
        <v>0.51</v>
      </c>
      <c r="X99" s="216">
        <v>104</v>
      </c>
      <c r="Y99" s="216">
        <v>17</v>
      </c>
      <c r="Z99" s="219" t="s">
        <v>3177</v>
      </c>
      <c r="AA99" s="219" t="s">
        <v>3178</v>
      </c>
      <c r="AB99" s="217">
        <v>6.6999998092651367</v>
      </c>
      <c r="AC99" s="218">
        <v>0.44</v>
      </c>
      <c r="AD99" s="216">
        <v>110</v>
      </c>
      <c r="AE99" s="216">
        <v>11</v>
      </c>
      <c r="AF99" s="219" t="s">
        <v>1665</v>
      </c>
      <c r="AG99" s="219" t="s">
        <v>1666</v>
      </c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  <c r="DK99" s="202"/>
      <c r="DL99" s="202"/>
      <c r="DM99" s="202"/>
      <c r="DN99" s="202"/>
      <c r="DO99" s="202"/>
      <c r="DP99" s="202"/>
      <c r="DQ99" s="202"/>
      <c r="DR99" s="202"/>
      <c r="DS99" s="202"/>
      <c r="DT99" s="202"/>
      <c r="DU99" s="202"/>
      <c r="DV99" s="202"/>
      <c r="DW99" s="202"/>
      <c r="DX99" s="202"/>
      <c r="DY99" s="202"/>
      <c r="DZ99" s="202"/>
      <c r="EA99" s="202"/>
      <c r="EB99" s="202"/>
      <c r="EC99" s="202"/>
      <c r="ED99" s="202"/>
      <c r="EE99" s="202"/>
      <c r="EF99" s="202"/>
      <c r="EG99" s="202"/>
      <c r="EH99" s="202"/>
      <c r="EI99" s="202"/>
      <c r="EJ99" s="202"/>
      <c r="EK99" s="202"/>
      <c r="EL99" s="202"/>
      <c r="EM99" s="202"/>
      <c r="EN99" s="202"/>
      <c r="EO99" s="202"/>
      <c r="EP99" s="202"/>
      <c r="EQ99" s="202"/>
      <c r="ER99" s="202"/>
      <c r="ES99" s="202"/>
      <c r="ET99" s="202"/>
      <c r="EU99" s="202"/>
      <c r="EV99" s="202"/>
      <c r="EW99" s="202"/>
      <c r="EX99" s="202"/>
      <c r="EY99" s="202"/>
      <c r="EZ99" s="202"/>
      <c r="FA99" s="202"/>
      <c r="FB99" s="202"/>
      <c r="FC99" s="202"/>
      <c r="FD99" s="202"/>
      <c r="FE99" s="202"/>
      <c r="FF99" s="202"/>
      <c r="FG99" s="202"/>
      <c r="FH99" s="202"/>
      <c r="FI99" s="202"/>
      <c r="FJ99" s="202"/>
      <c r="FK99" s="202"/>
      <c r="FL99" s="202"/>
      <c r="FM99" s="202"/>
      <c r="FN99" s="202"/>
      <c r="FO99" s="202"/>
      <c r="FP99" s="202"/>
      <c r="FQ99" s="202"/>
      <c r="FR99" s="202"/>
      <c r="FS99" s="202"/>
      <c r="FT99" s="202"/>
      <c r="FU99" s="202"/>
      <c r="FV99" s="202"/>
      <c r="FW99" s="202"/>
      <c r="FX99" s="202"/>
      <c r="FY99" s="202"/>
      <c r="FZ99" s="202"/>
      <c r="GA99" s="202"/>
      <c r="GB99" s="202"/>
    </row>
    <row r="100" spans="1:184" x14ac:dyDescent="0.2">
      <c r="A100" s="205">
        <f t="shared" si="2"/>
        <v>2001</v>
      </c>
      <c r="B100" s="204" t="s">
        <v>2112</v>
      </c>
      <c r="C100" s="211">
        <v>100</v>
      </c>
      <c r="D100" s="212">
        <v>25.399999618530273</v>
      </c>
      <c r="E100" s="213">
        <v>0.38</v>
      </c>
      <c r="F100" s="211">
        <v>98</v>
      </c>
      <c r="G100" s="211">
        <v>2</v>
      </c>
      <c r="H100" s="214" t="s">
        <v>2504</v>
      </c>
      <c r="I100" s="214" t="s">
        <v>2505</v>
      </c>
      <c r="J100" s="212">
        <v>2.5</v>
      </c>
      <c r="K100" s="213">
        <v>0.31</v>
      </c>
      <c r="L100" s="211">
        <v>99</v>
      </c>
      <c r="M100" s="211">
        <v>1</v>
      </c>
      <c r="N100" s="214" t="s">
        <v>3160</v>
      </c>
      <c r="O100" s="214" t="s">
        <v>3161</v>
      </c>
      <c r="P100" s="212">
        <v>6.9000000953674316</v>
      </c>
      <c r="Q100" s="213">
        <v>0.36</v>
      </c>
      <c r="R100" s="211">
        <v>100</v>
      </c>
      <c r="T100" s="214" t="s">
        <v>1545</v>
      </c>
      <c r="V100" s="212">
        <v>10.600000381469727</v>
      </c>
      <c r="W100" s="213">
        <v>0.44</v>
      </c>
      <c r="X100" s="211">
        <v>92</v>
      </c>
      <c r="Y100" s="211">
        <v>8</v>
      </c>
      <c r="Z100" s="214" t="s">
        <v>3539</v>
      </c>
      <c r="AA100" s="214" t="s">
        <v>3540</v>
      </c>
      <c r="AB100" s="212">
        <v>5.5</v>
      </c>
      <c r="AC100" s="213">
        <v>0.37</v>
      </c>
      <c r="AD100" s="211">
        <v>95</v>
      </c>
      <c r="AE100" s="211">
        <v>5</v>
      </c>
      <c r="AF100" s="214" t="s">
        <v>1982</v>
      </c>
      <c r="AG100" s="214" t="s">
        <v>1983</v>
      </c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  <c r="DK100" s="202"/>
      <c r="DL100" s="202"/>
      <c r="DM100" s="202"/>
      <c r="DN100" s="202"/>
      <c r="DO100" s="202"/>
      <c r="DP100" s="202"/>
      <c r="DQ100" s="202"/>
      <c r="DR100" s="202"/>
      <c r="DS100" s="202"/>
      <c r="DT100" s="202"/>
      <c r="DU100" s="202"/>
      <c r="DV100" s="202"/>
      <c r="DW100" s="202"/>
      <c r="DX100" s="202"/>
      <c r="DY100" s="202"/>
      <c r="DZ100" s="202"/>
      <c r="EA100" s="202"/>
      <c r="EB100" s="202"/>
      <c r="EC100" s="202"/>
      <c r="ED100" s="202"/>
      <c r="EE100" s="202"/>
      <c r="EF100" s="202"/>
      <c r="EG100" s="202"/>
      <c r="EH100" s="202"/>
      <c r="EI100" s="202"/>
      <c r="EJ100" s="202"/>
      <c r="EK100" s="202"/>
      <c r="EL100" s="202"/>
      <c r="EM100" s="202"/>
      <c r="EN100" s="202"/>
      <c r="EO100" s="202"/>
      <c r="EP100" s="202"/>
      <c r="EQ100" s="202"/>
      <c r="ER100" s="202"/>
      <c r="ES100" s="202"/>
      <c r="ET100" s="202"/>
      <c r="EU100" s="202"/>
      <c r="EV100" s="202"/>
      <c r="EW100" s="202"/>
      <c r="EX100" s="202"/>
      <c r="EY100" s="202"/>
      <c r="EZ100" s="202"/>
      <c r="FA100" s="202"/>
      <c r="FB100" s="202"/>
      <c r="FC100" s="202"/>
      <c r="FD100" s="202"/>
      <c r="FE100" s="202"/>
      <c r="FF100" s="202"/>
      <c r="FG100" s="202"/>
      <c r="FH100" s="202"/>
      <c r="FI100" s="202"/>
      <c r="FJ100" s="202"/>
      <c r="FK100" s="202"/>
      <c r="FL100" s="202"/>
      <c r="FM100" s="202"/>
      <c r="FN100" s="202"/>
      <c r="FO100" s="202"/>
      <c r="FP100" s="202"/>
      <c r="FQ100" s="202"/>
      <c r="FR100" s="202"/>
      <c r="FS100" s="202"/>
      <c r="FT100" s="202"/>
      <c r="FU100" s="202"/>
      <c r="FV100" s="202"/>
      <c r="FW100" s="202"/>
      <c r="FX100" s="202"/>
      <c r="FY100" s="202"/>
      <c r="FZ100" s="202"/>
      <c r="GA100" s="202"/>
      <c r="GB100" s="202"/>
    </row>
    <row r="101" spans="1:184" x14ac:dyDescent="0.2">
      <c r="A101" s="205">
        <f t="shared" si="2"/>
        <v>2003</v>
      </c>
      <c r="B101" s="215" t="s">
        <v>2115</v>
      </c>
      <c r="C101" s="216">
        <v>40</v>
      </c>
      <c r="D101" s="217">
        <v>33.099998474121094</v>
      </c>
      <c r="E101" s="218">
        <v>0.5</v>
      </c>
      <c r="F101" s="216">
        <v>35</v>
      </c>
      <c r="G101" s="216">
        <v>5</v>
      </c>
      <c r="H101" s="219" t="s">
        <v>2234</v>
      </c>
      <c r="I101" s="219" t="s">
        <v>2235</v>
      </c>
      <c r="J101" s="217">
        <v>2.9000000953674316</v>
      </c>
      <c r="K101" s="218">
        <v>0.37</v>
      </c>
      <c r="L101" s="216">
        <v>37</v>
      </c>
      <c r="M101" s="216">
        <v>3</v>
      </c>
      <c r="N101" s="219" t="s">
        <v>2757</v>
      </c>
      <c r="O101" s="219" t="s">
        <v>2758</v>
      </c>
      <c r="P101" s="217">
        <v>8.6000003814697266</v>
      </c>
      <c r="Q101" s="218">
        <v>0.45</v>
      </c>
      <c r="R101" s="216">
        <v>40</v>
      </c>
      <c r="T101" s="219" t="s">
        <v>1545</v>
      </c>
      <c r="V101" s="217">
        <v>13.5</v>
      </c>
      <c r="W101" s="218">
        <v>0.56000000000000005</v>
      </c>
      <c r="X101" s="216">
        <v>30</v>
      </c>
      <c r="Y101" s="216">
        <v>10</v>
      </c>
      <c r="Z101" s="219" t="s">
        <v>1524</v>
      </c>
      <c r="AA101" s="219" t="s">
        <v>1525</v>
      </c>
      <c r="AB101" s="217">
        <v>8.1000003814697266</v>
      </c>
      <c r="AC101" s="218">
        <v>0.54</v>
      </c>
      <c r="AD101" s="216">
        <v>29</v>
      </c>
      <c r="AE101" s="216">
        <v>11</v>
      </c>
      <c r="AF101" s="219" t="s">
        <v>4721</v>
      </c>
      <c r="AG101" s="219" t="s">
        <v>4722</v>
      </c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  <c r="DK101" s="202"/>
      <c r="DL101" s="202"/>
      <c r="DM101" s="202"/>
      <c r="DN101" s="202"/>
      <c r="DO101" s="202"/>
      <c r="DP101" s="202"/>
      <c r="DQ101" s="202"/>
      <c r="DR101" s="202"/>
      <c r="DS101" s="202"/>
      <c r="DT101" s="202"/>
      <c r="DU101" s="202"/>
      <c r="DV101" s="202"/>
      <c r="DW101" s="202"/>
      <c r="DX101" s="202"/>
      <c r="DY101" s="202"/>
      <c r="DZ101" s="202"/>
      <c r="EA101" s="202"/>
      <c r="EB101" s="202"/>
      <c r="EC101" s="202"/>
      <c r="ED101" s="202"/>
      <c r="EE101" s="202"/>
      <c r="EF101" s="202"/>
      <c r="EG101" s="202"/>
      <c r="EH101" s="202"/>
      <c r="EI101" s="202"/>
      <c r="EJ101" s="202"/>
      <c r="EK101" s="202"/>
      <c r="EL101" s="202"/>
      <c r="EM101" s="202"/>
      <c r="EN101" s="202"/>
      <c r="EO101" s="202"/>
      <c r="EP101" s="202"/>
      <c r="EQ101" s="202"/>
      <c r="ER101" s="202"/>
      <c r="ES101" s="202"/>
      <c r="ET101" s="202"/>
      <c r="EU101" s="202"/>
      <c r="EV101" s="202"/>
      <c r="EW101" s="202"/>
      <c r="EX101" s="202"/>
      <c r="EY101" s="202"/>
      <c r="EZ101" s="202"/>
      <c r="FA101" s="202"/>
      <c r="FB101" s="202"/>
      <c r="FC101" s="202"/>
      <c r="FD101" s="202"/>
      <c r="FE101" s="202"/>
      <c r="FF101" s="202"/>
      <c r="FG101" s="202"/>
      <c r="FH101" s="202"/>
      <c r="FI101" s="202"/>
      <c r="FJ101" s="202"/>
      <c r="FK101" s="202"/>
      <c r="FL101" s="202"/>
      <c r="FM101" s="202"/>
      <c r="FN101" s="202"/>
      <c r="FO101" s="202"/>
      <c r="FP101" s="202"/>
      <c r="FQ101" s="202"/>
      <c r="FR101" s="202"/>
      <c r="FS101" s="202"/>
      <c r="FT101" s="202"/>
      <c r="FU101" s="202"/>
      <c r="FV101" s="202"/>
      <c r="FW101" s="202"/>
      <c r="FX101" s="202"/>
      <c r="FY101" s="202"/>
      <c r="FZ101" s="202"/>
      <c r="GA101" s="202"/>
      <c r="GB101" s="202"/>
    </row>
    <row r="102" spans="1:184" x14ac:dyDescent="0.2">
      <c r="A102" s="205">
        <f t="shared" si="2"/>
        <v>2006</v>
      </c>
      <c r="B102" s="204" t="s">
        <v>2122</v>
      </c>
      <c r="C102" s="211">
        <v>10</v>
      </c>
      <c r="D102" s="212">
        <v>33.700000762939453</v>
      </c>
      <c r="E102" s="213">
        <v>0.51</v>
      </c>
      <c r="F102" s="211">
        <v>8</v>
      </c>
      <c r="G102" s="211">
        <v>2</v>
      </c>
      <c r="H102" s="214" t="s">
        <v>1986</v>
      </c>
      <c r="I102" s="214" t="s">
        <v>1987</v>
      </c>
      <c r="J102" s="212">
        <v>2.7999999523162842</v>
      </c>
      <c r="K102" s="213">
        <v>0.35</v>
      </c>
      <c r="L102" s="211">
        <v>10</v>
      </c>
      <c r="N102" s="214" t="s">
        <v>1545</v>
      </c>
      <c r="P102" s="212">
        <v>8.6000003814697266</v>
      </c>
      <c r="Q102" s="213">
        <v>0.45</v>
      </c>
      <c r="R102" s="211">
        <v>8</v>
      </c>
      <c r="S102" s="211">
        <v>2</v>
      </c>
      <c r="T102" s="214" t="s">
        <v>1986</v>
      </c>
      <c r="U102" s="214" t="s">
        <v>1987</v>
      </c>
      <c r="V102" s="212">
        <v>13.699999809265137</v>
      </c>
      <c r="W102" s="213">
        <v>0.56999999999999995</v>
      </c>
      <c r="X102" s="211">
        <v>7</v>
      </c>
      <c r="Y102" s="211">
        <v>3</v>
      </c>
      <c r="Z102" s="214" t="s">
        <v>3782</v>
      </c>
      <c r="AA102" s="214" t="s">
        <v>3783</v>
      </c>
      <c r="AB102" s="212">
        <v>8.6000003814697266</v>
      </c>
      <c r="AC102" s="213">
        <v>0.56999999999999995</v>
      </c>
      <c r="AD102" s="211">
        <v>7</v>
      </c>
      <c r="AE102" s="211">
        <v>3</v>
      </c>
      <c r="AF102" s="214" t="s">
        <v>3782</v>
      </c>
      <c r="AG102" s="214" t="s">
        <v>3783</v>
      </c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  <c r="DK102" s="202"/>
      <c r="DL102" s="202"/>
      <c r="DM102" s="202"/>
      <c r="DN102" s="202"/>
      <c r="DO102" s="202"/>
      <c r="DP102" s="202"/>
      <c r="DQ102" s="202"/>
      <c r="DR102" s="202"/>
      <c r="DS102" s="202"/>
      <c r="DT102" s="202"/>
      <c r="DU102" s="202"/>
      <c r="DV102" s="202"/>
      <c r="DW102" s="202"/>
      <c r="DX102" s="202"/>
      <c r="DY102" s="202"/>
      <c r="DZ102" s="202"/>
      <c r="EA102" s="202"/>
      <c r="EB102" s="202"/>
      <c r="EC102" s="202"/>
      <c r="ED102" s="202"/>
      <c r="EE102" s="202"/>
      <c r="EF102" s="202"/>
      <c r="EG102" s="202"/>
      <c r="EH102" s="202"/>
      <c r="EI102" s="202"/>
      <c r="EJ102" s="202"/>
      <c r="EK102" s="202"/>
      <c r="EL102" s="202"/>
      <c r="EM102" s="202"/>
      <c r="EN102" s="202"/>
      <c r="EO102" s="202"/>
      <c r="EP102" s="202"/>
      <c r="EQ102" s="202"/>
      <c r="ER102" s="202"/>
      <c r="ES102" s="202"/>
      <c r="ET102" s="202"/>
      <c r="EU102" s="202"/>
      <c r="EV102" s="202"/>
      <c r="EW102" s="202"/>
      <c r="EX102" s="202"/>
      <c r="EY102" s="202"/>
      <c r="EZ102" s="202"/>
      <c r="FA102" s="202"/>
      <c r="FB102" s="202"/>
      <c r="FC102" s="202"/>
      <c r="FD102" s="202"/>
      <c r="FE102" s="202"/>
      <c r="FF102" s="202"/>
      <c r="FG102" s="202"/>
      <c r="FH102" s="202"/>
      <c r="FI102" s="202"/>
      <c r="FJ102" s="202"/>
      <c r="FK102" s="202"/>
      <c r="FL102" s="202"/>
      <c r="FM102" s="202"/>
      <c r="FN102" s="202"/>
      <c r="FO102" s="202"/>
      <c r="FP102" s="202"/>
      <c r="FQ102" s="202"/>
      <c r="FR102" s="202"/>
      <c r="FS102" s="202"/>
      <c r="FT102" s="202"/>
      <c r="FU102" s="202"/>
      <c r="FV102" s="202"/>
      <c r="FW102" s="202"/>
      <c r="FX102" s="202"/>
      <c r="FY102" s="202"/>
      <c r="FZ102" s="202"/>
      <c r="GA102" s="202"/>
      <c r="GB102" s="202"/>
    </row>
    <row r="103" spans="1:184" x14ac:dyDescent="0.2">
      <c r="A103" s="205">
        <f t="shared" si="2"/>
        <v>2007</v>
      </c>
      <c r="B103" s="215" t="s">
        <v>2123</v>
      </c>
      <c r="C103" s="216">
        <v>97</v>
      </c>
      <c r="D103" s="217">
        <v>40</v>
      </c>
      <c r="E103" s="218">
        <v>0.61</v>
      </c>
      <c r="F103" s="216">
        <v>70</v>
      </c>
      <c r="G103" s="216">
        <v>27</v>
      </c>
      <c r="H103" s="219" t="s">
        <v>3585</v>
      </c>
      <c r="I103" s="219" t="s">
        <v>3586</v>
      </c>
      <c r="J103" s="217">
        <v>3.9000000953674316</v>
      </c>
      <c r="K103" s="218">
        <v>0.5</v>
      </c>
      <c r="L103" s="216">
        <v>78</v>
      </c>
      <c r="M103" s="216">
        <v>19</v>
      </c>
      <c r="N103" s="219" t="s">
        <v>4723</v>
      </c>
      <c r="O103" s="219" t="s">
        <v>4724</v>
      </c>
      <c r="P103" s="217">
        <v>10.899999618530273</v>
      </c>
      <c r="Q103" s="218">
        <v>0.56999999999999995</v>
      </c>
      <c r="R103" s="216">
        <v>82</v>
      </c>
      <c r="S103" s="216">
        <v>15</v>
      </c>
      <c r="T103" s="219" t="s">
        <v>4725</v>
      </c>
      <c r="U103" s="219" t="s">
        <v>4726</v>
      </c>
      <c r="V103" s="217">
        <v>16.100000381469727</v>
      </c>
      <c r="W103" s="218">
        <v>0.67</v>
      </c>
      <c r="X103" s="216">
        <v>46</v>
      </c>
      <c r="Y103" s="216">
        <v>51</v>
      </c>
      <c r="Z103" s="219" t="s">
        <v>4727</v>
      </c>
      <c r="AA103" s="219" t="s">
        <v>4728</v>
      </c>
      <c r="AB103" s="217">
        <v>9.1000003814697266</v>
      </c>
      <c r="AC103" s="218">
        <v>0.61</v>
      </c>
      <c r="AD103" s="216">
        <v>66</v>
      </c>
      <c r="AE103" s="216">
        <v>31</v>
      </c>
      <c r="AF103" s="219" t="s">
        <v>4637</v>
      </c>
      <c r="AG103" s="219" t="s">
        <v>4638</v>
      </c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  <c r="DK103" s="202"/>
      <c r="DL103" s="202"/>
      <c r="DM103" s="202"/>
      <c r="DN103" s="202"/>
      <c r="DO103" s="202"/>
      <c r="DP103" s="202"/>
      <c r="DQ103" s="202"/>
      <c r="DR103" s="202"/>
      <c r="DS103" s="202"/>
      <c r="DT103" s="202"/>
      <c r="DU103" s="202"/>
      <c r="DV103" s="202"/>
      <c r="DW103" s="202"/>
      <c r="DX103" s="202"/>
      <c r="DY103" s="202"/>
      <c r="DZ103" s="202"/>
      <c r="EA103" s="202"/>
      <c r="EB103" s="202"/>
      <c r="EC103" s="202"/>
      <c r="ED103" s="202"/>
      <c r="EE103" s="202"/>
      <c r="EF103" s="202"/>
      <c r="EG103" s="202"/>
      <c r="EH103" s="202"/>
      <c r="EI103" s="202"/>
      <c r="EJ103" s="202"/>
      <c r="EK103" s="202"/>
      <c r="EL103" s="202"/>
      <c r="EM103" s="202"/>
      <c r="EN103" s="202"/>
      <c r="EO103" s="202"/>
      <c r="EP103" s="202"/>
      <c r="EQ103" s="202"/>
      <c r="ER103" s="202"/>
      <c r="ES103" s="202"/>
      <c r="ET103" s="202"/>
      <c r="EU103" s="202"/>
      <c r="EV103" s="202"/>
      <c r="EW103" s="202"/>
      <c r="EX103" s="202"/>
      <c r="EY103" s="202"/>
      <c r="EZ103" s="202"/>
      <c r="FA103" s="202"/>
      <c r="FB103" s="202"/>
      <c r="FC103" s="202"/>
      <c r="FD103" s="202"/>
      <c r="FE103" s="202"/>
      <c r="FF103" s="202"/>
      <c r="FG103" s="202"/>
      <c r="FH103" s="202"/>
      <c r="FI103" s="202"/>
      <c r="FJ103" s="202"/>
      <c r="FK103" s="202"/>
      <c r="FL103" s="202"/>
      <c r="FM103" s="202"/>
      <c r="FN103" s="202"/>
      <c r="FO103" s="202"/>
      <c r="FP103" s="202"/>
      <c r="FQ103" s="202"/>
      <c r="FR103" s="202"/>
      <c r="FS103" s="202"/>
      <c r="FT103" s="202"/>
      <c r="FU103" s="202"/>
      <c r="FV103" s="202"/>
      <c r="FW103" s="202"/>
      <c r="FX103" s="202"/>
      <c r="FY103" s="202"/>
      <c r="FZ103" s="202"/>
      <c r="GA103" s="202"/>
      <c r="GB103" s="202"/>
    </row>
    <row r="104" spans="1:184" x14ac:dyDescent="0.2">
      <c r="A104" s="205">
        <f t="shared" si="2"/>
        <v>2012</v>
      </c>
      <c r="B104" s="204" t="s">
        <v>2130</v>
      </c>
      <c r="C104" s="211">
        <v>61</v>
      </c>
      <c r="D104" s="212">
        <v>32.299999237060547</v>
      </c>
      <c r="E104" s="213">
        <v>0.49</v>
      </c>
      <c r="F104" s="211">
        <v>55</v>
      </c>
      <c r="G104" s="211">
        <v>6</v>
      </c>
      <c r="H104" s="214" t="s">
        <v>2864</v>
      </c>
      <c r="I104" s="214" t="s">
        <v>2865</v>
      </c>
      <c r="J104" s="212">
        <v>3.2000000476837158</v>
      </c>
      <c r="K104" s="213">
        <v>0.41</v>
      </c>
      <c r="L104" s="211">
        <v>53</v>
      </c>
      <c r="M104" s="211">
        <v>8</v>
      </c>
      <c r="N104" s="214" t="s">
        <v>4639</v>
      </c>
      <c r="O104" s="214" t="s">
        <v>4640</v>
      </c>
      <c r="P104" s="212">
        <v>9.1999998092651367</v>
      </c>
      <c r="Q104" s="213">
        <v>0.49</v>
      </c>
      <c r="R104" s="211">
        <v>57</v>
      </c>
      <c r="S104" s="211">
        <v>4</v>
      </c>
      <c r="T104" s="214" t="s">
        <v>3701</v>
      </c>
      <c r="U104" s="214" t="s">
        <v>3702</v>
      </c>
      <c r="V104" s="212">
        <v>12.899999618530273</v>
      </c>
      <c r="W104" s="213">
        <v>0.54</v>
      </c>
      <c r="X104" s="211">
        <v>49</v>
      </c>
      <c r="Y104" s="211">
        <v>12</v>
      </c>
      <c r="Z104" s="214" t="s">
        <v>4729</v>
      </c>
      <c r="AA104" s="214" t="s">
        <v>4730</v>
      </c>
      <c r="AB104" s="212">
        <v>6.9000000953674316</v>
      </c>
      <c r="AC104" s="213">
        <v>0.46</v>
      </c>
      <c r="AD104" s="211">
        <v>56</v>
      </c>
      <c r="AE104" s="211">
        <v>5</v>
      </c>
      <c r="AF104" s="214" t="s">
        <v>3820</v>
      </c>
      <c r="AG104" s="214" t="s">
        <v>3821</v>
      </c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  <c r="DK104" s="202"/>
      <c r="DL104" s="202"/>
      <c r="DM104" s="202"/>
      <c r="DN104" s="202"/>
      <c r="DO104" s="202"/>
      <c r="DP104" s="202"/>
      <c r="DQ104" s="202"/>
      <c r="DR104" s="202"/>
      <c r="DS104" s="202"/>
      <c r="DT104" s="202"/>
      <c r="DU104" s="202"/>
      <c r="DV104" s="202"/>
      <c r="DW104" s="202"/>
      <c r="DX104" s="202"/>
      <c r="DY104" s="202"/>
      <c r="DZ104" s="202"/>
      <c r="EA104" s="202"/>
      <c r="EB104" s="202"/>
      <c r="EC104" s="202"/>
      <c r="ED104" s="202"/>
      <c r="EE104" s="202"/>
      <c r="EF104" s="202"/>
      <c r="EG104" s="202"/>
      <c r="EH104" s="202"/>
      <c r="EI104" s="202"/>
      <c r="EJ104" s="202"/>
      <c r="EK104" s="202"/>
      <c r="EL104" s="202"/>
      <c r="EM104" s="202"/>
      <c r="EN104" s="202"/>
      <c r="EO104" s="202"/>
      <c r="EP104" s="202"/>
      <c r="EQ104" s="202"/>
      <c r="ER104" s="202"/>
      <c r="ES104" s="202"/>
      <c r="ET104" s="202"/>
      <c r="EU104" s="202"/>
      <c r="EV104" s="202"/>
      <c r="EW104" s="202"/>
      <c r="EX104" s="202"/>
      <c r="EY104" s="202"/>
      <c r="EZ104" s="202"/>
      <c r="FA104" s="202"/>
      <c r="FB104" s="202"/>
      <c r="FC104" s="202"/>
      <c r="FD104" s="202"/>
      <c r="FE104" s="202"/>
      <c r="FF104" s="202"/>
      <c r="FG104" s="202"/>
      <c r="FH104" s="202"/>
      <c r="FI104" s="202"/>
      <c r="FJ104" s="202"/>
      <c r="FK104" s="202"/>
      <c r="FL104" s="202"/>
      <c r="FM104" s="202"/>
      <c r="FN104" s="202"/>
      <c r="FO104" s="202"/>
      <c r="FP104" s="202"/>
      <c r="FQ104" s="202"/>
      <c r="FR104" s="202"/>
      <c r="FS104" s="202"/>
      <c r="FT104" s="202"/>
      <c r="FU104" s="202"/>
      <c r="FV104" s="202"/>
      <c r="FW104" s="202"/>
      <c r="FX104" s="202"/>
      <c r="FY104" s="202"/>
      <c r="FZ104" s="202"/>
      <c r="GA104" s="202"/>
      <c r="GB104" s="202"/>
    </row>
    <row r="105" spans="1:184" x14ac:dyDescent="0.2">
      <c r="A105" s="205">
        <f t="shared" si="2"/>
        <v>2013</v>
      </c>
      <c r="B105" s="215" t="s">
        <v>3781</v>
      </c>
      <c r="C105" s="216">
        <v>20</v>
      </c>
      <c r="D105" s="217">
        <v>29.600000381469727</v>
      </c>
      <c r="E105" s="218">
        <v>0.45</v>
      </c>
      <c r="F105" s="216">
        <v>18</v>
      </c>
      <c r="G105" s="216">
        <v>2</v>
      </c>
      <c r="H105" s="219" t="s">
        <v>1755</v>
      </c>
      <c r="I105" s="219" t="s">
        <v>1756</v>
      </c>
      <c r="J105" s="217">
        <v>2.9000000953674316</v>
      </c>
      <c r="K105" s="218">
        <v>0.37</v>
      </c>
      <c r="L105" s="216">
        <v>19</v>
      </c>
      <c r="M105" s="216">
        <v>1</v>
      </c>
      <c r="N105" s="219" t="s">
        <v>1982</v>
      </c>
      <c r="O105" s="219" t="s">
        <v>1983</v>
      </c>
      <c r="P105" s="217">
        <v>7.8000001907348633</v>
      </c>
      <c r="Q105" s="218">
        <v>0.41</v>
      </c>
      <c r="R105" s="216">
        <v>19</v>
      </c>
      <c r="S105" s="216">
        <v>1</v>
      </c>
      <c r="T105" s="219" t="s">
        <v>1982</v>
      </c>
      <c r="U105" s="219" t="s">
        <v>1983</v>
      </c>
      <c r="V105" s="217">
        <v>11.600000381469727</v>
      </c>
      <c r="W105" s="218">
        <v>0.48</v>
      </c>
      <c r="X105" s="216">
        <v>18</v>
      </c>
      <c r="Y105" s="216">
        <v>2</v>
      </c>
      <c r="Z105" s="219" t="s">
        <v>1755</v>
      </c>
      <c r="AA105" s="219" t="s">
        <v>1756</v>
      </c>
      <c r="AB105" s="217">
        <v>7.4000000953674316</v>
      </c>
      <c r="AC105" s="218">
        <v>0.49</v>
      </c>
      <c r="AD105" s="216">
        <v>17</v>
      </c>
      <c r="AE105" s="216">
        <v>3</v>
      </c>
      <c r="AF105" s="219" t="s">
        <v>2477</v>
      </c>
      <c r="AG105" s="219" t="s">
        <v>2478</v>
      </c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  <c r="DK105" s="202"/>
      <c r="DL105" s="202"/>
      <c r="DM105" s="202"/>
      <c r="DN105" s="202"/>
      <c r="DO105" s="202"/>
      <c r="DP105" s="202"/>
      <c r="DQ105" s="202"/>
      <c r="DR105" s="202"/>
      <c r="DS105" s="202"/>
      <c r="DT105" s="202"/>
      <c r="DU105" s="202"/>
      <c r="DV105" s="202"/>
      <c r="DW105" s="202"/>
      <c r="DX105" s="202"/>
      <c r="DY105" s="202"/>
      <c r="DZ105" s="202"/>
      <c r="EA105" s="202"/>
      <c r="EB105" s="202"/>
      <c r="EC105" s="202"/>
      <c r="ED105" s="202"/>
      <c r="EE105" s="202"/>
      <c r="EF105" s="202"/>
      <c r="EG105" s="202"/>
      <c r="EH105" s="202"/>
      <c r="EI105" s="202"/>
      <c r="EJ105" s="202"/>
      <c r="EK105" s="202"/>
      <c r="EL105" s="202"/>
      <c r="EM105" s="202"/>
      <c r="EN105" s="202"/>
      <c r="EO105" s="202"/>
      <c r="EP105" s="202"/>
      <c r="EQ105" s="202"/>
      <c r="ER105" s="202"/>
      <c r="ES105" s="202"/>
      <c r="ET105" s="202"/>
      <c r="EU105" s="202"/>
      <c r="EV105" s="202"/>
      <c r="EW105" s="202"/>
      <c r="EX105" s="202"/>
      <c r="EY105" s="202"/>
      <c r="EZ105" s="202"/>
      <c r="FA105" s="202"/>
      <c r="FB105" s="202"/>
      <c r="FC105" s="202"/>
      <c r="FD105" s="202"/>
      <c r="FE105" s="202"/>
      <c r="FF105" s="202"/>
      <c r="FG105" s="202"/>
      <c r="FH105" s="202"/>
      <c r="FI105" s="202"/>
      <c r="FJ105" s="202"/>
      <c r="FK105" s="202"/>
      <c r="FL105" s="202"/>
      <c r="FM105" s="202"/>
      <c r="FN105" s="202"/>
      <c r="FO105" s="202"/>
      <c r="FP105" s="202"/>
      <c r="FQ105" s="202"/>
      <c r="FR105" s="202"/>
      <c r="FS105" s="202"/>
      <c r="FT105" s="202"/>
      <c r="FU105" s="202"/>
      <c r="FV105" s="202"/>
      <c r="FW105" s="202"/>
      <c r="FX105" s="202"/>
      <c r="FY105" s="202"/>
      <c r="FZ105" s="202"/>
      <c r="GA105" s="202"/>
      <c r="GB105" s="202"/>
    </row>
    <row r="106" spans="1:184" x14ac:dyDescent="0.2">
      <c r="A106" s="205">
        <f t="shared" si="2"/>
        <v>2021</v>
      </c>
      <c r="B106" s="204" t="s">
        <v>2137</v>
      </c>
      <c r="C106" s="211">
        <v>85</v>
      </c>
      <c r="D106" s="212">
        <v>32.200000762939453</v>
      </c>
      <c r="E106" s="213">
        <v>0.49</v>
      </c>
      <c r="F106" s="211">
        <v>80</v>
      </c>
      <c r="G106" s="211">
        <v>5</v>
      </c>
      <c r="H106" s="214" t="s">
        <v>1800</v>
      </c>
      <c r="I106" s="214" t="s">
        <v>1801</v>
      </c>
      <c r="J106" s="212">
        <v>2.5999999046325684</v>
      </c>
      <c r="K106" s="213">
        <v>0.33</v>
      </c>
      <c r="L106" s="211">
        <v>82</v>
      </c>
      <c r="M106" s="211">
        <v>3</v>
      </c>
      <c r="N106" s="214" t="s">
        <v>1845</v>
      </c>
      <c r="O106" s="214" t="s">
        <v>1846</v>
      </c>
      <c r="P106" s="212">
        <v>8.5</v>
      </c>
      <c r="Q106" s="213">
        <v>0.45</v>
      </c>
      <c r="R106" s="211">
        <v>81</v>
      </c>
      <c r="S106" s="211">
        <v>4</v>
      </c>
      <c r="T106" s="214" t="s">
        <v>1847</v>
      </c>
      <c r="U106" s="214" t="s">
        <v>1848</v>
      </c>
      <c r="V106" s="212">
        <v>13.899999618530273</v>
      </c>
      <c r="W106" s="213">
        <v>0.57999999999999996</v>
      </c>
      <c r="X106" s="211">
        <v>61</v>
      </c>
      <c r="Y106" s="211">
        <v>24</v>
      </c>
      <c r="Z106" s="214" t="s">
        <v>4731</v>
      </c>
      <c r="AA106" s="214" t="s">
        <v>4732</v>
      </c>
      <c r="AB106" s="212">
        <v>7.0999999046325684</v>
      </c>
      <c r="AC106" s="213">
        <v>0.48</v>
      </c>
      <c r="AD106" s="211">
        <v>76</v>
      </c>
      <c r="AE106" s="211">
        <v>9</v>
      </c>
      <c r="AF106" s="214" t="s">
        <v>2188</v>
      </c>
      <c r="AG106" s="214" t="s">
        <v>2189</v>
      </c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  <c r="DK106" s="202"/>
      <c r="DL106" s="202"/>
      <c r="DM106" s="202"/>
      <c r="DN106" s="202"/>
      <c r="DO106" s="202"/>
      <c r="DP106" s="202"/>
      <c r="DQ106" s="202"/>
      <c r="DR106" s="202"/>
      <c r="DS106" s="202"/>
      <c r="DT106" s="202"/>
      <c r="DU106" s="202"/>
      <c r="DV106" s="202"/>
      <c r="DW106" s="202"/>
      <c r="DX106" s="202"/>
      <c r="DY106" s="202"/>
      <c r="DZ106" s="202"/>
      <c r="EA106" s="202"/>
      <c r="EB106" s="202"/>
      <c r="EC106" s="202"/>
      <c r="ED106" s="202"/>
      <c r="EE106" s="202"/>
      <c r="EF106" s="202"/>
      <c r="EG106" s="202"/>
      <c r="EH106" s="202"/>
      <c r="EI106" s="202"/>
      <c r="EJ106" s="202"/>
      <c r="EK106" s="202"/>
      <c r="EL106" s="202"/>
      <c r="EM106" s="202"/>
      <c r="EN106" s="202"/>
      <c r="EO106" s="202"/>
      <c r="EP106" s="202"/>
      <c r="EQ106" s="202"/>
      <c r="ER106" s="202"/>
      <c r="ES106" s="202"/>
      <c r="ET106" s="202"/>
      <c r="EU106" s="202"/>
      <c r="EV106" s="202"/>
      <c r="EW106" s="202"/>
      <c r="EX106" s="202"/>
      <c r="EY106" s="202"/>
      <c r="EZ106" s="202"/>
      <c r="FA106" s="202"/>
      <c r="FB106" s="202"/>
      <c r="FC106" s="202"/>
      <c r="FD106" s="202"/>
      <c r="FE106" s="202"/>
      <c r="FF106" s="202"/>
      <c r="FG106" s="202"/>
      <c r="FH106" s="202"/>
      <c r="FI106" s="202"/>
      <c r="FJ106" s="202"/>
      <c r="FK106" s="202"/>
      <c r="FL106" s="202"/>
      <c r="FM106" s="202"/>
      <c r="FN106" s="202"/>
      <c r="FO106" s="202"/>
      <c r="FP106" s="202"/>
      <c r="FQ106" s="202"/>
      <c r="FR106" s="202"/>
      <c r="FS106" s="202"/>
      <c r="FT106" s="202"/>
      <c r="FU106" s="202"/>
      <c r="FV106" s="202"/>
      <c r="FW106" s="202"/>
      <c r="FX106" s="202"/>
      <c r="FY106" s="202"/>
      <c r="FZ106" s="202"/>
      <c r="GA106" s="202"/>
      <c r="GB106" s="202"/>
    </row>
    <row r="107" spans="1:184" x14ac:dyDescent="0.2">
      <c r="A107" s="205">
        <f t="shared" si="2"/>
        <v>2041</v>
      </c>
      <c r="B107" s="215" t="s">
        <v>2144</v>
      </c>
      <c r="C107" s="216">
        <v>60</v>
      </c>
      <c r="D107" s="217">
        <v>25.100000381469727</v>
      </c>
      <c r="E107" s="218">
        <v>0.38</v>
      </c>
      <c r="F107" s="216">
        <v>59</v>
      </c>
      <c r="G107" s="216">
        <v>1</v>
      </c>
      <c r="H107" s="219" t="s">
        <v>2370</v>
      </c>
      <c r="I107" s="219" t="s">
        <v>2371</v>
      </c>
      <c r="J107" s="217">
        <v>2.5</v>
      </c>
      <c r="K107" s="218">
        <v>0.32</v>
      </c>
      <c r="L107" s="216">
        <v>58</v>
      </c>
      <c r="M107" s="216">
        <v>2</v>
      </c>
      <c r="N107" s="219" t="s">
        <v>1734</v>
      </c>
      <c r="O107" s="219" t="s">
        <v>1735</v>
      </c>
      <c r="P107" s="217">
        <v>6.6999998092651367</v>
      </c>
      <c r="Q107" s="218">
        <v>0.35</v>
      </c>
      <c r="R107" s="216">
        <v>60</v>
      </c>
      <c r="T107" s="219" t="s">
        <v>1545</v>
      </c>
      <c r="V107" s="217">
        <v>10.800000190734863</v>
      </c>
      <c r="W107" s="218">
        <v>0.45</v>
      </c>
      <c r="X107" s="216">
        <v>56</v>
      </c>
      <c r="Y107" s="216">
        <v>4</v>
      </c>
      <c r="Z107" s="219" t="s">
        <v>1950</v>
      </c>
      <c r="AA107" s="219" t="s">
        <v>1951</v>
      </c>
      <c r="AB107" s="217">
        <v>5.1999998092651367</v>
      </c>
      <c r="AC107" s="218">
        <v>0.34</v>
      </c>
      <c r="AD107" s="216">
        <v>60</v>
      </c>
      <c r="AF107" s="219" t="s">
        <v>1545</v>
      </c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  <c r="DK107" s="202"/>
      <c r="DL107" s="202"/>
      <c r="DM107" s="202"/>
      <c r="DN107" s="202"/>
      <c r="DO107" s="202"/>
      <c r="DP107" s="202"/>
      <c r="DQ107" s="202"/>
      <c r="DR107" s="202"/>
      <c r="DS107" s="202"/>
      <c r="DT107" s="202"/>
      <c r="DU107" s="202"/>
      <c r="DV107" s="202"/>
      <c r="DW107" s="202"/>
      <c r="DX107" s="202"/>
      <c r="DY107" s="202"/>
      <c r="DZ107" s="202"/>
      <c r="EA107" s="202"/>
      <c r="EB107" s="202"/>
      <c r="EC107" s="202"/>
      <c r="ED107" s="202"/>
      <c r="EE107" s="202"/>
      <c r="EF107" s="202"/>
      <c r="EG107" s="202"/>
      <c r="EH107" s="202"/>
      <c r="EI107" s="202"/>
      <c r="EJ107" s="202"/>
      <c r="EK107" s="202"/>
      <c r="EL107" s="202"/>
      <c r="EM107" s="202"/>
      <c r="EN107" s="202"/>
      <c r="EO107" s="202"/>
      <c r="EP107" s="202"/>
      <c r="EQ107" s="202"/>
      <c r="ER107" s="202"/>
      <c r="ES107" s="202"/>
      <c r="ET107" s="202"/>
      <c r="EU107" s="202"/>
      <c r="EV107" s="202"/>
      <c r="EW107" s="202"/>
      <c r="EX107" s="202"/>
      <c r="EY107" s="202"/>
      <c r="EZ107" s="202"/>
      <c r="FA107" s="202"/>
      <c r="FB107" s="202"/>
      <c r="FC107" s="202"/>
      <c r="FD107" s="202"/>
      <c r="FE107" s="202"/>
      <c r="FF107" s="202"/>
      <c r="FG107" s="202"/>
      <c r="FH107" s="202"/>
      <c r="FI107" s="202"/>
      <c r="FJ107" s="202"/>
      <c r="FK107" s="202"/>
      <c r="FL107" s="202"/>
      <c r="FM107" s="202"/>
      <c r="FN107" s="202"/>
      <c r="FO107" s="202"/>
      <c r="FP107" s="202"/>
      <c r="FQ107" s="202"/>
      <c r="FR107" s="202"/>
      <c r="FS107" s="202"/>
      <c r="FT107" s="202"/>
      <c r="FU107" s="202"/>
      <c r="FV107" s="202"/>
      <c r="FW107" s="202"/>
      <c r="FX107" s="202"/>
      <c r="FY107" s="202"/>
      <c r="FZ107" s="202"/>
      <c r="GA107" s="202"/>
      <c r="GB107" s="202"/>
    </row>
    <row r="108" spans="1:184" x14ac:dyDescent="0.2">
      <c r="A108" s="205">
        <f t="shared" si="2"/>
        <v>2060</v>
      </c>
      <c r="B108" s="204" t="s">
        <v>2151</v>
      </c>
      <c r="C108" s="211">
        <v>24</v>
      </c>
      <c r="D108" s="212">
        <v>30.299999237060547</v>
      </c>
      <c r="E108" s="213">
        <v>0.46</v>
      </c>
      <c r="F108" s="211">
        <v>23</v>
      </c>
      <c r="G108" s="211">
        <v>1</v>
      </c>
      <c r="H108" s="214" t="s">
        <v>1769</v>
      </c>
      <c r="I108" s="214" t="s">
        <v>1770</v>
      </c>
      <c r="J108" s="212">
        <v>2.5</v>
      </c>
      <c r="K108" s="213">
        <v>0.31</v>
      </c>
      <c r="L108" s="211">
        <v>23</v>
      </c>
      <c r="M108" s="211">
        <v>1</v>
      </c>
      <c r="N108" s="214" t="s">
        <v>1769</v>
      </c>
      <c r="O108" s="214" t="s">
        <v>1770</v>
      </c>
      <c r="P108" s="212">
        <v>7.8000001907348633</v>
      </c>
      <c r="Q108" s="213">
        <v>0.41</v>
      </c>
      <c r="R108" s="211">
        <v>23</v>
      </c>
      <c r="S108" s="211">
        <v>1</v>
      </c>
      <c r="T108" s="214" t="s">
        <v>1769</v>
      </c>
      <c r="U108" s="214" t="s">
        <v>1770</v>
      </c>
      <c r="V108" s="212">
        <v>12.699999809265137</v>
      </c>
      <c r="W108" s="213">
        <v>0.53</v>
      </c>
      <c r="X108" s="211">
        <v>21</v>
      </c>
      <c r="Y108" s="211">
        <v>3</v>
      </c>
      <c r="Z108" s="214" t="s">
        <v>2234</v>
      </c>
      <c r="AA108" s="214" t="s">
        <v>2235</v>
      </c>
      <c r="AB108" s="212">
        <v>7.3000001907348633</v>
      </c>
      <c r="AC108" s="213">
        <v>0.49</v>
      </c>
      <c r="AD108" s="211">
        <v>20</v>
      </c>
      <c r="AE108" s="211">
        <v>4</v>
      </c>
      <c r="AF108" s="214" t="s">
        <v>1651</v>
      </c>
      <c r="AG108" s="214" t="s">
        <v>1652</v>
      </c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  <c r="DK108" s="202"/>
      <c r="DL108" s="202"/>
      <c r="DM108" s="202"/>
      <c r="DN108" s="202"/>
      <c r="DO108" s="202"/>
      <c r="DP108" s="202"/>
      <c r="DQ108" s="202"/>
      <c r="DR108" s="202"/>
      <c r="DS108" s="202"/>
      <c r="DT108" s="202"/>
      <c r="DU108" s="202"/>
      <c r="DV108" s="202"/>
      <c r="DW108" s="202"/>
      <c r="DX108" s="202"/>
      <c r="DY108" s="202"/>
      <c r="DZ108" s="202"/>
      <c r="EA108" s="202"/>
      <c r="EB108" s="202"/>
      <c r="EC108" s="202"/>
      <c r="ED108" s="202"/>
      <c r="EE108" s="202"/>
      <c r="EF108" s="202"/>
      <c r="EG108" s="202"/>
      <c r="EH108" s="202"/>
      <c r="EI108" s="202"/>
      <c r="EJ108" s="202"/>
      <c r="EK108" s="202"/>
      <c r="EL108" s="202"/>
      <c r="EM108" s="202"/>
      <c r="EN108" s="202"/>
      <c r="EO108" s="202"/>
      <c r="EP108" s="202"/>
      <c r="EQ108" s="202"/>
      <c r="ER108" s="202"/>
      <c r="ES108" s="202"/>
      <c r="ET108" s="202"/>
      <c r="EU108" s="202"/>
      <c r="EV108" s="202"/>
      <c r="EW108" s="202"/>
      <c r="EX108" s="202"/>
      <c r="EY108" s="202"/>
      <c r="EZ108" s="202"/>
      <c r="FA108" s="202"/>
      <c r="FB108" s="202"/>
      <c r="FC108" s="202"/>
      <c r="FD108" s="202"/>
      <c r="FE108" s="202"/>
      <c r="FF108" s="202"/>
      <c r="FG108" s="202"/>
      <c r="FH108" s="202"/>
      <c r="FI108" s="202"/>
      <c r="FJ108" s="202"/>
      <c r="FK108" s="202"/>
      <c r="FL108" s="202"/>
      <c r="FM108" s="202"/>
      <c r="FN108" s="202"/>
      <c r="FO108" s="202"/>
      <c r="FP108" s="202"/>
      <c r="FQ108" s="202"/>
      <c r="FR108" s="202"/>
      <c r="FS108" s="202"/>
      <c r="FT108" s="202"/>
      <c r="FU108" s="202"/>
      <c r="FV108" s="202"/>
      <c r="FW108" s="202"/>
      <c r="FX108" s="202"/>
      <c r="FY108" s="202"/>
      <c r="FZ108" s="202"/>
      <c r="GA108" s="202"/>
      <c r="GB108" s="202"/>
    </row>
    <row r="109" spans="1:184" x14ac:dyDescent="0.2">
      <c r="A109" s="205">
        <f t="shared" si="2"/>
        <v>2081</v>
      </c>
      <c r="B109" s="215" t="s">
        <v>2152</v>
      </c>
      <c r="C109" s="216">
        <v>92</v>
      </c>
      <c r="D109" s="217">
        <v>28.100000381469727</v>
      </c>
      <c r="E109" s="218">
        <v>0.43</v>
      </c>
      <c r="F109" s="216">
        <v>90</v>
      </c>
      <c r="G109" s="216">
        <v>2</v>
      </c>
      <c r="H109" s="219" t="s">
        <v>2020</v>
      </c>
      <c r="I109" s="219" t="s">
        <v>2021</v>
      </c>
      <c r="J109" s="217">
        <v>2.5</v>
      </c>
      <c r="K109" s="218">
        <v>0.31</v>
      </c>
      <c r="L109" s="216">
        <v>88</v>
      </c>
      <c r="M109" s="216">
        <v>4</v>
      </c>
      <c r="N109" s="219" t="s">
        <v>2050</v>
      </c>
      <c r="O109" s="219" t="s">
        <v>2051</v>
      </c>
      <c r="P109" s="217">
        <v>7.9000000953674316</v>
      </c>
      <c r="Q109" s="218">
        <v>0.42</v>
      </c>
      <c r="R109" s="216">
        <v>90</v>
      </c>
      <c r="S109" s="216">
        <v>2</v>
      </c>
      <c r="T109" s="219" t="s">
        <v>2020</v>
      </c>
      <c r="U109" s="219" t="s">
        <v>2021</v>
      </c>
      <c r="V109" s="217">
        <v>11.800000190734863</v>
      </c>
      <c r="W109" s="218">
        <v>0.49</v>
      </c>
      <c r="X109" s="216">
        <v>78</v>
      </c>
      <c r="Y109" s="216">
        <v>14</v>
      </c>
      <c r="Z109" s="219" t="s">
        <v>4733</v>
      </c>
      <c r="AA109" s="219" t="s">
        <v>4734</v>
      </c>
      <c r="AB109" s="217">
        <v>5.9000000953674316</v>
      </c>
      <c r="AC109" s="218">
        <v>0.4</v>
      </c>
      <c r="AD109" s="216">
        <v>89</v>
      </c>
      <c r="AE109" s="216">
        <v>3</v>
      </c>
      <c r="AF109" s="219" t="s">
        <v>2704</v>
      </c>
      <c r="AG109" s="219" t="s">
        <v>2705</v>
      </c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  <c r="DK109" s="202"/>
      <c r="DL109" s="202"/>
      <c r="DM109" s="202"/>
      <c r="DN109" s="202"/>
      <c r="DO109" s="202"/>
      <c r="DP109" s="202"/>
      <c r="DQ109" s="202"/>
      <c r="DR109" s="202"/>
      <c r="DS109" s="202"/>
      <c r="DT109" s="202"/>
      <c r="DU109" s="202"/>
      <c r="DV109" s="202"/>
      <c r="DW109" s="202"/>
      <c r="DX109" s="202"/>
      <c r="DY109" s="202"/>
      <c r="DZ109" s="202"/>
      <c r="EA109" s="202"/>
      <c r="EB109" s="202"/>
      <c r="EC109" s="202"/>
      <c r="ED109" s="202"/>
      <c r="EE109" s="202"/>
      <c r="EF109" s="202"/>
      <c r="EG109" s="202"/>
      <c r="EH109" s="202"/>
      <c r="EI109" s="202"/>
      <c r="EJ109" s="202"/>
      <c r="EK109" s="202"/>
      <c r="EL109" s="202"/>
      <c r="EM109" s="202"/>
      <c r="EN109" s="202"/>
      <c r="EO109" s="202"/>
      <c r="EP109" s="202"/>
      <c r="EQ109" s="202"/>
      <c r="ER109" s="202"/>
      <c r="ES109" s="202"/>
      <c r="ET109" s="202"/>
      <c r="EU109" s="202"/>
      <c r="EV109" s="202"/>
      <c r="EW109" s="202"/>
      <c r="EX109" s="202"/>
      <c r="EY109" s="202"/>
      <c r="EZ109" s="202"/>
      <c r="FA109" s="202"/>
      <c r="FB109" s="202"/>
      <c r="FC109" s="202"/>
      <c r="FD109" s="202"/>
      <c r="FE109" s="202"/>
      <c r="FF109" s="202"/>
      <c r="FG109" s="202"/>
      <c r="FH109" s="202"/>
      <c r="FI109" s="202"/>
      <c r="FJ109" s="202"/>
      <c r="FK109" s="202"/>
      <c r="FL109" s="202"/>
      <c r="FM109" s="202"/>
      <c r="FN109" s="202"/>
      <c r="FO109" s="202"/>
      <c r="FP109" s="202"/>
      <c r="FQ109" s="202"/>
      <c r="FR109" s="202"/>
      <c r="FS109" s="202"/>
      <c r="FT109" s="202"/>
      <c r="FU109" s="202"/>
      <c r="FV109" s="202"/>
      <c r="FW109" s="202"/>
      <c r="FX109" s="202"/>
      <c r="FY109" s="202"/>
      <c r="FZ109" s="202"/>
      <c r="GA109" s="202"/>
      <c r="GB109" s="202"/>
    </row>
    <row r="110" spans="1:184" x14ac:dyDescent="0.2">
      <c r="A110" s="205">
        <f t="shared" si="2"/>
        <v>2111</v>
      </c>
      <c r="B110" s="204" t="s">
        <v>2153</v>
      </c>
      <c r="C110" s="211">
        <v>142</v>
      </c>
      <c r="D110" s="212">
        <v>32.5</v>
      </c>
      <c r="E110" s="213">
        <v>0.49</v>
      </c>
      <c r="F110" s="211">
        <v>130</v>
      </c>
      <c r="G110" s="211">
        <v>12</v>
      </c>
      <c r="H110" s="214" t="s">
        <v>3830</v>
      </c>
      <c r="I110" s="214" t="s">
        <v>3831</v>
      </c>
      <c r="J110" s="212">
        <v>3.0999999046325684</v>
      </c>
      <c r="K110" s="213">
        <v>0.39</v>
      </c>
      <c r="L110" s="211">
        <v>131</v>
      </c>
      <c r="M110" s="211">
        <v>11</v>
      </c>
      <c r="N110" s="214" t="s">
        <v>3826</v>
      </c>
      <c r="O110" s="214" t="s">
        <v>3827</v>
      </c>
      <c r="P110" s="212">
        <v>8.8000001907348633</v>
      </c>
      <c r="Q110" s="213">
        <v>0.46</v>
      </c>
      <c r="R110" s="211">
        <v>135</v>
      </c>
      <c r="S110" s="211">
        <v>7</v>
      </c>
      <c r="T110" s="214" t="s">
        <v>2589</v>
      </c>
      <c r="U110" s="214" t="s">
        <v>2590</v>
      </c>
      <c r="V110" s="212">
        <v>13.5</v>
      </c>
      <c r="W110" s="213">
        <v>0.56000000000000005</v>
      </c>
      <c r="X110" s="211">
        <v>104</v>
      </c>
      <c r="Y110" s="211">
        <v>38</v>
      </c>
      <c r="Z110" s="214" t="s">
        <v>4735</v>
      </c>
      <c r="AA110" s="214" t="s">
        <v>4736</v>
      </c>
      <c r="AB110" s="212">
        <v>7.0999999046325684</v>
      </c>
      <c r="AC110" s="213">
        <v>0.47</v>
      </c>
      <c r="AD110" s="211">
        <v>125</v>
      </c>
      <c r="AE110" s="211">
        <v>17</v>
      </c>
      <c r="AF110" s="214" t="s">
        <v>3824</v>
      </c>
      <c r="AG110" s="214" t="s">
        <v>3825</v>
      </c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  <c r="DK110" s="202"/>
      <c r="DL110" s="202"/>
      <c r="DM110" s="202"/>
      <c r="DN110" s="202"/>
      <c r="DO110" s="202"/>
      <c r="DP110" s="202"/>
      <c r="DQ110" s="202"/>
      <c r="DR110" s="202"/>
      <c r="DS110" s="202"/>
      <c r="DT110" s="202"/>
      <c r="DU110" s="202"/>
      <c r="DV110" s="202"/>
      <c r="DW110" s="202"/>
      <c r="DX110" s="202"/>
      <c r="DY110" s="202"/>
      <c r="DZ110" s="202"/>
      <c r="EA110" s="202"/>
      <c r="EB110" s="202"/>
      <c r="EC110" s="202"/>
      <c r="ED110" s="202"/>
      <c r="EE110" s="202"/>
      <c r="EF110" s="202"/>
      <c r="EG110" s="202"/>
      <c r="EH110" s="202"/>
      <c r="EI110" s="202"/>
      <c r="EJ110" s="202"/>
      <c r="EK110" s="202"/>
      <c r="EL110" s="202"/>
      <c r="EM110" s="202"/>
      <c r="EN110" s="202"/>
      <c r="EO110" s="202"/>
      <c r="EP110" s="202"/>
      <c r="EQ110" s="202"/>
      <c r="ER110" s="202"/>
      <c r="ES110" s="202"/>
      <c r="ET110" s="202"/>
      <c r="EU110" s="202"/>
      <c r="EV110" s="202"/>
      <c r="EW110" s="202"/>
      <c r="EX110" s="202"/>
      <c r="EY110" s="202"/>
      <c r="EZ110" s="202"/>
      <c r="FA110" s="202"/>
      <c r="FB110" s="202"/>
      <c r="FC110" s="202"/>
      <c r="FD110" s="202"/>
      <c r="FE110" s="202"/>
      <c r="FF110" s="202"/>
      <c r="FG110" s="202"/>
      <c r="FH110" s="202"/>
      <c r="FI110" s="202"/>
      <c r="FJ110" s="202"/>
      <c r="FK110" s="202"/>
      <c r="FL110" s="202"/>
      <c r="FM110" s="202"/>
      <c r="FN110" s="202"/>
      <c r="FO110" s="202"/>
      <c r="FP110" s="202"/>
      <c r="FQ110" s="202"/>
      <c r="FR110" s="202"/>
      <c r="FS110" s="202"/>
      <c r="FT110" s="202"/>
      <c r="FU110" s="202"/>
      <c r="FV110" s="202"/>
      <c r="FW110" s="202"/>
      <c r="FX110" s="202"/>
      <c r="FY110" s="202"/>
      <c r="FZ110" s="202"/>
      <c r="GA110" s="202"/>
      <c r="GB110" s="202"/>
    </row>
    <row r="111" spans="1:184" x14ac:dyDescent="0.2">
      <c r="A111" s="205">
        <f t="shared" si="2"/>
        <v>2151</v>
      </c>
      <c r="B111" s="215" t="s">
        <v>2160</v>
      </c>
      <c r="C111" s="216">
        <v>186</v>
      </c>
      <c r="D111" s="217">
        <v>32.299999237060547</v>
      </c>
      <c r="E111" s="218">
        <v>0.49</v>
      </c>
      <c r="F111" s="216">
        <v>175</v>
      </c>
      <c r="G111" s="216">
        <v>11</v>
      </c>
      <c r="H111" s="219" t="s">
        <v>3321</v>
      </c>
      <c r="I111" s="219" t="s">
        <v>3322</v>
      </c>
      <c r="J111" s="217">
        <v>3</v>
      </c>
      <c r="K111" s="218">
        <v>0.37</v>
      </c>
      <c r="L111" s="216">
        <v>176</v>
      </c>
      <c r="M111" s="216">
        <v>10</v>
      </c>
      <c r="N111" s="219" t="s">
        <v>2619</v>
      </c>
      <c r="O111" s="219" t="s">
        <v>2620</v>
      </c>
      <c r="P111" s="217">
        <v>8.8000001907348633</v>
      </c>
      <c r="Q111" s="218">
        <v>0.46</v>
      </c>
      <c r="R111" s="216">
        <v>182</v>
      </c>
      <c r="S111" s="216">
        <v>4</v>
      </c>
      <c r="T111" s="219" t="s">
        <v>2615</v>
      </c>
      <c r="U111" s="219" t="s">
        <v>2616</v>
      </c>
      <c r="V111" s="217">
        <v>13.199999809265137</v>
      </c>
      <c r="W111" s="218">
        <v>0.55000000000000004</v>
      </c>
      <c r="X111" s="216">
        <v>139</v>
      </c>
      <c r="Y111" s="216">
        <v>47</v>
      </c>
      <c r="Z111" s="219" t="s">
        <v>4737</v>
      </c>
      <c r="AA111" s="219" t="s">
        <v>4738</v>
      </c>
      <c r="AB111" s="217">
        <v>7.4000000953674316</v>
      </c>
      <c r="AC111" s="218">
        <v>0.49</v>
      </c>
      <c r="AD111" s="216">
        <v>163</v>
      </c>
      <c r="AE111" s="216">
        <v>23</v>
      </c>
      <c r="AF111" s="219" t="s">
        <v>2687</v>
      </c>
      <c r="AG111" s="219" t="s">
        <v>2688</v>
      </c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  <c r="DK111" s="202"/>
      <c r="DL111" s="202"/>
      <c r="DM111" s="202"/>
      <c r="DN111" s="202"/>
      <c r="DO111" s="202"/>
      <c r="DP111" s="202"/>
      <c r="DQ111" s="202"/>
      <c r="DR111" s="202"/>
      <c r="DS111" s="202"/>
      <c r="DT111" s="202"/>
      <c r="DU111" s="202"/>
      <c r="DV111" s="202"/>
      <c r="DW111" s="202"/>
      <c r="DX111" s="202"/>
      <c r="DY111" s="202"/>
      <c r="DZ111" s="202"/>
      <c r="EA111" s="202"/>
      <c r="EB111" s="202"/>
      <c r="EC111" s="202"/>
      <c r="ED111" s="202"/>
      <c r="EE111" s="202"/>
      <c r="EF111" s="202"/>
      <c r="EG111" s="202"/>
      <c r="EH111" s="202"/>
      <c r="EI111" s="202"/>
      <c r="EJ111" s="202"/>
      <c r="EK111" s="202"/>
      <c r="EL111" s="202"/>
      <c r="EM111" s="202"/>
      <c r="EN111" s="202"/>
      <c r="EO111" s="202"/>
      <c r="EP111" s="202"/>
      <c r="EQ111" s="202"/>
      <c r="ER111" s="202"/>
      <c r="ES111" s="202"/>
      <c r="ET111" s="202"/>
      <c r="EU111" s="202"/>
      <c r="EV111" s="202"/>
      <c r="EW111" s="202"/>
      <c r="EX111" s="202"/>
      <c r="EY111" s="202"/>
      <c r="EZ111" s="202"/>
      <c r="FA111" s="202"/>
      <c r="FB111" s="202"/>
      <c r="FC111" s="202"/>
      <c r="FD111" s="202"/>
      <c r="FE111" s="202"/>
      <c r="FF111" s="202"/>
      <c r="FG111" s="202"/>
      <c r="FH111" s="202"/>
      <c r="FI111" s="202"/>
      <c r="FJ111" s="202"/>
      <c r="FK111" s="202"/>
      <c r="FL111" s="202"/>
      <c r="FM111" s="202"/>
      <c r="FN111" s="202"/>
      <c r="FO111" s="202"/>
      <c r="FP111" s="202"/>
      <c r="FQ111" s="202"/>
      <c r="FR111" s="202"/>
      <c r="FS111" s="202"/>
      <c r="FT111" s="202"/>
      <c r="FU111" s="202"/>
      <c r="FV111" s="202"/>
      <c r="FW111" s="202"/>
      <c r="FX111" s="202"/>
      <c r="FY111" s="202"/>
      <c r="FZ111" s="202"/>
      <c r="GA111" s="202"/>
      <c r="GB111" s="202"/>
    </row>
    <row r="112" spans="1:184" x14ac:dyDescent="0.2">
      <c r="A112" s="205">
        <f t="shared" si="2"/>
        <v>2161</v>
      </c>
      <c r="B112" s="204" t="s">
        <v>2165</v>
      </c>
      <c r="C112" s="211">
        <v>42</v>
      </c>
      <c r="D112" s="212">
        <v>25</v>
      </c>
      <c r="E112" s="213">
        <v>0.38</v>
      </c>
      <c r="F112" s="211">
        <v>41</v>
      </c>
      <c r="G112" s="211">
        <v>1</v>
      </c>
      <c r="H112" s="214" t="s">
        <v>1744</v>
      </c>
      <c r="I112" s="214" t="s">
        <v>1745</v>
      </c>
      <c r="J112" s="212">
        <v>2.2999999523162842</v>
      </c>
      <c r="K112" s="213">
        <v>0.28999999999999998</v>
      </c>
      <c r="L112" s="211">
        <v>39</v>
      </c>
      <c r="M112" s="211">
        <v>3</v>
      </c>
      <c r="N112" s="214" t="s">
        <v>2099</v>
      </c>
      <c r="O112" s="214" t="s">
        <v>2100</v>
      </c>
      <c r="P112" s="212">
        <v>7.3000001907348633</v>
      </c>
      <c r="Q112" s="213">
        <v>0.38</v>
      </c>
      <c r="R112" s="211">
        <v>41</v>
      </c>
      <c r="S112" s="211">
        <v>1</v>
      </c>
      <c r="T112" s="214" t="s">
        <v>1744</v>
      </c>
      <c r="U112" s="214" t="s">
        <v>1745</v>
      </c>
      <c r="V112" s="212">
        <v>10</v>
      </c>
      <c r="W112" s="213">
        <v>0.42</v>
      </c>
      <c r="X112" s="211">
        <v>38</v>
      </c>
      <c r="Y112" s="211">
        <v>4</v>
      </c>
      <c r="Z112" s="214" t="s">
        <v>2797</v>
      </c>
      <c r="AA112" s="214" t="s">
        <v>2798</v>
      </c>
      <c r="AB112" s="212">
        <v>5.4000000953674316</v>
      </c>
      <c r="AC112" s="213">
        <v>0.36</v>
      </c>
      <c r="AD112" s="211">
        <v>42</v>
      </c>
      <c r="AF112" s="214" t="s">
        <v>1545</v>
      </c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  <c r="DK112" s="202"/>
      <c r="DL112" s="202"/>
      <c r="DM112" s="202"/>
      <c r="DN112" s="202"/>
      <c r="DO112" s="202"/>
      <c r="DP112" s="202"/>
      <c r="DQ112" s="202"/>
      <c r="DR112" s="202"/>
      <c r="DS112" s="202"/>
      <c r="DT112" s="202"/>
      <c r="DU112" s="202"/>
      <c r="DV112" s="202"/>
      <c r="DW112" s="202"/>
      <c r="DX112" s="202"/>
      <c r="DY112" s="202"/>
      <c r="DZ112" s="202"/>
      <c r="EA112" s="202"/>
      <c r="EB112" s="202"/>
      <c r="EC112" s="202"/>
      <c r="ED112" s="202"/>
      <c r="EE112" s="202"/>
      <c r="EF112" s="202"/>
      <c r="EG112" s="202"/>
      <c r="EH112" s="202"/>
      <c r="EI112" s="202"/>
      <c r="EJ112" s="202"/>
      <c r="EK112" s="202"/>
      <c r="EL112" s="202"/>
      <c r="EM112" s="202"/>
      <c r="EN112" s="202"/>
      <c r="EO112" s="202"/>
      <c r="EP112" s="202"/>
      <c r="EQ112" s="202"/>
      <c r="ER112" s="202"/>
      <c r="ES112" s="202"/>
      <c r="ET112" s="202"/>
      <c r="EU112" s="202"/>
      <c r="EV112" s="202"/>
      <c r="EW112" s="202"/>
      <c r="EX112" s="202"/>
      <c r="EY112" s="202"/>
      <c r="EZ112" s="202"/>
      <c r="FA112" s="202"/>
      <c r="FB112" s="202"/>
      <c r="FC112" s="202"/>
      <c r="FD112" s="202"/>
      <c r="FE112" s="202"/>
      <c r="FF112" s="202"/>
      <c r="FG112" s="202"/>
      <c r="FH112" s="202"/>
      <c r="FI112" s="202"/>
      <c r="FJ112" s="202"/>
      <c r="FK112" s="202"/>
      <c r="FL112" s="202"/>
      <c r="FM112" s="202"/>
      <c r="FN112" s="202"/>
      <c r="FO112" s="202"/>
      <c r="FP112" s="202"/>
      <c r="FQ112" s="202"/>
      <c r="FR112" s="202"/>
      <c r="FS112" s="202"/>
      <c r="FT112" s="202"/>
      <c r="FU112" s="202"/>
      <c r="FV112" s="202"/>
      <c r="FW112" s="202"/>
      <c r="FX112" s="202"/>
      <c r="FY112" s="202"/>
      <c r="FZ112" s="202"/>
      <c r="GA112" s="202"/>
      <c r="GB112" s="202"/>
    </row>
    <row r="113" spans="1:184" x14ac:dyDescent="0.2">
      <c r="A113" s="205">
        <f t="shared" si="2"/>
        <v>2181</v>
      </c>
      <c r="B113" s="215" t="s">
        <v>2168</v>
      </c>
      <c r="C113" s="216">
        <v>162</v>
      </c>
      <c r="D113" s="217">
        <v>31.700000762939453</v>
      </c>
      <c r="E113" s="218">
        <v>0.48</v>
      </c>
      <c r="F113" s="216">
        <v>154</v>
      </c>
      <c r="G113" s="216">
        <v>8</v>
      </c>
      <c r="H113" s="219" t="s">
        <v>1975</v>
      </c>
      <c r="I113" s="219" t="s">
        <v>1976</v>
      </c>
      <c r="J113" s="217">
        <v>3</v>
      </c>
      <c r="K113" s="218">
        <v>0.38</v>
      </c>
      <c r="L113" s="216">
        <v>153</v>
      </c>
      <c r="M113" s="216">
        <v>9</v>
      </c>
      <c r="N113" s="219" t="s">
        <v>1649</v>
      </c>
      <c r="O113" s="219" t="s">
        <v>1650</v>
      </c>
      <c r="P113" s="217">
        <v>8.6999998092651367</v>
      </c>
      <c r="Q113" s="218">
        <v>0.46</v>
      </c>
      <c r="R113" s="216">
        <v>157</v>
      </c>
      <c r="S113" s="216">
        <v>5</v>
      </c>
      <c r="T113" s="219" t="s">
        <v>3359</v>
      </c>
      <c r="U113" s="219" t="s">
        <v>3360</v>
      </c>
      <c r="V113" s="217">
        <v>13.199999809265137</v>
      </c>
      <c r="W113" s="218">
        <v>0.55000000000000004</v>
      </c>
      <c r="X113" s="216">
        <v>125</v>
      </c>
      <c r="Y113" s="216">
        <v>37</v>
      </c>
      <c r="Z113" s="219" t="s">
        <v>4739</v>
      </c>
      <c r="AA113" s="219" t="s">
        <v>4740</v>
      </c>
      <c r="AB113" s="217">
        <v>6.8000001907348633</v>
      </c>
      <c r="AC113" s="218">
        <v>0.46</v>
      </c>
      <c r="AD113" s="216">
        <v>154</v>
      </c>
      <c r="AE113" s="216">
        <v>8</v>
      </c>
      <c r="AF113" s="219" t="s">
        <v>1975</v>
      </c>
      <c r="AG113" s="219" t="s">
        <v>1976</v>
      </c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  <c r="DK113" s="202"/>
      <c r="DL113" s="202"/>
      <c r="DM113" s="202"/>
      <c r="DN113" s="202"/>
      <c r="DO113" s="202"/>
      <c r="DP113" s="202"/>
      <c r="DQ113" s="202"/>
      <c r="DR113" s="202"/>
      <c r="DS113" s="202"/>
      <c r="DT113" s="202"/>
      <c r="DU113" s="202"/>
      <c r="DV113" s="202"/>
      <c r="DW113" s="202"/>
      <c r="DX113" s="202"/>
      <c r="DY113" s="202"/>
      <c r="DZ113" s="202"/>
      <c r="EA113" s="202"/>
      <c r="EB113" s="202"/>
      <c r="EC113" s="202"/>
      <c r="ED113" s="202"/>
      <c r="EE113" s="202"/>
      <c r="EF113" s="202"/>
      <c r="EG113" s="202"/>
      <c r="EH113" s="202"/>
      <c r="EI113" s="202"/>
      <c r="EJ113" s="202"/>
      <c r="EK113" s="202"/>
      <c r="EL113" s="202"/>
      <c r="EM113" s="202"/>
      <c r="EN113" s="202"/>
      <c r="EO113" s="202"/>
      <c r="EP113" s="202"/>
      <c r="EQ113" s="202"/>
      <c r="ER113" s="202"/>
      <c r="ES113" s="202"/>
      <c r="ET113" s="202"/>
      <c r="EU113" s="202"/>
      <c r="EV113" s="202"/>
      <c r="EW113" s="202"/>
      <c r="EX113" s="202"/>
      <c r="EY113" s="202"/>
      <c r="EZ113" s="202"/>
      <c r="FA113" s="202"/>
      <c r="FB113" s="202"/>
      <c r="FC113" s="202"/>
      <c r="FD113" s="202"/>
      <c r="FE113" s="202"/>
      <c r="FF113" s="202"/>
      <c r="FG113" s="202"/>
      <c r="FH113" s="202"/>
      <c r="FI113" s="202"/>
      <c r="FJ113" s="202"/>
      <c r="FK113" s="202"/>
      <c r="FL113" s="202"/>
      <c r="FM113" s="202"/>
      <c r="FN113" s="202"/>
      <c r="FO113" s="202"/>
      <c r="FP113" s="202"/>
      <c r="FQ113" s="202"/>
      <c r="FR113" s="202"/>
      <c r="FS113" s="202"/>
      <c r="FT113" s="202"/>
      <c r="FU113" s="202"/>
      <c r="FV113" s="202"/>
      <c r="FW113" s="202"/>
      <c r="FX113" s="202"/>
      <c r="FY113" s="202"/>
      <c r="FZ113" s="202"/>
      <c r="GA113" s="202"/>
      <c r="GB113" s="202"/>
    </row>
    <row r="114" spans="1:184" x14ac:dyDescent="0.2">
      <c r="A114" s="205">
        <f t="shared" si="2"/>
        <v>2191</v>
      </c>
      <c r="B114" s="204" t="s">
        <v>2173</v>
      </c>
      <c r="C114" s="211">
        <v>276</v>
      </c>
      <c r="D114" s="212">
        <v>29.600000381469727</v>
      </c>
      <c r="E114" s="213">
        <v>0.45</v>
      </c>
      <c r="F114" s="211">
        <v>257</v>
      </c>
      <c r="G114" s="211">
        <v>19</v>
      </c>
      <c r="H114" s="214" t="s">
        <v>2154</v>
      </c>
      <c r="I114" s="214" t="s">
        <v>2155</v>
      </c>
      <c r="J114" s="212">
        <v>3</v>
      </c>
      <c r="K114" s="213">
        <v>0.37</v>
      </c>
      <c r="L114" s="211">
        <v>252</v>
      </c>
      <c r="M114" s="211">
        <v>24</v>
      </c>
      <c r="N114" s="214" t="s">
        <v>2193</v>
      </c>
      <c r="O114" s="214" t="s">
        <v>2194</v>
      </c>
      <c r="P114" s="212">
        <v>8.1000003814697266</v>
      </c>
      <c r="Q114" s="213">
        <v>0.43</v>
      </c>
      <c r="R114" s="211">
        <v>269</v>
      </c>
      <c r="S114" s="211">
        <v>7</v>
      </c>
      <c r="T114" s="214" t="s">
        <v>2031</v>
      </c>
      <c r="U114" s="214" t="s">
        <v>2032</v>
      </c>
      <c r="V114" s="212">
        <v>12.199999809265137</v>
      </c>
      <c r="W114" s="213">
        <v>0.51</v>
      </c>
      <c r="X114" s="211">
        <v>222</v>
      </c>
      <c r="Y114" s="211">
        <v>54</v>
      </c>
      <c r="Z114" s="214" t="s">
        <v>4532</v>
      </c>
      <c r="AA114" s="214" t="s">
        <v>4533</v>
      </c>
      <c r="AB114" s="212">
        <v>6.4000000953674316</v>
      </c>
      <c r="AC114" s="213">
        <v>0.42</v>
      </c>
      <c r="AD114" s="211">
        <v>254</v>
      </c>
      <c r="AE114" s="211">
        <v>22</v>
      </c>
      <c r="AF114" s="214" t="s">
        <v>4741</v>
      </c>
      <c r="AG114" s="214" t="s">
        <v>4742</v>
      </c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  <c r="DK114" s="202"/>
      <c r="DL114" s="202"/>
      <c r="DM114" s="202"/>
      <c r="DN114" s="202"/>
      <c r="DO114" s="202"/>
      <c r="DP114" s="202"/>
      <c r="DQ114" s="202"/>
      <c r="DR114" s="202"/>
      <c r="DS114" s="202"/>
      <c r="DT114" s="202"/>
      <c r="DU114" s="202"/>
      <c r="DV114" s="202"/>
      <c r="DW114" s="202"/>
      <c r="DX114" s="202"/>
      <c r="DY114" s="202"/>
      <c r="DZ114" s="202"/>
      <c r="EA114" s="202"/>
      <c r="EB114" s="202"/>
      <c r="EC114" s="202"/>
      <c r="ED114" s="202"/>
      <c r="EE114" s="202"/>
      <c r="EF114" s="202"/>
      <c r="EG114" s="202"/>
      <c r="EH114" s="202"/>
      <c r="EI114" s="202"/>
      <c r="EJ114" s="202"/>
      <c r="EK114" s="202"/>
      <c r="EL114" s="202"/>
      <c r="EM114" s="202"/>
      <c r="EN114" s="202"/>
      <c r="EO114" s="202"/>
      <c r="EP114" s="202"/>
      <c r="EQ114" s="202"/>
      <c r="ER114" s="202"/>
      <c r="ES114" s="202"/>
      <c r="ET114" s="202"/>
      <c r="EU114" s="202"/>
      <c r="EV114" s="202"/>
      <c r="EW114" s="202"/>
      <c r="EX114" s="202"/>
      <c r="EY114" s="202"/>
      <c r="EZ114" s="202"/>
      <c r="FA114" s="202"/>
      <c r="FB114" s="202"/>
      <c r="FC114" s="202"/>
      <c r="FD114" s="202"/>
      <c r="FE114" s="202"/>
      <c r="FF114" s="202"/>
      <c r="FG114" s="202"/>
      <c r="FH114" s="202"/>
      <c r="FI114" s="202"/>
      <c r="FJ114" s="202"/>
      <c r="FK114" s="202"/>
      <c r="FL114" s="202"/>
      <c r="FM114" s="202"/>
      <c r="FN114" s="202"/>
      <c r="FO114" s="202"/>
      <c r="FP114" s="202"/>
      <c r="FQ114" s="202"/>
      <c r="FR114" s="202"/>
      <c r="FS114" s="202"/>
      <c r="FT114" s="202"/>
      <c r="FU114" s="202"/>
      <c r="FV114" s="202"/>
      <c r="FW114" s="202"/>
      <c r="FX114" s="202"/>
      <c r="FY114" s="202"/>
      <c r="FZ114" s="202"/>
      <c r="GA114" s="202"/>
      <c r="GB114" s="202"/>
    </row>
    <row r="115" spans="1:184" x14ac:dyDescent="0.2">
      <c r="A115" s="205">
        <f t="shared" si="2"/>
        <v>2241</v>
      </c>
      <c r="B115" s="215" t="s">
        <v>2184</v>
      </c>
      <c r="C115" s="216">
        <v>76</v>
      </c>
      <c r="D115" s="217">
        <v>25.399999618530273</v>
      </c>
      <c r="E115" s="218">
        <v>0.38</v>
      </c>
      <c r="F115" s="216">
        <v>75</v>
      </c>
      <c r="G115" s="216">
        <v>1</v>
      </c>
      <c r="H115" s="219" t="s">
        <v>1610</v>
      </c>
      <c r="I115" s="219" t="s">
        <v>1611</v>
      </c>
      <c r="J115" s="217">
        <v>2.4000000953674316</v>
      </c>
      <c r="K115" s="218">
        <v>0.3</v>
      </c>
      <c r="L115" s="216">
        <v>76</v>
      </c>
      <c r="N115" s="219" t="s">
        <v>1545</v>
      </c>
      <c r="P115" s="217">
        <v>7.0999999046325684</v>
      </c>
      <c r="Q115" s="218">
        <v>0.37</v>
      </c>
      <c r="R115" s="216">
        <v>75</v>
      </c>
      <c r="S115" s="216">
        <v>1</v>
      </c>
      <c r="T115" s="219" t="s">
        <v>1610</v>
      </c>
      <c r="U115" s="219" t="s">
        <v>1611</v>
      </c>
      <c r="V115" s="217">
        <v>10.300000190734863</v>
      </c>
      <c r="W115" s="218">
        <v>0.43</v>
      </c>
      <c r="X115" s="216">
        <v>70</v>
      </c>
      <c r="Y115" s="216">
        <v>6</v>
      </c>
      <c r="Z115" s="219" t="s">
        <v>2464</v>
      </c>
      <c r="AA115" s="219" t="s">
        <v>2465</v>
      </c>
      <c r="AB115" s="217">
        <v>5.5999999046325684</v>
      </c>
      <c r="AC115" s="218">
        <v>0.37</v>
      </c>
      <c r="AD115" s="216">
        <v>75</v>
      </c>
      <c r="AE115" s="216">
        <v>1</v>
      </c>
      <c r="AF115" s="219" t="s">
        <v>1610</v>
      </c>
      <c r="AG115" s="219" t="s">
        <v>1611</v>
      </c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  <c r="DK115" s="202"/>
      <c r="DL115" s="202"/>
      <c r="DM115" s="202"/>
      <c r="DN115" s="202"/>
      <c r="DO115" s="202"/>
      <c r="DP115" s="202"/>
      <c r="DQ115" s="202"/>
      <c r="DR115" s="202"/>
      <c r="DS115" s="202"/>
      <c r="DT115" s="202"/>
      <c r="DU115" s="202"/>
      <c r="DV115" s="202"/>
      <c r="DW115" s="202"/>
      <c r="DX115" s="202"/>
      <c r="DY115" s="202"/>
      <c r="DZ115" s="202"/>
      <c r="EA115" s="202"/>
      <c r="EB115" s="202"/>
      <c r="EC115" s="202"/>
      <c r="ED115" s="202"/>
      <c r="EE115" s="202"/>
      <c r="EF115" s="202"/>
      <c r="EG115" s="202"/>
      <c r="EH115" s="202"/>
      <c r="EI115" s="202"/>
      <c r="EJ115" s="202"/>
      <c r="EK115" s="202"/>
      <c r="EL115" s="202"/>
      <c r="EM115" s="202"/>
      <c r="EN115" s="202"/>
      <c r="EO115" s="202"/>
      <c r="EP115" s="202"/>
      <c r="EQ115" s="202"/>
      <c r="ER115" s="202"/>
      <c r="ES115" s="202"/>
      <c r="ET115" s="202"/>
      <c r="EU115" s="202"/>
      <c r="EV115" s="202"/>
      <c r="EW115" s="202"/>
      <c r="EX115" s="202"/>
      <c r="EY115" s="202"/>
      <c r="EZ115" s="202"/>
      <c r="FA115" s="202"/>
      <c r="FB115" s="202"/>
      <c r="FC115" s="202"/>
      <c r="FD115" s="202"/>
      <c r="FE115" s="202"/>
      <c r="FF115" s="202"/>
      <c r="FG115" s="202"/>
      <c r="FH115" s="202"/>
      <c r="FI115" s="202"/>
      <c r="FJ115" s="202"/>
      <c r="FK115" s="202"/>
      <c r="FL115" s="202"/>
      <c r="FM115" s="202"/>
      <c r="FN115" s="202"/>
      <c r="FO115" s="202"/>
      <c r="FP115" s="202"/>
      <c r="FQ115" s="202"/>
      <c r="FR115" s="202"/>
      <c r="FS115" s="202"/>
      <c r="FT115" s="202"/>
      <c r="FU115" s="202"/>
      <c r="FV115" s="202"/>
      <c r="FW115" s="202"/>
      <c r="FX115" s="202"/>
      <c r="FY115" s="202"/>
      <c r="FZ115" s="202"/>
      <c r="GA115" s="202"/>
      <c r="GB115" s="202"/>
    </row>
    <row r="116" spans="1:184" x14ac:dyDescent="0.2">
      <c r="A116" s="205">
        <f t="shared" si="2"/>
        <v>2261</v>
      </c>
      <c r="B116" s="204" t="s">
        <v>2185</v>
      </c>
      <c r="C116" s="211">
        <v>88</v>
      </c>
      <c r="D116" s="212">
        <v>29.700000762939453</v>
      </c>
      <c r="E116" s="213">
        <v>0.45</v>
      </c>
      <c r="F116" s="211">
        <v>85</v>
      </c>
      <c r="G116" s="211">
        <v>3</v>
      </c>
      <c r="H116" s="214" t="s">
        <v>1674</v>
      </c>
      <c r="I116" s="214" t="s">
        <v>1675</v>
      </c>
      <c r="J116" s="212">
        <v>2.5</v>
      </c>
      <c r="K116" s="213">
        <v>0.31</v>
      </c>
      <c r="L116" s="211">
        <v>87</v>
      </c>
      <c r="M116" s="211">
        <v>1</v>
      </c>
      <c r="N116" s="214" t="s">
        <v>1882</v>
      </c>
      <c r="O116" s="214" t="s">
        <v>1883</v>
      </c>
      <c r="P116" s="212">
        <v>8.3999996185302734</v>
      </c>
      <c r="Q116" s="213">
        <v>0.44</v>
      </c>
      <c r="R116" s="211">
        <v>84</v>
      </c>
      <c r="S116" s="211">
        <v>4</v>
      </c>
      <c r="T116" s="214" t="s">
        <v>1669</v>
      </c>
      <c r="U116" s="214" t="s">
        <v>1670</v>
      </c>
      <c r="V116" s="212">
        <v>12</v>
      </c>
      <c r="W116" s="213">
        <v>0.5</v>
      </c>
      <c r="X116" s="211">
        <v>78</v>
      </c>
      <c r="Y116" s="211">
        <v>10</v>
      </c>
      <c r="Z116" s="214" t="s">
        <v>1540</v>
      </c>
      <c r="AA116" s="214" t="s">
        <v>1541</v>
      </c>
      <c r="AB116" s="212">
        <v>6.8000001907348633</v>
      </c>
      <c r="AC116" s="213">
        <v>0.46</v>
      </c>
      <c r="AD116" s="211">
        <v>83</v>
      </c>
      <c r="AE116" s="211">
        <v>5</v>
      </c>
      <c r="AF116" s="214" t="s">
        <v>3717</v>
      </c>
      <c r="AG116" s="214" t="s">
        <v>3718</v>
      </c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  <c r="DK116" s="202"/>
      <c r="DL116" s="202"/>
      <c r="DM116" s="202"/>
      <c r="DN116" s="202"/>
      <c r="DO116" s="202"/>
      <c r="DP116" s="202"/>
      <c r="DQ116" s="202"/>
      <c r="DR116" s="202"/>
      <c r="DS116" s="202"/>
      <c r="DT116" s="202"/>
      <c r="DU116" s="202"/>
      <c r="DV116" s="202"/>
      <c r="DW116" s="202"/>
      <c r="DX116" s="202"/>
      <c r="DY116" s="202"/>
      <c r="DZ116" s="202"/>
      <c r="EA116" s="202"/>
      <c r="EB116" s="202"/>
      <c r="EC116" s="202"/>
      <c r="ED116" s="202"/>
      <c r="EE116" s="202"/>
      <c r="EF116" s="202"/>
      <c r="EG116" s="202"/>
      <c r="EH116" s="202"/>
      <c r="EI116" s="202"/>
      <c r="EJ116" s="202"/>
      <c r="EK116" s="202"/>
      <c r="EL116" s="202"/>
      <c r="EM116" s="202"/>
      <c r="EN116" s="202"/>
      <c r="EO116" s="202"/>
      <c r="EP116" s="202"/>
      <c r="EQ116" s="202"/>
      <c r="ER116" s="202"/>
      <c r="ES116" s="202"/>
      <c r="ET116" s="202"/>
      <c r="EU116" s="202"/>
      <c r="EV116" s="202"/>
      <c r="EW116" s="202"/>
      <c r="EX116" s="202"/>
      <c r="EY116" s="202"/>
      <c r="EZ116" s="202"/>
      <c r="FA116" s="202"/>
      <c r="FB116" s="202"/>
      <c r="FC116" s="202"/>
      <c r="FD116" s="202"/>
      <c r="FE116" s="202"/>
      <c r="FF116" s="202"/>
      <c r="FG116" s="202"/>
      <c r="FH116" s="202"/>
      <c r="FI116" s="202"/>
      <c r="FJ116" s="202"/>
      <c r="FK116" s="202"/>
      <c r="FL116" s="202"/>
      <c r="FM116" s="202"/>
      <c r="FN116" s="202"/>
      <c r="FO116" s="202"/>
      <c r="FP116" s="202"/>
      <c r="FQ116" s="202"/>
      <c r="FR116" s="202"/>
      <c r="FS116" s="202"/>
      <c r="FT116" s="202"/>
      <c r="FU116" s="202"/>
      <c r="FV116" s="202"/>
      <c r="FW116" s="202"/>
      <c r="FX116" s="202"/>
      <c r="FY116" s="202"/>
      <c r="FZ116" s="202"/>
      <c r="GA116" s="202"/>
      <c r="GB116" s="202"/>
    </row>
    <row r="117" spans="1:184" x14ac:dyDescent="0.2">
      <c r="A117" s="205">
        <f t="shared" si="2"/>
        <v>2281</v>
      </c>
      <c r="B117" s="215" t="s">
        <v>2190</v>
      </c>
      <c r="C117" s="216">
        <v>98</v>
      </c>
      <c r="D117" s="217">
        <v>30.600000381469727</v>
      </c>
      <c r="E117" s="218">
        <v>0.46</v>
      </c>
      <c r="F117" s="216">
        <v>91</v>
      </c>
      <c r="G117" s="216">
        <v>7</v>
      </c>
      <c r="H117" s="219" t="s">
        <v>2099</v>
      </c>
      <c r="I117" s="219" t="s">
        <v>2100</v>
      </c>
      <c r="J117" s="217">
        <v>2.7999999523162842</v>
      </c>
      <c r="K117" s="218">
        <v>0.35</v>
      </c>
      <c r="L117" s="216">
        <v>92</v>
      </c>
      <c r="M117" s="216">
        <v>6</v>
      </c>
      <c r="N117" s="219" t="s">
        <v>1624</v>
      </c>
      <c r="O117" s="219" t="s">
        <v>1625</v>
      </c>
      <c r="P117" s="217">
        <v>7.9000000953674316</v>
      </c>
      <c r="Q117" s="218">
        <v>0.42</v>
      </c>
      <c r="R117" s="216">
        <v>96</v>
      </c>
      <c r="S117" s="216">
        <v>2</v>
      </c>
      <c r="T117" s="219" t="s">
        <v>1618</v>
      </c>
      <c r="U117" s="219" t="s">
        <v>1619</v>
      </c>
      <c r="V117" s="217">
        <v>13.100000381469727</v>
      </c>
      <c r="W117" s="218">
        <v>0.55000000000000004</v>
      </c>
      <c r="X117" s="216">
        <v>76</v>
      </c>
      <c r="Y117" s="216">
        <v>22</v>
      </c>
      <c r="Z117" s="219" t="s">
        <v>1908</v>
      </c>
      <c r="AA117" s="219" t="s">
        <v>1909</v>
      </c>
      <c r="AB117" s="217">
        <v>6.8000001907348633</v>
      </c>
      <c r="AC117" s="218">
        <v>0.46</v>
      </c>
      <c r="AD117" s="216">
        <v>89</v>
      </c>
      <c r="AE117" s="216">
        <v>9</v>
      </c>
      <c r="AF117" s="219" t="s">
        <v>4743</v>
      </c>
      <c r="AG117" s="219" t="s">
        <v>4744</v>
      </c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  <c r="DK117" s="202"/>
      <c r="DL117" s="202"/>
      <c r="DM117" s="202"/>
      <c r="DN117" s="202"/>
      <c r="DO117" s="202"/>
      <c r="DP117" s="202"/>
      <c r="DQ117" s="202"/>
      <c r="DR117" s="202"/>
      <c r="DS117" s="202"/>
      <c r="DT117" s="202"/>
      <c r="DU117" s="202"/>
      <c r="DV117" s="202"/>
      <c r="DW117" s="202"/>
      <c r="DX117" s="202"/>
      <c r="DY117" s="202"/>
      <c r="DZ117" s="202"/>
      <c r="EA117" s="202"/>
      <c r="EB117" s="202"/>
      <c r="EC117" s="202"/>
      <c r="ED117" s="202"/>
      <c r="EE117" s="202"/>
      <c r="EF117" s="202"/>
      <c r="EG117" s="202"/>
      <c r="EH117" s="202"/>
      <c r="EI117" s="202"/>
      <c r="EJ117" s="202"/>
      <c r="EK117" s="202"/>
      <c r="EL117" s="202"/>
      <c r="EM117" s="202"/>
      <c r="EN117" s="202"/>
      <c r="EO117" s="202"/>
      <c r="EP117" s="202"/>
      <c r="EQ117" s="202"/>
      <c r="ER117" s="202"/>
      <c r="ES117" s="202"/>
      <c r="ET117" s="202"/>
      <c r="EU117" s="202"/>
      <c r="EV117" s="202"/>
      <c r="EW117" s="202"/>
      <c r="EX117" s="202"/>
      <c r="EY117" s="202"/>
      <c r="EZ117" s="202"/>
      <c r="FA117" s="202"/>
      <c r="FB117" s="202"/>
      <c r="FC117" s="202"/>
      <c r="FD117" s="202"/>
      <c r="FE117" s="202"/>
      <c r="FF117" s="202"/>
      <c r="FG117" s="202"/>
      <c r="FH117" s="202"/>
      <c r="FI117" s="202"/>
      <c r="FJ117" s="202"/>
      <c r="FK117" s="202"/>
      <c r="FL117" s="202"/>
      <c r="FM117" s="202"/>
      <c r="FN117" s="202"/>
      <c r="FO117" s="202"/>
      <c r="FP117" s="202"/>
      <c r="FQ117" s="202"/>
      <c r="FR117" s="202"/>
      <c r="FS117" s="202"/>
      <c r="FT117" s="202"/>
      <c r="FU117" s="202"/>
      <c r="FV117" s="202"/>
      <c r="FW117" s="202"/>
      <c r="FX117" s="202"/>
      <c r="FY117" s="202"/>
      <c r="FZ117" s="202"/>
      <c r="GA117" s="202"/>
      <c r="GB117" s="202"/>
    </row>
    <row r="118" spans="1:184" x14ac:dyDescent="0.2">
      <c r="A118" s="205">
        <f t="shared" si="2"/>
        <v>2321</v>
      </c>
      <c r="B118" s="204" t="s">
        <v>2197</v>
      </c>
      <c r="C118" s="211">
        <v>61</v>
      </c>
      <c r="D118" s="212">
        <v>33.099998474121094</v>
      </c>
      <c r="E118" s="213">
        <v>0.5</v>
      </c>
      <c r="F118" s="211">
        <v>56</v>
      </c>
      <c r="G118" s="211">
        <v>5</v>
      </c>
      <c r="H118" s="214" t="s">
        <v>3820</v>
      </c>
      <c r="I118" s="214" t="s">
        <v>3821</v>
      </c>
      <c r="J118" s="212">
        <v>3.2999999523162842</v>
      </c>
      <c r="K118" s="213">
        <v>0.41</v>
      </c>
      <c r="L118" s="211">
        <v>59</v>
      </c>
      <c r="M118" s="211">
        <v>2</v>
      </c>
      <c r="N118" s="214" t="s">
        <v>3703</v>
      </c>
      <c r="O118" s="214" t="s">
        <v>3704</v>
      </c>
      <c r="P118" s="212">
        <v>9</v>
      </c>
      <c r="Q118" s="213">
        <v>0.47</v>
      </c>
      <c r="R118" s="211">
        <v>56</v>
      </c>
      <c r="S118" s="211">
        <v>5</v>
      </c>
      <c r="T118" s="214" t="s">
        <v>3820</v>
      </c>
      <c r="U118" s="214" t="s">
        <v>3821</v>
      </c>
      <c r="V118" s="212">
        <v>13.899999618530273</v>
      </c>
      <c r="W118" s="213">
        <v>0.57999999999999996</v>
      </c>
      <c r="X118" s="211">
        <v>48</v>
      </c>
      <c r="Y118" s="211">
        <v>13</v>
      </c>
      <c r="Z118" s="214" t="s">
        <v>3822</v>
      </c>
      <c r="AA118" s="214" t="s">
        <v>3823</v>
      </c>
      <c r="AB118" s="212">
        <v>7</v>
      </c>
      <c r="AC118" s="213">
        <v>0.47</v>
      </c>
      <c r="AD118" s="211">
        <v>56</v>
      </c>
      <c r="AE118" s="211">
        <v>5</v>
      </c>
      <c r="AF118" s="214" t="s">
        <v>3820</v>
      </c>
      <c r="AG118" s="214" t="s">
        <v>3821</v>
      </c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  <c r="DK118" s="202"/>
      <c r="DL118" s="202"/>
      <c r="DM118" s="202"/>
      <c r="DN118" s="202"/>
      <c r="DO118" s="202"/>
      <c r="DP118" s="202"/>
      <c r="DQ118" s="202"/>
      <c r="DR118" s="202"/>
      <c r="DS118" s="202"/>
      <c r="DT118" s="202"/>
      <c r="DU118" s="202"/>
      <c r="DV118" s="202"/>
      <c r="DW118" s="202"/>
      <c r="DX118" s="202"/>
      <c r="DY118" s="202"/>
      <c r="DZ118" s="202"/>
      <c r="EA118" s="202"/>
      <c r="EB118" s="202"/>
      <c r="EC118" s="202"/>
      <c r="ED118" s="202"/>
      <c r="EE118" s="202"/>
      <c r="EF118" s="202"/>
      <c r="EG118" s="202"/>
      <c r="EH118" s="202"/>
      <c r="EI118" s="202"/>
      <c r="EJ118" s="202"/>
      <c r="EK118" s="202"/>
      <c r="EL118" s="202"/>
      <c r="EM118" s="202"/>
      <c r="EN118" s="202"/>
      <c r="EO118" s="202"/>
      <c r="EP118" s="202"/>
      <c r="EQ118" s="202"/>
      <c r="ER118" s="202"/>
      <c r="ES118" s="202"/>
      <c r="ET118" s="202"/>
      <c r="EU118" s="202"/>
      <c r="EV118" s="202"/>
      <c r="EW118" s="202"/>
      <c r="EX118" s="202"/>
      <c r="EY118" s="202"/>
      <c r="EZ118" s="202"/>
      <c r="FA118" s="202"/>
      <c r="FB118" s="202"/>
      <c r="FC118" s="202"/>
      <c r="FD118" s="202"/>
      <c r="FE118" s="202"/>
      <c r="FF118" s="202"/>
      <c r="FG118" s="202"/>
      <c r="FH118" s="202"/>
      <c r="FI118" s="202"/>
      <c r="FJ118" s="202"/>
      <c r="FK118" s="202"/>
      <c r="FL118" s="202"/>
      <c r="FM118" s="202"/>
      <c r="FN118" s="202"/>
      <c r="FO118" s="202"/>
      <c r="FP118" s="202"/>
      <c r="FQ118" s="202"/>
      <c r="FR118" s="202"/>
      <c r="FS118" s="202"/>
      <c r="FT118" s="202"/>
      <c r="FU118" s="202"/>
      <c r="FV118" s="202"/>
      <c r="FW118" s="202"/>
      <c r="FX118" s="202"/>
      <c r="FY118" s="202"/>
      <c r="FZ118" s="202"/>
      <c r="GA118" s="202"/>
      <c r="GB118" s="202"/>
    </row>
    <row r="119" spans="1:184" x14ac:dyDescent="0.2">
      <c r="A119" s="205">
        <f t="shared" si="2"/>
        <v>2331</v>
      </c>
      <c r="B119" s="215" t="s">
        <v>2204</v>
      </c>
      <c r="C119" s="216">
        <v>168</v>
      </c>
      <c r="D119" s="217">
        <v>31.399999618530273</v>
      </c>
      <c r="E119" s="218">
        <v>0.48</v>
      </c>
      <c r="F119" s="216">
        <v>158</v>
      </c>
      <c r="G119" s="216">
        <v>10</v>
      </c>
      <c r="H119" s="219" t="s">
        <v>1748</v>
      </c>
      <c r="I119" s="219" t="s">
        <v>1749</v>
      </c>
      <c r="J119" s="217">
        <v>2.9000000953674316</v>
      </c>
      <c r="K119" s="218">
        <v>0.37</v>
      </c>
      <c r="L119" s="216">
        <v>153</v>
      </c>
      <c r="M119" s="216">
        <v>15</v>
      </c>
      <c r="N119" s="219" t="s">
        <v>3201</v>
      </c>
      <c r="O119" s="219" t="s">
        <v>3202</v>
      </c>
      <c r="P119" s="217">
        <v>8.3999996185302734</v>
      </c>
      <c r="Q119" s="218">
        <v>0.44</v>
      </c>
      <c r="R119" s="216">
        <v>164</v>
      </c>
      <c r="S119" s="216">
        <v>4</v>
      </c>
      <c r="T119" s="219" t="s">
        <v>1744</v>
      </c>
      <c r="U119" s="219" t="s">
        <v>1745</v>
      </c>
      <c r="V119" s="217">
        <v>13</v>
      </c>
      <c r="W119" s="218">
        <v>0.54</v>
      </c>
      <c r="X119" s="216">
        <v>125</v>
      </c>
      <c r="Y119" s="216">
        <v>43</v>
      </c>
      <c r="Z119" s="219" t="s">
        <v>4745</v>
      </c>
      <c r="AA119" s="219" t="s">
        <v>4746</v>
      </c>
      <c r="AB119" s="217">
        <v>7.0999999046325684</v>
      </c>
      <c r="AC119" s="218">
        <v>0.47</v>
      </c>
      <c r="AD119" s="216">
        <v>152</v>
      </c>
      <c r="AE119" s="216">
        <v>16</v>
      </c>
      <c r="AF119" s="219" t="s">
        <v>2797</v>
      </c>
      <c r="AG119" s="219" t="s">
        <v>2798</v>
      </c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  <c r="DK119" s="202"/>
      <c r="DL119" s="202"/>
      <c r="DM119" s="202"/>
      <c r="DN119" s="202"/>
      <c r="DO119" s="202"/>
      <c r="DP119" s="202"/>
      <c r="DQ119" s="202"/>
      <c r="DR119" s="202"/>
      <c r="DS119" s="202"/>
      <c r="DT119" s="202"/>
      <c r="DU119" s="202"/>
      <c r="DV119" s="202"/>
      <c r="DW119" s="202"/>
      <c r="DX119" s="202"/>
      <c r="DY119" s="202"/>
      <c r="DZ119" s="202"/>
      <c r="EA119" s="202"/>
      <c r="EB119" s="202"/>
      <c r="EC119" s="202"/>
      <c r="ED119" s="202"/>
      <c r="EE119" s="202"/>
      <c r="EF119" s="202"/>
      <c r="EG119" s="202"/>
      <c r="EH119" s="202"/>
      <c r="EI119" s="202"/>
      <c r="EJ119" s="202"/>
      <c r="EK119" s="202"/>
      <c r="EL119" s="202"/>
      <c r="EM119" s="202"/>
      <c r="EN119" s="202"/>
      <c r="EO119" s="202"/>
      <c r="EP119" s="202"/>
      <c r="EQ119" s="202"/>
      <c r="ER119" s="202"/>
      <c r="ES119" s="202"/>
      <c r="ET119" s="202"/>
      <c r="EU119" s="202"/>
      <c r="EV119" s="202"/>
      <c r="EW119" s="202"/>
      <c r="EX119" s="202"/>
      <c r="EY119" s="202"/>
      <c r="EZ119" s="202"/>
      <c r="FA119" s="202"/>
      <c r="FB119" s="202"/>
      <c r="FC119" s="202"/>
      <c r="FD119" s="202"/>
      <c r="FE119" s="202"/>
      <c r="FF119" s="202"/>
      <c r="FG119" s="202"/>
      <c r="FH119" s="202"/>
      <c r="FI119" s="202"/>
      <c r="FJ119" s="202"/>
      <c r="FK119" s="202"/>
      <c r="FL119" s="202"/>
      <c r="FM119" s="202"/>
      <c r="FN119" s="202"/>
      <c r="FO119" s="202"/>
      <c r="FP119" s="202"/>
      <c r="FQ119" s="202"/>
      <c r="FR119" s="202"/>
      <c r="FS119" s="202"/>
      <c r="FT119" s="202"/>
      <c r="FU119" s="202"/>
      <c r="FV119" s="202"/>
      <c r="FW119" s="202"/>
      <c r="FX119" s="202"/>
      <c r="FY119" s="202"/>
      <c r="FZ119" s="202"/>
      <c r="GA119" s="202"/>
      <c r="GB119" s="202"/>
    </row>
    <row r="120" spans="1:184" x14ac:dyDescent="0.2">
      <c r="A120" s="205">
        <f t="shared" si="2"/>
        <v>2341</v>
      </c>
      <c r="B120" s="204" t="s">
        <v>2215</v>
      </c>
      <c r="C120" s="211">
        <v>94</v>
      </c>
      <c r="D120" s="212">
        <v>30.399999618530273</v>
      </c>
      <c r="E120" s="213">
        <v>0.46</v>
      </c>
      <c r="F120" s="211">
        <v>87</v>
      </c>
      <c r="G120" s="211">
        <v>7</v>
      </c>
      <c r="H120" s="214" t="s">
        <v>2287</v>
      </c>
      <c r="I120" s="214" t="s">
        <v>2288</v>
      </c>
      <c r="J120" s="212">
        <v>2.9000000953674316</v>
      </c>
      <c r="K120" s="213">
        <v>0.37</v>
      </c>
      <c r="L120" s="211">
        <v>87</v>
      </c>
      <c r="M120" s="211">
        <v>7</v>
      </c>
      <c r="N120" s="214" t="s">
        <v>2287</v>
      </c>
      <c r="O120" s="214" t="s">
        <v>2288</v>
      </c>
      <c r="P120" s="212">
        <v>8.3000001907348633</v>
      </c>
      <c r="Q120" s="213">
        <v>0.44</v>
      </c>
      <c r="R120" s="211">
        <v>90</v>
      </c>
      <c r="S120" s="211">
        <v>4</v>
      </c>
      <c r="T120" s="214" t="s">
        <v>2513</v>
      </c>
      <c r="U120" s="214" t="s">
        <v>2514</v>
      </c>
      <c r="V120" s="212">
        <v>12.100000381469727</v>
      </c>
      <c r="W120" s="213">
        <v>0.5</v>
      </c>
      <c r="X120" s="211">
        <v>80</v>
      </c>
      <c r="Y120" s="211">
        <v>14</v>
      </c>
      <c r="Z120" s="214" t="s">
        <v>2982</v>
      </c>
      <c r="AA120" s="214" t="s">
        <v>2983</v>
      </c>
      <c r="AB120" s="212">
        <v>7.0999999046325684</v>
      </c>
      <c r="AC120" s="213">
        <v>0.48</v>
      </c>
      <c r="AD120" s="211">
        <v>81</v>
      </c>
      <c r="AE120" s="211">
        <v>13</v>
      </c>
      <c r="AF120" s="214" t="s">
        <v>3535</v>
      </c>
      <c r="AG120" s="214" t="s">
        <v>3536</v>
      </c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  <c r="DK120" s="202"/>
      <c r="DL120" s="202"/>
      <c r="DM120" s="202"/>
      <c r="DN120" s="202"/>
      <c r="DO120" s="202"/>
      <c r="DP120" s="202"/>
      <c r="DQ120" s="202"/>
      <c r="DR120" s="202"/>
      <c r="DS120" s="202"/>
      <c r="DT120" s="202"/>
      <c r="DU120" s="202"/>
      <c r="DV120" s="202"/>
      <c r="DW120" s="202"/>
      <c r="DX120" s="202"/>
      <c r="DY120" s="202"/>
      <c r="DZ120" s="202"/>
      <c r="EA120" s="202"/>
      <c r="EB120" s="202"/>
      <c r="EC120" s="202"/>
      <c r="ED120" s="202"/>
      <c r="EE120" s="202"/>
      <c r="EF120" s="202"/>
      <c r="EG120" s="202"/>
      <c r="EH120" s="202"/>
      <c r="EI120" s="202"/>
      <c r="EJ120" s="202"/>
      <c r="EK120" s="202"/>
      <c r="EL120" s="202"/>
      <c r="EM120" s="202"/>
      <c r="EN120" s="202"/>
      <c r="EO120" s="202"/>
      <c r="EP120" s="202"/>
      <c r="EQ120" s="202"/>
      <c r="ER120" s="202"/>
      <c r="ES120" s="202"/>
      <c r="ET120" s="202"/>
      <c r="EU120" s="202"/>
      <c r="EV120" s="202"/>
      <c r="EW120" s="202"/>
      <c r="EX120" s="202"/>
      <c r="EY120" s="202"/>
      <c r="EZ120" s="202"/>
      <c r="FA120" s="202"/>
      <c r="FB120" s="202"/>
      <c r="FC120" s="202"/>
      <c r="FD120" s="202"/>
      <c r="FE120" s="202"/>
      <c r="FF120" s="202"/>
      <c r="FG120" s="202"/>
      <c r="FH120" s="202"/>
      <c r="FI120" s="202"/>
      <c r="FJ120" s="202"/>
      <c r="FK120" s="202"/>
      <c r="FL120" s="202"/>
      <c r="FM120" s="202"/>
      <c r="FN120" s="202"/>
      <c r="FO120" s="202"/>
      <c r="FP120" s="202"/>
      <c r="FQ120" s="202"/>
      <c r="FR120" s="202"/>
      <c r="FS120" s="202"/>
      <c r="FT120" s="202"/>
      <c r="FU120" s="202"/>
      <c r="FV120" s="202"/>
      <c r="FW120" s="202"/>
      <c r="FX120" s="202"/>
      <c r="FY120" s="202"/>
      <c r="FZ120" s="202"/>
      <c r="GA120" s="202"/>
      <c r="GB120" s="202"/>
    </row>
    <row r="121" spans="1:184" x14ac:dyDescent="0.2">
      <c r="A121" s="205">
        <f t="shared" si="2"/>
        <v>2351</v>
      </c>
      <c r="B121" s="215" t="s">
        <v>2222</v>
      </c>
      <c r="C121" s="216">
        <v>71</v>
      </c>
      <c r="D121" s="217">
        <v>27.899999618530273</v>
      </c>
      <c r="E121" s="218">
        <v>0.42</v>
      </c>
      <c r="F121" s="216">
        <v>70</v>
      </c>
      <c r="G121" s="216">
        <v>1</v>
      </c>
      <c r="H121" s="219" t="s">
        <v>3938</v>
      </c>
      <c r="I121" s="219" t="s">
        <v>3939</v>
      </c>
      <c r="J121" s="217">
        <v>2.7000000476837158</v>
      </c>
      <c r="K121" s="218">
        <v>0.34</v>
      </c>
      <c r="L121" s="216">
        <v>68</v>
      </c>
      <c r="M121" s="216">
        <v>3</v>
      </c>
      <c r="N121" s="219" t="s">
        <v>4068</v>
      </c>
      <c r="O121" s="219" t="s">
        <v>4069</v>
      </c>
      <c r="P121" s="217">
        <v>7.9000000953674316</v>
      </c>
      <c r="Q121" s="218">
        <v>0.42</v>
      </c>
      <c r="R121" s="216">
        <v>71</v>
      </c>
      <c r="T121" s="219" t="s">
        <v>1545</v>
      </c>
      <c r="V121" s="217">
        <v>11.300000190734863</v>
      </c>
      <c r="W121" s="218">
        <v>0.47</v>
      </c>
      <c r="X121" s="216">
        <v>65</v>
      </c>
      <c r="Y121" s="216">
        <v>6</v>
      </c>
      <c r="Z121" s="219" t="s">
        <v>3830</v>
      </c>
      <c r="AA121" s="219" t="s">
        <v>3831</v>
      </c>
      <c r="AB121" s="217">
        <v>6</v>
      </c>
      <c r="AC121" s="218">
        <v>0.4</v>
      </c>
      <c r="AD121" s="216">
        <v>70</v>
      </c>
      <c r="AE121" s="216">
        <v>1</v>
      </c>
      <c r="AF121" s="219" t="s">
        <v>3938</v>
      </c>
      <c r="AG121" s="219" t="s">
        <v>3939</v>
      </c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  <c r="DK121" s="202"/>
      <c r="DL121" s="202"/>
      <c r="DM121" s="202"/>
      <c r="DN121" s="202"/>
      <c r="DO121" s="202"/>
      <c r="DP121" s="202"/>
      <c r="DQ121" s="202"/>
      <c r="DR121" s="202"/>
      <c r="DS121" s="202"/>
      <c r="DT121" s="202"/>
      <c r="DU121" s="202"/>
      <c r="DV121" s="202"/>
      <c r="DW121" s="202"/>
      <c r="DX121" s="202"/>
      <c r="DY121" s="202"/>
      <c r="DZ121" s="202"/>
      <c r="EA121" s="202"/>
      <c r="EB121" s="202"/>
      <c r="EC121" s="202"/>
      <c r="ED121" s="202"/>
      <c r="EE121" s="202"/>
      <c r="EF121" s="202"/>
      <c r="EG121" s="202"/>
      <c r="EH121" s="202"/>
      <c r="EI121" s="202"/>
      <c r="EJ121" s="202"/>
      <c r="EK121" s="202"/>
      <c r="EL121" s="202"/>
      <c r="EM121" s="202"/>
      <c r="EN121" s="202"/>
      <c r="EO121" s="202"/>
      <c r="EP121" s="202"/>
      <c r="EQ121" s="202"/>
      <c r="ER121" s="202"/>
      <c r="ES121" s="202"/>
      <c r="ET121" s="202"/>
      <c r="EU121" s="202"/>
      <c r="EV121" s="202"/>
      <c r="EW121" s="202"/>
      <c r="EX121" s="202"/>
      <c r="EY121" s="202"/>
      <c r="EZ121" s="202"/>
      <c r="FA121" s="202"/>
      <c r="FB121" s="202"/>
      <c r="FC121" s="202"/>
      <c r="FD121" s="202"/>
      <c r="FE121" s="202"/>
      <c r="FF121" s="202"/>
      <c r="FG121" s="202"/>
      <c r="FH121" s="202"/>
      <c r="FI121" s="202"/>
      <c r="FJ121" s="202"/>
      <c r="FK121" s="202"/>
      <c r="FL121" s="202"/>
      <c r="FM121" s="202"/>
      <c r="FN121" s="202"/>
      <c r="FO121" s="202"/>
      <c r="FP121" s="202"/>
      <c r="FQ121" s="202"/>
      <c r="FR121" s="202"/>
      <c r="FS121" s="202"/>
      <c r="FT121" s="202"/>
      <c r="FU121" s="202"/>
      <c r="FV121" s="202"/>
      <c r="FW121" s="202"/>
      <c r="FX121" s="202"/>
      <c r="FY121" s="202"/>
      <c r="FZ121" s="202"/>
      <c r="GA121" s="202"/>
      <c r="GB121" s="202"/>
    </row>
    <row r="122" spans="1:184" x14ac:dyDescent="0.2">
      <c r="A122" s="205">
        <f t="shared" si="2"/>
        <v>2361</v>
      </c>
      <c r="B122" s="204" t="s">
        <v>2231</v>
      </c>
      <c r="C122" s="211">
        <v>114</v>
      </c>
      <c r="D122" s="212">
        <v>25</v>
      </c>
      <c r="E122" s="213">
        <v>0.38</v>
      </c>
      <c r="F122" s="211">
        <v>111</v>
      </c>
      <c r="G122" s="211">
        <v>3</v>
      </c>
      <c r="H122" s="214" t="s">
        <v>1522</v>
      </c>
      <c r="I122" s="214" t="s">
        <v>1523</v>
      </c>
      <c r="J122" s="212">
        <v>2.2999999523162842</v>
      </c>
      <c r="K122" s="213">
        <v>0.28999999999999998</v>
      </c>
      <c r="L122" s="211">
        <v>112</v>
      </c>
      <c r="M122" s="211">
        <v>2</v>
      </c>
      <c r="N122" s="214" t="s">
        <v>2472</v>
      </c>
      <c r="O122" s="214" t="s">
        <v>2473</v>
      </c>
      <c r="P122" s="212">
        <v>7.3000001907348633</v>
      </c>
      <c r="Q122" s="213">
        <v>0.38</v>
      </c>
      <c r="R122" s="211">
        <v>114</v>
      </c>
      <c r="T122" s="214" t="s">
        <v>1545</v>
      </c>
      <c r="V122" s="212">
        <v>10.100000381469727</v>
      </c>
      <c r="W122" s="213">
        <v>0.42</v>
      </c>
      <c r="X122" s="211">
        <v>109</v>
      </c>
      <c r="Y122" s="211">
        <v>5</v>
      </c>
      <c r="Z122" s="214" t="s">
        <v>1678</v>
      </c>
      <c r="AA122" s="214" t="s">
        <v>1679</v>
      </c>
      <c r="AB122" s="212">
        <v>5.4000000953674316</v>
      </c>
      <c r="AC122" s="213">
        <v>0.36</v>
      </c>
      <c r="AD122" s="211">
        <v>109</v>
      </c>
      <c r="AE122" s="211">
        <v>5</v>
      </c>
      <c r="AF122" s="214" t="s">
        <v>1678</v>
      </c>
      <c r="AG122" s="214" t="s">
        <v>1679</v>
      </c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  <c r="DK122" s="202"/>
      <c r="DL122" s="202"/>
      <c r="DM122" s="202"/>
      <c r="DN122" s="202"/>
      <c r="DO122" s="202"/>
      <c r="DP122" s="202"/>
      <c r="DQ122" s="202"/>
      <c r="DR122" s="202"/>
      <c r="DS122" s="202"/>
      <c r="DT122" s="202"/>
      <c r="DU122" s="202"/>
      <c r="DV122" s="202"/>
      <c r="DW122" s="202"/>
      <c r="DX122" s="202"/>
      <c r="DY122" s="202"/>
      <c r="DZ122" s="202"/>
      <c r="EA122" s="202"/>
      <c r="EB122" s="202"/>
      <c r="EC122" s="202"/>
      <c r="ED122" s="202"/>
      <c r="EE122" s="202"/>
      <c r="EF122" s="202"/>
      <c r="EG122" s="202"/>
      <c r="EH122" s="202"/>
      <c r="EI122" s="202"/>
      <c r="EJ122" s="202"/>
      <c r="EK122" s="202"/>
      <c r="EL122" s="202"/>
      <c r="EM122" s="202"/>
      <c r="EN122" s="202"/>
      <c r="EO122" s="202"/>
      <c r="EP122" s="202"/>
      <c r="EQ122" s="202"/>
      <c r="ER122" s="202"/>
      <c r="ES122" s="202"/>
      <c r="ET122" s="202"/>
      <c r="EU122" s="202"/>
      <c r="EV122" s="202"/>
      <c r="EW122" s="202"/>
      <c r="EX122" s="202"/>
      <c r="EY122" s="202"/>
      <c r="EZ122" s="202"/>
      <c r="FA122" s="202"/>
      <c r="FB122" s="202"/>
      <c r="FC122" s="202"/>
      <c r="FD122" s="202"/>
      <c r="FE122" s="202"/>
      <c r="FF122" s="202"/>
      <c r="FG122" s="202"/>
      <c r="FH122" s="202"/>
      <c r="FI122" s="202"/>
      <c r="FJ122" s="202"/>
      <c r="FK122" s="202"/>
      <c r="FL122" s="202"/>
      <c r="FM122" s="202"/>
      <c r="FN122" s="202"/>
      <c r="FO122" s="202"/>
      <c r="FP122" s="202"/>
      <c r="FQ122" s="202"/>
      <c r="FR122" s="202"/>
      <c r="FS122" s="202"/>
      <c r="FT122" s="202"/>
      <c r="FU122" s="202"/>
      <c r="FV122" s="202"/>
      <c r="FW122" s="202"/>
      <c r="FX122" s="202"/>
      <c r="FY122" s="202"/>
      <c r="FZ122" s="202"/>
      <c r="GA122" s="202"/>
      <c r="GB122" s="202"/>
    </row>
    <row r="123" spans="1:184" x14ac:dyDescent="0.2">
      <c r="A123" s="205">
        <f t="shared" si="2"/>
        <v>2371</v>
      </c>
      <c r="B123" s="215" t="s">
        <v>2236</v>
      </c>
      <c r="C123" s="216">
        <v>212</v>
      </c>
      <c r="D123" s="217">
        <v>28.100000381469727</v>
      </c>
      <c r="E123" s="218">
        <v>0.43</v>
      </c>
      <c r="F123" s="216">
        <v>203</v>
      </c>
      <c r="G123" s="216">
        <v>9</v>
      </c>
      <c r="H123" s="219" t="s">
        <v>4570</v>
      </c>
      <c r="I123" s="219" t="s">
        <v>4571</v>
      </c>
      <c r="J123" s="217">
        <v>2.5999999046325684</v>
      </c>
      <c r="K123" s="218">
        <v>0.33</v>
      </c>
      <c r="L123" s="216">
        <v>205</v>
      </c>
      <c r="M123" s="216">
        <v>7</v>
      </c>
      <c r="N123" s="219" t="s">
        <v>4641</v>
      </c>
      <c r="O123" s="219" t="s">
        <v>4642</v>
      </c>
      <c r="P123" s="217">
        <v>7.5999999046325684</v>
      </c>
      <c r="Q123" s="218">
        <v>0.4</v>
      </c>
      <c r="R123" s="216">
        <v>205</v>
      </c>
      <c r="S123" s="216">
        <v>7</v>
      </c>
      <c r="T123" s="219" t="s">
        <v>4641</v>
      </c>
      <c r="U123" s="219" t="s">
        <v>4642</v>
      </c>
      <c r="V123" s="217">
        <v>11.600000381469727</v>
      </c>
      <c r="W123" s="218">
        <v>0.48</v>
      </c>
      <c r="X123" s="216">
        <v>182</v>
      </c>
      <c r="Y123" s="216">
        <v>30</v>
      </c>
      <c r="Z123" s="219" t="s">
        <v>3972</v>
      </c>
      <c r="AA123" s="219" t="s">
        <v>3973</v>
      </c>
      <c r="AB123" s="217">
        <v>6.1999998092651367</v>
      </c>
      <c r="AC123" s="218">
        <v>0.42</v>
      </c>
      <c r="AD123" s="216">
        <v>205</v>
      </c>
      <c r="AE123" s="216">
        <v>7</v>
      </c>
      <c r="AF123" s="219" t="s">
        <v>4641</v>
      </c>
      <c r="AG123" s="219" t="s">
        <v>4642</v>
      </c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  <c r="DK123" s="202"/>
      <c r="DL123" s="202"/>
      <c r="DM123" s="202"/>
      <c r="DN123" s="202"/>
      <c r="DO123" s="202"/>
      <c r="DP123" s="202"/>
      <c r="DQ123" s="202"/>
      <c r="DR123" s="202"/>
      <c r="DS123" s="202"/>
      <c r="DT123" s="202"/>
      <c r="DU123" s="202"/>
      <c r="DV123" s="202"/>
      <c r="DW123" s="202"/>
      <c r="DX123" s="202"/>
      <c r="DY123" s="202"/>
      <c r="DZ123" s="202"/>
      <c r="EA123" s="202"/>
      <c r="EB123" s="202"/>
      <c r="EC123" s="202"/>
      <c r="ED123" s="202"/>
      <c r="EE123" s="202"/>
      <c r="EF123" s="202"/>
      <c r="EG123" s="202"/>
      <c r="EH123" s="202"/>
      <c r="EI123" s="202"/>
      <c r="EJ123" s="202"/>
      <c r="EK123" s="202"/>
      <c r="EL123" s="202"/>
      <c r="EM123" s="202"/>
      <c r="EN123" s="202"/>
      <c r="EO123" s="202"/>
      <c r="EP123" s="202"/>
      <c r="EQ123" s="202"/>
      <c r="ER123" s="202"/>
      <c r="ES123" s="202"/>
      <c r="ET123" s="202"/>
      <c r="EU123" s="202"/>
      <c r="EV123" s="202"/>
      <c r="EW123" s="202"/>
      <c r="EX123" s="202"/>
      <c r="EY123" s="202"/>
      <c r="EZ123" s="202"/>
      <c r="FA123" s="202"/>
      <c r="FB123" s="202"/>
      <c r="FC123" s="202"/>
      <c r="FD123" s="202"/>
      <c r="FE123" s="202"/>
      <c r="FF123" s="202"/>
      <c r="FG123" s="202"/>
      <c r="FH123" s="202"/>
      <c r="FI123" s="202"/>
      <c r="FJ123" s="202"/>
      <c r="FK123" s="202"/>
      <c r="FL123" s="202"/>
      <c r="FM123" s="202"/>
      <c r="FN123" s="202"/>
      <c r="FO123" s="202"/>
      <c r="FP123" s="202"/>
      <c r="FQ123" s="202"/>
      <c r="FR123" s="202"/>
      <c r="FS123" s="202"/>
      <c r="FT123" s="202"/>
      <c r="FU123" s="202"/>
      <c r="FV123" s="202"/>
      <c r="FW123" s="202"/>
      <c r="FX123" s="202"/>
      <c r="FY123" s="202"/>
      <c r="FZ123" s="202"/>
      <c r="GA123" s="202"/>
      <c r="GB123" s="202"/>
    </row>
    <row r="124" spans="1:184" x14ac:dyDescent="0.2">
      <c r="A124" s="205">
        <f t="shared" si="2"/>
        <v>2401</v>
      </c>
      <c r="B124" s="204" t="s">
        <v>2243</v>
      </c>
      <c r="C124" s="211">
        <v>55</v>
      </c>
      <c r="D124" s="212">
        <v>28.899999618530273</v>
      </c>
      <c r="E124" s="213">
        <v>0.44</v>
      </c>
      <c r="F124" s="211">
        <v>52</v>
      </c>
      <c r="G124" s="211">
        <v>3</v>
      </c>
      <c r="H124" s="214" t="s">
        <v>2575</v>
      </c>
      <c r="I124" s="214" t="s">
        <v>2576</v>
      </c>
      <c r="J124" s="212">
        <v>3</v>
      </c>
      <c r="K124" s="213">
        <v>0.38</v>
      </c>
      <c r="L124" s="211">
        <v>49</v>
      </c>
      <c r="M124" s="211">
        <v>6</v>
      </c>
      <c r="N124" s="214" t="s">
        <v>2579</v>
      </c>
      <c r="O124" s="214" t="s">
        <v>2580</v>
      </c>
      <c r="P124" s="212">
        <v>7.5999999046325684</v>
      </c>
      <c r="Q124" s="213">
        <v>0.4</v>
      </c>
      <c r="R124" s="211">
        <v>54</v>
      </c>
      <c r="S124" s="211">
        <v>1</v>
      </c>
      <c r="T124" s="214" t="s">
        <v>3958</v>
      </c>
      <c r="U124" s="214" t="s">
        <v>3959</v>
      </c>
      <c r="V124" s="212">
        <v>12.100000381469727</v>
      </c>
      <c r="W124" s="213">
        <v>0.51</v>
      </c>
      <c r="X124" s="211">
        <v>47</v>
      </c>
      <c r="Y124" s="211">
        <v>8</v>
      </c>
      <c r="Z124" s="214" t="s">
        <v>4617</v>
      </c>
      <c r="AA124" s="214" t="s">
        <v>4618</v>
      </c>
      <c r="AB124" s="212">
        <v>6.1999998092651367</v>
      </c>
      <c r="AC124" s="213">
        <v>0.41</v>
      </c>
      <c r="AD124" s="211">
        <v>52</v>
      </c>
      <c r="AE124" s="211">
        <v>3</v>
      </c>
      <c r="AF124" s="214" t="s">
        <v>2575</v>
      </c>
      <c r="AG124" s="214" t="s">
        <v>2576</v>
      </c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  <c r="DK124" s="202"/>
      <c r="DL124" s="202"/>
      <c r="DM124" s="202"/>
      <c r="DN124" s="202"/>
      <c r="DO124" s="202"/>
      <c r="DP124" s="202"/>
      <c r="DQ124" s="202"/>
      <c r="DR124" s="202"/>
      <c r="DS124" s="202"/>
      <c r="DT124" s="202"/>
      <c r="DU124" s="202"/>
      <c r="DV124" s="202"/>
      <c r="DW124" s="202"/>
      <c r="DX124" s="202"/>
      <c r="DY124" s="202"/>
      <c r="DZ124" s="202"/>
      <c r="EA124" s="202"/>
      <c r="EB124" s="202"/>
      <c r="EC124" s="202"/>
      <c r="ED124" s="202"/>
      <c r="EE124" s="202"/>
      <c r="EF124" s="202"/>
      <c r="EG124" s="202"/>
      <c r="EH124" s="202"/>
      <c r="EI124" s="202"/>
      <c r="EJ124" s="202"/>
      <c r="EK124" s="202"/>
      <c r="EL124" s="202"/>
      <c r="EM124" s="202"/>
      <c r="EN124" s="202"/>
      <c r="EO124" s="202"/>
      <c r="EP124" s="202"/>
      <c r="EQ124" s="202"/>
      <c r="ER124" s="202"/>
      <c r="ES124" s="202"/>
      <c r="ET124" s="202"/>
      <c r="EU124" s="202"/>
      <c r="EV124" s="202"/>
      <c r="EW124" s="202"/>
      <c r="EX124" s="202"/>
      <c r="EY124" s="202"/>
      <c r="EZ124" s="202"/>
      <c r="FA124" s="202"/>
      <c r="FB124" s="202"/>
      <c r="FC124" s="202"/>
      <c r="FD124" s="202"/>
      <c r="FE124" s="202"/>
      <c r="FF124" s="202"/>
      <c r="FG124" s="202"/>
      <c r="FH124" s="202"/>
      <c r="FI124" s="202"/>
      <c r="FJ124" s="202"/>
      <c r="FK124" s="202"/>
      <c r="FL124" s="202"/>
      <c r="FM124" s="202"/>
      <c r="FN124" s="202"/>
      <c r="FO124" s="202"/>
      <c r="FP124" s="202"/>
      <c r="FQ124" s="202"/>
      <c r="FR124" s="202"/>
      <c r="FS124" s="202"/>
      <c r="FT124" s="202"/>
      <c r="FU124" s="202"/>
      <c r="FV124" s="202"/>
      <c r="FW124" s="202"/>
      <c r="FX124" s="202"/>
      <c r="FY124" s="202"/>
      <c r="FZ124" s="202"/>
      <c r="GA124" s="202"/>
      <c r="GB124" s="202"/>
    </row>
    <row r="125" spans="1:184" x14ac:dyDescent="0.2">
      <c r="A125" s="205">
        <f t="shared" si="2"/>
        <v>2441</v>
      </c>
      <c r="B125" s="215" t="s">
        <v>2246</v>
      </c>
      <c r="C125" s="216">
        <v>124</v>
      </c>
      <c r="D125" s="217">
        <v>32.900001525878906</v>
      </c>
      <c r="E125" s="218">
        <v>0.5</v>
      </c>
      <c r="F125" s="216">
        <v>110</v>
      </c>
      <c r="G125" s="216">
        <v>14</v>
      </c>
      <c r="H125" s="219" t="s">
        <v>3071</v>
      </c>
      <c r="I125" s="219" t="s">
        <v>3072</v>
      </c>
      <c r="J125" s="217">
        <v>3.4000000953674316</v>
      </c>
      <c r="K125" s="218">
        <v>0.43</v>
      </c>
      <c r="L125" s="216">
        <v>103</v>
      </c>
      <c r="M125" s="216">
        <v>21</v>
      </c>
      <c r="N125" s="219" t="s">
        <v>4747</v>
      </c>
      <c r="O125" s="219" t="s">
        <v>4748</v>
      </c>
      <c r="P125" s="217">
        <v>8.6000003814697266</v>
      </c>
      <c r="Q125" s="218">
        <v>0.45</v>
      </c>
      <c r="R125" s="216">
        <v>117</v>
      </c>
      <c r="S125" s="216">
        <v>7</v>
      </c>
      <c r="T125" s="219" t="s">
        <v>3028</v>
      </c>
      <c r="U125" s="219" t="s">
        <v>3029</v>
      </c>
      <c r="V125" s="217">
        <v>13.800000190734863</v>
      </c>
      <c r="W125" s="218">
        <v>0.57999999999999996</v>
      </c>
      <c r="X125" s="216">
        <v>87</v>
      </c>
      <c r="Y125" s="216">
        <v>37</v>
      </c>
      <c r="Z125" s="219" t="s">
        <v>4749</v>
      </c>
      <c r="AA125" s="219" t="s">
        <v>4750</v>
      </c>
      <c r="AB125" s="217">
        <v>7</v>
      </c>
      <c r="AC125" s="218">
        <v>0.47</v>
      </c>
      <c r="AD125" s="216">
        <v>111</v>
      </c>
      <c r="AE125" s="216">
        <v>13</v>
      </c>
      <c r="AF125" s="219" t="s">
        <v>4751</v>
      </c>
      <c r="AG125" s="219" t="s">
        <v>4752</v>
      </c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  <c r="DK125" s="202"/>
      <c r="DL125" s="202"/>
      <c r="DM125" s="202"/>
      <c r="DN125" s="202"/>
      <c r="DO125" s="202"/>
      <c r="DP125" s="202"/>
      <c r="DQ125" s="202"/>
      <c r="DR125" s="202"/>
      <c r="DS125" s="202"/>
      <c r="DT125" s="202"/>
      <c r="DU125" s="202"/>
      <c r="DV125" s="202"/>
      <c r="DW125" s="202"/>
      <c r="DX125" s="202"/>
      <c r="DY125" s="202"/>
      <c r="DZ125" s="202"/>
      <c r="EA125" s="202"/>
      <c r="EB125" s="202"/>
      <c r="EC125" s="202"/>
      <c r="ED125" s="202"/>
      <c r="EE125" s="202"/>
      <c r="EF125" s="202"/>
      <c r="EG125" s="202"/>
      <c r="EH125" s="202"/>
      <c r="EI125" s="202"/>
      <c r="EJ125" s="202"/>
      <c r="EK125" s="202"/>
      <c r="EL125" s="202"/>
      <c r="EM125" s="202"/>
      <c r="EN125" s="202"/>
      <c r="EO125" s="202"/>
      <c r="EP125" s="202"/>
      <c r="EQ125" s="202"/>
      <c r="ER125" s="202"/>
      <c r="ES125" s="202"/>
      <c r="ET125" s="202"/>
      <c r="EU125" s="202"/>
      <c r="EV125" s="202"/>
      <c r="EW125" s="202"/>
      <c r="EX125" s="202"/>
      <c r="EY125" s="202"/>
      <c r="EZ125" s="202"/>
      <c r="FA125" s="202"/>
      <c r="FB125" s="202"/>
      <c r="FC125" s="202"/>
      <c r="FD125" s="202"/>
      <c r="FE125" s="202"/>
      <c r="FF125" s="202"/>
      <c r="FG125" s="202"/>
      <c r="FH125" s="202"/>
      <c r="FI125" s="202"/>
      <c r="FJ125" s="202"/>
      <c r="FK125" s="202"/>
      <c r="FL125" s="202"/>
      <c r="FM125" s="202"/>
      <c r="FN125" s="202"/>
      <c r="FO125" s="202"/>
      <c r="FP125" s="202"/>
      <c r="FQ125" s="202"/>
      <c r="FR125" s="202"/>
      <c r="FS125" s="202"/>
      <c r="FT125" s="202"/>
      <c r="FU125" s="202"/>
      <c r="FV125" s="202"/>
      <c r="FW125" s="202"/>
      <c r="FX125" s="202"/>
      <c r="FY125" s="202"/>
      <c r="FZ125" s="202"/>
      <c r="GA125" s="202"/>
      <c r="GB125" s="202"/>
    </row>
    <row r="126" spans="1:184" x14ac:dyDescent="0.2">
      <c r="A126" s="205">
        <f t="shared" si="2"/>
        <v>2501</v>
      </c>
      <c r="B126" s="204" t="s">
        <v>2255</v>
      </c>
      <c r="C126" s="211">
        <v>60</v>
      </c>
      <c r="D126" s="212">
        <v>24.100000381469727</v>
      </c>
      <c r="E126" s="213">
        <v>0.36</v>
      </c>
      <c r="F126" s="211">
        <v>60</v>
      </c>
      <c r="H126" s="214" t="s">
        <v>1545</v>
      </c>
      <c r="J126" s="212">
        <v>2.2000000476837158</v>
      </c>
      <c r="K126" s="213">
        <v>0.27</v>
      </c>
      <c r="L126" s="211">
        <v>60</v>
      </c>
      <c r="N126" s="214" t="s">
        <v>1545</v>
      </c>
      <c r="P126" s="212">
        <v>6.5</v>
      </c>
      <c r="Q126" s="213">
        <v>0.34</v>
      </c>
      <c r="R126" s="211">
        <v>60</v>
      </c>
      <c r="T126" s="214" t="s">
        <v>1545</v>
      </c>
      <c r="V126" s="212">
        <v>10.300000190734863</v>
      </c>
      <c r="W126" s="213">
        <v>0.43</v>
      </c>
      <c r="X126" s="211">
        <v>60</v>
      </c>
      <c r="Z126" s="214" t="s">
        <v>1545</v>
      </c>
      <c r="AB126" s="212">
        <v>5.1999998092651367</v>
      </c>
      <c r="AC126" s="213">
        <v>0.34</v>
      </c>
      <c r="AD126" s="211">
        <v>60</v>
      </c>
      <c r="AF126" s="214" t="s">
        <v>1545</v>
      </c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  <c r="DK126" s="202"/>
      <c r="DL126" s="202"/>
      <c r="DM126" s="202"/>
      <c r="DN126" s="202"/>
      <c r="DO126" s="202"/>
      <c r="DP126" s="202"/>
      <c r="DQ126" s="202"/>
      <c r="DR126" s="202"/>
      <c r="DS126" s="202"/>
      <c r="DT126" s="202"/>
      <c r="DU126" s="202"/>
      <c r="DV126" s="202"/>
      <c r="DW126" s="202"/>
      <c r="DX126" s="202"/>
      <c r="DY126" s="202"/>
      <c r="DZ126" s="202"/>
      <c r="EA126" s="202"/>
      <c r="EB126" s="202"/>
      <c r="EC126" s="202"/>
      <c r="ED126" s="202"/>
      <c r="EE126" s="202"/>
      <c r="EF126" s="202"/>
      <c r="EG126" s="202"/>
      <c r="EH126" s="202"/>
      <c r="EI126" s="202"/>
      <c r="EJ126" s="202"/>
      <c r="EK126" s="202"/>
      <c r="EL126" s="202"/>
      <c r="EM126" s="202"/>
      <c r="EN126" s="202"/>
      <c r="EO126" s="202"/>
      <c r="EP126" s="202"/>
      <c r="EQ126" s="202"/>
      <c r="ER126" s="202"/>
      <c r="ES126" s="202"/>
      <c r="ET126" s="202"/>
      <c r="EU126" s="202"/>
      <c r="EV126" s="202"/>
      <c r="EW126" s="202"/>
      <c r="EX126" s="202"/>
      <c r="EY126" s="202"/>
      <c r="EZ126" s="202"/>
      <c r="FA126" s="202"/>
      <c r="FB126" s="202"/>
      <c r="FC126" s="202"/>
      <c r="FD126" s="202"/>
      <c r="FE126" s="202"/>
      <c r="FF126" s="202"/>
      <c r="FG126" s="202"/>
      <c r="FH126" s="202"/>
      <c r="FI126" s="202"/>
      <c r="FJ126" s="202"/>
      <c r="FK126" s="202"/>
      <c r="FL126" s="202"/>
      <c r="FM126" s="202"/>
      <c r="FN126" s="202"/>
      <c r="FO126" s="202"/>
      <c r="FP126" s="202"/>
      <c r="FQ126" s="202"/>
      <c r="FR126" s="202"/>
      <c r="FS126" s="202"/>
      <c r="FT126" s="202"/>
      <c r="FU126" s="202"/>
      <c r="FV126" s="202"/>
      <c r="FW126" s="202"/>
      <c r="FX126" s="202"/>
      <c r="FY126" s="202"/>
      <c r="FZ126" s="202"/>
      <c r="GA126" s="202"/>
      <c r="GB126" s="202"/>
    </row>
    <row r="127" spans="1:184" x14ac:dyDescent="0.2">
      <c r="A127" s="205">
        <f t="shared" si="2"/>
        <v>2511</v>
      </c>
      <c r="B127" s="215" t="s">
        <v>2258</v>
      </c>
      <c r="C127" s="216">
        <v>125</v>
      </c>
      <c r="D127" s="217">
        <v>26.899999618530273</v>
      </c>
      <c r="E127" s="218">
        <v>0.41</v>
      </c>
      <c r="F127" s="216">
        <v>120</v>
      </c>
      <c r="G127" s="216">
        <v>5</v>
      </c>
      <c r="H127" s="219" t="s">
        <v>2506</v>
      </c>
      <c r="I127" s="219" t="s">
        <v>2507</v>
      </c>
      <c r="J127" s="217">
        <v>2.5</v>
      </c>
      <c r="K127" s="218">
        <v>0.31</v>
      </c>
      <c r="L127" s="216">
        <v>121</v>
      </c>
      <c r="M127" s="216">
        <v>4</v>
      </c>
      <c r="N127" s="219" t="s">
        <v>3216</v>
      </c>
      <c r="O127" s="219" t="s">
        <v>3217</v>
      </c>
      <c r="P127" s="217">
        <v>7.5999999046325684</v>
      </c>
      <c r="Q127" s="218">
        <v>0.4</v>
      </c>
      <c r="R127" s="216">
        <v>123</v>
      </c>
      <c r="S127" s="216">
        <v>2</v>
      </c>
      <c r="T127" s="219" t="s">
        <v>3431</v>
      </c>
      <c r="U127" s="219" t="s">
        <v>3432</v>
      </c>
      <c r="V127" s="217">
        <v>10.800000190734863</v>
      </c>
      <c r="W127" s="218">
        <v>0.45</v>
      </c>
      <c r="X127" s="216">
        <v>111</v>
      </c>
      <c r="Y127" s="216">
        <v>14</v>
      </c>
      <c r="Z127" s="219" t="s">
        <v>4189</v>
      </c>
      <c r="AA127" s="219" t="s">
        <v>4190</v>
      </c>
      <c r="AB127" s="217">
        <v>6</v>
      </c>
      <c r="AC127" s="218">
        <v>0.4</v>
      </c>
      <c r="AD127" s="216">
        <v>114</v>
      </c>
      <c r="AE127" s="216">
        <v>11</v>
      </c>
      <c r="AF127" s="219" t="s">
        <v>4753</v>
      </c>
      <c r="AG127" s="219" t="s">
        <v>4754</v>
      </c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  <c r="DK127" s="202"/>
      <c r="DL127" s="202"/>
      <c r="DM127" s="202"/>
      <c r="DN127" s="202"/>
      <c r="DO127" s="202"/>
      <c r="DP127" s="202"/>
      <c r="DQ127" s="202"/>
      <c r="DR127" s="202"/>
      <c r="DS127" s="202"/>
      <c r="DT127" s="202"/>
      <c r="DU127" s="202"/>
      <c r="DV127" s="202"/>
      <c r="DW127" s="202"/>
      <c r="DX127" s="202"/>
      <c r="DY127" s="202"/>
      <c r="DZ127" s="202"/>
      <c r="EA127" s="202"/>
      <c r="EB127" s="202"/>
      <c r="EC127" s="202"/>
      <c r="ED127" s="202"/>
      <c r="EE127" s="202"/>
      <c r="EF127" s="202"/>
      <c r="EG127" s="202"/>
      <c r="EH127" s="202"/>
      <c r="EI127" s="202"/>
      <c r="EJ127" s="202"/>
      <c r="EK127" s="202"/>
      <c r="EL127" s="202"/>
      <c r="EM127" s="202"/>
      <c r="EN127" s="202"/>
      <c r="EO127" s="202"/>
      <c r="EP127" s="202"/>
      <c r="EQ127" s="202"/>
      <c r="ER127" s="202"/>
      <c r="ES127" s="202"/>
      <c r="ET127" s="202"/>
      <c r="EU127" s="202"/>
      <c r="EV127" s="202"/>
      <c r="EW127" s="202"/>
      <c r="EX127" s="202"/>
      <c r="EY127" s="202"/>
      <c r="EZ127" s="202"/>
      <c r="FA127" s="202"/>
      <c r="FB127" s="202"/>
      <c r="FC127" s="202"/>
      <c r="FD127" s="202"/>
      <c r="FE127" s="202"/>
      <c r="FF127" s="202"/>
      <c r="FG127" s="202"/>
      <c r="FH127" s="202"/>
      <c r="FI127" s="202"/>
      <c r="FJ127" s="202"/>
      <c r="FK127" s="202"/>
      <c r="FL127" s="202"/>
      <c r="FM127" s="202"/>
      <c r="FN127" s="202"/>
      <c r="FO127" s="202"/>
      <c r="FP127" s="202"/>
      <c r="FQ127" s="202"/>
      <c r="FR127" s="202"/>
      <c r="FS127" s="202"/>
      <c r="FT127" s="202"/>
      <c r="FU127" s="202"/>
      <c r="FV127" s="202"/>
      <c r="FW127" s="202"/>
      <c r="FX127" s="202"/>
      <c r="FY127" s="202"/>
      <c r="FZ127" s="202"/>
      <c r="GA127" s="202"/>
      <c r="GB127" s="202"/>
    </row>
    <row r="128" spans="1:184" x14ac:dyDescent="0.2">
      <c r="A128" s="205">
        <f t="shared" si="2"/>
        <v>2521</v>
      </c>
      <c r="B128" s="204" t="s">
        <v>2263</v>
      </c>
      <c r="C128" s="211">
        <v>130</v>
      </c>
      <c r="D128" s="212">
        <v>32.900001525878906</v>
      </c>
      <c r="E128" s="213">
        <v>0.5</v>
      </c>
      <c r="F128" s="211">
        <v>118</v>
      </c>
      <c r="G128" s="211">
        <v>12</v>
      </c>
      <c r="H128" s="214" t="s">
        <v>3083</v>
      </c>
      <c r="I128" s="214" t="s">
        <v>3084</v>
      </c>
      <c r="J128" s="212">
        <v>3.4000000953674316</v>
      </c>
      <c r="K128" s="213">
        <v>0.43</v>
      </c>
      <c r="L128" s="211">
        <v>115</v>
      </c>
      <c r="M128" s="211">
        <v>15</v>
      </c>
      <c r="N128" s="214" t="s">
        <v>2670</v>
      </c>
      <c r="O128" s="214" t="s">
        <v>2671</v>
      </c>
      <c r="P128" s="212">
        <v>8.6999998092651367</v>
      </c>
      <c r="Q128" s="213">
        <v>0.46</v>
      </c>
      <c r="R128" s="211">
        <v>123</v>
      </c>
      <c r="S128" s="211">
        <v>7</v>
      </c>
      <c r="T128" s="214" t="s">
        <v>2619</v>
      </c>
      <c r="U128" s="214" t="s">
        <v>2620</v>
      </c>
      <c r="V128" s="212">
        <v>13.300000190734863</v>
      </c>
      <c r="W128" s="213">
        <v>0.55000000000000004</v>
      </c>
      <c r="X128" s="211">
        <v>92</v>
      </c>
      <c r="Y128" s="211">
        <v>38</v>
      </c>
      <c r="Z128" s="214" t="s">
        <v>4755</v>
      </c>
      <c r="AA128" s="214" t="s">
        <v>4756</v>
      </c>
      <c r="AB128" s="212">
        <v>7.4000000953674316</v>
      </c>
      <c r="AC128" s="213">
        <v>0.5</v>
      </c>
      <c r="AD128" s="211">
        <v>107</v>
      </c>
      <c r="AE128" s="211">
        <v>23</v>
      </c>
      <c r="AF128" s="214" t="s">
        <v>4757</v>
      </c>
      <c r="AG128" s="214" t="s">
        <v>4758</v>
      </c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  <c r="DK128" s="202"/>
      <c r="DL128" s="202"/>
      <c r="DM128" s="202"/>
      <c r="DN128" s="202"/>
      <c r="DO128" s="202"/>
      <c r="DP128" s="202"/>
      <c r="DQ128" s="202"/>
      <c r="DR128" s="202"/>
      <c r="DS128" s="202"/>
      <c r="DT128" s="202"/>
      <c r="DU128" s="202"/>
      <c r="DV128" s="202"/>
      <c r="DW128" s="202"/>
      <c r="DX128" s="202"/>
      <c r="DY128" s="202"/>
      <c r="DZ128" s="202"/>
      <c r="EA128" s="202"/>
      <c r="EB128" s="202"/>
      <c r="EC128" s="202"/>
      <c r="ED128" s="202"/>
      <c r="EE128" s="202"/>
      <c r="EF128" s="202"/>
      <c r="EG128" s="202"/>
      <c r="EH128" s="202"/>
      <c r="EI128" s="202"/>
      <c r="EJ128" s="202"/>
      <c r="EK128" s="202"/>
      <c r="EL128" s="202"/>
      <c r="EM128" s="202"/>
      <c r="EN128" s="202"/>
      <c r="EO128" s="202"/>
      <c r="EP128" s="202"/>
      <c r="EQ128" s="202"/>
      <c r="ER128" s="202"/>
      <c r="ES128" s="202"/>
      <c r="ET128" s="202"/>
      <c r="EU128" s="202"/>
      <c r="EV128" s="202"/>
      <c r="EW128" s="202"/>
      <c r="EX128" s="202"/>
      <c r="EY128" s="202"/>
      <c r="EZ128" s="202"/>
      <c r="FA128" s="202"/>
      <c r="FB128" s="202"/>
      <c r="FC128" s="202"/>
      <c r="FD128" s="202"/>
      <c r="FE128" s="202"/>
      <c r="FF128" s="202"/>
      <c r="FG128" s="202"/>
      <c r="FH128" s="202"/>
      <c r="FI128" s="202"/>
      <c r="FJ128" s="202"/>
      <c r="FK128" s="202"/>
      <c r="FL128" s="202"/>
      <c r="FM128" s="202"/>
      <c r="FN128" s="202"/>
      <c r="FO128" s="202"/>
      <c r="FP128" s="202"/>
      <c r="FQ128" s="202"/>
      <c r="FR128" s="202"/>
      <c r="FS128" s="202"/>
      <c r="FT128" s="202"/>
      <c r="FU128" s="202"/>
      <c r="FV128" s="202"/>
      <c r="FW128" s="202"/>
      <c r="FX128" s="202"/>
      <c r="FY128" s="202"/>
      <c r="FZ128" s="202"/>
      <c r="GA128" s="202"/>
      <c r="GB128" s="202"/>
    </row>
    <row r="129" spans="1:184" x14ac:dyDescent="0.2">
      <c r="A129" s="205">
        <f t="shared" si="2"/>
        <v>2541</v>
      </c>
      <c r="B129" s="215" t="s">
        <v>2268</v>
      </c>
      <c r="C129" s="216">
        <v>119</v>
      </c>
      <c r="D129" s="217">
        <v>36.099998474121094</v>
      </c>
      <c r="E129" s="218">
        <v>0.55000000000000004</v>
      </c>
      <c r="F129" s="216">
        <v>98</v>
      </c>
      <c r="G129" s="216">
        <v>21</v>
      </c>
      <c r="H129" s="219" t="s">
        <v>3779</v>
      </c>
      <c r="I129" s="219" t="s">
        <v>3780</v>
      </c>
      <c r="J129" s="217">
        <v>3.5999999046325684</v>
      </c>
      <c r="K129" s="218">
        <v>0.45</v>
      </c>
      <c r="L129" s="216">
        <v>106</v>
      </c>
      <c r="M129" s="216">
        <v>13</v>
      </c>
      <c r="N129" s="219" t="s">
        <v>1589</v>
      </c>
      <c r="O129" s="219" t="s">
        <v>1590</v>
      </c>
      <c r="P129" s="217">
        <v>10.100000381469727</v>
      </c>
      <c r="Q129" s="218">
        <v>0.53</v>
      </c>
      <c r="R129" s="216">
        <v>103</v>
      </c>
      <c r="S129" s="216">
        <v>16</v>
      </c>
      <c r="T129" s="219" t="s">
        <v>3503</v>
      </c>
      <c r="U129" s="219" t="s">
        <v>3504</v>
      </c>
      <c r="V129" s="217">
        <v>14.100000381469727</v>
      </c>
      <c r="W129" s="218">
        <v>0.59</v>
      </c>
      <c r="X129" s="216">
        <v>81</v>
      </c>
      <c r="Y129" s="216">
        <v>38</v>
      </c>
      <c r="Z129" s="219" t="s">
        <v>4759</v>
      </c>
      <c r="AA129" s="219" t="s">
        <v>4760</v>
      </c>
      <c r="AB129" s="217">
        <v>8.3000001907348633</v>
      </c>
      <c r="AC129" s="218">
        <v>0.55000000000000004</v>
      </c>
      <c r="AD129" s="216">
        <v>87</v>
      </c>
      <c r="AE129" s="216">
        <v>32</v>
      </c>
      <c r="AF129" s="219" t="s">
        <v>4761</v>
      </c>
      <c r="AG129" s="219" t="s">
        <v>4762</v>
      </c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  <c r="DK129" s="202"/>
      <c r="DL129" s="202"/>
      <c r="DM129" s="202"/>
      <c r="DN129" s="202"/>
      <c r="DO129" s="202"/>
      <c r="DP129" s="202"/>
      <c r="DQ129" s="202"/>
      <c r="DR129" s="202"/>
      <c r="DS129" s="202"/>
      <c r="DT129" s="202"/>
      <c r="DU129" s="202"/>
      <c r="DV129" s="202"/>
      <c r="DW129" s="202"/>
      <c r="DX129" s="202"/>
      <c r="DY129" s="202"/>
      <c r="DZ129" s="202"/>
      <c r="EA129" s="202"/>
      <c r="EB129" s="202"/>
      <c r="EC129" s="202"/>
      <c r="ED129" s="202"/>
      <c r="EE129" s="202"/>
      <c r="EF129" s="202"/>
      <c r="EG129" s="202"/>
      <c r="EH129" s="202"/>
      <c r="EI129" s="202"/>
      <c r="EJ129" s="202"/>
      <c r="EK129" s="202"/>
      <c r="EL129" s="202"/>
      <c r="EM129" s="202"/>
      <c r="EN129" s="202"/>
      <c r="EO129" s="202"/>
      <c r="EP129" s="202"/>
      <c r="EQ129" s="202"/>
      <c r="ER129" s="202"/>
      <c r="ES129" s="202"/>
      <c r="ET129" s="202"/>
      <c r="EU129" s="202"/>
      <c r="EV129" s="202"/>
      <c r="EW129" s="202"/>
      <c r="EX129" s="202"/>
      <c r="EY129" s="202"/>
      <c r="EZ129" s="202"/>
      <c r="FA129" s="202"/>
      <c r="FB129" s="202"/>
      <c r="FC129" s="202"/>
      <c r="FD129" s="202"/>
      <c r="FE129" s="202"/>
      <c r="FF129" s="202"/>
      <c r="FG129" s="202"/>
      <c r="FH129" s="202"/>
      <c r="FI129" s="202"/>
      <c r="FJ129" s="202"/>
      <c r="FK129" s="202"/>
      <c r="FL129" s="202"/>
      <c r="FM129" s="202"/>
      <c r="FN129" s="202"/>
      <c r="FO129" s="202"/>
      <c r="FP129" s="202"/>
      <c r="FQ129" s="202"/>
      <c r="FR129" s="202"/>
      <c r="FS129" s="202"/>
      <c r="FT129" s="202"/>
      <c r="FU129" s="202"/>
      <c r="FV129" s="202"/>
      <c r="FW129" s="202"/>
      <c r="FX129" s="202"/>
      <c r="FY129" s="202"/>
      <c r="FZ129" s="202"/>
      <c r="GA129" s="202"/>
      <c r="GB129" s="202"/>
    </row>
    <row r="130" spans="1:184" x14ac:dyDescent="0.2">
      <c r="A130" s="205">
        <f t="shared" si="2"/>
        <v>2581</v>
      </c>
      <c r="B130" s="204" t="s">
        <v>2277</v>
      </c>
      <c r="C130" s="211">
        <v>120</v>
      </c>
      <c r="D130" s="212">
        <v>27.5</v>
      </c>
      <c r="E130" s="213">
        <v>0.42</v>
      </c>
      <c r="F130" s="211">
        <v>117</v>
      </c>
      <c r="G130" s="211">
        <v>3</v>
      </c>
      <c r="H130" s="214" t="s">
        <v>2147</v>
      </c>
      <c r="I130" s="214" t="s">
        <v>2148</v>
      </c>
      <c r="J130" s="212">
        <v>2.5999999046325684</v>
      </c>
      <c r="K130" s="213">
        <v>0.33</v>
      </c>
      <c r="L130" s="211">
        <v>115</v>
      </c>
      <c r="M130" s="211">
        <v>5</v>
      </c>
      <c r="N130" s="214" t="s">
        <v>1769</v>
      </c>
      <c r="O130" s="214" t="s">
        <v>1770</v>
      </c>
      <c r="P130" s="212">
        <v>7.4000000953674316</v>
      </c>
      <c r="Q130" s="213">
        <v>0.39</v>
      </c>
      <c r="R130" s="211">
        <v>119</v>
      </c>
      <c r="S130" s="211">
        <v>1</v>
      </c>
      <c r="T130" s="214" t="s">
        <v>4763</v>
      </c>
      <c r="U130" s="214" t="s">
        <v>4764</v>
      </c>
      <c r="V130" s="212">
        <v>11.399999618530273</v>
      </c>
      <c r="W130" s="213">
        <v>0.48</v>
      </c>
      <c r="X130" s="211">
        <v>107</v>
      </c>
      <c r="Y130" s="211">
        <v>13</v>
      </c>
      <c r="Z130" s="214" t="s">
        <v>2055</v>
      </c>
      <c r="AA130" s="214" t="s">
        <v>2056</v>
      </c>
      <c r="AB130" s="212">
        <v>6.0999999046325684</v>
      </c>
      <c r="AC130" s="213">
        <v>0.4</v>
      </c>
      <c r="AD130" s="211">
        <v>116</v>
      </c>
      <c r="AE130" s="211">
        <v>4</v>
      </c>
      <c r="AF130" s="214" t="s">
        <v>1734</v>
      </c>
      <c r="AG130" s="214" t="s">
        <v>1735</v>
      </c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  <c r="DK130" s="202"/>
      <c r="DL130" s="202"/>
      <c r="DM130" s="202"/>
      <c r="DN130" s="202"/>
      <c r="DO130" s="202"/>
      <c r="DP130" s="202"/>
      <c r="DQ130" s="202"/>
      <c r="DR130" s="202"/>
      <c r="DS130" s="202"/>
      <c r="DT130" s="202"/>
      <c r="DU130" s="202"/>
      <c r="DV130" s="202"/>
      <c r="DW130" s="202"/>
      <c r="DX130" s="202"/>
      <c r="DY130" s="202"/>
      <c r="DZ130" s="202"/>
      <c r="EA130" s="202"/>
      <c r="EB130" s="202"/>
      <c r="EC130" s="202"/>
      <c r="ED130" s="202"/>
      <c r="EE130" s="202"/>
      <c r="EF130" s="202"/>
      <c r="EG130" s="202"/>
      <c r="EH130" s="202"/>
      <c r="EI130" s="202"/>
      <c r="EJ130" s="202"/>
      <c r="EK130" s="202"/>
      <c r="EL130" s="202"/>
      <c r="EM130" s="202"/>
      <c r="EN130" s="202"/>
      <c r="EO130" s="202"/>
      <c r="EP130" s="202"/>
      <c r="EQ130" s="202"/>
      <c r="ER130" s="202"/>
      <c r="ES130" s="202"/>
      <c r="ET130" s="202"/>
      <c r="EU130" s="202"/>
      <c r="EV130" s="202"/>
      <c r="EW130" s="202"/>
      <c r="EX130" s="202"/>
      <c r="EY130" s="202"/>
      <c r="EZ130" s="202"/>
      <c r="FA130" s="202"/>
      <c r="FB130" s="202"/>
      <c r="FC130" s="202"/>
      <c r="FD130" s="202"/>
      <c r="FE130" s="202"/>
      <c r="FF130" s="202"/>
      <c r="FG130" s="202"/>
      <c r="FH130" s="202"/>
      <c r="FI130" s="202"/>
      <c r="FJ130" s="202"/>
      <c r="FK130" s="202"/>
      <c r="FL130" s="202"/>
      <c r="FM130" s="202"/>
      <c r="FN130" s="202"/>
      <c r="FO130" s="202"/>
      <c r="FP130" s="202"/>
      <c r="FQ130" s="202"/>
      <c r="FR130" s="202"/>
      <c r="FS130" s="202"/>
      <c r="FT130" s="202"/>
      <c r="FU130" s="202"/>
      <c r="FV130" s="202"/>
      <c r="FW130" s="202"/>
      <c r="FX130" s="202"/>
      <c r="FY130" s="202"/>
      <c r="FZ130" s="202"/>
      <c r="GA130" s="202"/>
      <c r="GB130" s="202"/>
    </row>
    <row r="131" spans="1:184" x14ac:dyDescent="0.2">
      <c r="A131" s="205">
        <f t="shared" si="2"/>
        <v>2641</v>
      </c>
      <c r="B131" s="215" t="s">
        <v>2280</v>
      </c>
      <c r="C131" s="216">
        <v>66</v>
      </c>
      <c r="D131" s="217">
        <v>33.700000762939453</v>
      </c>
      <c r="E131" s="218">
        <v>0.51</v>
      </c>
      <c r="F131" s="216">
        <v>60</v>
      </c>
      <c r="G131" s="216">
        <v>6</v>
      </c>
      <c r="H131" s="219" t="s">
        <v>1665</v>
      </c>
      <c r="I131" s="219" t="s">
        <v>1666</v>
      </c>
      <c r="J131" s="217">
        <v>3.2999999523162842</v>
      </c>
      <c r="K131" s="218">
        <v>0.41</v>
      </c>
      <c r="L131" s="216">
        <v>62</v>
      </c>
      <c r="M131" s="216">
        <v>4</v>
      </c>
      <c r="N131" s="219" t="s">
        <v>2777</v>
      </c>
      <c r="O131" s="219" t="s">
        <v>2778</v>
      </c>
      <c r="P131" s="217">
        <v>8.8000001907348633</v>
      </c>
      <c r="Q131" s="218">
        <v>0.46</v>
      </c>
      <c r="R131" s="216">
        <v>64</v>
      </c>
      <c r="S131" s="216">
        <v>2</v>
      </c>
      <c r="T131" s="219" t="s">
        <v>3264</v>
      </c>
      <c r="U131" s="219" t="s">
        <v>3265</v>
      </c>
      <c r="V131" s="217">
        <v>13.699999809265137</v>
      </c>
      <c r="W131" s="218">
        <v>0.56999999999999995</v>
      </c>
      <c r="X131" s="216">
        <v>48</v>
      </c>
      <c r="Y131" s="216">
        <v>18</v>
      </c>
      <c r="Z131" s="219" t="s">
        <v>3623</v>
      </c>
      <c r="AA131" s="219" t="s">
        <v>3624</v>
      </c>
      <c r="AB131" s="217">
        <v>7.8000001907348633</v>
      </c>
      <c r="AC131" s="218">
        <v>0.52</v>
      </c>
      <c r="AD131" s="216">
        <v>52</v>
      </c>
      <c r="AE131" s="216">
        <v>14</v>
      </c>
      <c r="AF131" s="219" t="s">
        <v>4305</v>
      </c>
      <c r="AG131" s="219" t="s">
        <v>4306</v>
      </c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  <c r="DK131" s="202"/>
      <c r="DL131" s="202"/>
      <c r="DM131" s="202"/>
      <c r="DN131" s="202"/>
      <c r="DO131" s="202"/>
      <c r="DP131" s="202"/>
      <c r="DQ131" s="202"/>
      <c r="DR131" s="202"/>
      <c r="DS131" s="202"/>
      <c r="DT131" s="202"/>
      <c r="DU131" s="202"/>
      <c r="DV131" s="202"/>
      <c r="DW131" s="202"/>
      <c r="DX131" s="202"/>
      <c r="DY131" s="202"/>
      <c r="DZ131" s="202"/>
      <c r="EA131" s="202"/>
      <c r="EB131" s="202"/>
      <c r="EC131" s="202"/>
      <c r="ED131" s="202"/>
      <c r="EE131" s="202"/>
      <c r="EF131" s="202"/>
      <c r="EG131" s="202"/>
      <c r="EH131" s="202"/>
      <c r="EI131" s="202"/>
      <c r="EJ131" s="202"/>
      <c r="EK131" s="202"/>
      <c r="EL131" s="202"/>
      <c r="EM131" s="202"/>
      <c r="EN131" s="202"/>
      <c r="EO131" s="202"/>
      <c r="EP131" s="202"/>
      <c r="EQ131" s="202"/>
      <c r="ER131" s="202"/>
      <c r="ES131" s="202"/>
      <c r="ET131" s="202"/>
      <c r="EU131" s="202"/>
      <c r="EV131" s="202"/>
      <c r="EW131" s="202"/>
      <c r="EX131" s="202"/>
      <c r="EY131" s="202"/>
      <c r="EZ131" s="202"/>
      <c r="FA131" s="202"/>
      <c r="FB131" s="202"/>
      <c r="FC131" s="202"/>
      <c r="FD131" s="202"/>
      <c r="FE131" s="202"/>
      <c r="FF131" s="202"/>
      <c r="FG131" s="202"/>
      <c r="FH131" s="202"/>
      <c r="FI131" s="202"/>
      <c r="FJ131" s="202"/>
      <c r="FK131" s="202"/>
      <c r="FL131" s="202"/>
      <c r="FM131" s="202"/>
      <c r="FN131" s="202"/>
      <c r="FO131" s="202"/>
      <c r="FP131" s="202"/>
      <c r="FQ131" s="202"/>
      <c r="FR131" s="202"/>
      <c r="FS131" s="202"/>
      <c r="FT131" s="202"/>
      <c r="FU131" s="202"/>
      <c r="FV131" s="202"/>
      <c r="FW131" s="202"/>
      <c r="FX131" s="202"/>
      <c r="FY131" s="202"/>
      <c r="FZ131" s="202"/>
      <c r="GA131" s="202"/>
      <c r="GB131" s="202"/>
    </row>
    <row r="132" spans="1:184" x14ac:dyDescent="0.2">
      <c r="A132" s="205">
        <f t="shared" si="2"/>
        <v>2651</v>
      </c>
      <c r="B132" s="204" t="s">
        <v>2291</v>
      </c>
      <c r="C132" s="211">
        <v>110</v>
      </c>
      <c r="D132" s="212">
        <v>32.099998474121094</v>
      </c>
      <c r="E132" s="213">
        <v>0.49</v>
      </c>
      <c r="F132" s="211">
        <v>93</v>
      </c>
      <c r="G132" s="211">
        <v>17</v>
      </c>
      <c r="H132" s="214" t="s">
        <v>2350</v>
      </c>
      <c r="I132" s="214" t="s">
        <v>2351</v>
      </c>
      <c r="J132" s="212">
        <v>3.0999999046325684</v>
      </c>
      <c r="K132" s="213">
        <v>0.39</v>
      </c>
      <c r="L132" s="211">
        <v>93</v>
      </c>
      <c r="M132" s="211">
        <v>17</v>
      </c>
      <c r="N132" s="214" t="s">
        <v>2350</v>
      </c>
      <c r="O132" s="214" t="s">
        <v>2351</v>
      </c>
      <c r="P132" s="212">
        <v>8.8999996185302734</v>
      </c>
      <c r="Q132" s="213">
        <v>0.47</v>
      </c>
      <c r="R132" s="211">
        <v>99</v>
      </c>
      <c r="S132" s="211">
        <v>11</v>
      </c>
      <c r="T132" s="214" t="s">
        <v>1755</v>
      </c>
      <c r="U132" s="214" t="s">
        <v>1756</v>
      </c>
      <c r="V132" s="212">
        <v>13.399999618530273</v>
      </c>
      <c r="W132" s="213">
        <v>0.56000000000000005</v>
      </c>
      <c r="X132" s="211">
        <v>78</v>
      </c>
      <c r="Y132" s="211">
        <v>32</v>
      </c>
      <c r="Z132" s="214" t="s">
        <v>4765</v>
      </c>
      <c r="AA132" s="214" t="s">
        <v>4766</v>
      </c>
      <c r="AB132" s="212">
        <v>6.8000001907348633</v>
      </c>
      <c r="AC132" s="213">
        <v>0.45</v>
      </c>
      <c r="AD132" s="211">
        <v>100</v>
      </c>
      <c r="AE132" s="211">
        <v>10</v>
      </c>
      <c r="AF132" s="214" t="s">
        <v>1665</v>
      </c>
      <c r="AG132" s="214" t="s">
        <v>1666</v>
      </c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  <c r="DK132" s="202"/>
      <c r="DL132" s="202"/>
      <c r="DM132" s="202"/>
      <c r="DN132" s="202"/>
      <c r="DO132" s="202"/>
      <c r="DP132" s="202"/>
      <c r="DQ132" s="202"/>
      <c r="DR132" s="202"/>
      <c r="DS132" s="202"/>
      <c r="DT132" s="202"/>
      <c r="DU132" s="202"/>
      <c r="DV132" s="202"/>
      <c r="DW132" s="202"/>
      <c r="DX132" s="202"/>
      <c r="DY132" s="202"/>
      <c r="DZ132" s="202"/>
      <c r="EA132" s="202"/>
      <c r="EB132" s="202"/>
      <c r="EC132" s="202"/>
      <c r="ED132" s="202"/>
      <c r="EE132" s="202"/>
      <c r="EF132" s="202"/>
      <c r="EG132" s="202"/>
      <c r="EH132" s="202"/>
      <c r="EI132" s="202"/>
      <c r="EJ132" s="202"/>
      <c r="EK132" s="202"/>
      <c r="EL132" s="202"/>
      <c r="EM132" s="202"/>
      <c r="EN132" s="202"/>
      <c r="EO132" s="202"/>
      <c r="EP132" s="202"/>
      <c r="EQ132" s="202"/>
      <c r="ER132" s="202"/>
      <c r="ES132" s="202"/>
      <c r="ET132" s="202"/>
      <c r="EU132" s="202"/>
      <c r="EV132" s="202"/>
      <c r="EW132" s="202"/>
      <c r="EX132" s="202"/>
      <c r="EY132" s="202"/>
      <c r="EZ132" s="202"/>
      <c r="FA132" s="202"/>
      <c r="FB132" s="202"/>
      <c r="FC132" s="202"/>
      <c r="FD132" s="202"/>
      <c r="FE132" s="202"/>
      <c r="FF132" s="202"/>
      <c r="FG132" s="202"/>
      <c r="FH132" s="202"/>
      <c r="FI132" s="202"/>
      <c r="FJ132" s="202"/>
      <c r="FK132" s="202"/>
      <c r="FL132" s="202"/>
      <c r="FM132" s="202"/>
      <c r="FN132" s="202"/>
      <c r="FO132" s="202"/>
      <c r="FP132" s="202"/>
      <c r="FQ132" s="202"/>
      <c r="FR132" s="202"/>
      <c r="FS132" s="202"/>
      <c r="FT132" s="202"/>
      <c r="FU132" s="202"/>
      <c r="FV132" s="202"/>
      <c r="FW132" s="202"/>
      <c r="FX132" s="202"/>
      <c r="FY132" s="202"/>
      <c r="FZ132" s="202"/>
      <c r="GA132" s="202"/>
      <c r="GB132" s="202"/>
    </row>
    <row r="133" spans="1:184" x14ac:dyDescent="0.2">
      <c r="A133" s="205">
        <f t="shared" si="2"/>
        <v>2661</v>
      </c>
      <c r="B133" s="215" t="s">
        <v>2298</v>
      </c>
      <c r="C133" s="216">
        <v>186</v>
      </c>
      <c r="D133" s="217">
        <v>27</v>
      </c>
      <c r="E133" s="218">
        <v>0.41</v>
      </c>
      <c r="F133" s="216">
        <v>182</v>
      </c>
      <c r="G133" s="216">
        <v>4</v>
      </c>
      <c r="H133" s="219" t="s">
        <v>2615</v>
      </c>
      <c r="I133" s="219" t="s">
        <v>2616</v>
      </c>
      <c r="J133" s="217">
        <v>2.5999999046325684</v>
      </c>
      <c r="K133" s="218">
        <v>0.33</v>
      </c>
      <c r="L133" s="216">
        <v>178</v>
      </c>
      <c r="M133" s="216">
        <v>8</v>
      </c>
      <c r="N133" s="219" t="s">
        <v>2949</v>
      </c>
      <c r="O133" s="219" t="s">
        <v>2950</v>
      </c>
      <c r="P133" s="217">
        <v>7.5999999046325684</v>
      </c>
      <c r="Q133" s="218">
        <v>0.4</v>
      </c>
      <c r="R133" s="216">
        <v>182</v>
      </c>
      <c r="S133" s="216">
        <v>4</v>
      </c>
      <c r="T133" s="219" t="s">
        <v>2615</v>
      </c>
      <c r="U133" s="219" t="s">
        <v>2616</v>
      </c>
      <c r="V133" s="217">
        <v>10.699999809265137</v>
      </c>
      <c r="W133" s="218">
        <v>0.45</v>
      </c>
      <c r="X133" s="216">
        <v>168</v>
      </c>
      <c r="Y133" s="216">
        <v>18</v>
      </c>
      <c r="Z133" s="219" t="s">
        <v>3908</v>
      </c>
      <c r="AA133" s="219" t="s">
        <v>3909</v>
      </c>
      <c r="AB133" s="217">
        <v>6</v>
      </c>
      <c r="AC133" s="218">
        <v>0.4</v>
      </c>
      <c r="AD133" s="216">
        <v>174</v>
      </c>
      <c r="AE133" s="216">
        <v>12</v>
      </c>
      <c r="AF133" s="219" t="s">
        <v>2617</v>
      </c>
      <c r="AG133" s="219" t="s">
        <v>2618</v>
      </c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  <c r="DK133" s="202"/>
      <c r="DL133" s="202"/>
      <c r="DM133" s="202"/>
      <c r="DN133" s="202"/>
      <c r="DO133" s="202"/>
      <c r="DP133" s="202"/>
      <c r="DQ133" s="202"/>
      <c r="DR133" s="202"/>
      <c r="DS133" s="202"/>
      <c r="DT133" s="202"/>
      <c r="DU133" s="202"/>
      <c r="DV133" s="202"/>
      <c r="DW133" s="202"/>
      <c r="DX133" s="202"/>
      <c r="DY133" s="202"/>
      <c r="DZ133" s="202"/>
      <c r="EA133" s="202"/>
      <c r="EB133" s="202"/>
      <c r="EC133" s="202"/>
      <c r="ED133" s="202"/>
      <c r="EE133" s="202"/>
      <c r="EF133" s="202"/>
      <c r="EG133" s="202"/>
      <c r="EH133" s="202"/>
      <c r="EI133" s="202"/>
      <c r="EJ133" s="202"/>
      <c r="EK133" s="202"/>
      <c r="EL133" s="202"/>
      <c r="EM133" s="202"/>
      <c r="EN133" s="202"/>
      <c r="EO133" s="202"/>
      <c r="EP133" s="202"/>
      <c r="EQ133" s="202"/>
      <c r="ER133" s="202"/>
      <c r="ES133" s="202"/>
      <c r="ET133" s="202"/>
      <c r="EU133" s="202"/>
      <c r="EV133" s="202"/>
      <c r="EW133" s="202"/>
      <c r="EX133" s="202"/>
      <c r="EY133" s="202"/>
      <c r="EZ133" s="202"/>
      <c r="FA133" s="202"/>
      <c r="FB133" s="202"/>
      <c r="FC133" s="202"/>
      <c r="FD133" s="202"/>
      <c r="FE133" s="202"/>
      <c r="FF133" s="202"/>
      <c r="FG133" s="202"/>
      <c r="FH133" s="202"/>
      <c r="FI133" s="202"/>
      <c r="FJ133" s="202"/>
      <c r="FK133" s="202"/>
      <c r="FL133" s="202"/>
      <c r="FM133" s="202"/>
      <c r="FN133" s="202"/>
      <c r="FO133" s="202"/>
      <c r="FP133" s="202"/>
      <c r="FQ133" s="202"/>
      <c r="FR133" s="202"/>
      <c r="FS133" s="202"/>
      <c r="FT133" s="202"/>
      <c r="FU133" s="202"/>
      <c r="FV133" s="202"/>
      <c r="FW133" s="202"/>
      <c r="FX133" s="202"/>
      <c r="FY133" s="202"/>
      <c r="FZ133" s="202"/>
      <c r="GA133" s="202"/>
      <c r="GB133" s="202"/>
    </row>
    <row r="134" spans="1:184" x14ac:dyDescent="0.2">
      <c r="A134" s="205">
        <f t="shared" si="2"/>
        <v>2701</v>
      </c>
      <c r="B134" s="204" t="s">
        <v>2305</v>
      </c>
      <c r="C134" s="211">
        <v>106</v>
      </c>
      <c r="D134" s="212">
        <v>32.299999237060547</v>
      </c>
      <c r="E134" s="213">
        <v>0.49</v>
      </c>
      <c r="F134" s="211">
        <v>93</v>
      </c>
      <c r="G134" s="211">
        <v>13</v>
      </c>
      <c r="H134" s="214" t="s">
        <v>4767</v>
      </c>
      <c r="I134" s="214" t="s">
        <v>4768</v>
      </c>
      <c r="J134" s="212">
        <v>3.0999999046325684</v>
      </c>
      <c r="K134" s="213">
        <v>0.39</v>
      </c>
      <c r="L134" s="211">
        <v>94</v>
      </c>
      <c r="M134" s="211">
        <v>12</v>
      </c>
      <c r="N134" s="214" t="s">
        <v>3970</v>
      </c>
      <c r="O134" s="214" t="s">
        <v>3971</v>
      </c>
      <c r="P134" s="212">
        <v>8.8000001907348633</v>
      </c>
      <c r="Q134" s="213">
        <v>0.46</v>
      </c>
      <c r="R134" s="211">
        <v>99</v>
      </c>
      <c r="S134" s="211">
        <v>7</v>
      </c>
      <c r="T134" s="214" t="s">
        <v>3220</v>
      </c>
      <c r="U134" s="214" t="s">
        <v>3221</v>
      </c>
      <c r="V134" s="212">
        <v>13.399999618530273</v>
      </c>
      <c r="W134" s="213">
        <v>0.56000000000000005</v>
      </c>
      <c r="X134" s="211">
        <v>76</v>
      </c>
      <c r="Y134" s="211">
        <v>30</v>
      </c>
      <c r="Z134" s="214" t="s">
        <v>4769</v>
      </c>
      <c r="AA134" s="214" t="s">
        <v>4770</v>
      </c>
      <c r="AB134" s="212">
        <v>7</v>
      </c>
      <c r="AC134" s="213">
        <v>0.47</v>
      </c>
      <c r="AD134" s="211">
        <v>91</v>
      </c>
      <c r="AE134" s="211">
        <v>15</v>
      </c>
      <c r="AF134" s="214" t="s">
        <v>3972</v>
      </c>
      <c r="AG134" s="214" t="s">
        <v>3973</v>
      </c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  <c r="DK134" s="202"/>
      <c r="DL134" s="202"/>
      <c r="DM134" s="202"/>
      <c r="DN134" s="202"/>
      <c r="DO134" s="202"/>
      <c r="DP134" s="202"/>
      <c r="DQ134" s="202"/>
      <c r="DR134" s="202"/>
      <c r="DS134" s="202"/>
      <c r="DT134" s="202"/>
      <c r="DU134" s="202"/>
      <c r="DV134" s="202"/>
      <c r="DW134" s="202"/>
      <c r="DX134" s="202"/>
      <c r="DY134" s="202"/>
      <c r="DZ134" s="202"/>
      <c r="EA134" s="202"/>
      <c r="EB134" s="202"/>
      <c r="EC134" s="202"/>
      <c r="ED134" s="202"/>
      <c r="EE134" s="202"/>
      <c r="EF134" s="202"/>
      <c r="EG134" s="202"/>
      <c r="EH134" s="202"/>
      <c r="EI134" s="202"/>
      <c r="EJ134" s="202"/>
      <c r="EK134" s="202"/>
      <c r="EL134" s="202"/>
      <c r="EM134" s="202"/>
      <c r="EN134" s="202"/>
      <c r="EO134" s="202"/>
      <c r="EP134" s="202"/>
      <c r="EQ134" s="202"/>
      <c r="ER134" s="202"/>
      <c r="ES134" s="202"/>
      <c r="ET134" s="202"/>
      <c r="EU134" s="202"/>
      <c r="EV134" s="202"/>
      <c r="EW134" s="202"/>
      <c r="EX134" s="202"/>
      <c r="EY134" s="202"/>
      <c r="EZ134" s="202"/>
      <c r="FA134" s="202"/>
      <c r="FB134" s="202"/>
      <c r="FC134" s="202"/>
      <c r="FD134" s="202"/>
      <c r="FE134" s="202"/>
      <c r="FF134" s="202"/>
      <c r="FG134" s="202"/>
      <c r="FH134" s="202"/>
      <c r="FI134" s="202"/>
      <c r="FJ134" s="202"/>
      <c r="FK134" s="202"/>
      <c r="FL134" s="202"/>
      <c r="FM134" s="202"/>
      <c r="FN134" s="202"/>
      <c r="FO134" s="202"/>
      <c r="FP134" s="202"/>
      <c r="FQ134" s="202"/>
      <c r="FR134" s="202"/>
      <c r="FS134" s="202"/>
      <c r="FT134" s="202"/>
      <c r="FU134" s="202"/>
      <c r="FV134" s="202"/>
      <c r="FW134" s="202"/>
      <c r="FX134" s="202"/>
      <c r="FY134" s="202"/>
      <c r="FZ134" s="202"/>
      <c r="GA134" s="202"/>
      <c r="GB134" s="202"/>
    </row>
    <row r="135" spans="1:184" x14ac:dyDescent="0.2">
      <c r="A135" s="205">
        <f t="shared" si="2"/>
        <v>2741</v>
      </c>
      <c r="B135" s="215" t="s">
        <v>2310</v>
      </c>
      <c r="C135" s="216">
        <v>168</v>
      </c>
      <c r="D135" s="217">
        <v>34</v>
      </c>
      <c r="E135" s="218">
        <v>0.51</v>
      </c>
      <c r="F135" s="216">
        <v>134</v>
      </c>
      <c r="G135" s="216">
        <v>34</v>
      </c>
      <c r="H135" s="219" t="s">
        <v>4771</v>
      </c>
      <c r="I135" s="219" t="s">
        <v>4772</v>
      </c>
      <c r="J135" s="217">
        <v>3.4000000953674316</v>
      </c>
      <c r="K135" s="218">
        <v>0.42</v>
      </c>
      <c r="L135" s="216">
        <v>143</v>
      </c>
      <c r="M135" s="216">
        <v>25</v>
      </c>
      <c r="N135" s="219" t="s">
        <v>4773</v>
      </c>
      <c r="O135" s="219" t="s">
        <v>4774</v>
      </c>
      <c r="P135" s="217">
        <v>9.3999996185302734</v>
      </c>
      <c r="Q135" s="218">
        <v>0.49</v>
      </c>
      <c r="R135" s="216">
        <v>146</v>
      </c>
      <c r="S135" s="216">
        <v>22</v>
      </c>
      <c r="T135" s="219" t="s">
        <v>2087</v>
      </c>
      <c r="U135" s="219" t="s">
        <v>2088</v>
      </c>
      <c r="V135" s="217">
        <v>13.600000381469727</v>
      </c>
      <c r="W135" s="218">
        <v>0.56999999999999995</v>
      </c>
      <c r="X135" s="216">
        <v>120</v>
      </c>
      <c r="Y135" s="216">
        <v>48</v>
      </c>
      <c r="Z135" s="219" t="s">
        <v>2296</v>
      </c>
      <c r="AA135" s="219" t="s">
        <v>2297</v>
      </c>
      <c r="AB135" s="217">
        <v>7.5999999046325684</v>
      </c>
      <c r="AC135" s="218">
        <v>0.51</v>
      </c>
      <c r="AD135" s="216">
        <v>130</v>
      </c>
      <c r="AE135" s="216">
        <v>38</v>
      </c>
      <c r="AF135" s="219" t="s">
        <v>2089</v>
      </c>
      <c r="AG135" s="219" t="s">
        <v>2090</v>
      </c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  <c r="DK135" s="202"/>
      <c r="DL135" s="202"/>
      <c r="DM135" s="202"/>
      <c r="DN135" s="202"/>
      <c r="DO135" s="202"/>
      <c r="DP135" s="202"/>
      <c r="DQ135" s="202"/>
      <c r="DR135" s="202"/>
      <c r="DS135" s="202"/>
      <c r="DT135" s="202"/>
      <c r="DU135" s="202"/>
      <c r="DV135" s="202"/>
      <c r="DW135" s="202"/>
      <c r="DX135" s="202"/>
      <c r="DY135" s="202"/>
      <c r="DZ135" s="202"/>
      <c r="EA135" s="202"/>
      <c r="EB135" s="202"/>
      <c r="EC135" s="202"/>
      <c r="ED135" s="202"/>
      <c r="EE135" s="202"/>
      <c r="EF135" s="202"/>
      <c r="EG135" s="202"/>
      <c r="EH135" s="202"/>
      <c r="EI135" s="202"/>
      <c r="EJ135" s="202"/>
      <c r="EK135" s="202"/>
      <c r="EL135" s="202"/>
      <c r="EM135" s="202"/>
      <c r="EN135" s="202"/>
      <c r="EO135" s="202"/>
      <c r="EP135" s="202"/>
      <c r="EQ135" s="202"/>
      <c r="ER135" s="202"/>
      <c r="ES135" s="202"/>
      <c r="ET135" s="202"/>
      <c r="EU135" s="202"/>
      <c r="EV135" s="202"/>
      <c r="EW135" s="202"/>
      <c r="EX135" s="202"/>
      <c r="EY135" s="202"/>
      <c r="EZ135" s="202"/>
      <c r="FA135" s="202"/>
      <c r="FB135" s="202"/>
      <c r="FC135" s="202"/>
      <c r="FD135" s="202"/>
      <c r="FE135" s="202"/>
      <c r="FF135" s="202"/>
      <c r="FG135" s="202"/>
      <c r="FH135" s="202"/>
      <c r="FI135" s="202"/>
      <c r="FJ135" s="202"/>
      <c r="FK135" s="202"/>
      <c r="FL135" s="202"/>
      <c r="FM135" s="202"/>
      <c r="FN135" s="202"/>
      <c r="FO135" s="202"/>
      <c r="FP135" s="202"/>
      <c r="FQ135" s="202"/>
      <c r="FR135" s="202"/>
      <c r="FS135" s="202"/>
      <c r="FT135" s="202"/>
      <c r="FU135" s="202"/>
      <c r="FV135" s="202"/>
      <c r="FW135" s="202"/>
      <c r="FX135" s="202"/>
      <c r="FY135" s="202"/>
      <c r="FZ135" s="202"/>
      <c r="GA135" s="202"/>
      <c r="GB135" s="202"/>
    </row>
    <row r="136" spans="1:184" x14ac:dyDescent="0.2">
      <c r="A136" s="205">
        <f t="shared" si="2"/>
        <v>2781</v>
      </c>
      <c r="B136" s="204" t="s">
        <v>2321</v>
      </c>
      <c r="C136" s="211">
        <v>144</v>
      </c>
      <c r="D136" s="212">
        <v>30.600000381469727</v>
      </c>
      <c r="E136" s="213">
        <v>0.46</v>
      </c>
      <c r="F136" s="211">
        <v>137</v>
      </c>
      <c r="G136" s="211">
        <v>7</v>
      </c>
      <c r="H136" s="214" t="s">
        <v>1654</v>
      </c>
      <c r="I136" s="214" t="s">
        <v>1655</v>
      </c>
      <c r="J136" s="212">
        <v>3</v>
      </c>
      <c r="K136" s="213">
        <v>0.38</v>
      </c>
      <c r="L136" s="211">
        <v>134</v>
      </c>
      <c r="M136" s="211">
        <v>10</v>
      </c>
      <c r="N136" s="214" t="s">
        <v>1656</v>
      </c>
      <c r="O136" s="214" t="s">
        <v>1657</v>
      </c>
      <c r="P136" s="212">
        <v>8</v>
      </c>
      <c r="Q136" s="213">
        <v>0.42</v>
      </c>
      <c r="R136" s="211">
        <v>139</v>
      </c>
      <c r="S136" s="211">
        <v>5</v>
      </c>
      <c r="T136" s="214" t="s">
        <v>1660</v>
      </c>
      <c r="U136" s="214" t="s">
        <v>1661</v>
      </c>
      <c r="V136" s="212">
        <v>12.800000190734863</v>
      </c>
      <c r="W136" s="213">
        <v>0.53</v>
      </c>
      <c r="X136" s="211">
        <v>118</v>
      </c>
      <c r="Y136" s="211">
        <v>26</v>
      </c>
      <c r="Z136" s="214" t="s">
        <v>4775</v>
      </c>
      <c r="AA136" s="214" t="s">
        <v>4776</v>
      </c>
      <c r="AB136" s="212">
        <v>6.8000001907348633</v>
      </c>
      <c r="AC136" s="213">
        <v>0.45</v>
      </c>
      <c r="AD136" s="211">
        <v>131</v>
      </c>
      <c r="AE136" s="211">
        <v>13</v>
      </c>
      <c r="AF136" s="214" t="s">
        <v>4669</v>
      </c>
      <c r="AG136" s="214" t="s">
        <v>4670</v>
      </c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  <c r="DK136" s="202"/>
      <c r="DL136" s="202"/>
      <c r="DM136" s="202"/>
      <c r="DN136" s="202"/>
      <c r="DO136" s="202"/>
      <c r="DP136" s="202"/>
      <c r="DQ136" s="202"/>
      <c r="DR136" s="202"/>
      <c r="DS136" s="202"/>
      <c r="DT136" s="202"/>
      <c r="DU136" s="202"/>
      <c r="DV136" s="202"/>
      <c r="DW136" s="202"/>
      <c r="DX136" s="202"/>
      <c r="DY136" s="202"/>
      <c r="DZ136" s="202"/>
      <c r="EA136" s="202"/>
      <c r="EB136" s="202"/>
      <c r="EC136" s="202"/>
      <c r="ED136" s="202"/>
      <c r="EE136" s="202"/>
      <c r="EF136" s="202"/>
      <c r="EG136" s="202"/>
      <c r="EH136" s="202"/>
      <c r="EI136" s="202"/>
      <c r="EJ136" s="202"/>
      <c r="EK136" s="202"/>
      <c r="EL136" s="202"/>
      <c r="EM136" s="202"/>
      <c r="EN136" s="202"/>
      <c r="EO136" s="202"/>
      <c r="EP136" s="202"/>
      <c r="EQ136" s="202"/>
      <c r="ER136" s="202"/>
      <c r="ES136" s="202"/>
      <c r="ET136" s="202"/>
      <c r="EU136" s="202"/>
      <c r="EV136" s="202"/>
      <c r="EW136" s="202"/>
      <c r="EX136" s="202"/>
      <c r="EY136" s="202"/>
      <c r="EZ136" s="202"/>
      <c r="FA136" s="202"/>
      <c r="FB136" s="202"/>
      <c r="FC136" s="202"/>
      <c r="FD136" s="202"/>
      <c r="FE136" s="202"/>
      <c r="FF136" s="202"/>
      <c r="FG136" s="202"/>
      <c r="FH136" s="202"/>
      <c r="FI136" s="202"/>
      <c r="FJ136" s="202"/>
      <c r="FK136" s="202"/>
      <c r="FL136" s="202"/>
      <c r="FM136" s="202"/>
      <c r="FN136" s="202"/>
      <c r="FO136" s="202"/>
      <c r="FP136" s="202"/>
      <c r="FQ136" s="202"/>
      <c r="FR136" s="202"/>
      <c r="FS136" s="202"/>
      <c r="FT136" s="202"/>
      <c r="FU136" s="202"/>
      <c r="FV136" s="202"/>
      <c r="FW136" s="202"/>
      <c r="FX136" s="202"/>
      <c r="FY136" s="202"/>
      <c r="FZ136" s="202"/>
      <c r="GA136" s="202"/>
      <c r="GB136" s="202"/>
    </row>
    <row r="137" spans="1:184" x14ac:dyDescent="0.2">
      <c r="A137" s="205">
        <f t="shared" si="2"/>
        <v>2801</v>
      </c>
      <c r="B137" s="215" t="s">
        <v>2330</v>
      </c>
      <c r="C137" s="216">
        <v>57</v>
      </c>
      <c r="D137" s="217">
        <v>27</v>
      </c>
      <c r="E137" s="218">
        <v>0.41</v>
      </c>
      <c r="F137" s="216">
        <v>53</v>
      </c>
      <c r="G137" s="216">
        <v>4</v>
      </c>
      <c r="H137" s="219" t="s">
        <v>2474</v>
      </c>
      <c r="I137" s="219" t="s">
        <v>2475</v>
      </c>
      <c r="J137" s="217">
        <v>2.7999999523162842</v>
      </c>
      <c r="K137" s="218">
        <v>0.35</v>
      </c>
      <c r="L137" s="216">
        <v>55</v>
      </c>
      <c r="M137" s="216">
        <v>2</v>
      </c>
      <c r="N137" s="219" t="s">
        <v>2430</v>
      </c>
      <c r="O137" s="219" t="s">
        <v>2431</v>
      </c>
      <c r="P137" s="217">
        <v>7.5</v>
      </c>
      <c r="Q137" s="218">
        <v>0.39</v>
      </c>
      <c r="R137" s="216">
        <v>54</v>
      </c>
      <c r="S137" s="216">
        <v>3</v>
      </c>
      <c r="T137" s="219" t="s">
        <v>2418</v>
      </c>
      <c r="U137" s="219" t="s">
        <v>2419</v>
      </c>
      <c r="V137" s="217">
        <v>10.699999809265137</v>
      </c>
      <c r="W137" s="218">
        <v>0.44</v>
      </c>
      <c r="X137" s="216">
        <v>51</v>
      </c>
      <c r="Y137" s="216">
        <v>6</v>
      </c>
      <c r="Z137" s="219" t="s">
        <v>1807</v>
      </c>
      <c r="AA137" s="219" t="s">
        <v>1808</v>
      </c>
      <c r="AB137" s="217">
        <v>6.0999999046325684</v>
      </c>
      <c r="AC137" s="218">
        <v>0.41</v>
      </c>
      <c r="AD137" s="216">
        <v>55</v>
      </c>
      <c r="AE137" s="216">
        <v>2</v>
      </c>
      <c r="AF137" s="219" t="s">
        <v>2430</v>
      </c>
      <c r="AG137" s="219" t="s">
        <v>2431</v>
      </c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  <c r="DK137" s="202"/>
      <c r="DL137" s="202"/>
      <c r="DM137" s="202"/>
      <c r="DN137" s="202"/>
      <c r="DO137" s="202"/>
      <c r="DP137" s="202"/>
      <c r="DQ137" s="202"/>
      <c r="DR137" s="202"/>
      <c r="DS137" s="202"/>
      <c r="DT137" s="202"/>
      <c r="DU137" s="202"/>
      <c r="DV137" s="202"/>
      <c r="DW137" s="202"/>
      <c r="DX137" s="202"/>
      <c r="DY137" s="202"/>
      <c r="DZ137" s="202"/>
      <c r="EA137" s="202"/>
      <c r="EB137" s="202"/>
      <c r="EC137" s="202"/>
      <c r="ED137" s="202"/>
      <c r="EE137" s="202"/>
      <c r="EF137" s="202"/>
      <c r="EG137" s="202"/>
      <c r="EH137" s="202"/>
      <c r="EI137" s="202"/>
      <c r="EJ137" s="202"/>
      <c r="EK137" s="202"/>
      <c r="EL137" s="202"/>
      <c r="EM137" s="202"/>
      <c r="EN137" s="202"/>
      <c r="EO137" s="202"/>
      <c r="EP137" s="202"/>
      <c r="EQ137" s="202"/>
      <c r="ER137" s="202"/>
      <c r="ES137" s="202"/>
      <c r="ET137" s="202"/>
      <c r="EU137" s="202"/>
      <c r="EV137" s="202"/>
      <c r="EW137" s="202"/>
      <c r="EX137" s="202"/>
      <c r="EY137" s="202"/>
      <c r="EZ137" s="202"/>
      <c r="FA137" s="202"/>
      <c r="FB137" s="202"/>
      <c r="FC137" s="202"/>
      <c r="FD137" s="202"/>
      <c r="FE137" s="202"/>
      <c r="FF137" s="202"/>
      <c r="FG137" s="202"/>
      <c r="FH137" s="202"/>
      <c r="FI137" s="202"/>
      <c r="FJ137" s="202"/>
      <c r="FK137" s="202"/>
      <c r="FL137" s="202"/>
      <c r="FM137" s="202"/>
      <c r="FN137" s="202"/>
      <c r="FO137" s="202"/>
      <c r="FP137" s="202"/>
      <c r="FQ137" s="202"/>
      <c r="FR137" s="202"/>
      <c r="FS137" s="202"/>
      <c r="FT137" s="202"/>
      <c r="FU137" s="202"/>
      <c r="FV137" s="202"/>
      <c r="FW137" s="202"/>
      <c r="FX137" s="202"/>
      <c r="FY137" s="202"/>
      <c r="FZ137" s="202"/>
      <c r="GA137" s="202"/>
      <c r="GB137" s="202"/>
    </row>
    <row r="138" spans="1:184" x14ac:dyDescent="0.2">
      <c r="A138" s="205">
        <f t="shared" si="2"/>
        <v>2821</v>
      </c>
      <c r="B138" s="204" t="s">
        <v>2333</v>
      </c>
      <c r="C138" s="211">
        <v>62</v>
      </c>
      <c r="D138" s="212">
        <v>27.399999618530273</v>
      </c>
      <c r="E138" s="213">
        <v>0.42</v>
      </c>
      <c r="F138" s="211">
        <v>62</v>
      </c>
      <c r="H138" s="214" t="s">
        <v>1545</v>
      </c>
      <c r="J138" s="212">
        <v>2.4000000953674316</v>
      </c>
      <c r="K138" s="213">
        <v>0.3</v>
      </c>
      <c r="L138" s="211">
        <v>61</v>
      </c>
      <c r="M138" s="211">
        <v>1</v>
      </c>
      <c r="N138" s="214" t="s">
        <v>2180</v>
      </c>
      <c r="O138" s="214" t="s">
        <v>2181</v>
      </c>
      <c r="P138" s="212">
        <v>7.6999998092651367</v>
      </c>
      <c r="Q138" s="213">
        <v>0.4</v>
      </c>
      <c r="R138" s="211">
        <v>60</v>
      </c>
      <c r="S138" s="211">
        <v>2</v>
      </c>
      <c r="T138" s="214" t="s">
        <v>2014</v>
      </c>
      <c r="U138" s="214" t="s">
        <v>2015</v>
      </c>
      <c r="V138" s="212">
        <v>11.699999809265137</v>
      </c>
      <c r="W138" s="213">
        <v>0.49</v>
      </c>
      <c r="X138" s="211">
        <v>57</v>
      </c>
      <c r="Y138" s="211">
        <v>5</v>
      </c>
      <c r="Z138" s="214" t="s">
        <v>3912</v>
      </c>
      <c r="AA138" s="214" t="s">
        <v>3913</v>
      </c>
      <c r="AB138" s="212">
        <v>5.5999999046325684</v>
      </c>
      <c r="AC138" s="213">
        <v>0.38</v>
      </c>
      <c r="AD138" s="211">
        <v>60</v>
      </c>
      <c r="AE138" s="211">
        <v>2</v>
      </c>
      <c r="AF138" s="214" t="s">
        <v>2014</v>
      </c>
      <c r="AG138" s="214" t="s">
        <v>2015</v>
      </c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  <c r="DK138" s="202"/>
      <c r="DL138" s="202"/>
      <c r="DM138" s="202"/>
      <c r="DN138" s="202"/>
      <c r="DO138" s="202"/>
      <c r="DP138" s="202"/>
      <c r="DQ138" s="202"/>
      <c r="DR138" s="202"/>
      <c r="DS138" s="202"/>
      <c r="DT138" s="202"/>
      <c r="DU138" s="202"/>
      <c r="DV138" s="202"/>
      <c r="DW138" s="202"/>
      <c r="DX138" s="202"/>
      <c r="DY138" s="202"/>
      <c r="DZ138" s="202"/>
      <c r="EA138" s="202"/>
      <c r="EB138" s="202"/>
      <c r="EC138" s="202"/>
      <c r="ED138" s="202"/>
      <c r="EE138" s="202"/>
      <c r="EF138" s="202"/>
      <c r="EG138" s="202"/>
      <c r="EH138" s="202"/>
      <c r="EI138" s="202"/>
      <c r="EJ138" s="202"/>
      <c r="EK138" s="202"/>
      <c r="EL138" s="202"/>
      <c r="EM138" s="202"/>
      <c r="EN138" s="202"/>
      <c r="EO138" s="202"/>
      <c r="EP138" s="202"/>
      <c r="EQ138" s="202"/>
      <c r="ER138" s="202"/>
      <c r="ES138" s="202"/>
      <c r="ET138" s="202"/>
      <c r="EU138" s="202"/>
      <c r="EV138" s="202"/>
      <c r="EW138" s="202"/>
      <c r="EX138" s="202"/>
      <c r="EY138" s="202"/>
      <c r="EZ138" s="202"/>
      <c r="FA138" s="202"/>
      <c r="FB138" s="202"/>
      <c r="FC138" s="202"/>
      <c r="FD138" s="202"/>
      <c r="FE138" s="202"/>
      <c r="FF138" s="202"/>
      <c r="FG138" s="202"/>
      <c r="FH138" s="202"/>
      <c r="FI138" s="202"/>
      <c r="FJ138" s="202"/>
      <c r="FK138" s="202"/>
      <c r="FL138" s="202"/>
      <c r="FM138" s="202"/>
      <c r="FN138" s="202"/>
      <c r="FO138" s="202"/>
      <c r="FP138" s="202"/>
      <c r="FQ138" s="202"/>
      <c r="FR138" s="202"/>
      <c r="FS138" s="202"/>
      <c r="FT138" s="202"/>
      <c r="FU138" s="202"/>
      <c r="FV138" s="202"/>
      <c r="FW138" s="202"/>
      <c r="FX138" s="202"/>
      <c r="FY138" s="202"/>
      <c r="FZ138" s="202"/>
      <c r="GA138" s="202"/>
      <c r="GB138" s="202"/>
    </row>
    <row r="139" spans="1:184" x14ac:dyDescent="0.2">
      <c r="A139" s="205">
        <f t="shared" si="2"/>
        <v>2881</v>
      </c>
      <c r="B139" s="215" t="s">
        <v>2336</v>
      </c>
      <c r="C139" s="216">
        <v>94</v>
      </c>
      <c r="D139" s="217">
        <v>33</v>
      </c>
      <c r="E139" s="218">
        <v>0.5</v>
      </c>
      <c r="F139" s="216">
        <v>83</v>
      </c>
      <c r="G139" s="216">
        <v>11</v>
      </c>
      <c r="H139" s="219" t="s">
        <v>2283</v>
      </c>
      <c r="I139" s="219" t="s">
        <v>2284</v>
      </c>
      <c r="J139" s="217">
        <v>2.9000000953674316</v>
      </c>
      <c r="K139" s="218">
        <v>0.37</v>
      </c>
      <c r="L139" s="216">
        <v>87</v>
      </c>
      <c r="M139" s="216">
        <v>7</v>
      </c>
      <c r="N139" s="219" t="s">
        <v>2287</v>
      </c>
      <c r="O139" s="219" t="s">
        <v>2288</v>
      </c>
      <c r="P139" s="217">
        <v>9.5</v>
      </c>
      <c r="Q139" s="218">
        <v>0.5</v>
      </c>
      <c r="R139" s="216">
        <v>81</v>
      </c>
      <c r="S139" s="216">
        <v>13</v>
      </c>
      <c r="T139" s="219" t="s">
        <v>3535</v>
      </c>
      <c r="U139" s="219" t="s">
        <v>3536</v>
      </c>
      <c r="V139" s="217">
        <v>13.199999809265137</v>
      </c>
      <c r="W139" s="218">
        <v>0.55000000000000004</v>
      </c>
      <c r="X139" s="216">
        <v>68</v>
      </c>
      <c r="Y139" s="216">
        <v>26</v>
      </c>
      <c r="Z139" s="219" t="s">
        <v>4685</v>
      </c>
      <c r="AA139" s="219" t="s">
        <v>4686</v>
      </c>
      <c r="AB139" s="217">
        <v>7.4000000953674316</v>
      </c>
      <c r="AC139" s="218">
        <v>0.5</v>
      </c>
      <c r="AD139" s="216">
        <v>81</v>
      </c>
      <c r="AE139" s="216">
        <v>13</v>
      </c>
      <c r="AF139" s="219" t="s">
        <v>3535</v>
      </c>
      <c r="AG139" s="219" t="s">
        <v>3536</v>
      </c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  <c r="DK139" s="202"/>
      <c r="DL139" s="202"/>
      <c r="DM139" s="202"/>
      <c r="DN139" s="202"/>
      <c r="DO139" s="202"/>
      <c r="DP139" s="202"/>
      <c r="DQ139" s="202"/>
      <c r="DR139" s="202"/>
      <c r="DS139" s="202"/>
      <c r="DT139" s="202"/>
      <c r="DU139" s="202"/>
      <c r="DV139" s="202"/>
      <c r="DW139" s="202"/>
      <c r="DX139" s="202"/>
      <c r="DY139" s="202"/>
      <c r="DZ139" s="202"/>
      <c r="EA139" s="202"/>
      <c r="EB139" s="202"/>
      <c r="EC139" s="202"/>
      <c r="ED139" s="202"/>
      <c r="EE139" s="202"/>
      <c r="EF139" s="202"/>
      <c r="EG139" s="202"/>
      <c r="EH139" s="202"/>
      <c r="EI139" s="202"/>
      <c r="EJ139" s="202"/>
      <c r="EK139" s="202"/>
      <c r="EL139" s="202"/>
      <c r="EM139" s="202"/>
      <c r="EN139" s="202"/>
      <c r="EO139" s="202"/>
      <c r="EP139" s="202"/>
      <c r="EQ139" s="202"/>
      <c r="ER139" s="202"/>
      <c r="ES139" s="202"/>
      <c r="ET139" s="202"/>
      <c r="EU139" s="202"/>
      <c r="EV139" s="202"/>
      <c r="EW139" s="202"/>
      <c r="EX139" s="202"/>
      <c r="EY139" s="202"/>
      <c r="EZ139" s="202"/>
      <c r="FA139" s="202"/>
      <c r="FB139" s="202"/>
      <c r="FC139" s="202"/>
      <c r="FD139" s="202"/>
      <c r="FE139" s="202"/>
      <c r="FF139" s="202"/>
      <c r="FG139" s="202"/>
      <c r="FH139" s="202"/>
      <c r="FI139" s="202"/>
      <c r="FJ139" s="202"/>
      <c r="FK139" s="202"/>
      <c r="FL139" s="202"/>
      <c r="FM139" s="202"/>
      <c r="FN139" s="202"/>
      <c r="FO139" s="202"/>
      <c r="FP139" s="202"/>
      <c r="FQ139" s="202"/>
      <c r="FR139" s="202"/>
      <c r="FS139" s="202"/>
      <c r="FT139" s="202"/>
      <c r="FU139" s="202"/>
      <c r="FV139" s="202"/>
      <c r="FW139" s="202"/>
      <c r="FX139" s="202"/>
      <c r="FY139" s="202"/>
      <c r="FZ139" s="202"/>
      <c r="GA139" s="202"/>
      <c r="GB139" s="202"/>
    </row>
    <row r="140" spans="1:184" x14ac:dyDescent="0.2">
      <c r="A140" s="205">
        <f t="shared" si="2"/>
        <v>2891</v>
      </c>
      <c r="B140" s="204" t="s">
        <v>2345</v>
      </c>
      <c r="C140" s="211">
        <v>112</v>
      </c>
      <c r="D140" s="212">
        <v>33.400001525878906</v>
      </c>
      <c r="E140" s="213">
        <v>0.51</v>
      </c>
      <c r="F140" s="211">
        <v>101</v>
      </c>
      <c r="G140" s="211">
        <v>11</v>
      </c>
      <c r="H140" s="214" t="s">
        <v>3870</v>
      </c>
      <c r="I140" s="214" t="s">
        <v>3871</v>
      </c>
      <c r="J140" s="212">
        <v>3.2999999523162842</v>
      </c>
      <c r="K140" s="213">
        <v>0.41</v>
      </c>
      <c r="L140" s="211">
        <v>103</v>
      </c>
      <c r="M140" s="211">
        <v>9</v>
      </c>
      <c r="N140" s="214" t="s">
        <v>3872</v>
      </c>
      <c r="O140" s="214" t="s">
        <v>3873</v>
      </c>
      <c r="P140" s="212">
        <v>8.8000001907348633</v>
      </c>
      <c r="Q140" s="213">
        <v>0.46</v>
      </c>
      <c r="R140" s="211">
        <v>100</v>
      </c>
      <c r="S140" s="211">
        <v>12</v>
      </c>
      <c r="T140" s="214" t="s">
        <v>2912</v>
      </c>
      <c r="U140" s="214" t="s">
        <v>2913</v>
      </c>
      <c r="V140" s="212">
        <v>13.800000190734863</v>
      </c>
      <c r="W140" s="213">
        <v>0.57999999999999996</v>
      </c>
      <c r="X140" s="211">
        <v>79</v>
      </c>
      <c r="Y140" s="211">
        <v>33</v>
      </c>
      <c r="Z140" s="214" t="s">
        <v>4777</v>
      </c>
      <c r="AA140" s="214" t="s">
        <v>4778</v>
      </c>
      <c r="AB140" s="212">
        <v>7.4000000953674316</v>
      </c>
      <c r="AC140" s="213">
        <v>0.5</v>
      </c>
      <c r="AD140" s="211">
        <v>93</v>
      </c>
      <c r="AE140" s="211">
        <v>19</v>
      </c>
      <c r="AF140" s="214" t="s">
        <v>4779</v>
      </c>
      <c r="AG140" s="214" t="s">
        <v>4780</v>
      </c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  <c r="DK140" s="202"/>
      <c r="DL140" s="202"/>
      <c r="DM140" s="202"/>
      <c r="DN140" s="202"/>
      <c r="DO140" s="202"/>
      <c r="DP140" s="202"/>
      <c r="DQ140" s="202"/>
      <c r="DR140" s="202"/>
      <c r="DS140" s="202"/>
      <c r="DT140" s="202"/>
      <c r="DU140" s="202"/>
      <c r="DV140" s="202"/>
      <c r="DW140" s="202"/>
      <c r="DX140" s="202"/>
      <c r="DY140" s="202"/>
      <c r="DZ140" s="202"/>
      <c r="EA140" s="202"/>
      <c r="EB140" s="202"/>
      <c r="EC140" s="202"/>
      <c r="ED140" s="202"/>
      <c r="EE140" s="202"/>
      <c r="EF140" s="202"/>
      <c r="EG140" s="202"/>
      <c r="EH140" s="202"/>
      <c r="EI140" s="202"/>
      <c r="EJ140" s="202"/>
      <c r="EK140" s="202"/>
      <c r="EL140" s="202"/>
      <c r="EM140" s="202"/>
      <c r="EN140" s="202"/>
      <c r="EO140" s="202"/>
      <c r="EP140" s="202"/>
      <c r="EQ140" s="202"/>
      <c r="ER140" s="202"/>
      <c r="ES140" s="202"/>
      <c r="ET140" s="202"/>
      <c r="EU140" s="202"/>
      <c r="EV140" s="202"/>
      <c r="EW140" s="202"/>
      <c r="EX140" s="202"/>
      <c r="EY140" s="202"/>
      <c r="EZ140" s="202"/>
      <c r="FA140" s="202"/>
      <c r="FB140" s="202"/>
      <c r="FC140" s="202"/>
      <c r="FD140" s="202"/>
      <c r="FE140" s="202"/>
      <c r="FF140" s="202"/>
      <c r="FG140" s="202"/>
      <c r="FH140" s="202"/>
      <c r="FI140" s="202"/>
      <c r="FJ140" s="202"/>
      <c r="FK140" s="202"/>
      <c r="FL140" s="202"/>
      <c r="FM140" s="202"/>
      <c r="FN140" s="202"/>
      <c r="FO140" s="202"/>
      <c r="FP140" s="202"/>
      <c r="FQ140" s="202"/>
      <c r="FR140" s="202"/>
      <c r="FS140" s="202"/>
      <c r="FT140" s="202"/>
      <c r="FU140" s="202"/>
      <c r="FV140" s="202"/>
      <c r="FW140" s="202"/>
      <c r="FX140" s="202"/>
      <c r="FY140" s="202"/>
      <c r="FZ140" s="202"/>
      <c r="GA140" s="202"/>
      <c r="GB140" s="202"/>
    </row>
    <row r="141" spans="1:184" x14ac:dyDescent="0.2">
      <c r="A141" s="205">
        <f t="shared" si="2"/>
        <v>2901</v>
      </c>
      <c r="B141" s="215" t="s">
        <v>2352</v>
      </c>
      <c r="C141" s="216">
        <v>116</v>
      </c>
      <c r="D141" s="217">
        <v>25.299999237060547</v>
      </c>
      <c r="E141" s="218">
        <v>0.38</v>
      </c>
      <c r="F141" s="216">
        <v>114</v>
      </c>
      <c r="G141" s="216">
        <v>2</v>
      </c>
      <c r="H141" s="219" t="s">
        <v>2608</v>
      </c>
      <c r="I141" s="219" t="s">
        <v>2609</v>
      </c>
      <c r="J141" s="217">
        <v>2.2999999523162842</v>
      </c>
      <c r="K141" s="218">
        <v>0.28999999999999998</v>
      </c>
      <c r="L141" s="216">
        <v>114</v>
      </c>
      <c r="M141" s="216">
        <v>2</v>
      </c>
      <c r="N141" s="219" t="s">
        <v>2608</v>
      </c>
      <c r="O141" s="219" t="s">
        <v>2609</v>
      </c>
      <c r="P141" s="217">
        <v>7</v>
      </c>
      <c r="Q141" s="218">
        <v>0.37</v>
      </c>
      <c r="R141" s="216">
        <v>115</v>
      </c>
      <c r="S141" s="216">
        <v>1</v>
      </c>
      <c r="T141" s="219" t="s">
        <v>4781</v>
      </c>
      <c r="U141" s="219" t="s">
        <v>4782</v>
      </c>
      <c r="V141" s="217">
        <v>10.399999618530273</v>
      </c>
      <c r="W141" s="218">
        <v>0.43</v>
      </c>
      <c r="X141" s="216">
        <v>109</v>
      </c>
      <c r="Y141" s="216">
        <v>7</v>
      </c>
      <c r="Z141" s="219" t="s">
        <v>4390</v>
      </c>
      <c r="AA141" s="219" t="s">
        <v>4391</v>
      </c>
      <c r="AB141" s="217">
        <v>5.5</v>
      </c>
      <c r="AC141" s="218">
        <v>0.37</v>
      </c>
      <c r="AD141" s="216">
        <v>114</v>
      </c>
      <c r="AE141" s="216">
        <v>2</v>
      </c>
      <c r="AF141" s="219" t="s">
        <v>2608</v>
      </c>
      <c r="AG141" s="219" t="s">
        <v>2609</v>
      </c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  <c r="DK141" s="202"/>
      <c r="DL141" s="202"/>
      <c r="DM141" s="202"/>
      <c r="DN141" s="202"/>
      <c r="DO141" s="202"/>
      <c r="DP141" s="202"/>
      <c r="DQ141" s="202"/>
      <c r="DR141" s="202"/>
      <c r="DS141" s="202"/>
      <c r="DT141" s="202"/>
      <c r="DU141" s="202"/>
      <c r="DV141" s="202"/>
      <c r="DW141" s="202"/>
      <c r="DX141" s="202"/>
      <c r="DY141" s="202"/>
      <c r="DZ141" s="202"/>
      <c r="EA141" s="202"/>
      <c r="EB141" s="202"/>
      <c r="EC141" s="202"/>
      <c r="ED141" s="202"/>
      <c r="EE141" s="202"/>
      <c r="EF141" s="202"/>
      <c r="EG141" s="202"/>
      <c r="EH141" s="202"/>
      <c r="EI141" s="202"/>
      <c r="EJ141" s="202"/>
      <c r="EK141" s="202"/>
      <c r="EL141" s="202"/>
      <c r="EM141" s="202"/>
      <c r="EN141" s="202"/>
      <c r="EO141" s="202"/>
      <c r="EP141" s="202"/>
      <c r="EQ141" s="202"/>
      <c r="ER141" s="202"/>
      <c r="ES141" s="202"/>
      <c r="ET141" s="202"/>
      <c r="EU141" s="202"/>
      <c r="EV141" s="202"/>
      <c r="EW141" s="202"/>
      <c r="EX141" s="202"/>
      <c r="EY141" s="202"/>
      <c r="EZ141" s="202"/>
      <c r="FA141" s="202"/>
      <c r="FB141" s="202"/>
      <c r="FC141" s="202"/>
      <c r="FD141" s="202"/>
      <c r="FE141" s="202"/>
      <c r="FF141" s="202"/>
      <c r="FG141" s="202"/>
      <c r="FH141" s="202"/>
      <c r="FI141" s="202"/>
      <c r="FJ141" s="202"/>
      <c r="FK141" s="202"/>
      <c r="FL141" s="202"/>
      <c r="FM141" s="202"/>
      <c r="FN141" s="202"/>
      <c r="FO141" s="202"/>
      <c r="FP141" s="202"/>
      <c r="FQ141" s="202"/>
      <c r="FR141" s="202"/>
      <c r="FS141" s="202"/>
      <c r="FT141" s="202"/>
      <c r="FU141" s="202"/>
      <c r="FV141" s="202"/>
      <c r="FW141" s="202"/>
      <c r="FX141" s="202"/>
      <c r="FY141" s="202"/>
      <c r="FZ141" s="202"/>
      <c r="GA141" s="202"/>
      <c r="GB141" s="202"/>
    </row>
    <row r="142" spans="1:184" x14ac:dyDescent="0.2">
      <c r="A142" s="205">
        <f t="shared" si="2"/>
        <v>2911</v>
      </c>
      <c r="B142" s="204" t="s">
        <v>2359</v>
      </c>
      <c r="C142" s="211">
        <v>100</v>
      </c>
      <c r="D142" s="212">
        <v>27.899999618530273</v>
      </c>
      <c r="E142" s="213">
        <v>0.42</v>
      </c>
      <c r="F142" s="211">
        <v>96</v>
      </c>
      <c r="G142" s="211">
        <v>4</v>
      </c>
      <c r="H142" s="214" t="s">
        <v>2506</v>
      </c>
      <c r="I142" s="214" t="s">
        <v>2507</v>
      </c>
      <c r="J142" s="212">
        <v>2.4000000953674316</v>
      </c>
      <c r="K142" s="213">
        <v>0.31</v>
      </c>
      <c r="L142" s="211">
        <v>98</v>
      </c>
      <c r="M142" s="211">
        <v>2</v>
      </c>
      <c r="N142" s="214" t="s">
        <v>2504</v>
      </c>
      <c r="O142" s="214" t="s">
        <v>2505</v>
      </c>
      <c r="P142" s="212">
        <v>7.5</v>
      </c>
      <c r="Q142" s="213">
        <v>0.4</v>
      </c>
      <c r="R142" s="211">
        <v>99</v>
      </c>
      <c r="S142" s="211">
        <v>1</v>
      </c>
      <c r="T142" s="214" t="s">
        <v>3160</v>
      </c>
      <c r="U142" s="214" t="s">
        <v>3161</v>
      </c>
      <c r="V142" s="212">
        <v>11.600000381469727</v>
      </c>
      <c r="W142" s="213">
        <v>0.48</v>
      </c>
      <c r="X142" s="211">
        <v>87</v>
      </c>
      <c r="Y142" s="211">
        <v>13</v>
      </c>
      <c r="Z142" s="214" t="s">
        <v>4783</v>
      </c>
      <c r="AA142" s="214" t="s">
        <v>4784</v>
      </c>
      <c r="AB142" s="212">
        <v>6.3000001907348633</v>
      </c>
      <c r="AC142" s="213">
        <v>0.42</v>
      </c>
      <c r="AD142" s="211">
        <v>90</v>
      </c>
      <c r="AE142" s="211">
        <v>10</v>
      </c>
      <c r="AF142" s="214" t="s">
        <v>1755</v>
      </c>
      <c r="AG142" s="214" t="s">
        <v>1756</v>
      </c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  <c r="DK142" s="202"/>
      <c r="DL142" s="202"/>
      <c r="DM142" s="202"/>
      <c r="DN142" s="202"/>
      <c r="DO142" s="202"/>
      <c r="DP142" s="202"/>
      <c r="DQ142" s="202"/>
      <c r="DR142" s="202"/>
      <c r="DS142" s="202"/>
      <c r="DT142" s="202"/>
      <c r="DU142" s="202"/>
      <c r="DV142" s="202"/>
      <c r="DW142" s="202"/>
      <c r="DX142" s="202"/>
      <c r="DY142" s="202"/>
      <c r="DZ142" s="202"/>
      <c r="EA142" s="202"/>
      <c r="EB142" s="202"/>
      <c r="EC142" s="202"/>
      <c r="ED142" s="202"/>
      <c r="EE142" s="202"/>
      <c r="EF142" s="202"/>
      <c r="EG142" s="202"/>
      <c r="EH142" s="202"/>
      <c r="EI142" s="202"/>
      <c r="EJ142" s="202"/>
      <c r="EK142" s="202"/>
      <c r="EL142" s="202"/>
      <c r="EM142" s="202"/>
      <c r="EN142" s="202"/>
      <c r="EO142" s="202"/>
      <c r="EP142" s="202"/>
      <c r="EQ142" s="202"/>
      <c r="ER142" s="202"/>
      <c r="ES142" s="202"/>
      <c r="ET142" s="202"/>
      <c r="EU142" s="202"/>
      <c r="EV142" s="202"/>
      <c r="EW142" s="202"/>
      <c r="EX142" s="202"/>
      <c r="EY142" s="202"/>
      <c r="EZ142" s="202"/>
      <c r="FA142" s="202"/>
      <c r="FB142" s="202"/>
      <c r="FC142" s="202"/>
      <c r="FD142" s="202"/>
      <c r="FE142" s="202"/>
      <c r="FF142" s="202"/>
      <c r="FG142" s="202"/>
      <c r="FH142" s="202"/>
      <c r="FI142" s="202"/>
      <c r="FJ142" s="202"/>
      <c r="FK142" s="202"/>
      <c r="FL142" s="202"/>
      <c r="FM142" s="202"/>
      <c r="FN142" s="202"/>
      <c r="FO142" s="202"/>
      <c r="FP142" s="202"/>
      <c r="FQ142" s="202"/>
      <c r="FR142" s="202"/>
      <c r="FS142" s="202"/>
      <c r="FT142" s="202"/>
      <c r="FU142" s="202"/>
      <c r="FV142" s="202"/>
      <c r="FW142" s="202"/>
      <c r="FX142" s="202"/>
      <c r="FY142" s="202"/>
      <c r="FZ142" s="202"/>
      <c r="GA142" s="202"/>
      <c r="GB142" s="202"/>
    </row>
    <row r="143" spans="1:184" x14ac:dyDescent="0.2">
      <c r="A143" s="205">
        <f t="shared" ref="A143:A206" si="3">IFERROR(VALUE(LEFT(B143,4)),"")</f>
        <v>2941</v>
      </c>
      <c r="B143" s="215" t="s">
        <v>2366</v>
      </c>
      <c r="C143" s="216">
        <v>105</v>
      </c>
      <c r="D143" s="217">
        <v>26.799999237060547</v>
      </c>
      <c r="E143" s="218">
        <v>0.41</v>
      </c>
      <c r="F143" s="216">
        <v>102</v>
      </c>
      <c r="G143" s="216">
        <v>3</v>
      </c>
      <c r="H143" s="219" t="s">
        <v>2116</v>
      </c>
      <c r="I143" s="219" t="s">
        <v>2117</v>
      </c>
      <c r="J143" s="217">
        <v>2.5</v>
      </c>
      <c r="K143" s="218">
        <v>0.32</v>
      </c>
      <c r="L143" s="216">
        <v>100</v>
      </c>
      <c r="M143" s="216">
        <v>5</v>
      </c>
      <c r="N143" s="219" t="s">
        <v>1548</v>
      </c>
      <c r="O143" s="219" t="s">
        <v>1549</v>
      </c>
      <c r="P143" s="217">
        <v>7.0999999046325684</v>
      </c>
      <c r="Q143" s="218">
        <v>0.37</v>
      </c>
      <c r="R143" s="216">
        <v>105</v>
      </c>
      <c r="T143" s="219" t="s">
        <v>1545</v>
      </c>
      <c r="V143" s="217">
        <v>11.199999809265137</v>
      </c>
      <c r="W143" s="218">
        <v>0.47</v>
      </c>
      <c r="X143" s="216">
        <v>97</v>
      </c>
      <c r="Y143" s="216">
        <v>8</v>
      </c>
      <c r="Z143" s="219" t="s">
        <v>4785</v>
      </c>
      <c r="AA143" s="219" t="s">
        <v>4786</v>
      </c>
      <c r="AB143" s="217">
        <v>6</v>
      </c>
      <c r="AC143" s="218">
        <v>0.4</v>
      </c>
      <c r="AD143" s="216">
        <v>102</v>
      </c>
      <c r="AE143" s="216">
        <v>3</v>
      </c>
      <c r="AF143" s="219" t="s">
        <v>2116</v>
      </c>
      <c r="AG143" s="219" t="s">
        <v>2117</v>
      </c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  <c r="DK143" s="202"/>
      <c r="DL143" s="202"/>
      <c r="DM143" s="202"/>
      <c r="DN143" s="202"/>
      <c r="DO143" s="202"/>
      <c r="DP143" s="202"/>
      <c r="DQ143" s="202"/>
      <c r="DR143" s="202"/>
      <c r="DS143" s="202"/>
      <c r="DT143" s="202"/>
      <c r="DU143" s="202"/>
      <c r="DV143" s="202"/>
      <c r="DW143" s="202"/>
      <c r="DX143" s="202"/>
      <c r="DY143" s="202"/>
      <c r="DZ143" s="202"/>
      <c r="EA143" s="202"/>
      <c r="EB143" s="202"/>
      <c r="EC143" s="202"/>
      <c r="ED143" s="202"/>
      <c r="EE143" s="202"/>
      <c r="EF143" s="202"/>
      <c r="EG143" s="202"/>
      <c r="EH143" s="202"/>
      <c r="EI143" s="202"/>
      <c r="EJ143" s="202"/>
      <c r="EK143" s="202"/>
      <c r="EL143" s="202"/>
      <c r="EM143" s="202"/>
      <c r="EN143" s="202"/>
      <c r="EO143" s="202"/>
      <c r="EP143" s="202"/>
      <c r="EQ143" s="202"/>
      <c r="ER143" s="202"/>
      <c r="ES143" s="202"/>
      <c r="ET143" s="202"/>
      <c r="EU143" s="202"/>
      <c r="EV143" s="202"/>
      <c r="EW143" s="202"/>
      <c r="EX143" s="202"/>
      <c r="EY143" s="202"/>
      <c r="EZ143" s="202"/>
      <c r="FA143" s="202"/>
      <c r="FB143" s="202"/>
      <c r="FC143" s="202"/>
      <c r="FD143" s="202"/>
      <c r="FE143" s="202"/>
      <c r="FF143" s="202"/>
      <c r="FG143" s="202"/>
      <c r="FH143" s="202"/>
      <c r="FI143" s="202"/>
      <c r="FJ143" s="202"/>
      <c r="FK143" s="202"/>
      <c r="FL143" s="202"/>
      <c r="FM143" s="202"/>
      <c r="FN143" s="202"/>
      <c r="FO143" s="202"/>
      <c r="FP143" s="202"/>
      <c r="FQ143" s="202"/>
      <c r="FR143" s="202"/>
      <c r="FS143" s="202"/>
      <c r="FT143" s="202"/>
      <c r="FU143" s="202"/>
      <c r="FV143" s="202"/>
      <c r="FW143" s="202"/>
      <c r="FX143" s="202"/>
      <c r="FY143" s="202"/>
      <c r="FZ143" s="202"/>
      <c r="GA143" s="202"/>
      <c r="GB143" s="202"/>
    </row>
    <row r="144" spans="1:184" x14ac:dyDescent="0.2">
      <c r="A144" s="205">
        <f t="shared" si="3"/>
        <v>2981</v>
      </c>
      <c r="B144" s="204" t="s">
        <v>2367</v>
      </c>
      <c r="C144" s="211">
        <v>50</v>
      </c>
      <c r="D144" s="212">
        <v>26.600000381469727</v>
      </c>
      <c r="E144" s="213">
        <v>0.4</v>
      </c>
      <c r="F144" s="211">
        <v>49</v>
      </c>
      <c r="G144" s="211">
        <v>1</v>
      </c>
      <c r="H144" s="214" t="s">
        <v>2504</v>
      </c>
      <c r="I144" s="214" t="s">
        <v>2505</v>
      </c>
      <c r="J144" s="212">
        <v>2.2999999523162842</v>
      </c>
      <c r="K144" s="213">
        <v>0.3</v>
      </c>
      <c r="L144" s="211">
        <v>48</v>
      </c>
      <c r="M144" s="211">
        <v>2</v>
      </c>
      <c r="N144" s="214" t="s">
        <v>2506</v>
      </c>
      <c r="O144" s="214" t="s">
        <v>2507</v>
      </c>
      <c r="P144" s="212">
        <v>7.1999998092651367</v>
      </c>
      <c r="Q144" s="213">
        <v>0.38</v>
      </c>
      <c r="R144" s="211">
        <v>49</v>
      </c>
      <c r="S144" s="211">
        <v>1</v>
      </c>
      <c r="T144" s="214" t="s">
        <v>2504</v>
      </c>
      <c r="U144" s="214" t="s">
        <v>2505</v>
      </c>
      <c r="V144" s="212">
        <v>11</v>
      </c>
      <c r="W144" s="213">
        <v>0.46</v>
      </c>
      <c r="X144" s="211">
        <v>48</v>
      </c>
      <c r="Y144" s="211">
        <v>2</v>
      </c>
      <c r="Z144" s="214" t="s">
        <v>2506</v>
      </c>
      <c r="AA144" s="214" t="s">
        <v>2507</v>
      </c>
      <c r="AB144" s="212">
        <v>6</v>
      </c>
      <c r="AC144" s="213">
        <v>0.4</v>
      </c>
      <c r="AD144" s="211">
        <v>48</v>
      </c>
      <c r="AE144" s="211">
        <v>2</v>
      </c>
      <c r="AF144" s="214" t="s">
        <v>2506</v>
      </c>
      <c r="AG144" s="214" t="s">
        <v>2507</v>
      </c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  <c r="DK144" s="202"/>
      <c r="DL144" s="202"/>
      <c r="DM144" s="202"/>
      <c r="DN144" s="202"/>
      <c r="DO144" s="202"/>
      <c r="DP144" s="202"/>
      <c r="DQ144" s="202"/>
      <c r="DR144" s="202"/>
      <c r="DS144" s="202"/>
      <c r="DT144" s="202"/>
      <c r="DU144" s="202"/>
      <c r="DV144" s="202"/>
      <c r="DW144" s="202"/>
      <c r="DX144" s="202"/>
      <c r="DY144" s="202"/>
      <c r="DZ144" s="202"/>
      <c r="EA144" s="202"/>
      <c r="EB144" s="202"/>
      <c r="EC144" s="202"/>
      <c r="ED144" s="202"/>
      <c r="EE144" s="202"/>
      <c r="EF144" s="202"/>
      <c r="EG144" s="202"/>
      <c r="EH144" s="202"/>
      <c r="EI144" s="202"/>
      <c r="EJ144" s="202"/>
      <c r="EK144" s="202"/>
      <c r="EL144" s="202"/>
      <c r="EM144" s="202"/>
      <c r="EN144" s="202"/>
      <c r="EO144" s="202"/>
      <c r="EP144" s="202"/>
      <c r="EQ144" s="202"/>
      <c r="ER144" s="202"/>
      <c r="ES144" s="202"/>
      <c r="ET144" s="202"/>
      <c r="EU144" s="202"/>
      <c r="EV144" s="202"/>
      <c r="EW144" s="202"/>
      <c r="EX144" s="202"/>
      <c r="EY144" s="202"/>
      <c r="EZ144" s="202"/>
      <c r="FA144" s="202"/>
      <c r="FB144" s="202"/>
      <c r="FC144" s="202"/>
      <c r="FD144" s="202"/>
      <c r="FE144" s="202"/>
      <c r="FF144" s="202"/>
      <c r="FG144" s="202"/>
      <c r="FH144" s="202"/>
      <c r="FI144" s="202"/>
      <c r="FJ144" s="202"/>
      <c r="FK144" s="202"/>
      <c r="FL144" s="202"/>
      <c r="FM144" s="202"/>
      <c r="FN144" s="202"/>
      <c r="FO144" s="202"/>
      <c r="FP144" s="202"/>
      <c r="FQ144" s="202"/>
      <c r="FR144" s="202"/>
      <c r="FS144" s="202"/>
      <c r="FT144" s="202"/>
      <c r="FU144" s="202"/>
      <c r="FV144" s="202"/>
      <c r="FW144" s="202"/>
      <c r="FX144" s="202"/>
      <c r="FY144" s="202"/>
      <c r="FZ144" s="202"/>
      <c r="GA144" s="202"/>
      <c r="GB144" s="202"/>
    </row>
    <row r="145" spans="1:184" x14ac:dyDescent="0.2">
      <c r="A145" s="205">
        <f t="shared" si="3"/>
        <v>3021</v>
      </c>
      <c r="B145" s="215" t="s">
        <v>2368</v>
      </c>
      <c r="C145" s="216">
        <v>97</v>
      </c>
      <c r="D145" s="217">
        <v>24.200000762939453</v>
      </c>
      <c r="E145" s="218">
        <v>0.37</v>
      </c>
      <c r="F145" s="216">
        <v>95</v>
      </c>
      <c r="G145" s="216">
        <v>2</v>
      </c>
      <c r="H145" s="219" t="s">
        <v>2225</v>
      </c>
      <c r="I145" s="219" t="s">
        <v>2226</v>
      </c>
      <c r="J145" s="217">
        <v>2.2999999523162842</v>
      </c>
      <c r="K145" s="218">
        <v>0.28999999999999998</v>
      </c>
      <c r="L145" s="216">
        <v>94</v>
      </c>
      <c r="M145" s="216">
        <v>3</v>
      </c>
      <c r="N145" s="219" t="s">
        <v>3359</v>
      </c>
      <c r="O145" s="219" t="s">
        <v>3360</v>
      </c>
      <c r="P145" s="217">
        <v>6.5</v>
      </c>
      <c r="Q145" s="218">
        <v>0.34</v>
      </c>
      <c r="R145" s="216">
        <v>95</v>
      </c>
      <c r="S145" s="216">
        <v>2</v>
      </c>
      <c r="T145" s="219" t="s">
        <v>2225</v>
      </c>
      <c r="U145" s="219" t="s">
        <v>2226</v>
      </c>
      <c r="V145" s="217">
        <v>9.8999996185302734</v>
      </c>
      <c r="W145" s="218">
        <v>0.41</v>
      </c>
      <c r="X145" s="216">
        <v>91</v>
      </c>
      <c r="Y145" s="216">
        <v>6</v>
      </c>
      <c r="Z145" s="219" t="s">
        <v>1899</v>
      </c>
      <c r="AA145" s="219" t="s">
        <v>1900</v>
      </c>
      <c r="AB145" s="217">
        <v>5.5</v>
      </c>
      <c r="AC145" s="218">
        <v>0.36</v>
      </c>
      <c r="AD145" s="216">
        <v>92</v>
      </c>
      <c r="AE145" s="216">
        <v>5</v>
      </c>
      <c r="AF145" s="219" t="s">
        <v>4787</v>
      </c>
      <c r="AG145" s="219" t="s">
        <v>4788</v>
      </c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  <c r="DK145" s="202"/>
      <c r="DL145" s="202"/>
      <c r="DM145" s="202"/>
      <c r="DN145" s="202"/>
      <c r="DO145" s="202"/>
      <c r="DP145" s="202"/>
      <c r="DQ145" s="202"/>
      <c r="DR145" s="202"/>
      <c r="DS145" s="202"/>
      <c r="DT145" s="202"/>
      <c r="DU145" s="202"/>
      <c r="DV145" s="202"/>
      <c r="DW145" s="202"/>
      <c r="DX145" s="202"/>
      <c r="DY145" s="202"/>
      <c r="DZ145" s="202"/>
      <c r="EA145" s="202"/>
      <c r="EB145" s="202"/>
      <c r="EC145" s="202"/>
      <c r="ED145" s="202"/>
      <c r="EE145" s="202"/>
      <c r="EF145" s="202"/>
      <c r="EG145" s="202"/>
      <c r="EH145" s="202"/>
      <c r="EI145" s="202"/>
      <c r="EJ145" s="202"/>
      <c r="EK145" s="202"/>
      <c r="EL145" s="202"/>
      <c r="EM145" s="202"/>
      <c r="EN145" s="202"/>
      <c r="EO145" s="202"/>
      <c r="EP145" s="202"/>
      <c r="EQ145" s="202"/>
      <c r="ER145" s="202"/>
      <c r="ES145" s="202"/>
      <c r="ET145" s="202"/>
      <c r="EU145" s="202"/>
      <c r="EV145" s="202"/>
      <c r="EW145" s="202"/>
      <c r="EX145" s="202"/>
      <c r="EY145" s="202"/>
      <c r="EZ145" s="202"/>
      <c r="FA145" s="202"/>
      <c r="FB145" s="202"/>
      <c r="FC145" s="202"/>
      <c r="FD145" s="202"/>
      <c r="FE145" s="202"/>
      <c r="FF145" s="202"/>
      <c r="FG145" s="202"/>
      <c r="FH145" s="202"/>
      <c r="FI145" s="202"/>
      <c r="FJ145" s="202"/>
      <c r="FK145" s="202"/>
      <c r="FL145" s="202"/>
      <c r="FM145" s="202"/>
      <c r="FN145" s="202"/>
      <c r="FO145" s="202"/>
      <c r="FP145" s="202"/>
      <c r="FQ145" s="202"/>
      <c r="FR145" s="202"/>
      <c r="FS145" s="202"/>
      <c r="FT145" s="202"/>
      <c r="FU145" s="202"/>
      <c r="FV145" s="202"/>
      <c r="FW145" s="202"/>
      <c r="FX145" s="202"/>
      <c r="FY145" s="202"/>
      <c r="FZ145" s="202"/>
      <c r="GA145" s="202"/>
      <c r="GB145" s="202"/>
    </row>
    <row r="146" spans="1:184" x14ac:dyDescent="0.2">
      <c r="A146" s="205">
        <f t="shared" si="3"/>
        <v>3024</v>
      </c>
      <c r="B146" s="204" t="s">
        <v>2369</v>
      </c>
      <c r="C146" s="211">
        <v>58</v>
      </c>
      <c r="D146" s="212">
        <v>27.200000762939453</v>
      </c>
      <c r="E146" s="213">
        <v>0.41</v>
      </c>
      <c r="F146" s="211">
        <v>58</v>
      </c>
      <c r="H146" s="214" t="s">
        <v>1545</v>
      </c>
      <c r="J146" s="212">
        <v>2.5</v>
      </c>
      <c r="K146" s="213">
        <v>0.31</v>
      </c>
      <c r="L146" s="211">
        <v>58</v>
      </c>
      <c r="N146" s="214" t="s">
        <v>1545</v>
      </c>
      <c r="P146" s="212">
        <v>7.0999999046325684</v>
      </c>
      <c r="Q146" s="213">
        <v>0.37</v>
      </c>
      <c r="R146" s="211">
        <v>57</v>
      </c>
      <c r="S146" s="211">
        <v>1</v>
      </c>
      <c r="T146" s="214" t="s">
        <v>2608</v>
      </c>
      <c r="U146" s="214" t="s">
        <v>2609</v>
      </c>
      <c r="V146" s="212">
        <v>11.399999618530273</v>
      </c>
      <c r="W146" s="213">
        <v>0.48</v>
      </c>
      <c r="X146" s="211">
        <v>55</v>
      </c>
      <c r="Y146" s="211">
        <v>3</v>
      </c>
      <c r="Z146" s="214" t="s">
        <v>2610</v>
      </c>
      <c r="AA146" s="214" t="s">
        <v>2611</v>
      </c>
      <c r="AB146" s="212">
        <v>6.1999998092651367</v>
      </c>
      <c r="AC146" s="213">
        <v>0.41</v>
      </c>
      <c r="AD146" s="211">
        <v>56</v>
      </c>
      <c r="AE146" s="211">
        <v>2</v>
      </c>
      <c r="AF146" s="214" t="s">
        <v>1877</v>
      </c>
      <c r="AG146" s="214" t="s">
        <v>1878</v>
      </c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  <c r="DK146" s="202"/>
      <c r="DL146" s="202"/>
      <c r="DM146" s="202"/>
      <c r="DN146" s="202"/>
      <c r="DO146" s="202"/>
      <c r="DP146" s="202"/>
      <c r="DQ146" s="202"/>
      <c r="DR146" s="202"/>
      <c r="DS146" s="202"/>
      <c r="DT146" s="202"/>
      <c r="DU146" s="202"/>
      <c r="DV146" s="202"/>
      <c r="DW146" s="202"/>
      <c r="DX146" s="202"/>
      <c r="DY146" s="202"/>
      <c r="DZ146" s="202"/>
      <c r="EA146" s="202"/>
      <c r="EB146" s="202"/>
      <c r="EC146" s="202"/>
      <c r="ED146" s="202"/>
      <c r="EE146" s="202"/>
      <c r="EF146" s="202"/>
      <c r="EG146" s="202"/>
      <c r="EH146" s="202"/>
      <c r="EI146" s="202"/>
      <c r="EJ146" s="202"/>
      <c r="EK146" s="202"/>
      <c r="EL146" s="202"/>
      <c r="EM146" s="202"/>
      <c r="EN146" s="202"/>
      <c r="EO146" s="202"/>
      <c r="EP146" s="202"/>
      <c r="EQ146" s="202"/>
      <c r="ER146" s="202"/>
      <c r="ES146" s="202"/>
      <c r="ET146" s="202"/>
      <c r="EU146" s="202"/>
      <c r="EV146" s="202"/>
      <c r="EW146" s="202"/>
      <c r="EX146" s="202"/>
      <c r="EY146" s="202"/>
      <c r="EZ146" s="202"/>
      <c r="FA146" s="202"/>
      <c r="FB146" s="202"/>
      <c r="FC146" s="202"/>
      <c r="FD146" s="202"/>
      <c r="FE146" s="202"/>
      <c r="FF146" s="202"/>
      <c r="FG146" s="202"/>
      <c r="FH146" s="202"/>
      <c r="FI146" s="202"/>
      <c r="FJ146" s="202"/>
      <c r="FK146" s="202"/>
      <c r="FL146" s="202"/>
      <c r="FM146" s="202"/>
      <c r="FN146" s="202"/>
      <c r="FO146" s="202"/>
      <c r="FP146" s="202"/>
      <c r="FQ146" s="202"/>
      <c r="FR146" s="202"/>
      <c r="FS146" s="202"/>
      <c r="FT146" s="202"/>
      <c r="FU146" s="202"/>
      <c r="FV146" s="202"/>
      <c r="FW146" s="202"/>
      <c r="FX146" s="202"/>
      <c r="FY146" s="202"/>
      <c r="FZ146" s="202"/>
      <c r="GA146" s="202"/>
      <c r="GB146" s="202"/>
    </row>
    <row r="147" spans="1:184" x14ac:dyDescent="0.2">
      <c r="A147" s="205">
        <f t="shared" si="3"/>
        <v>3025</v>
      </c>
      <c r="B147" s="215" t="s">
        <v>2372</v>
      </c>
      <c r="C147" s="216">
        <v>33</v>
      </c>
      <c r="D147" s="217">
        <v>37.099998474121094</v>
      </c>
      <c r="E147" s="218">
        <v>0.56000000000000005</v>
      </c>
      <c r="F147" s="216">
        <v>28</v>
      </c>
      <c r="G147" s="216">
        <v>5</v>
      </c>
      <c r="H147" s="219" t="s">
        <v>2775</v>
      </c>
      <c r="I147" s="219" t="s">
        <v>2776</v>
      </c>
      <c r="J147" s="217">
        <v>3.9000000953674316</v>
      </c>
      <c r="K147" s="218">
        <v>0.49</v>
      </c>
      <c r="L147" s="216">
        <v>28</v>
      </c>
      <c r="M147" s="216">
        <v>5</v>
      </c>
      <c r="N147" s="219" t="s">
        <v>2775</v>
      </c>
      <c r="O147" s="219" t="s">
        <v>2776</v>
      </c>
      <c r="P147" s="217">
        <v>9.3999996185302734</v>
      </c>
      <c r="Q147" s="218">
        <v>0.5</v>
      </c>
      <c r="R147" s="216">
        <v>31</v>
      </c>
      <c r="S147" s="216">
        <v>2</v>
      </c>
      <c r="T147" s="219" t="s">
        <v>2777</v>
      </c>
      <c r="U147" s="219" t="s">
        <v>2778</v>
      </c>
      <c r="V147" s="217">
        <v>15.300000190734863</v>
      </c>
      <c r="W147" s="218">
        <v>0.64</v>
      </c>
      <c r="X147" s="216">
        <v>18</v>
      </c>
      <c r="Y147" s="216">
        <v>15</v>
      </c>
      <c r="Z147" s="219" t="s">
        <v>4789</v>
      </c>
      <c r="AA147" s="219" t="s">
        <v>4790</v>
      </c>
      <c r="AB147" s="217">
        <v>8.5</v>
      </c>
      <c r="AC147" s="218">
        <v>0.56999999999999995</v>
      </c>
      <c r="AD147" s="216">
        <v>23</v>
      </c>
      <c r="AE147" s="216">
        <v>10</v>
      </c>
      <c r="AF147" s="219" t="s">
        <v>4791</v>
      </c>
      <c r="AG147" s="219" t="s">
        <v>4792</v>
      </c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  <c r="DK147" s="202"/>
      <c r="DL147" s="202"/>
      <c r="DM147" s="202"/>
      <c r="DN147" s="202"/>
      <c r="DO147" s="202"/>
      <c r="DP147" s="202"/>
      <c r="DQ147" s="202"/>
      <c r="DR147" s="202"/>
      <c r="DS147" s="202"/>
      <c r="DT147" s="202"/>
      <c r="DU147" s="202"/>
      <c r="DV147" s="202"/>
      <c r="DW147" s="202"/>
      <c r="DX147" s="202"/>
      <c r="DY147" s="202"/>
      <c r="DZ147" s="202"/>
      <c r="EA147" s="202"/>
      <c r="EB147" s="202"/>
      <c r="EC147" s="202"/>
      <c r="ED147" s="202"/>
      <c r="EE147" s="202"/>
      <c r="EF147" s="202"/>
      <c r="EG147" s="202"/>
      <c r="EH147" s="202"/>
      <c r="EI147" s="202"/>
      <c r="EJ147" s="202"/>
      <c r="EK147" s="202"/>
      <c r="EL147" s="202"/>
      <c r="EM147" s="202"/>
      <c r="EN147" s="202"/>
      <c r="EO147" s="202"/>
      <c r="EP147" s="202"/>
      <c r="EQ147" s="202"/>
      <c r="ER147" s="202"/>
      <c r="ES147" s="202"/>
      <c r="ET147" s="202"/>
      <c r="EU147" s="202"/>
      <c r="EV147" s="202"/>
      <c r="EW147" s="202"/>
      <c r="EX147" s="202"/>
      <c r="EY147" s="202"/>
      <c r="EZ147" s="202"/>
      <c r="FA147" s="202"/>
      <c r="FB147" s="202"/>
      <c r="FC147" s="202"/>
      <c r="FD147" s="202"/>
      <c r="FE147" s="202"/>
      <c r="FF147" s="202"/>
      <c r="FG147" s="202"/>
      <c r="FH147" s="202"/>
      <c r="FI147" s="202"/>
      <c r="FJ147" s="202"/>
      <c r="FK147" s="202"/>
      <c r="FL147" s="202"/>
      <c r="FM147" s="202"/>
      <c r="FN147" s="202"/>
      <c r="FO147" s="202"/>
      <c r="FP147" s="202"/>
      <c r="FQ147" s="202"/>
      <c r="FR147" s="202"/>
      <c r="FS147" s="202"/>
      <c r="FT147" s="202"/>
      <c r="FU147" s="202"/>
      <c r="FV147" s="202"/>
      <c r="FW147" s="202"/>
      <c r="FX147" s="202"/>
      <c r="FY147" s="202"/>
      <c r="FZ147" s="202"/>
      <c r="GA147" s="202"/>
      <c r="GB147" s="202"/>
    </row>
    <row r="148" spans="1:184" x14ac:dyDescent="0.2">
      <c r="A148" s="205">
        <f t="shared" si="3"/>
        <v>3030</v>
      </c>
      <c r="B148" s="204" t="s">
        <v>2379</v>
      </c>
      <c r="C148" s="211">
        <v>150</v>
      </c>
      <c r="D148" s="212">
        <v>35.400001525878906</v>
      </c>
      <c r="E148" s="213">
        <v>0.54</v>
      </c>
      <c r="F148" s="211">
        <v>128</v>
      </c>
      <c r="G148" s="211">
        <v>22</v>
      </c>
      <c r="H148" s="214" t="s">
        <v>4793</v>
      </c>
      <c r="I148" s="214" t="s">
        <v>4794</v>
      </c>
      <c r="J148" s="212">
        <v>3.4000000953674316</v>
      </c>
      <c r="K148" s="213">
        <v>0.43</v>
      </c>
      <c r="L148" s="211">
        <v>131</v>
      </c>
      <c r="M148" s="211">
        <v>19</v>
      </c>
      <c r="N148" s="214" t="s">
        <v>4795</v>
      </c>
      <c r="O148" s="214" t="s">
        <v>4796</v>
      </c>
      <c r="P148" s="212">
        <v>9.6999998092651367</v>
      </c>
      <c r="Q148" s="213">
        <v>0.51</v>
      </c>
      <c r="R148" s="211">
        <v>135</v>
      </c>
      <c r="S148" s="211">
        <v>15</v>
      </c>
      <c r="T148" s="214" t="s">
        <v>1755</v>
      </c>
      <c r="U148" s="214" t="s">
        <v>1756</v>
      </c>
      <c r="V148" s="212">
        <v>14.399999618530273</v>
      </c>
      <c r="W148" s="213">
        <v>0.6</v>
      </c>
      <c r="X148" s="211">
        <v>109</v>
      </c>
      <c r="Y148" s="211">
        <v>41</v>
      </c>
      <c r="Z148" s="214" t="s">
        <v>4797</v>
      </c>
      <c r="AA148" s="214" t="s">
        <v>4798</v>
      </c>
      <c r="AB148" s="212">
        <v>7.9000000953674316</v>
      </c>
      <c r="AC148" s="213">
        <v>0.53</v>
      </c>
      <c r="AD148" s="211">
        <v>128</v>
      </c>
      <c r="AE148" s="211">
        <v>22</v>
      </c>
      <c r="AF148" s="214" t="s">
        <v>4793</v>
      </c>
      <c r="AG148" s="214" t="s">
        <v>4794</v>
      </c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  <c r="DK148" s="202"/>
      <c r="DL148" s="202"/>
      <c r="DM148" s="202"/>
      <c r="DN148" s="202"/>
      <c r="DO148" s="202"/>
      <c r="DP148" s="202"/>
      <c r="DQ148" s="202"/>
      <c r="DR148" s="202"/>
      <c r="DS148" s="202"/>
      <c r="DT148" s="202"/>
      <c r="DU148" s="202"/>
      <c r="DV148" s="202"/>
      <c r="DW148" s="202"/>
      <c r="DX148" s="202"/>
      <c r="DY148" s="202"/>
      <c r="DZ148" s="202"/>
      <c r="EA148" s="202"/>
      <c r="EB148" s="202"/>
      <c r="EC148" s="202"/>
      <c r="ED148" s="202"/>
      <c r="EE148" s="202"/>
      <c r="EF148" s="202"/>
      <c r="EG148" s="202"/>
      <c r="EH148" s="202"/>
      <c r="EI148" s="202"/>
      <c r="EJ148" s="202"/>
      <c r="EK148" s="202"/>
      <c r="EL148" s="202"/>
      <c r="EM148" s="202"/>
      <c r="EN148" s="202"/>
      <c r="EO148" s="202"/>
      <c r="EP148" s="202"/>
      <c r="EQ148" s="202"/>
      <c r="ER148" s="202"/>
      <c r="ES148" s="202"/>
      <c r="ET148" s="202"/>
      <c r="EU148" s="202"/>
      <c r="EV148" s="202"/>
      <c r="EW148" s="202"/>
      <c r="EX148" s="202"/>
      <c r="EY148" s="202"/>
      <c r="EZ148" s="202"/>
      <c r="FA148" s="202"/>
      <c r="FB148" s="202"/>
      <c r="FC148" s="202"/>
      <c r="FD148" s="202"/>
      <c r="FE148" s="202"/>
      <c r="FF148" s="202"/>
      <c r="FG148" s="202"/>
      <c r="FH148" s="202"/>
      <c r="FI148" s="202"/>
      <c r="FJ148" s="202"/>
      <c r="FK148" s="202"/>
      <c r="FL148" s="202"/>
      <c r="FM148" s="202"/>
      <c r="FN148" s="202"/>
      <c r="FO148" s="202"/>
      <c r="FP148" s="202"/>
      <c r="FQ148" s="202"/>
      <c r="FR148" s="202"/>
      <c r="FS148" s="202"/>
      <c r="FT148" s="202"/>
      <c r="FU148" s="202"/>
      <c r="FV148" s="202"/>
      <c r="FW148" s="202"/>
      <c r="FX148" s="202"/>
      <c r="FY148" s="202"/>
      <c r="FZ148" s="202"/>
      <c r="GA148" s="202"/>
      <c r="GB148" s="202"/>
    </row>
    <row r="149" spans="1:184" x14ac:dyDescent="0.2">
      <c r="A149" s="205">
        <f t="shared" si="3"/>
        <v>3034</v>
      </c>
      <c r="B149" s="215" t="s">
        <v>3922</v>
      </c>
      <c r="C149" s="216">
        <v>11</v>
      </c>
      <c r="D149" s="217">
        <v>31.299999237060547</v>
      </c>
      <c r="E149" s="218">
        <v>0.47</v>
      </c>
      <c r="F149" s="216">
        <v>10</v>
      </c>
      <c r="G149" s="216">
        <v>1</v>
      </c>
      <c r="H149" s="219" t="s">
        <v>1665</v>
      </c>
      <c r="I149" s="219" t="s">
        <v>1666</v>
      </c>
      <c r="J149" s="217">
        <v>3.2000000476837158</v>
      </c>
      <c r="K149" s="218">
        <v>0.4</v>
      </c>
      <c r="L149" s="216">
        <v>11</v>
      </c>
      <c r="N149" s="219" t="s">
        <v>1545</v>
      </c>
      <c r="P149" s="217">
        <v>8</v>
      </c>
      <c r="Q149" s="218">
        <v>0.42</v>
      </c>
      <c r="R149" s="216">
        <v>10</v>
      </c>
      <c r="S149" s="216">
        <v>1</v>
      </c>
      <c r="T149" s="219" t="s">
        <v>1665</v>
      </c>
      <c r="U149" s="219" t="s">
        <v>1666</v>
      </c>
      <c r="V149" s="217">
        <v>12.600000381469727</v>
      </c>
      <c r="W149" s="218">
        <v>0.53</v>
      </c>
      <c r="X149" s="216">
        <v>9</v>
      </c>
      <c r="Y149" s="216">
        <v>2</v>
      </c>
      <c r="Z149" s="219" t="s">
        <v>3697</v>
      </c>
      <c r="AA149" s="219" t="s">
        <v>3698</v>
      </c>
      <c r="AB149" s="217">
        <v>7.5</v>
      </c>
      <c r="AC149" s="218">
        <v>0.5</v>
      </c>
      <c r="AD149" s="216">
        <v>9</v>
      </c>
      <c r="AE149" s="216">
        <v>2</v>
      </c>
      <c r="AF149" s="219" t="s">
        <v>3697</v>
      </c>
      <c r="AG149" s="219" t="s">
        <v>3698</v>
      </c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  <c r="DK149" s="202"/>
      <c r="DL149" s="202"/>
      <c r="DM149" s="202"/>
      <c r="DN149" s="202"/>
      <c r="DO149" s="202"/>
      <c r="DP149" s="202"/>
      <c r="DQ149" s="202"/>
      <c r="DR149" s="202"/>
      <c r="DS149" s="202"/>
      <c r="DT149" s="202"/>
      <c r="DU149" s="202"/>
      <c r="DV149" s="202"/>
      <c r="DW149" s="202"/>
      <c r="DX149" s="202"/>
      <c r="DY149" s="202"/>
      <c r="DZ149" s="202"/>
      <c r="EA149" s="202"/>
      <c r="EB149" s="202"/>
      <c r="EC149" s="202"/>
      <c r="ED149" s="202"/>
      <c r="EE149" s="202"/>
      <c r="EF149" s="202"/>
      <c r="EG149" s="202"/>
      <c r="EH149" s="202"/>
      <c r="EI149" s="202"/>
      <c r="EJ149" s="202"/>
      <c r="EK149" s="202"/>
      <c r="EL149" s="202"/>
      <c r="EM149" s="202"/>
      <c r="EN149" s="202"/>
      <c r="EO149" s="202"/>
      <c r="EP149" s="202"/>
      <c r="EQ149" s="202"/>
      <c r="ER149" s="202"/>
      <c r="ES149" s="202"/>
      <c r="ET149" s="202"/>
      <c r="EU149" s="202"/>
      <c r="EV149" s="202"/>
      <c r="EW149" s="202"/>
      <c r="EX149" s="202"/>
      <c r="EY149" s="202"/>
      <c r="EZ149" s="202"/>
      <c r="FA149" s="202"/>
      <c r="FB149" s="202"/>
      <c r="FC149" s="202"/>
      <c r="FD149" s="202"/>
      <c r="FE149" s="202"/>
      <c r="FF149" s="202"/>
      <c r="FG149" s="202"/>
      <c r="FH149" s="202"/>
      <c r="FI149" s="202"/>
      <c r="FJ149" s="202"/>
      <c r="FK149" s="202"/>
      <c r="FL149" s="202"/>
      <c r="FM149" s="202"/>
      <c r="FN149" s="202"/>
      <c r="FO149" s="202"/>
      <c r="FP149" s="202"/>
      <c r="FQ149" s="202"/>
      <c r="FR149" s="202"/>
      <c r="FS149" s="202"/>
      <c r="FT149" s="202"/>
      <c r="FU149" s="202"/>
      <c r="FV149" s="202"/>
      <c r="FW149" s="202"/>
      <c r="FX149" s="202"/>
      <c r="FY149" s="202"/>
      <c r="FZ149" s="202"/>
      <c r="GA149" s="202"/>
      <c r="GB149" s="202"/>
    </row>
    <row r="150" spans="1:184" x14ac:dyDescent="0.2">
      <c r="A150" s="205">
        <f t="shared" si="3"/>
        <v>3035</v>
      </c>
      <c r="B150" s="204" t="s">
        <v>2386</v>
      </c>
      <c r="C150" s="211">
        <v>19</v>
      </c>
      <c r="D150" s="212">
        <v>25.899999618530273</v>
      </c>
      <c r="E150" s="213">
        <v>0.39</v>
      </c>
      <c r="F150" s="211">
        <v>17</v>
      </c>
      <c r="G150" s="211">
        <v>2</v>
      </c>
      <c r="H150" s="214" t="s">
        <v>1807</v>
      </c>
      <c r="I150" s="214" t="s">
        <v>1808</v>
      </c>
      <c r="J150" s="212">
        <v>2.5</v>
      </c>
      <c r="K150" s="213">
        <v>0.32</v>
      </c>
      <c r="L150" s="211">
        <v>19</v>
      </c>
      <c r="N150" s="214" t="s">
        <v>1545</v>
      </c>
      <c r="P150" s="212">
        <v>7.0999999046325684</v>
      </c>
      <c r="Q150" s="213">
        <v>0.37</v>
      </c>
      <c r="R150" s="211">
        <v>19</v>
      </c>
      <c r="T150" s="214" t="s">
        <v>1545</v>
      </c>
      <c r="V150" s="212">
        <v>10.699999809265137</v>
      </c>
      <c r="W150" s="213">
        <v>0.45</v>
      </c>
      <c r="X150" s="211">
        <v>17</v>
      </c>
      <c r="Y150" s="211">
        <v>2</v>
      </c>
      <c r="Z150" s="214" t="s">
        <v>1807</v>
      </c>
      <c r="AA150" s="214" t="s">
        <v>1808</v>
      </c>
      <c r="AB150" s="212">
        <v>5.5999999046325684</v>
      </c>
      <c r="AC150" s="213">
        <v>0.37</v>
      </c>
      <c r="AD150" s="211">
        <v>17</v>
      </c>
      <c r="AE150" s="211">
        <v>2</v>
      </c>
      <c r="AF150" s="214" t="s">
        <v>1807</v>
      </c>
      <c r="AG150" s="214" t="s">
        <v>1808</v>
      </c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  <c r="DK150" s="202"/>
      <c r="DL150" s="202"/>
      <c r="DM150" s="202"/>
      <c r="DN150" s="202"/>
      <c r="DO150" s="202"/>
      <c r="DP150" s="202"/>
      <c r="DQ150" s="202"/>
      <c r="DR150" s="202"/>
      <c r="DS150" s="202"/>
      <c r="DT150" s="202"/>
      <c r="DU150" s="202"/>
      <c r="DV150" s="202"/>
      <c r="DW150" s="202"/>
      <c r="DX150" s="202"/>
      <c r="DY150" s="202"/>
      <c r="DZ150" s="202"/>
      <c r="EA150" s="202"/>
      <c r="EB150" s="202"/>
      <c r="EC150" s="202"/>
      <c r="ED150" s="202"/>
      <c r="EE150" s="202"/>
      <c r="EF150" s="202"/>
      <c r="EG150" s="202"/>
      <c r="EH150" s="202"/>
      <c r="EI150" s="202"/>
      <c r="EJ150" s="202"/>
      <c r="EK150" s="202"/>
      <c r="EL150" s="202"/>
      <c r="EM150" s="202"/>
      <c r="EN150" s="202"/>
      <c r="EO150" s="202"/>
      <c r="EP150" s="202"/>
      <c r="EQ150" s="202"/>
      <c r="ER150" s="202"/>
      <c r="ES150" s="202"/>
      <c r="ET150" s="202"/>
      <c r="EU150" s="202"/>
      <c r="EV150" s="202"/>
      <c r="EW150" s="202"/>
      <c r="EX150" s="202"/>
      <c r="EY150" s="202"/>
      <c r="EZ150" s="202"/>
      <c r="FA150" s="202"/>
      <c r="FB150" s="202"/>
      <c r="FC150" s="202"/>
      <c r="FD150" s="202"/>
      <c r="FE150" s="202"/>
      <c r="FF150" s="202"/>
      <c r="FG150" s="202"/>
      <c r="FH150" s="202"/>
      <c r="FI150" s="202"/>
      <c r="FJ150" s="202"/>
      <c r="FK150" s="202"/>
      <c r="FL150" s="202"/>
      <c r="FM150" s="202"/>
      <c r="FN150" s="202"/>
      <c r="FO150" s="202"/>
      <c r="FP150" s="202"/>
      <c r="FQ150" s="202"/>
      <c r="FR150" s="202"/>
      <c r="FS150" s="202"/>
      <c r="FT150" s="202"/>
      <c r="FU150" s="202"/>
      <c r="FV150" s="202"/>
      <c r="FW150" s="202"/>
      <c r="FX150" s="202"/>
      <c r="FY150" s="202"/>
      <c r="FZ150" s="202"/>
      <c r="GA150" s="202"/>
      <c r="GB150" s="202"/>
    </row>
    <row r="151" spans="1:184" x14ac:dyDescent="0.2">
      <c r="A151" s="205">
        <f t="shared" si="3"/>
        <v>3041</v>
      </c>
      <c r="B151" s="215" t="s">
        <v>2387</v>
      </c>
      <c r="C151" s="216">
        <v>50</v>
      </c>
      <c r="D151" s="217">
        <v>26.299999237060547</v>
      </c>
      <c r="E151" s="218">
        <v>0.4</v>
      </c>
      <c r="F151" s="216">
        <v>48</v>
      </c>
      <c r="G151" s="216">
        <v>2</v>
      </c>
      <c r="H151" s="219" t="s">
        <v>2506</v>
      </c>
      <c r="I151" s="219" t="s">
        <v>2507</v>
      </c>
      <c r="J151" s="217">
        <v>2.5999999046325684</v>
      </c>
      <c r="K151" s="218">
        <v>0.33</v>
      </c>
      <c r="L151" s="216">
        <v>49</v>
      </c>
      <c r="M151" s="216">
        <v>1</v>
      </c>
      <c r="N151" s="219" t="s">
        <v>2504</v>
      </c>
      <c r="O151" s="219" t="s">
        <v>2505</v>
      </c>
      <c r="P151" s="217">
        <v>6.5999999046325684</v>
      </c>
      <c r="Q151" s="218">
        <v>0.35</v>
      </c>
      <c r="R151" s="216">
        <v>50</v>
      </c>
      <c r="T151" s="219" t="s">
        <v>1545</v>
      </c>
      <c r="V151" s="217">
        <v>11.100000381469727</v>
      </c>
      <c r="W151" s="218">
        <v>0.46</v>
      </c>
      <c r="X151" s="216">
        <v>45</v>
      </c>
      <c r="Y151" s="216">
        <v>5</v>
      </c>
      <c r="Z151" s="219" t="s">
        <v>1755</v>
      </c>
      <c r="AA151" s="219" t="s">
        <v>1756</v>
      </c>
      <c r="AB151" s="217">
        <v>5.9000000953674316</v>
      </c>
      <c r="AC151" s="218">
        <v>0.39</v>
      </c>
      <c r="AD151" s="216">
        <v>47</v>
      </c>
      <c r="AE151" s="216">
        <v>3</v>
      </c>
      <c r="AF151" s="219" t="s">
        <v>1753</v>
      </c>
      <c r="AG151" s="219" t="s">
        <v>1754</v>
      </c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  <c r="DK151" s="202"/>
      <c r="DL151" s="202"/>
      <c r="DM151" s="202"/>
      <c r="DN151" s="202"/>
      <c r="DO151" s="202"/>
      <c r="DP151" s="202"/>
      <c r="DQ151" s="202"/>
      <c r="DR151" s="202"/>
      <c r="DS151" s="202"/>
      <c r="DT151" s="202"/>
      <c r="DU151" s="202"/>
      <c r="DV151" s="202"/>
      <c r="DW151" s="202"/>
      <c r="DX151" s="202"/>
      <c r="DY151" s="202"/>
      <c r="DZ151" s="202"/>
      <c r="EA151" s="202"/>
      <c r="EB151" s="202"/>
      <c r="EC151" s="202"/>
      <c r="ED151" s="202"/>
      <c r="EE151" s="202"/>
      <c r="EF151" s="202"/>
      <c r="EG151" s="202"/>
      <c r="EH151" s="202"/>
      <c r="EI151" s="202"/>
      <c r="EJ151" s="202"/>
      <c r="EK151" s="202"/>
      <c r="EL151" s="202"/>
      <c r="EM151" s="202"/>
      <c r="EN151" s="202"/>
      <c r="EO151" s="202"/>
      <c r="EP151" s="202"/>
      <c r="EQ151" s="202"/>
      <c r="ER151" s="202"/>
      <c r="ES151" s="202"/>
      <c r="ET151" s="202"/>
      <c r="EU151" s="202"/>
      <c r="EV151" s="202"/>
      <c r="EW151" s="202"/>
      <c r="EX151" s="202"/>
      <c r="EY151" s="202"/>
      <c r="EZ151" s="202"/>
      <c r="FA151" s="202"/>
      <c r="FB151" s="202"/>
      <c r="FC151" s="202"/>
      <c r="FD151" s="202"/>
      <c r="FE151" s="202"/>
      <c r="FF151" s="202"/>
      <c r="FG151" s="202"/>
      <c r="FH151" s="202"/>
      <c r="FI151" s="202"/>
      <c r="FJ151" s="202"/>
      <c r="FK151" s="202"/>
      <c r="FL151" s="202"/>
      <c r="FM151" s="202"/>
      <c r="FN151" s="202"/>
      <c r="FO151" s="202"/>
      <c r="FP151" s="202"/>
      <c r="FQ151" s="202"/>
      <c r="FR151" s="202"/>
      <c r="FS151" s="202"/>
      <c r="FT151" s="202"/>
      <c r="FU151" s="202"/>
      <c r="FV151" s="202"/>
      <c r="FW151" s="202"/>
      <c r="FX151" s="202"/>
      <c r="FY151" s="202"/>
      <c r="FZ151" s="202"/>
      <c r="GA151" s="202"/>
      <c r="GB151" s="202"/>
    </row>
    <row r="152" spans="1:184" x14ac:dyDescent="0.2">
      <c r="A152" s="205">
        <f t="shared" si="3"/>
        <v>3051</v>
      </c>
      <c r="B152" s="204" t="s">
        <v>2388</v>
      </c>
      <c r="C152" s="211">
        <v>56</v>
      </c>
      <c r="D152" s="212">
        <v>26.399999618530273</v>
      </c>
      <c r="E152" s="213">
        <v>0.4</v>
      </c>
      <c r="F152" s="211">
        <v>54</v>
      </c>
      <c r="G152" s="211">
        <v>2</v>
      </c>
      <c r="H152" s="214" t="s">
        <v>2484</v>
      </c>
      <c r="I152" s="214" t="s">
        <v>2485</v>
      </c>
      <c r="J152" s="212">
        <v>2.2000000476837158</v>
      </c>
      <c r="K152" s="213">
        <v>0.28000000000000003</v>
      </c>
      <c r="L152" s="211">
        <v>53</v>
      </c>
      <c r="M152" s="211">
        <v>3</v>
      </c>
      <c r="N152" s="214" t="s">
        <v>1731</v>
      </c>
      <c r="O152" s="214" t="s">
        <v>1732</v>
      </c>
      <c r="P152" s="212">
        <v>7.4000000953674316</v>
      </c>
      <c r="Q152" s="213">
        <v>0.39</v>
      </c>
      <c r="R152" s="211">
        <v>55</v>
      </c>
      <c r="S152" s="211">
        <v>1</v>
      </c>
      <c r="T152" s="214" t="s">
        <v>1727</v>
      </c>
      <c r="U152" s="214" t="s">
        <v>1728</v>
      </c>
      <c r="V152" s="212">
        <v>11.100000381469727</v>
      </c>
      <c r="W152" s="213">
        <v>0.46</v>
      </c>
      <c r="X152" s="211">
        <v>53</v>
      </c>
      <c r="Y152" s="211">
        <v>3</v>
      </c>
      <c r="Z152" s="214" t="s">
        <v>1731</v>
      </c>
      <c r="AA152" s="214" t="s">
        <v>1732</v>
      </c>
      <c r="AB152" s="212">
        <v>5.6999998092651367</v>
      </c>
      <c r="AC152" s="213">
        <v>0.38</v>
      </c>
      <c r="AD152" s="211">
        <v>54</v>
      </c>
      <c r="AE152" s="211">
        <v>2</v>
      </c>
      <c r="AF152" s="214" t="s">
        <v>2484</v>
      </c>
      <c r="AG152" s="214" t="s">
        <v>2485</v>
      </c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  <c r="DK152" s="202"/>
      <c r="DL152" s="202"/>
      <c r="DM152" s="202"/>
      <c r="DN152" s="202"/>
      <c r="DO152" s="202"/>
      <c r="DP152" s="202"/>
      <c r="DQ152" s="202"/>
      <c r="DR152" s="202"/>
      <c r="DS152" s="202"/>
      <c r="DT152" s="202"/>
      <c r="DU152" s="202"/>
      <c r="DV152" s="202"/>
      <c r="DW152" s="202"/>
      <c r="DX152" s="202"/>
      <c r="DY152" s="202"/>
      <c r="DZ152" s="202"/>
      <c r="EA152" s="202"/>
      <c r="EB152" s="202"/>
      <c r="EC152" s="202"/>
      <c r="ED152" s="202"/>
      <c r="EE152" s="202"/>
      <c r="EF152" s="202"/>
      <c r="EG152" s="202"/>
      <c r="EH152" s="202"/>
      <c r="EI152" s="202"/>
      <c r="EJ152" s="202"/>
      <c r="EK152" s="202"/>
      <c r="EL152" s="202"/>
      <c r="EM152" s="202"/>
      <c r="EN152" s="202"/>
      <c r="EO152" s="202"/>
      <c r="EP152" s="202"/>
      <c r="EQ152" s="202"/>
      <c r="ER152" s="202"/>
      <c r="ES152" s="202"/>
      <c r="ET152" s="202"/>
      <c r="EU152" s="202"/>
      <c r="EV152" s="202"/>
      <c r="EW152" s="202"/>
      <c r="EX152" s="202"/>
      <c r="EY152" s="202"/>
      <c r="EZ152" s="202"/>
      <c r="FA152" s="202"/>
      <c r="FB152" s="202"/>
      <c r="FC152" s="202"/>
      <c r="FD152" s="202"/>
      <c r="FE152" s="202"/>
      <c r="FF152" s="202"/>
      <c r="FG152" s="202"/>
      <c r="FH152" s="202"/>
      <c r="FI152" s="202"/>
      <c r="FJ152" s="202"/>
      <c r="FK152" s="202"/>
      <c r="FL152" s="202"/>
      <c r="FM152" s="202"/>
      <c r="FN152" s="202"/>
      <c r="FO152" s="202"/>
      <c r="FP152" s="202"/>
      <c r="FQ152" s="202"/>
      <c r="FR152" s="202"/>
      <c r="FS152" s="202"/>
      <c r="FT152" s="202"/>
      <c r="FU152" s="202"/>
      <c r="FV152" s="202"/>
      <c r="FW152" s="202"/>
      <c r="FX152" s="202"/>
      <c r="FY152" s="202"/>
      <c r="FZ152" s="202"/>
      <c r="GA152" s="202"/>
      <c r="GB152" s="202"/>
    </row>
    <row r="153" spans="1:184" x14ac:dyDescent="0.2">
      <c r="A153" s="205">
        <f t="shared" si="3"/>
        <v>3061</v>
      </c>
      <c r="B153" s="215" t="s">
        <v>2389</v>
      </c>
      <c r="C153" s="216">
        <v>53</v>
      </c>
      <c r="D153" s="217">
        <v>36.799999237060547</v>
      </c>
      <c r="E153" s="218">
        <v>0.56000000000000005</v>
      </c>
      <c r="F153" s="216">
        <v>46</v>
      </c>
      <c r="G153" s="216">
        <v>7</v>
      </c>
      <c r="H153" s="219" t="s">
        <v>3974</v>
      </c>
      <c r="I153" s="219" t="s">
        <v>3975</v>
      </c>
      <c r="J153" s="217">
        <v>3.5999999046325684</v>
      </c>
      <c r="K153" s="218">
        <v>0.46</v>
      </c>
      <c r="L153" s="216">
        <v>45</v>
      </c>
      <c r="M153" s="216">
        <v>8</v>
      </c>
      <c r="N153" s="219" t="s">
        <v>4122</v>
      </c>
      <c r="O153" s="219" t="s">
        <v>4123</v>
      </c>
      <c r="P153" s="217">
        <v>9.8000001907348633</v>
      </c>
      <c r="Q153" s="218">
        <v>0.52</v>
      </c>
      <c r="R153" s="216">
        <v>47</v>
      </c>
      <c r="S153" s="216">
        <v>6</v>
      </c>
      <c r="T153" s="219" t="s">
        <v>3970</v>
      </c>
      <c r="U153" s="219" t="s">
        <v>3971</v>
      </c>
      <c r="V153" s="217">
        <v>15.100000381469727</v>
      </c>
      <c r="W153" s="218">
        <v>0.63</v>
      </c>
      <c r="X153" s="216">
        <v>33</v>
      </c>
      <c r="Y153" s="216">
        <v>20</v>
      </c>
      <c r="Z153" s="219" t="s">
        <v>4799</v>
      </c>
      <c r="AA153" s="219" t="s">
        <v>4800</v>
      </c>
      <c r="AB153" s="217">
        <v>8.1999998092651367</v>
      </c>
      <c r="AC153" s="218">
        <v>0.55000000000000004</v>
      </c>
      <c r="AD153" s="216">
        <v>47</v>
      </c>
      <c r="AE153" s="216">
        <v>6</v>
      </c>
      <c r="AF153" s="219" t="s">
        <v>3970</v>
      </c>
      <c r="AG153" s="219" t="s">
        <v>3971</v>
      </c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  <c r="DK153" s="202"/>
      <c r="DL153" s="202"/>
      <c r="DM153" s="202"/>
      <c r="DN153" s="202"/>
      <c r="DO153" s="202"/>
      <c r="DP153" s="202"/>
      <c r="DQ153" s="202"/>
      <c r="DR153" s="202"/>
      <c r="DS153" s="202"/>
      <c r="DT153" s="202"/>
      <c r="DU153" s="202"/>
      <c r="DV153" s="202"/>
      <c r="DW153" s="202"/>
      <c r="DX153" s="202"/>
      <c r="DY153" s="202"/>
      <c r="DZ153" s="202"/>
      <c r="EA153" s="202"/>
      <c r="EB153" s="202"/>
      <c r="EC153" s="202"/>
      <c r="ED153" s="202"/>
      <c r="EE153" s="202"/>
      <c r="EF153" s="202"/>
      <c r="EG153" s="202"/>
      <c r="EH153" s="202"/>
      <c r="EI153" s="202"/>
      <c r="EJ153" s="202"/>
      <c r="EK153" s="202"/>
      <c r="EL153" s="202"/>
      <c r="EM153" s="202"/>
      <c r="EN153" s="202"/>
      <c r="EO153" s="202"/>
      <c r="EP153" s="202"/>
      <c r="EQ153" s="202"/>
      <c r="ER153" s="202"/>
      <c r="ES153" s="202"/>
      <c r="ET153" s="202"/>
      <c r="EU153" s="202"/>
      <c r="EV153" s="202"/>
      <c r="EW153" s="202"/>
      <c r="EX153" s="202"/>
      <c r="EY153" s="202"/>
      <c r="EZ153" s="202"/>
      <c r="FA153" s="202"/>
      <c r="FB153" s="202"/>
      <c r="FC153" s="202"/>
      <c r="FD153" s="202"/>
      <c r="FE153" s="202"/>
      <c r="FF153" s="202"/>
      <c r="FG153" s="202"/>
      <c r="FH153" s="202"/>
      <c r="FI153" s="202"/>
      <c r="FJ153" s="202"/>
      <c r="FK153" s="202"/>
      <c r="FL153" s="202"/>
      <c r="FM153" s="202"/>
      <c r="FN153" s="202"/>
      <c r="FO153" s="202"/>
      <c r="FP153" s="202"/>
      <c r="FQ153" s="202"/>
      <c r="FR153" s="202"/>
      <c r="FS153" s="202"/>
      <c r="FT153" s="202"/>
      <c r="FU153" s="202"/>
      <c r="FV153" s="202"/>
      <c r="FW153" s="202"/>
      <c r="FX153" s="202"/>
      <c r="FY153" s="202"/>
      <c r="FZ153" s="202"/>
      <c r="GA153" s="202"/>
      <c r="GB153" s="202"/>
    </row>
    <row r="154" spans="1:184" x14ac:dyDescent="0.2">
      <c r="A154" s="205">
        <f t="shared" si="3"/>
        <v>3100</v>
      </c>
      <c r="B154" s="204" t="s">
        <v>3925</v>
      </c>
      <c r="C154" s="211">
        <v>61</v>
      </c>
      <c r="D154" s="212">
        <v>31.700000762939453</v>
      </c>
      <c r="E154" s="213">
        <v>0.48</v>
      </c>
      <c r="F154" s="211">
        <v>59</v>
      </c>
      <c r="G154" s="211">
        <v>2</v>
      </c>
      <c r="H154" s="214" t="s">
        <v>3703</v>
      </c>
      <c r="I154" s="214" t="s">
        <v>3704</v>
      </c>
      <c r="J154" s="212">
        <v>3.0999999046325684</v>
      </c>
      <c r="K154" s="213">
        <v>0.39</v>
      </c>
      <c r="L154" s="211">
        <v>55</v>
      </c>
      <c r="M154" s="211">
        <v>6</v>
      </c>
      <c r="N154" s="214" t="s">
        <v>2864</v>
      </c>
      <c r="O154" s="214" t="s">
        <v>2865</v>
      </c>
      <c r="P154" s="212">
        <v>8.5</v>
      </c>
      <c r="Q154" s="213">
        <v>0.45</v>
      </c>
      <c r="R154" s="211">
        <v>59</v>
      </c>
      <c r="S154" s="211">
        <v>2</v>
      </c>
      <c r="T154" s="214" t="s">
        <v>3703</v>
      </c>
      <c r="U154" s="214" t="s">
        <v>3704</v>
      </c>
      <c r="V154" s="212">
        <v>13.199999809265137</v>
      </c>
      <c r="W154" s="213">
        <v>0.55000000000000004</v>
      </c>
      <c r="X154" s="211">
        <v>52</v>
      </c>
      <c r="Y154" s="211">
        <v>9</v>
      </c>
      <c r="Z154" s="214" t="s">
        <v>4801</v>
      </c>
      <c r="AA154" s="214" t="s">
        <v>4802</v>
      </c>
      <c r="AB154" s="212">
        <v>6.9000000953674316</v>
      </c>
      <c r="AC154" s="213">
        <v>0.46</v>
      </c>
      <c r="AD154" s="211">
        <v>58</v>
      </c>
      <c r="AE154" s="211">
        <v>3</v>
      </c>
      <c r="AF154" s="214" t="s">
        <v>1870</v>
      </c>
      <c r="AG154" s="214" t="s">
        <v>1871</v>
      </c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  <c r="DK154" s="202"/>
      <c r="DL154" s="202"/>
      <c r="DM154" s="202"/>
      <c r="DN154" s="202"/>
      <c r="DO154" s="202"/>
      <c r="DP154" s="202"/>
      <c r="DQ154" s="202"/>
      <c r="DR154" s="202"/>
      <c r="DS154" s="202"/>
      <c r="DT154" s="202"/>
      <c r="DU154" s="202"/>
      <c r="DV154" s="202"/>
      <c r="DW154" s="202"/>
      <c r="DX154" s="202"/>
      <c r="DY154" s="202"/>
      <c r="DZ154" s="202"/>
      <c r="EA154" s="202"/>
      <c r="EB154" s="202"/>
      <c r="EC154" s="202"/>
      <c r="ED154" s="202"/>
      <c r="EE154" s="202"/>
      <c r="EF154" s="202"/>
      <c r="EG154" s="202"/>
      <c r="EH154" s="202"/>
      <c r="EI154" s="202"/>
      <c r="EJ154" s="202"/>
      <c r="EK154" s="202"/>
      <c r="EL154" s="202"/>
      <c r="EM154" s="202"/>
      <c r="EN154" s="202"/>
      <c r="EO154" s="202"/>
      <c r="EP154" s="202"/>
      <c r="EQ154" s="202"/>
      <c r="ER154" s="202"/>
      <c r="ES154" s="202"/>
      <c r="ET154" s="202"/>
      <c r="EU154" s="202"/>
      <c r="EV154" s="202"/>
      <c r="EW154" s="202"/>
      <c r="EX154" s="202"/>
      <c r="EY154" s="202"/>
      <c r="EZ154" s="202"/>
      <c r="FA154" s="202"/>
      <c r="FB154" s="202"/>
      <c r="FC154" s="202"/>
      <c r="FD154" s="202"/>
      <c r="FE154" s="202"/>
      <c r="FF154" s="202"/>
      <c r="FG154" s="202"/>
      <c r="FH154" s="202"/>
      <c r="FI154" s="202"/>
      <c r="FJ154" s="202"/>
      <c r="FK154" s="202"/>
      <c r="FL154" s="202"/>
      <c r="FM154" s="202"/>
      <c r="FN154" s="202"/>
      <c r="FO154" s="202"/>
      <c r="FP154" s="202"/>
      <c r="FQ154" s="202"/>
      <c r="FR154" s="202"/>
      <c r="FS154" s="202"/>
      <c r="FT154" s="202"/>
      <c r="FU154" s="202"/>
      <c r="FV154" s="202"/>
      <c r="FW154" s="202"/>
      <c r="FX154" s="202"/>
      <c r="FY154" s="202"/>
      <c r="FZ154" s="202"/>
      <c r="GA154" s="202"/>
      <c r="GB154" s="202"/>
    </row>
    <row r="155" spans="1:184" x14ac:dyDescent="0.2">
      <c r="A155" s="205">
        <f t="shared" si="3"/>
        <v>3101</v>
      </c>
      <c r="B155" s="215" t="s">
        <v>2396</v>
      </c>
      <c r="C155" s="216">
        <v>123</v>
      </c>
      <c r="D155" s="217">
        <v>36.900001525878906</v>
      </c>
      <c r="E155" s="218">
        <v>0.56000000000000005</v>
      </c>
      <c r="F155" s="216">
        <v>104</v>
      </c>
      <c r="G155" s="216">
        <v>19</v>
      </c>
      <c r="H155" s="219" t="s">
        <v>2350</v>
      </c>
      <c r="I155" s="219" t="s">
        <v>2351</v>
      </c>
      <c r="J155" s="217">
        <v>3.2000000476837158</v>
      </c>
      <c r="K155" s="218">
        <v>0.41</v>
      </c>
      <c r="L155" s="216">
        <v>112</v>
      </c>
      <c r="M155" s="216">
        <v>11</v>
      </c>
      <c r="N155" s="219" t="s">
        <v>4803</v>
      </c>
      <c r="O155" s="219" t="s">
        <v>4804</v>
      </c>
      <c r="P155" s="217">
        <v>9.6999998092651367</v>
      </c>
      <c r="Q155" s="218">
        <v>0.51</v>
      </c>
      <c r="R155" s="216">
        <v>111</v>
      </c>
      <c r="S155" s="216">
        <v>12</v>
      </c>
      <c r="T155" s="219" t="s">
        <v>2760</v>
      </c>
      <c r="U155" s="219" t="s">
        <v>2761</v>
      </c>
      <c r="V155" s="217">
        <v>15.399999618530273</v>
      </c>
      <c r="W155" s="218">
        <v>0.64</v>
      </c>
      <c r="X155" s="216">
        <v>73</v>
      </c>
      <c r="Y155" s="216">
        <v>50</v>
      </c>
      <c r="Z155" s="219" t="s">
        <v>4805</v>
      </c>
      <c r="AA155" s="219" t="s">
        <v>4806</v>
      </c>
      <c r="AB155" s="217">
        <v>8.5</v>
      </c>
      <c r="AC155" s="218">
        <v>0.56999999999999995</v>
      </c>
      <c r="AD155" s="216">
        <v>89</v>
      </c>
      <c r="AE155" s="216">
        <v>34</v>
      </c>
      <c r="AF155" s="219" t="s">
        <v>2399</v>
      </c>
      <c r="AG155" s="219" t="s">
        <v>2400</v>
      </c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  <c r="DK155" s="202"/>
      <c r="DL155" s="202"/>
      <c r="DM155" s="202"/>
      <c r="DN155" s="202"/>
      <c r="DO155" s="202"/>
      <c r="DP155" s="202"/>
      <c r="DQ155" s="202"/>
      <c r="DR155" s="202"/>
      <c r="DS155" s="202"/>
      <c r="DT155" s="202"/>
      <c r="DU155" s="202"/>
      <c r="DV155" s="202"/>
      <c r="DW155" s="202"/>
      <c r="DX155" s="202"/>
      <c r="DY155" s="202"/>
      <c r="DZ155" s="202"/>
      <c r="EA155" s="202"/>
      <c r="EB155" s="202"/>
      <c r="EC155" s="202"/>
      <c r="ED155" s="202"/>
      <c r="EE155" s="202"/>
      <c r="EF155" s="202"/>
      <c r="EG155" s="202"/>
      <c r="EH155" s="202"/>
      <c r="EI155" s="202"/>
      <c r="EJ155" s="202"/>
      <c r="EK155" s="202"/>
      <c r="EL155" s="202"/>
      <c r="EM155" s="202"/>
      <c r="EN155" s="202"/>
      <c r="EO155" s="202"/>
      <c r="EP155" s="202"/>
      <c r="EQ155" s="202"/>
      <c r="ER155" s="202"/>
      <c r="ES155" s="202"/>
      <c r="ET155" s="202"/>
      <c r="EU155" s="202"/>
      <c r="EV155" s="202"/>
      <c r="EW155" s="202"/>
      <c r="EX155" s="202"/>
      <c r="EY155" s="202"/>
      <c r="EZ155" s="202"/>
      <c r="FA155" s="202"/>
      <c r="FB155" s="202"/>
      <c r="FC155" s="202"/>
      <c r="FD155" s="202"/>
      <c r="FE155" s="202"/>
      <c r="FF155" s="202"/>
      <c r="FG155" s="202"/>
      <c r="FH155" s="202"/>
      <c r="FI155" s="202"/>
      <c r="FJ155" s="202"/>
      <c r="FK155" s="202"/>
      <c r="FL155" s="202"/>
      <c r="FM155" s="202"/>
      <c r="FN155" s="202"/>
      <c r="FO155" s="202"/>
      <c r="FP155" s="202"/>
      <c r="FQ155" s="202"/>
      <c r="FR155" s="202"/>
      <c r="FS155" s="202"/>
      <c r="FT155" s="202"/>
      <c r="FU155" s="202"/>
      <c r="FV155" s="202"/>
      <c r="FW155" s="202"/>
      <c r="FX155" s="202"/>
      <c r="FY155" s="202"/>
      <c r="FZ155" s="202"/>
      <c r="GA155" s="202"/>
      <c r="GB155" s="202"/>
    </row>
    <row r="156" spans="1:184" x14ac:dyDescent="0.2">
      <c r="A156" s="205">
        <f t="shared" si="3"/>
        <v>3111</v>
      </c>
      <c r="B156" s="204" t="s">
        <v>2405</v>
      </c>
      <c r="C156" s="211">
        <v>80</v>
      </c>
      <c r="D156" s="212">
        <v>34.900001525878906</v>
      </c>
      <c r="E156" s="213">
        <v>0.53</v>
      </c>
      <c r="F156" s="211">
        <v>73</v>
      </c>
      <c r="G156" s="211">
        <v>7</v>
      </c>
      <c r="H156" s="214" t="s">
        <v>2149</v>
      </c>
      <c r="I156" s="214" t="s">
        <v>2150</v>
      </c>
      <c r="J156" s="212">
        <v>3.0999999046325684</v>
      </c>
      <c r="K156" s="213">
        <v>0.39</v>
      </c>
      <c r="L156" s="211">
        <v>77</v>
      </c>
      <c r="M156" s="211">
        <v>3</v>
      </c>
      <c r="N156" s="214" t="s">
        <v>3613</v>
      </c>
      <c r="O156" s="214" t="s">
        <v>3614</v>
      </c>
      <c r="P156" s="212">
        <v>9.5</v>
      </c>
      <c r="Q156" s="213">
        <v>0.5</v>
      </c>
      <c r="R156" s="211">
        <v>74</v>
      </c>
      <c r="S156" s="211">
        <v>6</v>
      </c>
      <c r="T156" s="214" t="s">
        <v>2757</v>
      </c>
      <c r="U156" s="214" t="s">
        <v>2758</v>
      </c>
      <c r="V156" s="212">
        <v>14.600000381469727</v>
      </c>
      <c r="W156" s="213">
        <v>0.61</v>
      </c>
      <c r="X156" s="211">
        <v>50</v>
      </c>
      <c r="Y156" s="211">
        <v>30</v>
      </c>
      <c r="Z156" s="214" t="s">
        <v>2275</v>
      </c>
      <c r="AA156" s="214" t="s">
        <v>2276</v>
      </c>
      <c r="AB156" s="212">
        <v>7.6999998092651367</v>
      </c>
      <c r="AC156" s="213">
        <v>0.52</v>
      </c>
      <c r="AD156" s="211">
        <v>70</v>
      </c>
      <c r="AE156" s="211">
        <v>10</v>
      </c>
      <c r="AF156" s="214" t="s">
        <v>2234</v>
      </c>
      <c r="AG156" s="214" t="s">
        <v>2235</v>
      </c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  <c r="DK156" s="202"/>
      <c r="DL156" s="202"/>
      <c r="DM156" s="202"/>
      <c r="DN156" s="202"/>
      <c r="DO156" s="202"/>
      <c r="DP156" s="202"/>
      <c r="DQ156" s="202"/>
      <c r="DR156" s="202"/>
      <c r="DS156" s="202"/>
      <c r="DT156" s="202"/>
      <c r="DU156" s="202"/>
      <c r="DV156" s="202"/>
      <c r="DW156" s="202"/>
      <c r="DX156" s="202"/>
      <c r="DY156" s="202"/>
      <c r="DZ156" s="202"/>
      <c r="EA156" s="202"/>
      <c r="EB156" s="202"/>
      <c r="EC156" s="202"/>
      <c r="ED156" s="202"/>
      <c r="EE156" s="202"/>
      <c r="EF156" s="202"/>
      <c r="EG156" s="202"/>
      <c r="EH156" s="202"/>
      <c r="EI156" s="202"/>
      <c r="EJ156" s="202"/>
      <c r="EK156" s="202"/>
      <c r="EL156" s="202"/>
      <c r="EM156" s="202"/>
      <c r="EN156" s="202"/>
      <c r="EO156" s="202"/>
      <c r="EP156" s="202"/>
      <c r="EQ156" s="202"/>
      <c r="ER156" s="202"/>
      <c r="ES156" s="202"/>
      <c r="ET156" s="202"/>
      <c r="EU156" s="202"/>
      <c r="EV156" s="202"/>
      <c r="EW156" s="202"/>
      <c r="EX156" s="202"/>
      <c r="EY156" s="202"/>
      <c r="EZ156" s="202"/>
      <c r="FA156" s="202"/>
      <c r="FB156" s="202"/>
      <c r="FC156" s="202"/>
      <c r="FD156" s="202"/>
      <c r="FE156" s="202"/>
      <c r="FF156" s="202"/>
      <c r="FG156" s="202"/>
      <c r="FH156" s="202"/>
      <c r="FI156" s="202"/>
      <c r="FJ156" s="202"/>
      <c r="FK156" s="202"/>
      <c r="FL156" s="202"/>
      <c r="FM156" s="202"/>
      <c r="FN156" s="202"/>
      <c r="FO156" s="202"/>
      <c r="FP156" s="202"/>
      <c r="FQ156" s="202"/>
      <c r="FR156" s="202"/>
      <c r="FS156" s="202"/>
      <c r="FT156" s="202"/>
      <c r="FU156" s="202"/>
      <c r="FV156" s="202"/>
      <c r="FW156" s="202"/>
      <c r="FX156" s="202"/>
      <c r="FY156" s="202"/>
      <c r="FZ156" s="202"/>
      <c r="GA156" s="202"/>
      <c r="GB156" s="202"/>
    </row>
    <row r="157" spans="1:184" x14ac:dyDescent="0.2">
      <c r="A157" s="205">
        <f t="shared" si="3"/>
        <v>3141</v>
      </c>
      <c r="B157" s="215" t="s">
        <v>2408</v>
      </c>
      <c r="C157" s="216">
        <v>180</v>
      </c>
      <c r="D157" s="217">
        <v>31</v>
      </c>
      <c r="E157" s="218">
        <v>0.47</v>
      </c>
      <c r="F157" s="216">
        <v>168</v>
      </c>
      <c r="G157" s="216">
        <v>12</v>
      </c>
      <c r="H157" s="219" t="s">
        <v>1950</v>
      </c>
      <c r="I157" s="219" t="s">
        <v>1951</v>
      </c>
      <c r="J157" s="217">
        <v>2.7999999523162842</v>
      </c>
      <c r="K157" s="218">
        <v>0.35</v>
      </c>
      <c r="L157" s="216">
        <v>171</v>
      </c>
      <c r="M157" s="216">
        <v>9</v>
      </c>
      <c r="N157" s="219" t="s">
        <v>1982</v>
      </c>
      <c r="O157" s="219" t="s">
        <v>1983</v>
      </c>
      <c r="P157" s="217">
        <v>8.3999996185302734</v>
      </c>
      <c r="Q157" s="218">
        <v>0.44</v>
      </c>
      <c r="R157" s="216">
        <v>174</v>
      </c>
      <c r="S157" s="216">
        <v>6</v>
      </c>
      <c r="T157" s="219" t="s">
        <v>1734</v>
      </c>
      <c r="U157" s="219" t="s">
        <v>1735</v>
      </c>
      <c r="V157" s="217">
        <v>12.800000190734863</v>
      </c>
      <c r="W157" s="218">
        <v>0.53</v>
      </c>
      <c r="X157" s="216">
        <v>142</v>
      </c>
      <c r="Y157" s="216">
        <v>38</v>
      </c>
      <c r="Z157" s="219" t="s">
        <v>4807</v>
      </c>
      <c r="AA157" s="219" t="s">
        <v>4808</v>
      </c>
      <c r="AB157" s="217">
        <v>7.0999999046325684</v>
      </c>
      <c r="AC157" s="218">
        <v>0.47</v>
      </c>
      <c r="AD157" s="216">
        <v>160</v>
      </c>
      <c r="AE157" s="216">
        <v>20</v>
      </c>
      <c r="AF157" s="219" t="s">
        <v>2241</v>
      </c>
      <c r="AG157" s="219" t="s">
        <v>2242</v>
      </c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  <c r="DK157" s="202"/>
      <c r="DL157" s="202"/>
      <c r="DM157" s="202"/>
      <c r="DN157" s="202"/>
      <c r="DO157" s="202"/>
      <c r="DP157" s="202"/>
      <c r="DQ157" s="202"/>
      <c r="DR157" s="202"/>
      <c r="DS157" s="202"/>
      <c r="DT157" s="202"/>
      <c r="DU157" s="202"/>
      <c r="DV157" s="202"/>
      <c r="DW157" s="202"/>
      <c r="DX157" s="202"/>
      <c r="DY157" s="202"/>
      <c r="DZ157" s="202"/>
      <c r="EA157" s="202"/>
      <c r="EB157" s="202"/>
      <c r="EC157" s="202"/>
      <c r="ED157" s="202"/>
      <c r="EE157" s="202"/>
      <c r="EF157" s="202"/>
      <c r="EG157" s="202"/>
      <c r="EH157" s="202"/>
      <c r="EI157" s="202"/>
      <c r="EJ157" s="202"/>
      <c r="EK157" s="202"/>
      <c r="EL157" s="202"/>
      <c r="EM157" s="202"/>
      <c r="EN157" s="202"/>
      <c r="EO157" s="202"/>
      <c r="EP157" s="202"/>
      <c r="EQ157" s="202"/>
      <c r="ER157" s="202"/>
      <c r="ES157" s="202"/>
      <c r="ET157" s="202"/>
      <c r="EU157" s="202"/>
      <c r="EV157" s="202"/>
      <c r="EW157" s="202"/>
      <c r="EX157" s="202"/>
      <c r="EY157" s="202"/>
      <c r="EZ157" s="202"/>
      <c r="FA157" s="202"/>
      <c r="FB157" s="202"/>
      <c r="FC157" s="202"/>
      <c r="FD157" s="202"/>
      <c r="FE157" s="202"/>
      <c r="FF157" s="202"/>
      <c r="FG157" s="202"/>
      <c r="FH157" s="202"/>
      <c r="FI157" s="202"/>
      <c r="FJ157" s="202"/>
      <c r="FK157" s="202"/>
      <c r="FL157" s="202"/>
      <c r="FM157" s="202"/>
      <c r="FN157" s="202"/>
      <c r="FO157" s="202"/>
      <c r="FP157" s="202"/>
      <c r="FQ157" s="202"/>
      <c r="FR157" s="202"/>
      <c r="FS157" s="202"/>
      <c r="FT157" s="202"/>
      <c r="FU157" s="202"/>
      <c r="FV157" s="202"/>
      <c r="FW157" s="202"/>
      <c r="FX157" s="202"/>
      <c r="FY157" s="202"/>
      <c r="FZ157" s="202"/>
      <c r="GA157" s="202"/>
      <c r="GB157" s="202"/>
    </row>
    <row r="158" spans="1:184" x14ac:dyDescent="0.2">
      <c r="A158" s="205">
        <f t="shared" si="3"/>
        <v>3181</v>
      </c>
      <c r="B158" s="204" t="s">
        <v>2417</v>
      </c>
      <c r="C158" s="211">
        <v>93</v>
      </c>
      <c r="D158" s="212">
        <v>29.100000381469727</v>
      </c>
      <c r="E158" s="213">
        <v>0.44</v>
      </c>
      <c r="F158" s="211">
        <v>92</v>
      </c>
      <c r="G158" s="211">
        <v>1</v>
      </c>
      <c r="H158" s="214" t="s">
        <v>2621</v>
      </c>
      <c r="I158" s="214" t="s">
        <v>2622</v>
      </c>
      <c r="J158" s="212">
        <v>2.5</v>
      </c>
      <c r="K158" s="213">
        <v>0.32</v>
      </c>
      <c r="L158" s="211">
        <v>92</v>
      </c>
      <c r="M158" s="211">
        <v>1</v>
      </c>
      <c r="N158" s="214" t="s">
        <v>2621</v>
      </c>
      <c r="O158" s="214" t="s">
        <v>2622</v>
      </c>
      <c r="P158" s="212">
        <v>8</v>
      </c>
      <c r="Q158" s="213">
        <v>0.42</v>
      </c>
      <c r="R158" s="211">
        <v>91</v>
      </c>
      <c r="S158" s="211">
        <v>2</v>
      </c>
      <c r="T158" s="214" t="s">
        <v>2615</v>
      </c>
      <c r="U158" s="214" t="s">
        <v>2616</v>
      </c>
      <c r="V158" s="212">
        <v>12.199999809265137</v>
      </c>
      <c r="W158" s="213">
        <v>0.51</v>
      </c>
      <c r="X158" s="211">
        <v>86</v>
      </c>
      <c r="Y158" s="211">
        <v>7</v>
      </c>
      <c r="Z158" s="214" t="s">
        <v>2010</v>
      </c>
      <c r="AA158" s="214" t="s">
        <v>2011</v>
      </c>
      <c r="AB158" s="212">
        <v>6.4000000953674316</v>
      </c>
      <c r="AC158" s="213">
        <v>0.43</v>
      </c>
      <c r="AD158" s="211">
        <v>91</v>
      </c>
      <c r="AE158" s="211">
        <v>2</v>
      </c>
      <c r="AF158" s="214" t="s">
        <v>2615</v>
      </c>
      <c r="AG158" s="214" t="s">
        <v>2616</v>
      </c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  <c r="DK158" s="202"/>
      <c r="DL158" s="202"/>
      <c r="DM158" s="202"/>
      <c r="DN158" s="202"/>
      <c r="DO158" s="202"/>
      <c r="DP158" s="202"/>
      <c r="DQ158" s="202"/>
      <c r="DR158" s="202"/>
      <c r="DS158" s="202"/>
      <c r="DT158" s="202"/>
      <c r="DU158" s="202"/>
      <c r="DV158" s="202"/>
      <c r="DW158" s="202"/>
      <c r="DX158" s="202"/>
      <c r="DY158" s="202"/>
      <c r="DZ158" s="202"/>
      <c r="EA158" s="202"/>
      <c r="EB158" s="202"/>
      <c r="EC158" s="202"/>
      <c r="ED158" s="202"/>
      <c r="EE158" s="202"/>
      <c r="EF158" s="202"/>
      <c r="EG158" s="202"/>
      <c r="EH158" s="202"/>
      <c r="EI158" s="202"/>
      <c r="EJ158" s="202"/>
      <c r="EK158" s="202"/>
      <c r="EL158" s="202"/>
      <c r="EM158" s="202"/>
      <c r="EN158" s="202"/>
      <c r="EO158" s="202"/>
      <c r="EP158" s="202"/>
      <c r="EQ158" s="202"/>
      <c r="ER158" s="202"/>
      <c r="ES158" s="202"/>
      <c r="ET158" s="202"/>
      <c r="EU158" s="202"/>
      <c r="EV158" s="202"/>
      <c r="EW158" s="202"/>
      <c r="EX158" s="202"/>
      <c r="EY158" s="202"/>
      <c r="EZ158" s="202"/>
      <c r="FA158" s="202"/>
      <c r="FB158" s="202"/>
      <c r="FC158" s="202"/>
      <c r="FD158" s="202"/>
      <c r="FE158" s="202"/>
      <c r="FF158" s="202"/>
      <c r="FG158" s="202"/>
      <c r="FH158" s="202"/>
      <c r="FI158" s="202"/>
      <c r="FJ158" s="202"/>
      <c r="FK158" s="202"/>
      <c r="FL158" s="202"/>
      <c r="FM158" s="202"/>
      <c r="FN158" s="202"/>
      <c r="FO158" s="202"/>
      <c r="FP158" s="202"/>
      <c r="FQ158" s="202"/>
      <c r="FR158" s="202"/>
      <c r="FS158" s="202"/>
      <c r="FT158" s="202"/>
      <c r="FU158" s="202"/>
      <c r="FV158" s="202"/>
      <c r="FW158" s="202"/>
      <c r="FX158" s="202"/>
      <c r="FY158" s="202"/>
      <c r="FZ158" s="202"/>
      <c r="GA158" s="202"/>
      <c r="GB158" s="202"/>
    </row>
    <row r="159" spans="1:184" x14ac:dyDescent="0.2">
      <c r="A159" s="205">
        <f t="shared" si="3"/>
        <v>3191</v>
      </c>
      <c r="B159" s="215" t="s">
        <v>2420</v>
      </c>
      <c r="C159" s="216">
        <v>59</v>
      </c>
      <c r="D159" s="217">
        <v>36.5</v>
      </c>
      <c r="E159" s="218">
        <v>0.55000000000000004</v>
      </c>
      <c r="F159" s="216">
        <v>50</v>
      </c>
      <c r="G159" s="216">
        <v>9</v>
      </c>
      <c r="H159" s="219" t="s">
        <v>2452</v>
      </c>
      <c r="I159" s="219" t="s">
        <v>2453</v>
      </c>
      <c r="J159" s="217">
        <v>3.5</v>
      </c>
      <c r="K159" s="218">
        <v>0.45</v>
      </c>
      <c r="L159" s="216">
        <v>53</v>
      </c>
      <c r="M159" s="216">
        <v>6</v>
      </c>
      <c r="N159" s="219" t="s">
        <v>4506</v>
      </c>
      <c r="O159" s="219" t="s">
        <v>4507</v>
      </c>
      <c r="P159" s="217">
        <v>10.199999809265137</v>
      </c>
      <c r="Q159" s="218">
        <v>0.53</v>
      </c>
      <c r="R159" s="216">
        <v>54</v>
      </c>
      <c r="S159" s="216">
        <v>5</v>
      </c>
      <c r="T159" s="219" t="s">
        <v>2375</v>
      </c>
      <c r="U159" s="219" t="s">
        <v>2376</v>
      </c>
      <c r="V159" s="217">
        <v>14.399999618530273</v>
      </c>
      <c r="W159" s="218">
        <v>0.6</v>
      </c>
      <c r="X159" s="216">
        <v>41</v>
      </c>
      <c r="Y159" s="216">
        <v>18</v>
      </c>
      <c r="Z159" s="219" t="s">
        <v>4809</v>
      </c>
      <c r="AA159" s="219" t="s">
        <v>4810</v>
      </c>
      <c r="AB159" s="217">
        <v>8.3999996185302734</v>
      </c>
      <c r="AC159" s="218">
        <v>0.56000000000000005</v>
      </c>
      <c r="AD159" s="216">
        <v>47</v>
      </c>
      <c r="AE159" s="216">
        <v>12</v>
      </c>
      <c r="AF159" s="219" t="s">
        <v>3757</v>
      </c>
      <c r="AG159" s="219" t="s">
        <v>3758</v>
      </c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  <c r="DK159" s="202"/>
      <c r="DL159" s="202"/>
      <c r="DM159" s="202"/>
      <c r="DN159" s="202"/>
      <c r="DO159" s="202"/>
      <c r="DP159" s="202"/>
      <c r="DQ159" s="202"/>
      <c r="DR159" s="202"/>
      <c r="DS159" s="202"/>
      <c r="DT159" s="202"/>
      <c r="DU159" s="202"/>
      <c r="DV159" s="202"/>
      <c r="DW159" s="202"/>
      <c r="DX159" s="202"/>
      <c r="DY159" s="202"/>
      <c r="DZ159" s="202"/>
      <c r="EA159" s="202"/>
      <c r="EB159" s="202"/>
      <c r="EC159" s="202"/>
      <c r="ED159" s="202"/>
      <c r="EE159" s="202"/>
      <c r="EF159" s="202"/>
      <c r="EG159" s="202"/>
      <c r="EH159" s="202"/>
      <c r="EI159" s="202"/>
      <c r="EJ159" s="202"/>
      <c r="EK159" s="202"/>
      <c r="EL159" s="202"/>
      <c r="EM159" s="202"/>
      <c r="EN159" s="202"/>
      <c r="EO159" s="202"/>
      <c r="EP159" s="202"/>
      <c r="EQ159" s="202"/>
      <c r="ER159" s="202"/>
      <c r="ES159" s="202"/>
      <c r="ET159" s="202"/>
      <c r="EU159" s="202"/>
      <c r="EV159" s="202"/>
      <c r="EW159" s="202"/>
      <c r="EX159" s="202"/>
      <c r="EY159" s="202"/>
      <c r="EZ159" s="202"/>
      <c r="FA159" s="202"/>
      <c r="FB159" s="202"/>
      <c r="FC159" s="202"/>
      <c r="FD159" s="202"/>
      <c r="FE159" s="202"/>
      <c r="FF159" s="202"/>
      <c r="FG159" s="202"/>
      <c r="FH159" s="202"/>
      <c r="FI159" s="202"/>
      <c r="FJ159" s="202"/>
      <c r="FK159" s="202"/>
      <c r="FL159" s="202"/>
      <c r="FM159" s="202"/>
      <c r="FN159" s="202"/>
      <c r="FO159" s="202"/>
      <c r="FP159" s="202"/>
      <c r="FQ159" s="202"/>
      <c r="FR159" s="202"/>
      <c r="FS159" s="202"/>
      <c r="FT159" s="202"/>
      <c r="FU159" s="202"/>
      <c r="FV159" s="202"/>
      <c r="FW159" s="202"/>
      <c r="FX159" s="202"/>
      <c r="FY159" s="202"/>
      <c r="FZ159" s="202"/>
      <c r="GA159" s="202"/>
      <c r="GB159" s="202"/>
    </row>
    <row r="160" spans="1:184" x14ac:dyDescent="0.2">
      <c r="A160" s="205">
        <f t="shared" si="3"/>
        <v>3241</v>
      </c>
      <c r="B160" s="204" t="s">
        <v>2429</v>
      </c>
      <c r="C160" s="211">
        <v>45</v>
      </c>
      <c r="D160" s="212">
        <v>27.200000762939453</v>
      </c>
      <c r="E160" s="213">
        <v>0.41</v>
      </c>
      <c r="F160" s="211">
        <v>45</v>
      </c>
      <c r="H160" s="214" t="s">
        <v>1545</v>
      </c>
      <c r="J160" s="212">
        <v>3.2000000476837158</v>
      </c>
      <c r="K160" s="213">
        <v>0.4</v>
      </c>
      <c r="L160" s="211">
        <v>41</v>
      </c>
      <c r="M160" s="211">
        <v>4</v>
      </c>
      <c r="N160" s="214" t="s">
        <v>2069</v>
      </c>
      <c r="O160" s="214" t="s">
        <v>2070</v>
      </c>
      <c r="P160" s="212">
        <v>7.4000000953674316</v>
      </c>
      <c r="Q160" s="213">
        <v>0.39</v>
      </c>
      <c r="R160" s="211">
        <v>45</v>
      </c>
      <c r="T160" s="214" t="s">
        <v>1545</v>
      </c>
      <c r="V160" s="212">
        <v>10.399999618530273</v>
      </c>
      <c r="W160" s="213">
        <v>0.44</v>
      </c>
      <c r="X160" s="211">
        <v>43</v>
      </c>
      <c r="Y160" s="211">
        <v>2</v>
      </c>
      <c r="Z160" s="214" t="s">
        <v>2166</v>
      </c>
      <c r="AA160" s="214" t="s">
        <v>2167</v>
      </c>
      <c r="AB160" s="212">
        <v>6.1999998092651367</v>
      </c>
      <c r="AC160" s="213">
        <v>0.41</v>
      </c>
      <c r="AD160" s="211">
        <v>44</v>
      </c>
      <c r="AE160" s="211">
        <v>1</v>
      </c>
      <c r="AF160" s="214" t="s">
        <v>2306</v>
      </c>
      <c r="AG160" s="214" t="s">
        <v>2307</v>
      </c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  <c r="DK160" s="202"/>
      <c r="DL160" s="202"/>
      <c r="DM160" s="202"/>
      <c r="DN160" s="202"/>
      <c r="DO160" s="202"/>
      <c r="DP160" s="202"/>
      <c r="DQ160" s="202"/>
      <c r="DR160" s="202"/>
      <c r="DS160" s="202"/>
      <c r="DT160" s="202"/>
      <c r="DU160" s="202"/>
      <c r="DV160" s="202"/>
      <c r="DW160" s="202"/>
      <c r="DX160" s="202"/>
      <c r="DY160" s="202"/>
      <c r="DZ160" s="202"/>
      <c r="EA160" s="202"/>
      <c r="EB160" s="202"/>
      <c r="EC160" s="202"/>
      <c r="ED160" s="202"/>
      <c r="EE160" s="202"/>
      <c r="EF160" s="202"/>
      <c r="EG160" s="202"/>
      <c r="EH160" s="202"/>
      <c r="EI160" s="202"/>
      <c r="EJ160" s="202"/>
      <c r="EK160" s="202"/>
      <c r="EL160" s="202"/>
      <c r="EM160" s="202"/>
      <c r="EN160" s="202"/>
      <c r="EO160" s="202"/>
      <c r="EP160" s="202"/>
      <c r="EQ160" s="202"/>
      <c r="ER160" s="202"/>
      <c r="ES160" s="202"/>
      <c r="ET160" s="202"/>
      <c r="EU160" s="202"/>
      <c r="EV160" s="202"/>
      <c r="EW160" s="202"/>
      <c r="EX160" s="202"/>
      <c r="EY160" s="202"/>
      <c r="EZ160" s="202"/>
      <c r="FA160" s="202"/>
      <c r="FB160" s="202"/>
      <c r="FC160" s="202"/>
      <c r="FD160" s="202"/>
      <c r="FE160" s="202"/>
      <c r="FF160" s="202"/>
      <c r="FG160" s="202"/>
      <c r="FH160" s="202"/>
      <c r="FI160" s="202"/>
      <c r="FJ160" s="202"/>
      <c r="FK160" s="202"/>
      <c r="FL160" s="202"/>
      <c r="FM160" s="202"/>
      <c r="FN160" s="202"/>
      <c r="FO160" s="202"/>
      <c r="FP160" s="202"/>
      <c r="FQ160" s="202"/>
      <c r="FR160" s="202"/>
      <c r="FS160" s="202"/>
      <c r="FT160" s="202"/>
      <c r="FU160" s="202"/>
      <c r="FV160" s="202"/>
      <c r="FW160" s="202"/>
      <c r="FX160" s="202"/>
      <c r="FY160" s="202"/>
      <c r="FZ160" s="202"/>
      <c r="GA160" s="202"/>
      <c r="GB160" s="202"/>
    </row>
    <row r="161" spans="1:184" x14ac:dyDescent="0.2">
      <c r="A161" s="205">
        <f t="shared" si="3"/>
        <v>3261</v>
      </c>
      <c r="B161" s="215" t="s">
        <v>2432</v>
      </c>
      <c r="C161" s="216">
        <v>169</v>
      </c>
      <c r="D161" s="217">
        <v>27.399999618530273</v>
      </c>
      <c r="E161" s="218">
        <v>0.42</v>
      </c>
      <c r="F161" s="216">
        <v>165</v>
      </c>
      <c r="G161" s="216">
        <v>4</v>
      </c>
      <c r="H161" s="219" t="s">
        <v>4811</v>
      </c>
      <c r="I161" s="219" t="s">
        <v>4812</v>
      </c>
      <c r="J161" s="217">
        <v>2.7000000476837158</v>
      </c>
      <c r="K161" s="218">
        <v>0.35</v>
      </c>
      <c r="L161" s="216">
        <v>162</v>
      </c>
      <c r="M161" s="216">
        <v>7</v>
      </c>
      <c r="N161" s="219" t="s">
        <v>2878</v>
      </c>
      <c r="O161" s="219" t="s">
        <v>2879</v>
      </c>
      <c r="P161" s="217">
        <v>7.4000000953674316</v>
      </c>
      <c r="Q161" s="218">
        <v>0.39</v>
      </c>
      <c r="R161" s="216">
        <v>165</v>
      </c>
      <c r="S161" s="216">
        <v>4</v>
      </c>
      <c r="T161" s="219" t="s">
        <v>4811</v>
      </c>
      <c r="U161" s="219" t="s">
        <v>4812</v>
      </c>
      <c r="V161" s="217">
        <v>11.199999809265137</v>
      </c>
      <c r="W161" s="218">
        <v>0.47</v>
      </c>
      <c r="X161" s="216">
        <v>156</v>
      </c>
      <c r="Y161" s="216">
        <v>13</v>
      </c>
      <c r="Z161" s="219" t="s">
        <v>1602</v>
      </c>
      <c r="AA161" s="219" t="s">
        <v>1603</v>
      </c>
      <c r="AB161" s="217">
        <v>6.0999999046325684</v>
      </c>
      <c r="AC161" s="218">
        <v>0.41</v>
      </c>
      <c r="AD161" s="216">
        <v>160</v>
      </c>
      <c r="AE161" s="216">
        <v>9</v>
      </c>
      <c r="AF161" s="219" t="s">
        <v>2663</v>
      </c>
      <c r="AG161" s="219" t="s">
        <v>2664</v>
      </c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  <c r="DK161" s="202"/>
      <c r="DL161" s="202"/>
      <c r="DM161" s="202"/>
      <c r="DN161" s="202"/>
      <c r="DO161" s="202"/>
      <c r="DP161" s="202"/>
      <c r="DQ161" s="202"/>
      <c r="DR161" s="202"/>
      <c r="DS161" s="202"/>
      <c r="DT161" s="202"/>
      <c r="DU161" s="202"/>
      <c r="DV161" s="202"/>
      <c r="DW161" s="202"/>
      <c r="DX161" s="202"/>
      <c r="DY161" s="202"/>
      <c r="DZ161" s="202"/>
      <c r="EA161" s="202"/>
      <c r="EB161" s="202"/>
      <c r="EC161" s="202"/>
      <c r="ED161" s="202"/>
      <c r="EE161" s="202"/>
      <c r="EF161" s="202"/>
      <c r="EG161" s="202"/>
      <c r="EH161" s="202"/>
      <c r="EI161" s="202"/>
      <c r="EJ161" s="202"/>
      <c r="EK161" s="202"/>
      <c r="EL161" s="202"/>
      <c r="EM161" s="202"/>
      <c r="EN161" s="202"/>
      <c r="EO161" s="202"/>
      <c r="EP161" s="202"/>
      <c r="EQ161" s="202"/>
      <c r="ER161" s="202"/>
      <c r="ES161" s="202"/>
      <c r="ET161" s="202"/>
      <c r="EU161" s="202"/>
      <c r="EV161" s="202"/>
      <c r="EW161" s="202"/>
      <c r="EX161" s="202"/>
      <c r="EY161" s="202"/>
      <c r="EZ161" s="202"/>
      <c r="FA161" s="202"/>
      <c r="FB161" s="202"/>
      <c r="FC161" s="202"/>
      <c r="FD161" s="202"/>
      <c r="FE161" s="202"/>
      <c r="FF161" s="202"/>
      <c r="FG161" s="202"/>
      <c r="FH161" s="202"/>
      <c r="FI161" s="202"/>
      <c r="FJ161" s="202"/>
      <c r="FK161" s="202"/>
      <c r="FL161" s="202"/>
      <c r="FM161" s="202"/>
      <c r="FN161" s="202"/>
      <c r="FO161" s="202"/>
      <c r="FP161" s="202"/>
      <c r="FQ161" s="202"/>
      <c r="FR161" s="202"/>
      <c r="FS161" s="202"/>
      <c r="FT161" s="202"/>
      <c r="FU161" s="202"/>
      <c r="FV161" s="202"/>
      <c r="FW161" s="202"/>
      <c r="FX161" s="202"/>
      <c r="FY161" s="202"/>
      <c r="FZ161" s="202"/>
      <c r="GA161" s="202"/>
      <c r="GB161" s="202"/>
    </row>
    <row r="162" spans="1:184" x14ac:dyDescent="0.2">
      <c r="A162" s="205">
        <f t="shared" si="3"/>
        <v>3281</v>
      </c>
      <c r="B162" s="204" t="s">
        <v>2435</v>
      </c>
      <c r="C162" s="211">
        <v>165</v>
      </c>
      <c r="D162" s="212">
        <v>33.799999237060547</v>
      </c>
      <c r="E162" s="213">
        <v>0.51</v>
      </c>
      <c r="F162" s="211">
        <v>147</v>
      </c>
      <c r="G162" s="211">
        <v>18</v>
      </c>
      <c r="H162" s="214" t="s">
        <v>2579</v>
      </c>
      <c r="I162" s="214" t="s">
        <v>2580</v>
      </c>
      <c r="J162" s="212">
        <v>3</v>
      </c>
      <c r="K162" s="213">
        <v>0.38</v>
      </c>
      <c r="L162" s="211">
        <v>152</v>
      </c>
      <c r="M162" s="211">
        <v>13</v>
      </c>
      <c r="N162" s="214" t="s">
        <v>3303</v>
      </c>
      <c r="O162" s="214" t="s">
        <v>3304</v>
      </c>
      <c r="P162" s="212">
        <v>9.1000003814697266</v>
      </c>
      <c r="Q162" s="213">
        <v>0.48</v>
      </c>
      <c r="R162" s="211">
        <v>150</v>
      </c>
      <c r="S162" s="211">
        <v>15</v>
      </c>
      <c r="T162" s="214" t="s">
        <v>1665</v>
      </c>
      <c r="U162" s="214" t="s">
        <v>1666</v>
      </c>
      <c r="V162" s="212">
        <v>13.699999809265137</v>
      </c>
      <c r="W162" s="213">
        <v>0.56999999999999995</v>
      </c>
      <c r="X162" s="211">
        <v>117</v>
      </c>
      <c r="Y162" s="211">
        <v>48</v>
      </c>
      <c r="Z162" s="214" t="s">
        <v>4765</v>
      </c>
      <c r="AA162" s="214" t="s">
        <v>4766</v>
      </c>
      <c r="AB162" s="212">
        <v>8</v>
      </c>
      <c r="AC162" s="213">
        <v>0.53</v>
      </c>
      <c r="AD162" s="211">
        <v>135</v>
      </c>
      <c r="AE162" s="211">
        <v>30</v>
      </c>
      <c r="AF162" s="214" t="s">
        <v>3697</v>
      </c>
      <c r="AG162" s="214" t="s">
        <v>3698</v>
      </c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  <c r="DK162" s="202"/>
      <c r="DL162" s="202"/>
      <c r="DM162" s="202"/>
      <c r="DN162" s="202"/>
      <c r="DO162" s="202"/>
      <c r="DP162" s="202"/>
      <c r="DQ162" s="202"/>
      <c r="DR162" s="202"/>
      <c r="DS162" s="202"/>
      <c r="DT162" s="202"/>
      <c r="DU162" s="202"/>
      <c r="DV162" s="202"/>
      <c r="DW162" s="202"/>
      <c r="DX162" s="202"/>
      <c r="DY162" s="202"/>
      <c r="DZ162" s="202"/>
      <c r="EA162" s="202"/>
      <c r="EB162" s="202"/>
      <c r="EC162" s="202"/>
      <c r="ED162" s="202"/>
      <c r="EE162" s="202"/>
      <c r="EF162" s="202"/>
      <c r="EG162" s="202"/>
      <c r="EH162" s="202"/>
      <c r="EI162" s="202"/>
      <c r="EJ162" s="202"/>
      <c r="EK162" s="202"/>
      <c r="EL162" s="202"/>
      <c r="EM162" s="202"/>
      <c r="EN162" s="202"/>
      <c r="EO162" s="202"/>
      <c r="EP162" s="202"/>
      <c r="EQ162" s="202"/>
      <c r="ER162" s="202"/>
      <c r="ES162" s="202"/>
      <c r="ET162" s="202"/>
      <c r="EU162" s="202"/>
      <c r="EV162" s="202"/>
      <c r="EW162" s="202"/>
      <c r="EX162" s="202"/>
      <c r="EY162" s="202"/>
      <c r="EZ162" s="202"/>
      <c r="FA162" s="202"/>
      <c r="FB162" s="202"/>
      <c r="FC162" s="202"/>
      <c r="FD162" s="202"/>
      <c r="FE162" s="202"/>
      <c r="FF162" s="202"/>
      <c r="FG162" s="202"/>
      <c r="FH162" s="202"/>
      <c r="FI162" s="202"/>
      <c r="FJ162" s="202"/>
      <c r="FK162" s="202"/>
      <c r="FL162" s="202"/>
      <c r="FM162" s="202"/>
      <c r="FN162" s="202"/>
      <c r="FO162" s="202"/>
      <c r="FP162" s="202"/>
      <c r="FQ162" s="202"/>
      <c r="FR162" s="202"/>
      <c r="FS162" s="202"/>
      <c r="FT162" s="202"/>
      <c r="FU162" s="202"/>
      <c r="FV162" s="202"/>
      <c r="FW162" s="202"/>
      <c r="FX162" s="202"/>
      <c r="FY162" s="202"/>
      <c r="FZ162" s="202"/>
      <c r="GA162" s="202"/>
      <c r="GB162" s="202"/>
    </row>
    <row r="163" spans="1:184" x14ac:dyDescent="0.2">
      <c r="A163" s="205">
        <f t="shared" si="3"/>
        <v>3301</v>
      </c>
      <c r="B163" s="215" t="s">
        <v>2442</v>
      </c>
      <c r="C163" s="216">
        <v>50</v>
      </c>
      <c r="D163" s="217">
        <v>28.299999237060547</v>
      </c>
      <c r="E163" s="218">
        <v>0.43</v>
      </c>
      <c r="F163" s="216">
        <v>50</v>
      </c>
      <c r="H163" s="219" t="s">
        <v>1545</v>
      </c>
      <c r="J163" s="217">
        <v>2.5999999046325684</v>
      </c>
      <c r="K163" s="218">
        <v>0.33</v>
      </c>
      <c r="L163" s="216">
        <v>48</v>
      </c>
      <c r="M163" s="216">
        <v>2</v>
      </c>
      <c r="N163" s="219" t="s">
        <v>2506</v>
      </c>
      <c r="O163" s="219" t="s">
        <v>2507</v>
      </c>
      <c r="P163" s="217">
        <v>7.9000000953674316</v>
      </c>
      <c r="Q163" s="218">
        <v>0.42</v>
      </c>
      <c r="R163" s="216">
        <v>50</v>
      </c>
      <c r="T163" s="219" t="s">
        <v>1545</v>
      </c>
      <c r="V163" s="217">
        <v>11.5</v>
      </c>
      <c r="W163" s="218">
        <v>0.48</v>
      </c>
      <c r="X163" s="216">
        <v>47</v>
      </c>
      <c r="Y163" s="216">
        <v>3</v>
      </c>
      <c r="Z163" s="219" t="s">
        <v>1753</v>
      </c>
      <c r="AA163" s="219" t="s">
        <v>1754</v>
      </c>
      <c r="AB163" s="217">
        <v>6.3000001907348633</v>
      </c>
      <c r="AC163" s="218">
        <v>0.42</v>
      </c>
      <c r="AD163" s="216">
        <v>48</v>
      </c>
      <c r="AE163" s="216">
        <v>2</v>
      </c>
      <c r="AF163" s="219" t="s">
        <v>2506</v>
      </c>
      <c r="AG163" s="219" t="s">
        <v>2507</v>
      </c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  <c r="DK163" s="202"/>
      <c r="DL163" s="202"/>
      <c r="DM163" s="202"/>
      <c r="DN163" s="202"/>
      <c r="DO163" s="202"/>
      <c r="DP163" s="202"/>
      <c r="DQ163" s="202"/>
      <c r="DR163" s="202"/>
      <c r="DS163" s="202"/>
      <c r="DT163" s="202"/>
      <c r="DU163" s="202"/>
      <c r="DV163" s="202"/>
      <c r="DW163" s="202"/>
      <c r="DX163" s="202"/>
      <c r="DY163" s="202"/>
      <c r="DZ163" s="202"/>
      <c r="EA163" s="202"/>
      <c r="EB163" s="202"/>
      <c r="EC163" s="202"/>
      <c r="ED163" s="202"/>
      <c r="EE163" s="202"/>
      <c r="EF163" s="202"/>
      <c r="EG163" s="202"/>
      <c r="EH163" s="202"/>
      <c r="EI163" s="202"/>
      <c r="EJ163" s="202"/>
      <c r="EK163" s="202"/>
      <c r="EL163" s="202"/>
      <c r="EM163" s="202"/>
      <c r="EN163" s="202"/>
      <c r="EO163" s="202"/>
      <c r="EP163" s="202"/>
      <c r="EQ163" s="202"/>
      <c r="ER163" s="202"/>
      <c r="ES163" s="202"/>
      <c r="ET163" s="202"/>
      <c r="EU163" s="202"/>
      <c r="EV163" s="202"/>
      <c r="EW163" s="202"/>
      <c r="EX163" s="202"/>
      <c r="EY163" s="202"/>
      <c r="EZ163" s="202"/>
      <c r="FA163" s="202"/>
      <c r="FB163" s="202"/>
      <c r="FC163" s="202"/>
      <c r="FD163" s="202"/>
      <c r="FE163" s="202"/>
      <c r="FF163" s="202"/>
      <c r="FG163" s="202"/>
      <c r="FH163" s="202"/>
      <c r="FI163" s="202"/>
      <c r="FJ163" s="202"/>
      <c r="FK163" s="202"/>
      <c r="FL163" s="202"/>
      <c r="FM163" s="202"/>
      <c r="FN163" s="202"/>
      <c r="FO163" s="202"/>
      <c r="FP163" s="202"/>
      <c r="FQ163" s="202"/>
      <c r="FR163" s="202"/>
      <c r="FS163" s="202"/>
      <c r="FT163" s="202"/>
      <c r="FU163" s="202"/>
      <c r="FV163" s="202"/>
      <c r="FW163" s="202"/>
      <c r="FX163" s="202"/>
      <c r="FY163" s="202"/>
      <c r="FZ163" s="202"/>
      <c r="GA163" s="202"/>
      <c r="GB163" s="202"/>
    </row>
    <row r="164" spans="1:184" x14ac:dyDescent="0.2">
      <c r="A164" s="205">
        <f t="shared" si="3"/>
        <v>3341</v>
      </c>
      <c r="B164" s="204" t="s">
        <v>2443</v>
      </c>
      <c r="C164" s="211">
        <v>126</v>
      </c>
      <c r="D164" s="212">
        <v>33.400001525878906</v>
      </c>
      <c r="E164" s="213">
        <v>0.51</v>
      </c>
      <c r="F164" s="211">
        <v>109</v>
      </c>
      <c r="G164" s="211">
        <v>17</v>
      </c>
      <c r="H164" s="214" t="s">
        <v>4813</v>
      </c>
      <c r="I164" s="214" t="s">
        <v>4814</v>
      </c>
      <c r="J164" s="212">
        <v>2.7999999523162842</v>
      </c>
      <c r="K164" s="213">
        <v>0.35</v>
      </c>
      <c r="L164" s="211">
        <v>121</v>
      </c>
      <c r="M164" s="211">
        <v>5</v>
      </c>
      <c r="N164" s="214" t="s">
        <v>4227</v>
      </c>
      <c r="O164" s="214" t="s">
        <v>4228</v>
      </c>
      <c r="P164" s="212">
        <v>9.1999998092651367</v>
      </c>
      <c r="Q164" s="213">
        <v>0.49</v>
      </c>
      <c r="R164" s="211">
        <v>111</v>
      </c>
      <c r="S164" s="211">
        <v>15</v>
      </c>
      <c r="T164" s="214" t="s">
        <v>4128</v>
      </c>
      <c r="U164" s="214" t="s">
        <v>4129</v>
      </c>
      <c r="V164" s="212">
        <v>14</v>
      </c>
      <c r="W164" s="213">
        <v>0.59</v>
      </c>
      <c r="X164" s="211">
        <v>95</v>
      </c>
      <c r="Y164" s="211">
        <v>31</v>
      </c>
      <c r="Z164" s="214" t="s">
        <v>4815</v>
      </c>
      <c r="AA164" s="214" t="s">
        <v>4816</v>
      </c>
      <c r="AB164" s="212">
        <v>7.4000000953674316</v>
      </c>
      <c r="AC164" s="213">
        <v>0.49</v>
      </c>
      <c r="AD164" s="211">
        <v>102</v>
      </c>
      <c r="AE164" s="211">
        <v>24</v>
      </c>
      <c r="AF164" s="214" t="s">
        <v>4312</v>
      </c>
      <c r="AG164" s="214" t="s">
        <v>4313</v>
      </c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  <c r="DK164" s="202"/>
      <c r="DL164" s="202"/>
      <c r="DM164" s="202"/>
      <c r="DN164" s="202"/>
      <c r="DO164" s="202"/>
      <c r="DP164" s="202"/>
      <c r="DQ164" s="202"/>
      <c r="DR164" s="202"/>
      <c r="DS164" s="202"/>
      <c r="DT164" s="202"/>
      <c r="DU164" s="202"/>
      <c r="DV164" s="202"/>
      <c r="DW164" s="202"/>
      <c r="DX164" s="202"/>
      <c r="DY164" s="202"/>
      <c r="DZ164" s="202"/>
      <c r="EA164" s="202"/>
      <c r="EB164" s="202"/>
      <c r="EC164" s="202"/>
      <c r="ED164" s="202"/>
      <c r="EE164" s="202"/>
      <c r="EF164" s="202"/>
      <c r="EG164" s="202"/>
      <c r="EH164" s="202"/>
      <c r="EI164" s="202"/>
      <c r="EJ164" s="202"/>
      <c r="EK164" s="202"/>
      <c r="EL164" s="202"/>
      <c r="EM164" s="202"/>
      <c r="EN164" s="202"/>
      <c r="EO164" s="202"/>
      <c r="EP164" s="202"/>
      <c r="EQ164" s="202"/>
      <c r="ER164" s="202"/>
      <c r="ES164" s="202"/>
      <c r="ET164" s="202"/>
      <c r="EU164" s="202"/>
      <c r="EV164" s="202"/>
      <c r="EW164" s="202"/>
      <c r="EX164" s="202"/>
      <c r="EY164" s="202"/>
      <c r="EZ164" s="202"/>
      <c r="FA164" s="202"/>
      <c r="FB164" s="202"/>
      <c r="FC164" s="202"/>
      <c r="FD164" s="202"/>
      <c r="FE164" s="202"/>
      <c r="FF164" s="202"/>
      <c r="FG164" s="202"/>
      <c r="FH164" s="202"/>
      <c r="FI164" s="202"/>
      <c r="FJ164" s="202"/>
      <c r="FK164" s="202"/>
      <c r="FL164" s="202"/>
      <c r="FM164" s="202"/>
      <c r="FN164" s="202"/>
      <c r="FO164" s="202"/>
      <c r="FP164" s="202"/>
      <c r="FQ164" s="202"/>
      <c r="FR164" s="202"/>
      <c r="FS164" s="202"/>
      <c r="FT164" s="202"/>
      <c r="FU164" s="202"/>
      <c r="FV164" s="202"/>
      <c r="FW164" s="202"/>
      <c r="FX164" s="202"/>
      <c r="FY164" s="202"/>
      <c r="FZ164" s="202"/>
      <c r="GA164" s="202"/>
      <c r="GB164" s="202"/>
    </row>
    <row r="165" spans="1:184" x14ac:dyDescent="0.2">
      <c r="A165" s="205">
        <f t="shared" si="3"/>
        <v>3381</v>
      </c>
      <c r="B165" s="215" t="s">
        <v>2454</v>
      </c>
      <c r="C165" s="216">
        <v>97</v>
      </c>
      <c r="D165" s="217">
        <v>32.799999237060547</v>
      </c>
      <c r="E165" s="218">
        <v>0.5</v>
      </c>
      <c r="F165" s="216">
        <v>87</v>
      </c>
      <c r="G165" s="216">
        <v>10</v>
      </c>
      <c r="H165" s="219" t="s">
        <v>4177</v>
      </c>
      <c r="I165" s="219" t="s">
        <v>4178</v>
      </c>
      <c r="J165" s="217">
        <v>3.0999999046325684</v>
      </c>
      <c r="K165" s="218">
        <v>0.4</v>
      </c>
      <c r="L165" s="216">
        <v>91</v>
      </c>
      <c r="M165" s="216">
        <v>6</v>
      </c>
      <c r="N165" s="219" t="s">
        <v>1899</v>
      </c>
      <c r="O165" s="219" t="s">
        <v>1900</v>
      </c>
      <c r="P165" s="217">
        <v>8.6999998092651367</v>
      </c>
      <c r="Q165" s="218">
        <v>0.46</v>
      </c>
      <c r="R165" s="216">
        <v>94</v>
      </c>
      <c r="S165" s="216">
        <v>3</v>
      </c>
      <c r="T165" s="219" t="s">
        <v>3359</v>
      </c>
      <c r="U165" s="219" t="s">
        <v>3360</v>
      </c>
      <c r="V165" s="217">
        <v>13.399999618530273</v>
      </c>
      <c r="W165" s="218">
        <v>0.56000000000000005</v>
      </c>
      <c r="X165" s="216">
        <v>72</v>
      </c>
      <c r="Y165" s="216">
        <v>25</v>
      </c>
      <c r="Z165" s="219" t="s">
        <v>4817</v>
      </c>
      <c r="AA165" s="219" t="s">
        <v>4818</v>
      </c>
      <c r="AB165" s="217">
        <v>7.5999999046325684</v>
      </c>
      <c r="AC165" s="218">
        <v>0.5</v>
      </c>
      <c r="AD165" s="216">
        <v>79</v>
      </c>
      <c r="AE165" s="216">
        <v>18</v>
      </c>
      <c r="AF165" s="219" t="s">
        <v>3106</v>
      </c>
      <c r="AG165" s="219" t="s">
        <v>3107</v>
      </c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  <c r="DK165" s="202"/>
      <c r="DL165" s="202"/>
      <c r="DM165" s="202"/>
      <c r="DN165" s="202"/>
      <c r="DO165" s="202"/>
      <c r="DP165" s="202"/>
      <c r="DQ165" s="202"/>
      <c r="DR165" s="202"/>
      <c r="DS165" s="202"/>
      <c r="DT165" s="202"/>
      <c r="DU165" s="202"/>
      <c r="DV165" s="202"/>
      <c r="DW165" s="202"/>
      <c r="DX165" s="202"/>
      <c r="DY165" s="202"/>
      <c r="DZ165" s="202"/>
      <c r="EA165" s="202"/>
      <c r="EB165" s="202"/>
      <c r="EC165" s="202"/>
      <c r="ED165" s="202"/>
      <c r="EE165" s="202"/>
      <c r="EF165" s="202"/>
      <c r="EG165" s="202"/>
      <c r="EH165" s="202"/>
      <c r="EI165" s="202"/>
      <c r="EJ165" s="202"/>
      <c r="EK165" s="202"/>
      <c r="EL165" s="202"/>
      <c r="EM165" s="202"/>
      <c r="EN165" s="202"/>
      <c r="EO165" s="202"/>
      <c r="EP165" s="202"/>
      <c r="EQ165" s="202"/>
      <c r="ER165" s="202"/>
      <c r="ES165" s="202"/>
      <c r="ET165" s="202"/>
      <c r="EU165" s="202"/>
      <c r="EV165" s="202"/>
      <c r="EW165" s="202"/>
      <c r="EX165" s="202"/>
      <c r="EY165" s="202"/>
      <c r="EZ165" s="202"/>
      <c r="FA165" s="202"/>
      <c r="FB165" s="202"/>
      <c r="FC165" s="202"/>
      <c r="FD165" s="202"/>
      <c r="FE165" s="202"/>
      <c r="FF165" s="202"/>
      <c r="FG165" s="202"/>
      <c r="FH165" s="202"/>
      <c r="FI165" s="202"/>
      <c r="FJ165" s="202"/>
      <c r="FK165" s="202"/>
      <c r="FL165" s="202"/>
      <c r="FM165" s="202"/>
      <c r="FN165" s="202"/>
      <c r="FO165" s="202"/>
      <c r="FP165" s="202"/>
      <c r="FQ165" s="202"/>
      <c r="FR165" s="202"/>
      <c r="FS165" s="202"/>
      <c r="FT165" s="202"/>
      <c r="FU165" s="202"/>
      <c r="FV165" s="202"/>
      <c r="FW165" s="202"/>
      <c r="FX165" s="202"/>
      <c r="FY165" s="202"/>
      <c r="FZ165" s="202"/>
      <c r="GA165" s="202"/>
      <c r="GB165" s="202"/>
    </row>
    <row r="166" spans="1:184" x14ac:dyDescent="0.2">
      <c r="A166" s="205">
        <f t="shared" si="3"/>
        <v>3421</v>
      </c>
      <c r="B166" s="204" t="s">
        <v>2463</v>
      </c>
      <c r="C166" s="211">
        <v>90</v>
      </c>
      <c r="D166" s="212">
        <v>29.299999237060547</v>
      </c>
      <c r="E166" s="213">
        <v>0.44</v>
      </c>
      <c r="F166" s="211">
        <v>88</v>
      </c>
      <c r="G166" s="211">
        <v>2</v>
      </c>
      <c r="H166" s="214" t="s">
        <v>2306</v>
      </c>
      <c r="I166" s="214" t="s">
        <v>2307</v>
      </c>
      <c r="J166" s="212">
        <v>2.7999999523162842</v>
      </c>
      <c r="K166" s="213">
        <v>0.35</v>
      </c>
      <c r="L166" s="211">
        <v>87</v>
      </c>
      <c r="M166" s="211">
        <v>3</v>
      </c>
      <c r="N166" s="214" t="s">
        <v>1734</v>
      </c>
      <c r="O166" s="214" t="s">
        <v>1735</v>
      </c>
      <c r="P166" s="212">
        <v>8.1000003814697266</v>
      </c>
      <c r="Q166" s="213">
        <v>0.43</v>
      </c>
      <c r="R166" s="211">
        <v>88</v>
      </c>
      <c r="S166" s="211">
        <v>2</v>
      </c>
      <c r="T166" s="214" t="s">
        <v>2306</v>
      </c>
      <c r="U166" s="214" t="s">
        <v>2307</v>
      </c>
      <c r="V166" s="212">
        <v>12.199999809265137</v>
      </c>
      <c r="W166" s="213">
        <v>0.51</v>
      </c>
      <c r="X166" s="211">
        <v>77</v>
      </c>
      <c r="Y166" s="211">
        <v>13</v>
      </c>
      <c r="Z166" s="214" t="s">
        <v>3814</v>
      </c>
      <c r="AA166" s="214" t="s">
        <v>3815</v>
      </c>
      <c r="AB166" s="212">
        <v>6.1999998092651367</v>
      </c>
      <c r="AC166" s="213">
        <v>0.41</v>
      </c>
      <c r="AD166" s="211">
        <v>86</v>
      </c>
      <c r="AE166" s="211">
        <v>4</v>
      </c>
      <c r="AF166" s="214" t="s">
        <v>2166</v>
      </c>
      <c r="AG166" s="214" t="s">
        <v>2167</v>
      </c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  <c r="DK166" s="202"/>
      <c r="DL166" s="202"/>
      <c r="DM166" s="202"/>
      <c r="DN166" s="202"/>
      <c r="DO166" s="202"/>
      <c r="DP166" s="202"/>
      <c r="DQ166" s="202"/>
      <c r="DR166" s="202"/>
      <c r="DS166" s="202"/>
      <c r="DT166" s="202"/>
      <c r="DU166" s="202"/>
      <c r="DV166" s="202"/>
      <c r="DW166" s="202"/>
      <c r="DX166" s="202"/>
      <c r="DY166" s="202"/>
      <c r="DZ166" s="202"/>
      <c r="EA166" s="202"/>
      <c r="EB166" s="202"/>
      <c r="EC166" s="202"/>
      <c r="ED166" s="202"/>
      <c r="EE166" s="202"/>
      <c r="EF166" s="202"/>
      <c r="EG166" s="202"/>
      <c r="EH166" s="202"/>
      <c r="EI166" s="202"/>
      <c r="EJ166" s="202"/>
      <c r="EK166" s="202"/>
      <c r="EL166" s="202"/>
      <c r="EM166" s="202"/>
      <c r="EN166" s="202"/>
      <c r="EO166" s="202"/>
      <c r="EP166" s="202"/>
      <c r="EQ166" s="202"/>
      <c r="ER166" s="202"/>
      <c r="ES166" s="202"/>
      <c r="ET166" s="202"/>
      <c r="EU166" s="202"/>
      <c r="EV166" s="202"/>
      <c r="EW166" s="202"/>
      <c r="EX166" s="202"/>
      <c r="EY166" s="202"/>
      <c r="EZ166" s="202"/>
      <c r="FA166" s="202"/>
      <c r="FB166" s="202"/>
      <c r="FC166" s="202"/>
      <c r="FD166" s="202"/>
      <c r="FE166" s="202"/>
      <c r="FF166" s="202"/>
      <c r="FG166" s="202"/>
      <c r="FH166" s="202"/>
      <c r="FI166" s="202"/>
      <c r="FJ166" s="202"/>
      <c r="FK166" s="202"/>
      <c r="FL166" s="202"/>
      <c r="FM166" s="202"/>
      <c r="FN166" s="202"/>
      <c r="FO166" s="202"/>
      <c r="FP166" s="202"/>
      <c r="FQ166" s="202"/>
      <c r="FR166" s="202"/>
      <c r="FS166" s="202"/>
      <c r="FT166" s="202"/>
      <c r="FU166" s="202"/>
      <c r="FV166" s="202"/>
      <c r="FW166" s="202"/>
      <c r="FX166" s="202"/>
      <c r="FY166" s="202"/>
      <c r="FZ166" s="202"/>
      <c r="GA166" s="202"/>
      <c r="GB166" s="202"/>
    </row>
    <row r="167" spans="1:184" x14ac:dyDescent="0.2">
      <c r="A167" s="205">
        <f t="shared" si="3"/>
        <v>3431</v>
      </c>
      <c r="B167" s="215" t="s">
        <v>2468</v>
      </c>
      <c r="C167" s="216">
        <v>95</v>
      </c>
      <c r="D167" s="217">
        <v>30</v>
      </c>
      <c r="E167" s="218">
        <v>0.45</v>
      </c>
      <c r="F167" s="216">
        <v>92</v>
      </c>
      <c r="G167" s="216">
        <v>3</v>
      </c>
      <c r="H167" s="219" t="s">
        <v>2211</v>
      </c>
      <c r="I167" s="219" t="s">
        <v>2212</v>
      </c>
      <c r="J167" s="217">
        <v>2.9000000953674316</v>
      </c>
      <c r="K167" s="218">
        <v>0.37</v>
      </c>
      <c r="L167" s="216">
        <v>88</v>
      </c>
      <c r="M167" s="216">
        <v>7</v>
      </c>
      <c r="N167" s="219" t="s">
        <v>3834</v>
      </c>
      <c r="O167" s="219" t="s">
        <v>3835</v>
      </c>
      <c r="P167" s="217">
        <v>8.1000003814697266</v>
      </c>
      <c r="Q167" s="218">
        <v>0.42</v>
      </c>
      <c r="R167" s="216">
        <v>93</v>
      </c>
      <c r="S167" s="216">
        <v>2</v>
      </c>
      <c r="T167" s="219" t="s">
        <v>3916</v>
      </c>
      <c r="U167" s="219" t="s">
        <v>3917</v>
      </c>
      <c r="V167" s="217">
        <v>12.5</v>
      </c>
      <c r="W167" s="218">
        <v>0.52</v>
      </c>
      <c r="X167" s="216">
        <v>77</v>
      </c>
      <c r="Y167" s="216">
        <v>18</v>
      </c>
      <c r="Z167" s="219" t="s">
        <v>2809</v>
      </c>
      <c r="AA167" s="219" t="s">
        <v>2810</v>
      </c>
      <c r="AB167" s="217">
        <v>6.5</v>
      </c>
      <c r="AC167" s="218">
        <v>0.43</v>
      </c>
      <c r="AD167" s="216">
        <v>90</v>
      </c>
      <c r="AE167" s="216">
        <v>5</v>
      </c>
      <c r="AF167" s="219" t="s">
        <v>2418</v>
      </c>
      <c r="AG167" s="219" t="s">
        <v>2419</v>
      </c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  <c r="DK167" s="202"/>
      <c r="DL167" s="202"/>
      <c r="DM167" s="202"/>
      <c r="DN167" s="202"/>
      <c r="DO167" s="202"/>
      <c r="DP167" s="202"/>
      <c r="DQ167" s="202"/>
      <c r="DR167" s="202"/>
      <c r="DS167" s="202"/>
      <c r="DT167" s="202"/>
      <c r="DU167" s="202"/>
      <c r="DV167" s="202"/>
      <c r="DW167" s="202"/>
      <c r="DX167" s="202"/>
      <c r="DY167" s="202"/>
      <c r="DZ167" s="202"/>
      <c r="EA167" s="202"/>
      <c r="EB167" s="202"/>
      <c r="EC167" s="202"/>
      <c r="ED167" s="202"/>
      <c r="EE167" s="202"/>
      <c r="EF167" s="202"/>
      <c r="EG167" s="202"/>
      <c r="EH167" s="202"/>
      <c r="EI167" s="202"/>
      <c r="EJ167" s="202"/>
      <c r="EK167" s="202"/>
      <c r="EL167" s="202"/>
      <c r="EM167" s="202"/>
      <c r="EN167" s="202"/>
      <c r="EO167" s="202"/>
      <c r="EP167" s="202"/>
      <c r="EQ167" s="202"/>
      <c r="ER167" s="202"/>
      <c r="ES167" s="202"/>
      <c r="ET167" s="202"/>
      <c r="EU167" s="202"/>
      <c r="EV167" s="202"/>
      <c r="EW167" s="202"/>
      <c r="EX167" s="202"/>
      <c r="EY167" s="202"/>
      <c r="EZ167" s="202"/>
      <c r="FA167" s="202"/>
      <c r="FB167" s="202"/>
      <c r="FC167" s="202"/>
      <c r="FD167" s="202"/>
      <c r="FE167" s="202"/>
      <c r="FF167" s="202"/>
      <c r="FG167" s="202"/>
      <c r="FH167" s="202"/>
      <c r="FI167" s="202"/>
      <c r="FJ167" s="202"/>
      <c r="FK167" s="202"/>
      <c r="FL167" s="202"/>
      <c r="FM167" s="202"/>
      <c r="FN167" s="202"/>
      <c r="FO167" s="202"/>
      <c r="FP167" s="202"/>
      <c r="FQ167" s="202"/>
      <c r="FR167" s="202"/>
      <c r="FS167" s="202"/>
      <c r="FT167" s="202"/>
      <c r="FU167" s="202"/>
      <c r="FV167" s="202"/>
      <c r="FW167" s="202"/>
      <c r="FX167" s="202"/>
      <c r="FY167" s="202"/>
      <c r="FZ167" s="202"/>
      <c r="GA167" s="202"/>
      <c r="GB167" s="202"/>
    </row>
    <row r="168" spans="1:184" x14ac:dyDescent="0.2">
      <c r="A168" s="205">
        <f t="shared" si="3"/>
        <v>3501</v>
      </c>
      <c r="B168" s="204" t="s">
        <v>2471</v>
      </c>
      <c r="C168" s="211">
        <v>69</v>
      </c>
      <c r="D168" s="212">
        <v>28.600000381469727</v>
      </c>
      <c r="E168" s="213">
        <v>0.43</v>
      </c>
      <c r="F168" s="211">
        <v>69</v>
      </c>
      <c r="H168" s="214" t="s">
        <v>1545</v>
      </c>
      <c r="J168" s="212">
        <v>2.5999999046325684</v>
      </c>
      <c r="K168" s="213">
        <v>0.33</v>
      </c>
      <c r="L168" s="211">
        <v>68</v>
      </c>
      <c r="M168" s="211">
        <v>1</v>
      </c>
      <c r="N168" s="214" t="s">
        <v>3641</v>
      </c>
      <c r="O168" s="214" t="s">
        <v>3642</v>
      </c>
      <c r="P168" s="212">
        <v>8</v>
      </c>
      <c r="Q168" s="213">
        <v>0.42</v>
      </c>
      <c r="R168" s="211">
        <v>68</v>
      </c>
      <c r="S168" s="211">
        <v>1</v>
      </c>
      <c r="T168" s="214" t="s">
        <v>3641</v>
      </c>
      <c r="U168" s="214" t="s">
        <v>3642</v>
      </c>
      <c r="V168" s="212">
        <v>11.399999618530273</v>
      </c>
      <c r="W168" s="213">
        <v>0.48</v>
      </c>
      <c r="X168" s="211">
        <v>67</v>
      </c>
      <c r="Y168" s="211">
        <v>2</v>
      </c>
      <c r="Z168" s="214" t="s">
        <v>1822</v>
      </c>
      <c r="AA168" s="214" t="s">
        <v>1823</v>
      </c>
      <c r="AB168" s="212">
        <v>6.5</v>
      </c>
      <c r="AC168" s="213">
        <v>0.44</v>
      </c>
      <c r="AD168" s="211">
        <v>64</v>
      </c>
      <c r="AE168" s="211">
        <v>5</v>
      </c>
      <c r="AF168" s="214" t="s">
        <v>2198</v>
      </c>
      <c r="AG168" s="214" t="s">
        <v>2199</v>
      </c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  <c r="DK168" s="202"/>
      <c r="DL168" s="202"/>
      <c r="DM168" s="202"/>
      <c r="DN168" s="202"/>
      <c r="DO168" s="202"/>
      <c r="DP168" s="202"/>
      <c r="DQ168" s="202"/>
      <c r="DR168" s="202"/>
      <c r="DS168" s="202"/>
      <c r="DT168" s="202"/>
      <c r="DU168" s="202"/>
      <c r="DV168" s="202"/>
      <c r="DW168" s="202"/>
      <c r="DX168" s="202"/>
      <c r="DY168" s="202"/>
      <c r="DZ168" s="202"/>
      <c r="EA168" s="202"/>
      <c r="EB168" s="202"/>
      <c r="EC168" s="202"/>
      <c r="ED168" s="202"/>
      <c r="EE168" s="202"/>
      <c r="EF168" s="202"/>
      <c r="EG168" s="202"/>
      <c r="EH168" s="202"/>
      <c r="EI168" s="202"/>
      <c r="EJ168" s="202"/>
      <c r="EK168" s="202"/>
      <c r="EL168" s="202"/>
      <c r="EM168" s="202"/>
      <c r="EN168" s="202"/>
      <c r="EO168" s="202"/>
      <c r="EP168" s="202"/>
      <c r="EQ168" s="202"/>
      <c r="ER168" s="202"/>
      <c r="ES168" s="202"/>
      <c r="ET168" s="202"/>
      <c r="EU168" s="202"/>
      <c r="EV168" s="202"/>
      <c r="EW168" s="202"/>
      <c r="EX168" s="202"/>
      <c r="EY168" s="202"/>
      <c r="EZ168" s="202"/>
      <c r="FA168" s="202"/>
      <c r="FB168" s="202"/>
      <c r="FC168" s="202"/>
      <c r="FD168" s="202"/>
      <c r="FE168" s="202"/>
      <c r="FF168" s="202"/>
      <c r="FG168" s="202"/>
      <c r="FH168" s="202"/>
      <c r="FI168" s="202"/>
      <c r="FJ168" s="202"/>
      <c r="FK168" s="202"/>
      <c r="FL168" s="202"/>
      <c r="FM168" s="202"/>
      <c r="FN168" s="202"/>
      <c r="FO168" s="202"/>
      <c r="FP168" s="202"/>
      <c r="FQ168" s="202"/>
      <c r="FR168" s="202"/>
      <c r="FS168" s="202"/>
      <c r="FT168" s="202"/>
      <c r="FU168" s="202"/>
      <c r="FV168" s="202"/>
      <c r="FW168" s="202"/>
      <c r="FX168" s="202"/>
      <c r="FY168" s="202"/>
      <c r="FZ168" s="202"/>
      <c r="GA168" s="202"/>
      <c r="GB168" s="202"/>
    </row>
    <row r="169" spans="1:184" x14ac:dyDescent="0.2">
      <c r="A169" s="205">
        <f t="shared" si="3"/>
        <v>3541</v>
      </c>
      <c r="B169" s="215" t="s">
        <v>2476</v>
      </c>
      <c r="C169" s="216">
        <v>42</v>
      </c>
      <c r="D169" s="217">
        <v>27.700000762939453</v>
      </c>
      <c r="E169" s="218">
        <v>0.42</v>
      </c>
      <c r="F169" s="216">
        <v>42</v>
      </c>
      <c r="H169" s="219" t="s">
        <v>1545</v>
      </c>
      <c r="J169" s="217">
        <v>2.5</v>
      </c>
      <c r="K169" s="218">
        <v>0.31</v>
      </c>
      <c r="L169" s="216">
        <v>42</v>
      </c>
      <c r="N169" s="219" t="s">
        <v>1545</v>
      </c>
      <c r="P169" s="217">
        <v>7</v>
      </c>
      <c r="Q169" s="218">
        <v>0.37</v>
      </c>
      <c r="R169" s="216">
        <v>42</v>
      </c>
      <c r="T169" s="219" t="s">
        <v>1545</v>
      </c>
      <c r="V169" s="217">
        <v>12.100000381469727</v>
      </c>
      <c r="W169" s="218">
        <v>0.51</v>
      </c>
      <c r="X169" s="216">
        <v>39</v>
      </c>
      <c r="Y169" s="216">
        <v>3</v>
      </c>
      <c r="Z169" s="219" t="s">
        <v>2099</v>
      </c>
      <c r="AA169" s="219" t="s">
        <v>2100</v>
      </c>
      <c r="AB169" s="217">
        <v>6.0999999046325684</v>
      </c>
      <c r="AC169" s="218">
        <v>0.4</v>
      </c>
      <c r="AD169" s="216">
        <v>40</v>
      </c>
      <c r="AE169" s="216">
        <v>2</v>
      </c>
      <c r="AF169" s="219" t="s">
        <v>1548</v>
      </c>
      <c r="AG169" s="219" t="s">
        <v>1549</v>
      </c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  <c r="DK169" s="202"/>
      <c r="DL169" s="202"/>
      <c r="DM169" s="202"/>
      <c r="DN169" s="202"/>
      <c r="DO169" s="202"/>
      <c r="DP169" s="202"/>
      <c r="DQ169" s="202"/>
      <c r="DR169" s="202"/>
      <c r="DS169" s="202"/>
      <c r="DT169" s="202"/>
      <c r="DU169" s="202"/>
      <c r="DV169" s="202"/>
      <c r="DW169" s="202"/>
      <c r="DX169" s="202"/>
      <c r="DY169" s="202"/>
      <c r="DZ169" s="202"/>
      <c r="EA169" s="202"/>
      <c r="EB169" s="202"/>
      <c r="EC169" s="202"/>
      <c r="ED169" s="202"/>
      <c r="EE169" s="202"/>
      <c r="EF169" s="202"/>
      <c r="EG169" s="202"/>
      <c r="EH169" s="202"/>
      <c r="EI169" s="202"/>
      <c r="EJ169" s="202"/>
      <c r="EK169" s="202"/>
      <c r="EL169" s="202"/>
      <c r="EM169" s="202"/>
      <c r="EN169" s="202"/>
      <c r="EO169" s="202"/>
      <c r="EP169" s="202"/>
      <c r="EQ169" s="202"/>
      <c r="ER169" s="202"/>
      <c r="ES169" s="202"/>
      <c r="ET169" s="202"/>
      <c r="EU169" s="202"/>
      <c r="EV169" s="202"/>
      <c r="EW169" s="202"/>
      <c r="EX169" s="202"/>
      <c r="EY169" s="202"/>
      <c r="EZ169" s="202"/>
      <c r="FA169" s="202"/>
      <c r="FB169" s="202"/>
      <c r="FC169" s="202"/>
      <c r="FD169" s="202"/>
      <c r="FE169" s="202"/>
      <c r="FF169" s="202"/>
      <c r="FG169" s="202"/>
      <c r="FH169" s="202"/>
      <c r="FI169" s="202"/>
      <c r="FJ169" s="202"/>
      <c r="FK169" s="202"/>
      <c r="FL169" s="202"/>
      <c r="FM169" s="202"/>
      <c r="FN169" s="202"/>
      <c r="FO169" s="202"/>
      <c r="FP169" s="202"/>
      <c r="FQ169" s="202"/>
      <c r="FR169" s="202"/>
      <c r="FS169" s="202"/>
      <c r="FT169" s="202"/>
      <c r="FU169" s="202"/>
      <c r="FV169" s="202"/>
      <c r="FW169" s="202"/>
      <c r="FX169" s="202"/>
      <c r="FY169" s="202"/>
      <c r="FZ169" s="202"/>
      <c r="GA169" s="202"/>
      <c r="GB169" s="202"/>
    </row>
    <row r="170" spans="1:184" x14ac:dyDescent="0.2">
      <c r="A170" s="205">
        <f t="shared" si="3"/>
        <v>3581</v>
      </c>
      <c r="B170" s="204" t="s">
        <v>2479</v>
      </c>
      <c r="C170" s="211">
        <v>43</v>
      </c>
      <c r="D170" s="212">
        <v>28</v>
      </c>
      <c r="E170" s="213">
        <v>0.42</v>
      </c>
      <c r="F170" s="211">
        <v>41</v>
      </c>
      <c r="G170" s="211">
        <v>2</v>
      </c>
      <c r="H170" s="214" t="s">
        <v>3002</v>
      </c>
      <c r="I170" s="214" t="s">
        <v>3003</v>
      </c>
      <c r="J170" s="212">
        <v>2.5999999046325684</v>
      </c>
      <c r="K170" s="213">
        <v>0.33</v>
      </c>
      <c r="L170" s="211">
        <v>42</v>
      </c>
      <c r="M170" s="211">
        <v>1</v>
      </c>
      <c r="N170" s="214" t="s">
        <v>1892</v>
      </c>
      <c r="O170" s="214" t="s">
        <v>1893</v>
      </c>
      <c r="P170" s="212">
        <v>7.6999998092651367</v>
      </c>
      <c r="Q170" s="213">
        <v>0.4</v>
      </c>
      <c r="R170" s="211">
        <v>42</v>
      </c>
      <c r="S170" s="211">
        <v>1</v>
      </c>
      <c r="T170" s="214" t="s">
        <v>1892</v>
      </c>
      <c r="U170" s="214" t="s">
        <v>1893</v>
      </c>
      <c r="V170" s="212">
        <v>11.699999809265137</v>
      </c>
      <c r="W170" s="213">
        <v>0.49</v>
      </c>
      <c r="X170" s="211">
        <v>37</v>
      </c>
      <c r="Y170" s="211">
        <v>6</v>
      </c>
      <c r="Z170" s="214" t="s">
        <v>3186</v>
      </c>
      <c r="AA170" s="214" t="s">
        <v>3187</v>
      </c>
      <c r="AB170" s="212">
        <v>6.0999999046325684</v>
      </c>
      <c r="AC170" s="213">
        <v>0.41</v>
      </c>
      <c r="AD170" s="211">
        <v>42</v>
      </c>
      <c r="AE170" s="211">
        <v>1</v>
      </c>
      <c r="AF170" s="214" t="s">
        <v>1892</v>
      </c>
      <c r="AG170" s="214" t="s">
        <v>1893</v>
      </c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  <c r="BG170" s="202"/>
      <c r="BH170" s="202"/>
      <c r="BI170" s="202"/>
      <c r="BJ170" s="202"/>
      <c r="BK170" s="202"/>
      <c r="BL170" s="202"/>
      <c r="BM170" s="202"/>
      <c r="BN170" s="202"/>
      <c r="BO170" s="202"/>
      <c r="BP170" s="202"/>
      <c r="BQ170" s="202"/>
      <c r="BR170" s="202"/>
      <c r="BS170" s="202"/>
      <c r="BT170" s="202"/>
      <c r="BU170" s="202"/>
      <c r="BV170" s="202"/>
      <c r="BW170" s="202"/>
      <c r="BX170" s="202"/>
      <c r="BY170" s="202"/>
      <c r="BZ170" s="202"/>
      <c r="CA170" s="202"/>
      <c r="CB170" s="202"/>
      <c r="CC170" s="202"/>
      <c r="CD170" s="202"/>
      <c r="CE170" s="202"/>
      <c r="CF170" s="202"/>
      <c r="CG170" s="202"/>
      <c r="CH170" s="202"/>
      <c r="CI170" s="202"/>
      <c r="CJ170" s="202"/>
      <c r="CK170" s="202"/>
      <c r="CL170" s="202"/>
      <c r="CM170" s="202"/>
      <c r="CN170" s="202"/>
      <c r="CO170" s="202"/>
      <c r="CP170" s="202"/>
      <c r="CQ170" s="202"/>
      <c r="CR170" s="202"/>
      <c r="CS170" s="202"/>
      <c r="CT170" s="202"/>
      <c r="CU170" s="202"/>
      <c r="CV170" s="202"/>
      <c r="CW170" s="202"/>
      <c r="CX170" s="202"/>
      <c r="CY170" s="202"/>
      <c r="CZ170" s="202"/>
      <c r="DA170" s="202"/>
      <c r="DB170" s="202"/>
      <c r="DC170" s="202"/>
      <c r="DD170" s="202"/>
      <c r="DE170" s="202"/>
      <c r="DF170" s="202"/>
      <c r="DG170" s="202"/>
      <c r="DH170" s="202"/>
      <c r="DI170" s="202"/>
      <c r="DJ170" s="202"/>
      <c r="DK170" s="202"/>
      <c r="DL170" s="202"/>
      <c r="DM170" s="202"/>
      <c r="DN170" s="202"/>
      <c r="DO170" s="202"/>
      <c r="DP170" s="202"/>
      <c r="DQ170" s="202"/>
      <c r="DR170" s="202"/>
      <c r="DS170" s="202"/>
      <c r="DT170" s="202"/>
      <c r="DU170" s="202"/>
      <c r="DV170" s="202"/>
      <c r="DW170" s="202"/>
      <c r="DX170" s="202"/>
      <c r="DY170" s="202"/>
      <c r="DZ170" s="202"/>
      <c r="EA170" s="202"/>
      <c r="EB170" s="202"/>
      <c r="EC170" s="202"/>
      <c r="ED170" s="202"/>
      <c r="EE170" s="202"/>
      <c r="EF170" s="202"/>
      <c r="EG170" s="202"/>
      <c r="EH170" s="202"/>
      <c r="EI170" s="202"/>
      <c r="EJ170" s="202"/>
      <c r="EK170" s="202"/>
      <c r="EL170" s="202"/>
      <c r="EM170" s="202"/>
      <c r="EN170" s="202"/>
      <c r="EO170" s="202"/>
      <c r="EP170" s="202"/>
      <c r="EQ170" s="202"/>
      <c r="ER170" s="202"/>
      <c r="ES170" s="202"/>
      <c r="ET170" s="202"/>
      <c r="EU170" s="202"/>
      <c r="EV170" s="202"/>
      <c r="EW170" s="202"/>
      <c r="EX170" s="202"/>
      <c r="EY170" s="202"/>
      <c r="EZ170" s="202"/>
      <c r="FA170" s="202"/>
      <c r="FB170" s="202"/>
      <c r="FC170" s="202"/>
      <c r="FD170" s="202"/>
      <c r="FE170" s="202"/>
      <c r="FF170" s="202"/>
      <c r="FG170" s="202"/>
      <c r="FH170" s="202"/>
      <c r="FI170" s="202"/>
      <c r="FJ170" s="202"/>
      <c r="FK170" s="202"/>
      <c r="FL170" s="202"/>
      <c r="FM170" s="202"/>
      <c r="FN170" s="202"/>
      <c r="FO170" s="202"/>
      <c r="FP170" s="202"/>
      <c r="FQ170" s="202"/>
      <c r="FR170" s="202"/>
      <c r="FS170" s="202"/>
      <c r="FT170" s="202"/>
      <c r="FU170" s="202"/>
      <c r="FV170" s="202"/>
      <c r="FW170" s="202"/>
      <c r="FX170" s="202"/>
      <c r="FY170" s="202"/>
      <c r="FZ170" s="202"/>
      <c r="GA170" s="202"/>
      <c r="GB170" s="202"/>
    </row>
    <row r="171" spans="1:184" x14ac:dyDescent="0.2">
      <c r="A171" s="205">
        <f t="shared" si="3"/>
        <v>3621</v>
      </c>
      <c r="B171" s="215" t="s">
        <v>2480</v>
      </c>
      <c r="C171" s="216">
        <v>138</v>
      </c>
      <c r="D171" s="217">
        <v>28.299999237060547</v>
      </c>
      <c r="E171" s="218">
        <v>0.43</v>
      </c>
      <c r="F171" s="216">
        <v>136</v>
      </c>
      <c r="G171" s="216">
        <v>2</v>
      </c>
      <c r="H171" s="219" t="s">
        <v>3641</v>
      </c>
      <c r="I171" s="219" t="s">
        <v>3642</v>
      </c>
      <c r="J171" s="217">
        <v>2.7000000476837158</v>
      </c>
      <c r="K171" s="218">
        <v>0.34</v>
      </c>
      <c r="L171" s="216">
        <v>127</v>
      </c>
      <c r="M171" s="216">
        <v>11</v>
      </c>
      <c r="N171" s="219" t="s">
        <v>4741</v>
      </c>
      <c r="O171" s="219" t="s">
        <v>4742</v>
      </c>
      <c r="P171" s="217">
        <v>7.3000001907348633</v>
      </c>
      <c r="Q171" s="218">
        <v>0.38</v>
      </c>
      <c r="R171" s="216">
        <v>138</v>
      </c>
      <c r="T171" s="219" t="s">
        <v>1545</v>
      </c>
      <c r="V171" s="217">
        <v>12.100000381469727</v>
      </c>
      <c r="W171" s="218">
        <v>0.51</v>
      </c>
      <c r="X171" s="216">
        <v>118</v>
      </c>
      <c r="Y171" s="216">
        <v>20</v>
      </c>
      <c r="Z171" s="219" t="s">
        <v>1818</v>
      </c>
      <c r="AA171" s="219" t="s">
        <v>1819</v>
      </c>
      <c r="AB171" s="217">
        <v>6.0999999046325684</v>
      </c>
      <c r="AC171" s="218">
        <v>0.41</v>
      </c>
      <c r="AD171" s="216">
        <v>133</v>
      </c>
      <c r="AE171" s="216">
        <v>5</v>
      </c>
      <c r="AF171" s="219" t="s">
        <v>3625</v>
      </c>
      <c r="AG171" s="219" t="s">
        <v>3626</v>
      </c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  <c r="BG171" s="202"/>
      <c r="BH171" s="202"/>
      <c r="BI171" s="202"/>
      <c r="BJ171" s="202"/>
      <c r="BK171" s="202"/>
      <c r="BL171" s="202"/>
      <c r="BM171" s="202"/>
      <c r="BN171" s="202"/>
      <c r="BO171" s="202"/>
      <c r="BP171" s="202"/>
      <c r="BQ171" s="202"/>
      <c r="BR171" s="202"/>
      <c r="BS171" s="202"/>
      <c r="BT171" s="202"/>
      <c r="BU171" s="202"/>
      <c r="BV171" s="202"/>
      <c r="BW171" s="202"/>
      <c r="BX171" s="202"/>
      <c r="BY171" s="202"/>
      <c r="BZ171" s="202"/>
      <c r="CA171" s="202"/>
      <c r="CB171" s="202"/>
      <c r="CC171" s="202"/>
      <c r="CD171" s="202"/>
      <c r="CE171" s="202"/>
      <c r="CF171" s="202"/>
      <c r="CG171" s="202"/>
      <c r="CH171" s="202"/>
      <c r="CI171" s="202"/>
      <c r="CJ171" s="202"/>
      <c r="CK171" s="202"/>
      <c r="CL171" s="202"/>
      <c r="CM171" s="202"/>
      <c r="CN171" s="202"/>
      <c r="CO171" s="202"/>
      <c r="CP171" s="202"/>
      <c r="CQ171" s="202"/>
      <c r="CR171" s="202"/>
      <c r="CS171" s="202"/>
      <c r="CT171" s="202"/>
      <c r="CU171" s="202"/>
      <c r="CV171" s="202"/>
      <c r="CW171" s="202"/>
      <c r="CX171" s="202"/>
      <c r="CY171" s="202"/>
      <c r="CZ171" s="202"/>
      <c r="DA171" s="202"/>
      <c r="DB171" s="202"/>
      <c r="DC171" s="202"/>
      <c r="DD171" s="202"/>
      <c r="DE171" s="202"/>
      <c r="DF171" s="202"/>
      <c r="DG171" s="202"/>
      <c r="DH171" s="202"/>
      <c r="DI171" s="202"/>
      <c r="DJ171" s="202"/>
      <c r="DK171" s="202"/>
      <c r="DL171" s="202"/>
      <c r="DM171" s="202"/>
      <c r="DN171" s="202"/>
      <c r="DO171" s="202"/>
      <c r="DP171" s="202"/>
      <c r="DQ171" s="202"/>
      <c r="DR171" s="202"/>
      <c r="DS171" s="202"/>
      <c r="DT171" s="202"/>
      <c r="DU171" s="202"/>
      <c r="DV171" s="202"/>
      <c r="DW171" s="202"/>
      <c r="DX171" s="202"/>
      <c r="DY171" s="202"/>
      <c r="DZ171" s="202"/>
      <c r="EA171" s="202"/>
      <c r="EB171" s="202"/>
      <c r="EC171" s="202"/>
      <c r="ED171" s="202"/>
      <c r="EE171" s="202"/>
      <c r="EF171" s="202"/>
      <c r="EG171" s="202"/>
      <c r="EH171" s="202"/>
      <c r="EI171" s="202"/>
      <c r="EJ171" s="202"/>
      <c r="EK171" s="202"/>
      <c r="EL171" s="202"/>
      <c r="EM171" s="202"/>
      <c r="EN171" s="202"/>
      <c r="EO171" s="202"/>
      <c r="EP171" s="202"/>
      <c r="EQ171" s="202"/>
      <c r="ER171" s="202"/>
      <c r="ES171" s="202"/>
      <c r="ET171" s="202"/>
      <c r="EU171" s="202"/>
      <c r="EV171" s="202"/>
      <c r="EW171" s="202"/>
      <c r="EX171" s="202"/>
      <c r="EY171" s="202"/>
      <c r="EZ171" s="202"/>
      <c r="FA171" s="202"/>
      <c r="FB171" s="202"/>
      <c r="FC171" s="202"/>
      <c r="FD171" s="202"/>
      <c r="FE171" s="202"/>
      <c r="FF171" s="202"/>
      <c r="FG171" s="202"/>
      <c r="FH171" s="202"/>
      <c r="FI171" s="202"/>
      <c r="FJ171" s="202"/>
      <c r="FK171" s="202"/>
      <c r="FL171" s="202"/>
      <c r="FM171" s="202"/>
      <c r="FN171" s="202"/>
      <c r="FO171" s="202"/>
      <c r="FP171" s="202"/>
      <c r="FQ171" s="202"/>
      <c r="FR171" s="202"/>
      <c r="FS171" s="202"/>
      <c r="FT171" s="202"/>
      <c r="FU171" s="202"/>
      <c r="FV171" s="202"/>
      <c r="FW171" s="202"/>
      <c r="FX171" s="202"/>
      <c r="FY171" s="202"/>
      <c r="FZ171" s="202"/>
      <c r="GA171" s="202"/>
      <c r="GB171" s="202"/>
    </row>
    <row r="172" spans="1:184" x14ac:dyDescent="0.2">
      <c r="A172" s="205">
        <f t="shared" si="3"/>
        <v>3661</v>
      </c>
      <c r="B172" s="204" t="s">
        <v>2483</v>
      </c>
      <c r="C172" s="211">
        <v>84</v>
      </c>
      <c r="D172" s="212">
        <v>26.700000762939453</v>
      </c>
      <c r="E172" s="213">
        <v>0.4</v>
      </c>
      <c r="F172" s="211">
        <v>84</v>
      </c>
      <c r="H172" s="214" t="s">
        <v>1545</v>
      </c>
      <c r="J172" s="212">
        <v>2.5</v>
      </c>
      <c r="K172" s="213">
        <v>0.32</v>
      </c>
      <c r="L172" s="211">
        <v>84</v>
      </c>
      <c r="N172" s="214" t="s">
        <v>1545</v>
      </c>
      <c r="P172" s="212">
        <v>7.5999999046325684</v>
      </c>
      <c r="Q172" s="213">
        <v>0.4</v>
      </c>
      <c r="R172" s="211">
        <v>84</v>
      </c>
      <c r="T172" s="214" t="s">
        <v>1545</v>
      </c>
      <c r="V172" s="212">
        <v>10.5</v>
      </c>
      <c r="W172" s="213">
        <v>0.44</v>
      </c>
      <c r="X172" s="211">
        <v>82</v>
      </c>
      <c r="Y172" s="211">
        <v>2</v>
      </c>
      <c r="Z172" s="214" t="s">
        <v>1744</v>
      </c>
      <c r="AA172" s="214" t="s">
        <v>1745</v>
      </c>
      <c r="AB172" s="212">
        <v>6.0999999046325684</v>
      </c>
      <c r="AC172" s="213">
        <v>0.4</v>
      </c>
      <c r="AD172" s="211">
        <v>82</v>
      </c>
      <c r="AE172" s="211">
        <v>2</v>
      </c>
      <c r="AF172" s="214" t="s">
        <v>1744</v>
      </c>
      <c r="AG172" s="214" t="s">
        <v>1745</v>
      </c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  <c r="BF172" s="202"/>
      <c r="BG172" s="202"/>
      <c r="BH172" s="202"/>
      <c r="BI172" s="202"/>
      <c r="BJ172" s="202"/>
      <c r="BK172" s="202"/>
      <c r="BL172" s="202"/>
      <c r="BM172" s="202"/>
      <c r="BN172" s="202"/>
      <c r="BO172" s="202"/>
      <c r="BP172" s="202"/>
      <c r="BQ172" s="202"/>
      <c r="BR172" s="202"/>
      <c r="BS172" s="202"/>
      <c r="BT172" s="202"/>
      <c r="BU172" s="202"/>
      <c r="BV172" s="202"/>
      <c r="BW172" s="202"/>
      <c r="BX172" s="202"/>
      <c r="BY172" s="202"/>
      <c r="BZ172" s="202"/>
      <c r="CA172" s="202"/>
      <c r="CB172" s="202"/>
      <c r="CC172" s="202"/>
      <c r="CD172" s="202"/>
      <c r="CE172" s="202"/>
      <c r="CF172" s="202"/>
      <c r="CG172" s="202"/>
      <c r="CH172" s="202"/>
      <c r="CI172" s="202"/>
      <c r="CJ172" s="202"/>
      <c r="CK172" s="202"/>
      <c r="CL172" s="202"/>
      <c r="CM172" s="202"/>
      <c r="CN172" s="202"/>
      <c r="CO172" s="202"/>
      <c r="CP172" s="202"/>
      <c r="CQ172" s="202"/>
      <c r="CR172" s="202"/>
      <c r="CS172" s="202"/>
      <c r="CT172" s="202"/>
      <c r="CU172" s="202"/>
      <c r="CV172" s="202"/>
      <c r="CW172" s="202"/>
      <c r="CX172" s="202"/>
      <c r="CY172" s="202"/>
      <c r="CZ172" s="202"/>
      <c r="DA172" s="202"/>
      <c r="DB172" s="202"/>
      <c r="DC172" s="202"/>
      <c r="DD172" s="202"/>
      <c r="DE172" s="202"/>
      <c r="DF172" s="202"/>
      <c r="DG172" s="202"/>
      <c r="DH172" s="202"/>
      <c r="DI172" s="202"/>
      <c r="DJ172" s="202"/>
      <c r="DK172" s="202"/>
      <c r="DL172" s="202"/>
      <c r="DM172" s="202"/>
      <c r="DN172" s="202"/>
      <c r="DO172" s="202"/>
      <c r="DP172" s="202"/>
      <c r="DQ172" s="202"/>
      <c r="DR172" s="202"/>
      <c r="DS172" s="202"/>
      <c r="DT172" s="202"/>
      <c r="DU172" s="202"/>
      <c r="DV172" s="202"/>
      <c r="DW172" s="202"/>
      <c r="DX172" s="202"/>
      <c r="DY172" s="202"/>
      <c r="DZ172" s="202"/>
      <c r="EA172" s="202"/>
      <c r="EB172" s="202"/>
      <c r="EC172" s="202"/>
      <c r="ED172" s="202"/>
      <c r="EE172" s="202"/>
      <c r="EF172" s="202"/>
      <c r="EG172" s="202"/>
      <c r="EH172" s="202"/>
      <c r="EI172" s="202"/>
      <c r="EJ172" s="202"/>
      <c r="EK172" s="202"/>
      <c r="EL172" s="202"/>
      <c r="EM172" s="202"/>
      <c r="EN172" s="202"/>
      <c r="EO172" s="202"/>
      <c r="EP172" s="202"/>
      <c r="EQ172" s="202"/>
      <c r="ER172" s="202"/>
      <c r="ES172" s="202"/>
      <c r="ET172" s="202"/>
      <c r="EU172" s="202"/>
      <c r="EV172" s="202"/>
      <c r="EW172" s="202"/>
      <c r="EX172" s="202"/>
      <c r="EY172" s="202"/>
      <c r="EZ172" s="202"/>
      <c r="FA172" s="202"/>
      <c r="FB172" s="202"/>
      <c r="FC172" s="202"/>
      <c r="FD172" s="202"/>
      <c r="FE172" s="202"/>
      <c r="FF172" s="202"/>
      <c r="FG172" s="202"/>
      <c r="FH172" s="202"/>
      <c r="FI172" s="202"/>
      <c r="FJ172" s="202"/>
      <c r="FK172" s="202"/>
      <c r="FL172" s="202"/>
      <c r="FM172" s="202"/>
      <c r="FN172" s="202"/>
      <c r="FO172" s="202"/>
      <c r="FP172" s="202"/>
      <c r="FQ172" s="202"/>
      <c r="FR172" s="202"/>
      <c r="FS172" s="202"/>
      <c r="FT172" s="202"/>
      <c r="FU172" s="202"/>
      <c r="FV172" s="202"/>
      <c r="FW172" s="202"/>
      <c r="FX172" s="202"/>
      <c r="FY172" s="202"/>
      <c r="FZ172" s="202"/>
      <c r="GA172" s="202"/>
      <c r="GB172" s="202"/>
    </row>
    <row r="173" spans="1:184" x14ac:dyDescent="0.2">
      <c r="A173" s="205">
        <f t="shared" si="3"/>
        <v>3701</v>
      </c>
      <c r="B173" s="215" t="s">
        <v>2486</v>
      </c>
      <c r="C173" s="216">
        <v>107</v>
      </c>
      <c r="D173" s="217">
        <v>27.799999237060547</v>
      </c>
      <c r="E173" s="218">
        <v>0.42</v>
      </c>
      <c r="F173" s="216">
        <v>106</v>
      </c>
      <c r="G173" s="216">
        <v>1</v>
      </c>
      <c r="H173" s="219" t="s">
        <v>3232</v>
      </c>
      <c r="I173" s="219" t="s">
        <v>3233</v>
      </c>
      <c r="J173" s="217">
        <v>2.7000000476837158</v>
      </c>
      <c r="K173" s="218">
        <v>0.35</v>
      </c>
      <c r="L173" s="216">
        <v>102</v>
      </c>
      <c r="M173" s="216">
        <v>5</v>
      </c>
      <c r="N173" s="219" t="s">
        <v>1751</v>
      </c>
      <c r="O173" s="219" t="s">
        <v>1752</v>
      </c>
      <c r="P173" s="217">
        <v>7.6999998092651367</v>
      </c>
      <c r="Q173" s="218">
        <v>0.41</v>
      </c>
      <c r="R173" s="216">
        <v>107</v>
      </c>
      <c r="T173" s="219" t="s">
        <v>1545</v>
      </c>
      <c r="V173" s="217">
        <v>11.399999618530273</v>
      </c>
      <c r="W173" s="218">
        <v>0.48</v>
      </c>
      <c r="X173" s="216">
        <v>95</v>
      </c>
      <c r="Y173" s="216">
        <v>12</v>
      </c>
      <c r="Z173" s="219" t="s">
        <v>4034</v>
      </c>
      <c r="AA173" s="219" t="s">
        <v>4035</v>
      </c>
      <c r="AB173" s="217">
        <v>5.9000000953674316</v>
      </c>
      <c r="AC173" s="218">
        <v>0.39</v>
      </c>
      <c r="AD173" s="216">
        <v>101</v>
      </c>
      <c r="AE173" s="216">
        <v>6</v>
      </c>
      <c r="AF173" s="219" t="s">
        <v>3573</v>
      </c>
      <c r="AG173" s="219" t="s">
        <v>3574</v>
      </c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  <c r="BF173" s="202"/>
      <c r="BG173" s="202"/>
      <c r="BH173" s="202"/>
      <c r="BI173" s="202"/>
      <c r="BJ173" s="202"/>
      <c r="BK173" s="202"/>
      <c r="BL173" s="202"/>
      <c r="BM173" s="202"/>
      <c r="BN173" s="202"/>
      <c r="BO173" s="202"/>
      <c r="BP173" s="202"/>
      <c r="BQ173" s="202"/>
      <c r="BR173" s="202"/>
      <c r="BS173" s="202"/>
      <c r="BT173" s="202"/>
      <c r="BU173" s="202"/>
      <c r="BV173" s="202"/>
      <c r="BW173" s="202"/>
      <c r="BX173" s="202"/>
      <c r="BY173" s="202"/>
      <c r="BZ173" s="202"/>
      <c r="CA173" s="202"/>
      <c r="CB173" s="202"/>
      <c r="CC173" s="202"/>
      <c r="CD173" s="202"/>
      <c r="CE173" s="202"/>
      <c r="CF173" s="202"/>
      <c r="CG173" s="202"/>
      <c r="CH173" s="202"/>
      <c r="CI173" s="202"/>
      <c r="CJ173" s="202"/>
      <c r="CK173" s="202"/>
      <c r="CL173" s="202"/>
      <c r="CM173" s="202"/>
      <c r="CN173" s="202"/>
      <c r="CO173" s="202"/>
      <c r="CP173" s="202"/>
      <c r="CQ173" s="202"/>
      <c r="CR173" s="202"/>
      <c r="CS173" s="202"/>
      <c r="CT173" s="202"/>
      <c r="CU173" s="202"/>
      <c r="CV173" s="202"/>
      <c r="CW173" s="202"/>
      <c r="CX173" s="202"/>
      <c r="CY173" s="202"/>
      <c r="CZ173" s="202"/>
      <c r="DA173" s="202"/>
      <c r="DB173" s="202"/>
      <c r="DC173" s="202"/>
      <c r="DD173" s="202"/>
      <c r="DE173" s="202"/>
      <c r="DF173" s="202"/>
      <c r="DG173" s="202"/>
      <c r="DH173" s="202"/>
      <c r="DI173" s="202"/>
      <c r="DJ173" s="202"/>
      <c r="DK173" s="202"/>
      <c r="DL173" s="202"/>
      <c r="DM173" s="202"/>
      <c r="DN173" s="202"/>
      <c r="DO173" s="202"/>
      <c r="DP173" s="202"/>
      <c r="DQ173" s="202"/>
      <c r="DR173" s="202"/>
      <c r="DS173" s="202"/>
      <c r="DT173" s="202"/>
      <c r="DU173" s="202"/>
      <c r="DV173" s="202"/>
      <c r="DW173" s="202"/>
      <c r="DX173" s="202"/>
      <c r="DY173" s="202"/>
      <c r="DZ173" s="202"/>
      <c r="EA173" s="202"/>
      <c r="EB173" s="202"/>
      <c r="EC173" s="202"/>
      <c r="ED173" s="202"/>
      <c r="EE173" s="202"/>
      <c r="EF173" s="202"/>
      <c r="EG173" s="202"/>
      <c r="EH173" s="202"/>
      <c r="EI173" s="202"/>
      <c r="EJ173" s="202"/>
      <c r="EK173" s="202"/>
      <c r="EL173" s="202"/>
      <c r="EM173" s="202"/>
      <c r="EN173" s="202"/>
      <c r="EO173" s="202"/>
      <c r="EP173" s="202"/>
      <c r="EQ173" s="202"/>
      <c r="ER173" s="202"/>
      <c r="ES173" s="202"/>
      <c r="ET173" s="202"/>
      <c r="EU173" s="202"/>
      <c r="EV173" s="202"/>
      <c r="EW173" s="202"/>
      <c r="EX173" s="202"/>
      <c r="EY173" s="202"/>
      <c r="EZ173" s="202"/>
      <c r="FA173" s="202"/>
      <c r="FB173" s="202"/>
      <c r="FC173" s="202"/>
      <c r="FD173" s="202"/>
      <c r="FE173" s="202"/>
      <c r="FF173" s="202"/>
      <c r="FG173" s="202"/>
      <c r="FH173" s="202"/>
      <c r="FI173" s="202"/>
      <c r="FJ173" s="202"/>
      <c r="FK173" s="202"/>
      <c r="FL173" s="202"/>
      <c r="FM173" s="202"/>
      <c r="FN173" s="202"/>
      <c r="FO173" s="202"/>
      <c r="FP173" s="202"/>
      <c r="FQ173" s="202"/>
      <c r="FR173" s="202"/>
      <c r="FS173" s="202"/>
      <c r="FT173" s="202"/>
      <c r="FU173" s="202"/>
      <c r="FV173" s="202"/>
      <c r="FW173" s="202"/>
      <c r="FX173" s="202"/>
      <c r="FY173" s="202"/>
      <c r="FZ173" s="202"/>
      <c r="GA173" s="202"/>
      <c r="GB173" s="202"/>
    </row>
    <row r="174" spans="1:184" x14ac:dyDescent="0.2">
      <c r="A174" s="205">
        <f t="shared" si="3"/>
        <v>3741</v>
      </c>
      <c r="B174" s="204" t="s">
        <v>2495</v>
      </c>
      <c r="C174" s="211">
        <v>145</v>
      </c>
      <c r="D174" s="212">
        <v>37.5</v>
      </c>
      <c r="E174" s="213">
        <v>0.56999999999999995</v>
      </c>
      <c r="F174" s="211">
        <v>112</v>
      </c>
      <c r="G174" s="211">
        <v>33</v>
      </c>
      <c r="H174" s="214" t="s">
        <v>4819</v>
      </c>
      <c r="I174" s="214" t="s">
        <v>4820</v>
      </c>
      <c r="J174" s="212">
        <v>3.7999999523162842</v>
      </c>
      <c r="K174" s="213">
        <v>0.48</v>
      </c>
      <c r="L174" s="211">
        <v>113</v>
      </c>
      <c r="M174" s="211">
        <v>32</v>
      </c>
      <c r="N174" s="214" t="s">
        <v>4821</v>
      </c>
      <c r="O174" s="214" t="s">
        <v>4822</v>
      </c>
      <c r="P174" s="212">
        <v>10</v>
      </c>
      <c r="Q174" s="213">
        <v>0.53</v>
      </c>
      <c r="R174" s="211">
        <v>130</v>
      </c>
      <c r="S174" s="211">
        <v>15</v>
      </c>
      <c r="T174" s="214" t="s">
        <v>2133</v>
      </c>
      <c r="U174" s="214" t="s">
        <v>2134</v>
      </c>
      <c r="V174" s="212">
        <v>15.399999618530273</v>
      </c>
      <c r="W174" s="213">
        <v>0.64</v>
      </c>
      <c r="X174" s="211">
        <v>81</v>
      </c>
      <c r="Y174" s="211">
        <v>64</v>
      </c>
      <c r="Z174" s="214" t="s">
        <v>4823</v>
      </c>
      <c r="AA174" s="214" t="s">
        <v>4824</v>
      </c>
      <c r="AB174" s="212">
        <v>8.3000001907348633</v>
      </c>
      <c r="AC174" s="213">
        <v>0.55000000000000004</v>
      </c>
      <c r="AD174" s="211">
        <v>111</v>
      </c>
      <c r="AE174" s="211">
        <v>34</v>
      </c>
      <c r="AF174" s="214" t="s">
        <v>2631</v>
      </c>
      <c r="AG174" s="214" t="s">
        <v>2632</v>
      </c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  <c r="BF174" s="202"/>
      <c r="BG174" s="202"/>
      <c r="BH174" s="202"/>
      <c r="BI174" s="202"/>
      <c r="BJ174" s="202"/>
      <c r="BK174" s="202"/>
      <c r="BL174" s="202"/>
      <c r="BM174" s="202"/>
      <c r="BN174" s="202"/>
      <c r="BO174" s="202"/>
      <c r="BP174" s="202"/>
      <c r="BQ174" s="202"/>
      <c r="BR174" s="202"/>
      <c r="BS174" s="202"/>
      <c r="BT174" s="202"/>
      <c r="BU174" s="202"/>
      <c r="BV174" s="202"/>
      <c r="BW174" s="202"/>
      <c r="BX174" s="202"/>
      <c r="BY174" s="202"/>
      <c r="BZ174" s="202"/>
      <c r="CA174" s="202"/>
      <c r="CB174" s="202"/>
      <c r="CC174" s="202"/>
      <c r="CD174" s="202"/>
      <c r="CE174" s="202"/>
      <c r="CF174" s="202"/>
      <c r="CG174" s="202"/>
      <c r="CH174" s="202"/>
      <c r="CI174" s="202"/>
      <c r="CJ174" s="202"/>
      <c r="CK174" s="202"/>
      <c r="CL174" s="202"/>
      <c r="CM174" s="202"/>
      <c r="CN174" s="202"/>
      <c r="CO174" s="202"/>
      <c r="CP174" s="202"/>
      <c r="CQ174" s="202"/>
      <c r="CR174" s="202"/>
      <c r="CS174" s="202"/>
      <c r="CT174" s="202"/>
      <c r="CU174" s="202"/>
      <c r="CV174" s="202"/>
      <c r="CW174" s="202"/>
      <c r="CX174" s="202"/>
      <c r="CY174" s="202"/>
      <c r="CZ174" s="202"/>
      <c r="DA174" s="202"/>
      <c r="DB174" s="202"/>
      <c r="DC174" s="202"/>
      <c r="DD174" s="202"/>
      <c r="DE174" s="202"/>
      <c r="DF174" s="202"/>
      <c r="DG174" s="202"/>
      <c r="DH174" s="202"/>
      <c r="DI174" s="202"/>
      <c r="DJ174" s="202"/>
      <c r="DK174" s="202"/>
      <c r="DL174" s="202"/>
      <c r="DM174" s="202"/>
      <c r="DN174" s="202"/>
      <c r="DO174" s="202"/>
      <c r="DP174" s="202"/>
      <c r="DQ174" s="202"/>
      <c r="DR174" s="202"/>
      <c r="DS174" s="202"/>
      <c r="DT174" s="202"/>
      <c r="DU174" s="202"/>
      <c r="DV174" s="202"/>
      <c r="DW174" s="202"/>
      <c r="DX174" s="202"/>
      <c r="DY174" s="202"/>
      <c r="DZ174" s="202"/>
      <c r="EA174" s="202"/>
      <c r="EB174" s="202"/>
      <c r="EC174" s="202"/>
      <c r="ED174" s="202"/>
      <c r="EE174" s="202"/>
      <c r="EF174" s="202"/>
      <c r="EG174" s="202"/>
      <c r="EH174" s="202"/>
      <c r="EI174" s="202"/>
      <c r="EJ174" s="202"/>
      <c r="EK174" s="202"/>
      <c r="EL174" s="202"/>
      <c r="EM174" s="202"/>
      <c r="EN174" s="202"/>
      <c r="EO174" s="202"/>
      <c r="EP174" s="202"/>
      <c r="EQ174" s="202"/>
      <c r="ER174" s="202"/>
      <c r="ES174" s="202"/>
      <c r="ET174" s="202"/>
      <c r="EU174" s="202"/>
      <c r="EV174" s="202"/>
      <c r="EW174" s="202"/>
      <c r="EX174" s="202"/>
      <c r="EY174" s="202"/>
      <c r="EZ174" s="202"/>
      <c r="FA174" s="202"/>
      <c r="FB174" s="202"/>
      <c r="FC174" s="202"/>
      <c r="FD174" s="202"/>
      <c r="FE174" s="202"/>
      <c r="FF174" s="202"/>
      <c r="FG174" s="202"/>
      <c r="FH174" s="202"/>
      <c r="FI174" s="202"/>
      <c r="FJ174" s="202"/>
      <c r="FK174" s="202"/>
      <c r="FL174" s="202"/>
      <c r="FM174" s="202"/>
      <c r="FN174" s="202"/>
      <c r="FO174" s="202"/>
      <c r="FP174" s="202"/>
      <c r="FQ174" s="202"/>
      <c r="FR174" s="202"/>
      <c r="FS174" s="202"/>
      <c r="FT174" s="202"/>
      <c r="FU174" s="202"/>
      <c r="FV174" s="202"/>
      <c r="FW174" s="202"/>
      <c r="FX174" s="202"/>
      <c r="FY174" s="202"/>
      <c r="FZ174" s="202"/>
      <c r="GA174" s="202"/>
      <c r="GB174" s="202"/>
    </row>
    <row r="175" spans="1:184" x14ac:dyDescent="0.2">
      <c r="A175" s="205">
        <f t="shared" si="3"/>
        <v>3781</v>
      </c>
      <c r="B175" s="215" t="s">
        <v>2502</v>
      </c>
      <c r="C175" s="216">
        <v>51</v>
      </c>
      <c r="D175" s="217">
        <v>28.200000762939453</v>
      </c>
      <c r="E175" s="218">
        <v>0.43</v>
      </c>
      <c r="F175" s="216">
        <v>51</v>
      </c>
      <c r="H175" s="219" t="s">
        <v>1545</v>
      </c>
      <c r="J175" s="217">
        <v>2.5</v>
      </c>
      <c r="K175" s="218">
        <v>0.32</v>
      </c>
      <c r="L175" s="216">
        <v>51</v>
      </c>
      <c r="N175" s="219" t="s">
        <v>1545</v>
      </c>
      <c r="P175" s="217">
        <v>7.6999998092651367</v>
      </c>
      <c r="Q175" s="218">
        <v>0.4</v>
      </c>
      <c r="R175" s="216">
        <v>51</v>
      </c>
      <c r="T175" s="219" t="s">
        <v>1545</v>
      </c>
      <c r="V175" s="217">
        <v>12</v>
      </c>
      <c r="W175" s="218">
        <v>0.5</v>
      </c>
      <c r="X175" s="216">
        <v>48</v>
      </c>
      <c r="Y175" s="216">
        <v>3</v>
      </c>
      <c r="Z175" s="219" t="s">
        <v>1800</v>
      </c>
      <c r="AA175" s="219" t="s">
        <v>1801</v>
      </c>
      <c r="AB175" s="217">
        <v>6</v>
      </c>
      <c r="AC175" s="218">
        <v>0.4</v>
      </c>
      <c r="AD175" s="216">
        <v>49</v>
      </c>
      <c r="AE175" s="216">
        <v>2</v>
      </c>
      <c r="AF175" s="219" t="s">
        <v>1836</v>
      </c>
      <c r="AG175" s="219" t="s">
        <v>1837</v>
      </c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  <c r="BG175" s="202"/>
      <c r="BH175" s="202"/>
      <c r="BI175" s="202"/>
      <c r="BJ175" s="202"/>
      <c r="BK175" s="202"/>
      <c r="BL175" s="202"/>
      <c r="BM175" s="202"/>
      <c r="BN175" s="202"/>
      <c r="BO175" s="202"/>
      <c r="BP175" s="202"/>
      <c r="BQ175" s="202"/>
      <c r="BR175" s="202"/>
      <c r="BS175" s="202"/>
      <c r="BT175" s="202"/>
      <c r="BU175" s="202"/>
      <c r="BV175" s="202"/>
      <c r="BW175" s="202"/>
      <c r="BX175" s="202"/>
      <c r="BY175" s="202"/>
      <c r="BZ175" s="202"/>
      <c r="CA175" s="202"/>
      <c r="CB175" s="202"/>
      <c r="CC175" s="202"/>
      <c r="CD175" s="202"/>
      <c r="CE175" s="202"/>
      <c r="CF175" s="202"/>
      <c r="CG175" s="202"/>
      <c r="CH175" s="202"/>
      <c r="CI175" s="202"/>
      <c r="CJ175" s="202"/>
      <c r="CK175" s="202"/>
      <c r="CL175" s="202"/>
      <c r="CM175" s="202"/>
      <c r="CN175" s="202"/>
      <c r="CO175" s="202"/>
      <c r="CP175" s="202"/>
      <c r="CQ175" s="202"/>
      <c r="CR175" s="202"/>
      <c r="CS175" s="202"/>
      <c r="CT175" s="202"/>
      <c r="CU175" s="202"/>
      <c r="CV175" s="202"/>
      <c r="CW175" s="202"/>
      <c r="CX175" s="202"/>
      <c r="CY175" s="202"/>
      <c r="CZ175" s="202"/>
      <c r="DA175" s="202"/>
      <c r="DB175" s="202"/>
      <c r="DC175" s="202"/>
      <c r="DD175" s="202"/>
      <c r="DE175" s="202"/>
      <c r="DF175" s="202"/>
      <c r="DG175" s="202"/>
      <c r="DH175" s="202"/>
      <c r="DI175" s="202"/>
      <c r="DJ175" s="202"/>
      <c r="DK175" s="202"/>
      <c r="DL175" s="202"/>
      <c r="DM175" s="202"/>
      <c r="DN175" s="202"/>
      <c r="DO175" s="202"/>
      <c r="DP175" s="202"/>
      <c r="DQ175" s="202"/>
      <c r="DR175" s="202"/>
      <c r="DS175" s="202"/>
      <c r="DT175" s="202"/>
      <c r="DU175" s="202"/>
      <c r="DV175" s="202"/>
      <c r="DW175" s="202"/>
      <c r="DX175" s="202"/>
      <c r="DY175" s="202"/>
      <c r="DZ175" s="202"/>
      <c r="EA175" s="202"/>
      <c r="EB175" s="202"/>
      <c r="EC175" s="202"/>
      <c r="ED175" s="202"/>
      <c r="EE175" s="202"/>
      <c r="EF175" s="202"/>
      <c r="EG175" s="202"/>
      <c r="EH175" s="202"/>
      <c r="EI175" s="202"/>
      <c r="EJ175" s="202"/>
      <c r="EK175" s="202"/>
      <c r="EL175" s="202"/>
      <c r="EM175" s="202"/>
      <c r="EN175" s="202"/>
      <c r="EO175" s="202"/>
      <c r="EP175" s="202"/>
      <c r="EQ175" s="202"/>
      <c r="ER175" s="202"/>
      <c r="ES175" s="202"/>
      <c r="ET175" s="202"/>
      <c r="EU175" s="202"/>
      <c r="EV175" s="202"/>
      <c r="EW175" s="202"/>
      <c r="EX175" s="202"/>
      <c r="EY175" s="202"/>
      <c r="EZ175" s="202"/>
      <c r="FA175" s="202"/>
      <c r="FB175" s="202"/>
      <c r="FC175" s="202"/>
      <c r="FD175" s="202"/>
      <c r="FE175" s="202"/>
      <c r="FF175" s="202"/>
      <c r="FG175" s="202"/>
      <c r="FH175" s="202"/>
      <c r="FI175" s="202"/>
      <c r="FJ175" s="202"/>
      <c r="FK175" s="202"/>
      <c r="FL175" s="202"/>
      <c r="FM175" s="202"/>
      <c r="FN175" s="202"/>
      <c r="FO175" s="202"/>
      <c r="FP175" s="202"/>
      <c r="FQ175" s="202"/>
      <c r="FR175" s="202"/>
      <c r="FS175" s="202"/>
      <c r="FT175" s="202"/>
      <c r="FU175" s="202"/>
      <c r="FV175" s="202"/>
      <c r="FW175" s="202"/>
      <c r="FX175" s="202"/>
      <c r="FY175" s="202"/>
      <c r="FZ175" s="202"/>
      <c r="GA175" s="202"/>
      <c r="GB175" s="202"/>
    </row>
    <row r="176" spans="1:184" x14ac:dyDescent="0.2">
      <c r="A176" s="205">
        <f t="shared" si="3"/>
        <v>3821</v>
      </c>
      <c r="B176" s="204" t="s">
        <v>2503</v>
      </c>
      <c r="C176" s="211">
        <v>46</v>
      </c>
      <c r="D176" s="212">
        <v>23.200000762939453</v>
      </c>
      <c r="E176" s="213">
        <v>0.35</v>
      </c>
      <c r="F176" s="211">
        <v>45</v>
      </c>
      <c r="G176" s="211">
        <v>1</v>
      </c>
      <c r="H176" s="214" t="s">
        <v>2020</v>
      </c>
      <c r="I176" s="214" t="s">
        <v>2021</v>
      </c>
      <c r="J176" s="212">
        <v>2.2000000476837158</v>
      </c>
      <c r="K176" s="213">
        <v>0.27</v>
      </c>
      <c r="L176" s="211">
        <v>44</v>
      </c>
      <c r="M176" s="211">
        <v>2</v>
      </c>
      <c r="N176" s="214" t="s">
        <v>2050</v>
      </c>
      <c r="O176" s="214" t="s">
        <v>2051</v>
      </c>
      <c r="P176" s="212">
        <v>6.6999998092651367</v>
      </c>
      <c r="Q176" s="213">
        <v>0.35</v>
      </c>
      <c r="R176" s="211">
        <v>46</v>
      </c>
      <c r="T176" s="214" t="s">
        <v>1545</v>
      </c>
      <c r="V176" s="212">
        <v>9.1000003814697266</v>
      </c>
      <c r="W176" s="213">
        <v>0.38</v>
      </c>
      <c r="X176" s="211">
        <v>43</v>
      </c>
      <c r="Y176" s="211">
        <v>3</v>
      </c>
      <c r="Z176" s="214" t="s">
        <v>2706</v>
      </c>
      <c r="AA176" s="214" t="s">
        <v>2707</v>
      </c>
      <c r="AB176" s="212">
        <v>5.1999998092651367</v>
      </c>
      <c r="AC176" s="213">
        <v>0.35</v>
      </c>
      <c r="AD176" s="211">
        <v>45</v>
      </c>
      <c r="AE176" s="211">
        <v>1</v>
      </c>
      <c r="AF176" s="214" t="s">
        <v>2020</v>
      </c>
      <c r="AG176" s="214" t="s">
        <v>2021</v>
      </c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  <c r="BF176" s="202"/>
      <c r="BG176" s="202"/>
      <c r="BH176" s="202"/>
      <c r="BI176" s="202"/>
      <c r="BJ176" s="202"/>
      <c r="BK176" s="202"/>
      <c r="BL176" s="202"/>
      <c r="BM176" s="202"/>
      <c r="BN176" s="202"/>
      <c r="BO176" s="202"/>
      <c r="BP176" s="202"/>
      <c r="BQ176" s="202"/>
      <c r="BR176" s="202"/>
      <c r="BS176" s="202"/>
      <c r="BT176" s="202"/>
      <c r="BU176" s="202"/>
      <c r="BV176" s="202"/>
      <c r="BW176" s="202"/>
      <c r="BX176" s="202"/>
      <c r="BY176" s="202"/>
      <c r="BZ176" s="202"/>
      <c r="CA176" s="202"/>
      <c r="CB176" s="202"/>
      <c r="CC176" s="202"/>
      <c r="CD176" s="202"/>
      <c r="CE176" s="202"/>
      <c r="CF176" s="202"/>
      <c r="CG176" s="202"/>
      <c r="CH176" s="202"/>
      <c r="CI176" s="202"/>
      <c r="CJ176" s="202"/>
      <c r="CK176" s="202"/>
      <c r="CL176" s="202"/>
      <c r="CM176" s="202"/>
      <c r="CN176" s="202"/>
      <c r="CO176" s="202"/>
      <c r="CP176" s="202"/>
      <c r="CQ176" s="202"/>
      <c r="CR176" s="202"/>
      <c r="CS176" s="202"/>
      <c r="CT176" s="202"/>
      <c r="CU176" s="202"/>
      <c r="CV176" s="202"/>
      <c r="CW176" s="202"/>
      <c r="CX176" s="202"/>
      <c r="CY176" s="202"/>
      <c r="CZ176" s="202"/>
      <c r="DA176" s="202"/>
      <c r="DB176" s="202"/>
      <c r="DC176" s="202"/>
      <c r="DD176" s="202"/>
      <c r="DE176" s="202"/>
      <c r="DF176" s="202"/>
      <c r="DG176" s="202"/>
      <c r="DH176" s="202"/>
      <c r="DI176" s="202"/>
      <c r="DJ176" s="202"/>
      <c r="DK176" s="202"/>
      <c r="DL176" s="202"/>
      <c r="DM176" s="202"/>
      <c r="DN176" s="202"/>
      <c r="DO176" s="202"/>
      <c r="DP176" s="202"/>
      <c r="DQ176" s="202"/>
      <c r="DR176" s="202"/>
      <c r="DS176" s="202"/>
      <c r="DT176" s="202"/>
      <c r="DU176" s="202"/>
      <c r="DV176" s="202"/>
      <c r="DW176" s="202"/>
      <c r="DX176" s="202"/>
      <c r="DY176" s="202"/>
      <c r="DZ176" s="202"/>
      <c r="EA176" s="202"/>
      <c r="EB176" s="202"/>
      <c r="EC176" s="202"/>
      <c r="ED176" s="202"/>
      <c r="EE176" s="202"/>
      <c r="EF176" s="202"/>
      <c r="EG176" s="202"/>
      <c r="EH176" s="202"/>
      <c r="EI176" s="202"/>
      <c r="EJ176" s="202"/>
      <c r="EK176" s="202"/>
      <c r="EL176" s="202"/>
      <c r="EM176" s="202"/>
      <c r="EN176" s="202"/>
      <c r="EO176" s="202"/>
      <c r="EP176" s="202"/>
      <c r="EQ176" s="202"/>
      <c r="ER176" s="202"/>
      <c r="ES176" s="202"/>
      <c r="ET176" s="202"/>
      <c r="EU176" s="202"/>
      <c r="EV176" s="202"/>
      <c r="EW176" s="202"/>
      <c r="EX176" s="202"/>
      <c r="EY176" s="202"/>
      <c r="EZ176" s="202"/>
      <c r="FA176" s="202"/>
      <c r="FB176" s="202"/>
      <c r="FC176" s="202"/>
      <c r="FD176" s="202"/>
      <c r="FE176" s="202"/>
      <c r="FF176" s="202"/>
      <c r="FG176" s="202"/>
      <c r="FH176" s="202"/>
      <c r="FI176" s="202"/>
      <c r="FJ176" s="202"/>
      <c r="FK176" s="202"/>
      <c r="FL176" s="202"/>
      <c r="FM176" s="202"/>
      <c r="FN176" s="202"/>
      <c r="FO176" s="202"/>
      <c r="FP176" s="202"/>
      <c r="FQ176" s="202"/>
      <c r="FR176" s="202"/>
      <c r="FS176" s="202"/>
      <c r="FT176" s="202"/>
      <c r="FU176" s="202"/>
      <c r="FV176" s="202"/>
      <c r="FW176" s="202"/>
      <c r="FX176" s="202"/>
      <c r="FY176" s="202"/>
      <c r="FZ176" s="202"/>
      <c r="GA176" s="202"/>
      <c r="GB176" s="202"/>
    </row>
    <row r="177" spans="1:184" x14ac:dyDescent="0.2">
      <c r="A177" s="205">
        <f t="shared" si="3"/>
        <v>3861</v>
      </c>
      <c r="B177" s="215" t="s">
        <v>2508</v>
      </c>
      <c r="C177" s="216">
        <v>48</v>
      </c>
      <c r="D177" s="217">
        <v>25.799999237060547</v>
      </c>
      <c r="E177" s="218">
        <v>0.39</v>
      </c>
      <c r="F177" s="216">
        <v>46</v>
      </c>
      <c r="G177" s="216">
        <v>2</v>
      </c>
      <c r="H177" s="219" t="s">
        <v>1769</v>
      </c>
      <c r="I177" s="219" t="s">
        <v>1770</v>
      </c>
      <c r="J177" s="217">
        <v>2.4000000953674316</v>
      </c>
      <c r="K177" s="218">
        <v>0.3</v>
      </c>
      <c r="L177" s="216">
        <v>48</v>
      </c>
      <c r="N177" s="219" t="s">
        <v>1545</v>
      </c>
      <c r="P177" s="217">
        <v>7.3000001907348633</v>
      </c>
      <c r="Q177" s="218">
        <v>0.39</v>
      </c>
      <c r="R177" s="216">
        <v>47</v>
      </c>
      <c r="S177" s="216">
        <v>1</v>
      </c>
      <c r="T177" s="219" t="s">
        <v>2007</v>
      </c>
      <c r="U177" s="219" t="s">
        <v>2008</v>
      </c>
      <c r="V177" s="217">
        <v>10.600000381469727</v>
      </c>
      <c r="W177" s="218">
        <v>0.44</v>
      </c>
      <c r="X177" s="216">
        <v>45</v>
      </c>
      <c r="Y177" s="216">
        <v>3</v>
      </c>
      <c r="Z177" s="219" t="s">
        <v>2003</v>
      </c>
      <c r="AA177" s="219" t="s">
        <v>2004</v>
      </c>
      <c r="AB177" s="217">
        <v>5.5</v>
      </c>
      <c r="AC177" s="218">
        <v>0.37</v>
      </c>
      <c r="AD177" s="216">
        <v>45</v>
      </c>
      <c r="AE177" s="216">
        <v>3</v>
      </c>
      <c r="AF177" s="219" t="s">
        <v>2003</v>
      </c>
      <c r="AG177" s="219" t="s">
        <v>2004</v>
      </c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  <c r="BF177" s="202"/>
      <c r="BG177" s="202"/>
      <c r="BH177" s="202"/>
      <c r="BI177" s="202"/>
      <c r="BJ177" s="202"/>
      <c r="BK177" s="202"/>
      <c r="BL177" s="202"/>
      <c r="BM177" s="202"/>
      <c r="BN177" s="202"/>
      <c r="BO177" s="202"/>
      <c r="BP177" s="202"/>
      <c r="BQ177" s="202"/>
      <c r="BR177" s="202"/>
      <c r="BS177" s="202"/>
      <c r="BT177" s="202"/>
      <c r="BU177" s="202"/>
      <c r="BV177" s="202"/>
      <c r="BW177" s="202"/>
      <c r="BX177" s="202"/>
      <c r="BY177" s="202"/>
      <c r="BZ177" s="202"/>
      <c r="CA177" s="202"/>
      <c r="CB177" s="202"/>
      <c r="CC177" s="202"/>
      <c r="CD177" s="202"/>
      <c r="CE177" s="202"/>
      <c r="CF177" s="202"/>
      <c r="CG177" s="202"/>
      <c r="CH177" s="202"/>
      <c r="CI177" s="202"/>
      <c r="CJ177" s="202"/>
      <c r="CK177" s="202"/>
      <c r="CL177" s="202"/>
      <c r="CM177" s="202"/>
      <c r="CN177" s="202"/>
      <c r="CO177" s="202"/>
      <c r="CP177" s="202"/>
      <c r="CQ177" s="202"/>
      <c r="CR177" s="202"/>
      <c r="CS177" s="202"/>
      <c r="CT177" s="202"/>
      <c r="CU177" s="202"/>
      <c r="CV177" s="202"/>
      <c r="CW177" s="202"/>
      <c r="CX177" s="202"/>
      <c r="CY177" s="202"/>
      <c r="CZ177" s="202"/>
      <c r="DA177" s="202"/>
      <c r="DB177" s="202"/>
      <c r="DC177" s="202"/>
      <c r="DD177" s="202"/>
      <c r="DE177" s="202"/>
      <c r="DF177" s="202"/>
      <c r="DG177" s="202"/>
      <c r="DH177" s="202"/>
      <c r="DI177" s="202"/>
      <c r="DJ177" s="202"/>
      <c r="DK177" s="202"/>
      <c r="DL177" s="202"/>
      <c r="DM177" s="202"/>
      <c r="DN177" s="202"/>
      <c r="DO177" s="202"/>
      <c r="DP177" s="202"/>
      <c r="DQ177" s="202"/>
      <c r="DR177" s="202"/>
      <c r="DS177" s="202"/>
      <c r="DT177" s="202"/>
      <c r="DU177" s="202"/>
      <c r="DV177" s="202"/>
      <c r="DW177" s="202"/>
      <c r="DX177" s="202"/>
      <c r="DY177" s="202"/>
      <c r="DZ177" s="202"/>
      <c r="EA177" s="202"/>
      <c r="EB177" s="202"/>
      <c r="EC177" s="202"/>
      <c r="ED177" s="202"/>
      <c r="EE177" s="202"/>
      <c r="EF177" s="202"/>
      <c r="EG177" s="202"/>
      <c r="EH177" s="202"/>
      <c r="EI177" s="202"/>
      <c r="EJ177" s="202"/>
      <c r="EK177" s="202"/>
      <c r="EL177" s="202"/>
      <c r="EM177" s="202"/>
      <c r="EN177" s="202"/>
      <c r="EO177" s="202"/>
      <c r="EP177" s="202"/>
      <c r="EQ177" s="202"/>
      <c r="ER177" s="202"/>
      <c r="ES177" s="202"/>
      <c r="ET177" s="202"/>
      <c r="EU177" s="202"/>
      <c r="EV177" s="202"/>
      <c r="EW177" s="202"/>
      <c r="EX177" s="202"/>
      <c r="EY177" s="202"/>
      <c r="EZ177" s="202"/>
      <c r="FA177" s="202"/>
      <c r="FB177" s="202"/>
      <c r="FC177" s="202"/>
      <c r="FD177" s="202"/>
      <c r="FE177" s="202"/>
      <c r="FF177" s="202"/>
      <c r="FG177" s="202"/>
      <c r="FH177" s="202"/>
      <c r="FI177" s="202"/>
      <c r="FJ177" s="202"/>
      <c r="FK177" s="202"/>
      <c r="FL177" s="202"/>
      <c r="FM177" s="202"/>
      <c r="FN177" s="202"/>
      <c r="FO177" s="202"/>
      <c r="FP177" s="202"/>
      <c r="FQ177" s="202"/>
      <c r="FR177" s="202"/>
      <c r="FS177" s="202"/>
      <c r="FT177" s="202"/>
      <c r="FU177" s="202"/>
      <c r="FV177" s="202"/>
      <c r="FW177" s="202"/>
      <c r="FX177" s="202"/>
      <c r="FY177" s="202"/>
      <c r="FZ177" s="202"/>
      <c r="GA177" s="202"/>
      <c r="GB177" s="202"/>
    </row>
    <row r="178" spans="1:184" x14ac:dyDescent="0.2">
      <c r="A178" s="205">
        <f t="shared" si="3"/>
        <v>3901</v>
      </c>
      <c r="B178" s="204" t="s">
        <v>2515</v>
      </c>
      <c r="C178" s="211">
        <v>102</v>
      </c>
      <c r="D178" s="212">
        <v>27.799999237060547</v>
      </c>
      <c r="E178" s="213">
        <v>0.42</v>
      </c>
      <c r="F178" s="211">
        <v>100</v>
      </c>
      <c r="G178" s="211">
        <v>2</v>
      </c>
      <c r="H178" s="214" t="s">
        <v>4667</v>
      </c>
      <c r="I178" s="214" t="s">
        <v>4668</v>
      </c>
      <c r="J178" s="212">
        <v>2.5999999046325684</v>
      </c>
      <c r="K178" s="213">
        <v>0.33</v>
      </c>
      <c r="L178" s="211">
        <v>94</v>
      </c>
      <c r="M178" s="211">
        <v>8</v>
      </c>
      <c r="N178" s="214" t="s">
        <v>1838</v>
      </c>
      <c r="O178" s="214" t="s">
        <v>1839</v>
      </c>
      <c r="P178" s="212">
        <v>7.5</v>
      </c>
      <c r="Q178" s="213">
        <v>0.39</v>
      </c>
      <c r="R178" s="211">
        <v>100</v>
      </c>
      <c r="S178" s="211">
        <v>2</v>
      </c>
      <c r="T178" s="214" t="s">
        <v>4667</v>
      </c>
      <c r="U178" s="214" t="s">
        <v>4668</v>
      </c>
      <c r="V178" s="212">
        <v>11.399999618530273</v>
      </c>
      <c r="W178" s="213">
        <v>0.48</v>
      </c>
      <c r="X178" s="211">
        <v>92</v>
      </c>
      <c r="Y178" s="211">
        <v>10</v>
      </c>
      <c r="Z178" s="214" t="s">
        <v>4528</v>
      </c>
      <c r="AA178" s="214" t="s">
        <v>4529</v>
      </c>
      <c r="AB178" s="212">
        <v>6.3000001907348633</v>
      </c>
      <c r="AC178" s="213">
        <v>0.42</v>
      </c>
      <c r="AD178" s="211">
        <v>92</v>
      </c>
      <c r="AE178" s="211">
        <v>10</v>
      </c>
      <c r="AF178" s="214" t="s">
        <v>4528</v>
      </c>
      <c r="AG178" s="214" t="s">
        <v>4529</v>
      </c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  <c r="BF178" s="202"/>
      <c r="BG178" s="202"/>
      <c r="BH178" s="202"/>
      <c r="BI178" s="202"/>
      <c r="BJ178" s="202"/>
      <c r="BK178" s="202"/>
      <c r="BL178" s="202"/>
      <c r="BM178" s="202"/>
      <c r="BN178" s="202"/>
      <c r="BO178" s="202"/>
      <c r="BP178" s="202"/>
      <c r="BQ178" s="202"/>
      <c r="BR178" s="202"/>
      <c r="BS178" s="202"/>
      <c r="BT178" s="202"/>
      <c r="BU178" s="202"/>
      <c r="BV178" s="202"/>
      <c r="BW178" s="202"/>
      <c r="BX178" s="202"/>
      <c r="BY178" s="202"/>
      <c r="BZ178" s="202"/>
      <c r="CA178" s="202"/>
      <c r="CB178" s="202"/>
      <c r="CC178" s="202"/>
      <c r="CD178" s="202"/>
      <c r="CE178" s="202"/>
      <c r="CF178" s="202"/>
      <c r="CG178" s="202"/>
      <c r="CH178" s="202"/>
      <c r="CI178" s="202"/>
      <c r="CJ178" s="202"/>
      <c r="CK178" s="202"/>
      <c r="CL178" s="202"/>
      <c r="CM178" s="202"/>
      <c r="CN178" s="202"/>
      <c r="CO178" s="202"/>
      <c r="CP178" s="202"/>
      <c r="CQ178" s="202"/>
      <c r="CR178" s="202"/>
      <c r="CS178" s="202"/>
      <c r="CT178" s="202"/>
      <c r="CU178" s="202"/>
      <c r="CV178" s="202"/>
      <c r="CW178" s="202"/>
      <c r="CX178" s="202"/>
      <c r="CY178" s="202"/>
      <c r="CZ178" s="202"/>
      <c r="DA178" s="202"/>
      <c r="DB178" s="202"/>
      <c r="DC178" s="202"/>
      <c r="DD178" s="202"/>
      <c r="DE178" s="202"/>
      <c r="DF178" s="202"/>
      <c r="DG178" s="202"/>
      <c r="DH178" s="202"/>
      <c r="DI178" s="202"/>
      <c r="DJ178" s="202"/>
      <c r="DK178" s="202"/>
      <c r="DL178" s="202"/>
      <c r="DM178" s="202"/>
      <c r="DN178" s="202"/>
      <c r="DO178" s="202"/>
      <c r="DP178" s="202"/>
      <c r="DQ178" s="202"/>
      <c r="DR178" s="202"/>
      <c r="DS178" s="202"/>
      <c r="DT178" s="202"/>
      <c r="DU178" s="202"/>
      <c r="DV178" s="202"/>
      <c r="DW178" s="202"/>
      <c r="DX178" s="202"/>
      <c r="DY178" s="202"/>
      <c r="DZ178" s="202"/>
      <c r="EA178" s="202"/>
      <c r="EB178" s="202"/>
      <c r="EC178" s="202"/>
      <c r="ED178" s="202"/>
      <c r="EE178" s="202"/>
      <c r="EF178" s="202"/>
      <c r="EG178" s="202"/>
      <c r="EH178" s="202"/>
      <c r="EI178" s="202"/>
      <c r="EJ178" s="202"/>
      <c r="EK178" s="202"/>
      <c r="EL178" s="202"/>
      <c r="EM178" s="202"/>
      <c r="EN178" s="202"/>
      <c r="EO178" s="202"/>
      <c r="EP178" s="202"/>
      <c r="EQ178" s="202"/>
      <c r="ER178" s="202"/>
      <c r="ES178" s="202"/>
      <c r="ET178" s="202"/>
      <c r="EU178" s="202"/>
      <c r="EV178" s="202"/>
      <c r="EW178" s="202"/>
      <c r="EX178" s="202"/>
      <c r="EY178" s="202"/>
      <c r="EZ178" s="202"/>
      <c r="FA178" s="202"/>
      <c r="FB178" s="202"/>
      <c r="FC178" s="202"/>
      <c r="FD178" s="202"/>
      <c r="FE178" s="202"/>
      <c r="FF178" s="202"/>
      <c r="FG178" s="202"/>
      <c r="FH178" s="202"/>
      <c r="FI178" s="202"/>
      <c r="FJ178" s="202"/>
      <c r="FK178" s="202"/>
      <c r="FL178" s="202"/>
      <c r="FM178" s="202"/>
      <c r="FN178" s="202"/>
      <c r="FO178" s="202"/>
      <c r="FP178" s="202"/>
      <c r="FQ178" s="202"/>
      <c r="FR178" s="202"/>
      <c r="FS178" s="202"/>
      <c r="FT178" s="202"/>
      <c r="FU178" s="202"/>
      <c r="FV178" s="202"/>
      <c r="FW178" s="202"/>
      <c r="FX178" s="202"/>
      <c r="FY178" s="202"/>
      <c r="FZ178" s="202"/>
      <c r="GA178" s="202"/>
      <c r="GB178" s="202"/>
    </row>
    <row r="179" spans="1:184" x14ac:dyDescent="0.2">
      <c r="A179" s="205">
        <f t="shared" si="3"/>
        <v>3941</v>
      </c>
      <c r="B179" s="215" t="s">
        <v>2524</v>
      </c>
      <c r="C179" s="216">
        <v>84</v>
      </c>
      <c r="D179" s="217">
        <v>26.600000381469727</v>
      </c>
      <c r="E179" s="218">
        <v>0.4</v>
      </c>
      <c r="F179" s="216">
        <v>81</v>
      </c>
      <c r="G179" s="216">
        <v>3</v>
      </c>
      <c r="H179" s="219" t="s">
        <v>2484</v>
      </c>
      <c r="I179" s="219" t="s">
        <v>2485</v>
      </c>
      <c r="J179" s="217">
        <v>2.5</v>
      </c>
      <c r="K179" s="218">
        <v>0.31</v>
      </c>
      <c r="L179" s="216">
        <v>81</v>
      </c>
      <c r="M179" s="216">
        <v>3</v>
      </c>
      <c r="N179" s="219" t="s">
        <v>2484</v>
      </c>
      <c r="O179" s="219" t="s">
        <v>2485</v>
      </c>
      <c r="P179" s="217">
        <v>7.5</v>
      </c>
      <c r="Q179" s="218">
        <v>0.4</v>
      </c>
      <c r="R179" s="216">
        <v>82</v>
      </c>
      <c r="S179" s="216">
        <v>2</v>
      </c>
      <c r="T179" s="219" t="s">
        <v>1744</v>
      </c>
      <c r="U179" s="219" t="s">
        <v>1745</v>
      </c>
      <c r="V179" s="217">
        <v>10.699999809265137</v>
      </c>
      <c r="W179" s="218">
        <v>0.45</v>
      </c>
      <c r="X179" s="216">
        <v>76</v>
      </c>
      <c r="Y179" s="216">
        <v>8</v>
      </c>
      <c r="Z179" s="219" t="s">
        <v>2797</v>
      </c>
      <c r="AA179" s="219" t="s">
        <v>2798</v>
      </c>
      <c r="AB179" s="217">
        <v>5.9000000953674316</v>
      </c>
      <c r="AC179" s="218">
        <v>0.4</v>
      </c>
      <c r="AD179" s="216">
        <v>82</v>
      </c>
      <c r="AE179" s="216">
        <v>2</v>
      </c>
      <c r="AF179" s="219" t="s">
        <v>1744</v>
      </c>
      <c r="AG179" s="219" t="s">
        <v>1745</v>
      </c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  <c r="BF179" s="202"/>
      <c r="BG179" s="202"/>
      <c r="BH179" s="202"/>
      <c r="BI179" s="202"/>
      <c r="BJ179" s="202"/>
      <c r="BK179" s="202"/>
      <c r="BL179" s="202"/>
      <c r="BM179" s="202"/>
      <c r="BN179" s="202"/>
      <c r="BO179" s="202"/>
      <c r="BP179" s="202"/>
      <c r="BQ179" s="202"/>
      <c r="BR179" s="202"/>
      <c r="BS179" s="202"/>
      <c r="BT179" s="202"/>
      <c r="BU179" s="202"/>
      <c r="BV179" s="202"/>
      <c r="BW179" s="202"/>
      <c r="BX179" s="202"/>
      <c r="BY179" s="202"/>
      <c r="BZ179" s="202"/>
      <c r="CA179" s="202"/>
      <c r="CB179" s="202"/>
      <c r="CC179" s="202"/>
      <c r="CD179" s="202"/>
      <c r="CE179" s="202"/>
      <c r="CF179" s="202"/>
      <c r="CG179" s="202"/>
      <c r="CH179" s="202"/>
      <c r="CI179" s="202"/>
      <c r="CJ179" s="202"/>
      <c r="CK179" s="202"/>
      <c r="CL179" s="202"/>
      <c r="CM179" s="202"/>
      <c r="CN179" s="202"/>
      <c r="CO179" s="202"/>
      <c r="CP179" s="202"/>
      <c r="CQ179" s="202"/>
      <c r="CR179" s="202"/>
      <c r="CS179" s="202"/>
      <c r="CT179" s="202"/>
      <c r="CU179" s="202"/>
      <c r="CV179" s="202"/>
      <c r="CW179" s="202"/>
      <c r="CX179" s="202"/>
      <c r="CY179" s="202"/>
      <c r="CZ179" s="202"/>
      <c r="DA179" s="202"/>
      <c r="DB179" s="202"/>
      <c r="DC179" s="202"/>
      <c r="DD179" s="202"/>
      <c r="DE179" s="202"/>
      <c r="DF179" s="202"/>
      <c r="DG179" s="202"/>
      <c r="DH179" s="202"/>
      <c r="DI179" s="202"/>
      <c r="DJ179" s="202"/>
      <c r="DK179" s="202"/>
      <c r="DL179" s="202"/>
      <c r="DM179" s="202"/>
      <c r="DN179" s="202"/>
      <c r="DO179" s="202"/>
      <c r="DP179" s="202"/>
      <c r="DQ179" s="202"/>
      <c r="DR179" s="202"/>
      <c r="DS179" s="202"/>
      <c r="DT179" s="202"/>
      <c r="DU179" s="202"/>
      <c r="DV179" s="202"/>
      <c r="DW179" s="202"/>
      <c r="DX179" s="202"/>
      <c r="DY179" s="202"/>
      <c r="DZ179" s="202"/>
      <c r="EA179" s="202"/>
      <c r="EB179" s="202"/>
      <c r="EC179" s="202"/>
      <c r="ED179" s="202"/>
      <c r="EE179" s="202"/>
      <c r="EF179" s="202"/>
      <c r="EG179" s="202"/>
      <c r="EH179" s="202"/>
      <c r="EI179" s="202"/>
      <c r="EJ179" s="202"/>
      <c r="EK179" s="202"/>
      <c r="EL179" s="202"/>
      <c r="EM179" s="202"/>
      <c r="EN179" s="202"/>
      <c r="EO179" s="202"/>
      <c r="EP179" s="202"/>
      <c r="EQ179" s="202"/>
      <c r="ER179" s="202"/>
      <c r="ES179" s="202"/>
      <c r="ET179" s="202"/>
      <c r="EU179" s="202"/>
      <c r="EV179" s="202"/>
      <c r="EW179" s="202"/>
      <c r="EX179" s="202"/>
      <c r="EY179" s="202"/>
      <c r="EZ179" s="202"/>
      <c r="FA179" s="202"/>
      <c r="FB179" s="202"/>
      <c r="FC179" s="202"/>
      <c r="FD179" s="202"/>
      <c r="FE179" s="202"/>
      <c r="FF179" s="202"/>
      <c r="FG179" s="202"/>
      <c r="FH179" s="202"/>
      <c r="FI179" s="202"/>
      <c r="FJ179" s="202"/>
      <c r="FK179" s="202"/>
      <c r="FL179" s="202"/>
      <c r="FM179" s="202"/>
      <c r="FN179" s="202"/>
      <c r="FO179" s="202"/>
      <c r="FP179" s="202"/>
      <c r="FQ179" s="202"/>
      <c r="FR179" s="202"/>
      <c r="FS179" s="202"/>
      <c r="FT179" s="202"/>
      <c r="FU179" s="202"/>
      <c r="FV179" s="202"/>
      <c r="FW179" s="202"/>
      <c r="FX179" s="202"/>
      <c r="FY179" s="202"/>
      <c r="FZ179" s="202"/>
      <c r="GA179" s="202"/>
      <c r="GB179" s="202"/>
    </row>
    <row r="180" spans="1:184" x14ac:dyDescent="0.2">
      <c r="A180" s="205">
        <f t="shared" si="3"/>
        <v>3981</v>
      </c>
      <c r="B180" s="204" t="s">
        <v>2525</v>
      </c>
      <c r="C180" s="211">
        <v>99</v>
      </c>
      <c r="D180" s="212">
        <v>32</v>
      </c>
      <c r="E180" s="213">
        <v>0.49</v>
      </c>
      <c r="F180" s="211">
        <v>91</v>
      </c>
      <c r="G180" s="211">
        <v>8</v>
      </c>
      <c r="H180" s="214" t="s">
        <v>4651</v>
      </c>
      <c r="I180" s="214" t="s">
        <v>4652</v>
      </c>
      <c r="J180" s="212">
        <v>3</v>
      </c>
      <c r="K180" s="213">
        <v>0.37</v>
      </c>
      <c r="L180" s="211">
        <v>95</v>
      </c>
      <c r="M180" s="211">
        <v>4</v>
      </c>
      <c r="N180" s="214" t="s">
        <v>3605</v>
      </c>
      <c r="O180" s="214" t="s">
        <v>3606</v>
      </c>
      <c r="P180" s="212">
        <v>8.3999996185302734</v>
      </c>
      <c r="Q180" s="213">
        <v>0.44</v>
      </c>
      <c r="R180" s="211">
        <v>95</v>
      </c>
      <c r="S180" s="211">
        <v>4</v>
      </c>
      <c r="T180" s="214" t="s">
        <v>3605</v>
      </c>
      <c r="U180" s="214" t="s">
        <v>3606</v>
      </c>
      <c r="V180" s="212">
        <v>13.300000190734863</v>
      </c>
      <c r="W180" s="213">
        <v>0.56000000000000005</v>
      </c>
      <c r="X180" s="211">
        <v>77</v>
      </c>
      <c r="Y180" s="211">
        <v>22</v>
      </c>
      <c r="Z180" s="214" t="s">
        <v>3894</v>
      </c>
      <c r="AA180" s="214" t="s">
        <v>3895</v>
      </c>
      <c r="AB180" s="212">
        <v>7.3000001907348633</v>
      </c>
      <c r="AC180" s="213">
        <v>0.49</v>
      </c>
      <c r="AD180" s="211">
        <v>84</v>
      </c>
      <c r="AE180" s="211">
        <v>15</v>
      </c>
      <c r="AF180" s="214" t="s">
        <v>2775</v>
      </c>
      <c r="AG180" s="214" t="s">
        <v>2776</v>
      </c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  <c r="BF180" s="202"/>
      <c r="BG180" s="202"/>
      <c r="BH180" s="202"/>
      <c r="BI180" s="202"/>
      <c r="BJ180" s="202"/>
      <c r="BK180" s="202"/>
      <c r="BL180" s="202"/>
      <c r="BM180" s="202"/>
      <c r="BN180" s="202"/>
      <c r="BO180" s="202"/>
      <c r="BP180" s="202"/>
      <c r="BQ180" s="202"/>
      <c r="BR180" s="202"/>
      <c r="BS180" s="202"/>
      <c r="BT180" s="202"/>
      <c r="BU180" s="202"/>
      <c r="BV180" s="202"/>
      <c r="BW180" s="202"/>
      <c r="BX180" s="202"/>
      <c r="BY180" s="202"/>
      <c r="BZ180" s="202"/>
      <c r="CA180" s="202"/>
      <c r="CB180" s="202"/>
      <c r="CC180" s="202"/>
      <c r="CD180" s="202"/>
      <c r="CE180" s="202"/>
      <c r="CF180" s="202"/>
      <c r="CG180" s="202"/>
      <c r="CH180" s="202"/>
      <c r="CI180" s="202"/>
      <c r="CJ180" s="202"/>
      <c r="CK180" s="202"/>
      <c r="CL180" s="202"/>
      <c r="CM180" s="202"/>
      <c r="CN180" s="202"/>
      <c r="CO180" s="202"/>
      <c r="CP180" s="202"/>
      <c r="CQ180" s="202"/>
      <c r="CR180" s="202"/>
      <c r="CS180" s="202"/>
      <c r="CT180" s="202"/>
      <c r="CU180" s="202"/>
      <c r="CV180" s="202"/>
      <c r="CW180" s="202"/>
      <c r="CX180" s="202"/>
      <c r="CY180" s="202"/>
      <c r="CZ180" s="202"/>
      <c r="DA180" s="202"/>
      <c r="DB180" s="202"/>
      <c r="DC180" s="202"/>
      <c r="DD180" s="202"/>
      <c r="DE180" s="202"/>
      <c r="DF180" s="202"/>
      <c r="DG180" s="202"/>
      <c r="DH180" s="202"/>
      <c r="DI180" s="202"/>
      <c r="DJ180" s="202"/>
      <c r="DK180" s="202"/>
      <c r="DL180" s="202"/>
      <c r="DM180" s="202"/>
      <c r="DN180" s="202"/>
      <c r="DO180" s="202"/>
      <c r="DP180" s="202"/>
      <c r="DQ180" s="202"/>
      <c r="DR180" s="202"/>
      <c r="DS180" s="202"/>
      <c r="DT180" s="202"/>
      <c r="DU180" s="202"/>
      <c r="DV180" s="202"/>
      <c r="DW180" s="202"/>
      <c r="DX180" s="202"/>
      <c r="DY180" s="202"/>
      <c r="DZ180" s="202"/>
      <c r="EA180" s="202"/>
      <c r="EB180" s="202"/>
      <c r="EC180" s="202"/>
      <c r="ED180" s="202"/>
      <c r="EE180" s="202"/>
      <c r="EF180" s="202"/>
      <c r="EG180" s="202"/>
      <c r="EH180" s="202"/>
      <c r="EI180" s="202"/>
      <c r="EJ180" s="202"/>
      <c r="EK180" s="202"/>
      <c r="EL180" s="202"/>
      <c r="EM180" s="202"/>
      <c r="EN180" s="202"/>
      <c r="EO180" s="202"/>
      <c r="EP180" s="202"/>
      <c r="EQ180" s="202"/>
      <c r="ER180" s="202"/>
      <c r="ES180" s="202"/>
      <c r="ET180" s="202"/>
      <c r="EU180" s="202"/>
      <c r="EV180" s="202"/>
      <c r="EW180" s="202"/>
      <c r="EX180" s="202"/>
      <c r="EY180" s="202"/>
      <c r="EZ180" s="202"/>
      <c r="FA180" s="202"/>
      <c r="FB180" s="202"/>
      <c r="FC180" s="202"/>
      <c r="FD180" s="202"/>
      <c r="FE180" s="202"/>
      <c r="FF180" s="202"/>
      <c r="FG180" s="202"/>
      <c r="FH180" s="202"/>
      <c r="FI180" s="202"/>
      <c r="FJ180" s="202"/>
      <c r="FK180" s="202"/>
      <c r="FL180" s="202"/>
      <c r="FM180" s="202"/>
      <c r="FN180" s="202"/>
      <c r="FO180" s="202"/>
      <c r="FP180" s="202"/>
      <c r="FQ180" s="202"/>
      <c r="FR180" s="202"/>
      <c r="FS180" s="202"/>
      <c r="FT180" s="202"/>
      <c r="FU180" s="202"/>
      <c r="FV180" s="202"/>
      <c r="FW180" s="202"/>
      <c r="FX180" s="202"/>
      <c r="FY180" s="202"/>
      <c r="FZ180" s="202"/>
      <c r="GA180" s="202"/>
      <c r="GB180" s="202"/>
    </row>
    <row r="181" spans="1:184" x14ac:dyDescent="0.2">
      <c r="A181" s="205">
        <f t="shared" si="3"/>
        <v>4000</v>
      </c>
      <c r="B181" s="215" t="s">
        <v>2534</v>
      </c>
      <c r="C181" s="216">
        <v>32</v>
      </c>
      <c r="D181" s="217">
        <v>39.599998474121094</v>
      </c>
      <c r="E181" s="218">
        <v>0.6</v>
      </c>
      <c r="F181" s="216">
        <v>25</v>
      </c>
      <c r="G181" s="216">
        <v>7</v>
      </c>
      <c r="H181" s="219" t="s">
        <v>4825</v>
      </c>
      <c r="I181" s="219" t="s">
        <v>4826</v>
      </c>
      <c r="J181" s="217">
        <v>4</v>
      </c>
      <c r="K181" s="218">
        <v>0.5</v>
      </c>
      <c r="L181" s="216">
        <v>27</v>
      </c>
      <c r="M181" s="216">
        <v>5</v>
      </c>
      <c r="N181" s="219" t="s">
        <v>4659</v>
      </c>
      <c r="O181" s="219" t="s">
        <v>4660</v>
      </c>
      <c r="P181" s="217">
        <v>10.899999618530273</v>
      </c>
      <c r="Q181" s="218">
        <v>0.56999999999999995</v>
      </c>
      <c r="R181" s="216">
        <v>24</v>
      </c>
      <c r="S181" s="216">
        <v>8</v>
      </c>
      <c r="T181" s="219" t="s">
        <v>1524</v>
      </c>
      <c r="U181" s="219" t="s">
        <v>1525</v>
      </c>
      <c r="V181" s="217">
        <v>15.899999618530273</v>
      </c>
      <c r="W181" s="218">
        <v>0.66</v>
      </c>
      <c r="X181" s="216">
        <v>18</v>
      </c>
      <c r="Y181" s="216">
        <v>14</v>
      </c>
      <c r="Z181" s="219" t="s">
        <v>4827</v>
      </c>
      <c r="AA181" s="219" t="s">
        <v>4828</v>
      </c>
      <c r="AB181" s="217">
        <v>8.8000001907348633</v>
      </c>
      <c r="AC181" s="218">
        <v>0.59</v>
      </c>
      <c r="AD181" s="216">
        <v>22</v>
      </c>
      <c r="AE181" s="216">
        <v>10</v>
      </c>
      <c r="AF181" s="219" t="s">
        <v>4829</v>
      </c>
      <c r="AG181" s="219" t="s">
        <v>4830</v>
      </c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  <c r="BF181" s="202"/>
      <c r="BG181" s="202"/>
      <c r="BH181" s="202"/>
      <c r="BI181" s="202"/>
      <c r="BJ181" s="202"/>
      <c r="BK181" s="202"/>
      <c r="BL181" s="202"/>
      <c r="BM181" s="202"/>
      <c r="BN181" s="202"/>
      <c r="BO181" s="202"/>
      <c r="BP181" s="202"/>
      <c r="BQ181" s="202"/>
      <c r="BR181" s="202"/>
      <c r="BS181" s="202"/>
      <c r="BT181" s="202"/>
      <c r="BU181" s="202"/>
      <c r="BV181" s="202"/>
      <c r="BW181" s="202"/>
      <c r="BX181" s="202"/>
      <c r="BY181" s="202"/>
      <c r="BZ181" s="202"/>
      <c r="CA181" s="202"/>
      <c r="CB181" s="202"/>
      <c r="CC181" s="202"/>
      <c r="CD181" s="202"/>
      <c r="CE181" s="202"/>
      <c r="CF181" s="202"/>
      <c r="CG181" s="202"/>
      <c r="CH181" s="202"/>
      <c r="CI181" s="202"/>
      <c r="CJ181" s="202"/>
      <c r="CK181" s="202"/>
      <c r="CL181" s="202"/>
      <c r="CM181" s="202"/>
      <c r="CN181" s="202"/>
      <c r="CO181" s="202"/>
      <c r="CP181" s="202"/>
      <c r="CQ181" s="202"/>
      <c r="CR181" s="202"/>
      <c r="CS181" s="202"/>
      <c r="CT181" s="202"/>
      <c r="CU181" s="202"/>
      <c r="CV181" s="202"/>
      <c r="CW181" s="202"/>
      <c r="CX181" s="202"/>
      <c r="CY181" s="202"/>
      <c r="CZ181" s="202"/>
      <c r="DA181" s="202"/>
      <c r="DB181" s="202"/>
      <c r="DC181" s="202"/>
      <c r="DD181" s="202"/>
      <c r="DE181" s="202"/>
      <c r="DF181" s="202"/>
      <c r="DG181" s="202"/>
      <c r="DH181" s="202"/>
      <c r="DI181" s="202"/>
      <c r="DJ181" s="202"/>
      <c r="DK181" s="202"/>
      <c r="DL181" s="202"/>
      <c r="DM181" s="202"/>
      <c r="DN181" s="202"/>
      <c r="DO181" s="202"/>
      <c r="DP181" s="202"/>
      <c r="DQ181" s="202"/>
      <c r="DR181" s="202"/>
      <c r="DS181" s="202"/>
      <c r="DT181" s="202"/>
      <c r="DU181" s="202"/>
      <c r="DV181" s="202"/>
      <c r="DW181" s="202"/>
      <c r="DX181" s="202"/>
      <c r="DY181" s="202"/>
      <c r="DZ181" s="202"/>
      <c r="EA181" s="202"/>
      <c r="EB181" s="202"/>
      <c r="EC181" s="202"/>
      <c r="ED181" s="202"/>
      <c r="EE181" s="202"/>
      <c r="EF181" s="202"/>
      <c r="EG181" s="202"/>
      <c r="EH181" s="202"/>
      <c r="EI181" s="202"/>
      <c r="EJ181" s="202"/>
      <c r="EK181" s="202"/>
      <c r="EL181" s="202"/>
      <c r="EM181" s="202"/>
      <c r="EN181" s="202"/>
      <c r="EO181" s="202"/>
      <c r="EP181" s="202"/>
      <c r="EQ181" s="202"/>
      <c r="ER181" s="202"/>
      <c r="ES181" s="202"/>
      <c r="ET181" s="202"/>
      <c r="EU181" s="202"/>
      <c r="EV181" s="202"/>
      <c r="EW181" s="202"/>
      <c r="EX181" s="202"/>
      <c r="EY181" s="202"/>
      <c r="EZ181" s="202"/>
      <c r="FA181" s="202"/>
      <c r="FB181" s="202"/>
      <c r="FC181" s="202"/>
      <c r="FD181" s="202"/>
      <c r="FE181" s="202"/>
      <c r="FF181" s="202"/>
      <c r="FG181" s="202"/>
      <c r="FH181" s="202"/>
      <c r="FI181" s="202"/>
      <c r="FJ181" s="202"/>
      <c r="FK181" s="202"/>
      <c r="FL181" s="202"/>
      <c r="FM181" s="202"/>
      <c r="FN181" s="202"/>
      <c r="FO181" s="202"/>
      <c r="FP181" s="202"/>
      <c r="FQ181" s="202"/>
      <c r="FR181" s="202"/>
      <c r="FS181" s="202"/>
      <c r="FT181" s="202"/>
      <c r="FU181" s="202"/>
      <c r="FV181" s="202"/>
      <c r="FW181" s="202"/>
      <c r="FX181" s="202"/>
      <c r="FY181" s="202"/>
      <c r="FZ181" s="202"/>
      <c r="GA181" s="202"/>
      <c r="GB181" s="202"/>
    </row>
    <row r="182" spans="1:184" x14ac:dyDescent="0.2">
      <c r="A182" s="205">
        <f t="shared" si="3"/>
        <v>4001</v>
      </c>
      <c r="B182" s="204" t="s">
        <v>2539</v>
      </c>
      <c r="C182" s="211">
        <v>61</v>
      </c>
      <c r="D182" s="212">
        <v>31</v>
      </c>
      <c r="E182" s="213">
        <v>0.47</v>
      </c>
      <c r="F182" s="211">
        <v>59</v>
      </c>
      <c r="G182" s="211">
        <v>2</v>
      </c>
      <c r="H182" s="214" t="s">
        <v>3703</v>
      </c>
      <c r="I182" s="214" t="s">
        <v>3704</v>
      </c>
      <c r="J182" s="212">
        <v>3.2000000476837158</v>
      </c>
      <c r="K182" s="213">
        <v>0.41</v>
      </c>
      <c r="L182" s="211">
        <v>56</v>
      </c>
      <c r="M182" s="211">
        <v>5</v>
      </c>
      <c r="N182" s="214" t="s">
        <v>3820</v>
      </c>
      <c r="O182" s="214" t="s">
        <v>3821</v>
      </c>
      <c r="P182" s="212">
        <v>8.6999998092651367</v>
      </c>
      <c r="Q182" s="213">
        <v>0.46</v>
      </c>
      <c r="R182" s="211">
        <v>58</v>
      </c>
      <c r="S182" s="211">
        <v>3</v>
      </c>
      <c r="T182" s="214" t="s">
        <v>1870</v>
      </c>
      <c r="U182" s="214" t="s">
        <v>1871</v>
      </c>
      <c r="V182" s="212">
        <v>12.699999809265137</v>
      </c>
      <c r="W182" s="213">
        <v>0.53</v>
      </c>
      <c r="X182" s="211">
        <v>50</v>
      </c>
      <c r="Y182" s="211">
        <v>11</v>
      </c>
      <c r="Z182" s="214" t="s">
        <v>3705</v>
      </c>
      <c r="AA182" s="214" t="s">
        <v>3706</v>
      </c>
      <c r="AB182" s="212">
        <v>6.3000001907348633</v>
      </c>
      <c r="AC182" s="213">
        <v>0.42</v>
      </c>
      <c r="AD182" s="211">
        <v>58</v>
      </c>
      <c r="AE182" s="211">
        <v>3</v>
      </c>
      <c r="AF182" s="214" t="s">
        <v>1870</v>
      </c>
      <c r="AG182" s="214" t="s">
        <v>1871</v>
      </c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  <c r="BG182" s="202"/>
      <c r="BH182" s="202"/>
      <c r="BI182" s="202"/>
      <c r="BJ182" s="202"/>
      <c r="BK182" s="202"/>
      <c r="BL182" s="202"/>
      <c r="BM182" s="202"/>
      <c r="BN182" s="202"/>
      <c r="BO182" s="202"/>
      <c r="BP182" s="202"/>
      <c r="BQ182" s="202"/>
      <c r="BR182" s="202"/>
      <c r="BS182" s="202"/>
      <c r="BT182" s="202"/>
      <c r="BU182" s="202"/>
      <c r="BV182" s="202"/>
      <c r="BW182" s="202"/>
      <c r="BX182" s="202"/>
      <c r="BY182" s="202"/>
      <c r="BZ182" s="202"/>
      <c r="CA182" s="202"/>
      <c r="CB182" s="202"/>
      <c r="CC182" s="202"/>
      <c r="CD182" s="202"/>
      <c r="CE182" s="202"/>
      <c r="CF182" s="202"/>
      <c r="CG182" s="202"/>
      <c r="CH182" s="202"/>
      <c r="CI182" s="202"/>
      <c r="CJ182" s="202"/>
      <c r="CK182" s="202"/>
      <c r="CL182" s="202"/>
      <c r="CM182" s="202"/>
      <c r="CN182" s="202"/>
      <c r="CO182" s="202"/>
      <c r="CP182" s="202"/>
      <c r="CQ182" s="202"/>
      <c r="CR182" s="202"/>
      <c r="CS182" s="202"/>
      <c r="CT182" s="202"/>
      <c r="CU182" s="202"/>
      <c r="CV182" s="202"/>
      <c r="CW182" s="202"/>
      <c r="CX182" s="202"/>
      <c r="CY182" s="202"/>
      <c r="CZ182" s="202"/>
      <c r="DA182" s="202"/>
      <c r="DB182" s="202"/>
      <c r="DC182" s="202"/>
      <c r="DD182" s="202"/>
      <c r="DE182" s="202"/>
      <c r="DF182" s="202"/>
      <c r="DG182" s="202"/>
      <c r="DH182" s="202"/>
      <c r="DI182" s="202"/>
      <c r="DJ182" s="202"/>
      <c r="DK182" s="202"/>
      <c r="DL182" s="202"/>
      <c r="DM182" s="202"/>
      <c r="DN182" s="202"/>
      <c r="DO182" s="202"/>
      <c r="DP182" s="202"/>
      <c r="DQ182" s="202"/>
      <c r="DR182" s="202"/>
      <c r="DS182" s="202"/>
      <c r="DT182" s="202"/>
      <c r="DU182" s="202"/>
      <c r="DV182" s="202"/>
      <c r="DW182" s="202"/>
      <c r="DX182" s="202"/>
      <c r="DY182" s="202"/>
      <c r="DZ182" s="202"/>
      <c r="EA182" s="202"/>
      <c r="EB182" s="202"/>
      <c r="EC182" s="202"/>
      <c r="ED182" s="202"/>
      <c r="EE182" s="202"/>
      <c r="EF182" s="202"/>
      <c r="EG182" s="202"/>
      <c r="EH182" s="202"/>
      <c r="EI182" s="202"/>
      <c r="EJ182" s="202"/>
      <c r="EK182" s="202"/>
      <c r="EL182" s="202"/>
      <c r="EM182" s="202"/>
      <c r="EN182" s="202"/>
      <c r="EO182" s="202"/>
      <c r="EP182" s="202"/>
      <c r="EQ182" s="202"/>
      <c r="ER182" s="202"/>
      <c r="ES182" s="202"/>
      <c r="ET182" s="202"/>
      <c r="EU182" s="202"/>
      <c r="EV182" s="202"/>
      <c r="EW182" s="202"/>
      <c r="EX182" s="202"/>
      <c r="EY182" s="202"/>
      <c r="EZ182" s="202"/>
      <c r="FA182" s="202"/>
      <c r="FB182" s="202"/>
      <c r="FC182" s="202"/>
      <c r="FD182" s="202"/>
      <c r="FE182" s="202"/>
      <c r="FF182" s="202"/>
      <c r="FG182" s="202"/>
      <c r="FH182" s="202"/>
      <c r="FI182" s="202"/>
      <c r="FJ182" s="202"/>
      <c r="FK182" s="202"/>
      <c r="FL182" s="202"/>
      <c r="FM182" s="202"/>
      <c r="FN182" s="202"/>
      <c r="FO182" s="202"/>
      <c r="FP182" s="202"/>
      <c r="FQ182" s="202"/>
      <c r="FR182" s="202"/>
      <c r="FS182" s="202"/>
      <c r="FT182" s="202"/>
      <c r="FU182" s="202"/>
      <c r="FV182" s="202"/>
      <c r="FW182" s="202"/>
      <c r="FX182" s="202"/>
      <c r="FY182" s="202"/>
      <c r="FZ182" s="202"/>
      <c r="GA182" s="202"/>
      <c r="GB182" s="202"/>
    </row>
    <row r="183" spans="1:184" x14ac:dyDescent="0.2">
      <c r="A183" s="205">
        <f t="shared" si="3"/>
        <v>4012</v>
      </c>
      <c r="B183" s="215" t="s">
        <v>4015</v>
      </c>
      <c r="C183" s="216">
        <v>69</v>
      </c>
      <c r="D183" s="217">
        <v>33</v>
      </c>
      <c r="E183" s="218">
        <v>0.5</v>
      </c>
      <c r="F183" s="216">
        <v>67</v>
      </c>
      <c r="G183" s="216">
        <v>2</v>
      </c>
      <c r="H183" s="219" t="s">
        <v>1822</v>
      </c>
      <c r="I183" s="219" t="s">
        <v>1823</v>
      </c>
      <c r="J183" s="217">
        <v>3.0999999046325684</v>
      </c>
      <c r="K183" s="218">
        <v>0.39</v>
      </c>
      <c r="L183" s="216">
        <v>65</v>
      </c>
      <c r="M183" s="216">
        <v>4</v>
      </c>
      <c r="N183" s="219" t="s">
        <v>2200</v>
      </c>
      <c r="O183" s="219" t="s">
        <v>2201</v>
      </c>
      <c r="P183" s="217">
        <v>9.1000003814697266</v>
      </c>
      <c r="Q183" s="218">
        <v>0.48</v>
      </c>
      <c r="R183" s="216">
        <v>66</v>
      </c>
      <c r="S183" s="216">
        <v>3</v>
      </c>
      <c r="T183" s="219" t="s">
        <v>2050</v>
      </c>
      <c r="U183" s="219" t="s">
        <v>2051</v>
      </c>
      <c r="V183" s="217">
        <v>13.5</v>
      </c>
      <c r="W183" s="218">
        <v>0.56000000000000005</v>
      </c>
      <c r="X183" s="216">
        <v>56</v>
      </c>
      <c r="Y183" s="216">
        <v>13</v>
      </c>
      <c r="Z183" s="219" t="s">
        <v>1820</v>
      </c>
      <c r="AA183" s="219" t="s">
        <v>1821</v>
      </c>
      <c r="AB183" s="217">
        <v>7.3000001907348633</v>
      </c>
      <c r="AC183" s="218">
        <v>0.49</v>
      </c>
      <c r="AD183" s="216">
        <v>63</v>
      </c>
      <c r="AE183" s="216">
        <v>6</v>
      </c>
      <c r="AF183" s="219" t="s">
        <v>2193</v>
      </c>
      <c r="AG183" s="219" t="s">
        <v>2194</v>
      </c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  <c r="BF183" s="202"/>
      <c r="BG183" s="202"/>
      <c r="BH183" s="202"/>
      <c r="BI183" s="202"/>
      <c r="BJ183" s="202"/>
      <c r="BK183" s="202"/>
      <c r="BL183" s="202"/>
      <c r="BM183" s="202"/>
      <c r="BN183" s="202"/>
      <c r="BO183" s="202"/>
      <c r="BP183" s="202"/>
      <c r="BQ183" s="202"/>
      <c r="BR183" s="202"/>
      <c r="BS183" s="202"/>
      <c r="BT183" s="202"/>
      <c r="BU183" s="202"/>
      <c r="BV183" s="202"/>
      <c r="BW183" s="202"/>
      <c r="BX183" s="202"/>
      <c r="BY183" s="202"/>
      <c r="BZ183" s="202"/>
      <c r="CA183" s="202"/>
      <c r="CB183" s="202"/>
      <c r="CC183" s="202"/>
      <c r="CD183" s="202"/>
      <c r="CE183" s="202"/>
      <c r="CF183" s="202"/>
      <c r="CG183" s="202"/>
      <c r="CH183" s="202"/>
      <c r="CI183" s="202"/>
      <c r="CJ183" s="202"/>
      <c r="CK183" s="202"/>
      <c r="CL183" s="202"/>
      <c r="CM183" s="202"/>
      <c r="CN183" s="202"/>
      <c r="CO183" s="202"/>
      <c r="CP183" s="202"/>
      <c r="CQ183" s="202"/>
      <c r="CR183" s="202"/>
      <c r="CS183" s="202"/>
      <c r="CT183" s="202"/>
      <c r="CU183" s="202"/>
      <c r="CV183" s="202"/>
      <c r="CW183" s="202"/>
      <c r="CX183" s="202"/>
      <c r="CY183" s="202"/>
      <c r="CZ183" s="202"/>
      <c r="DA183" s="202"/>
      <c r="DB183" s="202"/>
      <c r="DC183" s="202"/>
      <c r="DD183" s="202"/>
      <c r="DE183" s="202"/>
      <c r="DF183" s="202"/>
      <c r="DG183" s="202"/>
      <c r="DH183" s="202"/>
      <c r="DI183" s="202"/>
      <c r="DJ183" s="202"/>
      <c r="DK183" s="202"/>
      <c r="DL183" s="202"/>
      <c r="DM183" s="202"/>
      <c r="DN183" s="202"/>
      <c r="DO183" s="202"/>
      <c r="DP183" s="202"/>
      <c r="DQ183" s="202"/>
      <c r="DR183" s="202"/>
      <c r="DS183" s="202"/>
      <c r="DT183" s="202"/>
      <c r="DU183" s="202"/>
      <c r="DV183" s="202"/>
      <c r="DW183" s="202"/>
      <c r="DX183" s="202"/>
      <c r="DY183" s="202"/>
      <c r="DZ183" s="202"/>
      <c r="EA183" s="202"/>
      <c r="EB183" s="202"/>
      <c r="EC183" s="202"/>
      <c r="ED183" s="202"/>
      <c r="EE183" s="202"/>
      <c r="EF183" s="202"/>
      <c r="EG183" s="202"/>
      <c r="EH183" s="202"/>
      <c r="EI183" s="202"/>
      <c r="EJ183" s="202"/>
      <c r="EK183" s="202"/>
      <c r="EL183" s="202"/>
      <c r="EM183" s="202"/>
      <c r="EN183" s="202"/>
      <c r="EO183" s="202"/>
      <c r="EP183" s="202"/>
      <c r="EQ183" s="202"/>
      <c r="ER183" s="202"/>
      <c r="ES183" s="202"/>
      <c r="ET183" s="202"/>
      <c r="EU183" s="202"/>
      <c r="EV183" s="202"/>
      <c r="EW183" s="202"/>
      <c r="EX183" s="202"/>
      <c r="EY183" s="202"/>
      <c r="EZ183" s="202"/>
      <c r="FA183" s="202"/>
      <c r="FB183" s="202"/>
      <c r="FC183" s="202"/>
      <c r="FD183" s="202"/>
      <c r="FE183" s="202"/>
      <c r="FF183" s="202"/>
      <c r="FG183" s="202"/>
      <c r="FH183" s="202"/>
      <c r="FI183" s="202"/>
      <c r="FJ183" s="202"/>
      <c r="FK183" s="202"/>
      <c r="FL183" s="202"/>
      <c r="FM183" s="202"/>
      <c r="FN183" s="202"/>
      <c r="FO183" s="202"/>
      <c r="FP183" s="202"/>
      <c r="FQ183" s="202"/>
      <c r="FR183" s="202"/>
      <c r="FS183" s="202"/>
      <c r="FT183" s="202"/>
      <c r="FU183" s="202"/>
      <c r="FV183" s="202"/>
      <c r="FW183" s="202"/>
      <c r="FX183" s="202"/>
      <c r="FY183" s="202"/>
      <c r="FZ183" s="202"/>
      <c r="GA183" s="202"/>
      <c r="GB183" s="202"/>
    </row>
    <row r="184" spans="1:184" x14ac:dyDescent="0.2">
      <c r="A184" s="205">
        <f t="shared" si="3"/>
        <v>4021</v>
      </c>
      <c r="B184" s="204" t="s">
        <v>2546</v>
      </c>
      <c r="C184" s="211">
        <v>81</v>
      </c>
      <c r="D184" s="212">
        <v>29.200000762939453</v>
      </c>
      <c r="E184" s="213">
        <v>0.44</v>
      </c>
      <c r="F184" s="211">
        <v>78</v>
      </c>
      <c r="G184" s="211">
        <v>3</v>
      </c>
      <c r="H184" s="214" t="s">
        <v>1719</v>
      </c>
      <c r="I184" s="214" t="s">
        <v>1720</v>
      </c>
      <c r="J184" s="212">
        <v>2.7999999523162842</v>
      </c>
      <c r="K184" s="213">
        <v>0.36</v>
      </c>
      <c r="L184" s="211">
        <v>76</v>
      </c>
      <c r="M184" s="211">
        <v>5</v>
      </c>
      <c r="N184" s="214" t="s">
        <v>1977</v>
      </c>
      <c r="O184" s="214" t="s">
        <v>1978</v>
      </c>
      <c r="P184" s="212">
        <v>7.8000001907348633</v>
      </c>
      <c r="Q184" s="213">
        <v>0.41</v>
      </c>
      <c r="R184" s="211">
        <v>81</v>
      </c>
      <c r="T184" s="214" t="s">
        <v>1545</v>
      </c>
      <c r="V184" s="212">
        <v>12.300000190734863</v>
      </c>
      <c r="W184" s="213">
        <v>0.51</v>
      </c>
      <c r="X184" s="211">
        <v>71</v>
      </c>
      <c r="Y184" s="211">
        <v>10</v>
      </c>
      <c r="Z184" s="214" t="s">
        <v>3848</v>
      </c>
      <c r="AA184" s="214" t="s">
        <v>3849</v>
      </c>
      <c r="AB184" s="212">
        <v>6.3000001907348633</v>
      </c>
      <c r="AC184" s="213">
        <v>0.42</v>
      </c>
      <c r="AD184" s="211">
        <v>78</v>
      </c>
      <c r="AE184" s="211">
        <v>3</v>
      </c>
      <c r="AF184" s="214" t="s">
        <v>1719</v>
      </c>
      <c r="AG184" s="214" t="s">
        <v>1720</v>
      </c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  <c r="BG184" s="202"/>
      <c r="BH184" s="202"/>
      <c r="BI184" s="202"/>
      <c r="BJ184" s="202"/>
      <c r="BK184" s="202"/>
      <c r="BL184" s="202"/>
      <c r="BM184" s="202"/>
      <c r="BN184" s="202"/>
      <c r="BO184" s="202"/>
      <c r="BP184" s="202"/>
      <c r="BQ184" s="202"/>
      <c r="BR184" s="202"/>
      <c r="BS184" s="202"/>
      <c r="BT184" s="202"/>
      <c r="BU184" s="202"/>
      <c r="BV184" s="202"/>
      <c r="BW184" s="202"/>
      <c r="BX184" s="202"/>
      <c r="BY184" s="202"/>
      <c r="BZ184" s="202"/>
      <c r="CA184" s="202"/>
      <c r="CB184" s="202"/>
      <c r="CC184" s="202"/>
      <c r="CD184" s="202"/>
      <c r="CE184" s="202"/>
      <c r="CF184" s="202"/>
      <c r="CG184" s="202"/>
      <c r="CH184" s="202"/>
      <c r="CI184" s="202"/>
      <c r="CJ184" s="202"/>
      <c r="CK184" s="202"/>
      <c r="CL184" s="202"/>
      <c r="CM184" s="202"/>
      <c r="CN184" s="202"/>
      <c r="CO184" s="202"/>
      <c r="CP184" s="202"/>
      <c r="CQ184" s="202"/>
      <c r="CR184" s="202"/>
      <c r="CS184" s="202"/>
      <c r="CT184" s="202"/>
      <c r="CU184" s="202"/>
      <c r="CV184" s="202"/>
      <c r="CW184" s="202"/>
      <c r="CX184" s="202"/>
      <c r="CY184" s="202"/>
      <c r="CZ184" s="202"/>
      <c r="DA184" s="202"/>
      <c r="DB184" s="202"/>
      <c r="DC184" s="202"/>
      <c r="DD184" s="202"/>
      <c r="DE184" s="202"/>
      <c r="DF184" s="202"/>
      <c r="DG184" s="202"/>
      <c r="DH184" s="202"/>
      <c r="DI184" s="202"/>
      <c r="DJ184" s="202"/>
      <c r="DK184" s="202"/>
      <c r="DL184" s="202"/>
      <c r="DM184" s="202"/>
      <c r="DN184" s="202"/>
      <c r="DO184" s="202"/>
      <c r="DP184" s="202"/>
      <c r="DQ184" s="202"/>
      <c r="DR184" s="202"/>
      <c r="DS184" s="202"/>
      <c r="DT184" s="202"/>
      <c r="DU184" s="202"/>
      <c r="DV184" s="202"/>
      <c r="DW184" s="202"/>
      <c r="DX184" s="202"/>
      <c r="DY184" s="202"/>
      <c r="DZ184" s="202"/>
      <c r="EA184" s="202"/>
      <c r="EB184" s="202"/>
      <c r="EC184" s="202"/>
      <c r="ED184" s="202"/>
      <c r="EE184" s="202"/>
      <c r="EF184" s="202"/>
      <c r="EG184" s="202"/>
      <c r="EH184" s="202"/>
      <c r="EI184" s="202"/>
      <c r="EJ184" s="202"/>
      <c r="EK184" s="202"/>
      <c r="EL184" s="202"/>
      <c r="EM184" s="202"/>
      <c r="EN184" s="202"/>
      <c r="EO184" s="202"/>
      <c r="EP184" s="202"/>
      <c r="EQ184" s="202"/>
      <c r="ER184" s="202"/>
      <c r="ES184" s="202"/>
      <c r="ET184" s="202"/>
      <c r="EU184" s="202"/>
      <c r="EV184" s="202"/>
      <c r="EW184" s="202"/>
      <c r="EX184" s="202"/>
      <c r="EY184" s="202"/>
      <c r="EZ184" s="202"/>
      <c r="FA184" s="202"/>
      <c r="FB184" s="202"/>
      <c r="FC184" s="202"/>
      <c r="FD184" s="202"/>
      <c r="FE184" s="202"/>
      <c r="FF184" s="202"/>
      <c r="FG184" s="202"/>
      <c r="FH184" s="202"/>
      <c r="FI184" s="202"/>
      <c r="FJ184" s="202"/>
      <c r="FK184" s="202"/>
      <c r="FL184" s="202"/>
      <c r="FM184" s="202"/>
      <c r="FN184" s="202"/>
      <c r="FO184" s="202"/>
      <c r="FP184" s="202"/>
      <c r="FQ184" s="202"/>
      <c r="FR184" s="202"/>
      <c r="FS184" s="202"/>
      <c r="FT184" s="202"/>
      <c r="FU184" s="202"/>
      <c r="FV184" s="202"/>
      <c r="FW184" s="202"/>
      <c r="FX184" s="202"/>
      <c r="FY184" s="202"/>
      <c r="FZ184" s="202"/>
      <c r="GA184" s="202"/>
      <c r="GB184" s="202"/>
    </row>
    <row r="185" spans="1:184" x14ac:dyDescent="0.2">
      <c r="A185" s="205">
        <f t="shared" si="3"/>
        <v>4031</v>
      </c>
      <c r="B185" s="215" t="s">
        <v>2549</v>
      </c>
      <c r="C185" s="216">
        <v>173</v>
      </c>
      <c r="D185" s="217">
        <v>29.799999237060547</v>
      </c>
      <c r="E185" s="218">
        <v>0.45</v>
      </c>
      <c r="F185" s="216">
        <v>166</v>
      </c>
      <c r="G185" s="216">
        <v>7</v>
      </c>
      <c r="H185" s="219" t="s">
        <v>1562</v>
      </c>
      <c r="I185" s="219" t="s">
        <v>1563</v>
      </c>
      <c r="J185" s="217">
        <v>2.7000000476837158</v>
      </c>
      <c r="K185" s="218">
        <v>0.34</v>
      </c>
      <c r="L185" s="216">
        <v>161</v>
      </c>
      <c r="M185" s="216">
        <v>12</v>
      </c>
      <c r="N185" s="219" t="s">
        <v>1656</v>
      </c>
      <c r="O185" s="219" t="s">
        <v>1657</v>
      </c>
      <c r="P185" s="217">
        <v>8</v>
      </c>
      <c r="Q185" s="218">
        <v>0.42</v>
      </c>
      <c r="R185" s="216">
        <v>171</v>
      </c>
      <c r="S185" s="216">
        <v>2</v>
      </c>
      <c r="T185" s="219" t="s">
        <v>3599</v>
      </c>
      <c r="U185" s="219" t="s">
        <v>3600</v>
      </c>
      <c r="V185" s="217">
        <v>12.600000381469727</v>
      </c>
      <c r="W185" s="218">
        <v>0.52</v>
      </c>
      <c r="X185" s="216">
        <v>142</v>
      </c>
      <c r="Y185" s="216">
        <v>31</v>
      </c>
      <c r="Z185" s="219" t="s">
        <v>4195</v>
      </c>
      <c r="AA185" s="219" t="s">
        <v>4196</v>
      </c>
      <c r="AB185" s="217">
        <v>6.5999999046325684</v>
      </c>
      <c r="AC185" s="218">
        <v>0.44</v>
      </c>
      <c r="AD185" s="216">
        <v>161</v>
      </c>
      <c r="AE185" s="216">
        <v>12</v>
      </c>
      <c r="AF185" s="219" t="s">
        <v>1656</v>
      </c>
      <c r="AG185" s="219" t="s">
        <v>1657</v>
      </c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  <c r="BG185" s="202"/>
      <c r="BH185" s="202"/>
      <c r="BI185" s="202"/>
      <c r="BJ185" s="202"/>
      <c r="BK185" s="202"/>
      <c r="BL185" s="202"/>
      <c r="BM185" s="202"/>
      <c r="BN185" s="202"/>
      <c r="BO185" s="202"/>
      <c r="BP185" s="202"/>
      <c r="BQ185" s="202"/>
      <c r="BR185" s="202"/>
      <c r="BS185" s="202"/>
      <c r="BT185" s="202"/>
      <c r="BU185" s="202"/>
      <c r="BV185" s="202"/>
      <c r="BW185" s="202"/>
      <c r="BX185" s="202"/>
      <c r="BY185" s="202"/>
      <c r="BZ185" s="202"/>
      <c r="CA185" s="202"/>
      <c r="CB185" s="202"/>
      <c r="CC185" s="202"/>
      <c r="CD185" s="202"/>
      <c r="CE185" s="202"/>
      <c r="CF185" s="202"/>
      <c r="CG185" s="202"/>
      <c r="CH185" s="202"/>
      <c r="CI185" s="202"/>
      <c r="CJ185" s="202"/>
      <c r="CK185" s="202"/>
      <c r="CL185" s="202"/>
      <c r="CM185" s="202"/>
      <c r="CN185" s="202"/>
      <c r="CO185" s="202"/>
      <c r="CP185" s="202"/>
      <c r="CQ185" s="202"/>
      <c r="CR185" s="202"/>
      <c r="CS185" s="202"/>
      <c r="CT185" s="202"/>
      <c r="CU185" s="202"/>
      <c r="CV185" s="202"/>
      <c r="CW185" s="202"/>
      <c r="CX185" s="202"/>
      <c r="CY185" s="202"/>
      <c r="CZ185" s="202"/>
      <c r="DA185" s="202"/>
      <c r="DB185" s="202"/>
      <c r="DC185" s="202"/>
      <c r="DD185" s="202"/>
      <c r="DE185" s="202"/>
      <c r="DF185" s="202"/>
      <c r="DG185" s="202"/>
      <c r="DH185" s="202"/>
      <c r="DI185" s="202"/>
      <c r="DJ185" s="202"/>
      <c r="DK185" s="202"/>
      <c r="DL185" s="202"/>
      <c r="DM185" s="202"/>
      <c r="DN185" s="202"/>
      <c r="DO185" s="202"/>
      <c r="DP185" s="202"/>
      <c r="DQ185" s="202"/>
      <c r="DR185" s="202"/>
      <c r="DS185" s="202"/>
      <c r="DT185" s="202"/>
      <c r="DU185" s="202"/>
      <c r="DV185" s="202"/>
      <c r="DW185" s="202"/>
      <c r="DX185" s="202"/>
      <c r="DY185" s="202"/>
      <c r="DZ185" s="202"/>
      <c r="EA185" s="202"/>
      <c r="EB185" s="202"/>
      <c r="EC185" s="202"/>
      <c r="ED185" s="202"/>
      <c r="EE185" s="202"/>
      <c r="EF185" s="202"/>
      <c r="EG185" s="202"/>
      <c r="EH185" s="202"/>
      <c r="EI185" s="202"/>
      <c r="EJ185" s="202"/>
      <c r="EK185" s="202"/>
      <c r="EL185" s="202"/>
      <c r="EM185" s="202"/>
      <c r="EN185" s="202"/>
      <c r="EO185" s="202"/>
      <c r="EP185" s="202"/>
      <c r="EQ185" s="202"/>
      <c r="ER185" s="202"/>
      <c r="ES185" s="202"/>
      <c r="ET185" s="202"/>
      <c r="EU185" s="202"/>
      <c r="EV185" s="202"/>
      <c r="EW185" s="202"/>
      <c r="EX185" s="202"/>
      <c r="EY185" s="202"/>
      <c r="EZ185" s="202"/>
      <c r="FA185" s="202"/>
      <c r="FB185" s="202"/>
      <c r="FC185" s="202"/>
      <c r="FD185" s="202"/>
      <c r="FE185" s="202"/>
      <c r="FF185" s="202"/>
      <c r="FG185" s="202"/>
      <c r="FH185" s="202"/>
      <c r="FI185" s="202"/>
      <c r="FJ185" s="202"/>
      <c r="FK185" s="202"/>
      <c r="FL185" s="202"/>
      <c r="FM185" s="202"/>
      <c r="FN185" s="202"/>
      <c r="FO185" s="202"/>
      <c r="FP185" s="202"/>
      <c r="FQ185" s="202"/>
      <c r="FR185" s="202"/>
      <c r="FS185" s="202"/>
      <c r="FT185" s="202"/>
      <c r="FU185" s="202"/>
      <c r="FV185" s="202"/>
      <c r="FW185" s="202"/>
      <c r="FX185" s="202"/>
      <c r="FY185" s="202"/>
      <c r="FZ185" s="202"/>
      <c r="GA185" s="202"/>
      <c r="GB185" s="202"/>
    </row>
    <row r="186" spans="1:184" x14ac:dyDescent="0.2">
      <c r="A186" s="205">
        <f t="shared" si="3"/>
        <v>4061</v>
      </c>
      <c r="B186" s="204" t="s">
        <v>2558</v>
      </c>
      <c r="C186" s="211">
        <v>165</v>
      </c>
      <c r="D186" s="212">
        <v>33.299999237060547</v>
      </c>
      <c r="E186" s="213">
        <v>0.5</v>
      </c>
      <c r="F186" s="211">
        <v>151</v>
      </c>
      <c r="G186" s="211">
        <v>14</v>
      </c>
      <c r="H186" s="214" t="s">
        <v>3426</v>
      </c>
      <c r="I186" s="214" t="s">
        <v>3427</v>
      </c>
      <c r="J186" s="212">
        <v>3.2999999523162842</v>
      </c>
      <c r="K186" s="213">
        <v>0.41</v>
      </c>
      <c r="L186" s="211">
        <v>146</v>
      </c>
      <c r="M186" s="211">
        <v>19</v>
      </c>
      <c r="N186" s="214" t="s">
        <v>4831</v>
      </c>
      <c r="O186" s="214" t="s">
        <v>4832</v>
      </c>
      <c r="P186" s="212">
        <v>9</v>
      </c>
      <c r="Q186" s="213">
        <v>0.48</v>
      </c>
      <c r="R186" s="211">
        <v>158</v>
      </c>
      <c r="S186" s="211">
        <v>7</v>
      </c>
      <c r="T186" s="214" t="s">
        <v>2450</v>
      </c>
      <c r="U186" s="214" t="s">
        <v>2451</v>
      </c>
      <c r="V186" s="212">
        <v>13.5</v>
      </c>
      <c r="W186" s="213">
        <v>0.56000000000000005</v>
      </c>
      <c r="X186" s="211">
        <v>125</v>
      </c>
      <c r="Y186" s="211">
        <v>40</v>
      </c>
      <c r="Z186" s="214" t="s">
        <v>4833</v>
      </c>
      <c r="AA186" s="214" t="s">
        <v>4834</v>
      </c>
      <c r="AB186" s="212">
        <v>7.5</v>
      </c>
      <c r="AC186" s="213">
        <v>0.5</v>
      </c>
      <c r="AD186" s="211">
        <v>142</v>
      </c>
      <c r="AE186" s="211">
        <v>23</v>
      </c>
      <c r="AF186" s="214" t="s">
        <v>4835</v>
      </c>
      <c r="AG186" s="214" t="s">
        <v>4836</v>
      </c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  <c r="BG186" s="202"/>
      <c r="BH186" s="202"/>
      <c r="BI186" s="202"/>
      <c r="BJ186" s="202"/>
      <c r="BK186" s="202"/>
      <c r="BL186" s="202"/>
      <c r="BM186" s="202"/>
      <c r="BN186" s="202"/>
      <c r="BO186" s="202"/>
      <c r="BP186" s="202"/>
      <c r="BQ186" s="202"/>
      <c r="BR186" s="202"/>
      <c r="BS186" s="202"/>
      <c r="BT186" s="202"/>
      <c r="BU186" s="202"/>
      <c r="BV186" s="202"/>
      <c r="BW186" s="202"/>
      <c r="BX186" s="202"/>
      <c r="BY186" s="202"/>
      <c r="BZ186" s="202"/>
      <c r="CA186" s="202"/>
      <c r="CB186" s="202"/>
      <c r="CC186" s="202"/>
      <c r="CD186" s="202"/>
      <c r="CE186" s="202"/>
      <c r="CF186" s="202"/>
      <c r="CG186" s="202"/>
      <c r="CH186" s="202"/>
      <c r="CI186" s="202"/>
      <c r="CJ186" s="202"/>
      <c r="CK186" s="202"/>
      <c r="CL186" s="202"/>
      <c r="CM186" s="202"/>
      <c r="CN186" s="202"/>
      <c r="CO186" s="202"/>
      <c r="CP186" s="202"/>
      <c r="CQ186" s="202"/>
      <c r="CR186" s="202"/>
      <c r="CS186" s="202"/>
      <c r="CT186" s="202"/>
      <c r="CU186" s="202"/>
      <c r="CV186" s="202"/>
      <c r="CW186" s="202"/>
      <c r="CX186" s="202"/>
      <c r="CY186" s="202"/>
      <c r="CZ186" s="202"/>
      <c r="DA186" s="202"/>
      <c r="DB186" s="202"/>
      <c r="DC186" s="202"/>
      <c r="DD186" s="202"/>
      <c r="DE186" s="202"/>
      <c r="DF186" s="202"/>
      <c r="DG186" s="202"/>
      <c r="DH186" s="202"/>
      <c r="DI186" s="202"/>
      <c r="DJ186" s="202"/>
      <c r="DK186" s="202"/>
      <c r="DL186" s="202"/>
      <c r="DM186" s="202"/>
      <c r="DN186" s="202"/>
      <c r="DO186" s="202"/>
      <c r="DP186" s="202"/>
      <c r="DQ186" s="202"/>
      <c r="DR186" s="202"/>
      <c r="DS186" s="202"/>
      <c r="DT186" s="202"/>
      <c r="DU186" s="202"/>
      <c r="DV186" s="202"/>
      <c r="DW186" s="202"/>
      <c r="DX186" s="202"/>
      <c r="DY186" s="202"/>
      <c r="DZ186" s="202"/>
      <c r="EA186" s="202"/>
      <c r="EB186" s="202"/>
      <c r="EC186" s="202"/>
      <c r="ED186" s="202"/>
      <c r="EE186" s="202"/>
      <c r="EF186" s="202"/>
      <c r="EG186" s="202"/>
      <c r="EH186" s="202"/>
      <c r="EI186" s="202"/>
      <c r="EJ186" s="202"/>
      <c r="EK186" s="202"/>
      <c r="EL186" s="202"/>
      <c r="EM186" s="202"/>
      <c r="EN186" s="202"/>
      <c r="EO186" s="202"/>
      <c r="EP186" s="202"/>
      <c r="EQ186" s="202"/>
      <c r="ER186" s="202"/>
      <c r="ES186" s="202"/>
      <c r="ET186" s="202"/>
      <c r="EU186" s="202"/>
      <c r="EV186" s="202"/>
      <c r="EW186" s="202"/>
      <c r="EX186" s="202"/>
      <c r="EY186" s="202"/>
      <c r="EZ186" s="202"/>
      <c r="FA186" s="202"/>
      <c r="FB186" s="202"/>
      <c r="FC186" s="202"/>
      <c r="FD186" s="202"/>
      <c r="FE186" s="202"/>
      <c r="FF186" s="202"/>
      <c r="FG186" s="202"/>
      <c r="FH186" s="202"/>
      <c r="FI186" s="202"/>
      <c r="FJ186" s="202"/>
      <c r="FK186" s="202"/>
      <c r="FL186" s="202"/>
      <c r="FM186" s="202"/>
      <c r="FN186" s="202"/>
      <c r="FO186" s="202"/>
      <c r="FP186" s="202"/>
      <c r="FQ186" s="202"/>
      <c r="FR186" s="202"/>
      <c r="FS186" s="202"/>
      <c r="FT186" s="202"/>
      <c r="FU186" s="202"/>
      <c r="FV186" s="202"/>
      <c r="FW186" s="202"/>
      <c r="FX186" s="202"/>
      <c r="FY186" s="202"/>
      <c r="FZ186" s="202"/>
      <c r="GA186" s="202"/>
      <c r="GB186" s="202"/>
    </row>
    <row r="187" spans="1:184" x14ac:dyDescent="0.2">
      <c r="A187" s="205">
        <f t="shared" si="3"/>
        <v>4071</v>
      </c>
      <c r="B187" s="215" t="s">
        <v>2567</v>
      </c>
      <c r="C187" s="216">
        <v>50</v>
      </c>
      <c r="D187" s="217">
        <v>27.200000762939453</v>
      </c>
      <c r="E187" s="218">
        <v>0.41</v>
      </c>
      <c r="F187" s="216">
        <v>50</v>
      </c>
      <c r="H187" s="219" t="s">
        <v>1545</v>
      </c>
      <c r="J187" s="217">
        <v>2.9000000953674316</v>
      </c>
      <c r="K187" s="218">
        <v>0.37</v>
      </c>
      <c r="L187" s="216">
        <v>47</v>
      </c>
      <c r="M187" s="216">
        <v>3</v>
      </c>
      <c r="N187" s="219" t="s">
        <v>1753</v>
      </c>
      <c r="O187" s="219" t="s">
        <v>1754</v>
      </c>
      <c r="P187" s="217">
        <v>7.3000001907348633</v>
      </c>
      <c r="Q187" s="218">
        <v>0.39</v>
      </c>
      <c r="R187" s="216">
        <v>50</v>
      </c>
      <c r="T187" s="219" t="s">
        <v>1545</v>
      </c>
      <c r="V187" s="217">
        <v>11</v>
      </c>
      <c r="W187" s="218">
        <v>0.46</v>
      </c>
      <c r="X187" s="216">
        <v>45</v>
      </c>
      <c r="Y187" s="216">
        <v>5</v>
      </c>
      <c r="Z187" s="219" t="s">
        <v>1755</v>
      </c>
      <c r="AA187" s="219" t="s">
        <v>1756</v>
      </c>
      <c r="AB187" s="217">
        <v>6</v>
      </c>
      <c r="AC187" s="218">
        <v>0.4</v>
      </c>
      <c r="AD187" s="216">
        <v>46</v>
      </c>
      <c r="AE187" s="216">
        <v>4</v>
      </c>
      <c r="AF187" s="219" t="s">
        <v>3539</v>
      </c>
      <c r="AG187" s="219" t="s">
        <v>3540</v>
      </c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  <c r="BG187" s="202"/>
      <c r="BH187" s="202"/>
      <c r="BI187" s="202"/>
      <c r="BJ187" s="202"/>
      <c r="BK187" s="202"/>
      <c r="BL187" s="202"/>
      <c r="BM187" s="202"/>
      <c r="BN187" s="202"/>
      <c r="BO187" s="202"/>
      <c r="BP187" s="202"/>
      <c r="BQ187" s="202"/>
      <c r="BR187" s="202"/>
      <c r="BS187" s="202"/>
      <c r="BT187" s="202"/>
      <c r="BU187" s="202"/>
      <c r="BV187" s="202"/>
      <c r="BW187" s="202"/>
      <c r="BX187" s="202"/>
      <c r="BY187" s="202"/>
      <c r="BZ187" s="202"/>
      <c r="CA187" s="202"/>
      <c r="CB187" s="202"/>
      <c r="CC187" s="202"/>
      <c r="CD187" s="202"/>
      <c r="CE187" s="202"/>
      <c r="CF187" s="202"/>
      <c r="CG187" s="202"/>
      <c r="CH187" s="202"/>
      <c r="CI187" s="202"/>
      <c r="CJ187" s="202"/>
      <c r="CK187" s="202"/>
      <c r="CL187" s="202"/>
      <c r="CM187" s="202"/>
      <c r="CN187" s="202"/>
      <c r="CO187" s="202"/>
      <c r="CP187" s="202"/>
      <c r="CQ187" s="202"/>
      <c r="CR187" s="202"/>
      <c r="CS187" s="202"/>
      <c r="CT187" s="202"/>
      <c r="CU187" s="202"/>
      <c r="CV187" s="202"/>
      <c r="CW187" s="202"/>
      <c r="CX187" s="202"/>
      <c r="CY187" s="202"/>
      <c r="CZ187" s="202"/>
      <c r="DA187" s="202"/>
      <c r="DB187" s="202"/>
      <c r="DC187" s="202"/>
      <c r="DD187" s="202"/>
      <c r="DE187" s="202"/>
      <c r="DF187" s="202"/>
      <c r="DG187" s="202"/>
      <c r="DH187" s="202"/>
      <c r="DI187" s="202"/>
      <c r="DJ187" s="202"/>
      <c r="DK187" s="202"/>
      <c r="DL187" s="202"/>
      <c r="DM187" s="202"/>
      <c r="DN187" s="202"/>
      <c r="DO187" s="202"/>
      <c r="DP187" s="202"/>
      <c r="DQ187" s="202"/>
      <c r="DR187" s="202"/>
      <c r="DS187" s="202"/>
      <c r="DT187" s="202"/>
      <c r="DU187" s="202"/>
      <c r="DV187" s="202"/>
      <c r="DW187" s="202"/>
      <c r="DX187" s="202"/>
      <c r="DY187" s="202"/>
      <c r="DZ187" s="202"/>
      <c r="EA187" s="202"/>
      <c r="EB187" s="202"/>
      <c r="EC187" s="202"/>
      <c r="ED187" s="202"/>
      <c r="EE187" s="202"/>
      <c r="EF187" s="202"/>
      <c r="EG187" s="202"/>
      <c r="EH187" s="202"/>
      <c r="EI187" s="202"/>
      <c r="EJ187" s="202"/>
      <c r="EK187" s="202"/>
      <c r="EL187" s="202"/>
      <c r="EM187" s="202"/>
      <c r="EN187" s="202"/>
      <c r="EO187" s="202"/>
      <c r="EP187" s="202"/>
      <c r="EQ187" s="202"/>
      <c r="ER187" s="202"/>
      <c r="ES187" s="202"/>
      <c r="ET187" s="202"/>
      <c r="EU187" s="202"/>
      <c r="EV187" s="202"/>
      <c r="EW187" s="202"/>
      <c r="EX187" s="202"/>
      <c r="EY187" s="202"/>
      <c r="EZ187" s="202"/>
      <c r="FA187" s="202"/>
      <c r="FB187" s="202"/>
      <c r="FC187" s="202"/>
      <c r="FD187" s="202"/>
      <c r="FE187" s="202"/>
      <c r="FF187" s="202"/>
      <c r="FG187" s="202"/>
      <c r="FH187" s="202"/>
      <c r="FI187" s="202"/>
      <c r="FJ187" s="202"/>
      <c r="FK187" s="202"/>
      <c r="FL187" s="202"/>
      <c r="FM187" s="202"/>
      <c r="FN187" s="202"/>
      <c r="FO187" s="202"/>
      <c r="FP187" s="202"/>
      <c r="FQ187" s="202"/>
      <c r="FR187" s="202"/>
      <c r="FS187" s="202"/>
      <c r="FT187" s="202"/>
      <c r="FU187" s="202"/>
      <c r="FV187" s="202"/>
      <c r="FW187" s="202"/>
      <c r="FX187" s="202"/>
      <c r="FY187" s="202"/>
      <c r="FZ187" s="202"/>
      <c r="GA187" s="202"/>
      <c r="GB187" s="202"/>
    </row>
    <row r="188" spans="1:184" x14ac:dyDescent="0.2">
      <c r="A188" s="205">
        <f t="shared" si="3"/>
        <v>4091</v>
      </c>
      <c r="B188" s="204" t="s">
        <v>2568</v>
      </c>
      <c r="C188" s="211">
        <v>86</v>
      </c>
      <c r="D188" s="212">
        <v>26.399999618530273</v>
      </c>
      <c r="E188" s="213">
        <v>0.4</v>
      </c>
      <c r="F188" s="211">
        <v>86</v>
      </c>
      <c r="H188" s="214" t="s">
        <v>1545</v>
      </c>
      <c r="J188" s="212">
        <v>2.5999999046325684</v>
      </c>
      <c r="K188" s="213">
        <v>0.33</v>
      </c>
      <c r="L188" s="211">
        <v>85</v>
      </c>
      <c r="M188" s="211">
        <v>1</v>
      </c>
      <c r="N188" s="214" t="s">
        <v>3599</v>
      </c>
      <c r="O188" s="214" t="s">
        <v>3600</v>
      </c>
      <c r="P188" s="212">
        <v>7.0999999046325684</v>
      </c>
      <c r="Q188" s="213">
        <v>0.38</v>
      </c>
      <c r="R188" s="211">
        <v>85</v>
      </c>
      <c r="S188" s="211">
        <v>1</v>
      </c>
      <c r="T188" s="214" t="s">
        <v>3599</v>
      </c>
      <c r="U188" s="214" t="s">
        <v>3600</v>
      </c>
      <c r="V188" s="212">
        <v>10.800000190734863</v>
      </c>
      <c r="W188" s="213">
        <v>0.45</v>
      </c>
      <c r="X188" s="211">
        <v>77</v>
      </c>
      <c r="Y188" s="211">
        <v>9</v>
      </c>
      <c r="Z188" s="214" t="s">
        <v>3167</v>
      </c>
      <c r="AA188" s="214" t="s">
        <v>3168</v>
      </c>
      <c r="AB188" s="212">
        <v>5.9000000953674316</v>
      </c>
      <c r="AC188" s="213">
        <v>0.39</v>
      </c>
      <c r="AD188" s="211">
        <v>83</v>
      </c>
      <c r="AE188" s="211">
        <v>3</v>
      </c>
      <c r="AF188" s="214" t="s">
        <v>1852</v>
      </c>
      <c r="AG188" s="214" t="s">
        <v>1853</v>
      </c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  <c r="BG188" s="202"/>
      <c r="BH188" s="202"/>
      <c r="BI188" s="202"/>
      <c r="BJ188" s="202"/>
      <c r="BK188" s="202"/>
      <c r="BL188" s="202"/>
      <c r="BM188" s="202"/>
      <c r="BN188" s="202"/>
      <c r="BO188" s="202"/>
      <c r="BP188" s="202"/>
      <c r="BQ188" s="202"/>
      <c r="BR188" s="202"/>
      <c r="BS188" s="202"/>
      <c r="BT188" s="202"/>
      <c r="BU188" s="202"/>
      <c r="BV188" s="202"/>
      <c r="BW188" s="202"/>
      <c r="BX188" s="202"/>
      <c r="BY188" s="202"/>
      <c r="BZ188" s="202"/>
      <c r="CA188" s="202"/>
      <c r="CB188" s="202"/>
      <c r="CC188" s="202"/>
      <c r="CD188" s="202"/>
      <c r="CE188" s="202"/>
      <c r="CF188" s="202"/>
      <c r="CG188" s="202"/>
      <c r="CH188" s="202"/>
      <c r="CI188" s="202"/>
      <c r="CJ188" s="202"/>
      <c r="CK188" s="202"/>
      <c r="CL188" s="202"/>
      <c r="CM188" s="202"/>
      <c r="CN188" s="202"/>
      <c r="CO188" s="202"/>
      <c r="CP188" s="202"/>
      <c r="CQ188" s="202"/>
      <c r="CR188" s="202"/>
      <c r="CS188" s="202"/>
      <c r="CT188" s="202"/>
      <c r="CU188" s="202"/>
      <c r="CV188" s="202"/>
      <c r="CW188" s="202"/>
      <c r="CX188" s="202"/>
      <c r="CY188" s="202"/>
      <c r="CZ188" s="202"/>
      <c r="DA188" s="202"/>
      <c r="DB188" s="202"/>
      <c r="DC188" s="202"/>
      <c r="DD188" s="202"/>
      <c r="DE188" s="202"/>
      <c r="DF188" s="202"/>
      <c r="DG188" s="202"/>
      <c r="DH188" s="202"/>
      <c r="DI188" s="202"/>
      <c r="DJ188" s="202"/>
      <c r="DK188" s="202"/>
      <c r="DL188" s="202"/>
      <c r="DM188" s="202"/>
      <c r="DN188" s="202"/>
      <c r="DO188" s="202"/>
      <c r="DP188" s="202"/>
      <c r="DQ188" s="202"/>
      <c r="DR188" s="202"/>
      <c r="DS188" s="202"/>
      <c r="DT188" s="202"/>
      <c r="DU188" s="202"/>
      <c r="DV188" s="202"/>
      <c r="DW188" s="202"/>
      <c r="DX188" s="202"/>
      <c r="DY188" s="202"/>
      <c r="DZ188" s="202"/>
      <c r="EA188" s="202"/>
      <c r="EB188" s="202"/>
      <c r="EC188" s="202"/>
      <c r="ED188" s="202"/>
      <c r="EE188" s="202"/>
      <c r="EF188" s="202"/>
      <c r="EG188" s="202"/>
      <c r="EH188" s="202"/>
      <c r="EI188" s="202"/>
      <c r="EJ188" s="202"/>
      <c r="EK188" s="202"/>
      <c r="EL188" s="202"/>
      <c r="EM188" s="202"/>
      <c r="EN188" s="202"/>
      <c r="EO188" s="202"/>
      <c r="EP188" s="202"/>
      <c r="EQ188" s="202"/>
      <c r="ER188" s="202"/>
      <c r="ES188" s="202"/>
      <c r="ET188" s="202"/>
      <c r="EU188" s="202"/>
      <c r="EV188" s="202"/>
      <c r="EW188" s="202"/>
      <c r="EX188" s="202"/>
      <c r="EY188" s="202"/>
      <c r="EZ188" s="202"/>
      <c r="FA188" s="202"/>
      <c r="FB188" s="202"/>
      <c r="FC188" s="202"/>
      <c r="FD188" s="202"/>
      <c r="FE188" s="202"/>
      <c r="FF188" s="202"/>
      <c r="FG188" s="202"/>
      <c r="FH188" s="202"/>
      <c r="FI188" s="202"/>
      <c r="FJ188" s="202"/>
      <c r="FK188" s="202"/>
      <c r="FL188" s="202"/>
      <c r="FM188" s="202"/>
      <c r="FN188" s="202"/>
      <c r="FO188" s="202"/>
      <c r="FP188" s="202"/>
      <c r="FQ188" s="202"/>
      <c r="FR188" s="202"/>
      <c r="FS188" s="202"/>
      <c r="FT188" s="202"/>
      <c r="FU188" s="202"/>
      <c r="FV188" s="202"/>
      <c r="FW188" s="202"/>
      <c r="FX188" s="202"/>
      <c r="FY188" s="202"/>
      <c r="FZ188" s="202"/>
      <c r="GA188" s="202"/>
      <c r="GB188" s="202"/>
    </row>
    <row r="189" spans="1:184" x14ac:dyDescent="0.2">
      <c r="A189" s="205">
        <f t="shared" si="3"/>
        <v>4121</v>
      </c>
      <c r="B189" s="215" t="s">
        <v>2573</v>
      </c>
      <c r="C189" s="216">
        <v>50</v>
      </c>
      <c r="D189" s="217">
        <v>24.299999237060547</v>
      </c>
      <c r="E189" s="218">
        <v>0.37</v>
      </c>
      <c r="F189" s="216">
        <v>50</v>
      </c>
      <c r="H189" s="219" t="s">
        <v>1545</v>
      </c>
      <c r="J189" s="217">
        <v>2.2999999523162842</v>
      </c>
      <c r="K189" s="218">
        <v>0.28999999999999998</v>
      </c>
      <c r="L189" s="216">
        <v>48</v>
      </c>
      <c r="M189" s="216">
        <v>2</v>
      </c>
      <c r="N189" s="219" t="s">
        <v>2506</v>
      </c>
      <c r="O189" s="219" t="s">
        <v>2507</v>
      </c>
      <c r="P189" s="217">
        <v>7</v>
      </c>
      <c r="Q189" s="218">
        <v>0.37</v>
      </c>
      <c r="R189" s="216">
        <v>50</v>
      </c>
      <c r="T189" s="219" t="s">
        <v>1545</v>
      </c>
      <c r="V189" s="217">
        <v>9.6999998092651367</v>
      </c>
      <c r="W189" s="218">
        <v>0.4</v>
      </c>
      <c r="X189" s="216">
        <v>49</v>
      </c>
      <c r="Y189" s="216">
        <v>1</v>
      </c>
      <c r="Z189" s="219" t="s">
        <v>2504</v>
      </c>
      <c r="AA189" s="219" t="s">
        <v>2505</v>
      </c>
      <c r="AB189" s="217">
        <v>5.4000000953674316</v>
      </c>
      <c r="AC189" s="218">
        <v>0.36</v>
      </c>
      <c r="AD189" s="216">
        <v>49</v>
      </c>
      <c r="AE189" s="216">
        <v>1</v>
      </c>
      <c r="AF189" s="219" t="s">
        <v>2504</v>
      </c>
      <c r="AG189" s="219" t="s">
        <v>2505</v>
      </c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  <c r="BG189" s="202"/>
      <c r="BH189" s="202"/>
      <c r="BI189" s="202"/>
      <c r="BJ189" s="202"/>
      <c r="BK189" s="202"/>
      <c r="BL189" s="202"/>
      <c r="BM189" s="202"/>
      <c r="BN189" s="202"/>
      <c r="BO189" s="202"/>
      <c r="BP189" s="202"/>
      <c r="BQ189" s="202"/>
      <c r="BR189" s="202"/>
      <c r="BS189" s="202"/>
      <c r="BT189" s="202"/>
      <c r="BU189" s="202"/>
      <c r="BV189" s="202"/>
      <c r="BW189" s="202"/>
      <c r="BX189" s="202"/>
      <c r="BY189" s="202"/>
      <c r="BZ189" s="202"/>
      <c r="CA189" s="202"/>
      <c r="CB189" s="202"/>
      <c r="CC189" s="202"/>
      <c r="CD189" s="202"/>
      <c r="CE189" s="202"/>
      <c r="CF189" s="202"/>
      <c r="CG189" s="202"/>
      <c r="CH189" s="202"/>
      <c r="CI189" s="202"/>
      <c r="CJ189" s="202"/>
      <c r="CK189" s="202"/>
      <c r="CL189" s="202"/>
      <c r="CM189" s="202"/>
      <c r="CN189" s="202"/>
      <c r="CO189" s="202"/>
      <c r="CP189" s="202"/>
      <c r="CQ189" s="202"/>
      <c r="CR189" s="202"/>
      <c r="CS189" s="202"/>
      <c r="CT189" s="202"/>
      <c r="CU189" s="202"/>
      <c r="CV189" s="202"/>
      <c r="CW189" s="202"/>
      <c r="CX189" s="202"/>
      <c r="CY189" s="202"/>
      <c r="CZ189" s="202"/>
      <c r="DA189" s="202"/>
      <c r="DB189" s="202"/>
      <c r="DC189" s="202"/>
      <c r="DD189" s="202"/>
      <c r="DE189" s="202"/>
      <c r="DF189" s="202"/>
      <c r="DG189" s="202"/>
      <c r="DH189" s="202"/>
      <c r="DI189" s="202"/>
      <c r="DJ189" s="202"/>
      <c r="DK189" s="202"/>
      <c r="DL189" s="202"/>
      <c r="DM189" s="202"/>
      <c r="DN189" s="202"/>
      <c r="DO189" s="202"/>
      <c r="DP189" s="202"/>
      <c r="DQ189" s="202"/>
      <c r="DR189" s="202"/>
      <c r="DS189" s="202"/>
      <c r="DT189" s="202"/>
      <c r="DU189" s="202"/>
      <c r="DV189" s="202"/>
      <c r="DW189" s="202"/>
      <c r="DX189" s="202"/>
      <c r="DY189" s="202"/>
      <c r="DZ189" s="202"/>
      <c r="EA189" s="202"/>
      <c r="EB189" s="202"/>
      <c r="EC189" s="202"/>
      <c r="ED189" s="202"/>
      <c r="EE189" s="202"/>
      <c r="EF189" s="202"/>
      <c r="EG189" s="202"/>
      <c r="EH189" s="202"/>
      <c r="EI189" s="202"/>
      <c r="EJ189" s="202"/>
      <c r="EK189" s="202"/>
      <c r="EL189" s="202"/>
      <c r="EM189" s="202"/>
      <c r="EN189" s="202"/>
      <c r="EO189" s="202"/>
      <c r="EP189" s="202"/>
      <c r="EQ189" s="202"/>
      <c r="ER189" s="202"/>
      <c r="ES189" s="202"/>
      <c r="ET189" s="202"/>
      <c r="EU189" s="202"/>
      <c r="EV189" s="202"/>
      <c r="EW189" s="202"/>
      <c r="EX189" s="202"/>
      <c r="EY189" s="202"/>
      <c r="EZ189" s="202"/>
      <c r="FA189" s="202"/>
      <c r="FB189" s="202"/>
      <c r="FC189" s="202"/>
      <c r="FD189" s="202"/>
      <c r="FE189" s="202"/>
      <c r="FF189" s="202"/>
      <c r="FG189" s="202"/>
      <c r="FH189" s="202"/>
      <c r="FI189" s="202"/>
      <c r="FJ189" s="202"/>
      <c r="FK189" s="202"/>
      <c r="FL189" s="202"/>
      <c r="FM189" s="202"/>
      <c r="FN189" s="202"/>
      <c r="FO189" s="202"/>
      <c r="FP189" s="202"/>
      <c r="FQ189" s="202"/>
      <c r="FR189" s="202"/>
      <c r="FS189" s="202"/>
      <c r="FT189" s="202"/>
      <c r="FU189" s="202"/>
      <c r="FV189" s="202"/>
      <c r="FW189" s="202"/>
      <c r="FX189" s="202"/>
      <c r="FY189" s="202"/>
      <c r="FZ189" s="202"/>
      <c r="GA189" s="202"/>
      <c r="GB189" s="202"/>
    </row>
    <row r="190" spans="1:184" x14ac:dyDescent="0.2">
      <c r="A190" s="205">
        <f t="shared" si="3"/>
        <v>4171</v>
      </c>
      <c r="B190" s="204" t="s">
        <v>2574</v>
      </c>
      <c r="C190" s="211">
        <v>57</v>
      </c>
      <c r="D190" s="212">
        <v>25.399999618530273</v>
      </c>
      <c r="E190" s="213">
        <v>0.38</v>
      </c>
      <c r="F190" s="211">
        <v>57</v>
      </c>
      <c r="H190" s="214" t="s">
        <v>1545</v>
      </c>
      <c r="J190" s="212">
        <v>2.2000000476837158</v>
      </c>
      <c r="K190" s="213">
        <v>0.28000000000000003</v>
      </c>
      <c r="L190" s="211">
        <v>57</v>
      </c>
      <c r="N190" s="214" t="s">
        <v>1545</v>
      </c>
      <c r="P190" s="212">
        <v>6.9000000953674316</v>
      </c>
      <c r="Q190" s="213">
        <v>0.36</v>
      </c>
      <c r="R190" s="211">
        <v>56</v>
      </c>
      <c r="S190" s="211">
        <v>1</v>
      </c>
      <c r="T190" s="214" t="s">
        <v>2472</v>
      </c>
      <c r="U190" s="214" t="s">
        <v>2473</v>
      </c>
      <c r="V190" s="212">
        <v>10.600000381469727</v>
      </c>
      <c r="W190" s="213">
        <v>0.44</v>
      </c>
      <c r="X190" s="211">
        <v>53</v>
      </c>
      <c r="Y190" s="211">
        <v>4</v>
      </c>
      <c r="Z190" s="214" t="s">
        <v>2474</v>
      </c>
      <c r="AA190" s="214" t="s">
        <v>2475</v>
      </c>
      <c r="AB190" s="212">
        <v>5.5999999046325684</v>
      </c>
      <c r="AC190" s="213">
        <v>0.37</v>
      </c>
      <c r="AD190" s="211">
        <v>56</v>
      </c>
      <c r="AE190" s="211">
        <v>1</v>
      </c>
      <c r="AF190" s="214" t="s">
        <v>2472</v>
      </c>
      <c r="AG190" s="214" t="s">
        <v>2473</v>
      </c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  <c r="BG190" s="202"/>
      <c r="BH190" s="202"/>
      <c r="BI190" s="202"/>
      <c r="BJ190" s="202"/>
      <c r="BK190" s="202"/>
      <c r="BL190" s="202"/>
      <c r="BM190" s="202"/>
      <c r="BN190" s="202"/>
      <c r="BO190" s="202"/>
      <c r="BP190" s="202"/>
      <c r="BQ190" s="202"/>
      <c r="BR190" s="202"/>
      <c r="BS190" s="202"/>
      <c r="BT190" s="202"/>
      <c r="BU190" s="202"/>
      <c r="BV190" s="202"/>
      <c r="BW190" s="202"/>
      <c r="BX190" s="202"/>
      <c r="BY190" s="202"/>
      <c r="BZ190" s="202"/>
      <c r="CA190" s="202"/>
      <c r="CB190" s="202"/>
      <c r="CC190" s="202"/>
      <c r="CD190" s="202"/>
      <c r="CE190" s="202"/>
      <c r="CF190" s="202"/>
      <c r="CG190" s="202"/>
      <c r="CH190" s="202"/>
      <c r="CI190" s="202"/>
      <c r="CJ190" s="202"/>
      <c r="CK190" s="202"/>
      <c r="CL190" s="202"/>
      <c r="CM190" s="202"/>
      <c r="CN190" s="202"/>
      <c r="CO190" s="202"/>
      <c r="CP190" s="202"/>
      <c r="CQ190" s="202"/>
      <c r="CR190" s="202"/>
      <c r="CS190" s="202"/>
      <c r="CT190" s="202"/>
      <c r="CU190" s="202"/>
      <c r="CV190" s="202"/>
      <c r="CW190" s="202"/>
      <c r="CX190" s="202"/>
      <c r="CY190" s="202"/>
      <c r="CZ190" s="202"/>
      <c r="DA190" s="202"/>
      <c r="DB190" s="202"/>
      <c r="DC190" s="202"/>
      <c r="DD190" s="202"/>
      <c r="DE190" s="202"/>
      <c r="DF190" s="202"/>
      <c r="DG190" s="202"/>
      <c r="DH190" s="202"/>
      <c r="DI190" s="202"/>
      <c r="DJ190" s="202"/>
      <c r="DK190" s="202"/>
      <c r="DL190" s="202"/>
      <c r="DM190" s="202"/>
      <c r="DN190" s="202"/>
      <c r="DO190" s="202"/>
      <c r="DP190" s="202"/>
      <c r="DQ190" s="202"/>
      <c r="DR190" s="202"/>
      <c r="DS190" s="202"/>
      <c r="DT190" s="202"/>
      <c r="DU190" s="202"/>
      <c r="DV190" s="202"/>
      <c r="DW190" s="202"/>
      <c r="DX190" s="202"/>
      <c r="DY190" s="202"/>
      <c r="DZ190" s="202"/>
      <c r="EA190" s="202"/>
      <c r="EB190" s="202"/>
      <c r="EC190" s="202"/>
      <c r="ED190" s="202"/>
      <c r="EE190" s="202"/>
      <c r="EF190" s="202"/>
      <c r="EG190" s="202"/>
      <c r="EH190" s="202"/>
      <c r="EI190" s="202"/>
      <c r="EJ190" s="202"/>
      <c r="EK190" s="202"/>
      <c r="EL190" s="202"/>
      <c r="EM190" s="202"/>
      <c r="EN190" s="202"/>
      <c r="EO190" s="202"/>
      <c r="EP190" s="202"/>
      <c r="EQ190" s="202"/>
      <c r="ER190" s="202"/>
      <c r="ES190" s="202"/>
      <c r="ET190" s="202"/>
      <c r="EU190" s="202"/>
      <c r="EV190" s="202"/>
      <c r="EW190" s="202"/>
      <c r="EX190" s="202"/>
      <c r="EY190" s="202"/>
      <c r="EZ190" s="202"/>
      <c r="FA190" s="202"/>
      <c r="FB190" s="202"/>
      <c r="FC190" s="202"/>
      <c r="FD190" s="202"/>
      <c r="FE190" s="202"/>
      <c r="FF190" s="202"/>
      <c r="FG190" s="202"/>
      <c r="FH190" s="202"/>
      <c r="FI190" s="202"/>
      <c r="FJ190" s="202"/>
      <c r="FK190" s="202"/>
      <c r="FL190" s="202"/>
      <c r="FM190" s="202"/>
      <c r="FN190" s="202"/>
      <c r="FO190" s="202"/>
      <c r="FP190" s="202"/>
      <c r="FQ190" s="202"/>
      <c r="FR190" s="202"/>
      <c r="FS190" s="202"/>
      <c r="FT190" s="202"/>
      <c r="FU190" s="202"/>
      <c r="FV190" s="202"/>
      <c r="FW190" s="202"/>
      <c r="FX190" s="202"/>
      <c r="FY190" s="202"/>
      <c r="FZ190" s="202"/>
      <c r="GA190" s="202"/>
      <c r="GB190" s="202"/>
    </row>
    <row r="191" spans="1:184" x14ac:dyDescent="0.2">
      <c r="A191" s="205">
        <f t="shared" si="3"/>
        <v>4221</v>
      </c>
      <c r="B191" s="215" t="s">
        <v>2581</v>
      </c>
      <c r="C191" s="216">
        <v>92</v>
      </c>
      <c r="D191" s="217">
        <v>37.900001525878906</v>
      </c>
      <c r="E191" s="218">
        <v>0.56999999999999995</v>
      </c>
      <c r="F191" s="216">
        <v>70</v>
      </c>
      <c r="G191" s="216">
        <v>22</v>
      </c>
      <c r="H191" s="219" t="s">
        <v>2024</v>
      </c>
      <c r="I191" s="219" t="s">
        <v>2025</v>
      </c>
      <c r="J191" s="217">
        <v>3.9000000953674316</v>
      </c>
      <c r="K191" s="218">
        <v>0.49</v>
      </c>
      <c r="L191" s="216">
        <v>76</v>
      </c>
      <c r="M191" s="216">
        <v>16</v>
      </c>
      <c r="N191" s="219" t="s">
        <v>2202</v>
      </c>
      <c r="O191" s="219" t="s">
        <v>2203</v>
      </c>
      <c r="P191" s="217">
        <v>10.100000381469727</v>
      </c>
      <c r="Q191" s="218">
        <v>0.53</v>
      </c>
      <c r="R191" s="216">
        <v>80</v>
      </c>
      <c r="S191" s="216">
        <v>12</v>
      </c>
      <c r="T191" s="219" t="s">
        <v>2841</v>
      </c>
      <c r="U191" s="219" t="s">
        <v>2842</v>
      </c>
      <c r="V191" s="217">
        <v>15.100000381469727</v>
      </c>
      <c r="W191" s="218">
        <v>0.63</v>
      </c>
      <c r="X191" s="216">
        <v>55</v>
      </c>
      <c r="Y191" s="216">
        <v>37</v>
      </c>
      <c r="Z191" s="219" t="s">
        <v>4837</v>
      </c>
      <c r="AA191" s="219" t="s">
        <v>4838</v>
      </c>
      <c r="AB191" s="217">
        <v>8.8000001907348633</v>
      </c>
      <c r="AC191" s="218">
        <v>0.59</v>
      </c>
      <c r="AD191" s="216">
        <v>68</v>
      </c>
      <c r="AE191" s="216">
        <v>24</v>
      </c>
      <c r="AF191" s="219" t="s">
        <v>2843</v>
      </c>
      <c r="AG191" s="219" t="s">
        <v>2844</v>
      </c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  <c r="BG191" s="202"/>
      <c r="BH191" s="202"/>
      <c r="BI191" s="202"/>
      <c r="BJ191" s="202"/>
      <c r="BK191" s="202"/>
      <c r="BL191" s="202"/>
      <c r="BM191" s="202"/>
      <c r="BN191" s="202"/>
      <c r="BO191" s="202"/>
      <c r="BP191" s="202"/>
      <c r="BQ191" s="202"/>
      <c r="BR191" s="202"/>
      <c r="BS191" s="202"/>
      <c r="BT191" s="202"/>
      <c r="BU191" s="202"/>
      <c r="BV191" s="202"/>
      <c r="BW191" s="202"/>
      <c r="BX191" s="202"/>
      <c r="BY191" s="202"/>
      <c r="BZ191" s="202"/>
      <c r="CA191" s="202"/>
      <c r="CB191" s="202"/>
      <c r="CC191" s="202"/>
      <c r="CD191" s="202"/>
      <c r="CE191" s="202"/>
      <c r="CF191" s="202"/>
      <c r="CG191" s="202"/>
      <c r="CH191" s="202"/>
      <c r="CI191" s="202"/>
      <c r="CJ191" s="202"/>
      <c r="CK191" s="202"/>
      <c r="CL191" s="202"/>
      <c r="CM191" s="202"/>
      <c r="CN191" s="202"/>
      <c r="CO191" s="202"/>
      <c r="CP191" s="202"/>
      <c r="CQ191" s="202"/>
      <c r="CR191" s="202"/>
      <c r="CS191" s="202"/>
      <c r="CT191" s="202"/>
      <c r="CU191" s="202"/>
      <c r="CV191" s="202"/>
      <c r="CW191" s="202"/>
      <c r="CX191" s="202"/>
      <c r="CY191" s="202"/>
      <c r="CZ191" s="202"/>
      <c r="DA191" s="202"/>
      <c r="DB191" s="202"/>
      <c r="DC191" s="202"/>
      <c r="DD191" s="202"/>
      <c r="DE191" s="202"/>
      <c r="DF191" s="202"/>
      <c r="DG191" s="202"/>
      <c r="DH191" s="202"/>
      <c r="DI191" s="202"/>
      <c r="DJ191" s="202"/>
      <c r="DK191" s="202"/>
      <c r="DL191" s="202"/>
      <c r="DM191" s="202"/>
      <c r="DN191" s="202"/>
      <c r="DO191" s="202"/>
      <c r="DP191" s="202"/>
      <c r="DQ191" s="202"/>
      <c r="DR191" s="202"/>
      <c r="DS191" s="202"/>
      <c r="DT191" s="202"/>
      <c r="DU191" s="202"/>
      <c r="DV191" s="202"/>
      <c r="DW191" s="202"/>
      <c r="DX191" s="202"/>
      <c r="DY191" s="202"/>
      <c r="DZ191" s="202"/>
      <c r="EA191" s="202"/>
      <c r="EB191" s="202"/>
      <c r="EC191" s="202"/>
      <c r="ED191" s="202"/>
      <c r="EE191" s="202"/>
      <c r="EF191" s="202"/>
      <c r="EG191" s="202"/>
      <c r="EH191" s="202"/>
      <c r="EI191" s="202"/>
      <c r="EJ191" s="202"/>
      <c r="EK191" s="202"/>
      <c r="EL191" s="202"/>
      <c r="EM191" s="202"/>
      <c r="EN191" s="202"/>
      <c r="EO191" s="202"/>
      <c r="EP191" s="202"/>
      <c r="EQ191" s="202"/>
      <c r="ER191" s="202"/>
      <c r="ES191" s="202"/>
      <c r="ET191" s="202"/>
      <c r="EU191" s="202"/>
      <c r="EV191" s="202"/>
      <c r="EW191" s="202"/>
      <c r="EX191" s="202"/>
      <c r="EY191" s="202"/>
      <c r="EZ191" s="202"/>
      <c r="FA191" s="202"/>
      <c r="FB191" s="202"/>
      <c r="FC191" s="202"/>
      <c r="FD191" s="202"/>
      <c r="FE191" s="202"/>
      <c r="FF191" s="202"/>
      <c r="FG191" s="202"/>
      <c r="FH191" s="202"/>
      <c r="FI191" s="202"/>
      <c r="FJ191" s="202"/>
      <c r="FK191" s="202"/>
      <c r="FL191" s="202"/>
      <c r="FM191" s="202"/>
      <c r="FN191" s="202"/>
      <c r="FO191" s="202"/>
      <c r="FP191" s="202"/>
      <c r="FQ191" s="202"/>
      <c r="FR191" s="202"/>
      <c r="FS191" s="202"/>
      <c r="FT191" s="202"/>
      <c r="FU191" s="202"/>
      <c r="FV191" s="202"/>
      <c r="FW191" s="202"/>
      <c r="FX191" s="202"/>
      <c r="FY191" s="202"/>
      <c r="FZ191" s="202"/>
      <c r="GA191" s="202"/>
      <c r="GB191" s="202"/>
    </row>
    <row r="192" spans="1:184" x14ac:dyDescent="0.2">
      <c r="A192" s="205">
        <f t="shared" si="3"/>
        <v>4241</v>
      </c>
      <c r="B192" s="204" t="s">
        <v>2588</v>
      </c>
      <c r="C192" s="211">
        <v>134</v>
      </c>
      <c r="D192" s="212">
        <v>30.700000762939453</v>
      </c>
      <c r="E192" s="213">
        <v>0.47</v>
      </c>
      <c r="F192" s="211">
        <v>124</v>
      </c>
      <c r="G192" s="211">
        <v>10</v>
      </c>
      <c r="H192" s="214" t="s">
        <v>4839</v>
      </c>
      <c r="I192" s="214" t="s">
        <v>4840</v>
      </c>
      <c r="J192" s="212">
        <v>2.7999999523162842</v>
      </c>
      <c r="K192" s="213">
        <v>0.35</v>
      </c>
      <c r="L192" s="211">
        <v>126</v>
      </c>
      <c r="M192" s="211">
        <v>8</v>
      </c>
      <c r="N192" s="214" t="s">
        <v>1706</v>
      </c>
      <c r="O192" s="214" t="s">
        <v>1707</v>
      </c>
      <c r="P192" s="212">
        <v>8.1999998092651367</v>
      </c>
      <c r="Q192" s="213">
        <v>0.43</v>
      </c>
      <c r="R192" s="211">
        <v>123</v>
      </c>
      <c r="S192" s="211">
        <v>11</v>
      </c>
      <c r="T192" s="214" t="s">
        <v>3472</v>
      </c>
      <c r="U192" s="214" t="s">
        <v>3473</v>
      </c>
      <c r="V192" s="212">
        <v>12.800000190734863</v>
      </c>
      <c r="W192" s="213">
        <v>0.53</v>
      </c>
      <c r="X192" s="211">
        <v>103</v>
      </c>
      <c r="Y192" s="211">
        <v>31</v>
      </c>
      <c r="Z192" s="214" t="s">
        <v>4841</v>
      </c>
      <c r="AA192" s="214" t="s">
        <v>4842</v>
      </c>
      <c r="AB192" s="212">
        <v>6.9000000953674316</v>
      </c>
      <c r="AC192" s="213">
        <v>0.46</v>
      </c>
      <c r="AD192" s="211">
        <v>121</v>
      </c>
      <c r="AE192" s="211">
        <v>13</v>
      </c>
      <c r="AF192" s="214" t="s">
        <v>4843</v>
      </c>
      <c r="AG192" s="214" t="s">
        <v>4844</v>
      </c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  <c r="BG192" s="202"/>
      <c r="BH192" s="202"/>
      <c r="BI192" s="202"/>
      <c r="BJ192" s="202"/>
      <c r="BK192" s="202"/>
      <c r="BL192" s="202"/>
      <c r="BM192" s="202"/>
      <c r="BN192" s="202"/>
      <c r="BO192" s="202"/>
      <c r="BP192" s="202"/>
      <c r="BQ192" s="202"/>
      <c r="BR192" s="202"/>
      <c r="BS192" s="202"/>
      <c r="BT192" s="202"/>
      <c r="BU192" s="202"/>
      <c r="BV192" s="202"/>
      <c r="BW192" s="202"/>
      <c r="BX192" s="202"/>
      <c r="BY192" s="202"/>
      <c r="BZ192" s="202"/>
      <c r="CA192" s="202"/>
      <c r="CB192" s="202"/>
      <c r="CC192" s="202"/>
      <c r="CD192" s="202"/>
      <c r="CE192" s="202"/>
      <c r="CF192" s="202"/>
      <c r="CG192" s="202"/>
      <c r="CH192" s="202"/>
      <c r="CI192" s="202"/>
      <c r="CJ192" s="202"/>
      <c r="CK192" s="202"/>
      <c r="CL192" s="202"/>
      <c r="CM192" s="202"/>
      <c r="CN192" s="202"/>
      <c r="CO192" s="202"/>
      <c r="CP192" s="202"/>
      <c r="CQ192" s="202"/>
      <c r="CR192" s="202"/>
      <c r="CS192" s="202"/>
      <c r="CT192" s="202"/>
      <c r="CU192" s="202"/>
      <c r="CV192" s="202"/>
      <c r="CW192" s="202"/>
      <c r="CX192" s="202"/>
      <c r="CY192" s="202"/>
      <c r="CZ192" s="202"/>
      <c r="DA192" s="202"/>
      <c r="DB192" s="202"/>
      <c r="DC192" s="202"/>
      <c r="DD192" s="202"/>
      <c r="DE192" s="202"/>
      <c r="DF192" s="202"/>
      <c r="DG192" s="202"/>
      <c r="DH192" s="202"/>
      <c r="DI192" s="202"/>
      <c r="DJ192" s="202"/>
      <c r="DK192" s="202"/>
      <c r="DL192" s="202"/>
      <c r="DM192" s="202"/>
      <c r="DN192" s="202"/>
      <c r="DO192" s="202"/>
      <c r="DP192" s="202"/>
      <c r="DQ192" s="202"/>
      <c r="DR192" s="202"/>
      <c r="DS192" s="202"/>
      <c r="DT192" s="202"/>
      <c r="DU192" s="202"/>
      <c r="DV192" s="202"/>
      <c r="DW192" s="202"/>
      <c r="DX192" s="202"/>
      <c r="DY192" s="202"/>
      <c r="DZ192" s="202"/>
      <c r="EA192" s="202"/>
      <c r="EB192" s="202"/>
      <c r="EC192" s="202"/>
      <c r="ED192" s="202"/>
      <c r="EE192" s="202"/>
      <c r="EF192" s="202"/>
      <c r="EG192" s="202"/>
      <c r="EH192" s="202"/>
      <c r="EI192" s="202"/>
      <c r="EJ192" s="202"/>
      <c r="EK192" s="202"/>
      <c r="EL192" s="202"/>
      <c r="EM192" s="202"/>
      <c r="EN192" s="202"/>
      <c r="EO192" s="202"/>
      <c r="EP192" s="202"/>
      <c r="EQ192" s="202"/>
      <c r="ER192" s="202"/>
      <c r="ES192" s="202"/>
      <c r="ET192" s="202"/>
      <c r="EU192" s="202"/>
      <c r="EV192" s="202"/>
      <c r="EW192" s="202"/>
      <c r="EX192" s="202"/>
      <c r="EY192" s="202"/>
      <c r="EZ192" s="202"/>
      <c r="FA192" s="202"/>
      <c r="FB192" s="202"/>
      <c r="FC192" s="202"/>
      <c r="FD192" s="202"/>
      <c r="FE192" s="202"/>
      <c r="FF192" s="202"/>
      <c r="FG192" s="202"/>
      <c r="FH192" s="202"/>
      <c r="FI192" s="202"/>
      <c r="FJ192" s="202"/>
      <c r="FK192" s="202"/>
      <c r="FL192" s="202"/>
      <c r="FM192" s="202"/>
      <c r="FN192" s="202"/>
      <c r="FO192" s="202"/>
      <c r="FP192" s="202"/>
      <c r="FQ192" s="202"/>
      <c r="FR192" s="202"/>
      <c r="FS192" s="202"/>
      <c r="FT192" s="202"/>
      <c r="FU192" s="202"/>
      <c r="FV192" s="202"/>
      <c r="FW192" s="202"/>
      <c r="FX192" s="202"/>
      <c r="FY192" s="202"/>
      <c r="FZ192" s="202"/>
      <c r="GA192" s="202"/>
      <c r="GB192" s="202"/>
    </row>
    <row r="193" spans="1:184" x14ac:dyDescent="0.2">
      <c r="A193" s="205">
        <f t="shared" si="3"/>
        <v>4261</v>
      </c>
      <c r="B193" s="215" t="s">
        <v>2595</v>
      </c>
      <c r="C193" s="216">
        <v>124</v>
      </c>
      <c r="D193" s="217">
        <v>25.799999237060547</v>
      </c>
      <c r="E193" s="218">
        <v>0.39</v>
      </c>
      <c r="F193" s="216">
        <v>119</v>
      </c>
      <c r="G193" s="216">
        <v>5</v>
      </c>
      <c r="H193" s="219" t="s">
        <v>4845</v>
      </c>
      <c r="I193" s="219" t="s">
        <v>4846</v>
      </c>
      <c r="J193" s="217">
        <v>2.4000000953674316</v>
      </c>
      <c r="K193" s="218">
        <v>0.3</v>
      </c>
      <c r="L193" s="216">
        <v>121</v>
      </c>
      <c r="M193" s="216">
        <v>3</v>
      </c>
      <c r="N193" s="219" t="s">
        <v>3319</v>
      </c>
      <c r="O193" s="219" t="s">
        <v>3320</v>
      </c>
      <c r="P193" s="217">
        <v>7</v>
      </c>
      <c r="Q193" s="218">
        <v>0.37</v>
      </c>
      <c r="R193" s="216">
        <v>121</v>
      </c>
      <c r="S193" s="216">
        <v>3</v>
      </c>
      <c r="T193" s="219" t="s">
        <v>3319</v>
      </c>
      <c r="U193" s="219" t="s">
        <v>3320</v>
      </c>
      <c r="V193" s="217">
        <v>10.399999618530273</v>
      </c>
      <c r="W193" s="218">
        <v>0.43</v>
      </c>
      <c r="X193" s="216">
        <v>115</v>
      </c>
      <c r="Y193" s="216">
        <v>9</v>
      </c>
      <c r="Z193" s="219" t="s">
        <v>4269</v>
      </c>
      <c r="AA193" s="219" t="s">
        <v>4270</v>
      </c>
      <c r="AB193" s="217">
        <v>6</v>
      </c>
      <c r="AC193" s="218">
        <v>0.4</v>
      </c>
      <c r="AD193" s="216">
        <v>114</v>
      </c>
      <c r="AE193" s="216">
        <v>10</v>
      </c>
      <c r="AF193" s="219" t="s">
        <v>3912</v>
      </c>
      <c r="AG193" s="219" t="s">
        <v>3913</v>
      </c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  <c r="BG193" s="202"/>
      <c r="BH193" s="202"/>
      <c r="BI193" s="202"/>
      <c r="BJ193" s="202"/>
      <c r="BK193" s="202"/>
      <c r="BL193" s="202"/>
      <c r="BM193" s="202"/>
      <c r="BN193" s="202"/>
      <c r="BO193" s="202"/>
      <c r="BP193" s="202"/>
      <c r="BQ193" s="202"/>
      <c r="BR193" s="202"/>
      <c r="BS193" s="202"/>
      <c r="BT193" s="202"/>
      <c r="BU193" s="202"/>
      <c r="BV193" s="202"/>
      <c r="BW193" s="202"/>
      <c r="BX193" s="202"/>
      <c r="BY193" s="202"/>
      <c r="BZ193" s="202"/>
      <c r="CA193" s="202"/>
      <c r="CB193" s="202"/>
      <c r="CC193" s="202"/>
      <c r="CD193" s="202"/>
      <c r="CE193" s="202"/>
      <c r="CF193" s="202"/>
      <c r="CG193" s="202"/>
      <c r="CH193" s="202"/>
      <c r="CI193" s="202"/>
      <c r="CJ193" s="202"/>
      <c r="CK193" s="202"/>
      <c r="CL193" s="202"/>
      <c r="CM193" s="202"/>
      <c r="CN193" s="202"/>
      <c r="CO193" s="202"/>
      <c r="CP193" s="202"/>
      <c r="CQ193" s="202"/>
      <c r="CR193" s="202"/>
      <c r="CS193" s="202"/>
      <c r="CT193" s="202"/>
      <c r="CU193" s="202"/>
      <c r="CV193" s="202"/>
      <c r="CW193" s="202"/>
      <c r="CX193" s="202"/>
      <c r="CY193" s="202"/>
      <c r="CZ193" s="202"/>
      <c r="DA193" s="202"/>
      <c r="DB193" s="202"/>
      <c r="DC193" s="202"/>
      <c r="DD193" s="202"/>
      <c r="DE193" s="202"/>
      <c r="DF193" s="202"/>
      <c r="DG193" s="202"/>
      <c r="DH193" s="202"/>
      <c r="DI193" s="202"/>
      <c r="DJ193" s="202"/>
      <c r="DK193" s="202"/>
      <c r="DL193" s="202"/>
      <c r="DM193" s="202"/>
      <c r="DN193" s="202"/>
      <c r="DO193" s="202"/>
      <c r="DP193" s="202"/>
      <c r="DQ193" s="202"/>
      <c r="DR193" s="202"/>
      <c r="DS193" s="202"/>
      <c r="DT193" s="202"/>
      <c r="DU193" s="202"/>
      <c r="DV193" s="202"/>
      <c r="DW193" s="202"/>
      <c r="DX193" s="202"/>
      <c r="DY193" s="202"/>
      <c r="DZ193" s="202"/>
      <c r="EA193" s="202"/>
      <c r="EB193" s="202"/>
      <c r="EC193" s="202"/>
      <c r="ED193" s="202"/>
      <c r="EE193" s="202"/>
      <c r="EF193" s="202"/>
      <c r="EG193" s="202"/>
      <c r="EH193" s="202"/>
      <c r="EI193" s="202"/>
      <c r="EJ193" s="202"/>
      <c r="EK193" s="202"/>
      <c r="EL193" s="202"/>
      <c r="EM193" s="202"/>
      <c r="EN193" s="202"/>
      <c r="EO193" s="202"/>
      <c r="EP193" s="202"/>
      <c r="EQ193" s="202"/>
      <c r="ER193" s="202"/>
      <c r="ES193" s="202"/>
      <c r="ET193" s="202"/>
      <c r="EU193" s="202"/>
      <c r="EV193" s="202"/>
      <c r="EW193" s="202"/>
      <c r="EX193" s="202"/>
      <c r="EY193" s="202"/>
      <c r="EZ193" s="202"/>
      <c r="FA193" s="202"/>
      <c r="FB193" s="202"/>
      <c r="FC193" s="202"/>
      <c r="FD193" s="202"/>
      <c r="FE193" s="202"/>
      <c r="FF193" s="202"/>
      <c r="FG193" s="202"/>
      <c r="FH193" s="202"/>
      <c r="FI193" s="202"/>
      <c r="FJ193" s="202"/>
      <c r="FK193" s="202"/>
      <c r="FL193" s="202"/>
      <c r="FM193" s="202"/>
      <c r="FN193" s="202"/>
      <c r="FO193" s="202"/>
      <c r="FP193" s="202"/>
      <c r="FQ193" s="202"/>
      <c r="FR193" s="202"/>
      <c r="FS193" s="202"/>
      <c r="FT193" s="202"/>
      <c r="FU193" s="202"/>
      <c r="FV193" s="202"/>
      <c r="FW193" s="202"/>
      <c r="FX193" s="202"/>
      <c r="FY193" s="202"/>
      <c r="FZ193" s="202"/>
      <c r="GA193" s="202"/>
      <c r="GB193" s="202"/>
    </row>
    <row r="194" spans="1:184" x14ac:dyDescent="0.2">
      <c r="A194" s="205">
        <f t="shared" si="3"/>
        <v>4281</v>
      </c>
      <c r="B194" s="204" t="s">
        <v>2598</v>
      </c>
      <c r="C194" s="211">
        <v>184</v>
      </c>
      <c r="D194" s="212">
        <v>30.700000762939453</v>
      </c>
      <c r="E194" s="213">
        <v>0.46</v>
      </c>
      <c r="F194" s="211">
        <v>172</v>
      </c>
      <c r="G194" s="211">
        <v>12</v>
      </c>
      <c r="H194" s="214" t="s">
        <v>2706</v>
      </c>
      <c r="I194" s="214" t="s">
        <v>2707</v>
      </c>
      <c r="J194" s="212">
        <v>3</v>
      </c>
      <c r="K194" s="213">
        <v>0.37</v>
      </c>
      <c r="L194" s="211">
        <v>175</v>
      </c>
      <c r="M194" s="211">
        <v>9</v>
      </c>
      <c r="N194" s="214" t="s">
        <v>4847</v>
      </c>
      <c r="O194" s="214" t="s">
        <v>4848</v>
      </c>
      <c r="P194" s="212">
        <v>8.5</v>
      </c>
      <c r="Q194" s="213">
        <v>0.44</v>
      </c>
      <c r="R194" s="211">
        <v>176</v>
      </c>
      <c r="S194" s="211">
        <v>8</v>
      </c>
      <c r="T194" s="214" t="s">
        <v>2050</v>
      </c>
      <c r="U194" s="214" t="s">
        <v>2051</v>
      </c>
      <c r="V194" s="212">
        <v>12.600000381469727</v>
      </c>
      <c r="W194" s="213">
        <v>0.53</v>
      </c>
      <c r="X194" s="211">
        <v>142</v>
      </c>
      <c r="Y194" s="211">
        <v>42</v>
      </c>
      <c r="Z194" s="214" t="s">
        <v>4849</v>
      </c>
      <c r="AA194" s="214" t="s">
        <v>4850</v>
      </c>
      <c r="AB194" s="212">
        <v>6.5999999046325684</v>
      </c>
      <c r="AC194" s="213">
        <v>0.44</v>
      </c>
      <c r="AD194" s="211">
        <v>172</v>
      </c>
      <c r="AE194" s="211">
        <v>12</v>
      </c>
      <c r="AF194" s="214" t="s">
        <v>2706</v>
      </c>
      <c r="AG194" s="214" t="s">
        <v>2707</v>
      </c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  <c r="BG194" s="202"/>
      <c r="BH194" s="202"/>
      <c r="BI194" s="202"/>
      <c r="BJ194" s="202"/>
      <c r="BK194" s="202"/>
      <c r="BL194" s="202"/>
      <c r="BM194" s="202"/>
      <c r="BN194" s="202"/>
      <c r="BO194" s="202"/>
      <c r="BP194" s="202"/>
      <c r="BQ194" s="202"/>
      <c r="BR194" s="202"/>
      <c r="BS194" s="202"/>
      <c r="BT194" s="202"/>
      <c r="BU194" s="202"/>
      <c r="BV194" s="202"/>
      <c r="BW194" s="202"/>
      <c r="BX194" s="202"/>
      <c r="BY194" s="202"/>
      <c r="BZ194" s="202"/>
      <c r="CA194" s="202"/>
      <c r="CB194" s="202"/>
      <c r="CC194" s="202"/>
      <c r="CD194" s="202"/>
      <c r="CE194" s="202"/>
      <c r="CF194" s="202"/>
      <c r="CG194" s="202"/>
      <c r="CH194" s="202"/>
      <c r="CI194" s="202"/>
      <c r="CJ194" s="202"/>
      <c r="CK194" s="202"/>
      <c r="CL194" s="202"/>
      <c r="CM194" s="202"/>
      <c r="CN194" s="202"/>
      <c r="CO194" s="202"/>
      <c r="CP194" s="202"/>
      <c r="CQ194" s="202"/>
      <c r="CR194" s="202"/>
      <c r="CS194" s="202"/>
      <c r="CT194" s="202"/>
      <c r="CU194" s="202"/>
      <c r="CV194" s="202"/>
      <c r="CW194" s="202"/>
      <c r="CX194" s="202"/>
      <c r="CY194" s="202"/>
      <c r="CZ194" s="202"/>
      <c r="DA194" s="202"/>
      <c r="DB194" s="202"/>
      <c r="DC194" s="202"/>
      <c r="DD194" s="202"/>
      <c r="DE194" s="202"/>
      <c r="DF194" s="202"/>
      <c r="DG194" s="202"/>
      <c r="DH194" s="202"/>
      <c r="DI194" s="202"/>
      <c r="DJ194" s="202"/>
      <c r="DK194" s="202"/>
      <c r="DL194" s="202"/>
      <c r="DM194" s="202"/>
      <c r="DN194" s="202"/>
      <c r="DO194" s="202"/>
      <c r="DP194" s="202"/>
      <c r="DQ194" s="202"/>
      <c r="DR194" s="202"/>
      <c r="DS194" s="202"/>
      <c r="DT194" s="202"/>
      <c r="DU194" s="202"/>
      <c r="DV194" s="202"/>
      <c r="DW194" s="202"/>
      <c r="DX194" s="202"/>
      <c r="DY194" s="202"/>
      <c r="DZ194" s="202"/>
      <c r="EA194" s="202"/>
      <c r="EB194" s="202"/>
      <c r="EC194" s="202"/>
      <c r="ED194" s="202"/>
      <c r="EE194" s="202"/>
      <c r="EF194" s="202"/>
      <c r="EG194" s="202"/>
      <c r="EH194" s="202"/>
      <c r="EI194" s="202"/>
      <c r="EJ194" s="202"/>
      <c r="EK194" s="202"/>
      <c r="EL194" s="202"/>
      <c r="EM194" s="202"/>
      <c r="EN194" s="202"/>
      <c r="EO194" s="202"/>
      <c r="EP194" s="202"/>
      <c r="EQ194" s="202"/>
      <c r="ER194" s="202"/>
      <c r="ES194" s="202"/>
      <c r="ET194" s="202"/>
      <c r="EU194" s="202"/>
      <c r="EV194" s="202"/>
      <c r="EW194" s="202"/>
      <c r="EX194" s="202"/>
      <c r="EY194" s="202"/>
      <c r="EZ194" s="202"/>
      <c r="FA194" s="202"/>
      <c r="FB194" s="202"/>
      <c r="FC194" s="202"/>
      <c r="FD194" s="202"/>
      <c r="FE194" s="202"/>
      <c r="FF194" s="202"/>
      <c r="FG194" s="202"/>
      <c r="FH194" s="202"/>
      <c r="FI194" s="202"/>
      <c r="FJ194" s="202"/>
      <c r="FK194" s="202"/>
      <c r="FL194" s="202"/>
      <c r="FM194" s="202"/>
      <c r="FN194" s="202"/>
      <c r="FO194" s="202"/>
      <c r="FP194" s="202"/>
      <c r="FQ194" s="202"/>
      <c r="FR194" s="202"/>
      <c r="FS194" s="202"/>
      <c r="FT194" s="202"/>
      <c r="FU194" s="202"/>
      <c r="FV194" s="202"/>
      <c r="FW194" s="202"/>
      <c r="FX194" s="202"/>
      <c r="FY194" s="202"/>
      <c r="FZ194" s="202"/>
      <c r="GA194" s="202"/>
      <c r="GB194" s="202"/>
    </row>
    <row r="195" spans="1:184" x14ac:dyDescent="0.2">
      <c r="A195" s="205">
        <f t="shared" si="3"/>
        <v>4301</v>
      </c>
      <c r="B195" s="215" t="s">
        <v>2607</v>
      </c>
      <c r="C195" s="216">
        <v>61</v>
      </c>
      <c r="D195" s="217">
        <v>26.299999237060547</v>
      </c>
      <c r="E195" s="218">
        <v>0.4</v>
      </c>
      <c r="F195" s="216">
        <v>59</v>
      </c>
      <c r="G195" s="216">
        <v>2</v>
      </c>
      <c r="H195" s="219" t="s">
        <v>3703</v>
      </c>
      <c r="I195" s="219" t="s">
        <v>3704</v>
      </c>
      <c r="J195" s="217">
        <v>2.7999999523162842</v>
      </c>
      <c r="K195" s="218">
        <v>0.35</v>
      </c>
      <c r="L195" s="216">
        <v>58</v>
      </c>
      <c r="M195" s="216">
        <v>3</v>
      </c>
      <c r="N195" s="219" t="s">
        <v>1870</v>
      </c>
      <c r="O195" s="219" t="s">
        <v>1871</v>
      </c>
      <c r="P195" s="217">
        <v>7</v>
      </c>
      <c r="Q195" s="218">
        <v>0.37</v>
      </c>
      <c r="R195" s="216">
        <v>60</v>
      </c>
      <c r="S195" s="216">
        <v>1</v>
      </c>
      <c r="T195" s="219" t="s">
        <v>1868</v>
      </c>
      <c r="U195" s="219" t="s">
        <v>1869</v>
      </c>
      <c r="V195" s="217">
        <v>10.699999809265137</v>
      </c>
      <c r="W195" s="218">
        <v>0.45</v>
      </c>
      <c r="X195" s="216">
        <v>55</v>
      </c>
      <c r="Y195" s="216">
        <v>6</v>
      </c>
      <c r="Z195" s="219" t="s">
        <v>2864</v>
      </c>
      <c r="AA195" s="219" t="s">
        <v>2865</v>
      </c>
      <c r="AB195" s="217">
        <v>5.8000001907348633</v>
      </c>
      <c r="AC195" s="218">
        <v>0.38</v>
      </c>
      <c r="AD195" s="216">
        <v>57</v>
      </c>
      <c r="AE195" s="216">
        <v>4</v>
      </c>
      <c r="AF195" s="219" t="s">
        <v>3701</v>
      </c>
      <c r="AG195" s="219" t="s">
        <v>3702</v>
      </c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  <c r="BG195" s="202"/>
      <c r="BH195" s="202"/>
      <c r="BI195" s="202"/>
      <c r="BJ195" s="202"/>
      <c r="BK195" s="202"/>
      <c r="BL195" s="202"/>
      <c r="BM195" s="202"/>
      <c r="BN195" s="202"/>
      <c r="BO195" s="202"/>
      <c r="BP195" s="202"/>
      <c r="BQ195" s="202"/>
      <c r="BR195" s="202"/>
      <c r="BS195" s="202"/>
      <c r="BT195" s="202"/>
      <c r="BU195" s="202"/>
      <c r="BV195" s="202"/>
      <c r="BW195" s="202"/>
      <c r="BX195" s="202"/>
      <c r="BY195" s="202"/>
      <c r="BZ195" s="202"/>
      <c r="CA195" s="202"/>
      <c r="CB195" s="202"/>
      <c r="CC195" s="202"/>
      <c r="CD195" s="202"/>
      <c r="CE195" s="202"/>
      <c r="CF195" s="202"/>
      <c r="CG195" s="202"/>
      <c r="CH195" s="202"/>
      <c r="CI195" s="202"/>
      <c r="CJ195" s="202"/>
      <c r="CK195" s="202"/>
      <c r="CL195" s="202"/>
      <c r="CM195" s="202"/>
      <c r="CN195" s="202"/>
      <c r="CO195" s="202"/>
      <c r="CP195" s="202"/>
      <c r="CQ195" s="202"/>
      <c r="CR195" s="202"/>
      <c r="CS195" s="202"/>
      <c r="CT195" s="202"/>
      <c r="CU195" s="202"/>
      <c r="CV195" s="202"/>
      <c r="CW195" s="202"/>
      <c r="CX195" s="202"/>
      <c r="CY195" s="202"/>
      <c r="CZ195" s="202"/>
      <c r="DA195" s="202"/>
      <c r="DB195" s="202"/>
      <c r="DC195" s="202"/>
      <c r="DD195" s="202"/>
      <c r="DE195" s="202"/>
      <c r="DF195" s="202"/>
      <c r="DG195" s="202"/>
      <c r="DH195" s="202"/>
      <c r="DI195" s="202"/>
      <c r="DJ195" s="202"/>
      <c r="DK195" s="202"/>
      <c r="DL195" s="202"/>
      <c r="DM195" s="202"/>
      <c r="DN195" s="202"/>
      <c r="DO195" s="202"/>
      <c r="DP195" s="202"/>
      <c r="DQ195" s="202"/>
      <c r="DR195" s="202"/>
      <c r="DS195" s="202"/>
      <c r="DT195" s="202"/>
      <c r="DU195" s="202"/>
      <c r="DV195" s="202"/>
      <c r="DW195" s="202"/>
      <c r="DX195" s="202"/>
      <c r="DY195" s="202"/>
      <c r="DZ195" s="202"/>
      <c r="EA195" s="202"/>
      <c r="EB195" s="202"/>
      <c r="EC195" s="202"/>
      <c r="ED195" s="202"/>
      <c r="EE195" s="202"/>
      <c r="EF195" s="202"/>
      <c r="EG195" s="202"/>
      <c r="EH195" s="202"/>
      <c r="EI195" s="202"/>
      <c r="EJ195" s="202"/>
      <c r="EK195" s="202"/>
      <c r="EL195" s="202"/>
      <c r="EM195" s="202"/>
      <c r="EN195" s="202"/>
      <c r="EO195" s="202"/>
      <c r="EP195" s="202"/>
      <c r="EQ195" s="202"/>
      <c r="ER195" s="202"/>
      <c r="ES195" s="202"/>
      <c r="ET195" s="202"/>
      <c r="EU195" s="202"/>
      <c r="EV195" s="202"/>
      <c r="EW195" s="202"/>
      <c r="EX195" s="202"/>
      <c r="EY195" s="202"/>
      <c r="EZ195" s="202"/>
      <c r="FA195" s="202"/>
      <c r="FB195" s="202"/>
      <c r="FC195" s="202"/>
      <c r="FD195" s="202"/>
      <c r="FE195" s="202"/>
      <c r="FF195" s="202"/>
      <c r="FG195" s="202"/>
      <c r="FH195" s="202"/>
      <c r="FI195" s="202"/>
      <c r="FJ195" s="202"/>
      <c r="FK195" s="202"/>
      <c r="FL195" s="202"/>
      <c r="FM195" s="202"/>
      <c r="FN195" s="202"/>
      <c r="FO195" s="202"/>
      <c r="FP195" s="202"/>
      <c r="FQ195" s="202"/>
      <c r="FR195" s="202"/>
      <c r="FS195" s="202"/>
      <c r="FT195" s="202"/>
      <c r="FU195" s="202"/>
      <c r="FV195" s="202"/>
      <c r="FW195" s="202"/>
      <c r="FX195" s="202"/>
      <c r="FY195" s="202"/>
      <c r="FZ195" s="202"/>
      <c r="GA195" s="202"/>
      <c r="GB195" s="202"/>
    </row>
    <row r="196" spans="1:184" x14ac:dyDescent="0.2">
      <c r="A196" s="205">
        <f t="shared" si="3"/>
        <v>4341</v>
      </c>
      <c r="B196" s="204" t="s">
        <v>2612</v>
      </c>
      <c r="C196" s="211">
        <v>58</v>
      </c>
      <c r="D196" s="212">
        <v>31</v>
      </c>
      <c r="E196" s="213">
        <v>0.47</v>
      </c>
      <c r="F196" s="211">
        <v>54</v>
      </c>
      <c r="G196" s="211">
        <v>4</v>
      </c>
      <c r="H196" s="214" t="s">
        <v>2131</v>
      </c>
      <c r="I196" s="214" t="s">
        <v>2132</v>
      </c>
      <c r="J196" s="212">
        <v>2.7999999523162842</v>
      </c>
      <c r="K196" s="213">
        <v>0.35</v>
      </c>
      <c r="L196" s="211">
        <v>54</v>
      </c>
      <c r="M196" s="211">
        <v>4</v>
      </c>
      <c r="N196" s="214" t="s">
        <v>2131</v>
      </c>
      <c r="O196" s="214" t="s">
        <v>2132</v>
      </c>
      <c r="P196" s="212">
        <v>8.6999998092651367</v>
      </c>
      <c r="Q196" s="213">
        <v>0.46</v>
      </c>
      <c r="R196" s="211">
        <v>55</v>
      </c>
      <c r="S196" s="211">
        <v>3</v>
      </c>
      <c r="T196" s="214" t="s">
        <v>2610</v>
      </c>
      <c r="U196" s="214" t="s">
        <v>2611</v>
      </c>
      <c r="V196" s="212">
        <v>12.600000381469727</v>
      </c>
      <c r="W196" s="213">
        <v>0.52</v>
      </c>
      <c r="X196" s="211">
        <v>45</v>
      </c>
      <c r="Y196" s="211">
        <v>13</v>
      </c>
      <c r="Z196" s="214" t="s">
        <v>4851</v>
      </c>
      <c r="AA196" s="214" t="s">
        <v>4852</v>
      </c>
      <c r="AB196" s="212">
        <v>7</v>
      </c>
      <c r="AC196" s="213">
        <v>0.47</v>
      </c>
      <c r="AD196" s="211">
        <v>52</v>
      </c>
      <c r="AE196" s="211">
        <v>6</v>
      </c>
      <c r="AF196" s="214" t="s">
        <v>2133</v>
      </c>
      <c r="AG196" s="214" t="s">
        <v>2134</v>
      </c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  <c r="BG196" s="202"/>
      <c r="BH196" s="202"/>
      <c r="BI196" s="202"/>
      <c r="BJ196" s="202"/>
      <c r="BK196" s="202"/>
      <c r="BL196" s="202"/>
      <c r="BM196" s="202"/>
      <c r="BN196" s="202"/>
      <c r="BO196" s="202"/>
      <c r="BP196" s="202"/>
      <c r="BQ196" s="202"/>
      <c r="BR196" s="202"/>
      <c r="BS196" s="202"/>
      <c r="BT196" s="202"/>
      <c r="BU196" s="202"/>
      <c r="BV196" s="202"/>
      <c r="BW196" s="202"/>
      <c r="BX196" s="202"/>
      <c r="BY196" s="202"/>
      <c r="BZ196" s="202"/>
      <c r="CA196" s="202"/>
      <c r="CB196" s="202"/>
      <c r="CC196" s="202"/>
      <c r="CD196" s="202"/>
      <c r="CE196" s="202"/>
      <c r="CF196" s="202"/>
      <c r="CG196" s="202"/>
      <c r="CH196" s="202"/>
      <c r="CI196" s="202"/>
      <c r="CJ196" s="202"/>
      <c r="CK196" s="202"/>
      <c r="CL196" s="202"/>
      <c r="CM196" s="202"/>
      <c r="CN196" s="202"/>
      <c r="CO196" s="202"/>
      <c r="CP196" s="202"/>
      <c r="CQ196" s="202"/>
      <c r="CR196" s="202"/>
      <c r="CS196" s="202"/>
      <c r="CT196" s="202"/>
      <c r="CU196" s="202"/>
      <c r="CV196" s="202"/>
      <c r="CW196" s="202"/>
      <c r="CX196" s="202"/>
      <c r="CY196" s="202"/>
      <c r="CZ196" s="202"/>
      <c r="DA196" s="202"/>
      <c r="DB196" s="202"/>
      <c r="DC196" s="202"/>
      <c r="DD196" s="202"/>
      <c r="DE196" s="202"/>
      <c r="DF196" s="202"/>
      <c r="DG196" s="202"/>
      <c r="DH196" s="202"/>
      <c r="DI196" s="202"/>
      <c r="DJ196" s="202"/>
      <c r="DK196" s="202"/>
      <c r="DL196" s="202"/>
      <c r="DM196" s="202"/>
      <c r="DN196" s="202"/>
      <c r="DO196" s="202"/>
      <c r="DP196" s="202"/>
      <c r="DQ196" s="202"/>
      <c r="DR196" s="202"/>
      <c r="DS196" s="202"/>
      <c r="DT196" s="202"/>
      <c r="DU196" s="202"/>
      <c r="DV196" s="202"/>
      <c r="DW196" s="202"/>
      <c r="DX196" s="202"/>
      <c r="DY196" s="202"/>
      <c r="DZ196" s="202"/>
      <c r="EA196" s="202"/>
      <c r="EB196" s="202"/>
      <c r="EC196" s="202"/>
      <c r="ED196" s="202"/>
      <c r="EE196" s="202"/>
      <c r="EF196" s="202"/>
      <c r="EG196" s="202"/>
      <c r="EH196" s="202"/>
      <c r="EI196" s="202"/>
      <c r="EJ196" s="202"/>
      <c r="EK196" s="202"/>
      <c r="EL196" s="202"/>
      <c r="EM196" s="202"/>
      <c r="EN196" s="202"/>
      <c r="EO196" s="202"/>
      <c r="EP196" s="202"/>
      <c r="EQ196" s="202"/>
      <c r="ER196" s="202"/>
      <c r="ES196" s="202"/>
      <c r="ET196" s="202"/>
      <c r="EU196" s="202"/>
      <c r="EV196" s="202"/>
      <c r="EW196" s="202"/>
      <c r="EX196" s="202"/>
      <c r="EY196" s="202"/>
      <c r="EZ196" s="202"/>
      <c r="FA196" s="202"/>
      <c r="FB196" s="202"/>
      <c r="FC196" s="202"/>
      <c r="FD196" s="202"/>
      <c r="FE196" s="202"/>
      <c r="FF196" s="202"/>
      <c r="FG196" s="202"/>
      <c r="FH196" s="202"/>
      <c r="FI196" s="202"/>
      <c r="FJ196" s="202"/>
      <c r="FK196" s="202"/>
      <c r="FL196" s="202"/>
      <c r="FM196" s="202"/>
      <c r="FN196" s="202"/>
      <c r="FO196" s="202"/>
      <c r="FP196" s="202"/>
      <c r="FQ196" s="202"/>
      <c r="FR196" s="202"/>
      <c r="FS196" s="202"/>
      <c r="FT196" s="202"/>
      <c r="FU196" s="202"/>
      <c r="FV196" s="202"/>
      <c r="FW196" s="202"/>
      <c r="FX196" s="202"/>
      <c r="FY196" s="202"/>
      <c r="FZ196" s="202"/>
      <c r="GA196" s="202"/>
      <c r="GB196" s="202"/>
    </row>
    <row r="197" spans="1:184" x14ac:dyDescent="0.2">
      <c r="A197" s="205">
        <f t="shared" si="3"/>
        <v>4381</v>
      </c>
      <c r="B197" s="215" t="s">
        <v>2613</v>
      </c>
      <c r="C197" s="216">
        <v>151</v>
      </c>
      <c r="D197" s="217">
        <v>32.299999237060547</v>
      </c>
      <c r="E197" s="218">
        <v>0.49</v>
      </c>
      <c r="F197" s="216">
        <v>140</v>
      </c>
      <c r="G197" s="216">
        <v>11</v>
      </c>
      <c r="H197" s="219" t="s">
        <v>3018</v>
      </c>
      <c r="I197" s="219" t="s">
        <v>3019</v>
      </c>
      <c r="J197" s="217">
        <v>3.2000000476837158</v>
      </c>
      <c r="K197" s="218">
        <v>0.4</v>
      </c>
      <c r="L197" s="216">
        <v>146</v>
      </c>
      <c r="M197" s="216">
        <v>5</v>
      </c>
      <c r="N197" s="219" t="s">
        <v>4853</v>
      </c>
      <c r="O197" s="219" t="s">
        <v>4854</v>
      </c>
      <c r="P197" s="217">
        <v>8.5</v>
      </c>
      <c r="Q197" s="218">
        <v>0.45</v>
      </c>
      <c r="R197" s="216">
        <v>144</v>
      </c>
      <c r="S197" s="216">
        <v>7</v>
      </c>
      <c r="T197" s="219" t="s">
        <v>4855</v>
      </c>
      <c r="U197" s="219" t="s">
        <v>4856</v>
      </c>
      <c r="V197" s="217">
        <v>13.300000190734863</v>
      </c>
      <c r="W197" s="218">
        <v>0.56000000000000005</v>
      </c>
      <c r="X197" s="216">
        <v>114</v>
      </c>
      <c r="Y197" s="216">
        <v>37</v>
      </c>
      <c r="Z197" s="219" t="s">
        <v>4857</v>
      </c>
      <c r="AA197" s="219" t="s">
        <v>4858</v>
      </c>
      <c r="AB197" s="217">
        <v>7.3000001907348633</v>
      </c>
      <c r="AC197" s="218">
        <v>0.49</v>
      </c>
      <c r="AD197" s="216">
        <v>130</v>
      </c>
      <c r="AE197" s="216">
        <v>21</v>
      </c>
      <c r="AF197" s="219" t="s">
        <v>3991</v>
      </c>
      <c r="AG197" s="219" t="s">
        <v>3992</v>
      </c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  <c r="BF197" s="202"/>
      <c r="BG197" s="202"/>
      <c r="BH197" s="202"/>
      <c r="BI197" s="202"/>
      <c r="BJ197" s="202"/>
      <c r="BK197" s="202"/>
      <c r="BL197" s="202"/>
      <c r="BM197" s="202"/>
      <c r="BN197" s="202"/>
      <c r="BO197" s="202"/>
      <c r="BP197" s="202"/>
      <c r="BQ197" s="202"/>
      <c r="BR197" s="202"/>
      <c r="BS197" s="202"/>
      <c r="BT197" s="202"/>
      <c r="BU197" s="202"/>
      <c r="BV197" s="202"/>
      <c r="BW197" s="202"/>
      <c r="BX197" s="202"/>
      <c r="BY197" s="202"/>
      <c r="BZ197" s="202"/>
      <c r="CA197" s="202"/>
      <c r="CB197" s="202"/>
      <c r="CC197" s="202"/>
      <c r="CD197" s="202"/>
      <c r="CE197" s="202"/>
      <c r="CF197" s="202"/>
      <c r="CG197" s="202"/>
      <c r="CH197" s="202"/>
      <c r="CI197" s="202"/>
      <c r="CJ197" s="202"/>
      <c r="CK197" s="202"/>
      <c r="CL197" s="202"/>
      <c r="CM197" s="202"/>
      <c r="CN197" s="202"/>
      <c r="CO197" s="202"/>
      <c r="CP197" s="202"/>
      <c r="CQ197" s="202"/>
      <c r="CR197" s="202"/>
      <c r="CS197" s="202"/>
      <c r="CT197" s="202"/>
      <c r="CU197" s="202"/>
      <c r="CV197" s="202"/>
      <c r="CW197" s="202"/>
      <c r="CX197" s="202"/>
      <c r="CY197" s="202"/>
      <c r="CZ197" s="202"/>
      <c r="DA197" s="202"/>
      <c r="DB197" s="202"/>
      <c r="DC197" s="202"/>
      <c r="DD197" s="202"/>
      <c r="DE197" s="202"/>
      <c r="DF197" s="202"/>
      <c r="DG197" s="202"/>
      <c r="DH197" s="202"/>
      <c r="DI197" s="202"/>
      <c r="DJ197" s="202"/>
      <c r="DK197" s="202"/>
      <c r="DL197" s="202"/>
      <c r="DM197" s="202"/>
      <c r="DN197" s="202"/>
      <c r="DO197" s="202"/>
      <c r="DP197" s="202"/>
      <c r="DQ197" s="202"/>
      <c r="DR197" s="202"/>
      <c r="DS197" s="202"/>
      <c r="DT197" s="202"/>
      <c r="DU197" s="202"/>
      <c r="DV197" s="202"/>
      <c r="DW197" s="202"/>
      <c r="DX197" s="202"/>
      <c r="DY197" s="202"/>
      <c r="DZ197" s="202"/>
      <c r="EA197" s="202"/>
      <c r="EB197" s="202"/>
      <c r="EC197" s="202"/>
      <c r="ED197" s="202"/>
      <c r="EE197" s="202"/>
      <c r="EF197" s="202"/>
      <c r="EG197" s="202"/>
      <c r="EH197" s="202"/>
      <c r="EI197" s="202"/>
      <c r="EJ197" s="202"/>
      <c r="EK197" s="202"/>
      <c r="EL197" s="202"/>
      <c r="EM197" s="202"/>
      <c r="EN197" s="202"/>
      <c r="EO197" s="202"/>
      <c r="EP197" s="202"/>
      <c r="EQ197" s="202"/>
      <c r="ER197" s="202"/>
      <c r="ES197" s="202"/>
      <c r="ET197" s="202"/>
      <c r="EU197" s="202"/>
      <c r="EV197" s="202"/>
      <c r="EW197" s="202"/>
      <c r="EX197" s="202"/>
      <c r="EY197" s="202"/>
      <c r="EZ197" s="202"/>
      <c r="FA197" s="202"/>
      <c r="FB197" s="202"/>
      <c r="FC197" s="202"/>
      <c r="FD197" s="202"/>
      <c r="FE197" s="202"/>
      <c r="FF197" s="202"/>
      <c r="FG197" s="202"/>
      <c r="FH197" s="202"/>
      <c r="FI197" s="202"/>
      <c r="FJ197" s="202"/>
      <c r="FK197" s="202"/>
      <c r="FL197" s="202"/>
      <c r="FM197" s="202"/>
      <c r="FN197" s="202"/>
      <c r="FO197" s="202"/>
      <c r="FP197" s="202"/>
      <c r="FQ197" s="202"/>
      <c r="FR197" s="202"/>
      <c r="FS197" s="202"/>
      <c r="FT197" s="202"/>
      <c r="FU197" s="202"/>
      <c r="FV197" s="202"/>
      <c r="FW197" s="202"/>
      <c r="FX197" s="202"/>
      <c r="FY197" s="202"/>
      <c r="FZ197" s="202"/>
      <c r="GA197" s="202"/>
      <c r="GB197" s="202"/>
    </row>
    <row r="198" spans="1:184" x14ac:dyDescent="0.2">
      <c r="A198" s="205">
        <f t="shared" si="3"/>
        <v>4391</v>
      </c>
      <c r="B198" s="204" t="s">
        <v>2614</v>
      </c>
      <c r="C198" s="211">
        <v>80</v>
      </c>
      <c r="D198" s="212">
        <v>28.200000762939453</v>
      </c>
      <c r="E198" s="213">
        <v>0.43</v>
      </c>
      <c r="F198" s="211">
        <v>78</v>
      </c>
      <c r="G198" s="211">
        <v>2</v>
      </c>
      <c r="H198" s="214" t="s">
        <v>2147</v>
      </c>
      <c r="I198" s="214" t="s">
        <v>2148</v>
      </c>
      <c r="J198" s="212">
        <v>2.7000000476837158</v>
      </c>
      <c r="K198" s="213">
        <v>0.34</v>
      </c>
      <c r="L198" s="211">
        <v>77</v>
      </c>
      <c r="M198" s="211">
        <v>3</v>
      </c>
      <c r="N198" s="214" t="s">
        <v>3613</v>
      </c>
      <c r="O198" s="214" t="s">
        <v>3614</v>
      </c>
      <c r="P198" s="212">
        <v>7.5999999046325684</v>
      </c>
      <c r="Q198" s="213">
        <v>0.4</v>
      </c>
      <c r="R198" s="211">
        <v>78</v>
      </c>
      <c r="S198" s="211">
        <v>2</v>
      </c>
      <c r="T198" s="214" t="s">
        <v>2147</v>
      </c>
      <c r="U198" s="214" t="s">
        <v>2148</v>
      </c>
      <c r="V198" s="212">
        <v>11.699999809265137</v>
      </c>
      <c r="W198" s="213">
        <v>0.49</v>
      </c>
      <c r="X198" s="211">
        <v>71</v>
      </c>
      <c r="Y198" s="211">
        <v>9</v>
      </c>
      <c r="Z198" s="214" t="s">
        <v>3000</v>
      </c>
      <c r="AA198" s="214" t="s">
        <v>3001</v>
      </c>
      <c r="AB198" s="212">
        <v>6.1999998092651367</v>
      </c>
      <c r="AC198" s="213">
        <v>0.41</v>
      </c>
      <c r="AD198" s="211">
        <v>76</v>
      </c>
      <c r="AE198" s="211">
        <v>4</v>
      </c>
      <c r="AF198" s="214" t="s">
        <v>1982</v>
      </c>
      <c r="AG198" s="214" t="s">
        <v>1983</v>
      </c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  <c r="BF198" s="202"/>
      <c r="BG198" s="202"/>
      <c r="BH198" s="202"/>
      <c r="BI198" s="202"/>
      <c r="BJ198" s="202"/>
      <c r="BK198" s="202"/>
      <c r="BL198" s="202"/>
      <c r="BM198" s="202"/>
      <c r="BN198" s="202"/>
      <c r="BO198" s="202"/>
      <c r="BP198" s="202"/>
      <c r="BQ198" s="202"/>
      <c r="BR198" s="202"/>
      <c r="BS198" s="202"/>
      <c r="BT198" s="202"/>
      <c r="BU198" s="202"/>
      <c r="BV198" s="202"/>
      <c r="BW198" s="202"/>
      <c r="BX198" s="202"/>
      <c r="BY198" s="202"/>
      <c r="BZ198" s="202"/>
      <c r="CA198" s="202"/>
      <c r="CB198" s="202"/>
      <c r="CC198" s="202"/>
      <c r="CD198" s="202"/>
      <c r="CE198" s="202"/>
      <c r="CF198" s="202"/>
      <c r="CG198" s="202"/>
      <c r="CH198" s="202"/>
      <c r="CI198" s="202"/>
      <c r="CJ198" s="202"/>
      <c r="CK198" s="202"/>
      <c r="CL198" s="202"/>
      <c r="CM198" s="202"/>
      <c r="CN198" s="202"/>
      <c r="CO198" s="202"/>
      <c r="CP198" s="202"/>
      <c r="CQ198" s="202"/>
      <c r="CR198" s="202"/>
      <c r="CS198" s="202"/>
      <c r="CT198" s="202"/>
      <c r="CU198" s="202"/>
      <c r="CV198" s="202"/>
      <c r="CW198" s="202"/>
      <c r="CX198" s="202"/>
      <c r="CY198" s="202"/>
      <c r="CZ198" s="202"/>
      <c r="DA198" s="202"/>
      <c r="DB198" s="202"/>
      <c r="DC198" s="202"/>
      <c r="DD198" s="202"/>
      <c r="DE198" s="202"/>
      <c r="DF198" s="202"/>
      <c r="DG198" s="202"/>
      <c r="DH198" s="202"/>
      <c r="DI198" s="202"/>
      <c r="DJ198" s="202"/>
      <c r="DK198" s="202"/>
      <c r="DL198" s="202"/>
      <c r="DM198" s="202"/>
      <c r="DN198" s="202"/>
      <c r="DO198" s="202"/>
      <c r="DP198" s="202"/>
      <c r="DQ198" s="202"/>
      <c r="DR198" s="202"/>
      <c r="DS198" s="202"/>
      <c r="DT198" s="202"/>
      <c r="DU198" s="202"/>
      <c r="DV198" s="202"/>
      <c r="DW198" s="202"/>
      <c r="DX198" s="202"/>
      <c r="DY198" s="202"/>
      <c r="DZ198" s="202"/>
      <c r="EA198" s="202"/>
      <c r="EB198" s="202"/>
      <c r="EC198" s="202"/>
      <c r="ED198" s="202"/>
      <c r="EE198" s="202"/>
      <c r="EF198" s="202"/>
      <c r="EG198" s="202"/>
      <c r="EH198" s="202"/>
      <c r="EI198" s="202"/>
      <c r="EJ198" s="202"/>
      <c r="EK198" s="202"/>
      <c r="EL198" s="202"/>
      <c r="EM198" s="202"/>
      <c r="EN198" s="202"/>
      <c r="EO198" s="202"/>
      <c r="EP198" s="202"/>
      <c r="EQ198" s="202"/>
      <c r="ER198" s="202"/>
      <c r="ES198" s="202"/>
      <c r="ET198" s="202"/>
      <c r="EU198" s="202"/>
      <c r="EV198" s="202"/>
      <c r="EW198" s="202"/>
      <c r="EX198" s="202"/>
      <c r="EY198" s="202"/>
      <c r="EZ198" s="202"/>
      <c r="FA198" s="202"/>
      <c r="FB198" s="202"/>
      <c r="FC198" s="202"/>
      <c r="FD198" s="202"/>
      <c r="FE198" s="202"/>
      <c r="FF198" s="202"/>
      <c r="FG198" s="202"/>
      <c r="FH198" s="202"/>
      <c r="FI198" s="202"/>
      <c r="FJ198" s="202"/>
      <c r="FK198" s="202"/>
      <c r="FL198" s="202"/>
      <c r="FM198" s="202"/>
      <c r="FN198" s="202"/>
      <c r="FO198" s="202"/>
      <c r="FP198" s="202"/>
      <c r="FQ198" s="202"/>
      <c r="FR198" s="202"/>
      <c r="FS198" s="202"/>
      <c r="FT198" s="202"/>
      <c r="FU198" s="202"/>
      <c r="FV198" s="202"/>
      <c r="FW198" s="202"/>
      <c r="FX198" s="202"/>
      <c r="FY198" s="202"/>
      <c r="FZ198" s="202"/>
      <c r="GA198" s="202"/>
      <c r="GB198" s="202"/>
    </row>
    <row r="199" spans="1:184" x14ac:dyDescent="0.2">
      <c r="A199" s="205">
        <f t="shared" si="3"/>
        <v>4401</v>
      </c>
      <c r="B199" s="215" t="s">
        <v>2625</v>
      </c>
      <c r="C199" s="216">
        <v>47</v>
      </c>
      <c r="D199" s="217">
        <v>27.399999618530273</v>
      </c>
      <c r="E199" s="218">
        <v>0.41</v>
      </c>
      <c r="F199" s="216">
        <v>46</v>
      </c>
      <c r="G199" s="216">
        <v>1</v>
      </c>
      <c r="H199" s="219" t="s">
        <v>2509</v>
      </c>
      <c r="I199" s="219" t="s">
        <v>2510</v>
      </c>
      <c r="J199" s="217">
        <v>2.5999999046325684</v>
      </c>
      <c r="K199" s="218">
        <v>0.32</v>
      </c>
      <c r="L199" s="216">
        <v>46</v>
      </c>
      <c r="M199" s="216">
        <v>1</v>
      </c>
      <c r="N199" s="219" t="s">
        <v>2509</v>
      </c>
      <c r="O199" s="219" t="s">
        <v>2510</v>
      </c>
      <c r="P199" s="217">
        <v>7.3000001907348633</v>
      </c>
      <c r="Q199" s="218">
        <v>0.39</v>
      </c>
      <c r="R199" s="216">
        <v>46</v>
      </c>
      <c r="S199" s="216">
        <v>1</v>
      </c>
      <c r="T199" s="219" t="s">
        <v>2509</v>
      </c>
      <c r="U199" s="219" t="s">
        <v>2510</v>
      </c>
      <c r="V199" s="217">
        <v>11.399999618530273</v>
      </c>
      <c r="W199" s="218">
        <v>0.48</v>
      </c>
      <c r="X199" s="216">
        <v>44</v>
      </c>
      <c r="Y199" s="216">
        <v>3</v>
      </c>
      <c r="Z199" s="219" t="s">
        <v>2511</v>
      </c>
      <c r="AA199" s="219" t="s">
        <v>2512</v>
      </c>
      <c r="AB199" s="217">
        <v>6.0999999046325684</v>
      </c>
      <c r="AC199" s="218">
        <v>0.41</v>
      </c>
      <c r="AD199" s="216">
        <v>45</v>
      </c>
      <c r="AE199" s="216">
        <v>2</v>
      </c>
      <c r="AF199" s="219" t="s">
        <v>2513</v>
      </c>
      <c r="AG199" s="219" t="s">
        <v>2514</v>
      </c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  <c r="BF199" s="202"/>
      <c r="BG199" s="202"/>
      <c r="BH199" s="202"/>
      <c r="BI199" s="202"/>
      <c r="BJ199" s="202"/>
      <c r="BK199" s="202"/>
      <c r="BL199" s="202"/>
      <c r="BM199" s="202"/>
      <c r="BN199" s="202"/>
      <c r="BO199" s="202"/>
      <c r="BP199" s="202"/>
      <c r="BQ199" s="202"/>
      <c r="BR199" s="202"/>
      <c r="BS199" s="202"/>
      <c r="BT199" s="202"/>
      <c r="BU199" s="202"/>
      <c r="BV199" s="202"/>
      <c r="BW199" s="202"/>
      <c r="BX199" s="202"/>
      <c r="BY199" s="202"/>
      <c r="BZ199" s="202"/>
      <c r="CA199" s="202"/>
      <c r="CB199" s="202"/>
      <c r="CC199" s="202"/>
      <c r="CD199" s="202"/>
      <c r="CE199" s="202"/>
      <c r="CF199" s="202"/>
      <c r="CG199" s="202"/>
      <c r="CH199" s="202"/>
      <c r="CI199" s="202"/>
      <c r="CJ199" s="202"/>
      <c r="CK199" s="202"/>
      <c r="CL199" s="202"/>
      <c r="CM199" s="202"/>
      <c r="CN199" s="202"/>
      <c r="CO199" s="202"/>
      <c r="CP199" s="202"/>
      <c r="CQ199" s="202"/>
      <c r="CR199" s="202"/>
      <c r="CS199" s="202"/>
      <c r="CT199" s="202"/>
      <c r="CU199" s="202"/>
      <c r="CV199" s="202"/>
      <c r="CW199" s="202"/>
      <c r="CX199" s="202"/>
      <c r="CY199" s="202"/>
      <c r="CZ199" s="202"/>
      <c r="DA199" s="202"/>
      <c r="DB199" s="202"/>
      <c r="DC199" s="202"/>
      <c r="DD199" s="202"/>
      <c r="DE199" s="202"/>
      <c r="DF199" s="202"/>
      <c r="DG199" s="202"/>
      <c r="DH199" s="202"/>
      <c r="DI199" s="202"/>
      <c r="DJ199" s="202"/>
      <c r="DK199" s="202"/>
      <c r="DL199" s="202"/>
      <c r="DM199" s="202"/>
      <c r="DN199" s="202"/>
      <c r="DO199" s="202"/>
      <c r="DP199" s="202"/>
      <c r="DQ199" s="202"/>
      <c r="DR199" s="202"/>
      <c r="DS199" s="202"/>
      <c r="DT199" s="202"/>
      <c r="DU199" s="202"/>
      <c r="DV199" s="202"/>
      <c r="DW199" s="202"/>
      <c r="DX199" s="202"/>
      <c r="DY199" s="202"/>
      <c r="DZ199" s="202"/>
      <c r="EA199" s="202"/>
      <c r="EB199" s="202"/>
      <c r="EC199" s="202"/>
      <c r="ED199" s="202"/>
      <c r="EE199" s="202"/>
      <c r="EF199" s="202"/>
      <c r="EG199" s="202"/>
      <c r="EH199" s="202"/>
      <c r="EI199" s="202"/>
      <c r="EJ199" s="202"/>
      <c r="EK199" s="202"/>
      <c r="EL199" s="202"/>
      <c r="EM199" s="202"/>
      <c r="EN199" s="202"/>
      <c r="EO199" s="202"/>
      <c r="EP199" s="202"/>
      <c r="EQ199" s="202"/>
      <c r="ER199" s="202"/>
      <c r="ES199" s="202"/>
      <c r="ET199" s="202"/>
      <c r="EU199" s="202"/>
      <c r="EV199" s="202"/>
      <c r="EW199" s="202"/>
      <c r="EX199" s="202"/>
      <c r="EY199" s="202"/>
      <c r="EZ199" s="202"/>
      <c r="FA199" s="202"/>
      <c r="FB199" s="202"/>
      <c r="FC199" s="202"/>
      <c r="FD199" s="202"/>
      <c r="FE199" s="202"/>
      <c r="FF199" s="202"/>
      <c r="FG199" s="202"/>
      <c r="FH199" s="202"/>
      <c r="FI199" s="202"/>
      <c r="FJ199" s="202"/>
      <c r="FK199" s="202"/>
      <c r="FL199" s="202"/>
      <c r="FM199" s="202"/>
      <c r="FN199" s="202"/>
      <c r="FO199" s="202"/>
      <c r="FP199" s="202"/>
      <c r="FQ199" s="202"/>
      <c r="FR199" s="202"/>
      <c r="FS199" s="202"/>
      <c r="FT199" s="202"/>
      <c r="FU199" s="202"/>
      <c r="FV199" s="202"/>
      <c r="FW199" s="202"/>
      <c r="FX199" s="202"/>
      <c r="FY199" s="202"/>
      <c r="FZ199" s="202"/>
      <c r="GA199" s="202"/>
      <c r="GB199" s="202"/>
    </row>
    <row r="200" spans="1:184" x14ac:dyDescent="0.2">
      <c r="A200" s="205">
        <f t="shared" si="3"/>
        <v>4421</v>
      </c>
      <c r="B200" s="204" t="s">
        <v>2626</v>
      </c>
      <c r="C200" s="211">
        <v>154</v>
      </c>
      <c r="D200" s="212">
        <v>36</v>
      </c>
      <c r="E200" s="213">
        <v>0.55000000000000004</v>
      </c>
      <c r="F200" s="211">
        <v>123</v>
      </c>
      <c r="G200" s="211">
        <v>31</v>
      </c>
      <c r="H200" s="214" t="s">
        <v>4859</v>
      </c>
      <c r="I200" s="214" t="s">
        <v>4860</v>
      </c>
      <c r="J200" s="212">
        <v>3.5999999046325684</v>
      </c>
      <c r="K200" s="213">
        <v>0.46</v>
      </c>
      <c r="L200" s="211">
        <v>129</v>
      </c>
      <c r="M200" s="211">
        <v>25</v>
      </c>
      <c r="N200" s="214" t="s">
        <v>4693</v>
      </c>
      <c r="O200" s="214" t="s">
        <v>4694</v>
      </c>
      <c r="P200" s="212">
        <v>9.8000001907348633</v>
      </c>
      <c r="Q200" s="213">
        <v>0.51</v>
      </c>
      <c r="R200" s="211">
        <v>134</v>
      </c>
      <c r="S200" s="211">
        <v>20</v>
      </c>
      <c r="T200" s="214" t="s">
        <v>3032</v>
      </c>
      <c r="U200" s="214" t="s">
        <v>3033</v>
      </c>
      <c r="V200" s="212">
        <v>14</v>
      </c>
      <c r="W200" s="213">
        <v>0.57999999999999996</v>
      </c>
      <c r="X200" s="211">
        <v>109</v>
      </c>
      <c r="Y200" s="211">
        <v>45</v>
      </c>
      <c r="Z200" s="214" t="s">
        <v>4861</v>
      </c>
      <c r="AA200" s="214" t="s">
        <v>4862</v>
      </c>
      <c r="AB200" s="212">
        <v>8.6000003814697266</v>
      </c>
      <c r="AC200" s="213">
        <v>0.56999999999999995</v>
      </c>
      <c r="AD200" s="211">
        <v>108</v>
      </c>
      <c r="AE200" s="211">
        <v>46</v>
      </c>
      <c r="AF200" s="214" t="s">
        <v>4863</v>
      </c>
      <c r="AG200" s="214" t="s">
        <v>4864</v>
      </c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  <c r="BF200" s="202"/>
      <c r="BG200" s="202"/>
      <c r="BH200" s="202"/>
      <c r="BI200" s="202"/>
      <c r="BJ200" s="202"/>
      <c r="BK200" s="202"/>
      <c r="BL200" s="202"/>
      <c r="BM200" s="202"/>
      <c r="BN200" s="202"/>
      <c r="BO200" s="202"/>
      <c r="BP200" s="202"/>
      <c r="BQ200" s="202"/>
      <c r="BR200" s="202"/>
      <c r="BS200" s="202"/>
      <c r="BT200" s="202"/>
      <c r="BU200" s="202"/>
      <c r="BV200" s="202"/>
      <c r="BW200" s="202"/>
      <c r="BX200" s="202"/>
      <c r="BY200" s="202"/>
      <c r="BZ200" s="202"/>
      <c r="CA200" s="202"/>
      <c r="CB200" s="202"/>
      <c r="CC200" s="202"/>
      <c r="CD200" s="202"/>
      <c r="CE200" s="202"/>
      <c r="CF200" s="202"/>
      <c r="CG200" s="202"/>
      <c r="CH200" s="202"/>
      <c r="CI200" s="202"/>
      <c r="CJ200" s="202"/>
      <c r="CK200" s="202"/>
      <c r="CL200" s="202"/>
      <c r="CM200" s="202"/>
      <c r="CN200" s="202"/>
      <c r="CO200" s="202"/>
      <c r="CP200" s="202"/>
      <c r="CQ200" s="202"/>
      <c r="CR200" s="202"/>
      <c r="CS200" s="202"/>
      <c r="CT200" s="202"/>
      <c r="CU200" s="202"/>
      <c r="CV200" s="202"/>
      <c r="CW200" s="202"/>
      <c r="CX200" s="202"/>
      <c r="CY200" s="202"/>
      <c r="CZ200" s="202"/>
      <c r="DA200" s="202"/>
      <c r="DB200" s="202"/>
      <c r="DC200" s="202"/>
      <c r="DD200" s="202"/>
      <c r="DE200" s="202"/>
      <c r="DF200" s="202"/>
      <c r="DG200" s="202"/>
      <c r="DH200" s="202"/>
      <c r="DI200" s="202"/>
      <c r="DJ200" s="202"/>
      <c r="DK200" s="202"/>
      <c r="DL200" s="202"/>
      <c r="DM200" s="202"/>
      <c r="DN200" s="202"/>
      <c r="DO200" s="202"/>
      <c r="DP200" s="202"/>
      <c r="DQ200" s="202"/>
      <c r="DR200" s="202"/>
      <c r="DS200" s="202"/>
      <c r="DT200" s="202"/>
      <c r="DU200" s="202"/>
      <c r="DV200" s="202"/>
      <c r="DW200" s="202"/>
      <c r="DX200" s="202"/>
      <c r="DY200" s="202"/>
      <c r="DZ200" s="202"/>
      <c r="EA200" s="202"/>
      <c r="EB200" s="202"/>
      <c r="EC200" s="202"/>
      <c r="ED200" s="202"/>
      <c r="EE200" s="202"/>
      <c r="EF200" s="202"/>
      <c r="EG200" s="202"/>
      <c r="EH200" s="202"/>
      <c r="EI200" s="202"/>
      <c r="EJ200" s="202"/>
      <c r="EK200" s="202"/>
      <c r="EL200" s="202"/>
      <c r="EM200" s="202"/>
      <c r="EN200" s="202"/>
      <c r="EO200" s="202"/>
      <c r="EP200" s="202"/>
      <c r="EQ200" s="202"/>
      <c r="ER200" s="202"/>
      <c r="ES200" s="202"/>
      <c r="ET200" s="202"/>
      <c r="EU200" s="202"/>
      <c r="EV200" s="202"/>
      <c r="EW200" s="202"/>
      <c r="EX200" s="202"/>
      <c r="EY200" s="202"/>
      <c r="EZ200" s="202"/>
      <c r="FA200" s="202"/>
      <c r="FB200" s="202"/>
      <c r="FC200" s="202"/>
      <c r="FD200" s="202"/>
      <c r="FE200" s="202"/>
      <c r="FF200" s="202"/>
      <c r="FG200" s="202"/>
      <c r="FH200" s="202"/>
      <c r="FI200" s="202"/>
      <c r="FJ200" s="202"/>
      <c r="FK200" s="202"/>
      <c r="FL200" s="202"/>
      <c r="FM200" s="202"/>
      <c r="FN200" s="202"/>
      <c r="FO200" s="202"/>
      <c r="FP200" s="202"/>
      <c r="FQ200" s="202"/>
      <c r="FR200" s="202"/>
      <c r="FS200" s="202"/>
      <c r="FT200" s="202"/>
      <c r="FU200" s="202"/>
      <c r="FV200" s="202"/>
      <c r="FW200" s="202"/>
      <c r="FX200" s="202"/>
      <c r="FY200" s="202"/>
      <c r="FZ200" s="202"/>
      <c r="GA200" s="202"/>
      <c r="GB200" s="202"/>
    </row>
    <row r="201" spans="1:184" x14ac:dyDescent="0.2">
      <c r="A201" s="205">
        <f t="shared" si="3"/>
        <v>4441</v>
      </c>
      <c r="B201" s="215" t="s">
        <v>2637</v>
      </c>
      <c r="C201" s="216">
        <v>61</v>
      </c>
      <c r="D201" s="217">
        <v>26.799999237060547</v>
      </c>
      <c r="E201" s="218">
        <v>0.41</v>
      </c>
      <c r="F201" s="216">
        <v>58</v>
      </c>
      <c r="G201" s="216">
        <v>3</v>
      </c>
      <c r="H201" s="219" t="s">
        <v>1870</v>
      </c>
      <c r="I201" s="219" t="s">
        <v>1871</v>
      </c>
      <c r="J201" s="217">
        <v>2.4000000953674316</v>
      </c>
      <c r="K201" s="218">
        <v>0.3</v>
      </c>
      <c r="L201" s="216">
        <v>61</v>
      </c>
      <c r="N201" s="219" t="s">
        <v>1545</v>
      </c>
      <c r="P201" s="217">
        <v>7.1999998092651367</v>
      </c>
      <c r="Q201" s="218">
        <v>0.38</v>
      </c>
      <c r="R201" s="216">
        <v>60</v>
      </c>
      <c r="S201" s="216">
        <v>1</v>
      </c>
      <c r="T201" s="219" t="s">
        <v>1868</v>
      </c>
      <c r="U201" s="219" t="s">
        <v>1869</v>
      </c>
      <c r="V201" s="217">
        <v>11</v>
      </c>
      <c r="W201" s="218">
        <v>0.46</v>
      </c>
      <c r="X201" s="216">
        <v>57</v>
      </c>
      <c r="Y201" s="216">
        <v>4</v>
      </c>
      <c r="Z201" s="219" t="s">
        <v>3701</v>
      </c>
      <c r="AA201" s="219" t="s">
        <v>3702</v>
      </c>
      <c r="AB201" s="217">
        <v>6.1999998092651367</v>
      </c>
      <c r="AC201" s="218">
        <v>0.42</v>
      </c>
      <c r="AD201" s="216">
        <v>56</v>
      </c>
      <c r="AE201" s="216">
        <v>5</v>
      </c>
      <c r="AF201" s="219" t="s">
        <v>3820</v>
      </c>
      <c r="AG201" s="219" t="s">
        <v>3821</v>
      </c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  <c r="BF201" s="202"/>
      <c r="BG201" s="202"/>
      <c r="BH201" s="202"/>
      <c r="BI201" s="202"/>
      <c r="BJ201" s="202"/>
      <c r="BK201" s="202"/>
      <c r="BL201" s="202"/>
      <c r="BM201" s="202"/>
      <c r="BN201" s="202"/>
      <c r="BO201" s="202"/>
      <c r="BP201" s="202"/>
      <c r="BQ201" s="202"/>
      <c r="BR201" s="202"/>
      <c r="BS201" s="202"/>
      <c r="BT201" s="202"/>
      <c r="BU201" s="202"/>
      <c r="BV201" s="202"/>
      <c r="BW201" s="202"/>
      <c r="BX201" s="202"/>
      <c r="BY201" s="202"/>
      <c r="BZ201" s="202"/>
      <c r="CA201" s="202"/>
      <c r="CB201" s="202"/>
      <c r="CC201" s="202"/>
      <c r="CD201" s="202"/>
      <c r="CE201" s="202"/>
      <c r="CF201" s="202"/>
      <c r="CG201" s="202"/>
      <c r="CH201" s="202"/>
      <c r="CI201" s="202"/>
      <c r="CJ201" s="202"/>
      <c r="CK201" s="202"/>
      <c r="CL201" s="202"/>
      <c r="CM201" s="202"/>
      <c r="CN201" s="202"/>
      <c r="CO201" s="202"/>
      <c r="CP201" s="202"/>
      <c r="CQ201" s="202"/>
      <c r="CR201" s="202"/>
      <c r="CS201" s="202"/>
      <c r="CT201" s="202"/>
      <c r="CU201" s="202"/>
      <c r="CV201" s="202"/>
      <c r="CW201" s="202"/>
      <c r="CX201" s="202"/>
      <c r="CY201" s="202"/>
      <c r="CZ201" s="202"/>
      <c r="DA201" s="202"/>
      <c r="DB201" s="202"/>
      <c r="DC201" s="202"/>
      <c r="DD201" s="202"/>
      <c r="DE201" s="202"/>
      <c r="DF201" s="202"/>
      <c r="DG201" s="202"/>
      <c r="DH201" s="202"/>
      <c r="DI201" s="202"/>
      <c r="DJ201" s="202"/>
      <c r="DK201" s="202"/>
      <c r="DL201" s="202"/>
      <c r="DM201" s="202"/>
      <c r="DN201" s="202"/>
      <c r="DO201" s="202"/>
      <c r="DP201" s="202"/>
      <c r="DQ201" s="202"/>
      <c r="DR201" s="202"/>
      <c r="DS201" s="202"/>
      <c r="DT201" s="202"/>
      <c r="DU201" s="202"/>
      <c r="DV201" s="202"/>
      <c r="DW201" s="202"/>
      <c r="DX201" s="202"/>
      <c r="DY201" s="202"/>
      <c r="DZ201" s="202"/>
      <c r="EA201" s="202"/>
      <c r="EB201" s="202"/>
      <c r="EC201" s="202"/>
      <c r="ED201" s="202"/>
      <c r="EE201" s="202"/>
      <c r="EF201" s="202"/>
      <c r="EG201" s="202"/>
      <c r="EH201" s="202"/>
      <c r="EI201" s="202"/>
      <c r="EJ201" s="202"/>
      <c r="EK201" s="202"/>
      <c r="EL201" s="202"/>
      <c r="EM201" s="202"/>
      <c r="EN201" s="202"/>
      <c r="EO201" s="202"/>
      <c r="EP201" s="202"/>
      <c r="EQ201" s="202"/>
      <c r="ER201" s="202"/>
      <c r="ES201" s="202"/>
      <c r="ET201" s="202"/>
      <c r="EU201" s="202"/>
      <c r="EV201" s="202"/>
      <c r="EW201" s="202"/>
      <c r="EX201" s="202"/>
      <c r="EY201" s="202"/>
      <c r="EZ201" s="202"/>
      <c r="FA201" s="202"/>
      <c r="FB201" s="202"/>
      <c r="FC201" s="202"/>
      <c r="FD201" s="202"/>
      <c r="FE201" s="202"/>
      <c r="FF201" s="202"/>
      <c r="FG201" s="202"/>
      <c r="FH201" s="202"/>
      <c r="FI201" s="202"/>
      <c r="FJ201" s="202"/>
      <c r="FK201" s="202"/>
      <c r="FL201" s="202"/>
      <c r="FM201" s="202"/>
      <c r="FN201" s="202"/>
      <c r="FO201" s="202"/>
      <c r="FP201" s="202"/>
      <c r="FQ201" s="202"/>
      <c r="FR201" s="202"/>
      <c r="FS201" s="202"/>
      <c r="FT201" s="202"/>
      <c r="FU201" s="202"/>
      <c r="FV201" s="202"/>
      <c r="FW201" s="202"/>
      <c r="FX201" s="202"/>
      <c r="FY201" s="202"/>
      <c r="FZ201" s="202"/>
      <c r="GA201" s="202"/>
      <c r="GB201" s="202"/>
    </row>
    <row r="202" spans="1:184" x14ac:dyDescent="0.2">
      <c r="A202" s="205">
        <f t="shared" si="3"/>
        <v>4461</v>
      </c>
      <c r="B202" s="204" t="s">
        <v>2642</v>
      </c>
      <c r="C202" s="211">
        <v>36</v>
      </c>
      <c r="D202" s="212">
        <v>22.299999237060547</v>
      </c>
      <c r="E202" s="213">
        <v>0.34</v>
      </c>
      <c r="F202" s="211">
        <v>36</v>
      </c>
      <c r="H202" s="214" t="s">
        <v>1545</v>
      </c>
      <c r="J202" s="212">
        <v>2.2999999523162842</v>
      </c>
      <c r="K202" s="213">
        <v>0.28999999999999998</v>
      </c>
      <c r="L202" s="211">
        <v>36</v>
      </c>
      <c r="N202" s="214" t="s">
        <v>1545</v>
      </c>
      <c r="P202" s="212">
        <v>6</v>
      </c>
      <c r="Q202" s="213">
        <v>0.32</v>
      </c>
      <c r="R202" s="211">
        <v>36</v>
      </c>
      <c r="T202" s="214" t="s">
        <v>1545</v>
      </c>
      <c r="V202" s="212">
        <v>9.1999998092651367</v>
      </c>
      <c r="W202" s="213">
        <v>0.38</v>
      </c>
      <c r="X202" s="211">
        <v>35</v>
      </c>
      <c r="Y202" s="211">
        <v>1</v>
      </c>
      <c r="Z202" s="214" t="s">
        <v>1771</v>
      </c>
      <c r="AA202" s="214" t="s">
        <v>1772</v>
      </c>
      <c r="AB202" s="212">
        <v>4.8000001907348633</v>
      </c>
      <c r="AC202" s="213">
        <v>0.32</v>
      </c>
      <c r="AD202" s="211">
        <v>36</v>
      </c>
      <c r="AF202" s="214" t="s">
        <v>1545</v>
      </c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  <c r="BF202" s="202"/>
      <c r="BG202" s="202"/>
      <c r="BH202" s="202"/>
      <c r="BI202" s="202"/>
      <c r="BJ202" s="202"/>
      <c r="BK202" s="202"/>
      <c r="BL202" s="202"/>
      <c r="BM202" s="202"/>
      <c r="BN202" s="202"/>
      <c r="BO202" s="202"/>
      <c r="BP202" s="202"/>
      <c r="BQ202" s="202"/>
      <c r="BR202" s="202"/>
      <c r="BS202" s="202"/>
      <c r="BT202" s="202"/>
      <c r="BU202" s="202"/>
      <c r="BV202" s="202"/>
      <c r="BW202" s="202"/>
      <c r="BX202" s="202"/>
      <c r="BY202" s="202"/>
      <c r="BZ202" s="202"/>
      <c r="CA202" s="202"/>
      <c r="CB202" s="202"/>
      <c r="CC202" s="202"/>
      <c r="CD202" s="202"/>
      <c r="CE202" s="202"/>
      <c r="CF202" s="202"/>
      <c r="CG202" s="202"/>
      <c r="CH202" s="202"/>
      <c r="CI202" s="202"/>
      <c r="CJ202" s="202"/>
      <c r="CK202" s="202"/>
      <c r="CL202" s="202"/>
      <c r="CM202" s="202"/>
      <c r="CN202" s="202"/>
      <c r="CO202" s="202"/>
      <c r="CP202" s="202"/>
      <c r="CQ202" s="202"/>
      <c r="CR202" s="202"/>
      <c r="CS202" s="202"/>
      <c r="CT202" s="202"/>
      <c r="CU202" s="202"/>
      <c r="CV202" s="202"/>
      <c r="CW202" s="202"/>
      <c r="CX202" s="202"/>
      <c r="CY202" s="202"/>
      <c r="CZ202" s="202"/>
      <c r="DA202" s="202"/>
      <c r="DB202" s="202"/>
      <c r="DC202" s="202"/>
      <c r="DD202" s="202"/>
      <c r="DE202" s="202"/>
      <c r="DF202" s="202"/>
      <c r="DG202" s="202"/>
      <c r="DH202" s="202"/>
      <c r="DI202" s="202"/>
      <c r="DJ202" s="202"/>
      <c r="DK202" s="202"/>
      <c r="DL202" s="202"/>
      <c r="DM202" s="202"/>
      <c r="DN202" s="202"/>
      <c r="DO202" s="202"/>
      <c r="DP202" s="202"/>
      <c r="DQ202" s="202"/>
      <c r="DR202" s="202"/>
      <c r="DS202" s="202"/>
      <c r="DT202" s="202"/>
      <c r="DU202" s="202"/>
      <c r="DV202" s="202"/>
      <c r="DW202" s="202"/>
      <c r="DX202" s="202"/>
      <c r="DY202" s="202"/>
      <c r="DZ202" s="202"/>
      <c r="EA202" s="202"/>
      <c r="EB202" s="202"/>
      <c r="EC202" s="202"/>
      <c r="ED202" s="202"/>
      <c r="EE202" s="202"/>
      <c r="EF202" s="202"/>
      <c r="EG202" s="202"/>
      <c r="EH202" s="202"/>
      <c r="EI202" s="202"/>
      <c r="EJ202" s="202"/>
      <c r="EK202" s="202"/>
      <c r="EL202" s="202"/>
      <c r="EM202" s="202"/>
      <c r="EN202" s="202"/>
      <c r="EO202" s="202"/>
      <c r="EP202" s="202"/>
      <c r="EQ202" s="202"/>
      <c r="ER202" s="202"/>
      <c r="ES202" s="202"/>
      <c r="ET202" s="202"/>
      <c r="EU202" s="202"/>
      <c r="EV202" s="202"/>
      <c r="EW202" s="202"/>
      <c r="EX202" s="202"/>
      <c r="EY202" s="202"/>
      <c r="EZ202" s="202"/>
      <c r="FA202" s="202"/>
      <c r="FB202" s="202"/>
      <c r="FC202" s="202"/>
      <c r="FD202" s="202"/>
      <c r="FE202" s="202"/>
      <c r="FF202" s="202"/>
      <c r="FG202" s="202"/>
      <c r="FH202" s="202"/>
      <c r="FI202" s="202"/>
      <c r="FJ202" s="202"/>
      <c r="FK202" s="202"/>
      <c r="FL202" s="202"/>
      <c r="FM202" s="202"/>
      <c r="FN202" s="202"/>
      <c r="FO202" s="202"/>
      <c r="FP202" s="202"/>
      <c r="FQ202" s="202"/>
      <c r="FR202" s="202"/>
      <c r="FS202" s="202"/>
      <c r="FT202" s="202"/>
      <c r="FU202" s="202"/>
      <c r="FV202" s="202"/>
      <c r="FW202" s="202"/>
      <c r="FX202" s="202"/>
      <c r="FY202" s="202"/>
      <c r="FZ202" s="202"/>
      <c r="GA202" s="202"/>
      <c r="GB202" s="202"/>
    </row>
    <row r="203" spans="1:184" x14ac:dyDescent="0.2">
      <c r="A203" s="205">
        <f t="shared" si="3"/>
        <v>4491</v>
      </c>
      <c r="B203" s="215" t="s">
        <v>2643</v>
      </c>
      <c r="C203" s="216">
        <v>123</v>
      </c>
      <c r="D203" s="217">
        <v>27.399999618530273</v>
      </c>
      <c r="E203" s="218">
        <v>0.41</v>
      </c>
      <c r="F203" s="216">
        <v>122</v>
      </c>
      <c r="G203" s="216">
        <v>1</v>
      </c>
      <c r="H203" s="219" t="s">
        <v>4865</v>
      </c>
      <c r="I203" s="219" t="s">
        <v>4866</v>
      </c>
      <c r="J203" s="217">
        <v>2.5</v>
      </c>
      <c r="K203" s="218">
        <v>0.32</v>
      </c>
      <c r="L203" s="216">
        <v>122</v>
      </c>
      <c r="M203" s="216">
        <v>1</v>
      </c>
      <c r="N203" s="219" t="s">
        <v>4865</v>
      </c>
      <c r="O203" s="219" t="s">
        <v>4866</v>
      </c>
      <c r="P203" s="217">
        <v>7.6999998092651367</v>
      </c>
      <c r="Q203" s="218">
        <v>0.41</v>
      </c>
      <c r="R203" s="216">
        <v>122</v>
      </c>
      <c r="S203" s="216">
        <v>1</v>
      </c>
      <c r="T203" s="219" t="s">
        <v>4865</v>
      </c>
      <c r="U203" s="219" t="s">
        <v>4866</v>
      </c>
      <c r="V203" s="217">
        <v>11.399999618530273</v>
      </c>
      <c r="W203" s="218">
        <v>0.48</v>
      </c>
      <c r="X203" s="216">
        <v>118</v>
      </c>
      <c r="Y203" s="216">
        <v>5</v>
      </c>
      <c r="Z203" s="219" t="s">
        <v>3044</v>
      </c>
      <c r="AA203" s="219" t="s">
        <v>3045</v>
      </c>
      <c r="AB203" s="217">
        <v>5.6999998092651367</v>
      </c>
      <c r="AC203" s="218">
        <v>0.38</v>
      </c>
      <c r="AD203" s="216">
        <v>123</v>
      </c>
      <c r="AF203" s="219" t="s">
        <v>1545</v>
      </c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  <c r="BG203" s="202"/>
      <c r="BH203" s="202"/>
      <c r="BI203" s="202"/>
      <c r="BJ203" s="202"/>
      <c r="BK203" s="202"/>
      <c r="BL203" s="202"/>
      <c r="BM203" s="202"/>
      <c r="BN203" s="202"/>
      <c r="BO203" s="202"/>
      <c r="BP203" s="202"/>
      <c r="BQ203" s="202"/>
      <c r="BR203" s="202"/>
      <c r="BS203" s="202"/>
      <c r="BT203" s="202"/>
      <c r="BU203" s="202"/>
      <c r="BV203" s="202"/>
      <c r="BW203" s="202"/>
      <c r="BX203" s="202"/>
      <c r="BY203" s="202"/>
      <c r="BZ203" s="202"/>
      <c r="CA203" s="202"/>
      <c r="CB203" s="202"/>
      <c r="CC203" s="202"/>
      <c r="CD203" s="202"/>
      <c r="CE203" s="202"/>
      <c r="CF203" s="202"/>
      <c r="CG203" s="202"/>
      <c r="CH203" s="202"/>
      <c r="CI203" s="202"/>
      <c r="CJ203" s="202"/>
      <c r="CK203" s="202"/>
      <c r="CL203" s="202"/>
      <c r="CM203" s="202"/>
      <c r="CN203" s="202"/>
      <c r="CO203" s="202"/>
      <c r="CP203" s="202"/>
      <c r="CQ203" s="202"/>
      <c r="CR203" s="202"/>
      <c r="CS203" s="202"/>
      <c r="CT203" s="202"/>
      <c r="CU203" s="202"/>
      <c r="CV203" s="202"/>
      <c r="CW203" s="202"/>
      <c r="CX203" s="202"/>
      <c r="CY203" s="202"/>
      <c r="CZ203" s="202"/>
      <c r="DA203" s="202"/>
      <c r="DB203" s="202"/>
      <c r="DC203" s="202"/>
      <c r="DD203" s="202"/>
      <c r="DE203" s="202"/>
      <c r="DF203" s="202"/>
      <c r="DG203" s="202"/>
      <c r="DH203" s="202"/>
      <c r="DI203" s="202"/>
      <c r="DJ203" s="202"/>
      <c r="DK203" s="202"/>
      <c r="DL203" s="202"/>
      <c r="DM203" s="202"/>
      <c r="DN203" s="202"/>
      <c r="DO203" s="202"/>
      <c r="DP203" s="202"/>
      <c r="DQ203" s="202"/>
      <c r="DR203" s="202"/>
      <c r="DS203" s="202"/>
      <c r="DT203" s="202"/>
      <c r="DU203" s="202"/>
      <c r="DV203" s="202"/>
      <c r="DW203" s="202"/>
      <c r="DX203" s="202"/>
      <c r="DY203" s="202"/>
      <c r="DZ203" s="202"/>
      <c r="EA203" s="202"/>
      <c r="EB203" s="202"/>
      <c r="EC203" s="202"/>
      <c r="ED203" s="202"/>
      <c r="EE203" s="202"/>
      <c r="EF203" s="202"/>
      <c r="EG203" s="202"/>
      <c r="EH203" s="202"/>
      <c r="EI203" s="202"/>
      <c r="EJ203" s="202"/>
      <c r="EK203" s="202"/>
      <c r="EL203" s="202"/>
      <c r="EM203" s="202"/>
      <c r="EN203" s="202"/>
      <c r="EO203" s="202"/>
      <c r="EP203" s="202"/>
      <c r="EQ203" s="202"/>
      <c r="ER203" s="202"/>
      <c r="ES203" s="202"/>
      <c r="ET203" s="202"/>
      <c r="EU203" s="202"/>
      <c r="EV203" s="202"/>
      <c r="EW203" s="202"/>
      <c r="EX203" s="202"/>
      <c r="EY203" s="202"/>
      <c r="EZ203" s="202"/>
      <c r="FA203" s="202"/>
      <c r="FB203" s="202"/>
      <c r="FC203" s="202"/>
      <c r="FD203" s="202"/>
      <c r="FE203" s="202"/>
      <c r="FF203" s="202"/>
      <c r="FG203" s="202"/>
      <c r="FH203" s="202"/>
      <c r="FI203" s="202"/>
      <c r="FJ203" s="202"/>
      <c r="FK203" s="202"/>
      <c r="FL203" s="202"/>
      <c r="FM203" s="202"/>
      <c r="FN203" s="202"/>
      <c r="FO203" s="202"/>
      <c r="FP203" s="202"/>
      <c r="FQ203" s="202"/>
      <c r="FR203" s="202"/>
      <c r="FS203" s="202"/>
      <c r="FT203" s="202"/>
      <c r="FU203" s="202"/>
      <c r="FV203" s="202"/>
      <c r="FW203" s="202"/>
      <c r="FX203" s="202"/>
      <c r="FY203" s="202"/>
      <c r="FZ203" s="202"/>
      <c r="GA203" s="202"/>
      <c r="GB203" s="202"/>
    </row>
    <row r="204" spans="1:184" x14ac:dyDescent="0.2">
      <c r="A204" s="205">
        <f t="shared" si="3"/>
        <v>4501</v>
      </c>
      <c r="B204" s="204" t="s">
        <v>2654</v>
      </c>
      <c r="C204" s="211">
        <v>30</v>
      </c>
      <c r="D204" s="212">
        <v>26.799999237060547</v>
      </c>
      <c r="E204" s="213">
        <v>0.41</v>
      </c>
      <c r="F204" s="211">
        <v>30</v>
      </c>
      <c r="H204" s="214" t="s">
        <v>1545</v>
      </c>
      <c r="J204" s="212">
        <v>2.5999999046325684</v>
      </c>
      <c r="K204" s="213">
        <v>0.33</v>
      </c>
      <c r="L204" s="211">
        <v>30</v>
      </c>
      <c r="N204" s="214" t="s">
        <v>1545</v>
      </c>
      <c r="P204" s="212">
        <v>7.8000001907348633</v>
      </c>
      <c r="Q204" s="213">
        <v>0.41</v>
      </c>
      <c r="R204" s="211">
        <v>30</v>
      </c>
      <c r="T204" s="214" t="s">
        <v>1545</v>
      </c>
      <c r="V204" s="212">
        <v>11.100000381469727</v>
      </c>
      <c r="W204" s="213">
        <v>0.46</v>
      </c>
      <c r="X204" s="211">
        <v>30</v>
      </c>
      <c r="Z204" s="214" t="s">
        <v>1545</v>
      </c>
      <c r="AB204" s="212">
        <v>5.4000000953674316</v>
      </c>
      <c r="AC204" s="213">
        <v>0.36</v>
      </c>
      <c r="AD204" s="211">
        <v>29</v>
      </c>
      <c r="AE204" s="211">
        <v>1</v>
      </c>
      <c r="AF204" s="214" t="s">
        <v>1734</v>
      </c>
      <c r="AG204" s="214" t="s">
        <v>1735</v>
      </c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  <c r="BF204" s="202"/>
      <c r="BG204" s="202"/>
      <c r="BH204" s="202"/>
      <c r="BI204" s="202"/>
      <c r="BJ204" s="202"/>
      <c r="BK204" s="202"/>
      <c r="BL204" s="202"/>
      <c r="BM204" s="202"/>
      <c r="BN204" s="202"/>
      <c r="BO204" s="202"/>
      <c r="BP204" s="202"/>
      <c r="BQ204" s="202"/>
      <c r="BR204" s="202"/>
      <c r="BS204" s="202"/>
      <c r="BT204" s="202"/>
      <c r="BU204" s="202"/>
      <c r="BV204" s="202"/>
      <c r="BW204" s="202"/>
      <c r="BX204" s="202"/>
      <c r="BY204" s="202"/>
      <c r="BZ204" s="202"/>
      <c r="CA204" s="202"/>
      <c r="CB204" s="202"/>
      <c r="CC204" s="202"/>
      <c r="CD204" s="202"/>
      <c r="CE204" s="202"/>
      <c r="CF204" s="202"/>
      <c r="CG204" s="202"/>
      <c r="CH204" s="202"/>
      <c r="CI204" s="202"/>
      <c r="CJ204" s="202"/>
      <c r="CK204" s="202"/>
      <c r="CL204" s="202"/>
      <c r="CM204" s="202"/>
      <c r="CN204" s="202"/>
      <c r="CO204" s="202"/>
      <c r="CP204" s="202"/>
      <c r="CQ204" s="202"/>
      <c r="CR204" s="202"/>
      <c r="CS204" s="202"/>
      <c r="CT204" s="202"/>
      <c r="CU204" s="202"/>
      <c r="CV204" s="202"/>
      <c r="CW204" s="202"/>
      <c r="CX204" s="202"/>
      <c r="CY204" s="202"/>
      <c r="CZ204" s="202"/>
      <c r="DA204" s="202"/>
      <c r="DB204" s="202"/>
      <c r="DC204" s="202"/>
      <c r="DD204" s="202"/>
      <c r="DE204" s="202"/>
      <c r="DF204" s="202"/>
      <c r="DG204" s="202"/>
      <c r="DH204" s="202"/>
      <c r="DI204" s="202"/>
      <c r="DJ204" s="202"/>
      <c r="DK204" s="202"/>
      <c r="DL204" s="202"/>
      <c r="DM204" s="202"/>
      <c r="DN204" s="202"/>
      <c r="DO204" s="202"/>
      <c r="DP204" s="202"/>
      <c r="DQ204" s="202"/>
      <c r="DR204" s="202"/>
      <c r="DS204" s="202"/>
      <c r="DT204" s="202"/>
      <c r="DU204" s="202"/>
      <c r="DV204" s="202"/>
      <c r="DW204" s="202"/>
      <c r="DX204" s="202"/>
      <c r="DY204" s="202"/>
      <c r="DZ204" s="202"/>
      <c r="EA204" s="202"/>
      <c r="EB204" s="202"/>
      <c r="EC204" s="202"/>
      <c r="ED204" s="202"/>
      <c r="EE204" s="202"/>
      <c r="EF204" s="202"/>
      <c r="EG204" s="202"/>
      <c r="EH204" s="202"/>
      <c r="EI204" s="202"/>
      <c r="EJ204" s="202"/>
      <c r="EK204" s="202"/>
      <c r="EL204" s="202"/>
      <c r="EM204" s="202"/>
      <c r="EN204" s="202"/>
      <c r="EO204" s="202"/>
      <c r="EP204" s="202"/>
      <c r="EQ204" s="202"/>
      <c r="ER204" s="202"/>
      <c r="ES204" s="202"/>
      <c r="ET204" s="202"/>
      <c r="EU204" s="202"/>
      <c r="EV204" s="202"/>
      <c r="EW204" s="202"/>
      <c r="EX204" s="202"/>
      <c r="EY204" s="202"/>
      <c r="EZ204" s="202"/>
      <c r="FA204" s="202"/>
      <c r="FB204" s="202"/>
      <c r="FC204" s="202"/>
      <c r="FD204" s="202"/>
      <c r="FE204" s="202"/>
      <c r="FF204" s="202"/>
      <c r="FG204" s="202"/>
      <c r="FH204" s="202"/>
      <c r="FI204" s="202"/>
      <c r="FJ204" s="202"/>
      <c r="FK204" s="202"/>
      <c r="FL204" s="202"/>
      <c r="FM204" s="202"/>
      <c r="FN204" s="202"/>
      <c r="FO204" s="202"/>
      <c r="FP204" s="202"/>
      <c r="FQ204" s="202"/>
      <c r="FR204" s="202"/>
      <c r="FS204" s="202"/>
      <c r="FT204" s="202"/>
      <c r="FU204" s="202"/>
      <c r="FV204" s="202"/>
      <c r="FW204" s="202"/>
      <c r="FX204" s="202"/>
      <c r="FY204" s="202"/>
      <c r="FZ204" s="202"/>
      <c r="GA204" s="202"/>
      <c r="GB204" s="202"/>
    </row>
    <row r="205" spans="1:184" x14ac:dyDescent="0.2">
      <c r="A205" s="205">
        <f t="shared" si="3"/>
        <v>4511</v>
      </c>
      <c r="B205" s="215" t="s">
        <v>2655</v>
      </c>
      <c r="C205" s="216">
        <v>124</v>
      </c>
      <c r="D205" s="217">
        <v>32.599998474121094</v>
      </c>
      <c r="E205" s="218">
        <v>0.49</v>
      </c>
      <c r="F205" s="216">
        <v>114</v>
      </c>
      <c r="G205" s="216">
        <v>10</v>
      </c>
      <c r="H205" s="219" t="s">
        <v>3912</v>
      </c>
      <c r="I205" s="219" t="s">
        <v>3913</v>
      </c>
      <c r="J205" s="217">
        <v>2.7999999523162842</v>
      </c>
      <c r="K205" s="218">
        <v>0.36</v>
      </c>
      <c r="L205" s="216">
        <v>115</v>
      </c>
      <c r="M205" s="216">
        <v>9</v>
      </c>
      <c r="N205" s="219" t="s">
        <v>4269</v>
      </c>
      <c r="O205" s="219" t="s">
        <v>4270</v>
      </c>
      <c r="P205" s="217">
        <v>8.6000003814697266</v>
      </c>
      <c r="Q205" s="218">
        <v>0.45</v>
      </c>
      <c r="R205" s="216">
        <v>117</v>
      </c>
      <c r="S205" s="216">
        <v>7</v>
      </c>
      <c r="T205" s="219" t="s">
        <v>3028</v>
      </c>
      <c r="U205" s="219" t="s">
        <v>3029</v>
      </c>
      <c r="V205" s="217">
        <v>13.699999809265137</v>
      </c>
      <c r="W205" s="218">
        <v>0.56999999999999995</v>
      </c>
      <c r="X205" s="216">
        <v>89</v>
      </c>
      <c r="Y205" s="216">
        <v>35</v>
      </c>
      <c r="Z205" s="219" t="s">
        <v>4867</v>
      </c>
      <c r="AA205" s="219" t="s">
        <v>4868</v>
      </c>
      <c r="AB205" s="217">
        <v>7.5</v>
      </c>
      <c r="AC205" s="218">
        <v>0.5</v>
      </c>
      <c r="AD205" s="216">
        <v>106</v>
      </c>
      <c r="AE205" s="216">
        <v>18</v>
      </c>
      <c r="AF205" s="219" t="s">
        <v>4271</v>
      </c>
      <c r="AG205" s="219" t="s">
        <v>4272</v>
      </c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  <c r="BF205" s="202"/>
      <c r="BG205" s="202"/>
      <c r="BH205" s="202"/>
      <c r="BI205" s="202"/>
      <c r="BJ205" s="202"/>
      <c r="BK205" s="202"/>
      <c r="BL205" s="202"/>
      <c r="BM205" s="202"/>
      <c r="BN205" s="202"/>
      <c r="BO205" s="202"/>
      <c r="BP205" s="202"/>
      <c r="BQ205" s="202"/>
      <c r="BR205" s="202"/>
      <c r="BS205" s="202"/>
      <c r="BT205" s="202"/>
      <c r="BU205" s="202"/>
      <c r="BV205" s="202"/>
      <c r="BW205" s="202"/>
      <c r="BX205" s="202"/>
      <c r="BY205" s="202"/>
      <c r="BZ205" s="202"/>
      <c r="CA205" s="202"/>
      <c r="CB205" s="202"/>
      <c r="CC205" s="202"/>
      <c r="CD205" s="202"/>
      <c r="CE205" s="202"/>
      <c r="CF205" s="202"/>
      <c r="CG205" s="202"/>
      <c r="CH205" s="202"/>
      <c r="CI205" s="202"/>
      <c r="CJ205" s="202"/>
      <c r="CK205" s="202"/>
      <c r="CL205" s="202"/>
      <c r="CM205" s="202"/>
      <c r="CN205" s="202"/>
      <c r="CO205" s="202"/>
      <c r="CP205" s="202"/>
      <c r="CQ205" s="202"/>
      <c r="CR205" s="202"/>
      <c r="CS205" s="202"/>
      <c r="CT205" s="202"/>
      <c r="CU205" s="202"/>
      <c r="CV205" s="202"/>
      <c r="CW205" s="202"/>
      <c r="CX205" s="202"/>
      <c r="CY205" s="202"/>
      <c r="CZ205" s="202"/>
      <c r="DA205" s="202"/>
      <c r="DB205" s="202"/>
      <c r="DC205" s="202"/>
      <c r="DD205" s="202"/>
      <c r="DE205" s="202"/>
      <c r="DF205" s="202"/>
      <c r="DG205" s="202"/>
      <c r="DH205" s="202"/>
      <c r="DI205" s="202"/>
      <c r="DJ205" s="202"/>
      <c r="DK205" s="202"/>
      <c r="DL205" s="202"/>
      <c r="DM205" s="202"/>
      <c r="DN205" s="202"/>
      <c r="DO205" s="202"/>
      <c r="DP205" s="202"/>
      <c r="DQ205" s="202"/>
      <c r="DR205" s="202"/>
      <c r="DS205" s="202"/>
      <c r="DT205" s="202"/>
      <c r="DU205" s="202"/>
      <c r="DV205" s="202"/>
      <c r="DW205" s="202"/>
      <c r="DX205" s="202"/>
      <c r="DY205" s="202"/>
      <c r="DZ205" s="202"/>
      <c r="EA205" s="202"/>
      <c r="EB205" s="202"/>
      <c r="EC205" s="202"/>
      <c r="ED205" s="202"/>
      <c r="EE205" s="202"/>
      <c r="EF205" s="202"/>
      <c r="EG205" s="202"/>
      <c r="EH205" s="202"/>
      <c r="EI205" s="202"/>
      <c r="EJ205" s="202"/>
      <c r="EK205" s="202"/>
      <c r="EL205" s="202"/>
      <c r="EM205" s="202"/>
      <c r="EN205" s="202"/>
      <c r="EO205" s="202"/>
      <c r="EP205" s="202"/>
      <c r="EQ205" s="202"/>
      <c r="ER205" s="202"/>
      <c r="ES205" s="202"/>
      <c r="ET205" s="202"/>
      <c r="EU205" s="202"/>
      <c r="EV205" s="202"/>
      <c r="EW205" s="202"/>
      <c r="EX205" s="202"/>
      <c r="EY205" s="202"/>
      <c r="EZ205" s="202"/>
      <c r="FA205" s="202"/>
      <c r="FB205" s="202"/>
      <c r="FC205" s="202"/>
      <c r="FD205" s="202"/>
      <c r="FE205" s="202"/>
      <c r="FF205" s="202"/>
      <c r="FG205" s="202"/>
      <c r="FH205" s="202"/>
      <c r="FI205" s="202"/>
      <c r="FJ205" s="202"/>
      <c r="FK205" s="202"/>
      <c r="FL205" s="202"/>
      <c r="FM205" s="202"/>
      <c r="FN205" s="202"/>
      <c r="FO205" s="202"/>
      <c r="FP205" s="202"/>
      <c r="FQ205" s="202"/>
      <c r="FR205" s="202"/>
      <c r="FS205" s="202"/>
      <c r="FT205" s="202"/>
      <c r="FU205" s="202"/>
      <c r="FV205" s="202"/>
      <c r="FW205" s="202"/>
      <c r="FX205" s="202"/>
      <c r="FY205" s="202"/>
      <c r="FZ205" s="202"/>
      <c r="GA205" s="202"/>
      <c r="GB205" s="202"/>
    </row>
    <row r="206" spans="1:184" x14ac:dyDescent="0.2">
      <c r="A206" s="205">
        <f t="shared" si="3"/>
        <v>4541</v>
      </c>
      <c r="B206" s="204" t="s">
        <v>2662</v>
      </c>
      <c r="C206" s="211">
        <v>59</v>
      </c>
      <c r="D206" s="212">
        <v>26</v>
      </c>
      <c r="E206" s="213">
        <v>0.39</v>
      </c>
      <c r="F206" s="211">
        <v>58</v>
      </c>
      <c r="G206" s="211">
        <v>1</v>
      </c>
      <c r="H206" s="214" t="s">
        <v>2029</v>
      </c>
      <c r="I206" s="214" t="s">
        <v>2030</v>
      </c>
      <c r="J206" s="212">
        <v>2.5999999046325684</v>
      </c>
      <c r="K206" s="213">
        <v>0.33</v>
      </c>
      <c r="L206" s="211">
        <v>58</v>
      </c>
      <c r="M206" s="211">
        <v>1</v>
      </c>
      <c r="N206" s="214" t="s">
        <v>2029</v>
      </c>
      <c r="O206" s="214" t="s">
        <v>2030</v>
      </c>
      <c r="P206" s="212">
        <v>7.0999999046325684</v>
      </c>
      <c r="Q206" s="213">
        <v>0.38</v>
      </c>
      <c r="R206" s="211">
        <v>58</v>
      </c>
      <c r="S206" s="211">
        <v>1</v>
      </c>
      <c r="T206" s="214" t="s">
        <v>2029</v>
      </c>
      <c r="U206" s="214" t="s">
        <v>2030</v>
      </c>
      <c r="V206" s="212">
        <v>10.5</v>
      </c>
      <c r="W206" s="213">
        <v>0.44</v>
      </c>
      <c r="X206" s="211">
        <v>54</v>
      </c>
      <c r="Y206" s="211">
        <v>5</v>
      </c>
      <c r="Z206" s="214" t="s">
        <v>2375</v>
      </c>
      <c r="AA206" s="214" t="s">
        <v>2376</v>
      </c>
      <c r="AB206" s="212">
        <v>5.6999998092651367</v>
      </c>
      <c r="AC206" s="213">
        <v>0.38</v>
      </c>
      <c r="AD206" s="211">
        <v>56</v>
      </c>
      <c r="AE206" s="211">
        <v>3</v>
      </c>
      <c r="AF206" s="214" t="s">
        <v>3348</v>
      </c>
      <c r="AG206" s="214" t="s">
        <v>3349</v>
      </c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  <c r="BF206" s="202"/>
      <c r="BG206" s="202"/>
      <c r="BH206" s="202"/>
      <c r="BI206" s="202"/>
      <c r="BJ206" s="202"/>
      <c r="BK206" s="202"/>
      <c r="BL206" s="202"/>
      <c r="BM206" s="202"/>
      <c r="BN206" s="202"/>
      <c r="BO206" s="202"/>
      <c r="BP206" s="202"/>
      <c r="BQ206" s="202"/>
      <c r="BR206" s="202"/>
      <c r="BS206" s="202"/>
      <c r="BT206" s="202"/>
      <c r="BU206" s="202"/>
      <c r="BV206" s="202"/>
      <c r="BW206" s="202"/>
      <c r="BX206" s="202"/>
      <c r="BY206" s="202"/>
      <c r="BZ206" s="202"/>
      <c r="CA206" s="202"/>
      <c r="CB206" s="202"/>
      <c r="CC206" s="202"/>
      <c r="CD206" s="202"/>
      <c r="CE206" s="202"/>
      <c r="CF206" s="202"/>
      <c r="CG206" s="202"/>
      <c r="CH206" s="202"/>
      <c r="CI206" s="202"/>
      <c r="CJ206" s="202"/>
      <c r="CK206" s="202"/>
      <c r="CL206" s="202"/>
      <c r="CM206" s="202"/>
      <c r="CN206" s="202"/>
      <c r="CO206" s="202"/>
      <c r="CP206" s="202"/>
      <c r="CQ206" s="202"/>
      <c r="CR206" s="202"/>
      <c r="CS206" s="202"/>
      <c r="CT206" s="202"/>
      <c r="CU206" s="202"/>
      <c r="CV206" s="202"/>
      <c r="CW206" s="202"/>
      <c r="CX206" s="202"/>
      <c r="CY206" s="202"/>
      <c r="CZ206" s="202"/>
      <c r="DA206" s="202"/>
      <c r="DB206" s="202"/>
      <c r="DC206" s="202"/>
      <c r="DD206" s="202"/>
      <c r="DE206" s="202"/>
      <c r="DF206" s="202"/>
      <c r="DG206" s="202"/>
      <c r="DH206" s="202"/>
      <c r="DI206" s="202"/>
      <c r="DJ206" s="202"/>
      <c r="DK206" s="202"/>
      <c r="DL206" s="202"/>
      <c r="DM206" s="202"/>
      <c r="DN206" s="202"/>
      <c r="DO206" s="202"/>
      <c r="DP206" s="202"/>
      <c r="DQ206" s="202"/>
      <c r="DR206" s="202"/>
      <c r="DS206" s="202"/>
      <c r="DT206" s="202"/>
      <c r="DU206" s="202"/>
      <c r="DV206" s="202"/>
      <c r="DW206" s="202"/>
      <c r="DX206" s="202"/>
      <c r="DY206" s="202"/>
      <c r="DZ206" s="202"/>
      <c r="EA206" s="202"/>
      <c r="EB206" s="202"/>
      <c r="EC206" s="202"/>
      <c r="ED206" s="202"/>
      <c r="EE206" s="202"/>
      <c r="EF206" s="202"/>
      <c r="EG206" s="202"/>
      <c r="EH206" s="202"/>
      <c r="EI206" s="202"/>
      <c r="EJ206" s="202"/>
      <c r="EK206" s="202"/>
      <c r="EL206" s="202"/>
      <c r="EM206" s="202"/>
      <c r="EN206" s="202"/>
      <c r="EO206" s="202"/>
      <c r="EP206" s="202"/>
      <c r="EQ206" s="202"/>
      <c r="ER206" s="202"/>
      <c r="ES206" s="202"/>
      <c r="ET206" s="202"/>
      <c r="EU206" s="202"/>
      <c r="EV206" s="202"/>
      <c r="EW206" s="202"/>
      <c r="EX206" s="202"/>
      <c r="EY206" s="202"/>
      <c r="EZ206" s="202"/>
      <c r="FA206" s="202"/>
      <c r="FB206" s="202"/>
      <c r="FC206" s="202"/>
      <c r="FD206" s="202"/>
      <c r="FE206" s="202"/>
      <c r="FF206" s="202"/>
      <c r="FG206" s="202"/>
      <c r="FH206" s="202"/>
      <c r="FI206" s="202"/>
      <c r="FJ206" s="202"/>
      <c r="FK206" s="202"/>
      <c r="FL206" s="202"/>
      <c r="FM206" s="202"/>
      <c r="FN206" s="202"/>
      <c r="FO206" s="202"/>
      <c r="FP206" s="202"/>
      <c r="FQ206" s="202"/>
      <c r="FR206" s="202"/>
      <c r="FS206" s="202"/>
      <c r="FT206" s="202"/>
      <c r="FU206" s="202"/>
      <c r="FV206" s="202"/>
      <c r="FW206" s="202"/>
      <c r="FX206" s="202"/>
      <c r="FY206" s="202"/>
      <c r="FZ206" s="202"/>
      <c r="GA206" s="202"/>
      <c r="GB206" s="202"/>
    </row>
    <row r="207" spans="1:184" x14ac:dyDescent="0.2">
      <c r="A207" s="205">
        <f t="shared" ref="A207:A271" si="4">IFERROR(VALUE(LEFT(B207,4)),"")</f>
        <v>4581</v>
      </c>
      <c r="B207" s="215" t="s">
        <v>2667</v>
      </c>
      <c r="C207" s="216">
        <v>141</v>
      </c>
      <c r="D207" s="217">
        <v>30.799999237060547</v>
      </c>
      <c r="E207" s="218">
        <v>0.47</v>
      </c>
      <c r="F207" s="216">
        <v>134</v>
      </c>
      <c r="G207" s="216">
        <v>7</v>
      </c>
      <c r="H207" s="219" t="s">
        <v>4564</v>
      </c>
      <c r="I207" s="219" t="s">
        <v>4565</v>
      </c>
      <c r="J207" s="217">
        <v>3.0999999046325684</v>
      </c>
      <c r="K207" s="218">
        <v>0.39</v>
      </c>
      <c r="L207" s="216">
        <v>134</v>
      </c>
      <c r="M207" s="216">
        <v>7</v>
      </c>
      <c r="N207" s="219" t="s">
        <v>4564</v>
      </c>
      <c r="O207" s="219" t="s">
        <v>4565</v>
      </c>
      <c r="P207" s="217">
        <v>8.3999996185302734</v>
      </c>
      <c r="Q207" s="218">
        <v>0.44</v>
      </c>
      <c r="R207" s="216">
        <v>135</v>
      </c>
      <c r="S207" s="216">
        <v>6</v>
      </c>
      <c r="T207" s="219" t="s">
        <v>2513</v>
      </c>
      <c r="U207" s="219" t="s">
        <v>2514</v>
      </c>
      <c r="V207" s="217">
        <v>12.300000190734863</v>
      </c>
      <c r="W207" s="218">
        <v>0.51</v>
      </c>
      <c r="X207" s="216">
        <v>121</v>
      </c>
      <c r="Y207" s="216">
        <v>20</v>
      </c>
      <c r="Z207" s="219" t="s">
        <v>2802</v>
      </c>
      <c r="AA207" s="219" t="s">
        <v>2803</v>
      </c>
      <c r="AB207" s="217">
        <v>7</v>
      </c>
      <c r="AC207" s="218">
        <v>0.47</v>
      </c>
      <c r="AD207" s="216">
        <v>125</v>
      </c>
      <c r="AE207" s="216">
        <v>16</v>
      </c>
      <c r="AF207" s="219" t="s">
        <v>4869</v>
      </c>
      <c r="AG207" s="219" t="s">
        <v>4870</v>
      </c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  <c r="BF207" s="202"/>
      <c r="BG207" s="202"/>
      <c r="BH207" s="202"/>
      <c r="BI207" s="202"/>
      <c r="BJ207" s="202"/>
      <c r="BK207" s="202"/>
      <c r="BL207" s="202"/>
      <c r="BM207" s="202"/>
      <c r="BN207" s="202"/>
      <c r="BO207" s="202"/>
      <c r="BP207" s="202"/>
      <c r="BQ207" s="202"/>
      <c r="BR207" s="202"/>
      <c r="BS207" s="202"/>
      <c r="BT207" s="202"/>
      <c r="BU207" s="202"/>
      <c r="BV207" s="202"/>
      <c r="BW207" s="202"/>
      <c r="BX207" s="202"/>
      <c r="BY207" s="202"/>
      <c r="BZ207" s="202"/>
      <c r="CA207" s="202"/>
      <c r="CB207" s="202"/>
      <c r="CC207" s="202"/>
      <c r="CD207" s="202"/>
      <c r="CE207" s="202"/>
      <c r="CF207" s="202"/>
      <c r="CG207" s="202"/>
      <c r="CH207" s="202"/>
      <c r="CI207" s="202"/>
      <c r="CJ207" s="202"/>
      <c r="CK207" s="202"/>
      <c r="CL207" s="202"/>
      <c r="CM207" s="202"/>
      <c r="CN207" s="202"/>
      <c r="CO207" s="202"/>
      <c r="CP207" s="202"/>
      <c r="CQ207" s="202"/>
      <c r="CR207" s="202"/>
      <c r="CS207" s="202"/>
      <c r="CT207" s="202"/>
      <c r="CU207" s="202"/>
      <c r="CV207" s="202"/>
      <c r="CW207" s="202"/>
      <c r="CX207" s="202"/>
      <c r="CY207" s="202"/>
      <c r="CZ207" s="202"/>
      <c r="DA207" s="202"/>
      <c r="DB207" s="202"/>
      <c r="DC207" s="202"/>
      <c r="DD207" s="202"/>
      <c r="DE207" s="202"/>
      <c r="DF207" s="202"/>
      <c r="DG207" s="202"/>
      <c r="DH207" s="202"/>
      <c r="DI207" s="202"/>
      <c r="DJ207" s="202"/>
      <c r="DK207" s="202"/>
      <c r="DL207" s="202"/>
      <c r="DM207" s="202"/>
      <c r="DN207" s="202"/>
      <c r="DO207" s="202"/>
      <c r="DP207" s="202"/>
      <c r="DQ207" s="202"/>
      <c r="DR207" s="202"/>
      <c r="DS207" s="202"/>
      <c r="DT207" s="202"/>
      <c r="DU207" s="202"/>
      <c r="DV207" s="202"/>
      <c r="DW207" s="202"/>
      <c r="DX207" s="202"/>
      <c r="DY207" s="202"/>
      <c r="DZ207" s="202"/>
      <c r="EA207" s="202"/>
      <c r="EB207" s="202"/>
      <c r="EC207" s="202"/>
      <c r="ED207" s="202"/>
      <c r="EE207" s="202"/>
      <c r="EF207" s="202"/>
      <c r="EG207" s="202"/>
      <c r="EH207" s="202"/>
      <c r="EI207" s="202"/>
      <c r="EJ207" s="202"/>
      <c r="EK207" s="202"/>
      <c r="EL207" s="202"/>
      <c r="EM207" s="202"/>
      <c r="EN207" s="202"/>
      <c r="EO207" s="202"/>
      <c r="EP207" s="202"/>
      <c r="EQ207" s="202"/>
      <c r="ER207" s="202"/>
      <c r="ES207" s="202"/>
      <c r="ET207" s="202"/>
      <c r="EU207" s="202"/>
      <c r="EV207" s="202"/>
      <c r="EW207" s="202"/>
      <c r="EX207" s="202"/>
      <c r="EY207" s="202"/>
      <c r="EZ207" s="202"/>
      <c r="FA207" s="202"/>
      <c r="FB207" s="202"/>
      <c r="FC207" s="202"/>
      <c r="FD207" s="202"/>
      <c r="FE207" s="202"/>
      <c r="FF207" s="202"/>
      <c r="FG207" s="202"/>
      <c r="FH207" s="202"/>
      <c r="FI207" s="202"/>
      <c r="FJ207" s="202"/>
      <c r="FK207" s="202"/>
      <c r="FL207" s="202"/>
      <c r="FM207" s="202"/>
      <c r="FN207" s="202"/>
      <c r="FO207" s="202"/>
      <c r="FP207" s="202"/>
      <c r="FQ207" s="202"/>
      <c r="FR207" s="202"/>
      <c r="FS207" s="202"/>
      <c r="FT207" s="202"/>
      <c r="FU207" s="202"/>
      <c r="FV207" s="202"/>
      <c r="FW207" s="202"/>
      <c r="FX207" s="202"/>
      <c r="FY207" s="202"/>
      <c r="FZ207" s="202"/>
      <c r="GA207" s="202"/>
      <c r="GB207" s="202"/>
    </row>
    <row r="208" spans="1:184" x14ac:dyDescent="0.2">
      <c r="A208" s="205">
        <f t="shared" si="4"/>
        <v>4651</v>
      </c>
      <c r="B208" s="204" t="s">
        <v>2676</v>
      </c>
      <c r="C208" s="211">
        <v>25</v>
      </c>
      <c r="D208" s="212">
        <v>25.200000762939453</v>
      </c>
      <c r="E208" s="213">
        <v>0.38</v>
      </c>
      <c r="F208" s="211">
        <v>25</v>
      </c>
      <c r="H208" s="214" t="s">
        <v>1545</v>
      </c>
      <c r="J208" s="212">
        <v>2.0999999046325684</v>
      </c>
      <c r="K208" s="213">
        <v>0.27</v>
      </c>
      <c r="L208" s="211">
        <v>25</v>
      </c>
      <c r="N208" s="214" t="s">
        <v>1545</v>
      </c>
      <c r="P208" s="212">
        <v>6.8000001907348633</v>
      </c>
      <c r="Q208" s="213">
        <v>0.36</v>
      </c>
      <c r="R208" s="211">
        <v>25</v>
      </c>
      <c r="T208" s="214" t="s">
        <v>1545</v>
      </c>
      <c r="V208" s="212">
        <v>11.100000381469727</v>
      </c>
      <c r="W208" s="213">
        <v>0.46</v>
      </c>
      <c r="X208" s="211">
        <v>23</v>
      </c>
      <c r="Y208" s="211">
        <v>2</v>
      </c>
      <c r="Z208" s="214" t="s">
        <v>3539</v>
      </c>
      <c r="AA208" s="214" t="s">
        <v>3540</v>
      </c>
      <c r="AB208" s="212">
        <v>5.3000001907348633</v>
      </c>
      <c r="AC208" s="213">
        <v>0.35</v>
      </c>
      <c r="AD208" s="211">
        <v>25</v>
      </c>
      <c r="AF208" s="214" t="s">
        <v>1545</v>
      </c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  <c r="BF208" s="202"/>
      <c r="BG208" s="202"/>
      <c r="BH208" s="202"/>
      <c r="BI208" s="202"/>
      <c r="BJ208" s="202"/>
      <c r="BK208" s="202"/>
      <c r="BL208" s="202"/>
      <c r="BM208" s="202"/>
      <c r="BN208" s="202"/>
      <c r="BO208" s="202"/>
      <c r="BP208" s="202"/>
      <c r="BQ208" s="202"/>
      <c r="BR208" s="202"/>
      <c r="BS208" s="202"/>
      <c r="BT208" s="202"/>
      <c r="BU208" s="202"/>
      <c r="BV208" s="202"/>
      <c r="BW208" s="202"/>
      <c r="BX208" s="202"/>
      <c r="BY208" s="202"/>
      <c r="BZ208" s="202"/>
      <c r="CA208" s="202"/>
      <c r="CB208" s="202"/>
      <c r="CC208" s="202"/>
      <c r="CD208" s="202"/>
      <c r="CE208" s="202"/>
      <c r="CF208" s="202"/>
      <c r="CG208" s="202"/>
      <c r="CH208" s="202"/>
      <c r="CI208" s="202"/>
      <c r="CJ208" s="202"/>
      <c r="CK208" s="202"/>
      <c r="CL208" s="202"/>
      <c r="CM208" s="202"/>
      <c r="CN208" s="202"/>
      <c r="CO208" s="202"/>
      <c r="CP208" s="202"/>
      <c r="CQ208" s="202"/>
      <c r="CR208" s="202"/>
      <c r="CS208" s="202"/>
      <c r="CT208" s="202"/>
      <c r="CU208" s="202"/>
      <c r="CV208" s="202"/>
      <c r="CW208" s="202"/>
      <c r="CX208" s="202"/>
      <c r="CY208" s="202"/>
      <c r="CZ208" s="202"/>
      <c r="DA208" s="202"/>
      <c r="DB208" s="202"/>
      <c r="DC208" s="202"/>
      <c r="DD208" s="202"/>
      <c r="DE208" s="202"/>
      <c r="DF208" s="202"/>
      <c r="DG208" s="202"/>
      <c r="DH208" s="202"/>
      <c r="DI208" s="202"/>
      <c r="DJ208" s="202"/>
      <c r="DK208" s="202"/>
      <c r="DL208" s="202"/>
      <c r="DM208" s="202"/>
      <c r="DN208" s="202"/>
      <c r="DO208" s="202"/>
      <c r="DP208" s="202"/>
      <c r="DQ208" s="202"/>
      <c r="DR208" s="202"/>
      <c r="DS208" s="202"/>
      <c r="DT208" s="202"/>
      <c r="DU208" s="202"/>
      <c r="DV208" s="202"/>
      <c r="DW208" s="202"/>
      <c r="DX208" s="202"/>
      <c r="DY208" s="202"/>
      <c r="DZ208" s="202"/>
      <c r="EA208" s="202"/>
      <c r="EB208" s="202"/>
      <c r="EC208" s="202"/>
      <c r="ED208" s="202"/>
      <c r="EE208" s="202"/>
      <c r="EF208" s="202"/>
      <c r="EG208" s="202"/>
      <c r="EH208" s="202"/>
      <c r="EI208" s="202"/>
      <c r="EJ208" s="202"/>
      <c r="EK208" s="202"/>
      <c r="EL208" s="202"/>
      <c r="EM208" s="202"/>
      <c r="EN208" s="202"/>
      <c r="EO208" s="202"/>
      <c r="EP208" s="202"/>
      <c r="EQ208" s="202"/>
      <c r="ER208" s="202"/>
      <c r="ES208" s="202"/>
      <c r="ET208" s="202"/>
      <c r="EU208" s="202"/>
      <c r="EV208" s="202"/>
      <c r="EW208" s="202"/>
      <c r="EX208" s="202"/>
      <c r="EY208" s="202"/>
      <c r="EZ208" s="202"/>
      <c r="FA208" s="202"/>
      <c r="FB208" s="202"/>
      <c r="FC208" s="202"/>
      <c r="FD208" s="202"/>
      <c r="FE208" s="202"/>
      <c r="FF208" s="202"/>
      <c r="FG208" s="202"/>
      <c r="FH208" s="202"/>
      <c r="FI208" s="202"/>
      <c r="FJ208" s="202"/>
      <c r="FK208" s="202"/>
      <c r="FL208" s="202"/>
      <c r="FM208" s="202"/>
      <c r="FN208" s="202"/>
      <c r="FO208" s="202"/>
      <c r="FP208" s="202"/>
      <c r="FQ208" s="202"/>
      <c r="FR208" s="202"/>
      <c r="FS208" s="202"/>
      <c r="FT208" s="202"/>
      <c r="FU208" s="202"/>
      <c r="FV208" s="202"/>
      <c r="FW208" s="202"/>
      <c r="FX208" s="202"/>
      <c r="FY208" s="202"/>
      <c r="FZ208" s="202"/>
      <c r="GA208" s="202"/>
      <c r="GB208" s="202"/>
    </row>
    <row r="209" spans="1:184" x14ac:dyDescent="0.2">
      <c r="A209" s="205">
        <f t="shared" si="4"/>
        <v>4681</v>
      </c>
      <c r="B209" s="215" t="s">
        <v>2677</v>
      </c>
      <c r="C209" s="216">
        <v>144</v>
      </c>
      <c r="D209" s="217">
        <v>30</v>
      </c>
      <c r="E209" s="218">
        <v>0.45</v>
      </c>
      <c r="F209" s="216">
        <v>138</v>
      </c>
      <c r="G209" s="216">
        <v>6</v>
      </c>
      <c r="H209" s="219" t="s">
        <v>1769</v>
      </c>
      <c r="I209" s="219" t="s">
        <v>1770</v>
      </c>
      <c r="J209" s="217">
        <v>2.9000000953674316</v>
      </c>
      <c r="K209" s="218">
        <v>0.36</v>
      </c>
      <c r="L209" s="216">
        <v>133</v>
      </c>
      <c r="M209" s="216">
        <v>11</v>
      </c>
      <c r="N209" s="219" t="s">
        <v>3024</v>
      </c>
      <c r="O209" s="219" t="s">
        <v>3025</v>
      </c>
      <c r="P209" s="217">
        <v>8.1000003814697266</v>
      </c>
      <c r="Q209" s="218">
        <v>0.43</v>
      </c>
      <c r="R209" s="216">
        <v>138</v>
      </c>
      <c r="S209" s="216">
        <v>6</v>
      </c>
      <c r="T209" s="219" t="s">
        <v>1769</v>
      </c>
      <c r="U209" s="219" t="s">
        <v>1770</v>
      </c>
      <c r="V209" s="217">
        <v>12.5</v>
      </c>
      <c r="W209" s="218">
        <v>0.52</v>
      </c>
      <c r="X209" s="216">
        <v>123</v>
      </c>
      <c r="Y209" s="216">
        <v>21</v>
      </c>
      <c r="Z209" s="219" t="s">
        <v>4871</v>
      </c>
      <c r="AA209" s="219" t="s">
        <v>4872</v>
      </c>
      <c r="AB209" s="217">
        <v>6.5</v>
      </c>
      <c r="AC209" s="218">
        <v>0.43</v>
      </c>
      <c r="AD209" s="216">
        <v>137</v>
      </c>
      <c r="AE209" s="216">
        <v>7</v>
      </c>
      <c r="AF209" s="219" t="s">
        <v>1654</v>
      </c>
      <c r="AG209" s="219" t="s">
        <v>1655</v>
      </c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  <c r="BF209" s="202"/>
      <c r="BG209" s="202"/>
      <c r="BH209" s="202"/>
      <c r="BI209" s="202"/>
      <c r="BJ209" s="202"/>
      <c r="BK209" s="202"/>
      <c r="BL209" s="202"/>
      <c r="BM209" s="202"/>
      <c r="BN209" s="202"/>
      <c r="BO209" s="202"/>
      <c r="BP209" s="202"/>
      <c r="BQ209" s="202"/>
      <c r="BR209" s="202"/>
      <c r="BS209" s="202"/>
      <c r="BT209" s="202"/>
      <c r="BU209" s="202"/>
      <c r="BV209" s="202"/>
      <c r="BW209" s="202"/>
      <c r="BX209" s="202"/>
      <c r="BY209" s="202"/>
      <c r="BZ209" s="202"/>
      <c r="CA209" s="202"/>
      <c r="CB209" s="202"/>
      <c r="CC209" s="202"/>
      <c r="CD209" s="202"/>
      <c r="CE209" s="202"/>
      <c r="CF209" s="202"/>
      <c r="CG209" s="202"/>
      <c r="CH209" s="202"/>
      <c r="CI209" s="202"/>
      <c r="CJ209" s="202"/>
      <c r="CK209" s="202"/>
      <c r="CL209" s="202"/>
      <c r="CM209" s="202"/>
      <c r="CN209" s="202"/>
      <c r="CO209" s="202"/>
      <c r="CP209" s="202"/>
      <c r="CQ209" s="202"/>
      <c r="CR209" s="202"/>
      <c r="CS209" s="202"/>
      <c r="CT209" s="202"/>
      <c r="CU209" s="202"/>
      <c r="CV209" s="202"/>
      <c r="CW209" s="202"/>
      <c r="CX209" s="202"/>
      <c r="CY209" s="202"/>
      <c r="CZ209" s="202"/>
      <c r="DA209" s="202"/>
      <c r="DB209" s="202"/>
      <c r="DC209" s="202"/>
      <c r="DD209" s="202"/>
      <c r="DE209" s="202"/>
      <c r="DF209" s="202"/>
      <c r="DG209" s="202"/>
      <c r="DH209" s="202"/>
      <c r="DI209" s="202"/>
      <c r="DJ209" s="202"/>
      <c r="DK209" s="202"/>
      <c r="DL209" s="202"/>
      <c r="DM209" s="202"/>
      <c r="DN209" s="202"/>
      <c r="DO209" s="202"/>
      <c r="DP209" s="202"/>
      <c r="DQ209" s="202"/>
      <c r="DR209" s="202"/>
      <c r="DS209" s="202"/>
      <c r="DT209" s="202"/>
      <c r="DU209" s="202"/>
      <c r="DV209" s="202"/>
      <c r="DW209" s="202"/>
      <c r="DX209" s="202"/>
      <c r="DY209" s="202"/>
      <c r="DZ209" s="202"/>
      <c r="EA209" s="202"/>
      <c r="EB209" s="202"/>
      <c r="EC209" s="202"/>
      <c r="ED209" s="202"/>
      <c r="EE209" s="202"/>
      <c r="EF209" s="202"/>
      <c r="EG209" s="202"/>
      <c r="EH209" s="202"/>
      <c r="EI209" s="202"/>
      <c r="EJ209" s="202"/>
      <c r="EK209" s="202"/>
      <c r="EL209" s="202"/>
      <c r="EM209" s="202"/>
      <c r="EN209" s="202"/>
      <c r="EO209" s="202"/>
      <c r="EP209" s="202"/>
      <c r="EQ209" s="202"/>
      <c r="ER209" s="202"/>
      <c r="ES209" s="202"/>
      <c r="ET209" s="202"/>
      <c r="EU209" s="202"/>
      <c r="EV209" s="202"/>
      <c r="EW209" s="202"/>
      <c r="EX209" s="202"/>
      <c r="EY209" s="202"/>
      <c r="EZ209" s="202"/>
      <c r="FA209" s="202"/>
      <c r="FB209" s="202"/>
      <c r="FC209" s="202"/>
      <c r="FD209" s="202"/>
      <c r="FE209" s="202"/>
      <c r="FF209" s="202"/>
      <c r="FG209" s="202"/>
      <c r="FH209" s="202"/>
      <c r="FI209" s="202"/>
      <c r="FJ209" s="202"/>
      <c r="FK209" s="202"/>
      <c r="FL209" s="202"/>
      <c r="FM209" s="202"/>
      <c r="FN209" s="202"/>
      <c r="FO209" s="202"/>
      <c r="FP209" s="202"/>
      <c r="FQ209" s="202"/>
      <c r="FR209" s="202"/>
      <c r="FS209" s="202"/>
      <c r="FT209" s="202"/>
      <c r="FU209" s="202"/>
      <c r="FV209" s="202"/>
      <c r="FW209" s="202"/>
      <c r="FX209" s="202"/>
      <c r="FY209" s="202"/>
      <c r="FZ209" s="202"/>
      <c r="GA209" s="202"/>
      <c r="GB209" s="202"/>
    </row>
    <row r="210" spans="1:184" x14ac:dyDescent="0.2">
      <c r="A210" s="205">
        <f t="shared" si="4"/>
        <v>4691</v>
      </c>
      <c r="B210" s="204" t="s">
        <v>2684</v>
      </c>
      <c r="C210" s="211">
        <v>94</v>
      </c>
      <c r="D210" s="212">
        <v>31.299999237060547</v>
      </c>
      <c r="E210" s="213">
        <v>0.47</v>
      </c>
      <c r="F210" s="211">
        <v>86</v>
      </c>
      <c r="G210" s="211">
        <v>8</v>
      </c>
      <c r="H210" s="214" t="s">
        <v>2714</v>
      </c>
      <c r="I210" s="214" t="s">
        <v>2715</v>
      </c>
      <c r="J210" s="212">
        <v>2.9000000953674316</v>
      </c>
      <c r="K210" s="213">
        <v>0.37</v>
      </c>
      <c r="L210" s="211">
        <v>87</v>
      </c>
      <c r="M210" s="211">
        <v>7</v>
      </c>
      <c r="N210" s="214" t="s">
        <v>2287</v>
      </c>
      <c r="O210" s="214" t="s">
        <v>2288</v>
      </c>
      <c r="P210" s="212">
        <v>8.6999998092651367</v>
      </c>
      <c r="Q210" s="213">
        <v>0.46</v>
      </c>
      <c r="R210" s="211">
        <v>89</v>
      </c>
      <c r="S210" s="211">
        <v>5</v>
      </c>
      <c r="T210" s="214" t="s">
        <v>2353</v>
      </c>
      <c r="U210" s="214" t="s">
        <v>2354</v>
      </c>
      <c r="V210" s="212">
        <v>12.800000190734863</v>
      </c>
      <c r="W210" s="213">
        <v>0.53</v>
      </c>
      <c r="X210" s="211">
        <v>73</v>
      </c>
      <c r="Y210" s="211">
        <v>21</v>
      </c>
      <c r="Z210" s="214" t="s">
        <v>4873</v>
      </c>
      <c r="AA210" s="214" t="s">
        <v>4874</v>
      </c>
      <c r="AB210" s="212">
        <v>6.9000000953674316</v>
      </c>
      <c r="AC210" s="213">
        <v>0.46</v>
      </c>
      <c r="AD210" s="211">
        <v>84</v>
      </c>
      <c r="AE210" s="211">
        <v>10</v>
      </c>
      <c r="AF210" s="214" t="s">
        <v>3226</v>
      </c>
      <c r="AG210" s="214" t="s">
        <v>3227</v>
      </c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  <c r="BF210" s="202"/>
      <c r="BG210" s="202"/>
      <c r="BH210" s="202"/>
      <c r="BI210" s="202"/>
      <c r="BJ210" s="202"/>
      <c r="BK210" s="202"/>
      <c r="BL210" s="202"/>
      <c r="BM210" s="202"/>
      <c r="BN210" s="202"/>
      <c r="BO210" s="202"/>
      <c r="BP210" s="202"/>
      <c r="BQ210" s="202"/>
      <c r="BR210" s="202"/>
      <c r="BS210" s="202"/>
      <c r="BT210" s="202"/>
      <c r="BU210" s="202"/>
      <c r="BV210" s="202"/>
      <c r="BW210" s="202"/>
      <c r="BX210" s="202"/>
      <c r="BY210" s="202"/>
      <c r="BZ210" s="202"/>
      <c r="CA210" s="202"/>
      <c r="CB210" s="202"/>
      <c r="CC210" s="202"/>
      <c r="CD210" s="202"/>
      <c r="CE210" s="202"/>
      <c r="CF210" s="202"/>
      <c r="CG210" s="202"/>
      <c r="CH210" s="202"/>
      <c r="CI210" s="202"/>
      <c r="CJ210" s="202"/>
      <c r="CK210" s="202"/>
      <c r="CL210" s="202"/>
      <c r="CM210" s="202"/>
      <c r="CN210" s="202"/>
      <c r="CO210" s="202"/>
      <c r="CP210" s="202"/>
      <c r="CQ210" s="202"/>
      <c r="CR210" s="202"/>
      <c r="CS210" s="202"/>
      <c r="CT210" s="202"/>
      <c r="CU210" s="202"/>
      <c r="CV210" s="202"/>
      <c r="CW210" s="202"/>
      <c r="CX210" s="202"/>
      <c r="CY210" s="202"/>
      <c r="CZ210" s="202"/>
      <c r="DA210" s="202"/>
      <c r="DB210" s="202"/>
      <c r="DC210" s="202"/>
      <c r="DD210" s="202"/>
      <c r="DE210" s="202"/>
      <c r="DF210" s="202"/>
      <c r="DG210" s="202"/>
      <c r="DH210" s="202"/>
      <c r="DI210" s="202"/>
      <c r="DJ210" s="202"/>
      <c r="DK210" s="202"/>
      <c r="DL210" s="202"/>
      <c r="DM210" s="202"/>
      <c r="DN210" s="202"/>
      <c r="DO210" s="202"/>
      <c r="DP210" s="202"/>
      <c r="DQ210" s="202"/>
      <c r="DR210" s="202"/>
      <c r="DS210" s="202"/>
      <c r="DT210" s="202"/>
      <c r="DU210" s="202"/>
      <c r="DV210" s="202"/>
      <c r="DW210" s="202"/>
      <c r="DX210" s="202"/>
      <c r="DY210" s="202"/>
      <c r="DZ210" s="202"/>
      <c r="EA210" s="202"/>
      <c r="EB210" s="202"/>
      <c r="EC210" s="202"/>
      <c r="ED210" s="202"/>
      <c r="EE210" s="202"/>
      <c r="EF210" s="202"/>
      <c r="EG210" s="202"/>
      <c r="EH210" s="202"/>
      <c r="EI210" s="202"/>
      <c r="EJ210" s="202"/>
      <c r="EK210" s="202"/>
      <c r="EL210" s="202"/>
      <c r="EM210" s="202"/>
      <c r="EN210" s="202"/>
      <c r="EO210" s="202"/>
      <c r="EP210" s="202"/>
      <c r="EQ210" s="202"/>
      <c r="ER210" s="202"/>
      <c r="ES210" s="202"/>
      <c r="ET210" s="202"/>
      <c r="EU210" s="202"/>
      <c r="EV210" s="202"/>
      <c r="EW210" s="202"/>
      <c r="EX210" s="202"/>
      <c r="EY210" s="202"/>
      <c r="EZ210" s="202"/>
      <c r="FA210" s="202"/>
      <c r="FB210" s="202"/>
      <c r="FC210" s="202"/>
      <c r="FD210" s="202"/>
      <c r="FE210" s="202"/>
      <c r="FF210" s="202"/>
      <c r="FG210" s="202"/>
      <c r="FH210" s="202"/>
      <c r="FI210" s="202"/>
      <c r="FJ210" s="202"/>
      <c r="FK210" s="202"/>
      <c r="FL210" s="202"/>
      <c r="FM210" s="202"/>
      <c r="FN210" s="202"/>
      <c r="FO210" s="202"/>
      <c r="FP210" s="202"/>
      <c r="FQ210" s="202"/>
      <c r="FR210" s="202"/>
      <c r="FS210" s="202"/>
      <c r="FT210" s="202"/>
      <c r="FU210" s="202"/>
      <c r="FV210" s="202"/>
      <c r="FW210" s="202"/>
      <c r="FX210" s="202"/>
      <c r="FY210" s="202"/>
      <c r="FZ210" s="202"/>
      <c r="GA210" s="202"/>
      <c r="GB210" s="202"/>
    </row>
    <row r="211" spans="1:184" x14ac:dyDescent="0.2">
      <c r="A211" s="205">
        <f t="shared" si="4"/>
        <v>4721</v>
      </c>
      <c r="B211" s="215" t="s">
        <v>2691</v>
      </c>
      <c r="C211" s="216">
        <v>81</v>
      </c>
      <c r="D211" s="217">
        <v>32.5</v>
      </c>
      <c r="E211" s="218">
        <v>0.49</v>
      </c>
      <c r="F211" s="216">
        <v>72</v>
      </c>
      <c r="G211" s="216">
        <v>9</v>
      </c>
      <c r="H211" s="219" t="s">
        <v>2241</v>
      </c>
      <c r="I211" s="219" t="s">
        <v>2242</v>
      </c>
      <c r="J211" s="217">
        <v>2.9000000953674316</v>
      </c>
      <c r="K211" s="218">
        <v>0.36</v>
      </c>
      <c r="L211" s="216">
        <v>76</v>
      </c>
      <c r="M211" s="216">
        <v>5</v>
      </c>
      <c r="N211" s="219" t="s">
        <v>1977</v>
      </c>
      <c r="O211" s="219" t="s">
        <v>1978</v>
      </c>
      <c r="P211" s="217">
        <v>8.6999998092651367</v>
      </c>
      <c r="Q211" s="218">
        <v>0.46</v>
      </c>
      <c r="R211" s="216">
        <v>77</v>
      </c>
      <c r="S211" s="216">
        <v>4</v>
      </c>
      <c r="T211" s="219" t="s">
        <v>1975</v>
      </c>
      <c r="U211" s="219" t="s">
        <v>1976</v>
      </c>
      <c r="V211" s="217">
        <v>13.5</v>
      </c>
      <c r="W211" s="218">
        <v>0.56000000000000005</v>
      </c>
      <c r="X211" s="216">
        <v>60</v>
      </c>
      <c r="Y211" s="216">
        <v>21</v>
      </c>
      <c r="Z211" s="219" t="s">
        <v>4875</v>
      </c>
      <c r="AA211" s="219" t="s">
        <v>4876</v>
      </c>
      <c r="AB211" s="217">
        <v>7.5</v>
      </c>
      <c r="AC211" s="218">
        <v>0.5</v>
      </c>
      <c r="AD211" s="216">
        <v>65</v>
      </c>
      <c r="AE211" s="216">
        <v>16</v>
      </c>
      <c r="AF211" s="219" t="s">
        <v>4009</v>
      </c>
      <c r="AG211" s="219" t="s">
        <v>4010</v>
      </c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  <c r="BF211" s="202"/>
      <c r="BG211" s="202"/>
      <c r="BH211" s="202"/>
      <c r="BI211" s="202"/>
      <c r="BJ211" s="202"/>
      <c r="BK211" s="202"/>
      <c r="BL211" s="202"/>
      <c r="BM211" s="202"/>
      <c r="BN211" s="202"/>
      <c r="BO211" s="202"/>
      <c r="BP211" s="202"/>
      <c r="BQ211" s="202"/>
      <c r="BR211" s="202"/>
      <c r="BS211" s="202"/>
      <c r="BT211" s="202"/>
      <c r="BU211" s="202"/>
      <c r="BV211" s="202"/>
      <c r="BW211" s="202"/>
      <c r="BX211" s="202"/>
      <c r="BY211" s="202"/>
      <c r="BZ211" s="202"/>
      <c r="CA211" s="202"/>
      <c r="CB211" s="202"/>
      <c r="CC211" s="202"/>
      <c r="CD211" s="202"/>
      <c r="CE211" s="202"/>
      <c r="CF211" s="202"/>
      <c r="CG211" s="202"/>
      <c r="CH211" s="202"/>
      <c r="CI211" s="202"/>
      <c r="CJ211" s="202"/>
      <c r="CK211" s="202"/>
      <c r="CL211" s="202"/>
      <c r="CM211" s="202"/>
      <c r="CN211" s="202"/>
      <c r="CO211" s="202"/>
      <c r="CP211" s="202"/>
      <c r="CQ211" s="202"/>
      <c r="CR211" s="202"/>
      <c r="CS211" s="202"/>
      <c r="CT211" s="202"/>
      <c r="CU211" s="202"/>
      <c r="CV211" s="202"/>
      <c r="CW211" s="202"/>
      <c r="CX211" s="202"/>
      <c r="CY211" s="202"/>
      <c r="CZ211" s="202"/>
      <c r="DA211" s="202"/>
      <c r="DB211" s="202"/>
      <c r="DC211" s="202"/>
      <c r="DD211" s="202"/>
      <c r="DE211" s="202"/>
      <c r="DF211" s="202"/>
      <c r="DG211" s="202"/>
      <c r="DH211" s="202"/>
      <c r="DI211" s="202"/>
      <c r="DJ211" s="202"/>
      <c r="DK211" s="202"/>
      <c r="DL211" s="202"/>
      <c r="DM211" s="202"/>
      <c r="DN211" s="202"/>
      <c r="DO211" s="202"/>
      <c r="DP211" s="202"/>
      <c r="DQ211" s="202"/>
      <c r="DR211" s="202"/>
      <c r="DS211" s="202"/>
      <c r="DT211" s="202"/>
      <c r="DU211" s="202"/>
      <c r="DV211" s="202"/>
      <c r="DW211" s="202"/>
      <c r="DX211" s="202"/>
      <c r="DY211" s="202"/>
      <c r="DZ211" s="202"/>
      <c r="EA211" s="202"/>
      <c r="EB211" s="202"/>
      <c r="EC211" s="202"/>
      <c r="ED211" s="202"/>
      <c r="EE211" s="202"/>
      <c r="EF211" s="202"/>
      <c r="EG211" s="202"/>
      <c r="EH211" s="202"/>
      <c r="EI211" s="202"/>
      <c r="EJ211" s="202"/>
      <c r="EK211" s="202"/>
      <c r="EL211" s="202"/>
      <c r="EM211" s="202"/>
      <c r="EN211" s="202"/>
      <c r="EO211" s="202"/>
      <c r="EP211" s="202"/>
      <c r="EQ211" s="202"/>
      <c r="ER211" s="202"/>
      <c r="ES211" s="202"/>
      <c r="ET211" s="202"/>
      <c r="EU211" s="202"/>
      <c r="EV211" s="202"/>
      <c r="EW211" s="202"/>
      <c r="EX211" s="202"/>
      <c r="EY211" s="202"/>
      <c r="EZ211" s="202"/>
      <c r="FA211" s="202"/>
      <c r="FB211" s="202"/>
      <c r="FC211" s="202"/>
      <c r="FD211" s="202"/>
      <c r="FE211" s="202"/>
      <c r="FF211" s="202"/>
      <c r="FG211" s="202"/>
      <c r="FH211" s="202"/>
      <c r="FI211" s="202"/>
      <c r="FJ211" s="202"/>
      <c r="FK211" s="202"/>
      <c r="FL211" s="202"/>
      <c r="FM211" s="202"/>
      <c r="FN211" s="202"/>
      <c r="FO211" s="202"/>
      <c r="FP211" s="202"/>
      <c r="FQ211" s="202"/>
      <c r="FR211" s="202"/>
      <c r="FS211" s="202"/>
      <c r="FT211" s="202"/>
      <c r="FU211" s="202"/>
      <c r="FV211" s="202"/>
      <c r="FW211" s="202"/>
      <c r="FX211" s="202"/>
      <c r="FY211" s="202"/>
      <c r="FZ211" s="202"/>
      <c r="GA211" s="202"/>
      <c r="GB211" s="202"/>
    </row>
    <row r="212" spans="1:184" x14ac:dyDescent="0.2">
      <c r="A212" s="205">
        <f t="shared" si="4"/>
        <v>4741</v>
      </c>
      <c r="B212" s="204" t="s">
        <v>2700</v>
      </c>
      <c r="C212" s="211">
        <v>92</v>
      </c>
      <c r="D212" s="212">
        <v>32.099998474121094</v>
      </c>
      <c r="E212" s="213">
        <v>0.49</v>
      </c>
      <c r="F212" s="211">
        <v>86</v>
      </c>
      <c r="G212" s="211">
        <v>6</v>
      </c>
      <c r="H212" s="214" t="s">
        <v>2706</v>
      </c>
      <c r="I212" s="214" t="s">
        <v>2707</v>
      </c>
      <c r="J212" s="212">
        <v>3</v>
      </c>
      <c r="K212" s="213">
        <v>0.38</v>
      </c>
      <c r="L212" s="211">
        <v>85</v>
      </c>
      <c r="M212" s="211">
        <v>7</v>
      </c>
      <c r="N212" s="214" t="s">
        <v>2988</v>
      </c>
      <c r="O212" s="214" t="s">
        <v>2989</v>
      </c>
      <c r="P212" s="212">
        <v>8.6000003814697266</v>
      </c>
      <c r="Q212" s="213">
        <v>0.45</v>
      </c>
      <c r="R212" s="211">
        <v>90</v>
      </c>
      <c r="S212" s="211">
        <v>2</v>
      </c>
      <c r="T212" s="214" t="s">
        <v>2020</v>
      </c>
      <c r="U212" s="214" t="s">
        <v>2021</v>
      </c>
      <c r="V212" s="212">
        <v>13.699999809265137</v>
      </c>
      <c r="W212" s="213">
        <v>0.56999999999999995</v>
      </c>
      <c r="X212" s="211">
        <v>67</v>
      </c>
      <c r="Y212" s="211">
        <v>25</v>
      </c>
      <c r="Z212" s="214" t="s">
        <v>3681</v>
      </c>
      <c r="AA212" s="214" t="s">
        <v>3682</v>
      </c>
      <c r="AB212" s="212">
        <v>6.8000001907348633</v>
      </c>
      <c r="AC212" s="213">
        <v>0.46</v>
      </c>
      <c r="AD212" s="211">
        <v>86</v>
      </c>
      <c r="AE212" s="211">
        <v>6</v>
      </c>
      <c r="AF212" s="214" t="s">
        <v>2706</v>
      </c>
      <c r="AG212" s="214" t="s">
        <v>2707</v>
      </c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  <c r="BF212" s="202"/>
      <c r="BG212" s="202"/>
      <c r="BH212" s="202"/>
      <c r="BI212" s="202"/>
      <c r="BJ212" s="202"/>
      <c r="BK212" s="202"/>
      <c r="BL212" s="202"/>
      <c r="BM212" s="202"/>
      <c r="BN212" s="202"/>
      <c r="BO212" s="202"/>
      <c r="BP212" s="202"/>
      <c r="BQ212" s="202"/>
      <c r="BR212" s="202"/>
      <c r="BS212" s="202"/>
      <c r="BT212" s="202"/>
      <c r="BU212" s="202"/>
      <c r="BV212" s="202"/>
      <c r="BW212" s="202"/>
      <c r="BX212" s="202"/>
      <c r="BY212" s="202"/>
      <c r="BZ212" s="202"/>
      <c r="CA212" s="202"/>
      <c r="CB212" s="202"/>
      <c r="CC212" s="202"/>
      <c r="CD212" s="202"/>
      <c r="CE212" s="202"/>
      <c r="CF212" s="202"/>
      <c r="CG212" s="202"/>
      <c r="CH212" s="202"/>
      <c r="CI212" s="202"/>
      <c r="CJ212" s="202"/>
      <c r="CK212" s="202"/>
      <c r="CL212" s="202"/>
      <c r="CM212" s="202"/>
      <c r="CN212" s="202"/>
      <c r="CO212" s="202"/>
      <c r="CP212" s="202"/>
      <c r="CQ212" s="202"/>
      <c r="CR212" s="202"/>
      <c r="CS212" s="202"/>
      <c r="CT212" s="202"/>
      <c r="CU212" s="202"/>
      <c r="CV212" s="202"/>
      <c r="CW212" s="202"/>
      <c r="CX212" s="202"/>
      <c r="CY212" s="202"/>
      <c r="CZ212" s="202"/>
      <c r="DA212" s="202"/>
      <c r="DB212" s="202"/>
      <c r="DC212" s="202"/>
      <c r="DD212" s="202"/>
      <c r="DE212" s="202"/>
      <c r="DF212" s="202"/>
      <c r="DG212" s="202"/>
      <c r="DH212" s="202"/>
      <c r="DI212" s="202"/>
      <c r="DJ212" s="202"/>
      <c r="DK212" s="202"/>
      <c r="DL212" s="202"/>
      <c r="DM212" s="202"/>
      <c r="DN212" s="202"/>
      <c r="DO212" s="202"/>
      <c r="DP212" s="202"/>
      <c r="DQ212" s="202"/>
      <c r="DR212" s="202"/>
      <c r="DS212" s="202"/>
      <c r="DT212" s="202"/>
      <c r="DU212" s="202"/>
      <c r="DV212" s="202"/>
      <c r="DW212" s="202"/>
      <c r="DX212" s="202"/>
      <c r="DY212" s="202"/>
      <c r="DZ212" s="202"/>
      <c r="EA212" s="202"/>
      <c r="EB212" s="202"/>
      <c r="EC212" s="202"/>
      <c r="ED212" s="202"/>
      <c r="EE212" s="202"/>
      <c r="EF212" s="202"/>
      <c r="EG212" s="202"/>
      <c r="EH212" s="202"/>
      <c r="EI212" s="202"/>
      <c r="EJ212" s="202"/>
      <c r="EK212" s="202"/>
      <c r="EL212" s="202"/>
      <c r="EM212" s="202"/>
      <c r="EN212" s="202"/>
      <c r="EO212" s="202"/>
      <c r="EP212" s="202"/>
      <c r="EQ212" s="202"/>
      <c r="ER212" s="202"/>
      <c r="ES212" s="202"/>
      <c r="ET212" s="202"/>
      <c r="EU212" s="202"/>
      <c r="EV212" s="202"/>
      <c r="EW212" s="202"/>
      <c r="EX212" s="202"/>
      <c r="EY212" s="202"/>
      <c r="EZ212" s="202"/>
      <c r="FA212" s="202"/>
      <c r="FB212" s="202"/>
      <c r="FC212" s="202"/>
      <c r="FD212" s="202"/>
      <c r="FE212" s="202"/>
      <c r="FF212" s="202"/>
      <c r="FG212" s="202"/>
      <c r="FH212" s="202"/>
      <c r="FI212" s="202"/>
      <c r="FJ212" s="202"/>
      <c r="FK212" s="202"/>
      <c r="FL212" s="202"/>
      <c r="FM212" s="202"/>
      <c r="FN212" s="202"/>
      <c r="FO212" s="202"/>
      <c r="FP212" s="202"/>
      <c r="FQ212" s="202"/>
      <c r="FR212" s="202"/>
      <c r="FS212" s="202"/>
      <c r="FT212" s="202"/>
      <c r="FU212" s="202"/>
      <c r="FV212" s="202"/>
      <c r="FW212" s="202"/>
      <c r="FX212" s="202"/>
      <c r="FY212" s="202"/>
      <c r="FZ212" s="202"/>
      <c r="GA212" s="202"/>
      <c r="GB212" s="202"/>
    </row>
    <row r="213" spans="1:184" x14ac:dyDescent="0.2">
      <c r="A213" s="205">
        <f t="shared" si="4"/>
        <v>4761</v>
      </c>
      <c r="B213" s="215" t="s">
        <v>2703</v>
      </c>
      <c r="C213" s="216">
        <v>100</v>
      </c>
      <c r="D213" s="217">
        <v>25.799999237060547</v>
      </c>
      <c r="E213" s="218">
        <v>0.39</v>
      </c>
      <c r="F213" s="216">
        <v>100</v>
      </c>
      <c r="H213" s="219" t="s">
        <v>1545</v>
      </c>
      <c r="J213" s="217">
        <v>2.2999999523162842</v>
      </c>
      <c r="K213" s="218">
        <v>0.28999999999999998</v>
      </c>
      <c r="L213" s="216">
        <v>99</v>
      </c>
      <c r="M213" s="216">
        <v>1</v>
      </c>
      <c r="N213" s="219" t="s">
        <v>3160</v>
      </c>
      <c r="O213" s="219" t="s">
        <v>3161</v>
      </c>
      <c r="P213" s="217">
        <v>7.4000000953674316</v>
      </c>
      <c r="Q213" s="218">
        <v>0.39</v>
      </c>
      <c r="R213" s="216">
        <v>95</v>
      </c>
      <c r="S213" s="216">
        <v>5</v>
      </c>
      <c r="T213" s="219" t="s">
        <v>1982</v>
      </c>
      <c r="U213" s="219" t="s">
        <v>1983</v>
      </c>
      <c r="V213" s="217">
        <v>9.8000001907348633</v>
      </c>
      <c r="W213" s="218">
        <v>0.41</v>
      </c>
      <c r="X213" s="216">
        <v>90</v>
      </c>
      <c r="Y213" s="216">
        <v>10</v>
      </c>
      <c r="Z213" s="219" t="s">
        <v>1755</v>
      </c>
      <c r="AA213" s="219" t="s">
        <v>1756</v>
      </c>
      <c r="AB213" s="217">
        <v>6.3000001907348633</v>
      </c>
      <c r="AC213" s="218">
        <v>0.42</v>
      </c>
      <c r="AD213" s="216">
        <v>94</v>
      </c>
      <c r="AE213" s="216">
        <v>6</v>
      </c>
      <c r="AF213" s="219" t="s">
        <v>1753</v>
      </c>
      <c r="AG213" s="219" t="s">
        <v>1754</v>
      </c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  <c r="BF213" s="202"/>
      <c r="BG213" s="202"/>
      <c r="BH213" s="202"/>
      <c r="BI213" s="202"/>
      <c r="BJ213" s="202"/>
      <c r="BK213" s="202"/>
      <c r="BL213" s="202"/>
      <c r="BM213" s="202"/>
      <c r="BN213" s="202"/>
      <c r="BO213" s="202"/>
      <c r="BP213" s="202"/>
      <c r="BQ213" s="202"/>
      <c r="BR213" s="202"/>
      <c r="BS213" s="202"/>
      <c r="BT213" s="202"/>
      <c r="BU213" s="202"/>
      <c r="BV213" s="202"/>
      <c r="BW213" s="202"/>
      <c r="BX213" s="202"/>
      <c r="BY213" s="202"/>
      <c r="BZ213" s="202"/>
      <c r="CA213" s="202"/>
      <c r="CB213" s="202"/>
      <c r="CC213" s="202"/>
      <c r="CD213" s="202"/>
      <c r="CE213" s="202"/>
      <c r="CF213" s="202"/>
      <c r="CG213" s="202"/>
      <c r="CH213" s="202"/>
      <c r="CI213" s="202"/>
      <c r="CJ213" s="202"/>
      <c r="CK213" s="202"/>
      <c r="CL213" s="202"/>
      <c r="CM213" s="202"/>
      <c r="CN213" s="202"/>
      <c r="CO213" s="202"/>
      <c r="CP213" s="202"/>
      <c r="CQ213" s="202"/>
      <c r="CR213" s="202"/>
      <c r="CS213" s="202"/>
      <c r="CT213" s="202"/>
      <c r="CU213" s="202"/>
      <c r="CV213" s="202"/>
      <c r="CW213" s="202"/>
      <c r="CX213" s="202"/>
      <c r="CY213" s="202"/>
      <c r="CZ213" s="202"/>
      <c r="DA213" s="202"/>
      <c r="DB213" s="202"/>
      <c r="DC213" s="202"/>
      <c r="DD213" s="202"/>
      <c r="DE213" s="202"/>
      <c r="DF213" s="202"/>
      <c r="DG213" s="202"/>
      <c r="DH213" s="202"/>
      <c r="DI213" s="202"/>
      <c r="DJ213" s="202"/>
      <c r="DK213" s="202"/>
      <c r="DL213" s="202"/>
      <c r="DM213" s="202"/>
      <c r="DN213" s="202"/>
      <c r="DO213" s="202"/>
      <c r="DP213" s="202"/>
      <c r="DQ213" s="202"/>
      <c r="DR213" s="202"/>
      <c r="DS213" s="202"/>
      <c r="DT213" s="202"/>
      <c r="DU213" s="202"/>
      <c r="DV213" s="202"/>
      <c r="DW213" s="202"/>
      <c r="DX213" s="202"/>
      <c r="DY213" s="202"/>
      <c r="DZ213" s="202"/>
      <c r="EA213" s="202"/>
      <c r="EB213" s="202"/>
      <c r="EC213" s="202"/>
      <c r="ED213" s="202"/>
      <c r="EE213" s="202"/>
      <c r="EF213" s="202"/>
      <c r="EG213" s="202"/>
      <c r="EH213" s="202"/>
      <c r="EI213" s="202"/>
      <c r="EJ213" s="202"/>
      <c r="EK213" s="202"/>
      <c r="EL213" s="202"/>
      <c r="EM213" s="202"/>
      <c r="EN213" s="202"/>
      <c r="EO213" s="202"/>
      <c r="EP213" s="202"/>
      <c r="EQ213" s="202"/>
      <c r="ER213" s="202"/>
      <c r="ES213" s="202"/>
      <c r="ET213" s="202"/>
      <c r="EU213" s="202"/>
      <c r="EV213" s="202"/>
      <c r="EW213" s="202"/>
      <c r="EX213" s="202"/>
      <c r="EY213" s="202"/>
      <c r="EZ213" s="202"/>
      <c r="FA213" s="202"/>
      <c r="FB213" s="202"/>
      <c r="FC213" s="202"/>
      <c r="FD213" s="202"/>
      <c r="FE213" s="202"/>
      <c r="FF213" s="202"/>
      <c r="FG213" s="202"/>
      <c r="FH213" s="202"/>
      <c r="FI213" s="202"/>
      <c r="FJ213" s="202"/>
      <c r="FK213" s="202"/>
      <c r="FL213" s="202"/>
      <c r="FM213" s="202"/>
      <c r="FN213" s="202"/>
      <c r="FO213" s="202"/>
      <c r="FP213" s="202"/>
      <c r="FQ213" s="202"/>
      <c r="FR213" s="202"/>
      <c r="FS213" s="202"/>
      <c r="FT213" s="202"/>
      <c r="FU213" s="202"/>
      <c r="FV213" s="202"/>
      <c r="FW213" s="202"/>
      <c r="FX213" s="202"/>
      <c r="FY213" s="202"/>
      <c r="FZ213" s="202"/>
      <c r="GA213" s="202"/>
      <c r="GB213" s="202"/>
    </row>
    <row r="214" spans="1:184" x14ac:dyDescent="0.2">
      <c r="A214" s="205">
        <f t="shared" si="4"/>
        <v>4801</v>
      </c>
      <c r="B214" s="204" t="s">
        <v>2710</v>
      </c>
      <c r="C214" s="211">
        <v>102</v>
      </c>
      <c r="D214" s="212">
        <v>29.600000381469727</v>
      </c>
      <c r="E214" s="213">
        <v>0.45</v>
      </c>
      <c r="F214" s="211">
        <v>100</v>
      </c>
      <c r="G214" s="211">
        <v>2</v>
      </c>
      <c r="H214" s="214" t="s">
        <v>4667</v>
      </c>
      <c r="I214" s="214" t="s">
        <v>4668</v>
      </c>
      <c r="J214" s="212">
        <v>2.5999999046325684</v>
      </c>
      <c r="K214" s="213">
        <v>0.33</v>
      </c>
      <c r="L214" s="211">
        <v>98</v>
      </c>
      <c r="M214" s="211">
        <v>4</v>
      </c>
      <c r="N214" s="214" t="s">
        <v>1836</v>
      </c>
      <c r="O214" s="214" t="s">
        <v>1837</v>
      </c>
      <c r="P214" s="212">
        <v>8.3000001907348633</v>
      </c>
      <c r="Q214" s="213">
        <v>0.44</v>
      </c>
      <c r="R214" s="211">
        <v>99</v>
      </c>
      <c r="S214" s="211">
        <v>3</v>
      </c>
      <c r="T214" s="214" t="s">
        <v>1798</v>
      </c>
      <c r="U214" s="214" t="s">
        <v>1799</v>
      </c>
      <c r="V214" s="212">
        <v>12.300000190734863</v>
      </c>
      <c r="W214" s="213">
        <v>0.51</v>
      </c>
      <c r="X214" s="211">
        <v>87</v>
      </c>
      <c r="Y214" s="211">
        <v>15</v>
      </c>
      <c r="Z214" s="214" t="s">
        <v>1927</v>
      </c>
      <c r="AA214" s="214" t="s">
        <v>1928</v>
      </c>
      <c r="AB214" s="212">
        <v>6.5</v>
      </c>
      <c r="AC214" s="213">
        <v>0.43</v>
      </c>
      <c r="AD214" s="211">
        <v>99</v>
      </c>
      <c r="AE214" s="211">
        <v>3</v>
      </c>
      <c r="AF214" s="214" t="s">
        <v>1798</v>
      </c>
      <c r="AG214" s="214" t="s">
        <v>1799</v>
      </c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  <c r="BF214" s="202"/>
      <c r="BG214" s="202"/>
      <c r="BH214" s="202"/>
      <c r="BI214" s="202"/>
      <c r="BJ214" s="202"/>
      <c r="BK214" s="202"/>
      <c r="BL214" s="202"/>
      <c r="BM214" s="202"/>
      <c r="BN214" s="202"/>
      <c r="BO214" s="202"/>
      <c r="BP214" s="202"/>
      <c r="BQ214" s="202"/>
      <c r="BR214" s="202"/>
      <c r="BS214" s="202"/>
      <c r="BT214" s="202"/>
      <c r="BU214" s="202"/>
      <c r="BV214" s="202"/>
      <c r="BW214" s="202"/>
      <c r="BX214" s="202"/>
      <c r="BY214" s="202"/>
      <c r="BZ214" s="202"/>
      <c r="CA214" s="202"/>
      <c r="CB214" s="202"/>
      <c r="CC214" s="202"/>
      <c r="CD214" s="202"/>
      <c r="CE214" s="202"/>
      <c r="CF214" s="202"/>
      <c r="CG214" s="202"/>
      <c r="CH214" s="202"/>
      <c r="CI214" s="202"/>
      <c r="CJ214" s="202"/>
      <c r="CK214" s="202"/>
      <c r="CL214" s="202"/>
      <c r="CM214" s="202"/>
      <c r="CN214" s="202"/>
      <c r="CO214" s="202"/>
      <c r="CP214" s="202"/>
      <c r="CQ214" s="202"/>
      <c r="CR214" s="202"/>
      <c r="CS214" s="202"/>
      <c r="CT214" s="202"/>
      <c r="CU214" s="202"/>
      <c r="CV214" s="202"/>
      <c r="CW214" s="202"/>
      <c r="CX214" s="202"/>
      <c r="CY214" s="202"/>
      <c r="CZ214" s="202"/>
      <c r="DA214" s="202"/>
      <c r="DB214" s="202"/>
      <c r="DC214" s="202"/>
      <c r="DD214" s="202"/>
      <c r="DE214" s="202"/>
      <c r="DF214" s="202"/>
      <c r="DG214" s="202"/>
      <c r="DH214" s="202"/>
      <c r="DI214" s="202"/>
      <c r="DJ214" s="202"/>
      <c r="DK214" s="202"/>
      <c r="DL214" s="202"/>
      <c r="DM214" s="202"/>
      <c r="DN214" s="202"/>
      <c r="DO214" s="202"/>
      <c r="DP214" s="202"/>
      <c r="DQ214" s="202"/>
      <c r="DR214" s="202"/>
      <c r="DS214" s="202"/>
      <c r="DT214" s="202"/>
      <c r="DU214" s="202"/>
      <c r="DV214" s="202"/>
      <c r="DW214" s="202"/>
      <c r="DX214" s="202"/>
      <c r="DY214" s="202"/>
      <c r="DZ214" s="202"/>
      <c r="EA214" s="202"/>
      <c r="EB214" s="202"/>
      <c r="EC214" s="202"/>
      <c r="ED214" s="202"/>
      <c r="EE214" s="202"/>
      <c r="EF214" s="202"/>
      <c r="EG214" s="202"/>
      <c r="EH214" s="202"/>
      <c r="EI214" s="202"/>
      <c r="EJ214" s="202"/>
      <c r="EK214" s="202"/>
      <c r="EL214" s="202"/>
      <c r="EM214" s="202"/>
      <c r="EN214" s="202"/>
      <c r="EO214" s="202"/>
      <c r="EP214" s="202"/>
      <c r="EQ214" s="202"/>
      <c r="ER214" s="202"/>
      <c r="ES214" s="202"/>
      <c r="ET214" s="202"/>
      <c r="EU214" s="202"/>
      <c r="EV214" s="202"/>
      <c r="EW214" s="202"/>
      <c r="EX214" s="202"/>
      <c r="EY214" s="202"/>
      <c r="EZ214" s="202"/>
      <c r="FA214" s="202"/>
      <c r="FB214" s="202"/>
      <c r="FC214" s="202"/>
      <c r="FD214" s="202"/>
      <c r="FE214" s="202"/>
      <c r="FF214" s="202"/>
      <c r="FG214" s="202"/>
      <c r="FH214" s="202"/>
      <c r="FI214" s="202"/>
      <c r="FJ214" s="202"/>
      <c r="FK214" s="202"/>
      <c r="FL214" s="202"/>
      <c r="FM214" s="202"/>
      <c r="FN214" s="202"/>
      <c r="FO214" s="202"/>
      <c r="FP214" s="202"/>
      <c r="FQ214" s="202"/>
      <c r="FR214" s="202"/>
      <c r="FS214" s="202"/>
      <c r="FT214" s="202"/>
      <c r="FU214" s="202"/>
      <c r="FV214" s="202"/>
      <c r="FW214" s="202"/>
      <c r="FX214" s="202"/>
      <c r="FY214" s="202"/>
      <c r="FZ214" s="202"/>
      <c r="GA214" s="202"/>
      <c r="GB214" s="202"/>
    </row>
    <row r="215" spans="1:184" x14ac:dyDescent="0.2">
      <c r="A215" s="205">
        <f t="shared" si="4"/>
        <v>4841</v>
      </c>
      <c r="B215" s="215" t="s">
        <v>2713</v>
      </c>
      <c r="C215" s="216">
        <v>64</v>
      </c>
      <c r="D215" s="217">
        <v>26.799999237060547</v>
      </c>
      <c r="E215" s="218">
        <v>0.4</v>
      </c>
      <c r="F215" s="216">
        <v>63</v>
      </c>
      <c r="G215" s="216">
        <v>1</v>
      </c>
      <c r="H215" s="219" t="s">
        <v>2640</v>
      </c>
      <c r="I215" s="219" t="s">
        <v>2641</v>
      </c>
      <c r="J215" s="217">
        <v>2.7999999523162842</v>
      </c>
      <c r="K215" s="218">
        <v>0.35</v>
      </c>
      <c r="L215" s="216">
        <v>61</v>
      </c>
      <c r="M215" s="216">
        <v>3</v>
      </c>
      <c r="N215" s="219" t="s">
        <v>2638</v>
      </c>
      <c r="O215" s="219" t="s">
        <v>2639</v>
      </c>
      <c r="P215" s="217">
        <v>7.4000000953674316</v>
      </c>
      <c r="Q215" s="218">
        <v>0.39</v>
      </c>
      <c r="R215" s="216">
        <v>63</v>
      </c>
      <c r="S215" s="216">
        <v>1</v>
      </c>
      <c r="T215" s="219" t="s">
        <v>2640</v>
      </c>
      <c r="U215" s="219" t="s">
        <v>2641</v>
      </c>
      <c r="V215" s="217">
        <v>10.600000381469727</v>
      </c>
      <c r="W215" s="218">
        <v>0.44</v>
      </c>
      <c r="X215" s="216">
        <v>59</v>
      </c>
      <c r="Y215" s="216">
        <v>5</v>
      </c>
      <c r="Z215" s="219" t="s">
        <v>3314</v>
      </c>
      <c r="AA215" s="219" t="s">
        <v>3315</v>
      </c>
      <c r="AB215" s="217">
        <v>6</v>
      </c>
      <c r="AC215" s="218">
        <v>0.4</v>
      </c>
      <c r="AD215" s="216">
        <v>61</v>
      </c>
      <c r="AE215" s="216">
        <v>3</v>
      </c>
      <c r="AF215" s="219" t="s">
        <v>2638</v>
      </c>
      <c r="AG215" s="219" t="s">
        <v>2639</v>
      </c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  <c r="BF215" s="202"/>
      <c r="BG215" s="202"/>
      <c r="BH215" s="202"/>
      <c r="BI215" s="202"/>
      <c r="BJ215" s="202"/>
      <c r="BK215" s="202"/>
      <c r="BL215" s="202"/>
      <c r="BM215" s="202"/>
      <c r="BN215" s="202"/>
      <c r="BO215" s="202"/>
      <c r="BP215" s="202"/>
      <c r="BQ215" s="202"/>
      <c r="BR215" s="202"/>
      <c r="BS215" s="202"/>
      <c r="BT215" s="202"/>
      <c r="BU215" s="202"/>
      <c r="BV215" s="202"/>
      <c r="BW215" s="202"/>
      <c r="BX215" s="202"/>
      <c r="BY215" s="202"/>
      <c r="BZ215" s="202"/>
      <c r="CA215" s="202"/>
      <c r="CB215" s="202"/>
      <c r="CC215" s="202"/>
      <c r="CD215" s="202"/>
      <c r="CE215" s="202"/>
      <c r="CF215" s="202"/>
      <c r="CG215" s="202"/>
      <c r="CH215" s="202"/>
      <c r="CI215" s="202"/>
      <c r="CJ215" s="202"/>
      <c r="CK215" s="202"/>
      <c r="CL215" s="202"/>
      <c r="CM215" s="202"/>
      <c r="CN215" s="202"/>
      <c r="CO215" s="202"/>
      <c r="CP215" s="202"/>
      <c r="CQ215" s="202"/>
      <c r="CR215" s="202"/>
      <c r="CS215" s="202"/>
      <c r="CT215" s="202"/>
      <c r="CU215" s="202"/>
      <c r="CV215" s="202"/>
      <c r="CW215" s="202"/>
      <c r="CX215" s="202"/>
      <c r="CY215" s="202"/>
      <c r="CZ215" s="202"/>
      <c r="DA215" s="202"/>
      <c r="DB215" s="202"/>
      <c r="DC215" s="202"/>
      <c r="DD215" s="202"/>
      <c r="DE215" s="202"/>
      <c r="DF215" s="202"/>
      <c r="DG215" s="202"/>
      <c r="DH215" s="202"/>
      <c r="DI215" s="202"/>
      <c r="DJ215" s="202"/>
      <c r="DK215" s="202"/>
      <c r="DL215" s="202"/>
      <c r="DM215" s="202"/>
      <c r="DN215" s="202"/>
      <c r="DO215" s="202"/>
      <c r="DP215" s="202"/>
      <c r="DQ215" s="202"/>
      <c r="DR215" s="202"/>
      <c r="DS215" s="202"/>
      <c r="DT215" s="202"/>
      <c r="DU215" s="202"/>
      <c r="DV215" s="202"/>
      <c r="DW215" s="202"/>
      <c r="DX215" s="202"/>
      <c r="DY215" s="202"/>
      <c r="DZ215" s="202"/>
      <c r="EA215" s="202"/>
      <c r="EB215" s="202"/>
      <c r="EC215" s="202"/>
      <c r="ED215" s="202"/>
      <c r="EE215" s="202"/>
      <c r="EF215" s="202"/>
      <c r="EG215" s="202"/>
      <c r="EH215" s="202"/>
      <c r="EI215" s="202"/>
      <c r="EJ215" s="202"/>
      <c r="EK215" s="202"/>
      <c r="EL215" s="202"/>
      <c r="EM215" s="202"/>
      <c r="EN215" s="202"/>
      <c r="EO215" s="202"/>
      <c r="EP215" s="202"/>
      <c r="EQ215" s="202"/>
      <c r="ER215" s="202"/>
      <c r="ES215" s="202"/>
      <c r="ET215" s="202"/>
      <c r="EU215" s="202"/>
      <c r="EV215" s="202"/>
      <c r="EW215" s="202"/>
      <c r="EX215" s="202"/>
      <c r="EY215" s="202"/>
      <c r="EZ215" s="202"/>
      <c r="FA215" s="202"/>
      <c r="FB215" s="202"/>
      <c r="FC215" s="202"/>
      <c r="FD215" s="202"/>
      <c r="FE215" s="202"/>
      <c r="FF215" s="202"/>
      <c r="FG215" s="202"/>
      <c r="FH215" s="202"/>
      <c r="FI215" s="202"/>
      <c r="FJ215" s="202"/>
      <c r="FK215" s="202"/>
      <c r="FL215" s="202"/>
      <c r="FM215" s="202"/>
      <c r="FN215" s="202"/>
      <c r="FO215" s="202"/>
      <c r="FP215" s="202"/>
      <c r="FQ215" s="202"/>
      <c r="FR215" s="202"/>
      <c r="FS215" s="202"/>
      <c r="FT215" s="202"/>
      <c r="FU215" s="202"/>
      <c r="FV215" s="202"/>
      <c r="FW215" s="202"/>
      <c r="FX215" s="202"/>
      <c r="FY215" s="202"/>
      <c r="FZ215" s="202"/>
      <c r="GA215" s="202"/>
      <c r="GB215" s="202"/>
    </row>
    <row r="216" spans="1:184" x14ac:dyDescent="0.2">
      <c r="A216" s="205">
        <f t="shared" si="4"/>
        <v>4881</v>
      </c>
      <c r="B216" s="204" t="s">
        <v>2716</v>
      </c>
      <c r="C216" s="211">
        <v>79</v>
      </c>
      <c r="D216" s="212">
        <v>27.899999618530273</v>
      </c>
      <c r="E216" s="213">
        <v>0.42</v>
      </c>
      <c r="F216" s="211">
        <v>79</v>
      </c>
      <c r="H216" s="214" t="s">
        <v>1545</v>
      </c>
      <c r="J216" s="212">
        <v>2.5</v>
      </c>
      <c r="K216" s="213">
        <v>0.31</v>
      </c>
      <c r="L216" s="211">
        <v>79</v>
      </c>
      <c r="N216" s="214" t="s">
        <v>1545</v>
      </c>
      <c r="P216" s="212">
        <v>7.4000000953674316</v>
      </c>
      <c r="Q216" s="213">
        <v>0.39</v>
      </c>
      <c r="R216" s="211">
        <v>78</v>
      </c>
      <c r="S216" s="211">
        <v>1</v>
      </c>
      <c r="T216" s="214" t="s">
        <v>1920</v>
      </c>
      <c r="U216" s="214" t="s">
        <v>1921</v>
      </c>
      <c r="V216" s="212">
        <v>12</v>
      </c>
      <c r="W216" s="213">
        <v>0.5</v>
      </c>
      <c r="X216" s="211">
        <v>73</v>
      </c>
      <c r="Y216" s="211">
        <v>6</v>
      </c>
      <c r="Z216" s="214" t="s">
        <v>2814</v>
      </c>
      <c r="AA216" s="214" t="s">
        <v>2815</v>
      </c>
      <c r="AB216" s="212">
        <v>6.0999999046325684</v>
      </c>
      <c r="AC216" s="213">
        <v>0.41</v>
      </c>
      <c r="AD216" s="211">
        <v>77</v>
      </c>
      <c r="AE216" s="211">
        <v>2</v>
      </c>
      <c r="AF216" s="214" t="s">
        <v>2138</v>
      </c>
      <c r="AG216" s="214" t="s">
        <v>2139</v>
      </c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  <c r="BF216" s="202"/>
      <c r="BG216" s="202"/>
      <c r="BH216" s="202"/>
      <c r="BI216" s="202"/>
      <c r="BJ216" s="202"/>
      <c r="BK216" s="202"/>
      <c r="BL216" s="202"/>
      <c r="BM216" s="202"/>
      <c r="BN216" s="202"/>
      <c r="BO216" s="202"/>
      <c r="BP216" s="202"/>
      <c r="BQ216" s="202"/>
      <c r="BR216" s="202"/>
      <c r="BS216" s="202"/>
      <c r="BT216" s="202"/>
      <c r="BU216" s="202"/>
      <c r="BV216" s="202"/>
      <c r="BW216" s="202"/>
      <c r="BX216" s="202"/>
      <c r="BY216" s="202"/>
      <c r="BZ216" s="202"/>
      <c r="CA216" s="202"/>
      <c r="CB216" s="202"/>
      <c r="CC216" s="202"/>
      <c r="CD216" s="202"/>
      <c r="CE216" s="202"/>
      <c r="CF216" s="202"/>
      <c r="CG216" s="202"/>
      <c r="CH216" s="202"/>
      <c r="CI216" s="202"/>
      <c r="CJ216" s="202"/>
      <c r="CK216" s="202"/>
      <c r="CL216" s="202"/>
      <c r="CM216" s="202"/>
      <c r="CN216" s="202"/>
      <c r="CO216" s="202"/>
      <c r="CP216" s="202"/>
      <c r="CQ216" s="202"/>
      <c r="CR216" s="202"/>
      <c r="CS216" s="202"/>
      <c r="CT216" s="202"/>
      <c r="CU216" s="202"/>
      <c r="CV216" s="202"/>
      <c r="CW216" s="202"/>
      <c r="CX216" s="202"/>
      <c r="CY216" s="202"/>
      <c r="CZ216" s="202"/>
      <c r="DA216" s="202"/>
      <c r="DB216" s="202"/>
      <c r="DC216" s="202"/>
      <c r="DD216" s="202"/>
      <c r="DE216" s="202"/>
      <c r="DF216" s="202"/>
      <c r="DG216" s="202"/>
      <c r="DH216" s="202"/>
      <c r="DI216" s="202"/>
      <c r="DJ216" s="202"/>
      <c r="DK216" s="202"/>
      <c r="DL216" s="202"/>
      <c r="DM216" s="202"/>
      <c r="DN216" s="202"/>
      <c r="DO216" s="202"/>
      <c r="DP216" s="202"/>
      <c r="DQ216" s="202"/>
      <c r="DR216" s="202"/>
      <c r="DS216" s="202"/>
      <c r="DT216" s="202"/>
      <c r="DU216" s="202"/>
      <c r="DV216" s="202"/>
      <c r="DW216" s="202"/>
      <c r="DX216" s="202"/>
      <c r="DY216" s="202"/>
      <c r="DZ216" s="202"/>
      <c r="EA216" s="202"/>
      <c r="EB216" s="202"/>
      <c r="EC216" s="202"/>
      <c r="ED216" s="202"/>
      <c r="EE216" s="202"/>
      <c r="EF216" s="202"/>
      <c r="EG216" s="202"/>
      <c r="EH216" s="202"/>
      <c r="EI216" s="202"/>
      <c r="EJ216" s="202"/>
      <c r="EK216" s="202"/>
      <c r="EL216" s="202"/>
      <c r="EM216" s="202"/>
      <c r="EN216" s="202"/>
      <c r="EO216" s="202"/>
      <c r="EP216" s="202"/>
      <c r="EQ216" s="202"/>
      <c r="ER216" s="202"/>
      <c r="ES216" s="202"/>
      <c r="ET216" s="202"/>
      <c r="EU216" s="202"/>
      <c r="EV216" s="202"/>
      <c r="EW216" s="202"/>
      <c r="EX216" s="202"/>
      <c r="EY216" s="202"/>
      <c r="EZ216" s="202"/>
      <c r="FA216" s="202"/>
      <c r="FB216" s="202"/>
      <c r="FC216" s="202"/>
      <c r="FD216" s="202"/>
      <c r="FE216" s="202"/>
      <c r="FF216" s="202"/>
      <c r="FG216" s="202"/>
      <c r="FH216" s="202"/>
      <c r="FI216" s="202"/>
      <c r="FJ216" s="202"/>
      <c r="FK216" s="202"/>
      <c r="FL216" s="202"/>
      <c r="FM216" s="202"/>
      <c r="FN216" s="202"/>
      <c r="FO216" s="202"/>
      <c r="FP216" s="202"/>
      <c r="FQ216" s="202"/>
      <c r="FR216" s="202"/>
      <c r="FS216" s="202"/>
      <c r="FT216" s="202"/>
      <c r="FU216" s="202"/>
      <c r="FV216" s="202"/>
      <c r="FW216" s="202"/>
      <c r="FX216" s="202"/>
      <c r="FY216" s="202"/>
      <c r="FZ216" s="202"/>
      <c r="GA216" s="202"/>
      <c r="GB216" s="202"/>
    </row>
    <row r="217" spans="1:184" x14ac:dyDescent="0.2">
      <c r="A217" s="205">
        <f t="shared" si="4"/>
        <v>4921</v>
      </c>
      <c r="B217" s="215" t="s">
        <v>2719</v>
      </c>
      <c r="C217" s="216">
        <v>96</v>
      </c>
      <c r="D217" s="217">
        <v>31.100000381469727</v>
      </c>
      <c r="E217" s="218">
        <v>0.47</v>
      </c>
      <c r="F217" s="216">
        <v>88</v>
      </c>
      <c r="G217" s="216">
        <v>8</v>
      </c>
      <c r="H217" s="219" t="s">
        <v>1736</v>
      </c>
      <c r="I217" s="219" t="s">
        <v>1737</v>
      </c>
      <c r="J217" s="217">
        <v>3.0999999046325684</v>
      </c>
      <c r="K217" s="218">
        <v>0.39</v>
      </c>
      <c r="L217" s="216">
        <v>87</v>
      </c>
      <c r="M217" s="216">
        <v>9</v>
      </c>
      <c r="N217" s="219" t="s">
        <v>2156</v>
      </c>
      <c r="O217" s="219" t="s">
        <v>2157</v>
      </c>
      <c r="P217" s="217">
        <v>8.6999998092651367</v>
      </c>
      <c r="Q217" s="218">
        <v>0.46</v>
      </c>
      <c r="R217" s="216">
        <v>93</v>
      </c>
      <c r="S217" s="216">
        <v>3</v>
      </c>
      <c r="T217" s="219" t="s">
        <v>2078</v>
      </c>
      <c r="U217" s="219" t="s">
        <v>2079</v>
      </c>
      <c r="V217" s="217">
        <v>12.300000190734863</v>
      </c>
      <c r="W217" s="218">
        <v>0.51</v>
      </c>
      <c r="X217" s="216">
        <v>80</v>
      </c>
      <c r="Y217" s="216">
        <v>16</v>
      </c>
      <c r="Z217" s="219" t="s">
        <v>1651</v>
      </c>
      <c r="AA217" s="219" t="s">
        <v>1652</v>
      </c>
      <c r="AB217" s="217">
        <v>7</v>
      </c>
      <c r="AC217" s="218">
        <v>0.47</v>
      </c>
      <c r="AD217" s="216">
        <v>84</v>
      </c>
      <c r="AE217" s="216">
        <v>12</v>
      </c>
      <c r="AF217" s="219" t="s">
        <v>2234</v>
      </c>
      <c r="AG217" s="219" t="s">
        <v>2235</v>
      </c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  <c r="BF217" s="202"/>
      <c r="BG217" s="202"/>
      <c r="BH217" s="202"/>
      <c r="BI217" s="202"/>
      <c r="BJ217" s="202"/>
      <c r="BK217" s="202"/>
      <c r="BL217" s="202"/>
      <c r="BM217" s="202"/>
      <c r="BN217" s="202"/>
      <c r="BO217" s="202"/>
      <c r="BP217" s="202"/>
      <c r="BQ217" s="202"/>
      <c r="BR217" s="202"/>
      <c r="BS217" s="202"/>
      <c r="BT217" s="202"/>
      <c r="BU217" s="202"/>
      <c r="BV217" s="202"/>
      <c r="BW217" s="202"/>
      <c r="BX217" s="202"/>
      <c r="BY217" s="202"/>
      <c r="BZ217" s="202"/>
      <c r="CA217" s="202"/>
      <c r="CB217" s="202"/>
      <c r="CC217" s="202"/>
      <c r="CD217" s="202"/>
      <c r="CE217" s="202"/>
      <c r="CF217" s="202"/>
      <c r="CG217" s="202"/>
      <c r="CH217" s="202"/>
      <c r="CI217" s="202"/>
      <c r="CJ217" s="202"/>
      <c r="CK217" s="202"/>
      <c r="CL217" s="202"/>
      <c r="CM217" s="202"/>
      <c r="CN217" s="202"/>
      <c r="CO217" s="202"/>
      <c r="CP217" s="202"/>
      <c r="CQ217" s="202"/>
      <c r="CR217" s="202"/>
      <c r="CS217" s="202"/>
      <c r="CT217" s="202"/>
      <c r="CU217" s="202"/>
      <c r="CV217" s="202"/>
      <c r="CW217" s="202"/>
      <c r="CX217" s="202"/>
      <c r="CY217" s="202"/>
      <c r="CZ217" s="202"/>
      <c r="DA217" s="202"/>
      <c r="DB217" s="202"/>
      <c r="DC217" s="202"/>
      <c r="DD217" s="202"/>
      <c r="DE217" s="202"/>
      <c r="DF217" s="202"/>
      <c r="DG217" s="202"/>
      <c r="DH217" s="202"/>
      <c r="DI217" s="202"/>
      <c r="DJ217" s="202"/>
      <c r="DK217" s="202"/>
      <c r="DL217" s="202"/>
      <c r="DM217" s="202"/>
      <c r="DN217" s="202"/>
      <c r="DO217" s="202"/>
      <c r="DP217" s="202"/>
      <c r="DQ217" s="202"/>
      <c r="DR217" s="202"/>
      <c r="DS217" s="202"/>
      <c r="DT217" s="202"/>
      <c r="DU217" s="202"/>
      <c r="DV217" s="202"/>
      <c r="DW217" s="202"/>
      <c r="DX217" s="202"/>
      <c r="DY217" s="202"/>
      <c r="DZ217" s="202"/>
      <c r="EA217" s="202"/>
      <c r="EB217" s="202"/>
      <c r="EC217" s="202"/>
      <c r="ED217" s="202"/>
      <c r="EE217" s="202"/>
      <c r="EF217" s="202"/>
      <c r="EG217" s="202"/>
      <c r="EH217" s="202"/>
      <c r="EI217" s="202"/>
      <c r="EJ217" s="202"/>
      <c r="EK217" s="202"/>
      <c r="EL217" s="202"/>
      <c r="EM217" s="202"/>
      <c r="EN217" s="202"/>
      <c r="EO217" s="202"/>
      <c r="EP217" s="202"/>
      <c r="EQ217" s="202"/>
      <c r="ER217" s="202"/>
      <c r="ES217" s="202"/>
      <c r="ET217" s="202"/>
      <c r="EU217" s="202"/>
      <c r="EV217" s="202"/>
      <c r="EW217" s="202"/>
      <c r="EX217" s="202"/>
      <c r="EY217" s="202"/>
      <c r="EZ217" s="202"/>
      <c r="FA217" s="202"/>
      <c r="FB217" s="202"/>
      <c r="FC217" s="202"/>
      <c r="FD217" s="202"/>
      <c r="FE217" s="202"/>
      <c r="FF217" s="202"/>
      <c r="FG217" s="202"/>
      <c r="FH217" s="202"/>
      <c r="FI217" s="202"/>
      <c r="FJ217" s="202"/>
      <c r="FK217" s="202"/>
      <c r="FL217" s="202"/>
      <c r="FM217" s="202"/>
      <c r="FN217" s="202"/>
      <c r="FO217" s="202"/>
      <c r="FP217" s="202"/>
      <c r="FQ217" s="202"/>
      <c r="FR217" s="202"/>
      <c r="FS217" s="202"/>
      <c r="FT217" s="202"/>
      <c r="FU217" s="202"/>
      <c r="FV217" s="202"/>
      <c r="FW217" s="202"/>
      <c r="FX217" s="202"/>
      <c r="FY217" s="202"/>
      <c r="FZ217" s="202"/>
      <c r="GA217" s="202"/>
      <c r="GB217" s="202"/>
    </row>
    <row r="218" spans="1:184" x14ac:dyDescent="0.2">
      <c r="A218" s="205">
        <f t="shared" si="4"/>
        <v>4961</v>
      </c>
      <c r="B218" s="204" t="s">
        <v>2724</v>
      </c>
      <c r="C218" s="211">
        <v>39</v>
      </c>
      <c r="D218" s="212">
        <v>27</v>
      </c>
      <c r="E218" s="213">
        <v>0.41</v>
      </c>
      <c r="F218" s="211">
        <v>39</v>
      </c>
      <c r="H218" s="214" t="s">
        <v>1545</v>
      </c>
      <c r="J218" s="212">
        <v>2.7999999523162842</v>
      </c>
      <c r="K218" s="213">
        <v>0.35</v>
      </c>
      <c r="L218" s="211">
        <v>38</v>
      </c>
      <c r="M218" s="211">
        <v>1</v>
      </c>
      <c r="N218" s="214" t="s">
        <v>2040</v>
      </c>
      <c r="O218" s="214" t="s">
        <v>2041</v>
      </c>
      <c r="P218" s="212">
        <v>7.0999999046325684</v>
      </c>
      <c r="Q218" s="213">
        <v>0.37</v>
      </c>
      <c r="R218" s="211">
        <v>39</v>
      </c>
      <c r="T218" s="214" t="s">
        <v>1545</v>
      </c>
      <c r="V218" s="212">
        <v>11.699999809265137</v>
      </c>
      <c r="W218" s="213">
        <v>0.49</v>
      </c>
      <c r="X218" s="211">
        <v>34</v>
      </c>
      <c r="Y218" s="211">
        <v>5</v>
      </c>
      <c r="Z218" s="214" t="s">
        <v>2392</v>
      </c>
      <c r="AA218" s="214" t="s">
        <v>2393</v>
      </c>
      <c r="AB218" s="212">
        <v>5.5</v>
      </c>
      <c r="AC218" s="213">
        <v>0.37</v>
      </c>
      <c r="AD218" s="211">
        <v>39</v>
      </c>
      <c r="AF218" s="214" t="s">
        <v>1545</v>
      </c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  <c r="BF218" s="202"/>
      <c r="BG218" s="202"/>
      <c r="BH218" s="202"/>
      <c r="BI218" s="202"/>
      <c r="BJ218" s="202"/>
      <c r="BK218" s="202"/>
      <c r="BL218" s="202"/>
      <c r="BM218" s="202"/>
      <c r="BN218" s="202"/>
      <c r="BO218" s="202"/>
      <c r="BP218" s="202"/>
      <c r="BQ218" s="202"/>
      <c r="BR218" s="202"/>
      <c r="BS218" s="202"/>
      <c r="BT218" s="202"/>
      <c r="BU218" s="202"/>
      <c r="BV218" s="202"/>
      <c r="BW218" s="202"/>
      <c r="BX218" s="202"/>
      <c r="BY218" s="202"/>
      <c r="BZ218" s="202"/>
      <c r="CA218" s="202"/>
      <c r="CB218" s="202"/>
      <c r="CC218" s="202"/>
      <c r="CD218" s="202"/>
      <c r="CE218" s="202"/>
      <c r="CF218" s="202"/>
      <c r="CG218" s="202"/>
      <c r="CH218" s="202"/>
      <c r="CI218" s="202"/>
      <c r="CJ218" s="202"/>
      <c r="CK218" s="202"/>
      <c r="CL218" s="202"/>
      <c r="CM218" s="202"/>
      <c r="CN218" s="202"/>
      <c r="CO218" s="202"/>
      <c r="CP218" s="202"/>
      <c r="CQ218" s="202"/>
      <c r="CR218" s="202"/>
      <c r="CS218" s="202"/>
      <c r="CT218" s="202"/>
      <c r="CU218" s="202"/>
      <c r="CV218" s="202"/>
      <c r="CW218" s="202"/>
      <c r="CX218" s="202"/>
      <c r="CY218" s="202"/>
      <c r="CZ218" s="202"/>
      <c r="DA218" s="202"/>
      <c r="DB218" s="202"/>
      <c r="DC218" s="202"/>
      <c r="DD218" s="202"/>
      <c r="DE218" s="202"/>
      <c r="DF218" s="202"/>
      <c r="DG218" s="202"/>
      <c r="DH218" s="202"/>
      <c r="DI218" s="202"/>
      <c r="DJ218" s="202"/>
      <c r="DK218" s="202"/>
      <c r="DL218" s="202"/>
      <c r="DM218" s="202"/>
      <c r="DN218" s="202"/>
      <c r="DO218" s="202"/>
      <c r="DP218" s="202"/>
      <c r="DQ218" s="202"/>
      <c r="DR218" s="202"/>
      <c r="DS218" s="202"/>
      <c r="DT218" s="202"/>
      <c r="DU218" s="202"/>
      <c r="DV218" s="202"/>
      <c r="DW218" s="202"/>
      <c r="DX218" s="202"/>
      <c r="DY218" s="202"/>
      <c r="DZ218" s="202"/>
      <c r="EA218" s="202"/>
      <c r="EB218" s="202"/>
      <c r="EC218" s="202"/>
      <c r="ED218" s="202"/>
      <c r="EE218" s="202"/>
      <c r="EF218" s="202"/>
      <c r="EG218" s="202"/>
      <c r="EH218" s="202"/>
      <c r="EI218" s="202"/>
      <c r="EJ218" s="202"/>
      <c r="EK218" s="202"/>
      <c r="EL218" s="202"/>
      <c r="EM218" s="202"/>
      <c r="EN218" s="202"/>
      <c r="EO218" s="202"/>
      <c r="EP218" s="202"/>
      <c r="EQ218" s="202"/>
      <c r="ER218" s="202"/>
      <c r="ES218" s="202"/>
      <c r="ET218" s="202"/>
      <c r="EU218" s="202"/>
      <c r="EV218" s="202"/>
      <c r="EW218" s="202"/>
      <c r="EX218" s="202"/>
      <c r="EY218" s="202"/>
      <c r="EZ218" s="202"/>
      <c r="FA218" s="202"/>
      <c r="FB218" s="202"/>
      <c r="FC218" s="202"/>
      <c r="FD218" s="202"/>
      <c r="FE218" s="202"/>
      <c r="FF218" s="202"/>
      <c r="FG218" s="202"/>
      <c r="FH218" s="202"/>
      <c r="FI218" s="202"/>
      <c r="FJ218" s="202"/>
      <c r="FK218" s="202"/>
      <c r="FL218" s="202"/>
      <c r="FM218" s="202"/>
      <c r="FN218" s="202"/>
      <c r="FO218" s="202"/>
      <c r="FP218" s="202"/>
      <c r="FQ218" s="202"/>
      <c r="FR218" s="202"/>
      <c r="FS218" s="202"/>
      <c r="FT218" s="202"/>
      <c r="FU218" s="202"/>
      <c r="FV218" s="202"/>
      <c r="FW218" s="202"/>
      <c r="FX218" s="202"/>
      <c r="FY218" s="202"/>
      <c r="FZ218" s="202"/>
      <c r="GA218" s="202"/>
      <c r="GB218" s="202"/>
    </row>
    <row r="219" spans="1:184" x14ac:dyDescent="0.2">
      <c r="A219" s="205">
        <f t="shared" si="4"/>
        <v>5001</v>
      </c>
      <c r="B219" s="215" t="s">
        <v>2727</v>
      </c>
      <c r="C219" s="216">
        <v>169</v>
      </c>
      <c r="D219" s="217">
        <v>28.799999237060547</v>
      </c>
      <c r="E219" s="218">
        <v>0.44</v>
      </c>
      <c r="F219" s="216">
        <v>161</v>
      </c>
      <c r="G219" s="216">
        <v>8</v>
      </c>
      <c r="H219" s="219" t="s">
        <v>1972</v>
      </c>
      <c r="I219" s="219" t="s">
        <v>1973</v>
      </c>
      <c r="J219" s="217">
        <v>2.7000000476837158</v>
      </c>
      <c r="K219" s="218">
        <v>0.35</v>
      </c>
      <c r="L219" s="216">
        <v>160</v>
      </c>
      <c r="M219" s="216">
        <v>9</v>
      </c>
      <c r="N219" s="219" t="s">
        <v>2663</v>
      </c>
      <c r="O219" s="219" t="s">
        <v>2664</v>
      </c>
      <c r="P219" s="217">
        <v>7.8000001907348633</v>
      </c>
      <c r="Q219" s="218">
        <v>0.41</v>
      </c>
      <c r="R219" s="216">
        <v>167</v>
      </c>
      <c r="S219" s="216">
        <v>2</v>
      </c>
      <c r="T219" s="219" t="s">
        <v>3665</v>
      </c>
      <c r="U219" s="219" t="s">
        <v>3666</v>
      </c>
      <c r="V219" s="217">
        <v>11.699999809265137</v>
      </c>
      <c r="W219" s="218">
        <v>0.49</v>
      </c>
      <c r="X219" s="216">
        <v>149</v>
      </c>
      <c r="Y219" s="216">
        <v>20</v>
      </c>
      <c r="Z219" s="219" t="s">
        <v>4877</v>
      </c>
      <c r="AA219" s="219" t="s">
        <v>4878</v>
      </c>
      <c r="AB219" s="217">
        <v>6.5999999046325684</v>
      </c>
      <c r="AC219" s="218">
        <v>0.44</v>
      </c>
      <c r="AD219" s="216">
        <v>156</v>
      </c>
      <c r="AE219" s="216">
        <v>13</v>
      </c>
      <c r="AF219" s="219" t="s">
        <v>1602</v>
      </c>
      <c r="AG219" s="219" t="s">
        <v>1603</v>
      </c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  <c r="BF219" s="202"/>
      <c r="BG219" s="202"/>
      <c r="BH219" s="202"/>
      <c r="BI219" s="202"/>
      <c r="BJ219" s="202"/>
      <c r="BK219" s="202"/>
      <c r="BL219" s="202"/>
      <c r="BM219" s="202"/>
      <c r="BN219" s="202"/>
      <c r="BO219" s="202"/>
      <c r="BP219" s="202"/>
      <c r="BQ219" s="202"/>
      <c r="BR219" s="202"/>
      <c r="BS219" s="202"/>
      <c r="BT219" s="202"/>
      <c r="BU219" s="202"/>
      <c r="BV219" s="202"/>
      <c r="BW219" s="202"/>
      <c r="BX219" s="202"/>
      <c r="BY219" s="202"/>
      <c r="BZ219" s="202"/>
      <c r="CA219" s="202"/>
      <c r="CB219" s="202"/>
      <c r="CC219" s="202"/>
      <c r="CD219" s="202"/>
      <c r="CE219" s="202"/>
      <c r="CF219" s="202"/>
      <c r="CG219" s="202"/>
      <c r="CH219" s="202"/>
      <c r="CI219" s="202"/>
      <c r="CJ219" s="202"/>
      <c r="CK219" s="202"/>
      <c r="CL219" s="202"/>
      <c r="CM219" s="202"/>
      <c r="CN219" s="202"/>
      <c r="CO219" s="202"/>
      <c r="CP219" s="202"/>
      <c r="CQ219" s="202"/>
      <c r="CR219" s="202"/>
      <c r="CS219" s="202"/>
      <c r="CT219" s="202"/>
      <c r="CU219" s="202"/>
      <c r="CV219" s="202"/>
      <c r="CW219" s="202"/>
      <c r="CX219" s="202"/>
      <c r="CY219" s="202"/>
      <c r="CZ219" s="202"/>
      <c r="DA219" s="202"/>
      <c r="DB219" s="202"/>
      <c r="DC219" s="202"/>
      <c r="DD219" s="202"/>
      <c r="DE219" s="202"/>
      <c r="DF219" s="202"/>
      <c r="DG219" s="202"/>
      <c r="DH219" s="202"/>
      <c r="DI219" s="202"/>
      <c r="DJ219" s="202"/>
      <c r="DK219" s="202"/>
      <c r="DL219" s="202"/>
      <c r="DM219" s="202"/>
      <c r="DN219" s="202"/>
      <c r="DO219" s="202"/>
      <c r="DP219" s="202"/>
      <c r="DQ219" s="202"/>
      <c r="DR219" s="202"/>
      <c r="DS219" s="202"/>
      <c r="DT219" s="202"/>
      <c r="DU219" s="202"/>
      <c r="DV219" s="202"/>
      <c r="DW219" s="202"/>
      <c r="DX219" s="202"/>
      <c r="DY219" s="202"/>
      <c r="DZ219" s="202"/>
      <c r="EA219" s="202"/>
      <c r="EB219" s="202"/>
      <c r="EC219" s="202"/>
      <c r="ED219" s="202"/>
      <c r="EE219" s="202"/>
      <c r="EF219" s="202"/>
      <c r="EG219" s="202"/>
      <c r="EH219" s="202"/>
      <c r="EI219" s="202"/>
      <c r="EJ219" s="202"/>
      <c r="EK219" s="202"/>
      <c r="EL219" s="202"/>
      <c r="EM219" s="202"/>
      <c r="EN219" s="202"/>
      <c r="EO219" s="202"/>
      <c r="EP219" s="202"/>
      <c r="EQ219" s="202"/>
      <c r="ER219" s="202"/>
      <c r="ES219" s="202"/>
      <c r="ET219" s="202"/>
      <c r="EU219" s="202"/>
      <c r="EV219" s="202"/>
      <c r="EW219" s="202"/>
      <c r="EX219" s="202"/>
      <c r="EY219" s="202"/>
      <c r="EZ219" s="202"/>
      <c r="FA219" s="202"/>
      <c r="FB219" s="202"/>
      <c r="FC219" s="202"/>
      <c r="FD219" s="202"/>
      <c r="FE219" s="202"/>
      <c r="FF219" s="202"/>
      <c r="FG219" s="202"/>
      <c r="FH219" s="202"/>
      <c r="FI219" s="202"/>
      <c r="FJ219" s="202"/>
      <c r="FK219" s="202"/>
      <c r="FL219" s="202"/>
      <c r="FM219" s="202"/>
      <c r="FN219" s="202"/>
      <c r="FO219" s="202"/>
      <c r="FP219" s="202"/>
      <c r="FQ219" s="202"/>
      <c r="FR219" s="202"/>
      <c r="FS219" s="202"/>
      <c r="FT219" s="202"/>
      <c r="FU219" s="202"/>
      <c r="FV219" s="202"/>
      <c r="FW219" s="202"/>
      <c r="FX219" s="202"/>
      <c r="FY219" s="202"/>
      <c r="FZ219" s="202"/>
      <c r="GA219" s="202"/>
      <c r="GB219" s="202"/>
    </row>
    <row r="220" spans="1:184" x14ac:dyDescent="0.2">
      <c r="A220" s="205">
        <f t="shared" si="4"/>
        <v>5003</v>
      </c>
      <c r="B220" s="204" t="s">
        <v>2736</v>
      </c>
      <c r="C220" s="211">
        <v>216</v>
      </c>
      <c r="D220" s="212">
        <v>28.399999618530273</v>
      </c>
      <c r="E220" s="213">
        <v>0.43</v>
      </c>
      <c r="F220" s="211">
        <v>211</v>
      </c>
      <c r="G220" s="211">
        <v>5</v>
      </c>
      <c r="H220" s="214" t="s">
        <v>3085</v>
      </c>
      <c r="I220" s="214" t="s">
        <v>3086</v>
      </c>
      <c r="J220" s="212">
        <v>2.7000000476837158</v>
      </c>
      <c r="K220" s="213">
        <v>0.34</v>
      </c>
      <c r="L220" s="211">
        <v>206</v>
      </c>
      <c r="M220" s="211">
        <v>10</v>
      </c>
      <c r="N220" s="214" t="s">
        <v>1989</v>
      </c>
      <c r="O220" s="214" t="s">
        <v>1990</v>
      </c>
      <c r="P220" s="212">
        <v>7.5</v>
      </c>
      <c r="Q220" s="213">
        <v>0.4</v>
      </c>
      <c r="R220" s="211">
        <v>213</v>
      </c>
      <c r="S220" s="211">
        <v>3</v>
      </c>
      <c r="T220" s="214" t="s">
        <v>1773</v>
      </c>
      <c r="U220" s="214" t="s">
        <v>1774</v>
      </c>
      <c r="V220" s="212">
        <v>11.899999618530273</v>
      </c>
      <c r="W220" s="213">
        <v>0.5</v>
      </c>
      <c r="X220" s="211">
        <v>186</v>
      </c>
      <c r="Y220" s="211">
        <v>30</v>
      </c>
      <c r="Z220" s="214" t="s">
        <v>3743</v>
      </c>
      <c r="AA220" s="214" t="s">
        <v>3744</v>
      </c>
      <c r="AB220" s="212">
        <v>6.3000001907348633</v>
      </c>
      <c r="AC220" s="213">
        <v>0.42</v>
      </c>
      <c r="AD220" s="211">
        <v>209</v>
      </c>
      <c r="AE220" s="211">
        <v>7</v>
      </c>
      <c r="AF220" s="214" t="s">
        <v>4879</v>
      </c>
      <c r="AG220" s="214" t="s">
        <v>4880</v>
      </c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  <c r="BF220" s="202"/>
      <c r="BG220" s="202"/>
      <c r="BH220" s="202"/>
      <c r="BI220" s="202"/>
      <c r="BJ220" s="202"/>
      <c r="BK220" s="202"/>
      <c r="BL220" s="202"/>
      <c r="BM220" s="202"/>
      <c r="BN220" s="202"/>
      <c r="BO220" s="202"/>
      <c r="BP220" s="202"/>
      <c r="BQ220" s="202"/>
      <c r="BR220" s="202"/>
      <c r="BS220" s="202"/>
      <c r="BT220" s="202"/>
      <c r="BU220" s="202"/>
      <c r="BV220" s="202"/>
      <c r="BW220" s="202"/>
      <c r="BX220" s="202"/>
      <c r="BY220" s="202"/>
      <c r="BZ220" s="202"/>
      <c r="CA220" s="202"/>
      <c r="CB220" s="202"/>
      <c r="CC220" s="202"/>
      <c r="CD220" s="202"/>
      <c r="CE220" s="202"/>
      <c r="CF220" s="202"/>
      <c r="CG220" s="202"/>
      <c r="CH220" s="202"/>
      <c r="CI220" s="202"/>
      <c r="CJ220" s="202"/>
      <c r="CK220" s="202"/>
      <c r="CL220" s="202"/>
      <c r="CM220" s="202"/>
      <c r="CN220" s="202"/>
      <c r="CO220" s="202"/>
      <c r="CP220" s="202"/>
      <c r="CQ220" s="202"/>
      <c r="CR220" s="202"/>
      <c r="CS220" s="202"/>
      <c r="CT220" s="202"/>
      <c r="CU220" s="202"/>
      <c r="CV220" s="202"/>
      <c r="CW220" s="202"/>
      <c r="CX220" s="202"/>
      <c r="CY220" s="202"/>
      <c r="CZ220" s="202"/>
      <c r="DA220" s="202"/>
      <c r="DB220" s="202"/>
      <c r="DC220" s="202"/>
      <c r="DD220" s="202"/>
      <c r="DE220" s="202"/>
      <c r="DF220" s="202"/>
      <c r="DG220" s="202"/>
      <c r="DH220" s="202"/>
      <c r="DI220" s="202"/>
      <c r="DJ220" s="202"/>
      <c r="DK220" s="202"/>
      <c r="DL220" s="202"/>
      <c r="DM220" s="202"/>
      <c r="DN220" s="202"/>
      <c r="DO220" s="202"/>
      <c r="DP220" s="202"/>
      <c r="DQ220" s="202"/>
      <c r="DR220" s="202"/>
      <c r="DS220" s="202"/>
      <c r="DT220" s="202"/>
      <c r="DU220" s="202"/>
      <c r="DV220" s="202"/>
      <c r="DW220" s="202"/>
      <c r="DX220" s="202"/>
      <c r="DY220" s="202"/>
      <c r="DZ220" s="202"/>
      <c r="EA220" s="202"/>
      <c r="EB220" s="202"/>
      <c r="EC220" s="202"/>
      <c r="ED220" s="202"/>
      <c r="EE220" s="202"/>
      <c r="EF220" s="202"/>
      <c r="EG220" s="202"/>
      <c r="EH220" s="202"/>
      <c r="EI220" s="202"/>
      <c r="EJ220" s="202"/>
      <c r="EK220" s="202"/>
      <c r="EL220" s="202"/>
      <c r="EM220" s="202"/>
      <c r="EN220" s="202"/>
      <c r="EO220" s="202"/>
      <c r="EP220" s="202"/>
      <c r="EQ220" s="202"/>
      <c r="ER220" s="202"/>
      <c r="ES220" s="202"/>
      <c r="ET220" s="202"/>
      <c r="EU220" s="202"/>
      <c r="EV220" s="202"/>
      <c r="EW220" s="202"/>
      <c r="EX220" s="202"/>
      <c r="EY220" s="202"/>
      <c r="EZ220" s="202"/>
      <c r="FA220" s="202"/>
      <c r="FB220" s="202"/>
      <c r="FC220" s="202"/>
      <c r="FD220" s="202"/>
      <c r="FE220" s="202"/>
      <c r="FF220" s="202"/>
      <c r="FG220" s="202"/>
      <c r="FH220" s="202"/>
      <c r="FI220" s="202"/>
      <c r="FJ220" s="202"/>
      <c r="FK220" s="202"/>
      <c r="FL220" s="202"/>
      <c r="FM220" s="202"/>
      <c r="FN220" s="202"/>
      <c r="FO220" s="202"/>
      <c r="FP220" s="202"/>
      <c r="FQ220" s="202"/>
      <c r="FR220" s="202"/>
      <c r="FS220" s="202"/>
      <c r="FT220" s="202"/>
      <c r="FU220" s="202"/>
      <c r="FV220" s="202"/>
      <c r="FW220" s="202"/>
      <c r="FX220" s="202"/>
      <c r="FY220" s="202"/>
      <c r="FZ220" s="202"/>
      <c r="GA220" s="202"/>
      <c r="GB220" s="202"/>
    </row>
    <row r="221" spans="1:184" x14ac:dyDescent="0.2">
      <c r="A221" s="205">
        <f t="shared" si="4"/>
        <v>5005</v>
      </c>
      <c r="B221" s="215" t="s">
        <v>2743</v>
      </c>
      <c r="C221" s="216">
        <v>174</v>
      </c>
      <c r="D221" s="217">
        <v>32.900001525878906</v>
      </c>
      <c r="E221" s="218">
        <v>0.5</v>
      </c>
      <c r="F221" s="216">
        <v>151</v>
      </c>
      <c r="G221" s="216">
        <v>23</v>
      </c>
      <c r="H221" s="219" t="s">
        <v>4881</v>
      </c>
      <c r="I221" s="219" t="s">
        <v>4882</v>
      </c>
      <c r="J221" s="217">
        <v>3.2000000476837158</v>
      </c>
      <c r="K221" s="218">
        <v>0.4</v>
      </c>
      <c r="L221" s="216">
        <v>156</v>
      </c>
      <c r="M221" s="216">
        <v>18</v>
      </c>
      <c r="N221" s="219" t="s">
        <v>2133</v>
      </c>
      <c r="O221" s="219" t="s">
        <v>2134</v>
      </c>
      <c r="P221" s="217">
        <v>9.1000003814697266</v>
      </c>
      <c r="Q221" s="218">
        <v>0.48</v>
      </c>
      <c r="R221" s="216">
        <v>157</v>
      </c>
      <c r="S221" s="216">
        <v>17</v>
      </c>
      <c r="T221" s="219" t="s">
        <v>4883</v>
      </c>
      <c r="U221" s="219" t="s">
        <v>4884</v>
      </c>
      <c r="V221" s="217">
        <v>13.399999618530273</v>
      </c>
      <c r="W221" s="218">
        <v>0.56000000000000005</v>
      </c>
      <c r="X221" s="216">
        <v>130</v>
      </c>
      <c r="Y221" s="216">
        <v>44</v>
      </c>
      <c r="Z221" s="219" t="s">
        <v>4885</v>
      </c>
      <c r="AA221" s="219" t="s">
        <v>4886</v>
      </c>
      <c r="AB221" s="217">
        <v>7.3000001907348633</v>
      </c>
      <c r="AC221" s="218">
        <v>0.49</v>
      </c>
      <c r="AD221" s="216">
        <v>145</v>
      </c>
      <c r="AE221" s="216">
        <v>29</v>
      </c>
      <c r="AF221" s="219" t="s">
        <v>1651</v>
      </c>
      <c r="AG221" s="219" t="s">
        <v>1652</v>
      </c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  <c r="BF221" s="202"/>
      <c r="BG221" s="202"/>
      <c r="BH221" s="202"/>
      <c r="BI221" s="202"/>
      <c r="BJ221" s="202"/>
      <c r="BK221" s="202"/>
      <c r="BL221" s="202"/>
      <c r="BM221" s="202"/>
      <c r="BN221" s="202"/>
      <c r="BO221" s="202"/>
      <c r="BP221" s="202"/>
      <c r="BQ221" s="202"/>
      <c r="BR221" s="202"/>
      <c r="BS221" s="202"/>
      <c r="BT221" s="202"/>
      <c r="BU221" s="202"/>
      <c r="BV221" s="202"/>
      <c r="BW221" s="202"/>
      <c r="BX221" s="202"/>
      <c r="BY221" s="202"/>
      <c r="BZ221" s="202"/>
      <c r="CA221" s="202"/>
      <c r="CB221" s="202"/>
      <c r="CC221" s="202"/>
      <c r="CD221" s="202"/>
      <c r="CE221" s="202"/>
      <c r="CF221" s="202"/>
      <c r="CG221" s="202"/>
      <c r="CH221" s="202"/>
      <c r="CI221" s="202"/>
      <c r="CJ221" s="202"/>
      <c r="CK221" s="202"/>
      <c r="CL221" s="202"/>
      <c r="CM221" s="202"/>
      <c r="CN221" s="202"/>
      <c r="CO221" s="202"/>
      <c r="CP221" s="202"/>
      <c r="CQ221" s="202"/>
      <c r="CR221" s="202"/>
      <c r="CS221" s="202"/>
      <c r="CT221" s="202"/>
      <c r="CU221" s="202"/>
      <c r="CV221" s="202"/>
      <c r="CW221" s="202"/>
      <c r="CX221" s="202"/>
      <c r="CY221" s="202"/>
      <c r="CZ221" s="202"/>
      <c r="DA221" s="202"/>
      <c r="DB221" s="202"/>
      <c r="DC221" s="202"/>
      <c r="DD221" s="202"/>
      <c r="DE221" s="202"/>
      <c r="DF221" s="202"/>
      <c r="DG221" s="202"/>
      <c r="DH221" s="202"/>
      <c r="DI221" s="202"/>
      <c r="DJ221" s="202"/>
      <c r="DK221" s="202"/>
      <c r="DL221" s="202"/>
      <c r="DM221" s="202"/>
      <c r="DN221" s="202"/>
      <c r="DO221" s="202"/>
      <c r="DP221" s="202"/>
      <c r="DQ221" s="202"/>
      <c r="DR221" s="202"/>
      <c r="DS221" s="202"/>
      <c r="DT221" s="202"/>
      <c r="DU221" s="202"/>
      <c r="DV221" s="202"/>
      <c r="DW221" s="202"/>
      <c r="DX221" s="202"/>
      <c r="DY221" s="202"/>
      <c r="DZ221" s="202"/>
      <c r="EA221" s="202"/>
      <c r="EB221" s="202"/>
      <c r="EC221" s="202"/>
      <c r="ED221" s="202"/>
      <c r="EE221" s="202"/>
      <c r="EF221" s="202"/>
      <c r="EG221" s="202"/>
      <c r="EH221" s="202"/>
      <c r="EI221" s="202"/>
      <c r="EJ221" s="202"/>
      <c r="EK221" s="202"/>
      <c r="EL221" s="202"/>
      <c r="EM221" s="202"/>
      <c r="EN221" s="202"/>
      <c r="EO221" s="202"/>
      <c r="EP221" s="202"/>
      <c r="EQ221" s="202"/>
      <c r="ER221" s="202"/>
      <c r="ES221" s="202"/>
      <c r="ET221" s="202"/>
      <c r="EU221" s="202"/>
      <c r="EV221" s="202"/>
      <c r="EW221" s="202"/>
      <c r="EX221" s="202"/>
      <c r="EY221" s="202"/>
      <c r="EZ221" s="202"/>
      <c r="FA221" s="202"/>
      <c r="FB221" s="202"/>
      <c r="FC221" s="202"/>
      <c r="FD221" s="202"/>
      <c r="FE221" s="202"/>
      <c r="FF221" s="202"/>
      <c r="FG221" s="202"/>
      <c r="FH221" s="202"/>
      <c r="FI221" s="202"/>
      <c r="FJ221" s="202"/>
      <c r="FK221" s="202"/>
      <c r="FL221" s="202"/>
      <c r="FM221" s="202"/>
      <c r="FN221" s="202"/>
      <c r="FO221" s="202"/>
      <c r="FP221" s="202"/>
      <c r="FQ221" s="202"/>
      <c r="FR221" s="202"/>
      <c r="FS221" s="202"/>
      <c r="FT221" s="202"/>
      <c r="FU221" s="202"/>
      <c r="FV221" s="202"/>
      <c r="FW221" s="202"/>
      <c r="FX221" s="202"/>
      <c r="FY221" s="202"/>
      <c r="FZ221" s="202"/>
      <c r="GA221" s="202"/>
      <c r="GB221" s="202"/>
    </row>
    <row r="222" spans="1:184" x14ac:dyDescent="0.2">
      <c r="A222" s="205">
        <f t="shared" si="4"/>
        <v>5007</v>
      </c>
      <c r="B222" s="204" t="s">
        <v>2748</v>
      </c>
      <c r="C222" s="211">
        <v>33</v>
      </c>
      <c r="D222" s="212">
        <v>25.899999618530273</v>
      </c>
      <c r="E222" s="213">
        <v>0.39</v>
      </c>
      <c r="F222" s="211">
        <v>32</v>
      </c>
      <c r="G222" s="211">
        <v>1</v>
      </c>
      <c r="H222" s="214" t="s">
        <v>3264</v>
      </c>
      <c r="I222" s="214" t="s">
        <v>3265</v>
      </c>
      <c r="J222" s="212">
        <v>2.5</v>
      </c>
      <c r="K222" s="213">
        <v>0.32</v>
      </c>
      <c r="L222" s="211">
        <v>32</v>
      </c>
      <c r="M222" s="211">
        <v>1</v>
      </c>
      <c r="N222" s="214" t="s">
        <v>3264</v>
      </c>
      <c r="O222" s="214" t="s">
        <v>3265</v>
      </c>
      <c r="P222" s="212">
        <v>6.5</v>
      </c>
      <c r="Q222" s="213">
        <v>0.35</v>
      </c>
      <c r="R222" s="211">
        <v>32</v>
      </c>
      <c r="S222" s="211">
        <v>1</v>
      </c>
      <c r="T222" s="214" t="s">
        <v>3264</v>
      </c>
      <c r="U222" s="214" t="s">
        <v>3265</v>
      </c>
      <c r="V222" s="212">
        <v>10.800000190734863</v>
      </c>
      <c r="W222" s="213">
        <v>0.45</v>
      </c>
      <c r="X222" s="211">
        <v>29</v>
      </c>
      <c r="Y222" s="211">
        <v>4</v>
      </c>
      <c r="Z222" s="214" t="s">
        <v>3621</v>
      </c>
      <c r="AA222" s="214" t="s">
        <v>3622</v>
      </c>
      <c r="AB222" s="212">
        <v>6</v>
      </c>
      <c r="AC222" s="213">
        <v>0.4</v>
      </c>
      <c r="AD222" s="211">
        <v>30</v>
      </c>
      <c r="AE222" s="211">
        <v>3</v>
      </c>
      <c r="AF222" s="214" t="s">
        <v>1665</v>
      </c>
      <c r="AG222" s="214" t="s">
        <v>1666</v>
      </c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  <c r="BF222" s="202"/>
      <c r="BG222" s="202"/>
      <c r="BH222" s="202"/>
      <c r="BI222" s="202"/>
      <c r="BJ222" s="202"/>
      <c r="BK222" s="202"/>
      <c r="BL222" s="202"/>
      <c r="BM222" s="202"/>
      <c r="BN222" s="202"/>
      <c r="BO222" s="202"/>
      <c r="BP222" s="202"/>
      <c r="BQ222" s="202"/>
      <c r="BR222" s="202"/>
      <c r="BS222" s="202"/>
      <c r="BT222" s="202"/>
      <c r="BU222" s="202"/>
      <c r="BV222" s="202"/>
      <c r="BW222" s="202"/>
      <c r="BX222" s="202"/>
      <c r="BY222" s="202"/>
      <c r="BZ222" s="202"/>
      <c r="CA222" s="202"/>
      <c r="CB222" s="202"/>
      <c r="CC222" s="202"/>
      <c r="CD222" s="202"/>
      <c r="CE222" s="202"/>
      <c r="CF222" s="202"/>
      <c r="CG222" s="202"/>
      <c r="CH222" s="202"/>
      <c r="CI222" s="202"/>
      <c r="CJ222" s="202"/>
      <c r="CK222" s="202"/>
      <c r="CL222" s="202"/>
      <c r="CM222" s="202"/>
      <c r="CN222" s="202"/>
      <c r="CO222" s="202"/>
      <c r="CP222" s="202"/>
      <c r="CQ222" s="202"/>
      <c r="CR222" s="202"/>
      <c r="CS222" s="202"/>
      <c r="CT222" s="202"/>
      <c r="CU222" s="202"/>
      <c r="CV222" s="202"/>
      <c r="CW222" s="202"/>
      <c r="CX222" s="202"/>
      <c r="CY222" s="202"/>
      <c r="CZ222" s="202"/>
      <c r="DA222" s="202"/>
      <c r="DB222" s="202"/>
      <c r="DC222" s="202"/>
      <c r="DD222" s="202"/>
      <c r="DE222" s="202"/>
      <c r="DF222" s="202"/>
      <c r="DG222" s="202"/>
      <c r="DH222" s="202"/>
      <c r="DI222" s="202"/>
      <c r="DJ222" s="202"/>
      <c r="DK222" s="202"/>
      <c r="DL222" s="202"/>
      <c r="DM222" s="202"/>
      <c r="DN222" s="202"/>
      <c r="DO222" s="202"/>
      <c r="DP222" s="202"/>
      <c r="DQ222" s="202"/>
      <c r="DR222" s="202"/>
      <c r="DS222" s="202"/>
      <c r="DT222" s="202"/>
      <c r="DU222" s="202"/>
      <c r="DV222" s="202"/>
      <c r="DW222" s="202"/>
      <c r="DX222" s="202"/>
      <c r="DY222" s="202"/>
      <c r="DZ222" s="202"/>
      <c r="EA222" s="202"/>
      <c r="EB222" s="202"/>
      <c r="EC222" s="202"/>
      <c r="ED222" s="202"/>
      <c r="EE222" s="202"/>
      <c r="EF222" s="202"/>
      <c r="EG222" s="202"/>
      <c r="EH222" s="202"/>
      <c r="EI222" s="202"/>
      <c r="EJ222" s="202"/>
      <c r="EK222" s="202"/>
      <c r="EL222" s="202"/>
      <c r="EM222" s="202"/>
      <c r="EN222" s="202"/>
      <c r="EO222" s="202"/>
      <c r="EP222" s="202"/>
      <c r="EQ222" s="202"/>
      <c r="ER222" s="202"/>
      <c r="ES222" s="202"/>
      <c r="ET222" s="202"/>
      <c r="EU222" s="202"/>
      <c r="EV222" s="202"/>
      <c r="EW222" s="202"/>
      <c r="EX222" s="202"/>
      <c r="EY222" s="202"/>
      <c r="EZ222" s="202"/>
      <c r="FA222" s="202"/>
      <c r="FB222" s="202"/>
      <c r="FC222" s="202"/>
      <c r="FD222" s="202"/>
      <c r="FE222" s="202"/>
      <c r="FF222" s="202"/>
      <c r="FG222" s="202"/>
      <c r="FH222" s="202"/>
      <c r="FI222" s="202"/>
      <c r="FJ222" s="202"/>
      <c r="FK222" s="202"/>
      <c r="FL222" s="202"/>
      <c r="FM222" s="202"/>
      <c r="FN222" s="202"/>
      <c r="FO222" s="202"/>
      <c r="FP222" s="202"/>
      <c r="FQ222" s="202"/>
      <c r="FR222" s="202"/>
      <c r="FS222" s="202"/>
      <c r="FT222" s="202"/>
      <c r="FU222" s="202"/>
      <c r="FV222" s="202"/>
      <c r="FW222" s="202"/>
      <c r="FX222" s="202"/>
      <c r="FY222" s="202"/>
      <c r="FZ222" s="202"/>
      <c r="GA222" s="202"/>
      <c r="GB222" s="202"/>
    </row>
    <row r="223" spans="1:184" x14ac:dyDescent="0.2">
      <c r="A223" s="205">
        <f t="shared" si="4"/>
        <v>5008</v>
      </c>
      <c r="B223" s="215" t="s">
        <v>4887</v>
      </c>
      <c r="C223" s="216">
        <v>10</v>
      </c>
      <c r="D223" s="217">
        <v>36.200000762939453</v>
      </c>
      <c r="E223" s="218">
        <v>0.55000000000000004</v>
      </c>
      <c r="F223" s="216">
        <v>8</v>
      </c>
      <c r="G223" s="216">
        <v>2</v>
      </c>
      <c r="H223" s="219" t="s">
        <v>1986</v>
      </c>
      <c r="I223" s="219" t="s">
        <v>1987</v>
      </c>
      <c r="J223" s="217">
        <v>4.0999999046325684</v>
      </c>
      <c r="K223" s="218">
        <v>0.51</v>
      </c>
      <c r="L223" s="216">
        <v>6</v>
      </c>
      <c r="M223" s="216">
        <v>4</v>
      </c>
      <c r="N223" s="219" t="s">
        <v>2427</v>
      </c>
      <c r="O223" s="219" t="s">
        <v>2428</v>
      </c>
      <c r="P223" s="217">
        <v>9.6999998092651367</v>
      </c>
      <c r="Q223" s="218">
        <v>0.51</v>
      </c>
      <c r="R223" s="216">
        <v>8</v>
      </c>
      <c r="S223" s="216">
        <v>2</v>
      </c>
      <c r="T223" s="219" t="s">
        <v>1986</v>
      </c>
      <c r="U223" s="219" t="s">
        <v>1987</v>
      </c>
      <c r="V223" s="217">
        <v>14.600000381469727</v>
      </c>
      <c r="W223" s="218">
        <v>0.61</v>
      </c>
      <c r="X223" s="216">
        <v>7</v>
      </c>
      <c r="Y223" s="216">
        <v>3</v>
      </c>
      <c r="Z223" s="219" t="s">
        <v>3782</v>
      </c>
      <c r="AA223" s="219" t="s">
        <v>3783</v>
      </c>
      <c r="AB223" s="217">
        <v>7.8000001907348633</v>
      </c>
      <c r="AC223" s="218">
        <v>0.52</v>
      </c>
      <c r="AD223" s="216">
        <v>8</v>
      </c>
      <c r="AE223" s="216">
        <v>2</v>
      </c>
      <c r="AF223" s="219" t="s">
        <v>1986</v>
      </c>
      <c r="AG223" s="219" t="s">
        <v>1987</v>
      </c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  <c r="BF223" s="202"/>
      <c r="BG223" s="202"/>
      <c r="BH223" s="202"/>
      <c r="BI223" s="202"/>
      <c r="BJ223" s="202"/>
      <c r="BK223" s="202"/>
      <c r="BL223" s="202"/>
      <c r="BM223" s="202"/>
      <c r="BN223" s="202"/>
      <c r="BO223" s="202"/>
      <c r="BP223" s="202"/>
      <c r="BQ223" s="202"/>
      <c r="BR223" s="202"/>
      <c r="BS223" s="202"/>
      <c r="BT223" s="202"/>
      <c r="BU223" s="202"/>
      <c r="BV223" s="202"/>
      <c r="BW223" s="202"/>
      <c r="BX223" s="202"/>
      <c r="BY223" s="202"/>
      <c r="BZ223" s="202"/>
      <c r="CA223" s="202"/>
      <c r="CB223" s="202"/>
      <c r="CC223" s="202"/>
      <c r="CD223" s="202"/>
      <c r="CE223" s="202"/>
      <c r="CF223" s="202"/>
      <c r="CG223" s="202"/>
      <c r="CH223" s="202"/>
      <c r="CI223" s="202"/>
      <c r="CJ223" s="202"/>
      <c r="CK223" s="202"/>
      <c r="CL223" s="202"/>
      <c r="CM223" s="202"/>
      <c r="CN223" s="202"/>
      <c r="CO223" s="202"/>
      <c r="CP223" s="202"/>
      <c r="CQ223" s="202"/>
      <c r="CR223" s="202"/>
      <c r="CS223" s="202"/>
      <c r="CT223" s="202"/>
      <c r="CU223" s="202"/>
      <c r="CV223" s="202"/>
      <c r="CW223" s="202"/>
      <c r="CX223" s="202"/>
      <c r="CY223" s="202"/>
      <c r="CZ223" s="202"/>
      <c r="DA223" s="202"/>
      <c r="DB223" s="202"/>
      <c r="DC223" s="202"/>
      <c r="DD223" s="202"/>
      <c r="DE223" s="202"/>
      <c r="DF223" s="202"/>
      <c r="DG223" s="202"/>
      <c r="DH223" s="202"/>
      <c r="DI223" s="202"/>
      <c r="DJ223" s="202"/>
      <c r="DK223" s="202"/>
      <c r="DL223" s="202"/>
      <c r="DM223" s="202"/>
      <c r="DN223" s="202"/>
      <c r="DO223" s="202"/>
      <c r="DP223" s="202"/>
      <c r="DQ223" s="202"/>
      <c r="DR223" s="202"/>
      <c r="DS223" s="202"/>
      <c r="DT223" s="202"/>
      <c r="DU223" s="202"/>
      <c r="DV223" s="202"/>
      <c r="DW223" s="202"/>
      <c r="DX223" s="202"/>
      <c r="DY223" s="202"/>
      <c r="DZ223" s="202"/>
      <c r="EA223" s="202"/>
      <c r="EB223" s="202"/>
      <c r="EC223" s="202"/>
      <c r="ED223" s="202"/>
      <c r="EE223" s="202"/>
      <c r="EF223" s="202"/>
      <c r="EG223" s="202"/>
      <c r="EH223" s="202"/>
      <c r="EI223" s="202"/>
      <c r="EJ223" s="202"/>
      <c r="EK223" s="202"/>
      <c r="EL223" s="202"/>
      <c r="EM223" s="202"/>
      <c r="EN223" s="202"/>
      <c r="EO223" s="202"/>
      <c r="EP223" s="202"/>
      <c r="EQ223" s="202"/>
      <c r="ER223" s="202"/>
      <c r="ES223" s="202"/>
      <c r="ET223" s="202"/>
      <c r="EU223" s="202"/>
      <c r="EV223" s="202"/>
      <c r="EW223" s="202"/>
      <c r="EX223" s="202"/>
      <c r="EY223" s="202"/>
      <c r="EZ223" s="202"/>
      <c r="FA223" s="202"/>
      <c r="FB223" s="202"/>
      <c r="FC223" s="202"/>
      <c r="FD223" s="202"/>
      <c r="FE223" s="202"/>
      <c r="FF223" s="202"/>
      <c r="FG223" s="202"/>
      <c r="FH223" s="202"/>
      <c r="FI223" s="202"/>
      <c r="FJ223" s="202"/>
      <c r="FK223" s="202"/>
      <c r="FL223" s="202"/>
      <c r="FM223" s="202"/>
      <c r="FN223" s="202"/>
      <c r="FO223" s="202"/>
      <c r="FP223" s="202"/>
      <c r="FQ223" s="202"/>
      <c r="FR223" s="202"/>
      <c r="FS223" s="202"/>
      <c r="FT223" s="202"/>
      <c r="FU223" s="202"/>
      <c r="FV223" s="202"/>
      <c r="FW223" s="202"/>
      <c r="FX223" s="202"/>
      <c r="FY223" s="202"/>
      <c r="FZ223" s="202"/>
      <c r="GA223" s="202"/>
      <c r="GB223" s="202"/>
    </row>
    <row r="224" spans="1:184" x14ac:dyDescent="0.2">
      <c r="A224" s="205">
        <f t="shared" si="4"/>
        <v>5010</v>
      </c>
      <c r="B224" s="204" t="s">
        <v>2749</v>
      </c>
      <c r="C224" s="211">
        <v>20</v>
      </c>
      <c r="D224" s="212">
        <v>30.100000381469727</v>
      </c>
      <c r="E224" s="213">
        <v>0.46</v>
      </c>
      <c r="F224" s="211">
        <v>18</v>
      </c>
      <c r="G224" s="211">
        <v>2</v>
      </c>
      <c r="H224" s="214" t="s">
        <v>1755</v>
      </c>
      <c r="I224" s="214" t="s">
        <v>1756</v>
      </c>
      <c r="J224" s="212">
        <v>2.5999999046325684</v>
      </c>
      <c r="K224" s="213">
        <v>0.33</v>
      </c>
      <c r="L224" s="211">
        <v>19</v>
      </c>
      <c r="M224" s="211">
        <v>1</v>
      </c>
      <c r="N224" s="214" t="s">
        <v>1982</v>
      </c>
      <c r="O224" s="214" t="s">
        <v>1983</v>
      </c>
      <c r="P224" s="212">
        <v>8.3000001907348633</v>
      </c>
      <c r="Q224" s="213">
        <v>0.43</v>
      </c>
      <c r="R224" s="211">
        <v>20</v>
      </c>
      <c r="T224" s="214" t="s">
        <v>1545</v>
      </c>
      <c r="V224" s="212">
        <v>12.199999809265137</v>
      </c>
      <c r="W224" s="213">
        <v>0.51</v>
      </c>
      <c r="X224" s="211">
        <v>17</v>
      </c>
      <c r="Y224" s="211">
        <v>3</v>
      </c>
      <c r="Z224" s="214" t="s">
        <v>2477</v>
      </c>
      <c r="AA224" s="214" t="s">
        <v>2478</v>
      </c>
      <c r="AB224" s="212">
        <v>7.0999999046325684</v>
      </c>
      <c r="AC224" s="213">
        <v>0.47</v>
      </c>
      <c r="AD224" s="211">
        <v>19</v>
      </c>
      <c r="AE224" s="211">
        <v>1</v>
      </c>
      <c r="AF224" s="214" t="s">
        <v>1982</v>
      </c>
      <c r="AG224" s="214" t="s">
        <v>1983</v>
      </c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  <c r="BG224" s="202"/>
      <c r="BH224" s="202"/>
      <c r="BI224" s="202"/>
      <c r="BJ224" s="202"/>
      <c r="BK224" s="202"/>
      <c r="BL224" s="202"/>
      <c r="BM224" s="202"/>
      <c r="BN224" s="202"/>
      <c r="BO224" s="202"/>
      <c r="BP224" s="202"/>
      <c r="BQ224" s="202"/>
      <c r="BR224" s="202"/>
      <c r="BS224" s="202"/>
      <c r="BT224" s="202"/>
      <c r="BU224" s="202"/>
      <c r="BV224" s="202"/>
      <c r="BW224" s="202"/>
      <c r="BX224" s="202"/>
      <c r="BY224" s="202"/>
      <c r="BZ224" s="202"/>
      <c r="CA224" s="202"/>
      <c r="CB224" s="202"/>
      <c r="CC224" s="202"/>
      <c r="CD224" s="202"/>
      <c r="CE224" s="202"/>
      <c r="CF224" s="202"/>
      <c r="CG224" s="202"/>
      <c r="CH224" s="202"/>
      <c r="CI224" s="202"/>
      <c r="CJ224" s="202"/>
      <c r="CK224" s="202"/>
      <c r="CL224" s="202"/>
      <c r="CM224" s="202"/>
      <c r="CN224" s="202"/>
      <c r="CO224" s="202"/>
      <c r="CP224" s="202"/>
      <c r="CQ224" s="202"/>
      <c r="CR224" s="202"/>
      <c r="CS224" s="202"/>
      <c r="CT224" s="202"/>
      <c r="CU224" s="202"/>
      <c r="CV224" s="202"/>
      <c r="CW224" s="202"/>
      <c r="CX224" s="202"/>
      <c r="CY224" s="202"/>
      <c r="CZ224" s="202"/>
      <c r="DA224" s="202"/>
      <c r="DB224" s="202"/>
      <c r="DC224" s="202"/>
      <c r="DD224" s="202"/>
      <c r="DE224" s="202"/>
      <c r="DF224" s="202"/>
      <c r="DG224" s="202"/>
      <c r="DH224" s="202"/>
      <c r="DI224" s="202"/>
      <c r="DJ224" s="202"/>
      <c r="DK224" s="202"/>
      <c r="DL224" s="202"/>
      <c r="DM224" s="202"/>
      <c r="DN224" s="202"/>
      <c r="DO224" s="202"/>
      <c r="DP224" s="202"/>
      <c r="DQ224" s="202"/>
      <c r="DR224" s="202"/>
      <c r="DS224" s="202"/>
      <c r="DT224" s="202"/>
      <c r="DU224" s="202"/>
      <c r="DV224" s="202"/>
      <c r="DW224" s="202"/>
      <c r="DX224" s="202"/>
      <c r="DY224" s="202"/>
      <c r="DZ224" s="202"/>
      <c r="EA224" s="202"/>
      <c r="EB224" s="202"/>
      <c r="EC224" s="202"/>
      <c r="ED224" s="202"/>
      <c r="EE224" s="202"/>
      <c r="EF224" s="202"/>
      <c r="EG224" s="202"/>
      <c r="EH224" s="202"/>
      <c r="EI224" s="202"/>
      <c r="EJ224" s="202"/>
      <c r="EK224" s="202"/>
      <c r="EL224" s="202"/>
      <c r="EM224" s="202"/>
      <c r="EN224" s="202"/>
      <c r="EO224" s="202"/>
      <c r="EP224" s="202"/>
      <c r="EQ224" s="202"/>
      <c r="ER224" s="202"/>
      <c r="ES224" s="202"/>
      <c r="ET224" s="202"/>
      <c r="EU224" s="202"/>
      <c r="EV224" s="202"/>
      <c r="EW224" s="202"/>
      <c r="EX224" s="202"/>
      <c r="EY224" s="202"/>
      <c r="EZ224" s="202"/>
      <c r="FA224" s="202"/>
      <c r="FB224" s="202"/>
      <c r="FC224" s="202"/>
      <c r="FD224" s="202"/>
      <c r="FE224" s="202"/>
      <c r="FF224" s="202"/>
      <c r="FG224" s="202"/>
      <c r="FH224" s="202"/>
      <c r="FI224" s="202"/>
      <c r="FJ224" s="202"/>
      <c r="FK224" s="202"/>
      <c r="FL224" s="202"/>
      <c r="FM224" s="202"/>
      <c r="FN224" s="202"/>
      <c r="FO224" s="202"/>
      <c r="FP224" s="202"/>
      <c r="FQ224" s="202"/>
      <c r="FR224" s="202"/>
      <c r="FS224" s="202"/>
      <c r="FT224" s="202"/>
      <c r="FU224" s="202"/>
      <c r="FV224" s="202"/>
      <c r="FW224" s="202"/>
      <c r="FX224" s="202"/>
      <c r="FY224" s="202"/>
      <c r="FZ224" s="202"/>
      <c r="GA224" s="202"/>
      <c r="GB224" s="202"/>
    </row>
    <row r="225" spans="1:184" x14ac:dyDescent="0.2">
      <c r="A225" s="205">
        <f t="shared" si="4"/>
        <v>5020</v>
      </c>
      <c r="B225" s="215" t="s">
        <v>4102</v>
      </c>
      <c r="C225" s="216">
        <v>10</v>
      </c>
      <c r="D225" s="217">
        <v>37.200000762939453</v>
      </c>
      <c r="E225" s="218">
        <v>0.56000000000000005</v>
      </c>
      <c r="F225" s="216">
        <v>7</v>
      </c>
      <c r="G225" s="216">
        <v>3</v>
      </c>
      <c r="H225" s="219" t="s">
        <v>3782</v>
      </c>
      <c r="I225" s="219" t="s">
        <v>3783</v>
      </c>
      <c r="J225" s="217">
        <v>4</v>
      </c>
      <c r="K225" s="218">
        <v>0.5</v>
      </c>
      <c r="L225" s="216">
        <v>8</v>
      </c>
      <c r="M225" s="216">
        <v>2</v>
      </c>
      <c r="N225" s="219" t="s">
        <v>1986</v>
      </c>
      <c r="O225" s="219" t="s">
        <v>1987</v>
      </c>
      <c r="P225" s="217">
        <v>9.8000001907348633</v>
      </c>
      <c r="Q225" s="218">
        <v>0.52</v>
      </c>
      <c r="R225" s="216">
        <v>9</v>
      </c>
      <c r="S225" s="216">
        <v>1</v>
      </c>
      <c r="T225" s="219" t="s">
        <v>1755</v>
      </c>
      <c r="U225" s="219" t="s">
        <v>1756</v>
      </c>
      <c r="V225" s="217">
        <v>15.5</v>
      </c>
      <c r="W225" s="218">
        <v>0.64</v>
      </c>
      <c r="X225" s="216">
        <v>4</v>
      </c>
      <c r="Y225" s="216">
        <v>6</v>
      </c>
      <c r="Z225" s="219" t="s">
        <v>2428</v>
      </c>
      <c r="AA225" s="219" t="s">
        <v>2427</v>
      </c>
      <c r="AB225" s="217">
        <v>7.9000000953674316</v>
      </c>
      <c r="AC225" s="218">
        <v>0.53</v>
      </c>
      <c r="AD225" s="216">
        <v>10</v>
      </c>
      <c r="AF225" s="219" t="s">
        <v>1545</v>
      </c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  <c r="BG225" s="202"/>
      <c r="BH225" s="202"/>
      <c r="BI225" s="202"/>
      <c r="BJ225" s="202"/>
      <c r="BK225" s="202"/>
      <c r="BL225" s="202"/>
      <c r="BM225" s="202"/>
      <c r="BN225" s="202"/>
      <c r="BO225" s="202"/>
      <c r="BP225" s="202"/>
      <c r="BQ225" s="202"/>
      <c r="BR225" s="202"/>
      <c r="BS225" s="202"/>
      <c r="BT225" s="202"/>
      <c r="BU225" s="202"/>
      <c r="BV225" s="202"/>
      <c r="BW225" s="202"/>
      <c r="BX225" s="202"/>
      <c r="BY225" s="202"/>
      <c r="BZ225" s="202"/>
      <c r="CA225" s="202"/>
      <c r="CB225" s="202"/>
      <c r="CC225" s="202"/>
      <c r="CD225" s="202"/>
      <c r="CE225" s="202"/>
      <c r="CF225" s="202"/>
      <c r="CG225" s="202"/>
      <c r="CH225" s="202"/>
      <c r="CI225" s="202"/>
      <c r="CJ225" s="202"/>
      <c r="CK225" s="202"/>
      <c r="CL225" s="202"/>
      <c r="CM225" s="202"/>
      <c r="CN225" s="202"/>
      <c r="CO225" s="202"/>
      <c r="CP225" s="202"/>
      <c r="CQ225" s="202"/>
      <c r="CR225" s="202"/>
      <c r="CS225" s="202"/>
      <c r="CT225" s="202"/>
      <c r="CU225" s="202"/>
      <c r="CV225" s="202"/>
      <c r="CW225" s="202"/>
      <c r="CX225" s="202"/>
      <c r="CY225" s="202"/>
      <c r="CZ225" s="202"/>
      <c r="DA225" s="202"/>
      <c r="DB225" s="202"/>
      <c r="DC225" s="202"/>
      <c r="DD225" s="202"/>
      <c r="DE225" s="202"/>
      <c r="DF225" s="202"/>
      <c r="DG225" s="202"/>
      <c r="DH225" s="202"/>
      <c r="DI225" s="202"/>
      <c r="DJ225" s="202"/>
      <c r="DK225" s="202"/>
      <c r="DL225" s="202"/>
      <c r="DM225" s="202"/>
      <c r="DN225" s="202"/>
      <c r="DO225" s="202"/>
      <c r="DP225" s="202"/>
      <c r="DQ225" s="202"/>
      <c r="DR225" s="202"/>
      <c r="DS225" s="202"/>
      <c r="DT225" s="202"/>
      <c r="DU225" s="202"/>
      <c r="DV225" s="202"/>
      <c r="DW225" s="202"/>
      <c r="DX225" s="202"/>
      <c r="DY225" s="202"/>
      <c r="DZ225" s="202"/>
      <c r="EA225" s="202"/>
      <c r="EB225" s="202"/>
      <c r="EC225" s="202"/>
      <c r="ED225" s="202"/>
      <c r="EE225" s="202"/>
      <c r="EF225" s="202"/>
      <c r="EG225" s="202"/>
      <c r="EH225" s="202"/>
      <c r="EI225" s="202"/>
      <c r="EJ225" s="202"/>
      <c r="EK225" s="202"/>
      <c r="EL225" s="202"/>
      <c r="EM225" s="202"/>
      <c r="EN225" s="202"/>
      <c r="EO225" s="202"/>
      <c r="EP225" s="202"/>
      <c r="EQ225" s="202"/>
      <c r="ER225" s="202"/>
      <c r="ES225" s="202"/>
      <c r="ET225" s="202"/>
      <c r="EU225" s="202"/>
      <c r="EV225" s="202"/>
      <c r="EW225" s="202"/>
      <c r="EX225" s="202"/>
      <c r="EY225" s="202"/>
      <c r="EZ225" s="202"/>
      <c r="FA225" s="202"/>
      <c r="FB225" s="202"/>
      <c r="FC225" s="202"/>
      <c r="FD225" s="202"/>
      <c r="FE225" s="202"/>
      <c r="FF225" s="202"/>
      <c r="FG225" s="202"/>
      <c r="FH225" s="202"/>
      <c r="FI225" s="202"/>
      <c r="FJ225" s="202"/>
      <c r="FK225" s="202"/>
      <c r="FL225" s="202"/>
      <c r="FM225" s="202"/>
      <c r="FN225" s="202"/>
      <c r="FO225" s="202"/>
      <c r="FP225" s="202"/>
      <c r="FQ225" s="202"/>
      <c r="FR225" s="202"/>
      <c r="FS225" s="202"/>
      <c r="FT225" s="202"/>
      <c r="FU225" s="202"/>
      <c r="FV225" s="202"/>
      <c r="FW225" s="202"/>
      <c r="FX225" s="202"/>
      <c r="FY225" s="202"/>
      <c r="FZ225" s="202"/>
      <c r="GA225" s="202"/>
      <c r="GB225" s="202"/>
    </row>
    <row r="226" spans="1:184" x14ac:dyDescent="0.2">
      <c r="A226" s="205">
        <f t="shared" si="4"/>
        <v>5021</v>
      </c>
      <c r="B226" s="204" t="s">
        <v>2750</v>
      </c>
      <c r="C226" s="211">
        <v>157</v>
      </c>
      <c r="D226" s="212">
        <v>30.399999618530273</v>
      </c>
      <c r="E226" s="213">
        <v>0.46</v>
      </c>
      <c r="F226" s="211">
        <v>144</v>
      </c>
      <c r="G226" s="211">
        <v>13</v>
      </c>
      <c r="H226" s="214" t="s">
        <v>2855</v>
      </c>
      <c r="I226" s="214" t="s">
        <v>2856</v>
      </c>
      <c r="J226" s="212">
        <v>3.0999999046325684</v>
      </c>
      <c r="K226" s="213">
        <v>0.39</v>
      </c>
      <c r="L226" s="211">
        <v>141</v>
      </c>
      <c r="M226" s="211">
        <v>16</v>
      </c>
      <c r="N226" s="214" t="s">
        <v>4888</v>
      </c>
      <c r="O226" s="214" t="s">
        <v>4889</v>
      </c>
      <c r="P226" s="212">
        <v>8.6999998092651367</v>
      </c>
      <c r="Q226" s="213">
        <v>0.46</v>
      </c>
      <c r="R226" s="211">
        <v>147</v>
      </c>
      <c r="S226" s="211">
        <v>10</v>
      </c>
      <c r="T226" s="214" t="s">
        <v>4890</v>
      </c>
      <c r="U226" s="214" t="s">
        <v>4891</v>
      </c>
      <c r="V226" s="212">
        <v>11.899999618530273</v>
      </c>
      <c r="W226" s="213">
        <v>0.5</v>
      </c>
      <c r="X226" s="211">
        <v>130</v>
      </c>
      <c r="Y226" s="211">
        <v>27</v>
      </c>
      <c r="Z226" s="214" t="s">
        <v>4892</v>
      </c>
      <c r="AA226" s="214" t="s">
        <v>4893</v>
      </c>
      <c r="AB226" s="212">
        <v>6.5999999046325684</v>
      </c>
      <c r="AC226" s="213">
        <v>0.44</v>
      </c>
      <c r="AD226" s="211">
        <v>144</v>
      </c>
      <c r="AE226" s="211">
        <v>13</v>
      </c>
      <c r="AF226" s="214" t="s">
        <v>2855</v>
      </c>
      <c r="AG226" s="214" t="s">
        <v>2856</v>
      </c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  <c r="BF226" s="202"/>
      <c r="BG226" s="202"/>
      <c r="BH226" s="202"/>
      <c r="BI226" s="202"/>
      <c r="BJ226" s="202"/>
      <c r="BK226" s="202"/>
      <c r="BL226" s="202"/>
      <c r="BM226" s="202"/>
      <c r="BN226" s="202"/>
      <c r="BO226" s="202"/>
      <c r="BP226" s="202"/>
      <c r="BQ226" s="202"/>
      <c r="BR226" s="202"/>
      <c r="BS226" s="202"/>
      <c r="BT226" s="202"/>
      <c r="BU226" s="202"/>
      <c r="BV226" s="202"/>
      <c r="BW226" s="202"/>
      <c r="BX226" s="202"/>
      <c r="BY226" s="202"/>
      <c r="BZ226" s="202"/>
      <c r="CA226" s="202"/>
      <c r="CB226" s="202"/>
      <c r="CC226" s="202"/>
      <c r="CD226" s="202"/>
      <c r="CE226" s="202"/>
      <c r="CF226" s="202"/>
      <c r="CG226" s="202"/>
      <c r="CH226" s="202"/>
      <c r="CI226" s="202"/>
      <c r="CJ226" s="202"/>
      <c r="CK226" s="202"/>
      <c r="CL226" s="202"/>
      <c r="CM226" s="202"/>
      <c r="CN226" s="202"/>
      <c r="CO226" s="202"/>
      <c r="CP226" s="202"/>
      <c r="CQ226" s="202"/>
      <c r="CR226" s="202"/>
      <c r="CS226" s="202"/>
      <c r="CT226" s="202"/>
      <c r="CU226" s="202"/>
      <c r="CV226" s="202"/>
      <c r="CW226" s="202"/>
      <c r="CX226" s="202"/>
      <c r="CY226" s="202"/>
      <c r="CZ226" s="202"/>
      <c r="DA226" s="202"/>
      <c r="DB226" s="202"/>
      <c r="DC226" s="202"/>
      <c r="DD226" s="202"/>
      <c r="DE226" s="202"/>
      <c r="DF226" s="202"/>
      <c r="DG226" s="202"/>
      <c r="DH226" s="202"/>
      <c r="DI226" s="202"/>
      <c r="DJ226" s="202"/>
      <c r="DK226" s="202"/>
      <c r="DL226" s="202"/>
      <c r="DM226" s="202"/>
      <c r="DN226" s="202"/>
      <c r="DO226" s="202"/>
      <c r="DP226" s="202"/>
      <c r="DQ226" s="202"/>
      <c r="DR226" s="202"/>
      <c r="DS226" s="202"/>
      <c r="DT226" s="202"/>
      <c r="DU226" s="202"/>
      <c r="DV226" s="202"/>
      <c r="DW226" s="202"/>
      <c r="DX226" s="202"/>
      <c r="DY226" s="202"/>
      <c r="DZ226" s="202"/>
      <c r="EA226" s="202"/>
      <c r="EB226" s="202"/>
      <c r="EC226" s="202"/>
      <c r="ED226" s="202"/>
      <c r="EE226" s="202"/>
      <c r="EF226" s="202"/>
      <c r="EG226" s="202"/>
      <c r="EH226" s="202"/>
      <c r="EI226" s="202"/>
      <c r="EJ226" s="202"/>
      <c r="EK226" s="202"/>
      <c r="EL226" s="202"/>
      <c r="EM226" s="202"/>
      <c r="EN226" s="202"/>
      <c r="EO226" s="202"/>
      <c r="EP226" s="202"/>
      <c r="EQ226" s="202"/>
      <c r="ER226" s="202"/>
      <c r="ES226" s="202"/>
      <c r="ET226" s="202"/>
      <c r="EU226" s="202"/>
      <c r="EV226" s="202"/>
      <c r="EW226" s="202"/>
      <c r="EX226" s="202"/>
      <c r="EY226" s="202"/>
      <c r="EZ226" s="202"/>
      <c r="FA226" s="202"/>
      <c r="FB226" s="202"/>
      <c r="FC226" s="202"/>
      <c r="FD226" s="202"/>
      <c r="FE226" s="202"/>
      <c r="FF226" s="202"/>
      <c r="FG226" s="202"/>
      <c r="FH226" s="202"/>
      <c r="FI226" s="202"/>
      <c r="FJ226" s="202"/>
      <c r="FK226" s="202"/>
      <c r="FL226" s="202"/>
      <c r="FM226" s="202"/>
      <c r="FN226" s="202"/>
      <c r="FO226" s="202"/>
      <c r="FP226" s="202"/>
      <c r="FQ226" s="202"/>
      <c r="FR226" s="202"/>
      <c r="FS226" s="202"/>
      <c r="FT226" s="202"/>
      <c r="FU226" s="202"/>
      <c r="FV226" s="202"/>
      <c r="FW226" s="202"/>
      <c r="FX226" s="202"/>
      <c r="FY226" s="202"/>
      <c r="FZ226" s="202"/>
      <c r="GA226" s="202"/>
      <c r="GB226" s="202"/>
    </row>
    <row r="227" spans="1:184" x14ac:dyDescent="0.2">
      <c r="A227" s="205">
        <f t="shared" si="4"/>
        <v>5022</v>
      </c>
      <c r="B227" s="215" t="s">
        <v>2753</v>
      </c>
      <c r="C227" s="216">
        <v>12</v>
      </c>
      <c r="D227" s="217">
        <v>38.900001525878906</v>
      </c>
      <c r="E227" s="218">
        <v>0.59</v>
      </c>
      <c r="F227" s="216">
        <v>12</v>
      </c>
      <c r="H227" s="219" t="s">
        <v>1545</v>
      </c>
      <c r="J227" s="217">
        <v>4.8000001907348633</v>
      </c>
      <c r="K227" s="218">
        <v>0.6</v>
      </c>
      <c r="L227" s="216">
        <v>8</v>
      </c>
      <c r="M227" s="216">
        <v>4</v>
      </c>
      <c r="N227" s="219" t="s">
        <v>2754</v>
      </c>
      <c r="O227" s="219" t="s">
        <v>2755</v>
      </c>
      <c r="P227" s="217">
        <v>10.300000190734863</v>
      </c>
      <c r="Q227" s="218">
        <v>0.54</v>
      </c>
      <c r="R227" s="216">
        <v>12</v>
      </c>
      <c r="T227" s="219" t="s">
        <v>1545</v>
      </c>
      <c r="V227" s="217">
        <v>14.800000190734863</v>
      </c>
      <c r="W227" s="218">
        <v>0.62</v>
      </c>
      <c r="X227" s="216">
        <v>10</v>
      </c>
      <c r="Y227" s="216">
        <v>2</v>
      </c>
      <c r="Z227" s="219" t="s">
        <v>1651</v>
      </c>
      <c r="AA227" s="219" t="s">
        <v>1652</v>
      </c>
      <c r="AB227" s="217">
        <v>9.1999998092651367</v>
      </c>
      <c r="AC227" s="218">
        <v>0.61</v>
      </c>
      <c r="AD227" s="216">
        <v>8</v>
      </c>
      <c r="AE227" s="216">
        <v>4</v>
      </c>
      <c r="AF227" s="219" t="s">
        <v>2754</v>
      </c>
      <c r="AG227" s="219" t="s">
        <v>2755</v>
      </c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  <c r="BF227" s="202"/>
      <c r="BG227" s="202"/>
      <c r="BH227" s="202"/>
      <c r="BI227" s="202"/>
      <c r="BJ227" s="202"/>
      <c r="BK227" s="202"/>
      <c r="BL227" s="202"/>
      <c r="BM227" s="202"/>
      <c r="BN227" s="202"/>
      <c r="BO227" s="202"/>
      <c r="BP227" s="202"/>
      <c r="BQ227" s="202"/>
      <c r="BR227" s="202"/>
      <c r="BS227" s="202"/>
      <c r="BT227" s="202"/>
      <c r="BU227" s="202"/>
      <c r="BV227" s="202"/>
      <c r="BW227" s="202"/>
      <c r="BX227" s="202"/>
      <c r="BY227" s="202"/>
      <c r="BZ227" s="202"/>
      <c r="CA227" s="202"/>
      <c r="CB227" s="202"/>
      <c r="CC227" s="202"/>
      <c r="CD227" s="202"/>
      <c r="CE227" s="202"/>
      <c r="CF227" s="202"/>
      <c r="CG227" s="202"/>
      <c r="CH227" s="202"/>
      <c r="CI227" s="202"/>
      <c r="CJ227" s="202"/>
      <c r="CK227" s="202"/>
      <c r="CL227" s="202"/>
      <c r="CM227" s="202"/>
      <c r="CN227" s="202"/>
      <c r="CO227" s="202"/>
      <c r="CP227" s="202"/>
      <c r="CQ227" s="202"/>
      <c r="CR227" s="202"/>
      <c r="CS227" s="202"/>
      <c r="CT227" s="202"/>
      <c r="CU227" s="202"/>
      <c r="CV227" s="202"/>
      <c r="CW227" s="202"/>
      <c r="CX227" s="202"/>
      <c r="CY227" s="202"/>
      <c r="CZ227" s="202"/>
      <c r="DA227" s="202"/>
      <c r="DB227" s="202"/>
      <c r="DC227" s="202"/>
      <c r="DD227" s="202"/>
      <c r="DE227" s="202"/>
      <c r="DF227" s="202"/>
      <c r="DG227" s="202"/>
      <c r="DH227" s="202"/>
      <c r="DI227" s="202"/>
      <c r="DJ227" s="202"/>
      <c r="DK227" s="202"/>
      <c r="DL227" s="202"/>
      <c r="DM227" s="202"/>
      <c r="DN227" s="202"/>
      <c r="DO227" s="202"/>
      <c r="DP227" s="202"/>
      <c r="DQ227" s="202"/>
      <c r="DR227" s="202"/>
      <c r="DS227" s="202"/>
      <c r="DT227" s="202"/>
      <c r="DU227" s="202"/>
      <c r="DV227" s="202"/>
      <c r="DW227" s="202"/>
      <c r="DX227" s="202"/>
      <c r="DY227" s="202"/>
      <c r="DZ227" s="202"/>
      <c r="EA227" s="202"/>
      <c r="EB227" s="202"/>
      <c r="EC227" s="202"/>
      <c r="ED227" s="202"/>
      <c r="EE227" s="202"/>
      <c r="EF227" s="202"/>
      <c r="EG227" s="202"/>
      <c r="EH227" s="202"/>
      <c r="EI227" s="202"/>
      <c r="EJ227" s="202"/>
      <c r="EK227" s="202"/>
      <c r="EL227" s="202"/>
      <c r="EM227" s="202"/>
      <c r="EN227" s="202"/>
      <c r="EO227" s="202"/>
      <c r="EP227" s="202"/>
      <c r="EQ227" s="202"/>
      <c r="ER227" s="202"/>
      <c r="ES227" s="202"/>
      <c r="ET227" s="202"/>
      <c r="EU227" s="202"/>
      <c r="EV227" s="202"/>
      <c r="EW227" s="202"/>
      <c r="EX227" s="202"/>
      <c r="EY227" s="202"/>
      <c r="EZ227" s="202"/>
      <c r="FA227" s="202"/>
      <c r="FB227" s="202"/>
      <c r="FC227" s="202"/>
      <c r="FD227" s="202"/>
      <c r="FE227" s="202"/>
      <c r="FF227" s="202"/>
      <c r="FG227" s="202"/>
      <c r="FH227" s="202"/>
      <c r="FI227" s="202"/>
      <c r="FJ227" s="202"/>
      <c r="FK227" s="202"/>
      <c r="FL227" s="202"/>
      <c r="FM227" s="202"/>
      <c r="FN227" s="202"/>
      <c r="FO227" s="202"/>
      <c r="FP227" s="202"/>
      <c r="FQ227" s="202"/>
      <c r="FR227" s="202"/>
      <c r="FS227" s="202"/>
      <c r="FT227" s="202"/>
      <c r="FU227" s="202"/>
      <c r="FV227" s="202"/>
      <c r="FW227" s="202"/>
      <c r="FX227" s="202"/>
      <c r="FY227" s="202"/>
      <c r="FZ227" s="202"/>
      <c r="GA227" s="202"/>
      <c r="GB227" s="202"/>
    </row>
    <row r="228" spans="1:184" x14ac:dyDescent="0.2">
      <c r="A228" s="205">
        <f t="shared" si="4"/>
        <v>5025</v>
      </c>
      <c r="B228" s="204" t="s">
        <v>2756</v>
      </c>
      <c r="C228" s="211">
        <v>73</v>
      </c>
      <c r="D228" s="212">
        <v>27.5</v>
      </c>
      <c r="E228" s="213">
        <v>0.42</v>
      </c>
      <c r="F228" s="211">
        <v>71</v>
      </c>
      <c r="G228" s="211">
        <v>2</v>
      </c>
      <c r="H228" s="214" t="s">
        <v>1829</v>
      </c>
      <c r="I228" s="214" t="s">
        <v>1830</v>
      </c>
      <c r="J228" s="212">
        <v>3</v>
      </c>
      <c r="K228" s="213">
        <v>0.38</v>
      </c>
      <c r="L228" s="211">
        <v>66</v>
      </c>
      <c r="M228" s="211">
        <v>7</v>
      </c>
      <c r="N228" s="214" t="s">
        <v>1831</v>
      </c>
      <c r="O228" s="214" t="s">
        <v>1832</v>
      </c>
      <c r="P228" s="212">
        <v>7.3000001907348633</v>
      </c>
      <c r="Q228" s="213">
        <v>0.39</v>
      </c>
      <c r="R228" s="211">
        <v>72</v>
      </c>
      <c r="S228" s="211">
        <v>1</v>
      </c>
      <c r="T228" s="214" t="s">
        <v>1827</v>
      </c>
      <c r="U228" s="214" t="s">
        <v>1828</v>
      </c>
      <c r="V228" s="212">
        <v>11.100000381469727</v>
      </c>
      <c r="W228" s="213">
        <v>0.46</v>
      </c>
      <c r="X228" s="211">
        <v>64</v>
      </c>
      <c r="Y228" s="211">
        <v>9</v>
      </c>
      <c r="Z228" s="214" t="s">
        <v>1940</v>
      </c>
      <c r="AA228" s="214" t="s">
        <v>1941</v>
      </c>
      <c r="AB228" s="212">
        <v>6.0999999046325684</v>
      </c>
      <c r="AC228" s="213">
        <v>0.41</v>
      </c>
      <c r="AD228" s="211">
        <v>71</v>
      </c>
      <c r="AE228" s="211">
        <v>2</v>
      </c>
      <c r="AF228" s="214" t="s">
        <v>1829</v>
      </c>
      <c r="AG228" s="214" t="s">
        <v>1830</v>
      </c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  <c r="BF228" s="202"/>
      <c r="BG228" s="202"/>
      <c r="BH228" s="202"/>
      <c r="BI228" s="202"/>
      <c r="BJ228" s="202"/>
      <c r="BK228" s="202"/>
      <c r="BL228" s="202"/>
      <c r="BM228" s="202"/>
      <c r="BN228" s="202"/>
      <c r="BO228" s="202"/>
      <c r="BP228" s="202"/>
      <c r="BQ228" s="202"/>
      <c r="BR228" s="202"/>
      <c r="BS228" s="202"/>
      <c r="BT228" s="202"/>
      <c r="BU228" s="202"/>
      <c r="BV228" s="202"/>
      <c r="BW228" s="202"/>
      <c r="BX228" s="202"/>
      <c r="BY228" s="202"/>
      <c r="BZ228" s="202"/>
      <c r="CA228" s="202"/>
      <c r="CB228" s="202"/>
      <c r="CC228" s="202"/>
      <c r="CD228" s="202"/>
      <c r="CE228" s="202"/>
      <c r="CF228" s="202"/>
      <c r="CG228" s="202"/>
      <c r="CH228" s="202"/>
      <c r="CI228" s="202"/>
      <c r="CJ228" s="202"/>
      <c r="CK228" s="202"/>
      <c r="CL228" s="202"/>
      <c r="CM228" s="202"/>
      <c r="CN228" s="202"/>
      <c r="CO228" s="202"/>
      <c r="CP228" s="202"/>
      <c r="CQ228" s="202"/>
      <c r="CR228" s="202"/>
      <c r="CS228" s="202"/>
      <c r="CT228" s="202"/>
      <c r="CU228" s="202"/>
      <c r="CV228" s="202"/>
      <c r="CW228" s="202"/>
      <c r="CX228" s="202"/>
      <c r="CY228" s="202"/>
      <c r="CZ228" s="202"/>
      <c r="DA228" s="202"/>
      <c r="DB228" s="202"/>
      <c r="DC228" s="202"/>
      <c r="DD228" s="202"/>
      <c r="DE228" s="202"/>
      <c r="DF228" s="202"/>
      <c r="DG228" s="202"/>
      <c r="DH228" s="202"/>
      <c r="DI228" s="202"/>
      <c r="DJ228" s="202"/>
      <c r="DK228" s="202"/>
      <c r="DL228" s="202"/>
      <c r="DM228" s="202"/>
      <c r="DN228" s="202"/>
      <c r="DO228" s="202"/>
      <c r="DP228" s="202"/>
      <c r="DQ228" s="202"/>
      <c r="DR228" s="202"/>
      <c r="DS228" s="202"/>
      <c r="DT228" s="202"/>
      <c r="DU228" s="202"/>
      <c r="DV228" s="202"/>
      <c r="DW228" s="202"/>
      <c r="DX228" s="202"/>
      <c r="DY228" s="202"/>
      <c r="DZ228" s="202"/>
      <c r="EA228" s="202"/>
      <c r="EB228" s="202"/>
      <c r="EC228" s="202"/>
      <c r="ED228" s="202"/>
      <c r="EE228" s="202"/>
      <c r="EF228" s="202"/>
      <c r="EG228" s="202"/>
      <c r="EH228" s="202"/>
      <c r="EI228" s="202"/>
      <c r="EJ228" s="202"/>
      <c r="EK228" s="202"/>
      <c r="EL228" s="202"/>
      <c r="EM228" s="202"/>
      <c r="EN228" s="202"/>
      <c r="EO228" s="202"/>
      <c r="EP228" s="202"/>
      <c r="EQ228" s="202"/>
      <c r="ER228" s="202"/>
      <c r="ES228" s="202"/>
      <c r="ET228" s="202"/>
      <c r="EU228" s="202"/>
      <c r="EV228" s="202"/>
      <c r="EW228" s="202"/>
      <c r="EX228" s="202"/>
      <c r="EY228" s="202"/>
      <c r="EZ228" s="202"/>
      <c r="FA228" s="202"/>
      <c r="FB228" s="202"/>
      <c r="FC228" s="202"/>
      <c r="FD228" s="202"/>
      <c r="FE228" s="202"/>
      <c r="FF228" s="202"/>
      <c r="FG228" s="202"/>
      <c r="FH228" s="202"/>
      <c r="FI228" s="202"/>
      <c r="FJ228" s="202"/>
      <c r="FK228" s="202"/>
      <c r="FL228" s="202"/>
      <c r="FM228" s="202"/>
      <c r="FN228" s="202"/>
      <c r="FO228" s="202"/>
      <c r="FP228" s="202"/>
      <c r="FQ228" s="202"/>
      <c r="FR228" s="202"/>
      <c r="FS228" s="202"/>
      <c r="FT228" s="202"/>
      <c r="FU228" s="202"/>
      <c r="FV228" s="202"/>
      <c r="FW228" s="202"/>
      <c r="FX228" s="202"/>
      <c r="FY228" s="202"/>
      <c r="FZ228" s="202"/>
      <c r="GA228" s="202"/>
      <c r="GB228" s="202"/>
    </row>
    <row r="229" spans="1:184" x14ac:dyDescent="0.2">
      <c r="A229" s="205">
        <f t="shared" si="4"/>
        <v>5029</v>
      </c>
      <c r="B229" s="215" t="s">
        <v>2759</v>
      </c>
      <c r="C229" s="216">
        <v>10</v>
      </c>
      <c r="D229" s="217">
        <v>26</v>
      </c>
      <c r="E229" s="218">
        <v>0.39</v>
      </c>
      <c r="F229" s="216">
        <v>10</v>
      </c>
      <c r="H229" s="219" t="s">
        <v>1545</v>
      </c>
      <c r="J229" s="217">
        <v>1.7999999523162842</v>
      </c>
      <c r="K229" s="218">
        <v>0.23</v>
      </c>
      <c r="L229" s="216">
        <v>10</v>
      </c>
      <c r="N229" s="219" t="s">
        <v>1545</v>
      </c>
      <c r="P229" s="217">
        <v>7.4000000953674316</v>
      </c>
      <c r="Q229" s="218">
        <v>0.39</v>
      </c>
      <c r="R229" s="216">
        <v>10</v>
      </c>
      <c r="T229" s="219" t="s">
        <v>1545</v>
      </c>
      <c r="V229" s="217">
        <v>10.800000190734863</v>
      </c>
      <c r="W229" s="218">
        <v>0.45</v>
      </c>
      <c r="X229" s="216">
        <v>9</v>
      </c>
      <c r="Y229" s="216">
        <v>1</v>
      </c>
      <c r="Z229" s="219" t="s">
        <v>1755</v>
      </c>
      <c r="AA229" s="219" t="s">
        <v>1756</v>
      </c>
      <c r="AB229" s="217">
        <v>6</v>
      </c>
      <c r="AC229" s="218">
        <v>0.4</v>
      </c>
      <c r="AD229" s="216">
        <v>10</v>
      </c>
      <c r="AF229" s="219" t="s">
        <v>1545</v>
      </c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  <c r="BF229" s="202"/>
      <c r="BG229" s="202"/>
      <c r="BH229" s="202"/>
      <c r="BI229" s="202"/>
      <c r="BJ229" s="202"/>
      <c r="BK229" s="202"/>
      <c r="BL229" s="202"/>
      <c r="BM229" s="202"/>
      <c r="BN229" s="202"/>
      <c r="BO229" s="202"/>
      <c r="BP229" s="202"/>
      <c r="BQ229" s="202"/>
      <c r="BR229" s="202"/>
      <c r="BS229" s="202"/>
      <c r="BT229" s="202"/>
      <c r="BU229" s="202"/>
      <c r="BV229" s="202"/>
      <c r="BW229" s="202"/>
      <c r="BX229" s="202"/>
      <c r="BY229" s="202"/>
      <c r="BZ229" s="202"/>
      <c r="CA229" s="202"/>
      <c r="CB229" s="202"/>
      <c r="CC229" s="202"/>
      <c r="CD229" s="202"/>
      <c r="CE229" s="202"/>
      <c r="CF229" s="202"/>
      <c r="CG229" s="202"/>
      <c r="CH229" s="202"/>
      <c r="CI229" s="202"/>
      <c r="CJ229" s="202"/>
      <c r="CK229" s="202"/>
      <c r="CL229" s="202"/>
      <c r="CM229" s="202"/>
      <c r="CN229" s="202"/>
      <c r="CO229" s="202"/>
      <c r="CP229" s="202"/>
      <c r="CQ229" s="202"/>
      <c r="CR229" s="202"/>
      <c r="CS229" s="202"/>
      <c r="CT229" s="202"/>
      <c r="CU229" s="202"/>
      <c r="CV229" s="202"/>
      <c r="CW229" s="202"/>
      <c r="CX229" s="202"/>
      <c r="CY229" s="202"/>
      <c r="CZ229" s="202"/>
      <c r="DA229" s="202"/>
      <c r="DB229" s="202"/>
      <c r="DC229" s="202"/>
      <c r="DD229" s="202"/>
      <c r="DE229" s="202"/>
      <c r="DF229" s="202"/>
      <c r="DG229" s="202"/>
      <c r="DH229" s="202"/>
      <c r="DI229" s="202"/>
      <c r="DJ229" s="202"/>
      <c r="DK229" s="202"/>
      <c r="DL229" s="202"/>
      <c r="DM229" s="202"/>
      <c r="DN229" s="202"/>
      <c r="DO229" s="202"/>
      <c r="DP229" s="202"/>
      <c r="DQ229" s="202"/>
      <c r="DR229" s="202"/>
      <c r="DS229" s="202"/>
      <c r="DT229" s="202"/>
      <c r="DU229" s="202"/>
      <c r="DV229" s="202"/>
      <c r="DW229" s="202"/>
      <c r="DX229" s="202"/>
      <c r="DY229" s="202"/>
      <c r="DZ229" s="202"/>
      <c r="EA229" s="202"/>
      <c r="EB229" s="202"/>
      <c r="EC229" s="202"/>
      <c r="ED229" s="202"/>
      <c r="EE229" s="202"/>
      <c r="EF229" s="202"/>
      <c r="EG229" s="202"/>
      <c r="EH229" s="202"/>
      <c r="EI229" s="202"/>
      <c r="EJ229" s="202"/>
      <c r="EK229" s="202"/>
      <c r="EL229" s="202"/>
      <c r="EM229" s="202"/>
      <c r="EN229" s="202"/>
      <c r="EO229" s="202"/>
      <c r="EP229" s="202"/>
      <c r="EQ229" s="202"/>
      <c r="ER229" s="202"/>
      <c r="ES229" s="202"/>
      <c r="ET229" s="202"/>
      <c r="EU229" s="202"/>
      <c r="EV229" s="202"/>
      <c r="EW229" s="202"/>
      <c r="EX229" s="202"/>
      <c r="EY229" s="202"/>
      <c r="EZ229" s="202"/>
      <c r="FA229" s="202"/>
      <c r="FB229" s="202"/>
      <c r="FC229" s="202"/>
      <c r="FD229" s="202"/>
      <c r="FE229" s="202"/>
      <c r="FF229" s="202"/>
      <c r="FG229" s="202"/>
      <c r="FH229" s="202"/>
      <c r="FI229" s="202"/>
      <c r="FJ229" s="202"/>
      <c r="FK229" s="202"/>
      <c r="FL229" s="202"/>
      <c r="FM229" s="202"/>
      <c r="FN229" s="202"/>
      <c r="FO229" s="202"/>
      <c r="FP229" s="202"/>
      <c r="FQ229" s="202"/>
      <c r="FR229" s="202"/>
      <c r="FS229" s="202"/>
      <c r="FT229" s="202"/>
      <c r="FU229" s="202"/>
      <c r="FV229" s="202"/>
      <c r="FW229" s="202"/>
      <c r="FX229" s="202"/>
      <c r="FY229" s="202"/>
      <c r="FZ229" s="202"/>
      <c r="GA229" s="202"/>
      <c r="GB229" s="202"/>
    </row>
    <row r="230" spans="1:184" x14ac:dyDescent="0.2">
      <c r="A230" s="205">
        <f t="shared" si="4"/>
        <v>5032</v>
      </c>
      <c r="B230" s="204" t="s">
        <v>2762</v>
      </c>
      <c r="C230" s="211">
        <v>28</v>
      </c>
      <c r="D230" s="212">
        <v>29</v>
      </c>
      <c r="E230" s="213">
        <v>0.44</v>
      </c>
      <c r="F230" s="211">
        <v>28</v>
      </c>
      <c r="H230" s="214" t="s">
        <v>1545</v>
      </c>
      <c r="J230" s="212">
        <v>2.5999999046325684</v>
      </c>
      <c r="K230" s="213">
        <v>0.32</v>
      </c>
      <c r="L230" s="211">
        <v>27</v>
      </c>
      <c r="M230" s="211">
        <v>1</v>
      </c>
      <c r="N230" s="214" t="s">
        <v>2484</v>
      </c>
      <c r="O230" s="214" t="s">
        <v>2485</v>
      </c>
      <c r="P230" s="212">
        <v>7.3000001907348633</v>
      </c>
      <c r="Q230" s="213">
        <v>0.38</v>
      </c>
      <c r="R230" s="211">
        <v>27</v>
      </c>
      <c r="S230" s="211">
        <v>1</v>
      </c>
      <c r="T230" s="214" t="s">
        <v>2484</v>
      </c>
      <c r="U230" s="214" t="s">
        <v>2485</v>
      </c>
      <c r="V230" s="212">
        <v>13</v>
      </c>
      <c r="W230" s="213">
        <v>0.54</v>
      </c>
      <c r="X230" s="211">
        <v>22</v>
      </c>
      <c r="Y230" s="211">
        <v>6</v>
      </c>
      <c r="Z230" s="214" t="s">
        <v>3054</v>
      </c>
      <c r="AA230" s="214" t="s">
        <v>3055</v>
      </c>
      <c r="AB230" s="212">
        <v>6.1999998092651367</v>
      </c>
      <c r="AC230" s="213">
        <v>0.41</v>
      </c>
      <c r="AD230" s="211">
        <v>28</v>
      </c>
      <c r="AF230" s="214" t="s">
        <v>1545</v>
      </c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  <c r="BF230" s="202"/>
      <c r="BG230" s="202"/>
      <c r="BH230" s="202"/>
      <c r="BI230" s="202"/>
      <c r="BJ230" s="202"/>
      <c r="BK230" s="202"/>
      <c r="BL230" s="202"/>
      <c r="BM230" s="202"/>
      <c r="BN230" s="202"/>
      <c r="BO230" s="202"/>
      <c r="BP230" s="202"/>
      <c r="BQ230" s="202"/>
      <c r="BR230" s="202"/>
      <c r="BS230" s="202"/>
      <c r="BT230" s="202"/>
      <c r="BU230" s="202"/>
      <c r="BV230" s="202"/>
      <c r="BW230" s="202"/>
      <c r="BX230" s="202"/>
      <c r="BY230" s="202"/>
      <c r="BZ230" s="202"/>
      <c r="CA230" s="202"/>
      <c r="CB230" s="202"/>
      <c r="CC230" s="202"/>
      <c r="CD230" s="202"/>
      <c r="CE230" s="202"/>
      <c r="CF230" s="202"/>
      <c r="CG230" s="202"/>
      <c r="CH230" s="202"/>
      <c r="CI230" s="202"/>
      <c r="CJ230" s="202"/>
      <c r="CK230" s="202"/>
      <c r="CL230" s="202"/>
      <c r="CM230" s="202"/>
      <c r="CN230" s="202"/>
      <c r="CO230" s="202"/>
      <c r="CP230" s="202"/>
      <c r="CQ230" s="202"/>
      <c r="CR230" s="202"/>
      <c r="CS230" s="202"/>
      <c r="CT230" s="202"/>
      <c r="CU230" s="202"/>
      <c r="CV230" s="202"/>
      <c r="CW230" s="202"/>
      <c r="CX230" s="202"/>
      <c r="CY230" s="202"/>
      <c r="CZ230" s="202"/>
      <c r="DA230" s="202"/>
      <c r="DB230" s="202"/>
      <c r="DC230" s="202"/>
      <c r="DD230" s="202"/>
      <c r="DE230" s="202"/>
      <c r="DF230" s="202"/>
      <c r="DG230" s="202"/>
      <c r="DH230" s="202"/>
      <c r="DI230" s="202"/>
      <c r="DJ230" s="202"/>
      <c r="DK230" s="202"/>
      <c r="DL230" s="202"/>
      <c r="DM230" s="202"/>
      <c r="DN230" s="202"/>
      <c r="DO230" s="202"/>
      <c r="DP230" s="202"/>
      <c r="DQ230" s="202"/>
      <c r="DR230" s="202"/>
      <c r="DS230" s="202"/>
      <c r="DT230" s="202"/>
      <c r="DU230" s="202"/>
      <c r="DV230" s="202"/>
      <c r="DW230" s="202"/>
      <c r="DX230" s="202"/>
      <c r="DY230" s="202"/>
      <c r="DZ230" s="202"/>
      <c r="EA230" s="202"/>
      <c r="EB230" s="202"/>
      <c r="EC230" s="202"/>
      <c r="ED230" s="202"/>
      <c r="EE230" s="202"/>
      <c r="EF230" s="202"/>
      <c r="EG230" s="202"/>
      <c r="EH230" s="202"/>
      <c r="EI230" s="202"/>
      <c r="EJ230" s="202"/>
      <c r="EK230" s="202"/>
      <c r="EL230" s="202"/>
      <c r="EM230" s="202"/>
      <c r="EN230" s="202"/>
      <c r="EO230" s="202"/>
      <c r="EP230" s="202"/>
      <c r="EQ230" s="202"/>
      <c r="ER230" s="202"/>
      <c r="ES230" s="202"/>
      <c r="ET230" s="202"/>
      <c r="EU230" s="202"/>
      <c r="EV230" s="202"/>
      <c r="EW230" s="202"/>
      <c r="EX230" s="202"/>
      <c r="EY230" s="202"/>
      <c r="EZ230" s="202"/>
      <c r="FA230" s="202"/>
      <c r="FB230" s="202"/>
      <c r="FC230" s="202"/>
      <c r="FD230" s="202"/>
      <c r="FE230" s="202"/>
      <c r="FF230" s="202"/>
      <c r="FG230" s="202"/>
      <c r="FH230" s="202"/>
      <c r="FI230" s="202"/>
      <c r="FJ230" s="202"/>
      <c r="FK230" s="202"/>
      <c r="FL230" s="202"/>
      <c r="FM230" s="202"/>
      <c r="FN230" s="202"/>
      <c r="FO230" s="202"/>
      <c r="FP230" s="202"/>
      <c r="FQ230" s="202"/>
      <c r="FR230" s="202"/>
      <c r="FS230" s="202"/>
      <c r="FT230" s="202"/>
      <c r="FU230" s="202"/>
      <c r="FV230" s="202"/>
      <c r="FW230" s="202"/>
      <c r="FX230" s="202"/>
      <c r="FY230" s="202"/>
      <c r="FZ230" s="202"/>
      <c r="GA230" s="202"/>
      <c r="GB230" s="202"/>
    </row>
    <row r="231" spans="1:184" x14ac:dyDescent="0.2">
      <c r="A231" s="205">
        <f t="shared" si="4"/>
        <v>5041</v>
      </c>
      <c r="B231" s="215" t="s">
        <v>2763</v>
      </c>
      <c r="C231" s="216">
        <v>95</v>
      </c>
      <c r="D231" s="217">
        <v>27</v>
      </c>
      <c r="E231" s="218">
        <v>0.41</v>
      </c>
      <c r="F231" s="216">
        <v>95</v>
      </c>
      <c r="H231" s="219" t="s">
        <v>1545</v>
      </c>
      <c r="J231" s="217">
        <v>2.5</v>
      </c>
      <c r="K231" s="218">
        <v>0.32</v>
      </c>
      <c r="L231" s="216">
        <v>94</v>
      </c>
      <c r="M231" s="216">
        <v>1</v>
      </c>
      <c r="N231" s="219" t="s">
        <v>4411</v>
      </c>
      <c r="O231" s="219" t="s">
        <v>4412</v>
      </c>
      <c r="P231" s="217">
        <v>7.6999998092651367</v>
      </c>
      <c r="Q231" s="218">
        <v>0.41</v>
      </c>
      <c r="R231" s="216">
        <v>93</v>
      </c>
      <c r="S231" s="216">
        <v>2</v>
      </c>
      <c r="T231" s="219" t="s">
        <v>3916</v>
      </c>
      <c r="U231" s="219" t="s">
        <v>3917</v>
      </c>
      <c r="V231" s="217">
        <v>10.800000190734863</v>
      </c>
      <c r="W231" s="218">
        <v>0.45</v>
      </c>
      <c r="X231" s="216">
        <v>88</v>
      </c>
      <c r="Y231" s="216">
        <v>7</v>
      </c>
      <c r="Z231" s="219" t="s">
        <v>3834</v>
      </c>
      <c r="AA231" s="219" t="s">
        <v>3835</v>
      </c>
      <c r="AB231" s="217">
        <v>6</v>
      </c>
      <c r="AC231" s="218">
        <v>0.4</v>
      </c>
      <c r="AD231" s="216">
        <v>94</v>
      </c>
      <c r="AE231" s="216">
        <v>1</v>
      </c>
      <c r="AF231" s="219" t="s">
        <v>4411</v>
      </c>
      <c r="AG231" s="219" t="s">
        <v>4412</v>
      </c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  <c r="BG231" s="202"/>
      <c r="BH231" s="202"/>
      <c r="BI231" s="202"/>
      <c r="BJ231" s="202"/>
      <c r="BK231" s="202"/>
      <c r="BL231" s="202"/>
      <c r="BM231" s="202"/>
      <c r="BN231" s="202"/>
      <c r="BO231" s="202"/>
      <c r="BP231" s="202"/>
      <c r="BQ231" s="202"/>
      <c r="BR231" s="202"/>
      <c r="BS231" s="202"/>
      <c r="BT231" s="202"/>
      <c r="BU231" s="202"/>
      <c r="BV231" s="202"/>
      <c r="BW231" s="202"/>
      <c r="BX231" s="202"/>
      <c r="BY231" s="202"/>
      <c r="BZ231" s="202"/>
      <c r="CA231" s="202"/>
      <c r="CB231" s="202"/>
      <c r="CC231" s="202"/>
      <c r="CD231" s="202"/>
      <c r="CE231" s="202"/>
      <c r="CF231" s="202"/>
      <c r="CG231" s="202"/>
      <c r="CH231" s="202"/>
      <c r="CI231" s="202"/>
      <c r="CJ231" s="202"/>
      <c r="CK231" s="202"/>
      <c r="CL231" s="202"/>
      <c r="CM231" s="202"/>
      <c r="CN231" s="202"/>
      <c r="CO231" s="202"/>
      <c r="CP231" s="202"/>
      <c r="CQ231" s="202"/>
      <c r="CR231" s="202"/>
      <c r="CS231" s="202"/>
      <c r="CT231" s="202"/>
      <c r="CU231" s="202"/>
      <c r="CV231" s="202"/>
      <c r="CW231" s="202"/>
      <c r="CX231" s="202"/>
      <c r="CY231" s="202"/>
      <c r="CZ231" s="202"/>
      <c r="DA231" s="202"/>
      <c r="DB231" s="202"/>
      <c r="DC231" s="202"/>
      <c r="DD231" s="202"/>
      <c r="DE231" s="202"/>
      <c r="DF231" s="202"/>
      <c r="DG231" s="202"/>
      <c r="DH231" s="202"/>
      <c r="DI231" s="202"/>
      <c r="DJ231" s="202"/>
      <c r="DK231" s="202"/>
      <c r="DL231" s="202"/>
      <c r="DM231" s="202"/>
      <c r="DN231" s="202"/>
      <c r="DO231" s="202"/>
      <c r="DP231" s="202"/>
      <c r="DQ231" s="202"/>
      <c r="DR231" s="202"/>
      <c r="DS231" s="202"/>
      <c r="DT231" s="202"/>
      <c r="DU231" s="202"/>
      <c r="DV231" s="202"/>
      <c r="DW231" s="202"/>
      <c r="DX231" s="202"/>
      <c r="DY231" s="202"/>
      <c r="DZ231" s="202"/>
      <c r="EA231" s="202"/>
      <c r="EB231" s="202"/>
      <c r="EC231" s="202"/>
      <c r="ED231" s="202"/>
      <c r="EE231" s="202"/>
      <c r="EF231" s="202"/>
      <c r="EG231" s="202"/>
      <c r="EH231" s="202"/>
      <c r="EI231" s="202"/>
      <c r="EJ231" s="202"/>
      <c r="EK231" s="202"/>
      <c r="EL231" s="202"/>
      <c r="EM231" s="202"/>
      <c r="EN231" s="202"/>
      <c r="EO231" s="202"/>
      <c r="EP231" s="202"/>
      <c r="EQ231" s="202"/>
      <c r="ER231" s="202"/>
      <c r="ES231" s="202"/>
      <c r="ET231" s="202"/>
      <c r="EU231" s="202"/>
      <c r="EV231" s="202"/>
      <c r="EW231" s="202"/>
      <c r="EX231" s="202"/>
      <c r="EY231" s="202"/>
      <c r="EZ231" s="202"/>
      <c r="FA231" s="202"/>
      <c r="FB231" s="202"/>
      <c r="FC231" s="202"/>
      <c r="FD231" s="202"/>
      <c r="FE231" s="202"/>
      <c r="FF231" s="202"/>
      <c r="FG231" s="202"/>
      <c r="FH231" s="202"/>
      <c r="FI231" s="202"/>
      <c r="FJ231" s="202"/>
      <c r="FK231" s="202"/>
      <c r="FL231" s="202"/>
      <c r="FM231" s="202"/>
      <c r="FN231" s="202"/>
      <c r="FO231" s="202"/>
      <c r="FP231" s="202"/>
      <c r="FQ231" s="202"/>
      <c r="FR231" s="202"/>
      <c r="FS231" s="202"/>
      <c r="FT231" s="202"/>
      <c r="FU231" s="202"/>
      <c r="FV231" s="202"/>
      <c r="FW231" s="202"/>
      <c r="FX231" s="202"/>
      <c r="FY231" s="202"/>
      <c r="FZ231" s="202"/>
      <c r="GA231" s="202"/>
      <c r="GB231" s="202"/>
    </row>
    <row r="232" spans="1:184" x14ac:dyDescent="0.2">
      <c r="A232" s="205">
        <f t="shared" si="4"/>
        <v>5043</v>
      </c>
      <c r="B232" s="204" t="s">
        <v>2766</v>
      </c>
      <c r="C232" s="211">
        <v>25</v>
      </c>
      <c r="D232" s="212">
        <v>25</v>
      </c>
      <c r="E232" s="213">
        <v>0.38</v>
      </c>
      <c r="F232" s="211">
        <v>25</v>
      </c>
      <c r="H232" s="214" t="s">
        <v>1545</v>
      </c>
      <c r="J232" s="212">
        <v>2.5</v>
      </c>
      <c r="K232" s="213">
        <v>0.32</v>
      </c>
      <c r="L232" s="211">
        <v>25</v>
      </c>
      <c r="N232" s="214" t="s">
        <v>1545</v>
      </c>
      <c r="P232" s="212">
        <v>7.4000000953674316</v>
      </c>
      <c r="Q232" s="213">
        <v>0.39</v>
      </c>
      <c r="R232" s="211">
        <v>25</v>
      </c>
      <c r="T232" s="214" t="s">
        <v>1545</v>
      </c>
      <c r="V232" s="212">
        <v>9.6999998092651367</v>
      </c>
      <c r="W232" s="213">
        <v>0.4</v>
      </c>
      <c r="X232" s="211">
        <v>23</v>
      </c>
      <c r="Y232" s="211">
        <v>2</v>
      </c>
      <c r="Z232" s="214" t="s">
        <v>3539</v>
      </c>
      <c r="AA232" s="214" t="s">
        <v>3540</v>
      </c>
      <c r="AB232" s="212">
        <v>5.5</v>
      </c>
      <c r="AC232" s="213">
        <v>0.37</v>
      </c>
      <c r="AD232" s="211">
        <v>24</v>
      </c>
      <c r="AE232" s="211">
        <v>1</v>
      </c>
      <c r="AF232" s="214" t="s">
        <v>2506</v>
      </c>
      <c r="AG232" s="214" t="s">
        <v>2507</v>
      </c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  <c r="BF232" s="202"/>
      <c r="BG232" s="202"/>
      <c r="BH232" s="202"/>
      <c r="BI232" s="202"/>
      <c r="BJ232" s="202"/>
      <c r="BK232" s="202"/>
      <c r="BL232" s="202"/>
      <c r="BM232" s="202"/>
      <c r="BN232" s="202"/>
      <c r="BO232" s="202"/>
      <c r="BP232" s="202"/>
      <c r="BQ232" s="202"/>
      <c r="BR232" s="202"/>
      <c r="BS232" s="202"/>
      <c r="BT232" s="202"/>
      <c r="BU232" s="202"/>
      <c r="BV232" s="202"/>
      <c r="BW232" s="202"/>
      <c r="BX232" s="202"/>
      <c r="BY232" s="202"/>
      <c r="BZ232" s="202"/>
      <c r="CA232" s="202"/>
      <c r="CB232" s="202"/>
      <c r="CC232" s="202"/>
      <c r="CD232" s="202"/>
      <c r="CE232" s="202"/>
      <c r="CF232" s="202"/>
      <c r="CG232" s="202"/>
      <c r="CH232" s="202"/>
      <c r="CI232" s="202"/>
      <c r="CJ232" s="202"/>
      <c r="CK232" s="202"/>
      <c r="CL232" s="202"/>
      <c r="CM232" s="202"/>
      <c r="CN232" s="202"/>
      <c r="CO232" s="202"/>
      <c r="CP232" s="202"/>
      <c r="CQ232" s="202"/>
      <c r="CR232" s="202"/>
      <c r="CS232" s="202"/>
      <c r="CT232" s="202"/>
      <c r="CU232" s="202"/>
      <c r="CV232" s="202"/>
      <c r="CW232" s="202"/>
      <c r="CX232" s="202"/>
      <c r="CY232" s="202"/>
      <c r="CZ232" s="202"/>
      <c r="DA232" s="202"/>
      <c r="DB232" s="202"/>
      <c r="DC232" s="202"/>
      <c r="DD232" s="202"/>
      <c r="DE232" s="202"/>
      <c r="DF232" s="202"/>
      <c r="DG232" s="202"/>
      <c r="DH232" s="202"/>
      <c r="DI232" s="202"/>
      <c r="DJ232" s="202"/>
      <c r="DK232" s="202"/>
      <c r="DL232" s="202"/>
      <c r="DM232" s="202"/>
      <c r="DN232" s="202"/>
      <c r="DO232" s="202"/>
      <c r="DP232" s="202"/>
      <c r="DQ232" s="202"/>
      <c r="DR232" s="202"/>
      <c r="DS232" s="202"/>
      <c r="DT232" s="202"/>
      <c r="DU232" s="202"/>
      <c r="DV232" s="202"/>
      <c r="DW232" s="202"/>
      <c r="DX232" s="202"/>
      <c r="DY232" s="202"/>
      <c r="DZ232" s="202"/>
      <c r="EA232" s="202"/>
      <c r="EB232" s="202"/>
      <c r="EC232" s="202"/>
      <c r="ED232" s="202"/>
      <c r="EE232" s="202"/>
      <c r="EF232" s="202"/>
      <c r="EG232" s="202"/>
      <c r="EH232" s="202"/>
      <c r="EI232" s="202"/>
      <c r="EJ232" s="202"/>
      <c r="EK232" s="202"/>
      <c r="EL232" s="202"/>
      <c r="EM232" s="202"/>
      <c r="EN232" s="202"/>
      <c r="EO232" s="202"/>
      <c r="EP232" s="202"/>
      <c r="EQ232" s="202"/>
      <c r="ER232" s="202"/>
      <c r="ES232" s="202"/>
      <c r="ET232" s="202"/>
      <c r="EU232" s="202"/>
      <c r="EV232" s="202"/>
      <c r="EW232" s="202"/>
      <c r="EX232" s="202"/>
      <c r="EY232" s="202"/>
      <c r="EZ232" s="202"/>
      <c r="FA232" s="202"/>
      <c r="FB232" s="202"/>
      <c r="FC232" s="202"/>
      <c r="FD232" s="202"/>
      <c r="FE232" s="202"/>
      <c r="FF232" s="202"/>
      <c r="FG232" s="202"/>
      <c r="FH232" s="202"/>
      <c r="FI232" s="202"/>
      <c r="FJ232" s="202"/>
      <c r="FK232" s="202"/>
      <c r="FL232" s="202"/>
      <c r="FM232" s="202"/>
      <c r="FN232" s="202"/>
      <c r="FO232" s="202"/>
      <c r="FP232" s="202"/>
      <c r="FQ232" s="202"/>
      <c r="FR232" s="202"/>
      <c r="FS232" s="202"/>
      <c r="FT232" s="202"/>
      <c r="FU232" s="202"/>
      <c r="FV232" s="202"/>
      <c r="FW232" s="202"/>
      <c r="FX232" s="202"/>
      <c r="FY232" s="202"/>
      <c r="FZ232" s="202"/>
      <c r="GA232" s="202"/>
      <c r="GB232" s="202"/>
    </row>
    <row r="233" spans="1:184" x14ac:dyDescent="0.2">
      <c r="A233" s="205">
        <f t="shared" si="4"/>
        <v>5044</v>
      </c>
      <c r="B233" s="215" t="s">
        <v>4112</v>
      </c>
      <c r="C233" s="216">
        <v>38</v>
      </c>
      <c r="D233" s="217">
        <v>32.400001525878906</v>
      </c>
      <c r="E233" s="218">
        <v>0.49</v>
      </c>
      <c r="F233" s="216">
        <v>36</v>
      </c>
      <c r="G233" s="216">
        <v>2</v>
      </c>
      <c r="H233" s="219" t="s">
        <v>2418</v>
      </c>
      <c r="I233" s="219" t="s">
        <v>2419</v>
      </c>
      <c r="J233" s="217">
        <v>2.7999999523162842</v>
      </c>
      <c r="K233" s="218">
        <v>0.35</v>
      </c>
      <c r="L233" s="216">
        <v>36</v>
      </c>
      <c r="M233" s="216">
        <v>2</v>
      </c>
      <c r="N233" s="219" t="s">
        <v>2418</v>
      </c>
      <c r="O233" s="219" t="s">
        <v>2419</v>
      </c>
      <c r="P233" s="217">
        <v>9.6000003814697266</v>
      </c>
      <c r="Q233" s="218">
        <v>0.5</v>
      </c>
      <c r="R233" s="216">
        <v>35</v>
      </c>
      <c r="S233" s="216">
        <v>3</v>
      </c>
      <c r="T233" s="219" t="s">
        <v>2464</v>
      </c>
      <c r="U233" s="219" t="s">
        <v>2465</v>
      </c>
      <c r="V233" s="217">
        <v>12.300000190734863</v>
      </c>
      <c r="W233" s="218">
        <v>0.51</v>
      </c>
      <c r="X233" s="216">
        <v>33</v>
      </c>
      <c r="Y233" s="216">
        <v>5</v>
      </c>
      <c r="Z233" s="219" t="s">
        <v>1612</v>
      </c>
      <c r="AA233" s="219" t="s">
        <v>1613</v>
      </c>
      <c r="AB233" s="217">
        <v>7.6999998092651367</v>
      </c>
      <c r="AC233" s="218">
        <v>0.51</v>
      </c>
      <c r="AD233" s="216">
        <v>31</v>
      </c>
      <c r="AE233" s="216">
        <v>7</v>
      </c>
      <c r="AF233" s="219" t="s">
        <v>4894</v>
      </c>
      <c r="AG233" s="219" t="s">
        <v>4895</v>
      </c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  <c r="BF233" s="202"/>
      <c r="BG233" s="202"/>
      <c r="BH233" s="202"/>
      <c r="BI233" s="202"/>
      <c r="BJ233" s="202"/>
      <c r="BK233" s="202"/>
      <c r="BL233" s="202"/>
      <c r="BM233" s="202"/>
      <c r="BN233" s="202"/>
      <c r="BO233" s="202"/>
      <c r="BP233" s="202"/>
      <c r="BQ233" s="202"/>
      <c r="BR233" s="202"/>
      <c r="BS233" s="202"/>
      <c r="BT233" s="202"/>
      <c r="BU233" s="202"/>
      <c r="BV233" s="202"/>
      <c r="BW233" s="202"/>
      <c r="BX233" s="202"/>
      <c r="BY233" s="202"/>
      <c r="BZ233" s="202"/>
      <c r="CA233" s="202"/>
      <c r="CB233" s="202"/>
      <c r="CC233" s="202"/>
      <c r="CD233" s="202"/>
      <c r="CE233" s="202"/>
      <c r="CF233" s="202"/>
      <c r="CG233" s="202"/>
      <c r="CH233" s="202"/>
      <c r="CI233" s="202"/>
      <c r="CJ233" s="202"/>
      <c r="CK233" s="202"/>
      <c r="CL233" s="202"/>
      <c r="CM233" s="202"/>
      <c r="CN233" s="202"/>
      <c r="CO233" s="202"/>
      <c r="CP233" s="202"/>
      <c r="CQ233" s="202"/>
      <c r="CR233" s="202"/>
      <c r="CS233" s="202"/>
      <c r="CT233" s="202"/>
      <c r="CU233" s="202"/>
      <c r="CV233" s="202"/>
      <c r="CW233" s="202"/>
      <c r="CX233" s="202"/>
      <c r="CY233" s="202"/>
      <c r="CZ233" s="202"/>
      <c r="DA233" s="202"/>
      <c r="DB233" s="202"/>
      <c r="DC233" s="202"/>
      <c r="DD233" s="202"/>
      <c r="DE233" s="202"/>
      <c r="DF233" s="202"/>
      <c r="DG233" s="202"/>
      <c r="DH233" s="202"/>
      <c r="DI233" s="202"/>
      <c r="DJ233" s="202"/>
      <c r="DK233" s="202"/>
      <c r="DL233" s="202"/>
      <c r="DM233" s="202"/>
      <c r="DN233" s="202"/>
      <c r="DO233" s="202"/>
      <c r="DP233" s="202"/>
      <c r="DQ233" s="202"/>
      <c r="DR233" s="202"/>
      <c r="DS233" s="202"/>
      <c r="DT233" s="202"/>
      <c r="DU233" s="202"/>
      <c r="DV233" s="202"/>
      <c r="DW233" s="202"/>
      <c r="DX233" s="202"/>
      <c r="DY233" s="202"/>
      <c r="DZ233" s="202"/>
      <c r="EA233" s="202"/>
      <c r="EB233" s="202"/>
      <c r="EC233" s="202"/>
      <c r="ED233" s="202"/>
      <c r="EE233" s="202"/>
      <c r="EF233" s="202"/>
      <c r="EG233" s="202"/>
      <c r="EH233" s="202"/>
      <c r="EI233" s="202"/>
      <c r="EJ233" s="202"/>
      <c r="EK233" s="202"/>
      <c r="EL233" s="202"/>
      <c r="EM233" s="202"/>
      <c r="EN233" s="202"/>
      <c r="EO233" s="202"/>
      <c r="EP233" s="202"/>
      <c r="EQ233" s="202"/>
      <c r="ER233" s="202"/>
      <c r="ES233" s="202"/>
      <c r="ET233" s="202"/>
      <c r="EU233" s="202"/>
      <c r="EV233" s="202"/>
      <c r="EW233" s="202"/>
      <c r="EX233" s="202"/>
      <c r="EY233" s="202"/>
      <c r="EZ233" s="202"/>
      <c r="FA233" s="202"/>
      <c r="FB233" s="202"/>
      <c r="FC233" s="202"/>
      <c r="FD233" s="202"/>
      <c r="FE233" s="202"/>
      <c r="FF233" s="202"/>
      <c r="FG233" s="202"/>
      <c r="FH233" s="202"/>
      <c r="FI233" s="202"/>
      <c r="FJ233" s="202"/>
      <c r="FK233" s="202"/>
      <c r="FL233" s="202"/>
      <c r="FM233" s="202"/>
      <c r="FN233" s="202"/>
      <c r="FO233" s="202"/>
      <c r="FP233" s="202"/>
      <c r="FQ233" s="202"/>
      <c r="FR233" s="202"/>
      <c r="FS233" s="202"/>
      <c r="FT233" s="202"/>
      <c r="FU233" s="202"/>
      <c r="FV233" s="202"/>
      <c r="FW233" s="202"/>
      <c r="FX233" s="202"/>
      <c r="FY233" s="202"/>
      <c r="FZ233" s="202"/>
      <c r="GA233" s="202"/>
      <c r="GB233" s="202"/>
    </row>
    <row r="234" spans="1:184" x14ac:dyDescent="0.2">
      <c r="A234" s="205">
        <f t="shared" si="4"/>
        <v>5045</v>
      </c>
      <c r="B234" s="204" t="s">
        <v>2767</v>
      </c>
      <c r="C234" s="211">
        <v>19</v>
      </c>
      <c r="D234" s="212">
        <v>34.400001525878906</v>
      </c>
      <c r="E234" s="213">
        <v>0.52</v>
      </c>
      <c r="F234" s="211">
        <v>17</v>
      </c>
      <c r="G234" s="211">
        <v>2</v>
      </c>
      <c r="H234" s="214" t="s">
        <v>1807</v>
      </c>
      <c r="I234" s="214" t="s">
        <v>1808</v>
      </c>
      <c r="J234" s="212">
        <v>2.9000000953674316</v>
      </c>
      <c r="K234" s="213">
        <v>0.37</v>
      </c>
      <c r="L234" s="211">
        <v>19</v>
      </c>
      <c r="N234" s="214" t="s">
        <v>1545</v>
      </c>
      <c r="P234" s="212">
        <v>9.8000001907348633</v>
      </c>
      <c r="Q234" s="213">
        <v>0.52</v>
      </c>
      <c r="R234" s="211">
        <v>17</v>
      </c>
      <c r="S234" s="211">
        <v>2</v>
      </c>
      <c r="T234" s="214" t="s">
        <v>1807</v>
      </c>
      <c r="U234" s="214" t="s">
        <v>1808</v>
      </c>
      <c r="V234" s="212">
        <v>14.199999809265137</v>
      </c>
      <c r="W234" s="213">
        <v>0.59</v>
      </c>
      <c r="X234" s="211">
        <v>13</v>
      </c>
      <c r="Y234" s="211">
        <v>6</v>
      </c>
      <c r="Z234" s="214" t="s">
        <v>4896</v>
      </c>
      <c r="AA234" s="214" t="s">
        <v>4897</v>
      </c>
      <c r="AB234" s="212">
        <v>7.5</v>
      </c>
      <c r="AC234" s="213">
        <v>0.5</v>
      </c>
      <c r="AD234" s="211">
        <v>18</v>
      </c>
      <c r="AE234" s="211">
        <v>1</v>
      </c>
      <c r="AF234" s="214" t="s">
        <v>2418</v>
      </c>
      <c r="AG234" s="214" t="s">
        <v>2419</v>
      </c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  <c r="BG234" s="202"/>
      <c r="BH234" s="202"/>
      <c r="BI234" s="202"/>
      <c r="BJ234" s="202"/>
      <c r="BK234" s="202"/>
      <c r="BL234" s="202"/>
      <c r="BM234" s="202"/>
      <c r="BN234" s="202"/>
      <c r="BO234" s="202"/>
      <c r="BP234" s="202"/>
      <c r="BQ234" s="202"/>
      <c r="BR234" s="202"/>
      <c r="BS234" s="202"/>
      <c r="BT234" s="202"/>
      <c r="BU234" s="202"/>
      <c r="BV234" s="202"/>
      <c r="BW234" s="202"/>
      <c r="BX234" s="202"/>
      <c r="BY234" s="202"/>
      <c r="BZ234" s="202"/>
      <c r="CA234" s="202"/>
      <c r="CB234" s="202"/>
      <c r="CC234" s="202"/>
      <c r="CD234" s="202"/>
      <c r="CE234" s="202"/>
      <c r="CF234" s="202"/>
      <c r="CG234" s="202"/>
      <c r="CH234" s="202"/>
      <c r="CI234" s="202"/>
      <c r="CJ234" s="202"/>
      <c r="CK234" s="202"/>
      <c r="CL234" s="202"/>
      <c r="CM234" s="202"/>
      <c r="CN234" s="202"/>
      <c r="CO234" s="202"/>
      <c r="CP234" s="202"/>
      <c r="CQ234" s="202"/>
      <c r="CR234" s="202"/>
      <c r="CS234" s="202"/>
      <c r="CT234" s="202"/>
      <c r="CU234" s="202"/>
      <c r="CV234" s="202"/>
      <c r="CW234" s="202"/>
      <c r="CX234" s="202"/>
      <c r="CY234" s="202"/>
      <c r="CZ234" s="202"/>
      <c r="DA234" s="202"/>
      <c r="DB234" s="202"/>
      <c r="DC234" s="202"/>
      <c r="DD234" s="202"/>
      <c r="DE234" s="202"/>
      <c r="DF234" s="202"/>
      <c r="DG234" s="202"/>
      <c r="DH234" s="202"/>
      <c r="DI234" s="202"/>
      <c r="DJ234" s="202"/>
      <c r="DK234" s="202"/>
      <c r="DL234" s="202"/>
      <c r="DM234" s="202"/>
      <c r="DN234" s="202"/>
      <c r="DO234" s="202"/>
      <c r="DP234" s="202"/>
      <c r="DQ234" s="202"/>
      <c r="DR234" s="202"/>
      <c r="DS234" s="202"/>
      <c r="DT234" s="202"/>
      <c r="DU234" s="202"/>
      <c r="DV234" s="202"/>
      <c r="DW234" s="202"/>
      <c r="DX234" s="202"/>
      <c r="DY234" s="202"/>
      <c r="DZ234" s="202"/>
      <c r="EA234" s="202"/>
      <c r="EB234" s="202"/>
      <c r="EC234" s="202"/>
      <c r="ED234" s="202"/>
      <c r="EE234" s="202"/>
      <c r="EF234" s="202"/>
      <c r="EG234" s="202"/>
      <c r="EH234" s="202"/>
      <c r="EI234" s="202"/>
      <c r="EJ234" s="202"/>
      <c r="EK234" s="202"/>
      <c r="EL234" s="202"/>
      <c r="EM234" s="202"/>
      <c r="EN234" s="202"/>
      <c r="EO234" s="202"/>
      <c r="EP234" s="202"/>
      <c r="EQ234" s="202"/>
      <c r="ER234" s="202"/>
      <c r="ES234" s="202"/>
      <c r="ET234" s="202"/>
      <c r="EU234" s="202"/>
      <c r="EV234" s="202"/>
      <c r="EW234" s="202"/>
      <c r="EX234" s="202"/>
      <c r="EY234" s="202"/>
      <c r="EZ234" s="202"/>
      <c r="FA234" s="202"/>
      <c r="FB234" s="202"/>
      <c r="FC234" s="202"/>
      <c r="FD234" s="202"/>
      <c r="FE234" s="202"/>
      <c r="FF234" s="202"/>
      <c r="FG234" s="202"/>
      <c r="FH234" s="202"/>
      <c r="FI234" s="202"/>
      <c r="FJ234" s="202"/>
      <c r="FK234" s="202"/>
      <c r="FL234" s="202"/>
      <c r="FM234" s="202"/>
      <c r="FN234" s="202"/>
      <c r="FO234" s="202"/>
      <c r="FP234" s="202"/>
      <c r="FQ234" s="202"/>
      <c r="FR234" s="202"/>
      <c r="FS234" s="202"/>
      <c r="FT234" s="202"/>
      <c r="FU234" s="202"/>
      <c r="FV234" s="202"/>
      <c r="FW234" s="202"/>
      <c r="FX234" s="202"/>
      <c r="FY234" s="202"/>
      <c r="FZ234" s="202"/>
      <c r="GA234" s="202"/>
      <c r="GB234" s="202"/>
    </row>
    <row r="235" spans="1:184" x14ac:dyDescent="0.2">
      <c r="A235" s="205">
        <f t="shared" si="4"/>
        <v>5046</v>
      </c>
      <c r="B235" s="215" t="s">
        <v>4113</v>
      </c>
      <c r="C235" s="216">
        <v>20</v>
      </c>
      <c r="D235" s="217">
        <v>32.400001525878906</v>
      </c>
      <c r="E235" s="218">
        <v>0.49</v>
      </c>
      <c r="F235" s="216">
        <v>20</v>
      </c>
      <c r="H235" s="219" t="s">
        <v>1545</v>
      </c>
      <c r="J235" s="217">
        <v>2.9000000953674316</v>
      </c>
      <c r="K235" s="218">
        <v>0.37</v>
      </c>
      <c r="L235" s="216">
        <v>20</v>
      </c>
      <c r="N235" s="219" t="s">
        <v>1545</v>
      </c>
      <c r="P235" s="217">
        <v>9.3000001907348633</v>
      </c>
      <c r="Q235" s="218">
        <v>0.49</v>
      </c>
      <c r="R235" s="216">
        <v>19</v>
      </c>
      <c r="S235" s="216">
        <v>1</v>
      </c>
      <c r="T235" s="219" t="s">
        <v>1982</v>
      </c>
      <c r="U235" s="219" t="s">
        <v>1983</v>
      </c>
      <c r="V235" s="217">
        <v>14.100000381469727</v>
      </c>
      <c r="W235" s="218">
        <v>0.59</v>
      </c>
      <c r="X235" s="216">
        <v>15</v>
      </c>
      <c r="Y235" s="216">
        <v>5</v>
      </c>
      <c r="Z235" s="219" t="s">
        <v>1524</v>
      </c>
      <c r="AA235" s="219" t="s">
        <v>1525</v>
      </c>
      <c r="AB235" s="217">
        <v>6.0999999046325684</v>
      </c>
      <c r="AC235" s="218">
        <v>0.41</v>
      </c>
      <c r="AD235" s="216">
        <v>19</v>
      </c>
      <c r="AE235" s="216">
        <v>1</v>
      </c>
      <c r="AF235" s="219" t="s">
        <v>1982</v>
      </c>
      <c r="AG235" s="219" t="s">
        <v>1983</v>
      </c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  <c r="BF235" s="202"/>
      <c r="BG235" s="202"/>
      <c r="BH235" s="202"/>
      <c r="BI235" s="202"/>
      <c r="BJ235" s="202"/>
      <c r="BK235" s="202"/>
      <c r="BL235" s="202"/>
      <c r="BM235" s="202"/>
      <c r="BN235" s="202"/>
      <c r="BO235" s="202"/>
      <c r="BP235" s="202"/>
      <c r="BQ235" s="202"/>
      <c r="BR235" s="202"/>
      <c r="BS235" s="202"/>
      <c r="BT235" s="202"/>
      <c r="BU235" s="202"/>
      <c r="BV235" s="202"/>
      <c r="BW235" s="202"/>
      <c r="BX235" s="202"/>
      <c r="BY235" s="202"/>
      <c r="BZ235" s="202"/>
      <c r="CA235" s="202"/>
      <c r="CB235" s="202"/>
      <c r="CC235" s="202"/>
      <c r="CD235" s="202"/>
      <c r="CE235" s="202"/>
      <c r="CF235" s="202"/>
      <c r="CG235" s="202"/>
      <c r="CH235" s="202"/>
      <c r="CI235" s="202"/>
      <c r="CJ235" s="202"/>
      <c r="CK235" s="202"/>
      <c r="CL235" s="202"/>
      <c r="CM235" s="202"/>
      <c r="CN235" s="202"/>
      <c r="CO235" s="202"/>
      <c r="CP235" s="202"/>
      <c r="CQ235" s="202"/>
      <c r="CR235" s="202"/>
      <c r="CS235" s="202"/>
      <c r="CT235" s="202"/>
      <c r="CU235" s="202"/>
      <c r="CV235" s="202"/>
      <c r="CW235" s="202"/>
      <c r="CX235" s="202"/>
      <c r="CY235" s="202"/>
      <c r="CZ235" s="202"/>
      <c r="DA235" s="202"/>
      <c r="DB235" s="202"/>
      <c r="DC235" s="202"/>
      <c r="DD235" s="202"/>
      <c r="DE235" s="202"/>
      <c r="DF235" s="202"/>
      <c r="DG235" s="202"/>
      <c r="DH235" s="202"/>
      <c r="DI235" s="202"/>
      <c r="DJ235" s="202"/>
      <c r="DK235" s="202"/>
      <c r="DL235" s="202"/>
      <c r="DM235" s="202"/>
      <c r="DN235" s="202"/>
      <c r="DO235" s="202"/>
      <c r="DP235" s="202"/>
      <c r="DQ235" s="202"/>
      <c r="DR235" s="202"/>
      <c r="DS235" s="202"/>
      <c r="DT235" s="202"/>
      <c r="DU235" s="202"/>
      <c r="DV235" s="202"/>
      <c r="DW235" s="202"/>
      <c r="DX235" s="202"/>
      <c r="DY235" s="202"/>
      <c r="DZ235" s="202"/>
      <c r="EA235" s="202"/>
      <c r="EB235" s="202"/>
      <c r="EC235" s="202"/>
      <c r="ED235" s="202"/>
      <c r="EE235" s="202"/>
      <c r="EF235" s="202"/>
      <c r="EG235" s="202"/>
      <c r="EH235" s="202"/>
      <c r="EI235" s="202"/>
      <c r="EJ235" s="202"/>
      <c r="EK235" s="202"/>
      <c r="EL235" s="202"/>
      <c r="EM235" s="202"/>
      <c r="EN235" s="202"/>
      <c r="EO235" s="202"/>
      <c r="EP235" s="202"/>
      <c r="EQ235" s="202"/>
      <c r="ER235" s="202"/>
      <c r="ES235" s="202"/>
      <c r="ET235" s="202"/>
      <c r="EU235" s="202"/>
      <c r="EV235" s="202"/>
      <c r="EW235" s="202"/>
      <c r="EX235" s="202"/>
      <c r="EY235" s="202"/>
      <c r="EZ235" s="202"/>
      <c r="FA235" s="202"/>
      <c r="FB235" s="202"/>
      <c r="FC235" s="202"/>
      <c r="FD235" s="202"/>
      <c r="FE235" s="202"/>
      <c r="FF235" s="202"/>
      <c r="FG235" s="202"/>
      <c r="FH235" s="202"/>
      <c r="FI235" s="202"/>
      <c r="FJ235" s="202"/>
      <c r="FK235" s="202"/>
      <c r="FL235" s="202"/>
      <c r="FM235" s="202"/>
      <c r="FN235" s="202"/>
      <c r="FO235" s="202"/>
      <c r="FP235" s="202"/>
      <c r="FQ235" s="202"/>
      <c r="FR235" s="202"/>
      <c r="FS235" s="202"/>
      <c r="FT235" s="202"/>
      <c r="FU235" s="202"/>
      <c r="FV235" s="202"/>
      <c r="FW235" s="202"/>
      <c r="FX235" s="202"/>
      <c r="FY235" s="202"/>
      <c r="FZ235" s="202"/>
      <c r="GA235" s="202"/>
      <c r="GB235" s="202"/>
    </row>
    <row r="236" spans="1:184" x14ac:dyDescent="0.2">
      <c r="A236" s="205">
        <f t="shared" si="4"/>
        <v>5047</v>
      </c>
      <c r="B236" s="204" t="s">
        <v>2768</v>
      </c>
      <c r="C236" s="211">
        <v>45</v>
      </c>
      <c r="D236" s="212">
        <v>33.5</v>
      </c>
      <c r="E236" s="213">
        <v>0.51</v>
      </c>
      <c r="F236" s="211">
        <v>44</v>
      </c>
      <c r="G236" s="211">
        <v>1</v>
      </c>
      <c r="H236" s="214" t="s">
        <v>2306</v>
      </c>
      <c r="I236" s="214" t="s">
        <v>2307</v>
      </c>
      <c r="J236" s="212">
        <v>3.4000000953674316</v>
      </c>
      <c r="K236" s="213">
        <v>0.43</v>
      </c>
      <c r="L236" s="211">
        <v>40</v>
      </c>
      <c r="M236" s="211">
        <v>5</v>
      </c>
      <c r="N236" s="214" t="s">
        <v>2241</v>
      </c>
      <c r="O236" s="214" t="s">
        <v>2242</v>
      </c>
      <c r="P236" s="212">
        <v>8.8999996185302734</v>
      </c>
      <c r="Q236" s="213">
        <v>0.47</v>
      </c>
      <c r="R236" s="211">
        <v>44</v>
      </c>
      <c r="S236" s="211">
        <v>1</v>
      </c>
      <c r="T236" s="214" t="s">
        <v>2306</v>
      </c>
      <c r="U236" s="214" t="s">
        <v>2307</v>
      </c>
      <c r="V236" s="212">
        <v>13.800000190734863</v>
      </c>
      <c r="W236" s="213">
        <v>0.57999999999999996</v>
      </c>
      <c r="X236" s="211">
        <v>33</v>
      </c>
      <c r="Y236" s="211">
        <v>12</v>
      </c>
      <c r="Z236" s="214" t="s">
        <v>4898</v>
      </c>
      <c r="AA236" s="214" t="s">
        <v>4899</v>
      </c>
      <c r="AB236" s="212">
        <v>7.3000001907348633</v>
      </c>
      <c r="AC236" s="213">
        <v>0.49</v>
      </c>
      <c r="AD236" s="211">
        <v>41</v>
      </c>
      <c r="AE236" s="211">
        <v>4</v>
      </c>
      <c r="AF236" s="214" t="s">
        <v>2069</v>
      </c>
      <c r="AG236" s="214" t="s">
        <v>2070</v>
      </c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  <c r="BF236" s="202"/>
      <c r="BG236" s="202"/>
      <c r="BH236" s="202"/>
      <c r="BI236" s="202"/>
      <c r="BJ236" s="202"/>
      <c r="BK236" s="202"/>
      <c r="BL236" s="202"/>
      <c r="BM236" s="202"/>
      <c r="BN236" s="202"/>
      <c r="BO236" s="202"/>
      <c r="BP236" s="202"/>
      <c r="BQ236" s="202"/>
      <c r="BR236" s="202"/>
      <c r="BS236" s="202"/>
      <c r="BT236" s="202"/>
      <c r="BU236" s="202"/>
      <c r="BV236" s="202"/>
      <c r="BW236" s="202"/>
      <c r="BX236" s="202"/>
      <c r="BY236" s="202"/>
      <c r="BZ236" s="202"/>
      <c r="CA236" s="202"/>
      <c r="CB236" s="202"/>
      <c r="CC236" s="202"/>
      <c r="CD236" s="202"/>
      <c r="CE236" s="202"/>
      <c r="CF236" s="202"/>
      <c r="CG236" s="202"/>
      <c r="CH236" s="202"/>
      <c r="CI236" s="202"/>
      <c r="CJ236" s="202"/>
      <c r="CK236" s="202"/>
      <c r="CL236" s="202"/>
      <c r="CM236" s="202"/>
      <c r="CN236" s="202"/>
      <c r="CO236" s="202"/>
      <c r="CP236" s="202"/>
      <c r="CQ236" s="202"/>
      <c r="CR236" s="202"/>
      <c r="CS236" s="202"/>
      <c r="CT236" s="202"/>
      <c r="CU236" s="202"/>
      <c r="CV236" s="202"/>
      <c r="CW236" s="202"/>
      <c r="CX236" s="202"/>
      <c r="CY236" s="202"/>
      <c r="CZ236" s="202"/>
      <c r="DA236" s="202"/>
      <c r="DB236" s="202"/>
      <c r="DC236" s="202"/>
      <c r="DD236" s="202"/>
      <c r="DE236" s="202"/>
      <c r="DF236" s="202"/>
      <c r="DG236" s="202"/>
      <c r="DH236" s="202"/>
      <c r="DI236" s="202"/>
      <c r="DJ236" s="202"/>
      <c r="DK236" s="202"/>
      <c r="DL236" s="202"/>
      <c r="DM236" s="202"/>
      <c r="DN236" s="202"/>
      <c r="DO236" s="202"/>
      <c r="DP236" s="202"/>
      <c r="DQ236" s="202"/>
      <c r="DR236" s="202"/>
      <c r="DS236" s="202"/>
      <c r="DT236" s="202"/>
      <c r="DU236" s="202"/>
      <c r="DV236" s="202"/>
      <c r="DW236" s="202"/>
      <c r="DX236" s="202"/>
      <c r="DY236" s="202"/>
      <c r="DZ236" s="202"/>
      <c r="EA236" s="202"/>
      <c r="EB236" s="202"/>
      <c r="EC236" s="202"/>
      <c r="ED236" s="202"/>
      <c r="EE236" s="202"/>
      <c r="EF236" s="202"/>
      <c r="EG236" s="202"/>
      <c r="EH236" s="202"/>
      <c r="EI236" s="202"/>
      <c r="EJ236" s="202"/>
      <c r="EK236" s="202"/>
      <c r="EL236" s="202"/>
      <c r="EM236" s="202"/>
      <c r="EN236" s="202"/>
      <c r="EO236" s="202"/>
      <c r="EP236" s="202"/>
      <c r="EQ236" s="202"/>
      <c r="ER236" s="202"/>
      <c r="ES236" s="202"/>
      <c r="ET236" s="202"/>
      <c r="EU236" s="202"/>
      <c r="EV236" s="202"/>
      <c r="EW236" s="202"/>
      <c r="EX236" s="202"/>
      <c r="EY236" s="202"/>
      <c r="EZ236" s="202"/>
      <c r="FA236" s="202"/>
      <c r="FB236" s="202"/>
      <c r="FC236" s="202"/>
      <c r="FD236" s="202"/>
      <c r="FE236" s="202"/>
      <c r="FF236" s="202"/>
      <c r="FG236" s="202"/>
      <c r="FH236" s="202"/>
      <c r="FI236" s="202"/>
      <c r="FJ236" s="202"/>
      <c r="FK236" s="202"/>
      <c r="FL236" s="202"/>
      <c r="FM236" s="202"/>
      <c r="FN236" s="202"/>
      <c r="FO236" s="202"/>
      <c r="FP236" s="202"/>
      <c r="FQ236" s="202"/>
      <c r="FR236" s="202"/>
      <c r="FS236" s="202"/>
      <c r="FT236" s="202"/>
      <c r="FU236" s="202"/>
      <c r="FV236" s="202"/>
      <c r="FW236" s="202"/>
      <c r="FX236" s="202"/>
      <c r="FY236" s="202"/>
      <c r="FZ236" s="202"/>
      <c r="GA236" s="202"/>
      <c r="GB236" s="202"/>
    </row>
    <row r="237" spans="1:184" x14ac:dyDescent="0.2">
      <c r="A237" s="205">
        <f t="shared" si="4"/>
        <v>5048</v>
      </c>
      <c r="B237" s="215" t="s">
        <v>2771</v>
      </c>
      <c r="C237" s="216">
        <v>44</v>
      </c>
      <c r="D237" s="217">
        <v>35.599998474121094</v>
      </c>
      <c r="E237" s="218">
        <v>0.54</v>
      </c>
      <c r="F237" s="216">
        <v>39</v>
      </c>
      <c r="G237" s="216">
        <v>5</v>
      </c>
      <c r="H237" s="219" t="s">
        <v>1540</v>
      </c>
      <c r="I237" s="219" t="s">
        <v>1541</v>
      </c>
      <c r="J237" s="217">
        <v>3.5999999046325684</v>
      </c>
      <c r="K237" s="218">
        <v>0.46</v>
      </c>
      <c r="L237" s="216">
        <v>37</v>
      </c>
      <c r="M237" s="216">
        <v>7</v>
      </c>
      <c r="N237" s="219" t="s">
        <v>3603</v>
      </c>
      <c r="O237" s="219" t="s">
        <v>3604</v>
      </c>
      <c r="P237" s="217">
        <v>9.8999996185302734</v>
      </c>
      <c r="Q237" s="218">
        <v>0.52</v>
      </c>
      <c r="R237" s="216">
        <v>43</v>
      </c>
      <c r="S237" s="216">
        <v>1</v>
      </c>
      <c r="T237" s="219" t="s">
        <v>1741</v>
      </c>
      <c r="U237" s="219" t="s">
        <v>1742</v>
      </c>
      <c r="V237" s="217">
        <v>14.600000381469727</v>
      </c>
      <c r="W237" s="218">
        <v>0.61</v>
      </c>
      <c r="X237" s="216">
        <v>27</v>
      </c>
      <c r="Y237" s="216">
        <v>17</v>
      </c>
      <c r="Z237" s="219" t="s">
        <v>4320</v>
      </c>
      <c r="AA237" s="219" t="s">
        <v>4321</v>
      </c>
      <c r="AB237" s="217">
        <v>7.5</v>
      </c>
      <c r="AC237" s="218">
        <v>0.5</v>
      </c>
      <c r="AD237" s="216">
        <v>39</v>
      </c>
      <c r="AE237" s="216">
        <v>5</v>
      </c>
      <c r="AF237" s="219" t="s">
        <v>1540</v>
      </c>
      <c r="AG237" s="219" t="s">
        <v>1541</v>
      </c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  <c r="BF237" s="202"/>
      <c r="BG237" s="202"/>
      <c r="BH237" s="202"/>
      <c r="BI237" s="202"/>
      <c r="BJ237" s="202"/>
      <c r="BK237" s="202"/>
      <c r="BL237" s="202"/>
      <c r="BM237" s="202"/>
      <c r="BN237" s="202"/>
      <c r="BO237" s="202"/>
      <c r="BP237" s="202"/>
      <c r="BQ237" s="202"/>
      <c r="BR237" s="202"/>
      <c r="BS237" s="202"/>
      <c r="BT237" s="202"/>
      <c r="BU237" s="202"/>
      <c r="BV237" s="202"/>
      <c r="BW237" s="202"/>
      <c r="BX237" s="202"/>
      <c r="BY237" s="202"/>
      <c r="BZ237" s="202"/>
      <c r="CA237" s="202"/>
      <c r="CB237" s="202"/>
      <c r="CC237" s="202"/>
      <c r="CD237" s="202"/>
      <c r="CE237" s="202"/>
      <c r="CF237" s="202"/>
      <c r="CG237" s="202"/>
      <c r="CH237" s="202"/>
      <c r="CI237" s="202"/>
      <c r="CJ237" s="202"/>
      <c r="CK237" s="202"/>
      <c r="CL237" s="202"/>
      <c r="CM237" s="202"/>
      <c r="CN237" s="202"/>
      <c r="CO237" s="202"/>
      <c r="CP237" s="202"/>
      <c r="CQ237" s="202"/>
      <c r="CR237" s="202"/>
      <c r="CS237" s="202"/>
      <c r="CT237" s="202"/>
      <c r="CU237" s="202"/>
      <c r="CV237" s="202"/>
      <c r="CW237" s="202"/>
      <c r="CX237" s="202"/>
      <c r="CY237" s="202"/>
      <c r="CZ237" s="202"/>
      <c r="DA237" s="202"/>
      <c r="DB237" s="202"/>
      <c r="DC237" s="202"/>
      <c r="DD237" s="202"/>
      <c r="DE237" s="202"/>
      <c r="DF237" s="202"/>
      <c r="DG237" s="202"/>
      <c r="DH237" s="202"/>
      <c r="DI237" s="202"/>
      <c r="DJ237" s="202"/>
      <c r="DK237" s="202"/>
      <c r="DL237" s="202"/>
      <c r="DM237" s="202"/>
      <c r="DN237" s="202"/>
      <c r="DO237" s="202"/>
      <c r="DP237" s="202"/>
      <c r="DQ237" s="202"/>
      <c r="DR237" s="202"/>
      <c r="DS237" s="202"/>
      <c r="DT237" s="202"/>
      <c r="DU237" s="202"/>
      <c r="DV237" s="202"/>
      <c r="DW237" s="202"/>
      <c r="DX237" s="202"/>
      <c r="DY237" s="202"/>
      <c r="DZ237" s="202"/>
      <c r="EA237" s="202"/>
      <c r="EB237" s="202"/>
      <c r="EC237" s="202"/>
      <c r="ED237" s="202"/>
      <c r="EE237" s="202"/>
      <c r="EF237" s="202"/>
      <c r="EG237" s="202"/>
      <c r="EH237" s="202"/>
      <c r="EI237" s="202"/>
      <c r="EJ237" s="202"/>
      <c r="EK237" s="202"/>
      <c r="EL237" s="202"/>
      <c r="EM237" s="202"/>
      <c r="EN237" s="202"/>
      <c r="EO237" s="202"/>
      <c r="EP237" s="202"/>
      <c r="EQ237" s="202"/>
      <c r="ER237" s="202"/>
      <c r="ES237" s="202"/>
      <c r="ET237" s="202"/>
      <c r="EU237" s="202"/>
      <c r="EV237" s="202"/>
      <c r="EW237" s="202"/>
      <c r="EX237" s="202"/>
      <c r="EY237" s="202"/>
      <c r="EZ237" s="202"/>
      <c r="FA237" s="202"/>
      <c r="FB237" s="202"/>
      <c r="FC237" s="202"/>
      <c r="FD237" s="202"/>
      <c r="FE237" s="202"/>
      <c r="FF237" s="202"/>
      <c r="FG237" s="202"/>
      <c r="FH237" s="202"/>
      <c r="FI237" s="202"/>
      <c r="FJ237" s="202"/>
      <c r="FK237" s="202"/>
      <c r="FL237" s="202"/>
      <c r="FM237" s="202"/>
      <c r="FN237" s="202"/>
      <c r="FO237" s="202"/>
      <c r="FP237" s="202"/>
      <c r="FQ237" s="202"/>
      <c r="FR237" s="202"/>
      <c r="FS237" s="202"/>
      <c r="FT237" s="202"/>
      <c r="FU237" s="202"/>
      <c r="FV237" s="202"/>
      <c r="FW237" s="202"/>
      <c r="FX237" s="202"/>
      <c r="FY237" s="202"/>
      <c r="FZ237" s="202"/>
      <c r="GA237" s="202"/>
      <c r="GB237" s="202"/>
    </row>
    <row r="238" spans="1:184" x14ac:dyDescent="0.2">
      <c r="A238" s="205">
        <f t="shared" si="4"/>
        <v>5049</v>
      </c>
      <c r="B238" s="204" t="s">
        <v>2774</v>
      </c>
      <c r="C238" s="211">
        <v>74</v>
      </c>
      <c r="D238" s="212">
        <v>35.599998474121094</v>
      </c>
      <c r="E238" s="213">
        <v>0.54</v>
      </c>
      <c r="F238" s="211">
        <v>62</v>
      </c>
      <c r="G238" s="211">
        <v>12</v>
      </c>
      <c r="H238" s="214" t="s">
        <v>1527</v>
      </c>
      <c r="I238" s="214" t="s">
        <v>1528</v>
      </c>
      <c r="J238" s="212">
        <v>3.2999999523162842</v>
      </c>
      <c r="K238" s="213">
        <v>0.41</v>
      </c>
      <c r="L238" s="211">
        <v>67</v>
      </c>
      <c r="M238" s="211">
        <v>7</v>
      </c>
      <c r="N238" s="214" t="s">
        <v>1781</v>
      </c>
      <c r="O238" s="214" t="s">
        <v>1782</v>
      </c>
      <c r="P238" s="212">
        <v>9.5</v>
      </c>
      <c r="Q238" s="213">
        <v>0.5</v>
      </c>
      <c r="R238" s="211">
        <v>65</v>
      </c>
      <c r="S238" s="211">
        <v>9</v>
      </c>
      <c r="T238" s="214" t="s">
        <v>4900</v>
      </c>
      <c r="U238" s="214" t="s">
        <v>4901</v>
      </c>
      <c r="V238" s="212">
        <v>14.699999809265137</v>
      </c>
      <c r="W238" s="213">
        <v>0.61</v>
      </c>
      <c r="X238" s="211">
        <v>46</v>
      </c>
      <c r="Y238" s="211">
        <v>28</v>
      </c>
      <c r="Z238" s="214" t="s">
        <v>4902</v>
      </c>
      <c r="AA238" s="214" t="s">
        <v>4903</v>
      </c>
      <c r="AB238" s="212">
        <v>8.1999998092651367</v>
      </c>
      <c r="AC238" s="213">
        <v>0.55000000000000004</v>
      </c>
      <c r="AD238" s="211">
        <v>60</v>
      </c>
      <c r="AE238" s="211">
        <v>14</v>
      </c>
      <c r="AF238" s="214" t="s">
        <v>4904</v>
      </c>
      <c r="AG238" s="214" t="s">
        <v>4905</v>
      </c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  <c r="BF238" s="202"/>
      <c r="BG238" s="202"/>
      <c r="BH238" s="202"/>
      <c r="BI238" s="202"/>
      <c r="BJ238" s="202"/>
      <c r="BK238" s="202"/>
      <c r="BL238" s="202"/>
      <c r="BM238" s="202"/>
      <c r="BN238" s="202"/>
      <c r="BO238" s="202"/>
      <c r="BP238" s="202"/>
      <c r="BQ238" s="202"/>
      <c r="BR238" s="202"/>
      <c r="BS238" s="202"/>
      <c r="BT238" s="202"/>
      <c r="BU238" s="202"/>
      <c r="BV238" s="202"/>
      <c r="BW238" s="202"/>
      <c r="BX238" s="202"/>
      <c r="BY238" s="202"/>
      <c r="BZ238" s="202"/>
      <c r="CA238" s="202"/>
      <c r="CB238" s="202"/>
      <c r="CC238" s="202"/>
      <c r="CD238" s="202"/>
      <c r="CE238" s="202"/>
      <c r="CF238" s="202"/>
      <c r="CG238" s="202"/>
      <c r="CH238" s="202"/>
      <c r="CI238" s="202"/>
      <c r="CJ238" s="202"/>
      <c r="CK238" s="202"/>
      <c r="CL238" s="202"/>
      <c r="CM238" s="202"/>
      <c r="CN238" s="202"/>
      <c r="CO238" s="202"/>
      <c r="CP238" s="202"/>
      <c r="CQ238" s="202"/>
      <c r="CR238" s="202"/>
      <c r="CS238" s="202"/>
      <c r="CT238" s="202"/>
      <c r="CU238" s="202"/>
      <c r="CV238" s="202"/>
      <c r="CW238" s="202"/>
      <c r="CX238" s="202"/>
      <c r="CY238" s="202"/>
      <c r="CZ238" s="202"/>
      <c r="DA238" s="202"/>
      <c r="DB238" s="202"/>
      <c r="DC238" s="202"/>
      <c r="DD238" s="202"/>
      <c r="DE238" s="202"/>
      <c r="DF238" s="202"/>
      <c r="DG238" s="202"/>
      <c r="DH238" s="202"/>
      <c r="DI238" s="202"/>
      <c r="DJ238" s="202"/>
      <c r="DK238" s="202"/>
      <c r="DL238" s="202"/>
      <c r="DM238" s="202"/>
      <c r="DN238" s="202"/>
      <c r="DO238" s="202"/>
      <c r="DP238" s="202"/>
      <c r="DQ238" s="202"/>
      <c r="DR238" s="202"/>
      <c r="DS238" s="202"/>
      <c r="DT238" s="202"/>
      <c r="DU238" s="202"/>
      <c r="DV238" s="202"/>
      <c r="DW238" s="202"/>
      <c r="DX238" s="202"/>
      <c r="DY238" s="202"/>
      <c r="DZ238" s="202"/>
      <c r="EA238" s="202"/>
      <c r="EB238" s="202"/>
      <c r="EC238" s="202"/>
      <c r="ED238" s="202"/>
      <c r="EE238" s="202"/>
      <c r="EF238" s="202"/>
      <c r="EG238" s="202"/>
      <c r="EH238" s="202"/>
      <c r="EI238" s="202"/>
      <c r="EJ238" s="202"/>
      <c r="EK238" s="202"/>
      <c r="EL238" s="202"/>
      <c r="EM238" s="202"/>
      <c r="EN238" s="202"/>
      <c r="EO238" s="202"/>
      <c r="EP238" s="202"/>
      <c r="EQ238" s="202"/>
      <c r="ER238" s="202"/>
      <c r="ES238" s="202"/>
      <c r="ET238" s="202"/>
      <c r="EU238" s="202"/>
      <c r="EV238" s="202"/>
      <c r="EW238" s="202"/>
      <c r="EX238" s="202"/>
      <c r="EY238" s="202"/>
      <c r="EZ238" s="202"/>
      <c r="FA238" s="202"/>
      <c r="FB238" s="202"/>
      <c r="FC238" s="202"/>
      <c r="FD238" s="202"/>
      <c r="FE238" s="202"/>
      <c r="FF238" s="202"/>
      <c r="FG238" s="202"/>
      <c r="FH238" s="202"/>
      <c r="FI238" s="202"/>
      <c r="FJ238" s="202"/>
      <c r="FK238" s="202"/>
      <c r="FL238" s="202"/>
      <c r="FM238" s="202"/>
      <c r="FN238" s="202"/>
      <c r="FO238" s="202"/>
      <c r="FP238" s="202"/>
      <c r="FQ238" s="202"/>
      <c r="FR238" s="202"/>
      <c r="FS238" s="202"/>
      <c r="FT238" s="202"/>
      <c r="FU238" s="202"/>
      <c r="FV238" s="202"/>
      <c r="FW238" s="202"/>
      <c r="FX238" s="202"/>
      <c r="FY238" s="202"/>
      <c r="FZ238" s="202"/>
      <c r="GA238" s="202"/>
      <c r="GB238" s="202"/>
    </row>
    <row r="239" spans="1:184" x14ac:dyDescent="0.2">
      <c r="A239" s="205">
        <f t="shared" si="4"/>
        <v>5051</v>
      </c>
      <c r="B239" s="215" t="s">
        <v>2779</v>
      </c>
      <c r="C239" s="216">
        <v>201</v>
      </c>
      <c r="D239" s="217">
        <v>31.600000381469727</v>
      </c>
      <c r="E239" s="218">
        <v>0.48</v>
      </c>
      <c r="F239" s="216">
        <v>179</v>
      </c>
      <c r="G239" s="216">
        <v>22</v>
      </c>
      <c r="H239" s="219" t="s">
        <v>4906</v>
      </c>
      <c r="I239" s="219" t="s">
        <v>4907</v>
      </c>
      <c r="J239" s="217">
        <v>3</v>
      </c>
      <c r="K239" s="218">
        <v>0.37</v>
      </c>
      <c r="L239" s="216">
        <v>184</v>
      </c>
      <c r="M239" s="216">
        <v>17</v>
      </c>
      <c r="N239" s="219" t="s">
        <v>2668</v>
      </c>
      <c r="O239" s="219" t="s">
        <v>2669</v>
      </c>
      <c r="P239" s="217">
        <v>8.6999998092651367</v>
      </c>
      <c r="Q239" s="218">
        <v>0.46</v>
      </c>
      <c r="R239" s="216">
        <v>190</v>
      </c>
      <c r="S239" s="216">
        <v>11</v>
      </c>
      <c r="T239" s="219" t="s">
        <v>4695</v>
      </c>
      <c r="U239" s="219" t="s">
        <v>4696</v>
      </c>
      <c r="V239" s="217">
        <v>12.800000190734863</v>
      </c>
      <c r="W239" s="218">
        <v>0.53</v>
      </c>
      <c r="X239" s="216">
        <v>163</v>
      </c>
      <c r="Y239" s="216">
        <v>38</v>
      </c>
      <c r="Z239" s="219" t="s">
        <v>4908</v>
      </c>
      <c r="AA239" s="219" t="s">
        <v>4909</v>
      </c>
      <c r="AB239" s="217">
        <v>7.1999998092651367</v>
      </c>
      <c r="AC239" s="218">
        <v>0.48</v>
      </c>
      <c r="AD239" s="216">
        <v>172</v>
      </c>
      <c r="AE239" s="216">
        <v>29</v>
      </c>
      <c r="AF239" s="219" t="s">
        <v>4910</v>
      </c>
      <c r="AG239" s="219" t="s">
        <v>4911</v>
      </c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  <c r="BG239" s="202"/>
      <c r="BH239" s="202"/>
      <c r="BI239" s="202"/>
      <c r="BJ239" s="202"/>
      <c r="BK239" s="202"/>
      <c r="BL239" s="202"/>
      <c r="BM239" s="202"/>
      <c r="BN239" s="202"/>
      <c r="BO239" s="202"/>
      <c r="BP239" s="202"/>
      <c r="BQ239" s="202"/>
      <c r="BR239" s="202"/>
      <c r="BS239" s="202"/>
      <c r="BT239" s="202"/>
      <c r="BU239" s="202"/>
      <c r="BV239" s="202"/>
      <c r="BW239" s="202"/>
      <c r="BX239" s="202"/>
      <c r="BY239" s="202"/>
      <c r="BZ239" s="202"/>
      <c r="CA239" s="202"/>
      <c r="CB239" s="202"/>
      <c r="CC239" s="202"/>
      <c r="CD239" s="202"/>
      <c r="CE239" s="202"/>
      <c r="CF239" s="202"/>
      <c r="CG239" s="202"/>
      <c r="CH239" s="202"/>
      <c r="CI239" s="202"/>
      <c r="CJ239" s="202"/>
      <c r="CK239" s="202"/>
      <c r="CL239" s="202"/>
      <c r="CM239" s="202"/>
      <c r="CN239" s="202"/>
      <c r="CO239" s="202"/>
      <c r="CP239" s="202"/>
      <c r="CQ239" s="202"/>
      <c r="CR239" s="202"/>
      <c r="CS239" s="202"/>
      <c r="CT239" s="202"/>
      <c r="CU239" s="202"/>
      <c r="CV239" s="202"/>
      <c r="CW239" s="202"/>
      <c r="CX239" s="202"/>
      <c r="CY239" s="202"/>
      <c r="CZ239" s="202"/>
      <c r="DA239" s="202"/>
      <c r="DB239" s="202"/>
      <c r="DC239" s="202"/>
      <c r="DD239" s="202"/>
      <c r="DE239" s="202"/>
      <c r="DF239" s="202"/>
      <c r="DG239" s="202"/>
      <c r="DH239" s="202"/>
      <c r="DI239" s="202"/>
      <c r="DJ239" s="202"/>
      <c r="DK239" s="202"/>
      <c r="DL239" s="202"/>
      <c r="DM239" s="202"/>
      <c r="DN239" s="202"/>
      <c r="DO239" s="202"/>
      <c r="DP239" s="202"/>
      <c r="DQ239" s="202"/>
      <c r="DR239" s="202"/>
      <c r="DS239" s="202"/>
      <c r="DT239" s="202"/>
      <c r="DU239" s="202"/>
      <c r="DV239" s="202"/>
      <c r="DW239" s="202"/>
      <c r="DX239" s="202"/>
      <c r="DY239" s="202"/>
      <c r="DZ239" s="202"/>
      <c r="EA239" s="202"/>
      <c r="EB239" s="202"/>
      <c r="EC239" s="202"/>
      <c r="ED239" s="202"/>
      <c r="EE239" s="202"/>
      <c r="EF239" s="202"/>
      <c r="EG239" s="202"/>
      <c r="EH239" s="202"/>
      <c r="EI239" s="202"/>
      <c r="EJ239" s="202"/>
      <c r="EK239" s="202"/>
      <c r="EL239" s="202"/>
      <c r="EM239" s="202"/>
      <c r="EN239" s="202"/>
      <c r="EO239" s="202"/>
      <c r="EP239" s="202"/>
      <c r="EQ239" s="202"/>
      <c r="ER239" s="202"/>
      <c r="ES239" s="202"/>
      <c r="ET239" s="202"/>
      <c r="EU239" s="202"/>
      <c r="EV239" s="202"/>
      <c r="EW239" s="202"/>
      <c r="EX239" s="202"/>
      <c r="EY239" s="202"/>
      <c r="EZ239" s="202"/>
      <c r="FA239" s="202"/>
      <c r="FB239" s="202"/>
      <c r="FC239" s="202"/>
      <c r="FD239" s="202"/>
      <c r="FE239" s="202"/>
      <c r="FF239" s="202"/>
      <c r="FG239" s="202"/>
      <c r="FH239" s="202"/>
      <c r="FI239" s="202"/>
      <c r="FJ239" s="202"/>
      <c r="FK239" s="202"/>
      <c r="FL239" s="202"/>
      <c r="FM239" s="202"/>
      <c r="FN239" s="202"/>
      <c r="FO239" s="202"/>
      <c r="FP239" s="202"/>
      <c r="FQ239" s="202"/>
      <c r="FR239" s="202"/>
      <c r="FS239" s="202"/>
      <c r="FT239" s="202"/>
      <c r="FU239" s="202"/>
      <c r="FV239" s="202"/>
      <c r="FW239" s="202"/>
      <c r="FX239" s="202"/>
      <c r="FY239" s="202"/>
      <c r="FZ239" s="202"/>
      <c r="GA239" s="202"/>
      <c r="GB239" s="202"/>
    </row>
    <row r="240" spans="1:184" x14ac:dyDescent="0.2">
      <c r="A240" s="205">
        <f t="shared" si="4"/>
        <v>5061</v>
      </c>
      <c r="B240" s="204" t="s">
        <v>2786</v>
      </c>
      <c r="C240" s="211">
        <v>70</v>
      </c>
      <c r="D240" s="212">
        <v>34.599998474121094</v>
      </c>
      <c r="E240" s="213">
        <v>0.52</v>
      </c>
      <c r="F240" s="211">
        <v>61</v>
      </c>
      <c r="G240" s="211">
        <v>9</v>
      </c>
      <c r="H240" s="214" t="s">
        <v>4912</v>
      </c>
      <c r="I240" s="214" t="s">
        <v>4913</v>
      </c>
      <c r="J240" s="212">
        <v>3.7000000476837158</v>
      </c>
      <c r="K240" s="213">
        <v>0.46</v>
      </c>
      <c r="L240" s="211">
        <v>60</v>
      </c>
      <c r="M240" s="211">
        <v>10</v>
      </c>
      <c r="N240" s="214" t="s">
        <v>1546</v>
      </c>
      <c r="O240" s="214" t="s">
        <v>1547</v>
      </c>
      <c r="P240" s="212">
        <v>8.8999996185302734</v>
      </c>
      <c r="Q240" s="213">
        <v>0.47</v>
      </c>
      <c r="R240" s="211">
        <v>66</v>
      </c>
      <c r="S240" s="211">
        <v>4</v>
      </c>
      <c r="T240" s="214" t="s">
        <v>1959</v>
      </c>
      <c r="U240" s="214" t="s">
        <v>1960</v>
      </c>
      <c r="V240" s="212">
        <v>14.300000190734863</v>
      </c>
      <c r="W240" s="213">
        <v>0.6</v>
      </c>
      <c r="X240" s="211">
        <v>44</v>
      </c>
      <c r="Y240" s="211">
        <v>26</v>
      </c>
      <c r="Z240" s="214" t="s">
        <v>4914</v>
      </c>
      <c r="AA240" s="214" t="s">
        <v>4915</v>
      </c>
      <c r="AB240" s="212">
        <v>7.6999998092651367</v>
      </c>
      <c r="AC240" s="213">
        <v>0.52</v>
      </c>
      <c r="AD240" s="211">
        <v>55</v>
      </c>
      <c r="AE240" s="211">
        <v>15</v>
      </c>
      <c r="AF240" s="214" t="s">
        <v>3054</v>
      </c>
      <c r="AG240" s="214" t="s">
        <v>3055</v>
      </c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  <c r="BG240" s="202"/>
      <c r="BH240" s="202"/>
      <c r="BI240" s="202"/>
      <c r="BJ240" s="202"/>
      <c r="BK240" s="202"/>
      <c r="BL240" s="202"/>
      <c r="BM240" s="202"/>
      <c r="BN240" s="202"/>
      <c r="BO240" s="202"/>
      <c r="BP240" s="202"/>
      <c r="BQ240" s="202"/>
      <c r="BR240" s="202"/>
      <c r="BS240" s="202"/>
      <c r="BT240" s="202"/>
      <c r="BU240" s="202"/>
      <c r="BV240" s="202"/>
      <c r="BW240" s="202"/>
      <c r="BX240" s="202"/>
      <c r="BY240" s="202"/>
      <c r="BZ240" s="202"/>
      <c r="CA240" s="202"/>
      <c r="CB240" s="202"/>
      <c r="CC240" s="202"/>
      <c r="CD240" s="202"/>
      <c r="CE240" s="202"/>
      <c r="CF240" s="202"/>
      <c r="CG240" s="202"/>
      <c r="CH240" s="202"/>
      <c r="CI240" s="202"/>
      <c r="CJ240" s="202"/>
      <c r="CK240" s="202"/>
      <c r="CL240" s="202"/>
      <c r="CM240" s="202"/>
      <c r="CN240" s="202"/>
      <c r="CO240" s="202"/>
      <c r="CP240" s="202"/>
      <c r="CQ240" s="202"/>
      <c r="CR240" s="202"/>
      <c r="CS240" s="202"/>
      <c r="CT240" s="202"/>
      <c r="CU240" s="202"/>
      <c r="CV240" s="202"/>
      <c r="CW240" s="202"/>
      <c r="CX240" s="202"/>
      <c r="CY240" s="202"/>
      <c r="CZ240" s="202"/>
      <c r="DA240" s="202"/>
      <c r="DB240" s="202"/>
      <c r="DC240" s="202"/>
      <c r="DD240" s="202"/>
      <c r="DE240" s="202"/>
      <c r="DF240" s="202"/>
      <c r="DG240" s="202"/>
      <c r="DH240" s="202"/>
      <c r="DI240" s="202"/>
      <c r="DJ240" s="202"/>
      <c r="DK240" s="202"/>
      <c r="DL240" s="202"/>
      <c r="DM240" s="202"/>
      <c r="DN240" s="202"/>
      <c r="DO240" s="202"/>
      <c r="DP240" s="202"/>
      <c r="DQ240" s="202"/>
      <c r="DR240" s="202"/>
      <c r="DS240" s="202"/>
      <c r="DT240" s="202"/>
      <c r="DU240" s="202"/>
      <c r="DV240" s="202"/>
      <c r="DW240" s="202"/>
      <c r="DX240" s="202"/>
      <c r="DY240" s="202"/>
      <c r="DZ240" s="202"/>
      <c r="EA240" s="202"/>
      <c r="EB240" s="202"/>
      <c r="EC240" s="202"/>
      <c r="ED240" s="202"/>
      <c r="EE240" s="202"/>
      <c r="EF240" s="202"/>
      <c r="EG240" s="202"/>
      <c r="EH240" s="202"/>
      <c r="EI240" s="202"/>
      <c r="EJ240" s="202"/>
      <c r="EK240" s="202"/>
      <c r="EL240" s="202"/>
      <c r="EM240" s="202"/>
      <c r="EN240" s="202"/>
      <c r="EO240" s="202"/>
      <c r="EP240" s="202"/>
      <c r="EQ240" s="202"/>
      <c r="ER240" s="202"/>
      <c r="ES240" s="202"/>
      <c r="ET240" s="202"/>
      <c r="EU240" s="202"/>
      <c r="EV240" s="202"/>
      <c r="EW240" s="202"/>
      <c r="EX240" s="202"/>
      <c r="EY240" s="202"/>
      <c r="EZ240" s="202"/>
      <c r="FA240" s="202"/>
      <c r="FB240" s="202"/>
      <c r="FC240" s="202"/>
      <c r="FD240" s="202"/>
      <c r="FE240" s="202"/>
      <c r="FF240" s="202"/>
      <c r="FG240" s="202"/>
      <c r="FH240" s="202"/>
      <c r="FI240" s="202"/>
      <c r="FJ240" s="202"/>
      <c r="FK240" s="202"/>
      <c r="FL240" s="202"/>
      <c r="FM240" s="202"/>
      <c r="FN240" s="202"/>
      <c r="FO240" s="202"/>
      <c r="FP240" s="202"/>
      <c r="FQ240" s="202"/>
      <c r="FR240" s="202"/>
      <c r="FS240" s="202"/>
      <c r="FT240" s="202"/>
      <c r="FU240" s="202"/>
      <c r="FV240" s="202"/>
      <c r="FW240" s="202"/>
      <c r="FX240" s="202"/>
      <c r="FY240" s="202"/>
      <c r="FZ240" s="202"/>
      <c r="GA240" s="202"/>
      <c r="GB240" s="202"/>
    </row>
    <row r="241" spans="1:184" x14ac:dyDescent="0.2">
      <c r="A241" s="205">
        <f t="shared" si="4"/>
        <v>5062</v>
      </c>
      <c r="B241" s="215" t="s">
        <v>4916</v>
      </c>
      <c r="C241" s="216">
        <v>24</v>
      </c>
      <c r="D241" s="217">
        <v>40.200000762939453</v>
      </c>
      <c r="E241" s="218">
        <v>0.61</v>
      </c>
      <c r="F241" s="216">
        <v>19</v>
      </c>
      <c r="G241" s="216">
        <v>5</v>
      </c>
      <c r="H241" s="219" t="s">
        <v>1776</v>
      </c>
      <c r="I241" s="219" t="s">
        <v>1777</v>
      </c>
      <c r="J241" s="217">
        <v>3.2999999523162842</v>
      </c>
      <c r="K241" s="218">
        <v>0.41</v>
      </c>
      <c r="L241" s="216">
        <v>23</v>
      </c>
      <c r="M241" s="216">
        <v>1</v>
      </c>
      <c r="N241" s="219" t="s">
        <v>1769</v>
      </c>
      <c r="O241" s="219" t="s">
        <v>1770</v>
      </c>
      <c r="P241" s="217">
        <v>10.699999809265137</v>
      </c>
      <c r="Q241" s="218">
        <v>0.56000000000000005</v>
      </c>
      <c r="R241" s="216">
        <v>19</v>
      </c>
      <c r="S241" s="216">
        <v>5</v>
      </c>
      <c r="T241" s="219" t="s">
        <v>1776</v>
      </c>
      <c r="U241" s="219" t="s">
        <v>1777</v>
      </c>
      <c r="V241" s="217">
        <v>17.5</v>
      </c>
      <c r="W241" s="218">
        <v>0.73</v>
      </c>
      <c r="X241" s="216">
        <v>11</v>
      </c>
      <c r="Y241" s="216">
        <v>13</v>
      </c>
      <c r="Z241" s="219" t="s">
        <v>4917</v>
      </c>
      <c r="AA241" s="219" t="s">
        <v>4918</v>
      </c>
      <c r="AB241" s="217">
        <v>8.8000001907348633</v>
      </c>
      <c r="AC241" s="218">
        <v>0.57999999999999996</v>
      </c>
      <c r="AD241" s="216">
        <v>19</v>
      </c>
      <c r="AE241" s="216">
        <v>5</v>
      </c>
      <c r="AF241" s="219" t="s">
        <v>1776</v>
      </c>
      <c r="AG241" s="219" t="s">
        <v>1777</v>
      </c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  <c r="BG241" s="202"/>
      <c r="BH241" s="202"/>
      <c r="BI241" s="202"/>
      <c r="BJ241" s="202"/>
      <c r="BK241" s="202"/>
      <c r="BL241" s="202"/>
      <c r="BM241" s="202"/>
      <c r="BN241" s="202"/>
      <c r="BO241" s="202"/>
      <c r="BP241" s="202"/>
      <c r="BQ241" s="202"/>
      <c r="BR241" s="202"/>
      <c r="BS241" s="202"/>
      <c r="BT241" s="202"/>
      <c r="BU241" s="202"/>
      <c r="BV241" s="202"/>
      <c r="BW241" s="202"/>
      <c r="BX241" s="202"/>
      <c r="BY241" s="202"/>
      <c r="BZ241" s="202"/>
      <c r="CA241" s="202"/>
      <c r="CB241" s="202"/>
      <c r="CC241" s="202"/>
      <c r="CD241" s="202"/>
      <c r="CE241" s="202"/>
      <c r="CF241" s="202"/>
      <c r="CG241" s="202"/>
      <c r="CH241" s="202"/>
      <c r="CI241" s="202"/>
      <c r="CJ241" s="202"/>
      <c r="CK241" s="202"/>
      <c r="CL241" s="202"/>
      <c r="CM241" s="202"/>
      <c r="CN241" s="202"/>
      <c r="CO241" s="202"/>
      <c r="CP241" s="202"/>
      <c r="CQ241" s="202"/>
      <c r="CR241" s="202"/>
      <c r="CS241" s="202"/>
      <c r="CT241" s="202"/>
      <c r="CU241" s="202"/>
      <c r="CV241" s="202"/>
      <c r="CW241" s="202"/>
      <c r="CX241" s="202"/>
      <c r="CY241" s="202"/>
      <c r="CZ241" s="202"/>
      <c r="DA241" s="202"/>
      <c r="DB241" s="202"/>
      <c r="DC241" s="202"/>
      <c r="DD241" s="202"/>
      <c r="DE241" s="202"/>
      <c r="DF241" s="202"/>
      <c r="DG241" s="202"/>
      <c r="DH241" s="202"/>
      <c r="DI241" s="202"/>
      <c r="DJ241" s="202"/>
      <c r="DK241" s="202"/>
      <c r="DL241" s="202"/>
      <c r="DM241" s="202"/>
      <c r="DN241" s="202"/>
      <c r="DO241" s="202"/>
      <c r="DP241" s="202"/>
      <c r="DQ241" s="202"/>
      <c r="DR241" s="202"/>
      <c r="DS241" s="202"/>
      <c r="DT241" s="202"/>
      <c r="DU241" s="202"/>
      <c r="DV241" s="202"/>
      <c r="DW241" s="202"/>
      <c r="DX241" s="202"/>
      <c r="DY241" s="202"/>
      <c r="DZ241" s="202"/>
      <c r="EA241" s="202"/>
      <c r="EB241" s="202"/>
      <c r="EC241" s="202"/>
      <c r="ED241" s="202"/>
      <c r="EE241" s="202"/>
      <c r="EF241" s="202"/>
      <c r="EG241" s="202"/>
      <c r="EH241" s="202"/>
      <c r="EI241" s="202"/>
      <c r="EJ241" s="202"/>
      <c r="EK241" s="202"/>
      <c r="EL241" s="202"/>
      <c r="EM241" s="202"/>
      <c r="EN241" s="202"/>
      <c r="EO241" s="202"/>
      <c r="EP241" s="202"/>
      <c r="EQ241" s="202"/>
      <c r="ER241" s="202"/>
      <c r="ES241" s="202"/>
      <c r="ET241" s="202"/>
      <c r="EU241" s="202"/>
      <c r="EV241" s="202"/>
      <c r="EW241" s="202"/>
      <c r="EX241" s="202"/>
      <c r="EY241" s="202"/>
      <c r="EZ241" s="202"/>
      <c r="FA241" s="202"/>
      <c r="FB241" s="202"/>
      <c r="FC241" s="202"/>
      <c r="FD241" s="202"/>
      <c r="FE241" s="202"/>
      <c r="FF241" s="202"/>
      <c r="FG241" s="202"/>
      <c r="FH241" s="202"/>
      <c r="FI241" s="202"/>
      <c r="FJ241" s="202"/>
      <c r="FK241" s="202"/>
      <c r="FL241" s="202"/>
      <c r="FM241" s="202"/>
      <c r="FN241" s="202"/>
      <c r="FO241" s="202"/>
      <c r="FP241" s="202"/>
      <c r="FQ241" s="202"/>
      <c r="FR241" s="202"/>
      <c r="FS241" s="202"/>
      <c r="FT241" s="202"/>
      <c r="FU241" s="202"/>
      <c r="FV241" s="202"/>
      <c r="FW241" s="202"/>
      <c r="FX241" s="202"/>
      <c r="FY241" s="202"/>
      <c r="FZ241" s="202"/>
      <c r="GA241" s="202"/>
      <c r="GB241" s="202"/>
    </row>
    <row r="242" spans="1:184" x14ac:dyDescent="0.2">
      <c r="A242" s="205">
        <f t="shared" si="4"/>
        <v>5081</v>
      </c>
      <c r="B242" s="204" t="s">
        <v>2795</v>
      </c>
      <c r="C242" s="211">
        <v>46</v>
      </c>
      <c r="D242" s="212">
        <v>28.299999237060547</v>
      </c>
      <c r="E242" s="213">
        <v>0.43</v>
      </c>
      <c r="F242" s="211">
        <v>45</v>
      </c>
      <c r="G242" s="211">
        <v>1</v>
      </c>
      <c r="H242" s="214" t="s">
        <v>2020</v>
      </c>
      <c r="I242" s="214" t="s">
        <v>2021</v>
      </c>
      <c r="J242" s="212">
        <v>2.7999999523162842</v>
      </c>
      <c r="K242" s="213">
        <v>0.35</v>
      </c>
      <c r="L242" s="211">
        <v>45</v>
      </c>
      <c r="M242" s="211">
        <v>1</v>
      </c>
      <c r="N242" s="214" t="s">
        <v>2020</v>
      </c>
      <c r="O242" s="214" t="s">
        <v>2021</v>
      </c>
      <c r="P242" s="212">
        <v>8</v>
      </c>
      <c r="Q242" s="213">
        <v>0.42</v>
      </c>
      <c r="R242" s="211">
        <v>45</v>
      </c>
      <c r="S242" s="211">
        <v>1</v>
      </c>
      <c r="T242" s="214" t="s">
        <v>2020</v>
      </c>
      <c r="U242" s="214" t="s">
        <v>2021</v>
      </c>
      <c r="V242" s="212">
        <v>11.100000381469727</v>
      </c>
      <c r="W242" s="213">
        <v>0.46</v>
      </c>
      <c r="X242" s="211">
        <v>42</v>
      </c>
      <c r="Y242" s="211">
        <v>4</v>
      </c>
      <c r="Z242" s="214" t="s">
        <v>2193</v>
      </c>
      <c r="AA242" s="214" t="s">
        <v>2194</v>
      </c>
      <c r="AB242" s="212">
        <v>6.4000000953674316</v>
      </c>
      <c r="AC242" s="213">
        <v>0.42</v>
      </c>
      <c r="AD242" s="211">
        <v>43</v>
      </c>
      <c r="AE242" s="211">
        <v>3</v>
      </c>
      <c r="AF242" s="214" t="s">
        <v>2706</v>
      </c>
      <c r="AG242" s="214" t="s">
        <v>2707</v>
      </c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  <c r="BF242" s="202"/>
      <c r="BG242" s="202"/>
      <c r="BH242" s="202"/>
      <c r="BI242" s="202"/>
      <c r="BJ242" s="202"/>
      <c r="BK242" s="202"/>
      <c r="BL242" s="202"/>
      <c r="BM242" s="202"/>
      <c r="BN242" s="202"/>
      <c r="BO242" s="202"/>
      <c r="BP242" s="202"/>
      <c r="BQ242" s="202"/>
      <c r="BR242" s="202"/>
      <c r="BS242" s="202"/>
      <c r="BT242" s="202"/>
      <c r="BU242" s="202"/>
      <c r="BV242" s="202"/>
      <c r="BW242" s="202"/>
      <c r="BX242" s="202"/>
      <c r="BY242" s="202"/>
      <c r="BZ242" s="202"/>
      <c r="CA242" s="202"/>
      <c r="CB242" s="202"/>
      <c r="CC242" s="202"/>
      <c r="CD242" s="202"/>
      <c r="CE242" s="202"/>
      <c r="CF242" s="202"/>
      <c r="CG242" s="202"/>
      <c r="CH242" s="202"/>
      <c r="CI242" s="202"/>
      <c r="CJ242" s="202"/>
      <c r="CK242" s="202"/>
      <c r="CL242" s="202"/>
      <c r="CM242" s="202"/>
      <c r="CN242" s="202"/>
      <c r="CO242" s="202"/>
      <c r="CP242" s="202"/>
      <c r="CQ242" s="202"/>
      <c r="CR242" s="202"/>
      <c r="CS242" s="202"/>
      <c r="CT242" s="202"/>
      <c r="CU242" s="202"/>
      <c r="CV242" s="202"/>
      <c r="CW242" s="202"/>
      <c r="CX242" s="202"/>
      <c r="CY242" s="202"/>
      <c r="CZ242" s="202"/>
      <c r="DA242" s="202"/>
      <c r="DB242" s="202"/>
      <c r="DC242" s="202"/>
      <c r="DD242" s="202"/>
      <c r="DE242" s="202"/>
      <c r="DF242" s="202"/>
      <c r="DG242" s="202"/>
      <c r="DH242" s="202"/>
      <c r="DI242" s="202"/>
      <c r="DJ242" s="202"/>
      <c r="DK242" s="202"/>
      <c r="DL242" s="202"/>
      <c r="DM242" s="202"/>
      <c r="DN242" s="202"/>
      <c r="DO242" s="202"/>
      <c r="DP242" s="202"/>
      <c r="DQ242" s="202"/>
      <c r="DR242" s="202"/>
      <c r="DS242" s="202"/>
      <c r="DT242" s="202"/>
      <c r="DU242" s="202"/>
      <c r="DV242" s="202"/>
      <c r="DW242" s="202"/>
      <c r="DX242" s="202"/>
      <c r="DY242" s="202"/>
      <c r="DZ242" s="202"/>
      <c r="EA242" s="202"/>
      <c r="EB242" s="202"/>
      <c r="EC242" s="202"/>
      <c r="ED242" s="202"/>
      <c r="EE242" s="202"/>
      <c r="EF242" s="202"/>
      <c r="EG242" s="202"/>
      <c r="EH242" s="202"/>
      <c r="EI242" s="202"/>
      <c r="EJ242" s="202"/>
      <c r="EK242" s="202"/>
      <c r="EL242" s="202"/>
      <c r="EM242" s="202"/>
      <c r="EN242" s="202"/>
      <c r="EO242" s="202"/>
      <c r="EP242" s="202"/>
      <c r="EQ242" s="202"/>
      <c r="ER242" s="202"/>
      <c r="ES242" s="202"/>
      <c r="ET242" s="202"/>
      <c r="EU242" s="202"/>
      <c r="EV242" s="202"/>
      <c r="EW242" s="202"/>
      <c r="EX242" s="202"/>
      <c r="EY242" s="202"/>
      <c r="EZ242" s="202"/>
      <c r="FA242" s="202"/>
      <c r="FB242" s="202"/>
      <c r="FC242" s="202"/>
      <c r="FD242" s="202"/>
      <c r="FE242" s="202"/>
      <c r="FF242" s="202"/>
      <c r="FG242" s="202"/>
      <c r="FH242" s="202"/>
      <c r="FI242" s="202"/>
      <c r="FJ242" s="202"/>
      <c r="FK242" s="202"/>
      <c r="FL242" s="202"/>
      <c r="FM242" s="202"/>
      <c r="FN242" s="202"/>
      <c r="FO242" s="202"/>
      <c r="FP242" s="202"/>
      <c r="FQ242" s="202"/>
      <c r="FR242" s="202"/>
      <c r="FS242" s="202"/>
      <c r="FT242" s="202"/>
      <c r="FU242" s="202"/>
      <c r="FV242" s="202"/>
      <c r="FW242" s="202"/>
      <c r="FX242" s="202"/>
      <c r="FY242" s="202"/>
      <c r="FZ242" s="202"/>
      <c r="GA242" s="202"/>
      <c r="GB242" s="202"/>
    </row>
    <row r="243" spans="1:184" x14ac:dyDescent="0.2">
      <c r="A243" s="205">
        <f t="shared" si="4"/>
        <v>5091</v>
      </c>
      <c r="B243" s="215" t="s">
        <v>2796</v>
      </c>
      <c r="C243" s="216">
        <v>83</v>
      </c>
      <c r="D243" s="217">
        <v>37</v>
      </c>
      <c r="E243" s="218">
        <v>0.56000000000000005</v>
      </c>
      <c r="F243" s="216">
        <v>61</v>
      </c>
      <c r="G243" s="216">
        <v>22</v>
      </c>
      <c r="H243" s="219" t="s">
        <v>4919</v>
      </c>
      <c r="I243" s="219" t="s">
        <v>4920</v>
      </c>
      <c r="J243" s="217">
        <v>4.0999999046325684</v>
      </c>
      <c r="K243" s="218">
        <v>0.51</v>
      </c>
      <c r="L243" s="216">
        <v>62</v>
      </c>
      <c r="M243" s="216">
        <v>21</v>
      </c>
      <c r="N243" s="219" t="s">
        <v>4921</v>
      </c>
      <c r="O243" s="219" t="s">
        <v>4922</v>
      </c>
      <c r="P243" s="217">
        <v>9.6000003814697266</v>
      </c>
      <c r="Q243" s="218">
        <v>0.51</v>
      </c>
      <c r="R243" s="216">
        <v>71</v>
      </c>
      <c r="S243" s="216">
        <v>12</v>
      </c>
      <c r="T243" s="219" t="s">
        <v>3511</v>
      </c>
      <c r="U243" s="219" t="s">
        <v>3512</v>
      </c>
      <c r="V243" s="217">
        <v>15</v>
      </c>
      <c r="W243" s="218">
        <v>0.63</v>
      </c>
      <c r="X243" s="216">
        <v>48</v>
      </c>
      <c r="Y243" s="216">
        <v>35</v>
      </c>
      <c r="Z243" s="219" t="s">
        <v>4923</v>
      </c>
      <c r="AA243" s="219" t="s">
        <v>4924</v>
      </c>
      <c r="AB243" s="217">
        <v>8.1999998092651367</v>
      </c>
      <c r="AC243" s="218">
        <v>0.55000000000000004</v>
      </c>
      <c r="AD243" s="216">
        <v>59</v>
      </c>
      <c r="AE243" s="216">
        <v>24</v>
      </c>
      <c r="AF243" s="219" t="s">
        <v>4925</v>
      </c>
      <c r="AG243" s="219" t="s">
        <v>4926</v>
      </c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  <c r="BF243" s="202"/>
      <c r="BG243" s="202"/>
      <c r="BH243" s="202"/>
      <c r="BI243" s="202"/>
      <c r="BJ243" s="202"/>
      <c r="BK243" s="202"/>
      <c r="BL243" s="202"/>
      <c r="BM243" s="202"/>
      <c r="BN243" s="202"/>
      <c r="BO243" s="202"/>
      <c r="BP243" s="202"/>
      <c r="BQ243" s="202"/>
      <c r="BR243" s="202"/>
      <c r="BS243" s="202"/>
      <c r="BT243" s="202"/>
      <c r="BU243" s="202"/>
      <c r="BV243" s="202"/>
      <c r="BW243" s="202"/>
      <c r="BX243" s="202"/>
      <c r="BY243" s="202"/>
      <c r="BZ243" s="202"/>
      <c r="CA243" s="202"/>
      <c r="CB243" s="202"/>
      <c r="CC243" s="202"/>
      <c r="CD243" s="202"/>
      <c r="CE243" s="202"/>
      <c r="CF243" s="202"/>
      <c r="CG243" s="202"/>
      <c r="CH243" s="202"/>
      <c r="CI243" s="202"/>
      <c r="CJ243" s="202"/>
      <c r="CK243" s="202"/>
      <c r="CL243" s="202"/>
      <c r="CM243" s="202"/>
      <c r="CN243" s="202"/>
      <c r="CO243" s="202"/>
      <c r="CP243" s="202"/>
      <c r="CQ243" s="202"/>
      <c r="CR243" s="202"/>
      <c r="CS243" s="202"/>
      <c r="CT243" s="202"/>
      <c r="CU243" s="202"/>
      <c r="CV243" s="202"/>
      <c r="CW243" s="202"/>
      <c r="CX243" s="202"/>
      <c r="CY243" s="202"/>
      <c r="CZ243" s="202"/>
      <c r="DA243" s="202"/>
      <c r="DB243" s="202"/>
      <c r="DC243" s="202"/>
      <c r="DD243" s="202"/>
      <c r="DE243" s="202"/>
      <c r="DF243" s="202"/>
      <c r="DG243" s="202"/>
      <c r="DH243" s="202"/>
      <c r="DI243" s="202"/>
      <c r="DJ243" s="202"/>
      <c r="DK243" s="202"/>
      <c r="DL243" s="202"/>
      <c r="DM243" s="202"/>
      <c r="DN243" s="202"/>
      <c r="DO243" s="202"/>
      <c r="DP243" s="202"/>
      <c r="DQ243" s="202"/>
      <c r="DR243" s="202"/>
      <c r="DS243" s="202"/>
      <c r="DT243" s="202"/>
      <c r="DU243" s="202"/>
      <c r="DV243" s="202"/>
      <c r="DW243" s="202"/>
      <c r="DX243" s="202"/>
      <c r="DY243" s="202"/>
      <c r="DZ243" s="202"/>
      <c r="EA243" s="202"/>
      <c r="EB243" s="202"/>
      <c r="EC243" s="202"/>
      <c r="ED243" s="202"/>
      <c r="EE243" s="202"/>
      <c r="EF243" s="202"/>
      <c r="EG243" s="202"/>
      <c r="EH243" s="202"/>
      <c r="EI243" s="202"/>
      <c r="EJ243" s="202"/>
      <c r="EK243" s="202"/>
      <c r="EL243" s="202"/>
      <c r="EM243" s="202"/>
      <c r="EN243" s="202"/>
      <c r="EO243" s="202"/>
      <c r="EP243" s="202"/>
      <c r="EQ243" s="202"/>
      <c r="ER243" s="202"/>
      <c r="ES243" s="202"/>
      <c r="ET243" s="202"/>
      <c r="EU243" s="202"/>
      <c r="EV243" s="202"/>
      <c r="EW243" s="202"/>
      <c r="EX243" s="202"/>
      <c r="EY243" s="202"/>
      <c r="EZ243" s="202"/>
      <c r="FA243" s="202"/>
      <c r="FB243" s="202"/>
      <c r="FC243" s="202"/>
      <c r="FD243" s="202"/>
      <c r="FE243" s="202"/>
      <c r="FF243" s="202"/>
      <c r="FG243" s="202"/>
      <c r="FH243" s="202"/>
      <c r="FI243" s="202"/>
      <c r="FJ243" s="202"/>
      <c r="FK243" s="202"/>
      <c r="FL243" s="202"/>
      <c r="FM243" s="202"/>
      <c r="FN243" s="202"/>
      <c r="FO243" s="202"/>
      <c r="FP243" s="202"/>
      <c r="FQ243" s="202"/>
      <c r="FR243" s="202"/>
      <c r="FS243" s="202"/>
      <c r="FT243" s="202"/>
      <c r="FU243" s="202"/>
      <c r="FV243" s="202"/>
      <c r="FW243" s="202"/>
      <c r="FX243" s="202"/>
      <c r="FY243" s="202"/>
      <c r="FZ243" s="202"/>
      <c r="GA243" s="202"/>
      <c r="GB243" s="202"/>
    </row>
    <row r="244" spans="1:184" x14ac:dyDescent="0.2">
      <c r="A244" s="205">
        <f t="shared" si="4"/>
        <v>5101</v>
      </c>
      <c r="B244" s="204" t="s">
        <v>2799</v>
      </c>
      <c r="C244" s="211">
        <v>168</v>
      </c>
      <c r="D244" s="212">
        <v>33.5</v>
      </c>
      <c r="E244" s="213">
        <v>0.51</v>
      </c>
      <c r="F244" s="211">
        <v>148</v>
      </c>
      <c r="G244" s="211">
        <v>20</v>
      </c>
      <c r="H244" s="214" t="s">
        <v>4128</v>
      </c>
      <c r="I244" s="214" t="s">
        <v>4129</v>
      </c>
      <c r="J244" s="212">
        <v>3.4000000953674316</v>
      </c>
      <c r="K244" s="213">
        <v>0.42</v>
      </c>
      <c r="L244" s="211">
        <v>142</v>
      </c>
      <c r="M244" s="211">
        <v>26</v>
      </c>
      <c r="N244" s="214" t="s">
        <v>3767</v>
      </c>
      <c r="O244" s="214" t="s">
        <v>3768</v>
      </c>
      <c r="P244" s="212">
        <v>9.3999996185302734</v>
      </c>
      <c r="Q244" s="213">
        <v>0.5</v>
      </c>
      <c r="R244" s="211">
        <v>154</v>
      </c>
      <c r="S244" s="211">
        <v>14</v>
      </c>
      <c r="T244" s="214" t="s">
        <v>1736</v>
      </c>
      <c r="U244" s="214" t="s">
        <v>1737</v>
      </c>
      <c r="V244" s="212">
        <v>13.100000381469727</v>
      </c>
      <c r="W244" s="213">
        <v>0.55000000000000004</v>
      </c>
      <c r="X244" s="211">
        <v>132</v>
      </c>
      <c r="Y244" s="211">
        <v>36</v>
      </c>
      <c r="Z244" s="214" t="s">
        <v>3054</v>
      </c>
      <c r="AA244" s="214" t="s">
        <v>3055</v>
      </c>
      <c r="AB244" s="212">
        <v>7.5999999046325684</v>
      </c>
      <c r="AC244" s="213">
        <v>0.51</v>
      </c>
      <c r="AD244" s="211">
        <v>137</v>
      </c>
      <c r="AE244" s="211">
        <v>31</v>
      </c>
      <c r="AF244" s="214" t="s">
        <v>4927</v>
      </c>
      <c r="AG244" s="214" t="s">
        <v>4928</v>
      </c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  <c r="BG244" s="202"/>
      <c r="BH244" s="202"/>
      <c r="BI244" s="202"/>
      <c r="BJ244" s="202"/>
      <c r="BK244" s="202"/>
      <c r="BL244" s="202"/>
      <c r="BM244" s="202"/>
      <c r="BN244" s="202"/>
      <c r="BO244" s="202"/>
      <c r="BP244" s="202"/>
      <c r="BQ244" s="202"/>
      <c r="BR244" s="202"/>
      <c r="BS244" s="202"/>
      <c r="BT244" s="202"/>
      <c r="BU244" s="202"/>
      <c r="BV244" s="202"/>
      <c r="BW244" s="202"/>
      <c r="BX244" s="202"/>
      <c r="BY244" s="202"/>
      <c r="BZ244" s="202"/>
      <c r="CA244" s="202"/>
      <c r="CB244" s="202"/>
      <c r="CC244" s="202"/>
      <c r="CD244" s="202"/>
      <c r="CE244" s="202"/>
      <c r="CF244" s="202"/>
      <c r="CG244" s="202"/>
      <c r="CH244" s="202"/>
      <c r="CI244" s="202"/>
      <c r="CJ244" s="202"/>
      <c r="CK244" s="202"/>
      <c r="CL244" s="202"/>
      <c r="CM244" s="202"/>
      <c r="CN244" s="202"/>
      <c r="CO244" s="202"/>
      <c r="CP244" s="202"/>
      <c r="CQ244" s="202"/>
      <c r="CR244" s="202"/>
      <c r="CS244" s="202"/>
      <c r="CT244" s="202"/>
      <c r="CU244" s="202"/>
      <c r="CV244" s="202"/>
      <c r="CW244" s="202"/>
      <c r="CX244" s="202"/>
      <c r="CY244" s="202"/>
      <c r="CZ244" s="202"/>
      <c r="DA244" s="202"/>
      <c r="DB244" s="202"/>
      <c r="DC244" s="202"/>
      <c r="DD244" s="202"/>
      <c r="DE244" s="202"/>
      <c r="DF244" s="202"/>
      <c r="DG244" s="202"/>
      <c r="DH244" s="202"/>
      <c r="DI244" s="202"/>
      <c r="DJ244" s="202"/>
      <c r="DK244" s="202"/>
      <c r="DL244" s="202"/>
      <c r="DM244" s="202"/>
      <c r="DN244" s="202"/>
      <c r="DO244" s="202"/>
      <c r="DP244" s="202"/>
      <c r="DQ244" s="202"/>
      <c r="DR244" s="202"/>
      <c r="DS244" s="202"/>
      <c r="DT244" s="202"/>
      <c r="DU244" s="202"/>
      <c r="DV244" s="202"/>
      <c r="DW244" s="202"/>
      <c r="DX244" s="202"/>
      <c r="DY244" s="202"/>
      <c r="DZ244" s="202"/>
      <c r="EA244" s="202"/>
      <c r="EB244" s="202"/>
      <c r="EC244" s="202"/>
      <c r="ED244" s="202"/>
      <c r="EE244" s="202"/>
      <c r="EF244" s="202"/>
      <c r="EG244" s="202"/>
      <c r="EH244" s="202"/>
      <c r="EI244" s="202"/>
      <c r="EJ244" s="202"/>
      <c r="EK244" s="202"/>
      <c r="EL244" s="202"/>
      <c r="EM244" s="202"/>
      <c r="EN244" s="202"/>
      <c r="EO244" s="202"/>
      <c r="EP244" s="202"/>
      <c r="EQ244" s="202"/>
      <c r="ER244" s="202"/>
      <c r="ES244" s="202"/>
      <c r="ET244" s="202"/>
      <c r="EU244" s="202"/>
      <c r="EV244" s="202"/>
      <c r="EW244" s="202"/>
      <c r="EX244" s="202"/>
      <c r="EY244" s="202"/>
      <c r="EZ244" s="202"/>
      <c r="FA244" s="202"/>
      <c r="FB244" s="202"/>
      <c r="FC244" s="202"/>
      <c r="FD244" s="202"/>
      <c r="FE244" s="202"/>
      <c r="FF244" s="202"/>
      <c r="FG244" s="202"/>
      <c r="FH244" s="202"/>
      <c r="FI244" s="202"/>
      <c r="FJ244" s="202"/>
      <c r="FK244" s="202"/>
      <c r="FL244" s="202"/>
      <c r="FM244" s="202"/>
      <c r="FN244" s="202"/>
      <c r="FO244" s="202"/>
      <c r="FP244" s="202"/>
      <c r="FQ244" s="202"/>
      <c r="FR244" s="202"/>
      <c r="FS244" s="202"/>
      <c r="FT244" s="202"/>
      <c r="FU244" s="202"/>
      <c r="FV244" s="202"/>
      <c r="FW244" s="202"/>
      <c r="FX244" s="202"/>
      <c r="FY244" s="202"/>
      <c r="FZ244" s="202"/>
      <c r="GA244" s="202"/>
      <c r="GB244" s="202"/>
    </row>
    <row r="245" spans="1:184" x14ac:dyDescent="0.2">
      <c r="A245" s="205">
        <f t="shared" si="4"/>
        <v>5121</v>
      </c>
      <c r="B245" s="215" t="s">
        <v>2806</v>
      </c>
      <c r="C245" s="216">
        <v>72</v>
      </c>
      <c r="D245" s="217">
        <v>33.599998474121094</v>
      </c>
      <c r="E245" s="218">
        <v>0.51</v>
      </c>
      <c r="F245" s="216">
        <v>67</v>
      </c>
      <c r="G245" s="216">
        <v>5</v>
      </c>
      <c r="H245" s="219" t="s">
        <v>1656</v>
      </c>
      <c r="I245" s="219" t="s">
        <v>1657</v>
      </c>
      <c r="J245" s="217">
        <v>3.0999999046325684</v>
      </c>
      <c r="K245" s="218">
        <v>0.39</v>
      </c>
      <c r="L245" s="216">
        <v>64</v>
      </c>
      <c r="M245" s="216">
        <v>8</v>
      </c>
      <c r="N245" s="219" t="s">
        <v>2241</v>
      </c>
      <c r="O245" s="219" t="s">
        <v>2242</v>
      </c>
      <c r="P245" s="217">
        <v>8.6000003814697266</v>
      </c>
      <c r="Q245" s="218">
        <v>0.45</v>
      </c>
      <c r="R245" s="216">
        <v>69</v>
      </c>
      <c r="S245" s="216">
        <v>3</v>
      </c>
      <c r="T245" s="219" t="s">
        <v>1769</v>
      </c>
      <c r="U245" s="219" t="s">
        <v>1770</v>
      </c>
      <c r="V245" s="217">
        <v>14.199999809265137</v>
      </c>
      <c r="W245" s="218">
        <v>0.59</v>
      </c>
      <c r="X245" s="216">
        <v>57</v>
      </c>
      <c r="Y245" s="216">
        <v>15</v>
      </c>
      <c r="Z245" s="219" t="s">
        <v>1776</v>
      </c>
      <c r="AA245" s="219" t="s">
        <v>1777</v>
      </c>
      <c r="AB245" s="217">
        <v>7.6999998092651367</v>
      </c>
      <c r="AC245" s="218">
        <v>0.51</v>
      </c>
      <c r="AD245" s="216">
        <v>63</v>
      </c>
      <c r="AE245" s="216">
        <v>9</v>
      </c>
      <c r="AF245" s="219" t="s">
        <v>2234</v>
      </c>
      <c r="AG245" s="219" t="s">
        <v>2235</v>
      </c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  <c r="BG245" s="202"/>
      <c r="BH245" s="202"/>
      <c r="BI245" s="202"/>
      <c r="BJ245" s="202"/>
      <c r="BK245" s="202"/>
      <c r="BL245" s="202"/>
      <c r="BM245" s="202"/>
      <c r="BN245" s="202"/>
      <c r="BO245" s="202"/>
      <c r="BP245" s="202"/>
      <c r="BQ245" s="202"/>
      <c r="BR245" s="202"/>
      <c r="BS245" s="202"/>
      <c r="BT245" s="202"/>
      <c r="BU245" s="202"/>
      <c r="BV245" s="202"/>
      <c r="BW245" s="202"/>
      <c r="BX245" s="202"/>
      <c r="BY245" s="202"/>
      <c r="BZ245" s="202"/>
      <c r="CA245" s="202"/>
      <c r="CB245" s="202"/>
      <c r="CC245" s="202"/>
      <c r="CD245" s="202"/>
      <c r="CE245" s="202"/>
      <c r="CF245" s="202"/>
      <c r="CG245" s="202"/>
      <c r="CH245" s="202"/>
      <c r="CI245" s="202"/>
      <c r="CJ245" s="202"/>
      <c r="CK245" s="202"/>
      <c r="CL245" s="202"/>
      <c r="CM245" s="202"/>
      <c r="CN245" s="202"/>
      <c r="CO245" s="202"/>
      <c r="CP245" s="202"/>
      <c r="CQ245" s="202"/>
      <c r="CR245" s="202"/>
      <c r="CS245" s="202"/>
      <c r="CT245" s="202"/>
      <c r="CU245" s="202"/>
      <c r="CV245" s="202"/>
      <c r="CW245" s="202"/>
      <c r="CX245" s="202"/>
      <c r="CY245" s="202"/>
      <c r="CZ245" s="202"/>
      <c r="DA245" s="202"/>
      <c r="DB245" s="202"/>
      <c r="DC245" s="202"/>
      <c r="DD245" s="202"/>
      <c r="DE245" s="202"/>
      <c r="DF245" s="202"/>
      <c r="DG245" s="202"/>
      <c r="DH245" s="202"/>
      <c r="DI245" s="202"/>
      <c r="DJ245" s="202"/>
      <c r="DK245" s="202"/>
      <c r="DL245" s="202"/>
      <c r="DM245" s="202"/>
      <c r="DN245" s="202"/>
      <c r="DO245" s="202"/>
      <c r="DP245" s="202"/>
      <c r="DQ245" s="202"/>
      <c r="DR245" s="202"/>
      <c r="DS245" s="202"/>
      <c r="DT245" s="202"/>
      <c r="DU245" s="202"/>
      <c r="DV245" s="202"/>
      <c r="DW245" s="202"/>
      <c r="DX245" s="202"/>
      <c r="DY245" s="202"/>
      <c r="DZ245" s="202"/>
      <c r="EA245" s="202"/>
      <c r="EB245" s="202"/>
      <c r="EC245" s="202"/>
      <c r="ED245" s="202"/>
      <c r="EE245" s="202"/>
      <c r="EF245" s="202"/>
      <c r="EG245" s="202"/>
      <c r="EH245" s="202"/>
      <c r="EI245" s="202"/>
      <c r="EJ245" s="202"/>
      <c r="EK245" s="202"/>
      <c r="EL245" s="202"/>
      <c r="EM245" s="202"/>
      <c r="EN245" s="202"/>
      <c r="EO245" s="202"/>
      <c r="EP245" s="202"/>
      <c r="EQ245" s="202"/>
      <c r="ER245" s="202"/>
      <c r="ES245" s="202"/>
      <c r="ET245" s="202"/>
      <c r="EU245" s="202"/>
      <c r="EV245" s="202"/>
      <c r="EW245" s="202"/>
      <c r="EX245" s="202"/>
      <c r="EY245" s="202"/>
      <c r="EZ245" s="202"/>
      <c r="FA245" s="202"/>
      <c r="FB245" s="202"/>
      <c r="FC245" s="202"/>
      <c r="FD245" s="202"/>
      <c r="FE245" s="202"/>
      <c r="FF245" s="202"/>
      <c r="FG245" s="202"/>
      <c r="FH245" s="202"/>
      <c r="FI245" s="202"/>
      <c r="FJ245" s="202"/>
      <c r="FK245" s="202"/>
      <c r="FL245" s="202"/>
      <c r="FM245" s="202"/>
      <c r="FN245" s="202"/>
      <c r="FO245" s="202"/>
      <c r="FP245" s="202"/>
      <c r="FQ245" s="202"/>
      <c r="FR245" s="202"/>
      <c r="FS245" s="202"/>
      <c r="FT245" s="202"/>
      <c r="FU245" s="202"/>
      <c r="FV245" s="202"/>
      <c r="FW245" s="202"/>
      <c r="FX245" s="202"/>
      <c r="FY245" s="202"/>
      <c r="FZ245" s="202"/>
      <c r="GA245" s="202"/>
      <c r="GB245" s="202"/>
    </row>
    <row r="246" spans="1:184" x14ac:dyDescent="0.2">
      <c r="A246" s="205">
        <f t="shared" si="4"/>
        <v>5131</v>
      </c>
      <c r="B246" s="204" t="s">
        <v>2811</v>
      </c>
      <c r="C246" s="211">
        <v>90</v>
      </c>
      <c r="D246" s="212">
        <v>34.900001525878906</v>
      </c>
      <c r="E246" s="213">
        <v>0.53</v>
      </c>
      <c r="F246" s="211">
        <v>78</v>
      </c>
      <c r="G246" s="211">
        <v>12</v>
      </c>
      <c r="H246" s="214" t="s">
        <v>2047</v>
      </c>
      <c r="I246" s="214" t="s">
        <v>2048</v>
      </c>
      <c r="J246" s="212">
        <v>3.7000000476837158</v>
      </c>
      <c r="K246" s="213">
        <v>0.46</v>
      </c>
      <c r="L246" s="211">
        <v>81</v>
      </c>
      <c r="M246" s="211">
        <v>9</v>
      </c>
      <c r="N246" s="214" t="s">
        <v>1755</v>
      </c>
      <c r="O246" s="214" t="s">
        <v>1756</v>
      </c>
      <c r="P246" s="212">
        <v>9.1999998092651367</v>
      </c>
      <c r="Q246" s="213">
        <v>0.48</v>
      </c>
      <c r="R246" s="211">
        <v>84</v>
      </c>
      <c r="S246" s="211">
        <v>6</v>
      </c>
      <c r="T246" s="214" t="s">
        <v>1950</v>
      </c>
      <c r="U246" s="214" t="s">
        <v>1951</v>
      </c>
      <c r="V246" s="212">
        <v>14.100000381469727</v>
      </c>
      <c r="W246" s="213">
        <v>0.59</v>
      </c>
      <c r="X246" s="211">
        <v>62</v>
      </c>
      <c r="Y246" s="211">
        <v>28</v>
      </c>
      <c r="Z246" s="214" t="s">
        <v>4558</v>
      </c>
      <c r="AA246" s="214" t="s">
        <v>4559</v>
      </c>
      <c r="AB246" s="212">
        <v>7.9000000953674316</v>
      </c>
      <c r="AC246" s="213">
        <v>0.53</v>
      </c>
      <c r="AD246" s="211">
        <v>78</v>
      </c>
      <c r="AE246" s="211">
        <v>12</v>
      </c>
      <c r="AF246" s="214" t="s">
        <v>2047</v>
      </c>
      <c r="AG246" s="214" t="s">
        <v>2048</v>
      </c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  <c r="BG246" s="202"/>
      <c r="BH246" s="202"/>
      <c r="BI246" s="202"/>
      <c r="BJ246" s="202"/>
      <c r="BK246" s="202"/>
      <c r="BL246" s="202"/>
      <c r="BM246" s="202"/>
      <c r="BN246" s="202"/>
      <c r="BO246" s="202"/>
      <c r="BP246" s="202"/>
      <c r="BQ246" s="202"/>
      <c r="BR246" s="202"/>
      <c r="BS246" s="202"/>
      <c r="BT246" s="202"/>
      <c r="BU246" s="202"/>
      <c r="BV246" s="202"/>
      <c r="BW246" s="202"/>
      <c r="BX246" s="202"/>
      <c r="BY246" s="202"/>
      <c r="BZ246" s="202"/>
      <c r="CA246" s="202"/>
      <c r="CB246" s="202"/>
      <c r="CC246" s="202"/>
      <c r="CD246" s="202"/>
      <c r="CE246" s="202"/>
      <c r="CF246" s="202"/>
      <c r="CG246" s="202"/>
      <c r="CH246" s="202"/>
      <c r="CI246" s="202"/>
      <c r="CJ246" s="202"/>
      <c r="CK246" s="202"/>
      <c r="CL246" s="202"/>
      <c r="CM246" s="202"/>
      <c r="CN246" s="202"/>
      <c r="CO246" s="202"/>
      <c r="CP246" s="202"/>
      <c r="CQ246" s="202"/>
      <c r="CR246" s="202"/>
      <c r="CS246" s="202"/>
      <c r="CT246" s="202"/>
      <c r="CU246" s="202"/>
      <c r="CV246" s="202"/>
      <c r="CW246" s="202"/>
      <c r="CX246" s="202"/>
      <c r="CY246" s="202"/>
      <c r="CZ246" s="202"/>
      <c r="DA246" s="202"/>
      <c r="DB246" s="202"/>
      <c r="DC246" s="202"/>
      <c r="DD246" s="202"/>
      <c r="DE246" s="202"/>
      <c r="DF246" s="202"/>
      <c r="DG246" s="202"/>
      <c r="DH246" s="202"/>
      <c r="DI246" s="202"/>
      <c r="DJ246" s="202"/>
      <c r="DK246" s="202"/>
      <c r="DL246" s="202"/>
      <c r="DM246" s="202"/>
      <c r="DN246" s="202"/>
      <c r="DO246" s="202"/>
      <c r="DP246" s="202"/>
      <c r="DQ246" s="202"/>
      <c r="DR246" s="202"/>
      <c r="DS246" s="202"/>
      <c r="DT246" s="202"/>
      <c r="DU246" s="202"/>
      <c r="DV246" s="202"/>
      <c r="DW246" s="202"/>
      <c r="DX246" s="202"/>
      <c r="DY246" s="202"/>
      <c r="DZ246" s="202"/>
      <c r="EA246" s="202"/>
      <c r="EB246" s="202"/>
      <c r="EC246" s="202"/>
      <c r="ED246" s="202"/>
      <c r="EE246" s="202"/>
      <c r="EF246" s="202"/>
      <c r="EG246" s="202"/>
      <c r="EH246" s="202"/>
      <c r="EI246" s="202"/>
      <c r="EJ246" s="202"/>
      <c r="EK246" s="202"/>
      <c r="EL246" s="202"/>
      <c r="EM246" s="202"/>
      <c r="EN246" s="202"/>
      <c r="EO246" s="202"/>
      <c r="EP246" s="202"/>
      <c r="EQ246" s="202"/>
      <c r="ER246" s="202"/>
      <c r="ES246" s="202"/>
      <c r="ET246" s="202"/>
      <c r="EU246" s="202"/>
      <c r="EV246" s="202"/>
      <c r="EW246" s="202"/>
      <c r="EX246" s="202"/>
      <c r="EY246" s="202"/>
      <c r="EZ246" s="202"/>
      <c r="FA246" s="202"/>
      <c r="FB246" s="202"/>
      <c r="FC246" s="202"/>
      <c r="FD246" s="202"/>
      <c r="FE246" s="202"/>
      <c r="FF246" s="202"/>
      <c r="FG246" s="202"/>
      <c r="FH246" s="202"/>
      <c r="FI246" s="202"/>
      <c r="FJ246" s="202"/>
      <c r="FK246" s="202"/>
      <c r="FL246" s="202"/>
      <c r="FM246" s="202"/>
      <c r="FN246" s="202"/>
      <c r="FO246" s="202"/>
      <c r="FP246" s="202"/>
      <c r="FQ246" s="202"/>
      <c r="FR246" s="202"/>
      <c r="FS246" s="202"/>
      <c r="FT246" s="202"/>
      <c r="FU246" s="202"/>
      <c r="FV246" s="202"/>
      <c r="FW246" s="202"/>
      <c r="FX246" s="202"/>
      <c r="FY246" s="202"/>
      <c r="FZ246" s="202"/>
      <c r="GA246" s="202"/>
      <c r="GB246" s="202"/>
    </row>
    <row r="247" spans="1:184" x14ac:dyDescent="0.2">
      <c r="A247" s="205">
        <f t="shared" si="4"/>
        <v>5141</v>
      </c>
      <c r="B247" s="215" t="s">
        <v>2820</v>
      </c>
      <c r="C247" s="216">
        <v>74</v>
      </c>
      <c r="D247" s="217">
        <v>29.700000762939453</v>
      </c>
      <c r="E247" s="218">
        <v>0.45</v>
      </c>
      <c r="F247" s="216">
        <v>70</v>
      </c>
      <c r="G247" s="216">
        <v>4</v>
      </c>
      <c r="H247" s="219" t="s">
        <v>1531</v>
      </c>
      <c r="I247" s="219" t="s">
        <v>1532</v>
      </c>
      <c r="J247" s="217">
        <v>3</v>
      </c>
      <c r="K247" s="218">
        <v>0.38</v>
      </c>
      <c r="L247" s="216">
        <v>69</v>
      </c>
      <c r="M247" s="216">
        <v>5</v>
      </c>
      <c r="N247" s="219" t="s">
        <v>1722</v>
      </c>
      <c r="O247" s="219" t="s">
        <v>1723</v>
      </c>
      <c r="P247" s="217">
        <v>7.6999998092651367</v>
      </c>
      <c r="Q247" s="218">
        <v>0.41</v>
      </c>
      <c r="R247" s="216">
        <v>72</v>
      </c>
      <c r="S247" s="216">
        <v>2</v>
      </c>
      <c r="T247" s="219" t="s">
        <v>1779</v>
      </c>
      <c r="U247" s="219" t="s">
        <v>1780</v>
      </c>
      <c r="V247" s="217">
        <v>12</v>
      </c>
      <c r="W247" s="218">
        <v>0.5</v>
      </c>
      <c r="X247" s="216">
        <v>64</v>
      </c>
      <c r="Y247" s="216">
        <v>10</v>
      </c>
      <c r="Z247" s="219" t="s">
        <v>1529</v>
      </c>
      <c r="AA247" s="219" t="s">
        <v>1530</v>
      </c>
      <c r="AB247" s="217">
        <v>6.9000000953674316</v>
      </c>
      <c r="AC247" s="218">
        <v>0.46</v>
      </c>
      <c r="AD247" s="216">
        <v>65</v>
      </c>
      <c r="AE247" s="216">
        <v>9</v>
      </c>
      <c r="AF247" s="219" t="s">
        <v>4900</v>
      </c>
      <c r="AG247" s="219" t="s">
        <v>4901</v>
      </c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  <c r="BF247" s="202"/>
      <c r="BG247" s="202"/>
      <c r="BH247" s="202"/>
      <c r="BI247" s="202"/>
      <c r="BJ247" s="202"/>
      <c r="BK247" s="202"/>
      <c r="BL247" s="202"/>
      <c r="BM247" s="202"/>
      <c r="BN247" s="202"/>
      <c r="BO247" s="202"/>
      <c r="BP247" s="202"/>
      <c r="BQ247" s="202"/>
      <c r="BR247" s="202"/>
      <c r="BS247" s="202"/>
      <c r="BT247" s="202"/>
      <c r="BU247" s="202"/>
      <c r="BV247" s="202"/>
      <c r="BW247" s="202"/>
      <c r="BX247" s="202"/>
      <c r="BY247" s="202"/>
      <c r="BZ247" s="202"/>
      <c r="CA247" s="202"/>
      <c r="CB247" s="202"/>
      <c r="CC247" s="202"/>
      <c r="CD247" s="202"/>
      <c r="CE247" s="202"/>
      <c r="CF247" s="202"/>
      <c r="CG247" s="202"/>
      <c r="CH247" s="202"/>
      <c r="CI247" s="202"/>
      <c r="CJ247" s="202"/>
      <c r="CK247" s="202"/>
      <c r="CL247" s="202"/>
      <c r="CM247" s="202"/>
      <c r="CN247" s="202"/>
      <c r="CO247" s="202"/>
      <c r="CP247" s="202"/>
      <c r="CQ247" s="202"/>
      <c r="CR247" s="202"/>
      <c r="CS247" s="202"/>
      <c r="CT247" s="202"/>
      <c r="CU247" s="202"/>
      <c r="CV247" s="202"/>
      <c r="CW247" s="202"/>
      <c r="CX247" s="202"/>
      <c r="CY247" s="202"/>
      <c r="CZ247" s="202"/>
      <c r="DA247" s="202"/>
      <c r="DB247" s="202"/>
      <c r="DC247" s="202"/>
      <c r="DD247" s="202"/>
      <c r="DE247" s="202"/>
      <c r="DF247" s="202"/>
      <c r="DG247" s="202"/>
      <c r="DH247" s="202"/>
      <c r="DI247" s="202"/>
      <c r="DJ247" s="202"/>
      <c r="DK247" s="202"/>
      <c r="DL247" s="202"/>
      <c r="DM247" s="202"/>
      <c r="DN247" s="202"/>
      <c r="DO247" s="202"/>
      <c r="DP247" s="202"/>
      <c r="DQ247" s="202"/>
      <c r="DR247" s="202"/>
      <c r="DS247" s="202"/>
      <c r="DT247" s="202"/>
      <c r="DU247" s="202"/>
      <c r="DV247" s="202"/>
      <c r="DW247" s="202"/>
      <c r="DX247" s="202"/>
      <c r="DY247" s="202"/>
      <c r="DZ247" s="202"/>
      <c r="EA247" s="202"/>
      <c r="EB247" s="202"/>
      <c r="EC247" s="202"/>
      <c r="ED247" s="202"/>
      <c r="EE247" s="202"/>
      <c r="EF247" s="202"/>
      <c r="EG247" s="202"/>
      <c r="EH247" s="202"/>
      <c r="EI247" s="202"/>
      <c r="EJ247" s="202"/>
      <c r="EK247" s="202"/>
      <c r="EL247" s="202"/>
      <c r="EM247" s="202"/>
      <c r="EN247" s="202"/>
      <c r="EO247" s="202"/>
      <c r="EP247" s="202"/>
      <c r="EQ247" s="202"/>
      <c r="ER247" s="202"/>
      <c r="ES247" s="202"/>
      <c r="ET247" s="202"/>
      <c r="EU247" s="202"/>
      <c r="EV247" s="202"/>
      <c r="EW247" s="202"/>
      <c r="EX247" s="202"/>
      <c r="EY247" s="202"/>
      <c r="EZ247" s="202"/>
      <c r="FA247" s="202"/>
      <c r="FB247" s="202"/>
      <c r="FC247" s="202"/>
      <c r="FD247" s="202"/>
      <c r="FE247" s="202"/>
      <c r="FF247" s="202"/>
      <c r="FG247" s="202"/>
      <c r="FH247" s="202"/>
      <c r="FI247" s="202"/>
      <c r="FJ247" s="202"/>
      <c r="FK247" s="202"/>
      <c r="FL247" s="202"/>
      <c r="FM247" s="202"/>
      <c r="FN247" s="202"/>
      <c r="FO247" s="202"/>
      <c r="FP247" s="202"/>
      <c r="FQ247" s="202"/>
      <c r="FR247" s="202"/>
      <c r="FS247" s="202"/>
      <c r="FT247" s="202"/>
      <c r="FU247" s="202"/>
      <c r="FV247" s="202"/>
      <c r="FW247" s="202"/>
      <c r="FX247" s="202"/>
      <c r="FY247" s="202"/>
      <c r="FZ247" s="202"/>
      <c r="GA247" s="202"/>
      <c r="GB247" s="202"/>
    </row>
    <row r="248" spans="1:184" x14ac:dyDescent="0.2">
      <c r="A248" s="205">
        <f t="shared" si="4"/>
        <v>5201</v>
      </c>
      <c r="B248" s="204" t="s">
        <v>2821</v>
      </c>
      <c r="C248" s="211">
        <v>201</v>
      </c>
      <c r="D248" s="212">
        <v>27.799999237060547</v>
      </c>
      <c r="E248" s="213">
        <v>0.42</v>
      </c>
      <c r="F248" s="211">
        <v>192</v>
      </c>
      <c r="G248" s="211">
        <v>9</v>
      </c>
      <c r="H248" s="214" t="s">
        <v>2648</v>
      </c>
      <c r="I248" s="214" t="s">
        <v>2649</v>
      </c>
      <c r="J248" s="212">
        <v>2.5999999046325684</v>
      </c>
      <c r="K248" s="213">
        <v>0.33</v>
      </c>
      <c r="L248" s="211">
        <v>190</v>
      </c>
      <c r="M248" s="211">
        <v>11</v>
      </c>
      <c r="N248" s="214" t="s">
        <v>4695</v>
      </c>
      <c r="O248" s="214" t="s">
        <v>4696</v>
      </c>
      <c r="P248" s="212">
        <v>7.6999998092651367</v>
      </c>
      <c r="Q248" s="213">
        <v>0.4</v>
      </c>
      <c r="R248" s="211">
        <v>198</v>
      </c>
      <c r="S248" s="211">
        <v>3</v>
      </c>
      <c r="T248" s="214" t="s">
        <v>1708</v>
      </c>
      <c r="U248" s="214" t="s">
        <v>1709</v>
      </c>
      <c r="V248" s="212">
        <v>11.199999809265137</v>
      </c>
      <c r="W248" s="213">
        <v>0.47</v>
      </c>
      <c r="X248" s="211">
        <v>181</v>
      </c>
      <c r="Y248" s="211">
        <v>20</v>
      </c>
      <c r="Z248" s="214" t="s">
        <v>4929</v>
      </c>
      <c r="AA248" s="214" t="s">
        <v>4930</v>
      </c>
      <c r="AB248" s="212">
        <v>6.3000001907348633</v>
      </c>
      <c r="AC248" s="213">
        <v>0.42</v>
      </c>
      <c r="AD248" s="211">
        <v>185</v>
      </c>
      <c r="AE248" s="211">
        <v>16</v>
      </c>
      <c r="AF248" s="214" t="s">
        <v>3631</v>
      </c>
      <c r="AG248" s="214" t="s">
        <v>3632</v>
      </c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  <c r="BF248" s="202"/>
      <c r="BG248" s="202"/>
      <c r="BH248" s="202"/>
      <c r="BI248" s="202"/>
      <c r="BJ248" s="202"/>
      <c r="BK248" s="202"/>
      <c r="BL248" s="202"/>
      <c r="BM248" s="202"/>
      <c r="BN248" s="202"/>
      <c r="BO248" s="202"/>
      <c r="BP248" s="202"/>
      <c r="BQ248" s="202"/>
      <c r="BR248" s="202"/>
      <c r="BS248" s="202"/>
      <c r="BT248" s="202"/>
      <c r="BU248" s="202"/>
      <c r="BV248" s="202"/>
      <c r="BW248" s="202"/>
      <c r="BX248" s="202"/>
      <c r="BY248" s="202"/>
      <c r="BZ248" s="202"/>
      <c r="CA248" s="202"/>
      <c r="CB248" s="202"/>
      <c r="CC248" s="202"/>
      <c r="CD248" s="202"/>
      <c r="CE248" s="202"/>
      <c r="CF248" s="202"/>
      <c r="CG248" s="202"/>
      <c r="CH248" s="202"/>
      <c r="CI248" s="202"/>
      <c r="CJ248" s="202"/>
      <c r="CK248" s="202"/>
      <c r="CL248" s="202"/>
      <c r="CM248" s="202"/>
      <c r="CN248" s="202"/>
      <c r="CO248" s="202"/>
      <c r="CP248" s="202"/>
      <c r="CQ248" s="202"/>
      <c r="CR248" s="202"/>
      <c r="CS248" s="202"/>
      <c r="CT248" s="202"/>
      <c r="CU248" s="202"/>
      <c r="CV248" s="202"/>
      <c r="CW248" s="202"/>
      <c r="CX248" s="202"/>
      <c r="CY248" s="202"/>
      <c r="CZ248" s="202"/>
      <c r="DA248" s="202"/>
      <c r="DB248" s="202"/>
      <c r="DC248" s="202"/>
      <c r="DD248" s="202"/>
      <c r="DE248" s="202"/>
      <c r="DF248" s="202"/>
      <c r="DG248" s="202"/>
      <c r="DH248" s="202"/>
      <c r="DI248" s="202"/>
      <c r="DJ248" s="202"/>
      <c r="DK248" s="202"/>
      <c r="DL248" s="202"/>
      <c r="DM248" s="202"/>
      <c r="DN248" s="202"/>
      <c r="DO248" s="202"/>
      <c r="DP248" s="202"/>
      <c r="DQ248" s="202"/>
      <c r="DR248" s="202"/>
      <c r="DS248" s="202"/>
      <c r="DT248" s="202"/>
      <c r="DU248" s="202"/>
      <c r="DV248" s="202"/>
      <c r="DW248" s="202"/>
      <c r="DX248" s="202"/>
      <c r="DY248" s="202"/>
      <c r="DZ248" s="202"/>
      <c r="EA248" s="202"/>
      <c r="EB248" s="202"/>
      <c r="EC248" s="202"/>
      <c r="ED248" s="202"/>
      <c r="EE248" s="202"/>
      <c r="EF248" s="202"/>
      <c r="EG248" s="202"/>
      <c r="EH248" s="202"/>
      <c r="EI248" s="202"/>
      <c r="EJ248" s="202"/>
      <c r="EK248" s="202"/>
      <c r="EL248" s="202"/>
      <c r="EM248" s="202"/>
      <c r="EN248" s="202"/>
      <c r="EO248" s="202"/>
      <c r="EP248" s="202"/>
      <c r="EQ248" s="202"/>
      <c r="ER248" s="202"/>
      <c r="ES248" s="202"/>
      <c r="ET248" s="202"/>
      <c r="EU248" s="202"/>
      <c r="EV248" s="202"/>
      <c r="EW248" s="202"/>
      <c r="EX248" s="202"/>
      <c r="EY248" s="202"/>
      <c r="EZ248" s="202"/>
      <c r="FA248" s="202"/>
      <c r="FB248" s="202"/>
      <c r="FC248" s="202"/>
      <c r="FD248" s="202"/>
      <c r="FE248" s="202"/>
      <c r="FF248" s="202"/>
      <c r="FG248" s="202"/>
      <c r="FH248" s="202"/>
      <c r="FI248" s="202"/>
      <c r="FJ248" s="202"/>
      <c r="FK248" s="202"/>
      <c r="FL248" s="202"/>
      <c r="FM248" s="202"/>
      <c r="FN248" s="202"/>
      <c r="FO248" s="202"/>
      <c r="FP248" s="202"/>
      <c r="FQ248" s="202"/>
      <c r="FR248" s="202"/>
      <c r="FS248" s="202"/>
      <c r="FT248" s="202"/>
      <c r="FU248" s="202"/>
      <c r="FV248" s="202"/>
      <c r="FW248" s="202"/>
      <c r="FX248" s="202"/>
      <c r="FY248" s="202"/>
      <c r="FZ248" s="202"/>
      <c r="GA248" s="202"/>
      <c r="GB248" s="202"/>
    </row>
    <row r="249" spans="1:184" x14ac:dyDescent="0.2">
      <c r="A249" s="205">
        <f t="shared" si="4"/>
        <v>5241</v>
      </c>
      <c r="B249" s="215" t="s">
        <v>2828</v>
      </c>
      <c r="C249" s="216">
        <v>133</v>
      </c>
      <c r="D249" s="217">
        <v>32.799999237060547</v>
      </c>
      <c r="E249" s="218">
        <v>0.5</v>
      </c>
      <c r="F249" s="216">
        <v>119</v>
      </c>
      <c r="G249" s="216">
        <v>14</v>
      </c>
      <c r="H249" s="219" t="s">
        <v>1807</v>
      </c>
      <c r="I249" s="219" t="s">
        <v>1808</v>
      </c>
      <c r="J249" s="217">
        <v>3</v>
      </c>
      <c r="K249" s="218">
        <v>0.38</v>
      </c>
      <c r="L249" s="216">
        <v>114</v>
      </c>
      <c r="M249" s="216">
        <v>19</v>
      </c>
      <c r="N249" s="219" t="s">
        <v>1546</v>
      </c>
      <c r="O249" s="219" t="s">
        <v>1547</v>
      </c>
      <c r="P249" s="217">
        <v>8.5</v>
      </c>
      <c r="Q249" s="218">
        <v>0.45</v>
      </c>
      <c r="R249" s="216">
        <v>128</v>
      </c>
      <c r="S249" s="216">
        <v>5</v>
      </c>
      <c r="T249" s="219" t="s">
        <v>2561</v>
      </c>
      <c r="U249" s="219" t="s">
        <v>2562</v>
      </c>
      <c r="V249" s="217">
        <v>13.800000190734863</v>
      </c>
      <c r="W249" s="218">
        <v>0.56999999999999995</v>
      </c>
      <c r="X249" s="216">
        <v>91</v>
      </c>
      <c r="Y249" s="216">
        <v>42</v>
      </c>
      <c r="Z249" s="219" t="s">
        <v>4896</v>
      </c>
      <c r="AA249" s="219" t="s">
        <v>4897</v>
      </c>
      <c r="AB249" s="217">
        <v>7.5</v>
      </c>
      <c r="AC249" s="218">
        <v>0.5</v>
      </c>
      <c r="AD249" s="216">
        <v>113</v>
      </c>
      <c r="AE249" s="216">
        <v>20</v>
      </c>
      <c r="AF249" s="219" t="s">
        <v>3669</v>
      </c>
      <c r="AG249" s="219" t="s">
        <v>3670</v>
      </c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  <c r="BF249" s="202"/>
      <c r="BG249" s="202"/>
      <c r="BH249" s="202"/>
      <c r="BI249" s="202"/>
      <c r="BJ249" s="202"/>
      <c r="BK249" s="202"/>
      <c r="BL249" s="202"/>
      <c r="BM249" s="202"/>
      <c r="BN249" s="202"/>
      <c r="BO249" s="202"/>
      <c r="BP249" s="202"/>
      <c r="BQ249" s="202"/>
      <c r="BR249" s="202"/>
      <c r="BS249" s="202"/>
      <c r="BT249" s="202"/>
      <c r="BU249" s="202"/>
      <c r="BV249" s="202"/>
      <c r="BW249" s="202"/>
      <c r="BX249" s="202"/>
      <c r="BY249" s="202"/>
      <c r="BZ249" s="202"/>
      <c r="CA249" s="202"/>
      <c r="CB249" s="202"/>
      <c r="CC249" s="202"/>
      <c r="CD249" s="202"/>
      <c r="CE249" s="202"/>
      <c r="CF249" s="202"/>
      <c r="CG249" s="202"/>
      <c r="CH249" s="202"/>
      <c r="CI249" s="202"/>
      <c r="CJ249" s="202"/>
      <c r="CK249" s="202"/>
      <c r="CL249" s="202"/>
      <c r="CM249" s="202"/>
      <c r="CN249" s="202"/>
      <c r="CO249" s="202"/>
      <c r="CP249" s="202"/>
      <c r="CQ249" s="202"/>
      <c r="CR249" s="202"/>
      <c r="CS249" s="202"/>
      <c r="CT249" s="202"/>
      <c r="CU249" s="202"/>
      <c r="CV249" s="202"/>
      <c r="CW249" s="202"/>
      <c r="CX249" s="202"/>
      <c r="CY249" s="202"/>
      <c r="CZ249" s="202"/>
      <c r="DA249" s="202"/>
      <c r="DB249" s="202"/>
      <c r="DC249" s="202"/>
      <c r="DD249" s="202"/>
      <c r="DE249" s="202"/>
      <c r="DF249" s="202"/>
      <c r="DG249" s="202"/>
      <c r="DH249" s="202"/>
      <c r="DI249" s="202"/>
      <c r="DJ249" s="202"/>
      <c r="DK249" s="202"/>
      <c r="DL249" s="202"/>
      <c r="DM249" s="202"/>
      <c r="DN249" s="202"/>
      <c r="DO249" s="202"/>
      <c r="DP249" s="202"/>
      <c r="DQ249" s="202"/>
      <c r="DR249" s="202"/>
      <c r="DS249" s="202"/>
      <c r="DT249" s="202"/>
      <c r="DU249" s="202"/>
      <c r="DV249" s="202"/>
      <c r="DW249" s="202"/>
      <c r="DX249" s="202"/>
      <c r="DY249" s="202"/>
      <c r="DZ249" s="202"/>
      <c r="EA249" s="202"/>
      <c r="EB249" s="202"/>
      <c r="EC249" s="202"/>
      <c r="ED249" s="202"/>
      <c r="EE249" s="202"/>
      <c r="EF249" s="202"/>
      <c r="EG249" s="202"/>
      <c r="EH249" s="202"/>
      <c r="EI249" s="202"/>
      <c r="EJ249" s="202"/>
      <c r="EK249" s="202"/>
      <c r="EL249" s="202"/>
      <c r="EM249" s="202"/>
      <c r="EN249" s="202"/>
      <c r="EO249" s="202"/>
      <c r="EP249" s="202"/>
      <c r="EQ249" s="202"/>
      <c r="ER249" s="202"/>
      <c r="ES249" s="202"/>
      <c r="ET249" s="202"/>
      <c r="EU249" s="202"/>
      <c r="EV249" s="202"/>
      <c r="EW249" s="202"/>
      <c r="EX249" s="202"/>
      <c r="EY249" s="202"/>
      <c r="EZ249" s="202"/>
      <c r="FA249" s="202"/>
      <c r="FB249" s="202"/>
      <c r="FC249" s="202"/>
      <c r="FD249" s="202"/>
      <c r="FE249" s="202"/>
      <c r="FF249" s="202"/>
      <c r="FG249" s="202"/>
      <c r="FH249" s="202"/>
      <c r="FI249" s="202"/>
      <c r="FJ249" s="202"/>
      <c r="FK249" s="202"/>
      <c r="FL249" s="202"/>
      <c r="FM249" s="202"/>
      <c r="FN249" s="202"/>
      <c r="FO249" s="202"/>
      <c r="FP249" s="202"/>
      <c r="FQ249" s="202"/>
      <c r="FR249" s="202"/>
      <c r="FS249" s="202"/>
      <c r="FT249" s="202"/>
      <c r="FU249" s="202"/>
      <c r="FV249" s="202"/>
      <c r="FW249" s="202"/>
      <c r="FX249" s="202"/>
      <c r="FY249" s="202"/>
      <c r="FZ249" s="202"/>
      <c r="GA249" s="202"/>
      <c r="GB249" s="202"/>
    </row>
    <row r="250" spans="1:184" x14ac:dyDescent="0.2">
      <c r="A250" s="205">
        <f t="shared" si="4"/>
        <v>5281</v>
      </c>
      <c r="B250" s="204" t="s">
        <v>2837</v>
      </c>
      <c r="C250" s="211">
        <v>83</v>
      </c>
      <c r="D250" s="212">
        <v>28.700000762939453</v>
      </c>
      <c r="E250" s="213">
        <v>0.43</v>
      </c>
      <c r="F250" s="211">
        <v>81</v>
      </c>
      <c r="G250" s="211">
        <v>2</v>
      </c>
      <c r="H250" s="214" t="s">
        <v>2791</v>
      </c>
      <c r="I250" s="214" t="s">
        <v>2792</v>
      </c>
      <c r="J250" s="212">
        <v>2.7000000476837158</v>
      </c>
      <c r="K250" s="213">
        <v>0.35</v>
      </c>
      <c r="L250" s="211">
        <v>82</v>
      </c>
      <c r="M250" s="211">
        <v>1</v>
      </c>
      <c r="N250" s="214" t="s">
        <v>2176</v>
      </c>
      <c r="O250" s="214" t="s">
        <v>2177</v>
      </c>
      <c r="P250" s="212">
        <v>7.3000001907348633</v>
      </c>
      <c r="Q250" s="213">
        <v>0.39</v>
      </c>
      <c r="R250" s="211">
        <v>82</v>
      </c>
      <c r="S250" s="211">
        <v>1</v>
      </c>
      <c r="T250" s="214" t="s">
        <v>2176</v>
      </c>
      <c r="U250" s="214" t="s">
        <v>2177</v>
      </c>
      <c r="V250" s="212">
        <v>12.100000381469727</v>
      </c>
      <c r="W250" s="213">
        <v>0.5</v>
      </c>
      <c r="X250" s="211">
        <v>71</v>
      </c>
      <c r="Y250" s="211">
        <v>12</v>
      </c>
      <c r="Z250" s="214" t="s">
        <v>3511</v>
      </c>
      <c r="AA250" s="214" t="s">
        <v>3512</v>
      </c>
      <c r="AB250" s="212">
        <v>6.5</v>
      </c>
      <c r="AC250" s="213">
        <v>0.43</v>
      </c>
      <c r="AD250" s="211">
        <v>76</v>
      </c>
      <c r="AE250" s="211">
        <v>7</v>
      </c>
      <c r="AF250" s="214" t="s">
        <v>3513</v>
      </c>
      <c r="AG250" s="214" t="s">
        <v>3514</v>
      </c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  <c r="BF250" s="202"/>
      <c r="BG250" s="202"/>
      <c r="BH250" s="202"/>
      <c r="BI250" s="202"/>
      <c r="BJ250" s="202"/>
      <c r="BK250" s="202"/>
      <c r="BL250" s="202"/>
      <c r="BM250" s="202"/>
      <c r="BN250" s="202"/>
      <c r="BO250" s="202"/>
      <c r="BP250" s="202"/>
      <c r="BQ250" s="202"/>
      <c r="BR250" s="202"/>
      <c r="BS250" s="202"/>
      <c r="BT250" s="202"/>
      <c r="BU250" s="202"/>
      <c r="BV250" s="202"/>
      <c r="BW250" s="202"/>
      <c r="BX250" s="202"/>
      <c r="BY250" s="202"/>
      <c r="BZ250" s="202"/>
      <c r="CA250" s="202"/>
      <c r="CB250" s="202"/>
      <c r="CC250" s="202"/>
      <c r="CD250" s="202"/>
      <c r="CE250" s="202"/>
      <c r="CF250" s="202"/>
      <c r="CG250" s="202"/>
      <c r="CH250" s="202"/>
      <c r="CI250" s="202"/>
      <c r="CJ250" s="202"/>
      <c r="CK250" s="202"/>
      <c r="CL250" s="202"/>
      <c r="CM250" s="202"/>
      <c r="CN250" s="202"/>
      <c r="CO250" s="202"/>
      <c r="CP250" s="202"/>
      <c r="CQ250" s="202"/>
      <c r="CR250" s="202"/>
      <c r="CS250" s="202"/>
      <c r="CT250" s="202"/>
      <c r="CU250" s="202"/>
      <c r="CV250" s="202"/>
      <c r="CW250" s="202"/>
      <c r="CX250" s="202"/>
      <c r="CY250" s="202"/>
      <c r="CZ250" s="202"/>
      <c r="DA250" s="202"/>
      <c r="DB250" s="202"/>
      <c r="DC250" s="202"/>
      <c r="DD250" s="202"/>
      <c r="DE250" s="202"/>
      <c r="DF250" s="202"/>
      <c r="DG250" s="202"/>
      <c r="DH250" s="202"/>
      <c r="DI250" s="202"/>
      <c r="DJ250" s="202"/>
      <c r="DK250" s="202"/>
      <c r="DL250" s="202"/>
      <c r="DM250" s="202"/>
      <c r="DN250" s="202"/>
      <c r="DO250" s="202"/>
      <c r="DP250" s="202"/>
      <c r="DQ250" s="202"/>
      <c r="DR250" s="202"/>
      <c r="DS250" s="202"/>
      <c r="DT250" s="202"/>
      <c r="DU250" s="202"/>
      <c r="DV250" s="202"/>
      <c r="DW250" s="202"/>
      <c r="DX250" s="202"/>
      <c r="DY250" s="202"/>
      <c r="DZ250" s="202"/>
      <c r="EA250" s="202"/>
      <c r="EB250" s="202"/>
      <c r="EC250" s="202"/>
      <c r="ED250" s="202"/>
      <c r="EE250" s="202"/>
      <c r="EF250" s="202"/>
      <c r="EG250" s="202"/>
      <c r="EH250" s="202"/>
      <c r="EI250" s="202"/>
      <c r="EJ250" s="202"/>
      <c r="EK250" s="202"/>
      <c r="EL250" s="202"/>
      <c r="EM250" s="202"/>
      <c r="EN250" s="202"/>
      <c r="EO250" s="202"/>
      <c r="EP250" s="202"/>
      <c r="EQ250" s="202"/>
      <c r="ER250" s="202"/>
      <c r="ES250" s="202"/>
      <c r="ET250" s="202"/>
      <c r="EU250" s="202"/>
      <c r="EV250" s="202"/>
      <c r="EW250" s="202"/>
      <c r="EX250" s="202"/>
      <c r="EY250" s="202"/>
      <c r="EZ250" s="202"/>
      <c r="FA250" s="202"/>
      <c r="FB250" s="202"/>
      <c r="FC250" s="202"/>
      <c r="FD250" s="202"/>
      <c r="FE250" s="202"/>
      <c r="FF250" s="202"/>
      <c r="FG250" s="202"/>
      <c r="FH250" s="202"/>
      <c r="FI250" s="202"/>
      <c r="FJ250" s="202"/>
      <c r="FK250" s="202"/>
      <c r="FL250" s="202"/>
      <c r="FM250" s="202"/>
      <c r="FN250" s="202"/>
      <c r="FO250" s="202"/>
      <c r="FP250" s="202"/>
      <c r="FQ250" s="202"/>
      <c r="FR250" s="202"/>
      <c r="FS250" s="202"/>
      <c r="FT250" s="202"/>
      <c r="FU250" s="202"/>
      <c r="FV250" s="202"/>
      <c r="FW250" s="202"/>
      <c r="FX250" s="202"/>
      <c r="FY250" s="202"/>
      <c r="FZ250" s="202"/>
      <c r="GA250" s="202"/>
      <c r="GB250" s="202"/>
    </row>
    <row r="251" spans="1:184" x14ac:dyDescent="0.2">
      <c r="A251" s="205">
        <f t="shared" si="4"/>
        <v>5321</v>
      </c>
      <c r="B251" s="215" t="s">
        <v>2840</v>
      </c>
      <c r="C251" s="216">
        <v>111</v>
      </c>
      <c r="D251" s="217">
        <v>30</v>
      </c>
      <c r="E251" s="218">
        <v>0.45</v>
      </c>
      <c r="F251" s="216">
        <v>104</v>
      </c>
      <c r="G251" s="216">
        <v>7</v>
      </c>
      <c r="H251" s="219" t="s">
        <v>4931</v>
      </c>
      <c r="I251" s="219" t="s">
        <v>4932</v>
      </c>
      <c r="J251" s="217">
        <v>3.0999999046325684</v>
      </c>
      <c r="K251" s="218">
        <v>0.39</v>
      </c>
      <c r="L251" s="216">
        <v>100</v>
      </c>
      <c r="M251" s="216">
        <v>11</v>
      </c>
      <c r="N251" s="219" t="s">
        <v>4589</v>
      </c>
      <c r="O251" s="219" t="s">
        <v>4590</v>
      </c>
      <c r="P251" s="217">
        <v>8.1000003814697266</v>
      </c>
      <c r="Q251" s="218">
        <v>0.43</v>
      </c>
      <c r="R251" s="216">
        <v>107</v>
      </c>
      <c r="S251" s="216">
        <v>4</v>
      </c>
      <c r="T251" s="219" t="s">
        <v>4933</v>
      </c>
      <c r="U251" s="219" t="s">
        <v>4934</v>
      </c>
      <c r="V251" s="217">
        <v>12.199999809265137</v>
      </c>
      <c r="W251" s="218">
        <v>0.51</v>
      </c>
      <c r="X251" s="216">
        <v>93</v>
      </c>
      <c r="Y251" s="216">
        <v>18</v>
      </c>
      <c r="Z251" s="219" t="s">
        <v>1527</v>
      </c>
      <c r="AA251" s="219" t="s">
        <v>1528</v>
      </c>
      <c r="AB251" s="217">
        <v>6.5999999046325684</v>
      </c>
      <c r="AC251" s="218">
        <v>0.44</v>
      </c>
      <c r="AD251" s="216">
        <v>104</v>
      </c>
      <c r="AE251" s="216">
        <v>7</v>
      </c>
      <c r="AF251" s="219" t="s">
        <v>4931</v>
      </c>
      <c r="AG251" s="219" t="s">
        <v>4932</v>
      </c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  <c r="BG251" s="202"/>
      <c r="BH251" s="202"/>
      <c r="BI251" s="202"/>
      <c r="BJ251" s="202"/>
      <c r="BK251" s="202"/>
      <c r="BL251" s="202"/>
      <c r="BM251" s="202"/>
      <c r="BN251" s="202"/>
      <c r="BO251" s="202"/>
      <c r="BP251" s="202"/>
      <c r="BQ251" s="202"/>
      <c r="BR251" s="202"/>
      <c r="BS251" s="202"/>
      <c r="BT251" s="202"/>
      <c r="BU251" s="202"/>
      <c r="BV251" s="202"/>
      <c r="BW251" s="202"/>
      <c r="BX251" s="202"/>
      <c r="BY251" s="202"/>
      <c r="BZ251" s="202"/>
      <c r="CA251" s="202"/>
      <c r="CB251" s="202"/>
      <c r="CC251" s="202"/>
      <c r="CD251" s="202"/>
      <c r="CE251" s="202"/>
      <c r="CF251" s="202"/>
      <c r="CG251" s="202"/>
      <c r="CH251" s="202"/>
      <c r="CI251" s="202"/>
      <c r="CJ251" s="202"/>
      <c r="CK251" s="202"/>
      <c r="CL251" s="202"/>
      <c r="CM251" s="202"/>
      <c r="CN251" s="202"/>
      <c r="CO251" s="202"/>
      <c r="CP251" s="202"/>
      <c r="CQ251" s="202"/>
      <c r="CR251" s="202"/>
      <c r="CS251" s="202"/>
      <c r="CT251" s="202"/>
      <c r="CU251" s="202"/>
      <c r="CV251" s="202"/>
      <c r="CW251" s="202"/>
      <c r="CX251" s="202"/>
      <c r="CY251" s="202"/>
      <c r="CZ251" s="202"/>
      <c r="DA251" s="202"/>
      <c r="DB251" s="202"/>
      <c r="DC251" s="202"/>
      <c r="DD251" s="202"/>
      <c r="DE251" s="202"/>
      <c r="DF251" s="202"/>
      <c r="DG251" s="202"/>
      <c r="DH251" s="202"/>
      <c r="DI251" s="202"/>
      <c r="DJ251" s="202"/>
      <c r="DK251" s="202"/>
      <c r="DL251" s="202"/>
      <c r="DM251" s="202"/>
      <c r="DN251" s="202"/>
      <c r="DO251" s="202"/>
      <c r="DP251" s="202"/>
      <c r="DQ251" s="202"/>
      <c r="DR251" s="202"/>
      <c r="DS251" s="202"/>
      <c r="DT251" s="202"/>
      <c r="DU251" s="202"/>
      <c r="DV251" s="202"/>
      <c r="DW251" s="202"/>
      <c r="DX251" s="202"/>
      <c r="DY251" s="202"/>
      <c r="DZ251" s="202"/>
      <c r="EA251" s="202"/>
      <c r="EB251" s="202"/>
      <c r="EC251" s="202"/>
      <c r="ED251" s="202"/>
      <c r="EE251" s="202"/>
      <c r="EF251" s="202"/>
      <c r="EG251" s="202"/>
      <c r="EH251" s="202"/>
      <c r="EI251" s="202"/>
      <c r="EJ251" s="202"/>
      <c r="EK251" s="202"/>
      <c r="EL251" s="202"/>
      <c r="EM251" s="202"/>
      <c r="EN251" s="202"/>
      <c r="EO251" s="202"/>
      <c r="EP251" s="202"/>
      <c r="EQ251" s="202"/>
      <c r="ER251" s="202"/>
      <c r="ES251" s="202"/>
      <c r="ET251" s="202"/>
      <c r="EU251" s="202"/>
      <c r="EV251" s="202"/>
      <c r="EW251" s="202"/>
      <c r="EX251" s="202"/>
      <c r="EY251" s="202"/>
      <c r="EZ251" s="202"/>
      <c r="FA251" s="202"/>
      <c r="FB251" s="202"/>
      <c r="FC251" s="202"/>
      <c r="FD251" s="202"/>
      <c r="FE251" s="202"/>
      <c r="FF251" s="202"/>
      <c r="FG251" s="202"/>
      <c r="FH251" s="202"/>
      <c r="FI251" s="202"/>
      <c r="FJ251" s="202"/>
      <c r="FK251" s="202"/>
      <c r="FL251" s="202"/>
      <c r="FM251" s="202"/>
      <c r="FN251" s="202"/>
      <c r="FO251" s="202"/>
      <c r="FP251" s="202"/>
      <c r="FQ251" s="202"/>
      <c r="FR251" s="202"/>
      <c r="FS251" s="202"/>
      <c r="FT251" s="202"/>
      <c r="FU251" s="202"/>
      <c r="FV251" s="202"/>
      <c r="FW251" s="202"/>
      <c r="FX251" s="202"/>
      <c r="FY251" s="202"/>
      <c r="FZ251" s="202"/>
      <c r="GA251" s="202"/>
      <c r="GB251" s="202"/>
    </row>
    <row r="252" spans="1:184" x14ac:dyDescent="0.2">
      <c r="A252" s="205">
        <f t="shared" si="4"/>
        <v>5361</v>
      </c>
      <c r="B252" s="204" t="s">
        <v>2845</v>
      </c>
      <c r="C252" s="211">
        <v>64</v>
      </c>
      <c r="D252" s="212">
        <v>35.700000762939453</v>
      </c>
      <c r="E252" s="213">
        <v>0.54</v>
      </c>
      <c r="F252" s="211">
        <v>49</v>
      </c>
      <c r="G252" s="211">
        <v>15</v>
      </c>
      <c r="H252" s="214" t="s">
        <v>4935</v>
      </c>
      <c r="I252" s="214" t="s">
        <v>4936</v>
      </c>
      <c r="J252" s="212">
        <v>3.7999999523162842</v>
      </c>
      <c r="K252" s="213">
        <v>0.47</v>
      </c>
      <c r="L252" s="211">
        <v>49</v>
      </c>
      <c r="M252" s="211">
        <v>15</v>
      </c>
      <c r="N252" s="214" t="s">
        <v>4935</v>
      </c>
      <c r="O252" s="214" t="s">
        <v>4936</v>
      </c>
      <c r="P252" s="212">
        <v>9.6999998092651367</v>
      </c>
      <c r="Q252" s="213">
        <v>0.51</v>
      </c>
      <c r="R252" s="211">
        <v>55</v>
      </c>
      <c r="S252" s="211">
        <v>9</v>
      </c>
      <c r="T252" s="214" t="s">
        <v>4937</v>
      </c>
      <c r="U252" s="214" t="s">
        <v>4938</v>
      </c>
      <c r="V252" s="212">
        <v>14.5</v>
      </c>
      <c r="W252" s="213">
        <v>0.6</v>
      </c>
      <c r="X252" s="211">
        <v>38</v>
      </c>
      <c r="Y252" s="211">
        <v>26</v>
      </c>
      <c r="Z252" s="214" t="s">
        <v>4939</v>
      </c>
      <c r="AA252" s="214" t="s">
        <v>4940</v>
      </c>
      <c r="AB252" s="212">
        <v>7.8000001907348633</v>
      </c>
      <c r="AC252" s="213">
        <v>0.52</v>
      </c>
      <c r="AD252" s="211">
        <v>49</v>
      </c>
      <c r="AE252" s="211">
        <v>15</v>
      </c>
      <c r="AF252" s="214" t="s">
        <v>4935</v>
      </c>
      <c r="AG252" s="214" t="s">
        <v>4936</v>
      </c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  <c r="BF252" s="202"/>
      <c r="BG252" s="202"/>
      <c r="BH252" s="202"/>
      <c r="BI252" s="202"/>
      <c r="BJ252" s="202"/>
      <c r="BK252" s="202"/>
      <c r="BL252" s="202"/>
      <c r="BM252" s="202"/>
      <c r="BN252" s="202"/>
      <c r="BO252" s="202"/>
      <c r="BP252" s="202"/>
      <c r="BQ252" s="202"/>
      <c r="BR252" s="202"/>
      <c r="BS252" s="202"/>
      <c r="BT252" s="202"/>
      <c r="BU252" s="202"/>
      <c r="BV252" s="202"/>
      <c r="BW252" s="202"/>
      <c r="BX252" s="202"/>
      <c r="BY252" s="202"/>
      <c r="BZ252" s="202"/>
      <c r="CA252" s="202"/>
      <c r="CB252" s="202"/>
      <c r="CC252" s="202"/>
      <c r="CD252" s="202"/>
      <c r="CE252" s="202"/>
      <c r="CF252" s="202"/>
      <c r="CG252" s="202"/>
      <c r="CH252" s="202"/>
      <c r="CI252" s="202"/>
      <c r="CJ252" s="202"/>
      <c r="CK252" s="202"/>
      <c r="CL252" s="202"/>
      <c r="CM252" s="202"/>
      <c r="CN252" s="202"/>
      <c r="CO252" s="202"/>
      <c r="CP252" s="202"/>
      <c r="CQ252" s="202"/>
      <c r="CR252" s="202"/>
      <c r="CS252" s="202"/>
      <c r="CT252" s="202"/>
      <c r="CU252" s="202"/>
      <c r="CV252" s="202"/>
      <c r="CW252" s="202"/>
      <c r="CX252" s="202"/>
      <c r="CY252" s="202"/>
      <c r="CZ252" s="202"/>
      <c r="DA252" s="202"/>
      <c r="DB252" s="202"/>
      <c r="DC252" s="202"/>
      <c r="DD252" s="202"/>
      <c r="DE252" s="202"/>
      <c r="DF252" s="202"/>
      <c r="DG252" s="202"/>
      <c r="DH252" s="202"/>
      <c r="DI252" s="202"/>
      <c r="DJ252" s="202"/>
      <c r="DK252" s="202"/>
      <c r="DL252" s="202"/>
      <c r="DM252" s="202"/>
      <c r="DN252" s="202"/>
      <c r="DO252" s="202"/>
      <c r="DP252" s="202"/>
      <c r="DQ252" s="202"/>
      <c r="DR252" s="202"/>
      <c r="DS252" s="202"/>
      <c r="DT252" s="202"/>
      <c r="DU252" s="202"/>
      <c r="DV252" s="202"/>
      <c r="DW252" s="202"/>
      <c r="DX252" s="202"/>
      <c r="DY252" s="202"/>
      <c r="DZ252" s="202"/>
      <c r="EA252" s="202"/>
      <c r="EB252" s="202"/>
      <c r="EC252" s="202"/>
      <c r="ED252" s="202"/>
      <c r="EE252" s="202"/>
      <c r="EF252" s="202"/>
      <c r="EG252" s="202"/>
      <c r="EH252" s="202"/>
      <c r="EI252" s="202"/>
      <c r="EJ252" s="202"/>
      <c r="EK252" s="202"/>
      <c r="EL252" s="202"/>
      <c r="EM252" s="202"/>
      <c r="EN252" s="202"/>
      <c r="EO252" s="202"/>
      <c r="EP252" s="202"/>
      <c r="EQ252" s="202"/>
      <c r="ER252" s="202"/>
      <c r="ES252" s="202"/>
      <c r="ET252" s="202"/>
      <c r="EU252" s="202"/>
      <c r="EV252" s="202"/>
      <c r="EW252" s="202"/>
      <c r="EX252" s="202"/>
      <c r="EY252" s="202"/>
      <c r="EZ252" s="202"/>
      <c r="FA252" s="202"/>
      <c r="FB252" s="202"/>
      <c r="FC252" s="202"/>
      <c r="FD252" s="202"/>
      <c r="FE252" s="202"/>
      <c r="FF252" s="202"/>
      <c r="FG252" s="202"/>
      <c r="FH252" s="202"/>
      <c r="FI252" s="202"/>
      <c r="FJ252" s="202"/>
      <c r="FK252" s="202"/>
      <c r="FL252" s="202"/>
      <c r="FM252" s="202"/>
      <c r="FN252" s="202"/>
      <c r="FO252" s="202"/>
      <c r="FP252" s="202"/>
      <c r="FQ252" s="202"/>
      <c r="FR252" s="202"/>
      <c r="FS252" s="202"/>
      <c r="FT252" s="202"/>
      <c r="FU252" s="202"/>
      <c r="FV252" s="202"/>
      <c r="FW252" s="202"/>
      <c r="FX252" s="202"/>
      <c r="FY252" s="202"/>
      <c r="FZ252" s="202"/>
      <c r="GA252" s="202"/>
      <c r="GB252" s="202"/>
    </row>
    <row r="253" spans="1:184" x14ac:dyDescent="0.2">
      <c r="A253" s="205">
        <f t="shared" si="4"/>
        <v>5381</v>
      </c>
      <c r="B253" s="215" t="s">
        <v>2854</v>
      </c>
      <c r="C253" s="216">
        <v>117</v>
      </c>
      <c r="D253" s="217">
        <v>31.399999618530273</v>
      </c>
      <c r="E253" s="218">
        <v>0.48</v>
      </c>
      <c r="F253" s="216">
        <v>105</v>
      </c>
      <c r="G253" s="216">
        <v>12</v>
      </c>
      <c r="H253" s="219" t="s">
        <v>2717</v>
      </c>
      <c r="I253" s="219" t="s">
        <v>2718</v>
      </c>
      <c r="J253" s="217">
        <v>2.9000000953674316</v>
      </c>
      <c r="K253" s="218">
        <v>0.36</v>
      </c>
      <c r="L253" s="216">
        <v>110</v>
      </c>
      <c r="M253" s="216">
        <v>7</v>
      </c>
      <c r="N253" s="219" t="s">
        <v>3840</v>
      </c>
      <c r="O253" s="219" t="s">
        <v>3841</v>
      </c>
      <c r="P253" s="217">
        <v>8.5</v>
      </c>
      <c r="Q253" s="218">
        <v>0.45</v>
      </c>
      <c r="R253" s="216">
        <v>110</v>
      </c>
      <c r="S253" s="216">
        <v>7</v>
      </c>
      <c r="T253" s="219" t="s">
        <v>3840</v>
      </c>
      <c r="U253" s="219" t="s">
        <v>3841</v>
      </c>
      <c r="V253" s="217">
        <v>13</v>
      </c>
      <c r="W253" s="218">
        <v>0.54</v>
      </c>
      <c r="X253" s="216">
        <v>88</v>
      </c>
      <c r="Y253" s="216">
        <v>29</v>
      </c>
      <c r="Z253" s="219" t="s">
        <v>4941</v>
      </c>
      <c r="AA253" s="219" t="s">
        <v>4942</v>
      </c>
      <c r="AB253" s="217">
        <v>7.0999999046325684</v>
      </c>
      <c r="AC253" s="218">
        <v>0.47</v>
      </c>
      <c r="AD253" s="216">
        <v>101</v>
      </c>
      <c r="AE253" s="216">
        <v>16</v>
      </c>
      <c r="AF253" s="219" t="s">
        <v>4593</v>
      </c>
      <c r="AG253" s="219" t="s">
        <v>4594</v>
      </c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  <c r="BF253" s="202"/>
      <c r="BG253" s="202"/>
      <c r="BH253" s="202"/>
      <c r="BI253" s="202"/>
      <c r="BJ253" s="202"/>
      <c r="BK253" s="202"/>
      <c r="BL253" s="202"/>
      <c r="BM253" s="202"/>
      <c r="BN253" s="202"/>
      <c r="BO253" s="202"/>
      <c r="BP253" s="202"/>
      <c r="BQ253" s="202"/>
      <c r="BR253" s="202"/>
      <c r="BS253" s="202"/>
      <c r="BT253" s="202"/>
      <c r="BU253" s="202"/>
      <c r="BV253" s="202"/>
      <c r="BW253" s="202"/>
      <c r="BX253" s="202"/>
      <c r="BY253" s="202"/>
      <c r="BZ253" s="202"/>
      <c r="CA253" s="202"/>
      <c r="CB253" s="202"/>
      <c r="CC253" s="202"/>
      <c r="CD253" s="202"/>
      <c r="CE253" s="202"/>
      <c r="CF253" s="202"/>
      <c r="CG253" s="202"/>
      <c r="CH253" s="202"/>
      <c r="CI253" s="202"/>
      <c r="CJ253" s="202"/>
      <c r="CK253" s="202"/>
      <c r="CL253" s="202"/>
      <c r="CM253" s="202"/>
      <c r="CN253" s="202"/>
      <c r="CO253" s="202"/>
      <c r="CP253" s="202"/>
      <c r="CQ253" s="202"/>
      <c r="CR253" s="202"/>
      <c r="CS253" s="202"/>
      <c r="CT253" s="202"/>
      <c r="CU253" s="202"/>
      <c r="CV253" s="202"/>
      <c r="CW253" s="202"/>
      <c r="CX253" s="202"/>
      <c r="CY253" s="202"/>
      <c r="CZ253" s="202"/>
      <c r="DA253" s="202"/>
      <c r="DB253" s="202"/>
      <c r="DC253" s="202"/>
      <c r="DD253" s="202"/>
      <c r="DE253" s="202"/>
      <c r="DF253" s="202"/>
      <c r="DG253" s="202"/>
      <c r="DH253" s="202"/>
      <c r="DI253" s="202"/>
      <c r="DJ253" s="202"/>
      <c r="DK253" s="202"/>
      <c r="DL253" s="202"/>
      <c r="DM253" s="202"/>
      <c r="DN253" s="202"/>
      <c r="DO253" s="202"/>
      <c r="DP253" s="202"/>
      <c r="DQ253" s="202"/>
      <c r="DR253" s="202"/>
      <c r="DS253" s="202"/>
      <c r="DT253" s="202"/>
      <c r="DU253" s="202"/>
      <c r="DV253" s="202"/>
      <c r="DW253" s="202"/>
      <c r="DX253" s="202"/>
      <c r="DY253" s="202"/>
      <c r="DZ253" s="202"/>
      <c r="EA253" s="202"/>
      <c r="EB253" s="202"/>
      <c r="EC253" s="202"/>
      <c r="ED253" s="202"/>
      <c r="EE253" s="202"/>
      <c r="EF253" s="202"/>
      <c r="EG253" s="202"/>
      <c r="EH253" s="202"/>
      <c r="EI253" s="202"/>
      <c r="EJ253" s="202"/>
      <c r="EK253" s="202"/>
      <c r="EL253" s="202"/>
      <c r="EM253" s="202"/>
      <c r="EN253" s="202"/>
      <c r="EO253" s="202"/>
      <c r="EP253" s="202"/>
      <c r="EQ253" s="202"/>
      <c r="ER253" s="202"/>
      <c r="ES253" s="202"/>
      <c r="ET253" s="202"/>
      <c r="EU253" s="202"/>
      <c r="EV253" s="202"/>
      <c r="EW253" s="202"/>
      <c r="EX253" s="202"/>
      <c r="EY253" s="202"/>
      <c r="EZ253" s="202"/>
      <c r="FA253" s="202"/>
      <c r="FB253" s="202"/>
      <c r="FC253" s="202"/>
      <c r="FD253" s="202"/>
      <c r="FE253" s="202"/>
      <c r="FF253" s="202"/>
      <c r="FG253" s="202"/>
      <c r="FH253" s="202"/>
      <c r="FI253" s="202"/>
      <c r="FJ253" s="202"/>
      <c r="FK253" s="202"/>
      <c r="FL253" s="202"/>
      <c r="FM253" s="202"/>
      <c r="FN253" s="202"/>
      <c r="FO253" s="202"/>
      <c r="FP253" s="202"/>
      <c r="FQ253" s="202"/>
      <c r="FR253" s="202"/>
      <c r="FS253" s="202"/>
      <c r="FT253" s="202"/>
      <c r="FU253" s="202"/>
      <c r="FV253" s="202"/>
      <c r="FW253" s="202"/>
      <c r="FX253" s="202"/>
      <c r="FY253" s="202"/>
      <c r="FZ253" s="202"/>
      <c r="GA253" s="202"/>
      <c r="GB253" s="202"/>
    </row>
    <row r="254" spans="1:184" x14ac:dyDescent="0.2">
      <c r="A254" s="205">
        <f t="shared" si="4"/>
        <v>5384</v>
      </c>
      <c r="B254" s="204" t="s">
        <v>4943</v>
      </c>
      <c r="C254" s="211">
        <v>59</v>
      </c>
      <c r="D254" s="212">
        <v>32.099998474121094</v>
      </c>
      <c r="E254" s="213">
        <v>0.49</v>
      </c>
      <c r="F254" s="211">
        <v>52</v>
      </c>
      <c r="G254" s="211">
        <v>7</v>
      </c>
      <c r="H254" s="214" t="s">
        <v>2035</v>
      </c>
      <c r="I254" s="214" t="s">
        <v>2036</v>
      </c>
      <c r="J254" s="212">
        <v>3.4000000953674316</v>
      </c>
      <c r="K254" s="213">
        <v>0.42</v>
      </c>
      <c r="L254" s="211">
        <v>54</v>
      </c>
      <c r="M254" s="211">
        <v>5</v>
      </c>
      <c r="N254" s="214" t="s">
        <v>2375</v>
      </c>
      <c r="O254" s="214" t="s">
        <v>2376</v>
      </c>
      <c r="P254" s="212">
        <v>8.6000003814697266</v>
      </c>
      <c r="Q254" s="213">
        <v>0.45</v>
      </c>
      <c r="R254" s="211">
        <v>53</v>
      </c>
      <c r="S254" s="211">
        <v>6</v>
      </c>
      <c r="T254" s="214" t="s">
        <v>4506</v>
      </c>
      <c r="U254" s="214" t="s">
        <v>4507</v>
      </c>
      <c r="V254" s="212">
        <v>12.699999809265137</v>
      </c>
      <c r="W254" s="213">
        <v>0.53</v>
      </c>
      <c r="X254" s="211">
        <v>49</v>
      </c>
      <c r="Y254" s="211">
        <v>10</v>
      </c>
      <c r="Z254" s="214" t="s">
        <v>4719</v>
      </c>
      <c r="AA254" s="214" t="s">
        <v>4720</v>
      </c>
      <c r="AB254" s="212">
        <v>7.4000000953674316</v>
      </c>
      <c r="AC254" s="213">
        <v>0.49</v>
      </c>
      <c r="AD254" s="211">
        <v>50</v>
      </c>
      <c r="AE254" s="211">
        <v>9</v>
      </c>
      <c r="AF254" s="214" t="s">
        <v>2452</v>
      </c>
      <c r="AG254" s="214" t="s">
        <v>2453</v>
      </c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  <c r="BF254" s="202"/>
      <c r="BG254" s="202"/>
      <c r="BH254" s="202"/>
      <c r="BI254" s="202"/>
      <c r="BJ254" s="202"/>
      <c r="BK254" s="202"/>
      <c r="BL254" s="202"/>
      <c r="BM254" s="202"/>
      <c r="BN254" s="202"/>
      <c r="BO254" s="202"/>
      <c r="BP254" s="202"/>
      <c r="BQ254" s="202"/>
      <c r="BR254" s="202"/>
      <c r="BS254" s="202"/>
      <c r="BT254" s="202"/>
      <c r="BU254" s="202"/>
      <c r="BV254" s="202"/>
      <c r="BW254" s="202"/>
      <c r="BX254" s="202"/>
      <c r="BY254" s="202"/>
      <c r="BZ254" s="202"/>
      <c r="CA254" s="202"/>
      <c r="CB254" s="202"/>
      <c r="CC254" s="202"/>
      <c r="CD254" s="202"/>
      <c r="CE254" s="202"/>
      <c r="CF254" s="202"/>
      <c r="CG254" s="202"/>
      <c r="CH254" s="202"/>
      <c r="CI254" s="202"/>
      <c r="CJ254" s="202"/>
      <c r="CK254" s="202"/>
      <c r="CL254" s="202"/>
      <c r="CM254" s="202"/>
      <c r="CN254" s="202"/>
      <c r="CO254" s="202"/>
      <c r="CP254" s="202"/>
      <c r="CQ254" s="202"/>
      <c r="CR254" s="202"/>
      <c r="CS254" s="202"/>
      <c r="CT254" s="202"/>
      <c r="CU254" s="202"/>
      <c r="CV254" s="202"/>
      <c r="CW254" s="202"/>
      <c r="CX254" s="202"/>
      <c r="CY254" s="202"/>
      <c r="CZ254" s="202"/>
      <c r="DA254" s="202"/>
      <c r="DB254" s="202"/>
      <c r="DC254" s="202"/>
      <c r="DD254" s="202"/>
      <c r="DE254" s="202"/>
      <c r="DF254" s="202"/>
      <c r="DG254" s="202"/>
      <c r="DH254" s="202"/>
      <c r="DI254" s="202"/>
      <c r="DJ254" s="202"/>
      <c r="DK254" s="202"/>
      <c r="DL254" s="202"/>
      <c r="DM254" s="202"/>
      <c r="DN254" s="202"/>
      <c r="DO254" s="202"/>
      <c r="DP254" s="202"/>
      <c r="DQ254" s="202"/>
      <c r="DR254" s="202"/>
      <c r="DS254" s="202"/>
      <c r="DT254" s="202"/>
      <c r="DU254" s="202"/>
      <c r="DV254" s="202"/>
      <c r="DW254" s="202"/>
      <c r="DX254" s="202"/>
      <c r="DY254" s="202"/>
      <c r="DZ254" s="202"/>
      <c r="EA254" s="202"/>
      <c r="EB254" s="202"/>
      <c r="EC254" s="202"/>
      <c r="ED254" s="202"/>
      <c r="EE254" s="202"/>
      <c r="EF254" s="202"/>
      <c r="EG254" s="202"/>
      <c r="EH254" s="202"/>
      <c r="EI254" s="202"/>
      <c r="EJ254" s="202"/>
      <c r="EK254" s="202"/>
      <c r="EL254" s="202"/>
      <c r="EM254" s="202"/>
      <c r="EN254" s="202"/>
      <c r="EO254" s="202"/>
      <c r="EP254" s="202"/>
      <c r="EQ254" s="202"/>
      <c r="ER254" s="202"/>
      <c r="ES254" s="202"/>
      <c r="ET254" s="202"/>
      <c r="EU254" s="202"/>
      <c r="EV254" s="202"/>
      <c r="EW254" s="202"/>
      <c r="EX254" s="202"/>
      <c r="EY254" s="202"/>
      <c r="EZ254" s="202"/>
      <c r="FA254" s="202"/>
      <c r="FB254" s="202"/>
      <c r="FC254" s="202"/>
      <c r="FD254" s="202"/>
      <c r="FE254" s="202"/>
      <c r="FF254" s="202"/>
      <c r="FG254" s="202"/>
      <c r="FH254" s="202"/>
      <c r="FI254" s="202"/>
      <c r="FJ254" s="202"/>
      <c r="FK254" s="202"/>
      <c r="FL254" s="202"/>
      <c r="FM254" s="202"/>
      <c r="FN254" s="202"/>
      <c r="FO254" s="202"/>
      <c r="FP254" s="202"/>
      <c r="FQ254" s="202"/>
      <c r="FR254" s="202"/>
      <c r="FS254" s="202"/>
      <c r="FT254" s="202"/>
      <c r="FU254" s="202"/>
      <c r="FV254" s="202"/>
      <c r="FW254" s="202"/>
      <c r="FX254" s="202"/>
      <c r="FY254" s="202"/>
      <c r="FZ254" s="202"/>
      <c r="GA254" s="202"/>
      <c r="GB254" s="202"/>
    </row>
    <row r="255" spans="1:184" x14ac:dyDescent="0.2">
      <c r="A255" s="205">
        <f t="shared" si="4"/>
        <v>5401</v>
      </c>
      <c r="B255" s="215" t="s">
        <v>2861</v>
      </c>
      <c r="C255" s="216">
        <v>192</v>
      </c>
      <c r="D255" s="217">
        <v>39.599998474121094</v>
      </c>
      <c r="E255" s="218">
        <v>0.6</v>
      </c>
      <c r="F255" s="216">
        <v>146</v>
      </c>
      <c r="G255" s="216">
        <v>46</v>
      </c>
      <c r="H255" s="219" t="s">
        <v>3765</v>
      </c>
      <c r="I255" s="219" t="s">
        <v>3766</v>
      </c>
      <c r="J255" s="217">
        <v>3.9000000953674316</v>
      </c>
      <c r="K255" s="218">
        <v>0.49</v>
      </c>
      <c r="L255" s="216">
        <v>158</v>
      </c>
      <c r="M255" s="216">
        <v>34</v>
      </c>
      <c r="N255" s="219" t="s">
        <v>3763</v>
      </c>
      <c r="O255" s="219" t="s">
        <v>3764</v>
      </c>
      <c r="P255" s="217">
        <v>10.5</v>
      </c>
      <c r="Q255" s="218">
        <v>0.55000000000000004</v>
      </c>
      <c r="R255" s="216">
        <v>165</v>
      </c>
      <c r="S255" s="216">
        <v>27</v>
      </c>
      <c r="T255" s="219" t="s">
        <v>4937</v>
      </c>
      <c r="U255" s="219" t="s">
        <v>4938</v>
      </c>
      <c r="V255" s="217">
        <v>15.699999809265137</v>
      </c>
      <c r="W255" s="218">
        <v>0.66</v>
      </c>
      <c r="X255" s="216">
        <v>108</v>
      </c>
      <c r="Y255" s="216">
        <v>84</v>
      </c>
      <c r="Z255" s="219" t="s">
        <v>4827</v>
      </c>
      <c r="AA255" s="219" t="s">
        <v>4828</v>
      </c>
      <c r="AB255" s="217">
        <v>9.5</v>
      </c>
      <c r="AC255" s="218">
        <v>0.64</v>
      </c>
      <c r="AD255" s="216">
        <v>119</v>
      </c>
      <c r="AE255" s="216">
        <v>73</v>
      </c>
      <c r="AF255" s="219" t="s">
        <v>4944</v>
      </c>
      <c r="AG255" s="219" t="s">
        <v>4945</v>
      </c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  <c r="BF255" s="202"/>
      <c r="BG255" s="202"/>
      <c r="BH255" s="202"/>
      <c r="BI255" s="202"/>
      <c r="BJ255" s="202"/>
      <c r="BK255" s="202"/>
      <c r="BL255" s="202"/>
      <c r="BM255" s="202"/>
      <c r="BN255" s="202"/>
      <c r="BO255" s="202"/>
      <c r="BP255" s="202"/>
      <c r="BQ255" s="202"/>
      <c r="BR255" s="202"/>
      <c r="BS255" s="202"/>
      <c r="BT255" s="202"/>
      <c r="BU255" s="202"/>
      <c r="BV255" s="202"/>
      <c r="BW255" s="202"/>
      <c r="BX255" s="202"/>
      <c r="BY255" s="202"/>
      <c r="BZ255" s="202"/>
      <c r="CA255" s="202"/>
      <c r="CB255" s="202"/>
      <c r="CC255" s="202"/>
      <c r="CD255" s="202"/>
      <c r="CE255" s="202"/>
      <c r="CF255" s="202"/>
      <c r="CG255" s="202"/>
      <c r="CH255" s="202"/>
      <c r="CI255" s="202"/>
      <c r="CJ255" s="202"/>
      <c r="CK255" s="202"/>
      <c r="CL255" s="202"/>
      <c r="CM255" s="202"/>
      <c r="CN255" s="202"/>
      <c r="CO255" s="202"/>
      <c r="CP255" s="202"/>
      <c r="CQ255" s="202"/>
      <c r="CR255" s="202"/>
      <c r="CS255" s="202"/>
      <c r="CT255" s="202"/>
      <c r="CU255" s="202"/>
      <c r="CV255" s="202"/>
      <c r="CW255" s="202"/>
      <c r="CX255" s="202"/>
      <c r="CY255" s="202"/>
      <c r="CZ255" s="202"/>
      <c r="DA255" s="202"/>
      <c r="DB255" s="202"/>
      <c r="DC255" s="202"/>
      <c r="DD255" s="202"/>
      <c r="DE255" s="202"/>
      <c r="DF255" s="202"/>
      <c r="DG255" s="202"/>
      <c r="DH255" s="202"/>
      <c r="DI255" s="202"/>
      <c r="DJ255" s="202"/>
      <c r="DK255" s="202"/>
      <c r="DL255" s="202"/>
      <c r="DM255" s="202"/>
      <c r="DN255" s="202"/>
      <c r="DO255" s="202"/>
      <c r="DP255" s="202"/>
      <c r="DQ255" s="202"/>
      <c r="DR255" s="202"/>
      <c r="DS255" s="202"/>
      <c r="DT255" s="202"/>
      <c r="DU255" s="202"/>
      <c r="DV255" s="202"/>
      <c r="DW255" s="202"/>
      <c r="DX255" s="202"/>
      <c r="DY255" s="202"/>
      <c r="DZ255" s="202"/>
      <c r="EA255" s="202"/>
      <c r="EB255" s="202"/>
      <c r="EC255" s="202"/>
      <c r="ED255" s="202"/>
      <c r="EE255" s="202"/>
      <c r="EF255" s="202"/>
      <c r="EG255" s="202"/>
      <c r="EH255" s="202"/>
      <c r="EI255" s="202"/>
      <c r="EJ255" s="202"/>
      <c r="EK255" s="202"/>
      <c r="EL255" s="202"/>
      <c r="EM255" s="202"/>
      <c r="EN255" s="202"/>
      <c r="EO255" s="202"/>
      <c r="EP255" s="202"/>
      <c r="EQ255" s="202"/>
      <c r="ER255" s="202"/>
      <c r="ES255" s="202"/>
      <c r="ET255" s="202"/>
      <c r="EU255" s="202"/>
      <c r="EV255" s="202"/>
      <c r="EW255" s="202"/>
      <c r="EX255" s="202"/>
      <c r="EY255" s="202"/>
      <c r="EZ255" s="202"/>
      <c r="FA255" s="202"/>
      <c r="FB255" s="202"/>
      <c r="FC255" s="202"/>
      <c r="FD255" s="202"/>
      <c r="FE255" s="202"/>
      <c r="FF255" s="202"/>
      <c r="FG255" s="202"/>
      <c r="FH255" s="202"/>
      <c r="FI255" s="202"/>
      <c r="FJ255" s="202"/>
      <c r="FK255" s="202"/>
      <c r="FL255" s="202"/>
      <c r="FM255" s="202"/>
      <c r="FN255" s="202"/>
      <c r="FO255" s="202"/>
      <c r="FP255" s="202"/>
      <c r="FQ255" s="202"/>
      <c r="FR255" s="202"/>
      <c r="FS255" s="202"/>
      <c r="FT255" s="202"/>
      <c r="FU255" s="202"/>
      <c r="FV255" s="202"/>
      <c r="FW255" s="202"/>
      <c r="FX255" s="202"/>
      <c r="FY255" s="202"/>
      <c r="FZ255" s="202"/>
      <c r="GA255" s="202"/>
      <c r="GB255" s="202"/>
    </row>
    <row r="256" spans="1:184" x14ac:dyDescent="0.2">
      <c r="A256" s="205">
        <f t="shared" si="4"/>
        <v>5421</v>
      </c>
      <c r="B256" s="204" t="s">
        <v>2872</v>
      </c>
      <c r="C256" s="211">
        <v>95</v>
      </c>
      <c r="D256" s="212">
        <v>35.200000762939453</v>
      </c>
      <c r="E256" s="213">
        <v>0.53</v>
      </c>
      <c r="F256" s="211">
        <v>80</v>
      </c>
      <c r="G256" s="211">
        <v>15</v>
      </c>
      <c r="H256" s="214" t="s">
        <v>2537</v>
      </c>
      <c r="I256" s="214" t="s">
        <v>2538</v>
      </c>
      <c r="J256" s="212">
        <v>3.4000000953674316</v>
      </c>
      <c r="K256" s="213">
        <v>0.43</v>
      </c>
      <c r="L256" s="211">
        <v>87</v>
      </c>
      <c r="M256" s="211">
        <v>8</v>
      </c>
      <c r="N256" s="214" t="s">
        <v>4409</v>
      </c>
      <c r="O256" s="214" t="s">
        <v>4410</v>
      </c>
      <c r="P256" s="212">
        <v>9.1999998092651367</v>
      </c>
      <c r="Q256" s="213">
        <v>0.48</v>
      </c>
      <c r="R256" s="211">
        <v>88</v>
      </c>
      <c r="S256" s="211">
        <v>7</v>
      </c>
      <c r="T256" s="214" t="s">
        <v>3834</v>
      </c>
      <c r="U256" s="214" t="s">
        <v>3835</v>
      </c>
      <c r="V256" s="212">
        <v>14.5</v>
      </c>
      <c r="W256" s="213">
        <v>0.61</v>
      </c>
      <c r="X256" s="211">
        <v>60</v>
      </c>
      <c r="Y256" s="211">
        <v>35</v>
      </c>
      <c r="Z256" s="214" t="s">
        <v>4946</v>
      </c>
      <c r="AA256" s="214" t="s">
        <v>4947</v>
      </c>
      <c r="AB256" s="212">
        <v>8.1000003814697266</v>
      </c>
      <c r="AC256" s="213">
        <v>0.54</v>
      </c>
      <c r="AD256" s="211">
        <v>77</v>
      </c>
      <c r="AE256" s="211">
        <v>18</v>
      </c>
      <c r="AF256" s="214" t="s">
        <v>2809</v>
      </c>
      <c r="AG256" s="214" t="s">
        <v>2810</v>
      </c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  <c r="BF256" s="202"/>
      <c r="BG256" s="202"/>
      <c r="BH256" s="202"/>
      <c r="BI256" s="202"/>
      <c r="BJ256" s="202"/>
      <c r="BK256" s="202"/>
      <c r="BL256" s="202"/>
      <c r="BM256" s="202"/>
      <c r="BN256" s="202"/>
      <c r="BO256" s="202"/>
      <c r="BP256" s="202"/>
      <c r="BQ256" s="202"/>
      <c r="BR256" s="202"/>
      <c r="BS256" s="202"/>
      <c r="BT256" s="202"/>
      <c r="BU256" s="202"/>
      <c r="BV256" s="202"/>
      <c r="BW256" s="202"/>
      <c r="BX256" s="202"/>
      <c r="BY256" s="202"/>
      <c r="BZ256" s="202"/>
      <c r="CA256" s="202"/>
      <c r="CB256" s="202"/>
      <c r="CC256" s="202"/>
      <c r="CD256" s="202"/>
      <c r="CE256" s="202"/>
      <c r="CF256" s="202"/>
      <c r="CG256" s="202"/>
      <c r="CH256" s="202"/>
      <c r="CI256" s="202"/>
      <c r="CJ256" s="202"/>
      <c r="CK256" s="202"/>
      <c r="CL256" s="202"/>
      <c r="CM256" s="202"/>
      <c r="CN256" s="202"/>
      <c r="CO256" s="202"/>
      <c r="CP256" s="202"/>
      <c r="CQ256" s="202"/>
      <c r="CR256" s="202"/>
      <c r="CS256" s="202"/>
      <c r="CT256" s="202"/>
      <c r="CU256" s="202"/>
      <c r="CV256" s="202"/>
      <c r="CW256" s="202"/>
      <c r="CX256" s="202"/>
      <c r="CY256" s="202"/>
      <c r="CZ256" s="202"/>
      <c r="DA256" s="202"/>
      <c r="DB256" s="202"/>
      <c r="DC256" s="202"/>
      <c r="DD256" s="202"/>
      <c r="DE256" s="202"/>
      <c r="DF256" s="202"/>
      <c r="DG256" s="202"/>
      <c r="DH256" s="202"/>
      <c r="DI256" s="202"/>
      <c r="DJ256" s="202"/>
      <c r="DK256" s="202"/>
      <c r="DL256" s="202"/>
      <c r="DM256" s="202"/>
      <c r="DN256" s="202"/>
      <c r="DO256" s="202"/>
      <c r="DP256" s="202"/>
      <c r="DQ256" s="202"/>
      <c r="DR256" s="202"/>
      <c r="DS256" s="202"/>
      <c r="DT256" s="202"/>
      <c r="DU256" s="202"/>
      <c r="DV256" s="202"/>
      <c r="DW256" s="202"/>
      <c r="DX256" s="202"/>
      <c r="DY256" s="202"/>
      <c r="DZ256" s="202"/>
      <c r="EA256" s="202"/>
      <c r="EB256" s="202"/>
      <c r="EC256" s="202"/>
      <c r="ED256" s="202"/>
      <c r="EE256" s="202"/>
      <c r="EF256" s="202"/>
      <c r="EG256" s="202"/>
      <c r="EH256" s="202"/>
      <c r="EI256" s="202"/>
      <c r="EJ256" s="202"/>
      <c r="EK256" s="202"/>
      <c r="EL256" s="202"/>
      <c r="EM256" s="202"/>
      <c r="EN256" s="202"/>
      <c r="EO256" s="202"/>
      <c r="EP256" s="202"/>
      <c r="EQ256" s="202"/>
      <c r="ER256" s="202"/>
      <c r="ES256" s="202"/>
      <c r="ET256" s="202"/>
      <c r="EU256" s="202"/>
      <c r="EV256" s="202"/>
      <c r="EW256" s="202"/>
      <c r="EX256" s="202"/>
      <c r="EY256" s="202"/>
      <c r="EZ256" s="202"/>
      <c r="FA256" s="202"/>
      <c r="FB256" s="202"/>
      <c r="FC256" s="202"/>
      <c r="FD256" s="202"/>
      <c r="FE256" s="202"/>
      <c r="FF256" s="202"/>
      <c r="FG256" s="202"/>
      <c r="FH256" s="202"/>
      <c r="FI256" s="202"/>
      <c r="FJ256" s="202"/>
      <c r="FK256" s="202"/>
      <c r="FL256" s="202"/>
      <c r="FM256" s="202"/>
      <c r="FN256" s="202"/>
      <c r="FO256" s="202"/>
      <c r="FP256" s="202"/>
      <c r="FQ256" s="202"/>
      <c r="FR256" s="202"/>
      <c r="FS256" s="202"/>
      <c r="FT256" s="202"/>
      <c r="FU256" s="202"/>
      <c r="FV256" s="202"/>
      <c r="FW256" s="202"/>
      <c r="FX256" s="202"/>
      <c r="FY256" s="202"/>
      <c r="FZ256" s="202"/>
      <c r="GA256" s="202"/>
      <c r="GB256" s="202"/>
    </row>
    <row r="257" spans="1:185" x14ac:dyDescent="0.2">
      <c r="A257" s="205">
        <f t="shared" si="4"/>
        <v>5431</v>
      </c>
      <c r="B257" s="215" t="s">
        <v>2877</v>
      </c>
      <c r="C257" s="216">
        <v>133</v>
      </c>
      <c r="D257" s="217">
        <v>27.799999237060547</v>
      </c>
      <c r="E257" s="218">
        <v>0.42</v>
      </c>
      <c r="F257" s="216">
        <v>129</v>
      </c>
      <c r="G257" s="216">
        <v>4</v>
      </c>
      <c r="H257" s="219" t="s">
        <v>2565</v>
      </c>
      <c r="I257" s="219" t="s">
        <v>2566</v>
      </c>
      <c r="J257" s="217">
        <v>2.7999999523162842</v>
      </c>
      <c r="K257" s="218">
        <v>0.35</v>
      </c>
      <c r="L257" s="216">
        <v>127</v>
      </c>
      <c r="M257" s="216">
        <v>6</v>
      </c>
      <c r="N257" s="219" t="s">
        <v>3093</v>
      </c>
      <c r="O257" s="219" t="s">
        <v>3094</v>
      </c>
      <c r="P257" s="217">
        <v>7.6999998092651367</v>
      </c>
      <c r="Q257" s="218">
        <v>0.41</v>
      </c>
      <c r="R257" s="216">
        <v>131</v>
      </c>
      <c r="S257" s="216">
        <v>2</v>
      </c>
      <c r="T257" s="219" t="s">
        <v>3335</v>
      </c>
      <c r="U257" s="219" t="s">
        <v>3336</v>
      </c>
      <c r="V257" s="217">
        <v>10.899999618530273</v>
      </c>
      <c r="W257" s="218">
        <v>0.46</v>
      </c>
      <c r="X257" s="216">
        <v>122</v>
      </c>
      <c r="Y257" s="216">
        <v>11</v>
      </c>
      <c r="Z257" s="219" t="s">
        <v>2829</v>
      </c>
      <c r="AA257" s="219" t="s">
        <v>2830</v>
      </c>
      <c r="AB257" s="217">
        <v>6.4000000953674316</v>
      </c>
      <c r="AC257" s="218">
        <v>0.43</v>
      </c>
      <c r="AD257" s="216">
        <v>127</v>
      </c>
      <c r="AE257" s="216">
        <v>6</v>
      </c>
      <c r="AF257" s="219" t="s">
        <v>3093</v>
      </c>
      <c r="AG257" s="219" t="s">
        <v>3094</v>
      </c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  <c r="BF257" s="202"/>
      <c r="BG257" s="202"/>
      <c r="BH257" s="202"/>
      <c r="BI257" s="202"/>
      <c r="BJ257" s="202"/>
      <c r="BK257" s="202"/>
      <c r="BL257" s="202"/>
      <c r="BM257" s="202"/>
      <c r="BN257" s="202"/>
      <c r="BO257" s="202"/>
      <c r="BP257" s="202"/>
      <c r="BQ257" s="202"/>
      <c r="BR257" s="202"/>
      <c r="BS257" s="202"/>
      <c r="BT257" s="202"/>
      <c r="BU257" s="202"/>
      <c r="BV257" s="202"/>
      <c r="BW257" s="202"/>
      <c r="BX257" s="202"/>
      <c r="BY257" s="202"/>
      <c r="BZ257" s="202"/>
      <c r="CA257" s="202"/>
      <c r="CB257" s="202"/>
      <c r="CC257" s="202"/>
      <c r="CD257" s="202"/>
      <c r="CE257" s="202"/>
      <c r="CF257" s="202"/>
      <c r="CG257" s="202"/>
      <c r="CH257" s="202"/>
      <c r="CI257" s="202"/>
      <c r="CJ257" s="202"/>
      <c r="CK257" s="202"/>
      <c r="CL257" s="202"/>
      <c r="CM257" s="202"/>
      <c r="CN257" s="202"/>
      <c r="CO257" s="202"/>
      <c r="CP257" s="202"/>
      <c r="CQ257" s="202"/>
      <c r="CR257" s="202"/>
      <c r="CS257" s="202"/>
      <c r="CT257" s="202"/>
      <c r="CU257" s="202"/>
      <c r="CV257" s="202"/>
      <c r="CW257" s="202"/>
      <c r="CX257" s="202"/>
      <c r="CY257" s="202"/>
      <c r="CZ257" s="202"/>
      <c r="DA257" s="202"/>
      <c r="DB257" s="202"/>
      <c r="DC257" s="202"/>
      <c r="DD257" s="202"/>
      <c r="DE257" s="202"/>
      <c r="DF257" s="202"/>
      <c r="DG257" s="202"/>
      <c r="DH257" s="202"/>
      <c r="DI257" s="202"/>
      <c r="DJ257" s="202"/>
      <c r="DK257" s="202"/>
      <c r="DL257" s="202"/>
      <c r="DM257" s="202"/>
      <c r="DN257" s="202"/>
      <c r="DO257" s="202"/>
      <c r="DP257" s="202"/>
      <c r="DQ257" s="202"/>
      <c r="DR257" s="202"/>
      <c r="DS257" s="202"/>
      <c r="DT257" s="202"/>
      <c r="DU257" s="202"/>
      <c r="DV257" s="202"/>
      <c r="DW257" s="202"/>
      <c r="DX257" s="202"/>
      <c r="DY257" s="202"/>
      <c r="DZ257" s="202"/>
      <c r="EA257" s="202"/>
      <c r="EB257" s="202"/>
      <c r="EC257" s="202"/>
      <c r="ED257" s="202"/>
      <c r="EE257" s="202"/>
      <c r="EF257" s="202"/>
      <c r="EG257" s="202"/>
      <c r="EH257" s="202"/>
      <c r="EI257" s="202"/>
      <c r="EJ257" s="202"/>
      <c r="EK257" s="202"/>
      <c r="EL257" s="202"/>
      <c r="EM257" s="202"/>
      <c r="EN257" s="202"/>
      <c r="EO257" s="202"/>
      <c r="EP257" s="202"/>
      <c r="EQ257" s="202"/>
      <c r="ER257" s="202"/>
      <c r="ES257" s="202"/>
      <c r="ET257" s="202"/>
      <c r="EU257" s="202"/>
      <c r="EV257" s="202"/>
      <c r="EW257" s="202"/>
      <c r="EX257" s="202"/>
      <c r="EY257" s="202"/>
      <c r="EZ257" s="202"/>
      <c r="FA257" s="202"/>
      <c r="FB257" s="202"/>
      <c r="FC257" s="202"/>
      <c r="FD257" s="202"/>
      <c r="FE257" s="202"/>
      <c r="FF257" s="202"/>
      <c r="FG257" s="202"/>
      <c r="FH257" s="202"/>
      <c r="FI257" s="202"/>
      <c r="FJ257" s="202"/>
      <c r="FK257" s="202"/>
      <c r="FL257" s="202"/>
      <c r="FM257" s="202"/>
      <c r="FN257" s="202"/>
      <c r="FO257" s="202"/>
      <c r="FP257" s="202"/>
      <c r="FQ257" s="202"/>
      <c r="FR257" s="202"/>
      <c r="FS257" s="202"/>
      <c r="FT257" s="202"/>
      <c r="FU257" s="202"/>
      <c r="FV257" s="202"/>
      <c r="FW257" s="202"/>
      <c r="FX257" s="202"/>
      <c r="FY257" s="202"/>
      <c r="FZ257" s="202"/>
      <c r="GA257" s="202"/>
      <c r="GB257" s="202"/>
    </row>
    <row r="258" spans="1:185" x14ac:dyDescent="0.2">
      <c r="A258" s="205">
        <f t="shared" si="4"/>
        <v>5441</v>
      </c>
      <c r="B258" s="204" t="s">
        <v>2888</v>
      </c>
      <c r="C258" s="211">
        <v>107</v>
      </c>
      <c r="D258" s="212">
        <v>27</v>
      </c>
      <c r="E258" s="213">
        <v>0.41</v>
      </c>
      <c r="F258" s="211">
        <v>102</v>
      </c>
      <c r="G258" s="211">
        <v>5</v>
      </c>
      <c r="H258" s="214" t="s">
        <v>1751</v>
      </c>
      <c r="I258" s="214" t="s">
        <v>1752</v>
      </c>
      <c r="J258" s="212">
        <v>2.5</v>
      </c>
      <c r="K258" s="213">
        <v>0.32</v>
      </c>
      <c r="L258" s="211">
        <v>100</v>
      </c>
      <c r="M258" s="211">
        <v>7</v>
      </c>
      <c r="N258" s="214" t="s">
        <v>4062</v>
      </c>
      <c r="O258" s="214" t="s">
        <v>4063</v>
      </c>
      <c r="P258" s="212">
        <v>7.5999999046325684</v>
      </c>
      <c r="Q258" s="213">
        <v>0.4</v>
      </c>
      <c r="R258" s="211">
        <v>102</v>
      </c>
      <c r="S258" s="211">
        <v>5</v>
      </c>
      <c r="T258" s="214" t="s">
        <v>1751</v>
      </c>
      <c r="U258" s="214" t="s">
        <v>1752</v>
      </c>
      <c r="V258" s="212">
        <v>10.899999618530273</v>
      </c>
      <c r="W258" s="213">
        <v>0.46</v>
      </c>
      <c r="X258" s="211">
        <v>96</v>
      </c>
      <c r="Y258" s="211">
        <v>11</v>
      </c>
      <c r="Z258" s="214" t="s">
        <v>4080</v>
      </c>
      <c r="AA258" s="214" t="s">
        <v>4081</v>
      </c>
      <c r="AB258" s="212">
        <v>6</v>
      </c>
      <c r="AC258" s="213">
        <v>0.4</v>
      </c>
      <c r="AD258" s="211">
        <v>102</v>
      </c>
      <c r="AE258" s="211">
        <v>5</v>
      </c>
      <c r="AF258" s="214" t="s">
        <v>1751</v>
      </c>
      <c r="AG258" s="214" t="s">
        <v>1752</v>
      </c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  <c r="BF258" s="202"/>
      <c r="BG258" s="202"/>
      <c r="BH258" s="202"/>
      <c r="BI258" s="202"/>
      <c r="BJ258" s="202"/>
      <c r="BK258" s="202"/>
      <c r="BL258" s="202"/>
      <c r="BM258" s="202"/>
      <c r="BN258" s="202"/>
      <c r="BO258" s="202"/>
      <c r="BP258" s="202"/>
      <c r="BQ258" s="202"/>
      <c r="BR258" s="202"/>
      <c r="BS258" s="202"/>
      <c r="BT258" s="202"/>
      <c r="BU258" s="202"/>
      <c r="BV258" s="202"/>
      <c r="BW258" s="202"/>
      <c r="BX258" s="202"/>
      <c r="BY258" s="202"/>
      <c r="BZ258" s="202"/>
      <c r="CA258" s="202"/>
      <c r="CB258" s="202"/>
      <c r="CC258" s="202"/>
      <c r="CD258" s="202"/>
      <c r="CE258" s="202"/>
      <c r="CF258" s="202"/>
      <c r="CG258" s="202"/>
      <c r="CH258" s="202"/>
      <c r="CI258" s="202"/>
      <c r="CJ258" s="202"/>
      <c r="CK258" s="202"/>
      <c r="CL258" s="202"/>
      <c r="CM258" s="202"/>
      <c r="CN258" s="202"/>
      <c r="CO258" s="202"/>
      <c r="CP258" s="202"/>
      <c r="CQ258" s="202"/>
      <c r="CR258" s="202"/>
      <c r="CS258" s="202"/>
      <c r="CT258" s="202"/>
      <c r="CU258" s="202"/>
      <c r="CV258" s="202"/>
      <c r="CW258" s="202"/>
      <c r="CX258" s="202"/>
      <c r="CY258" s="202"/>
      <c r="CZ258" s="202"/>
      <c r="DA258" s="202"/>
      <c r="DB258" s="202"/>
      <c r="DC258" s="202"/>
      <c r="DD258" s="202"/>
      <c r="DE258" s="202"/>
      <c r="DF258" s="202"/>
      <c r="DG258" s="202"/>
      <c r="DH258" s="202"/>
      <c r="DI258" s="202"/>
      <c r="DJ258" s="202"/>
      <c r="DK258" s="202"/>
      <c r="DL258" s="202"/>
      <c r="DM258" s="202"/>
      <c r="DN258" s="202"/>
      <c r="DO258" s="202"/>
      <c r="DP258" s="202"/>
      <c r="DQ258" s="202"/>
      <c r="DR258" s="202"/>
      <c r="DS258" s="202"/>
      <c r="DT258" s="202"/>
      <c r="DU258" s="202"/>
      <c r="DV258" s="202"/>
      <c r="DW258" s="202"/>
      <c r="DX258" s="202"/>
      <c r="DY258" s="202"/>
      <c r="DZ258" s="202"/>
      <c r="EA258" s="202"/>
      <c r="EB258" s="202"/>
      <c r="EC258" s="202"/>
      <c r="ED258" s="202"/>
      <c r="EE258" s="202"/>
      <c r="EF258" s="202"/>
      <c r="EG258" s="202"/>
      <c r="EH258" s="202"/>
      <c r="EI258" s="202"/>
      <c r="EJ258" s="202"/>
      <c r="EK258" s="202"/>
      <c r="EL258" s="202"/>
      <c r="EM258" s="202"/>
      <c r="EN258" s="202"/>
      <c r="EO258" s="202"/>
      <c r="EP258" s="202"/>
      <c r="EQ258" s="202"/>
      <c r="ER258" s="202"/>
      <c r="ES258" s="202"/>
      <c r="ET258" s="202"/>
      <c r="EU258" s="202"/>
      <c r="EV258" s="202"/>
      <c r="EW258" s="202"/>
      <c r="EX258" s="202"/>
      <c r="EY258" s="202"/>
      <c r="EZ258" s="202"/>
      <c r="FA258" s="202"/>
      <c r="FB258" s="202"/>
      <c r="FC258" s="202"/>
      <c r="FD258" s="202"/>
      <c r="FE258" s="202"/>
      <c r="FF258" s="202"/>
      <c r="FG258" s="202"/>
      <c r="FH258" s="202"/>
      <c r="FI258" s="202"/>
      <c r="FJ258" s="202"/>
      <c r="FK258" s="202"/>
      <c r="FL258" s="202"/>
      <c r="FM258" s="202"/>
      <c r="FN258" s="202"/>
      <c r="FO258" s="202"/>
      <c r="FP258" s="202"/>
      <c r="FQ258" s="202"/>
      <c r="FR258" s="202"/>
      <c r="FS258" s="202"/>
      <c r="FT258" s="202"/>
      <c r="FU258" s="202"/>
      <c r="FV258" s="202"/>
      <c r="FW258" s="202"/>
      <c r="FX258" s="202"/>
      <c r="FY258" s="202"/>
      <c r="FZ258" s="202"/>
      <c r="GA258" s="202"/>
      <c r="GB258" s="202"/>
    </row>
    <row r="259" spans="1:185" x14ac:dyDescent="0.2">
      <c r="A259" s="205">
        <f t="shared" si="4"/>
        <v>5481</v>
      </c>
      <c r="B259" s="215" t="s">
        <v>2895</v>
      </c>
      <c r="C259" s="216">
        <v>94</v>
      </c>
      <c r="D259" s="217">
        <v>30</v>
      </c>
      <c r="E259" s="218">
        <v>0.45</v>
      </c>
      <c r="F259" s="216">
        <v>86</v>
      </c>
      <c r="G259" s="216">
        <v>8</v>
      </c>
      <c r="H259" s="219" t="s">
        <v>2714</v>
      </c>
      <c r="I259" s="219" t="s">
        <v>2715</v>
      </c>
      <c r="J259" s="217">
        <v>2.7999999523162842</v>
      </c>
      <c r="K259" s="218">
        <v>0.35</v>
      </c>
      <c r="L259" s="216">
        <v>88</v>
      </c>
      <c r="M259" s="216">
        <v>6</v>
      </c>
      <c r="N259" s="219" t="s">
        <v>2511</v>
      </c>
      <c r="O259" s="219" t="s">
        <v>2512</v>
      </c>
      <c r="P259" s="217">
        <v>8</v>
      </c>
      <c r="Q259" s="218">
        <v>0.42</v>
      </c>
      <c r="R259" s="216">
        <v>91</v>
      </c>
      <c r="S259" s="216">
        <v>3</v>
      </c>
      <c r="T259" s="219" t="s">
        <v>2355</v>
      </c>
      <c r="U259" s="219" t="s">
        <v>2356</v>
      </c>
      <c r="V259" s="217">
        <v>12.5</v>
      </c>
      <c r="W259" s="218">
        <v>0.52</v>
      </c>
      <c r="X259" s="216">
        <v>72</v>
      </c>
      <c r="Y259" s="216">
        <v>22</v>
      </c>
      <c r="Z259" s="219" t="s">
        <v>4681</v>
      </c>
      <c r="AA259" s="219" t="s">
        <v>4682</v>
      </c>
      <c r="AB259" s="217">
        <v>6.8000001907348633</v>
      </c>
      <c r="AC259" s="218">
        <v>0.45</v>
      </c>
      <c r="AD259" s="216">
        <v>83</v>
      </c>
      <c r="AE259" s="216">
        <v>11</v>
      </c>
      <c r="AF259" s="219" t="s">
        <v>2283</v>
      </c>
      <c r="AG259" s="219" t="s">
        <v>2284</v>
      </c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  <c r="BF259" s="202"/>
      <c r="BG259" s="202"/>
      <c r="BH259" s="202"/>
      <c r="BI259" s="202"/>
      <c r="BJ259" s="202"/>
      <c r="BK259" s="202"/>
      <c r="BL259" s="202"/>
      <c r="BM259" s="202"/>
      <c r="BN259" s="202"/>
      <c r="BO259" s="202"/>
      <c r="BP259" s="202"/>
      <c r="BQ259" s="202"/>
      <c r="BR259" s="202"/>
      <c r="BS259" s="202"/>
      <c r="BT259" s="202"/>
      <c r="BU259" s="202"/>
      <c r="BV259" s="202"/>
      <c r="BW259" s="202"/>
      <c r="BX259" s="202"/>
      <c r="BY259" s="202"/>
      <c r="BZ259" s="202"/>
      <c r="CA259" s="202"/>
      <c r="CB259" s="202"/>
      <c r="CC259" s="202"/>
      <c r="CD259" s="202"/>
      <c r="CE259" s="202"/>
      <c r="CF259" s="202"/>
      <c r="CG259" s="202"/>
      <c r="CH259" s="202"/>
      <c r="CI259" s="202"/>
      <c r="CJ259" s="202"/>
      <c r="CK259" s="202"/>
      <c r="CL259" s="202"/>
      <c r="CM259" s="202"/>
      <c r="CN259" s="202"/>
      <c r="CO259" s="202"/>
      <c r="CP259" s="202"/>
      <c r="CQ259" s="202"/>
      <c r="CR259" s="202"/>
      <c r="CS259" s="202"/>
      <c r="CT259" s="202"/>
      <c r="CU259" s="202"/>
      <c r="CV259" s="202"/>
      <c r="CW259" s="202"/>
      <c r="CX259" s="202"/>
      <c r="CY259" s="202"/>
      <c r="CZ259" s="202"/>
      <c r="DA259" s="202"/>
      <c r="DB259" s="202"/>
      <c r="DC259" s="202"/>
      <c r="DD259" s="202"/>
      <c r="DE259" s="202"/>
      <c r="DF259" s="202"/>
      <c r="DG259" s="202"/>
      <c r="DH259" s="202"/>
      <c r="DI259" s="202"/>
      <c r="DJ259" s="202"/>
      <c r="DK259" s="202"/>
      <c r="DL259" s="202"/>
      <c r="DM259" s="202"/>
      <c r="DN259" s="202"/>
      <c r="DO259" s="202"/>
      <c r="DP259" s="202"/>
      <c r="DQ259" s="202"/>
      <c r="DR259" s="202"/>
      <c r="DS259" s="202"/>
      <c r="DT259" s="202"/>
      <c r="DU259" s="202"/>
      <c r="DV259" s="202"/>
      <c r="DW259" s="202"/>
      <c r="DX259" s="202"/>
      <c r="DY259" s="202"/>
      <c r="DZ259" s="202"/>
      <c r="EA259" s="202"/>
      <c r="EB259" s="202"/>
      <c r="EC259" s="202"/>
      <c r="ED259" s="202"/>
      <c r="EE259" s="202"/>
      <c r="EF259" s="202"/>
      <c r="EG259" s="202"/>
      <c r="EH259" s="202"/>
      <c r="EI259" s="202"/>
      <c r="EJ259" s="202"/>
      <c r="EK259" s="202"/>
      <c r="EL259" s="202"/>
      <c r="EM259" s="202"/>
      <c r="EN259" s="202"/>
      <c r="EO259" s="202"/>
      <c r="EP259" s="202"/>
      <c r="EQ259" s="202"/>
      <c r="ER259" s="202"/>
      <c r="ES259" s="202"/>
      <c r="ET259" s="202"/>
      <c r="EU259" s="202"/>
      <c r="EV259" s="202"/>
      <c r="EW259" s="202"/>
      <c r="EX259" s="202"/>
      <c r="EY259" s="202"/>
      <c r="EZ259" s="202"/>
      <c r="FA259" s="202"/>
      <c r="FB259" s="202"/>
      <c r="FC259" s="202"/>
      <c r="FD259" s="202"/>
      <c r="FE259" s="202"/>
      <c r="FF259" s="202"/>
      <c r="FG259" s="202"/>
      <c r="FH259" s="202"/>
      <c r="FI259" s="202"/>
      <c r="FJ259" s="202"/>
      <c r="FK259" s="202"/>
      <c r="FL259" s="202"/>
      <c r="FM259" s="202"/>
      <c r="FN259" s="202"/>
      <c r="FO259" s="202"/>
      <c r="FP259" s="202"/>
      <c r="FQ259" s="202"/>
      <c r="FR259" s="202"/>
      <c r="FS259" s="202"/>
      <c r="FT259" s="202"/>
      <c r="FU259" s="202"/>
      <c r="FV259" s="202"/>
      <c r="FW259" s="202"/>
      <c r="FX259" s="202"/>
      <c r="FY259" s="202"/>
      <c r="FZ259" s="202"/>
      <c r="GA259" s="202"/>
      <c r="GB259" s="202"/>
    </row>
    <row r="260" spans="1:185" x14ac:dyDescent="0.2">
      <c r="A260" s="205">
        <f t="shared" si="4"/>
        <v>5521</v>
      </c>
      <c r="B260" s="204" t="s">
        <v>2902</v>
      </c>
      <c r="C260" s="211">
        <v>57</v>
      </c>
      <c r="D260" s="212">
        <v>30.399999618530273</v>
      </c>
      <c r="E260" s="213">
        <v>0.46</v>
      </c>
      <c r="F260" s="211">
        <v>53</v>
      </c>
      <c r="G260" s="211">
        <v>4</v>
      </c>
      <c r="H260" s="214" t="s">
        <v>2474</v>
      </c>
      <c r="I260" s="214" t="s">
        <v>2475</v>
      </c>
      <c r="J260" s="212">
        <v>2.9000000953674316</v>
      </c>
      <c r="K260" s="213">
        <v>0.37</v>
      </c>
      <c r="L260" s="211">
        <v>52</v>
      </c>
      <c r="M260" s="211">
        <v>5</v>
      </c>
      <c r="N260" s="214" t="s">
        <v>2904</v>
      </c>
      <c r="O260" s="214" t="s">
        <v>2905</v>
      </c>
      <c r="P260" s="212">
        <v>8.3999996185302734</v>
      </c>
      <c r="Q260" s="213">
        <v>0.44</v>
      </c>
      <c r="R260" s="211">
        <v>54</v>
      </c>
      <c r="S260" s="211">
        <v>3</v>
      </c>
      <c r="T260" s="214" t="s">
        <v>2418</v>
      </c>
      <c r="U260" s="214" t="s">
        <v>2419</v>
      </c>
      <c r="V260" s="212">
        <v>11.899999618530273</v>
      </c>
      <c r="W260" s="213">
        <v>0.5</v>
      </c>
      <c r="X260" s="211">
        <v>48</v>
      </c>
      <c r="Y260" s="211">
        <v>9</v>
      </c>
      <c r="Z260" s="214" t="s">
        <v>2537</v>
      </c>
      <c r="AA260" s="214" t="s">
        <v>2538</v>
      </c>
      <c r="AB260" s="212">
        <v>7.1999998092651367</v>
      </c>
      <c r="AC260" s="213">
        <v>0.48</v>
      </c>
      <c r="AD260" s="211">
        <v>51</v>
      </c>
      <c r="AE260" s="211">
        <v>6</v>
      </c>
      <c r="AF260" s="214" t="s">
        <v>1807</v>
      </c>
      <c r="AG260" s="214" t="s">
        <v>1808</v>
      </c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  <c r="BF260" s="202"/>
      <c r="BG260" s="202"/>
      <c r="BH260" s="202"/>
      <c r="BI260" s="202"/>
      <c r="BJ260" s="202"/>
      <c r="BK260" s="202"/>
      <c r="BL260" s="202"/>
      <c r="BM260" s="202"/>
      <c r="BN260" s="202"/>
      <c r="BO260" s="202"/>
      <c r="BP260" s="202"/>
      <c r="BQ260" s="202"/>
      <c r="BR260" s="202"/>
      <c r="BS260" s="202"/>
      <c r="BT260" s="202"/>
      <c r="BU260" s="202"/>
      <c r="BV260" s="202"/>
      <c r="BW260" s="202"/>
      <c r="BX260" s="202"/>
      <c r="BY260" s="202"/>
      <c r="BZ260" s="202"/>
      <c r="CA260" s="202"/>
      <c r="CB260" s="202"/>
      <c r="CC260" s="202"/>
      <c r="CD260" s="202"/>
      <c r="CE260" s="202"/>
      <c r="CF260" s="202"/>
      <c r="CG260" s="202"/>
      <c r="CH260" s="202"/>
      <c r="CI260" s="202"/>
      <c r="CJ260" s="202"/>
      <c r="CK260" s="202"/>
      <c r="CL260" s="202"/>
      <c r="CM260" s="202"/>
      <c r="CN260" s="202"/>
      <c r="CO260" s="202"/>
      <c r="CP260" s="202"/>
      <c r="CQ260" s="202"/>
      <c r="CR260" s="202"/>
      <c r="CS260" s="202"/>
      <c r="CT260" s="202"/>
      <c r="CU260" s="202"/>
      <c r="CV260" s="202"/>
      <c r="CW260" s="202"/>
      <c r="CX260" s="202"/>
      <c r="CY260" s="202"/>
      <c r="CZ260" s="202"/>
      <c r="DA260" s="202"/>
      <c r="DB260" s="202"/>
      <c r="DC260" s="202"/>
      <c r="DD260" s="202"/>
      <c r="DE260" s="202"/>
      <c r="DF260" s="202"/>
      <c r="DG260" s="202"/>
      <c r="DH260" s="202"/>
      <c r="DI260" s="202"/>
      <c r="DJ260" s="202"/>
      <c r="DK260" s="202"/>
      <c r="DL260" s="202"/>
      <c r="DM260" s="202"/>
      <c r="DN260" s="202"/>
      <c r="DO260" s="202"/>
      <c r="DP260" s="202"/>
      <c r="DQ260" s="202"/>
      <c r="DR260" s="202"/>
      <c r="DS260" s="202"/>
      <c r="DT260" s="202"/>
      <c r="DU260" s="202"/>
      <c r="DV260" s="202"/>
      <c r="DW260" s="202"/>
      <c r="DX260" s="202"/>
      <c r="DY260" s="202"/>
      <c r="DZ260" s="202"/>
      <c r="EA260" s="202"/>
      <c r="EB260" s="202"/>
      <c r="EC260" s="202"/>
      <c r="ED260" s="202"/>
      <c r="EE260" s="202"/>
      <c r="EF260" s="202"/>
      <c r="EG260" s="202"/>
      <c r="EH260" s="202"/>
      <c r="EI260" s="202"/>
      <c r="EJ260" s="202"/>
      <c r="EK260" s="202"/>
      <c r="EL260" s="202"/>
      <c r="EM260" s="202"/>
      <c r="EN260" s="202"/>
      <c r="EO260" s="202"/>
      <c r="EP260" s="202"/>
      <c r="EQ260" s="202"/>
      <c r="ER260" s="202"/>
      <c r="ES260" s="202"/>
      <c r="ET260" s="202"/>
      <c r="EU260" s="202"/>
      <c r="EV260" s="202"/>
      <c r="EW260" s="202"/>
      <c r="EX260" s="202"/>
      <c r="EY260" s="202"/>
      <c r="EZ260" s="202"/>
      <c r="FA260" s="202"/>
      <c r="FB260" s="202"/>
      <c r="FC260" s="202"/>
      <c r="FD260" s="202"/>
      <c r="FE260" s="202"/>
      <c r="FF260" s="202"/>
      <c r="FG260" s="202"/>
      <c r="FH260" s="202"/>
      <c r="FI260" s="202"/>
      <c r="FJ260" s="202"/>
      <c r="FK260" s="202"/>
      <c r="FL260" s="202"/>
      <c r="FM260" s="202"/>
      <c r="FN260" s="202"/>
      <c r="FO260" s="202"/>
      <c r="FP260" s="202"/>
      <c r="FQ260" s="202"/>
      <c r="FR260" s="202"/>
      <c r="FS260" s="202"/>
      <c r="FT260" s="202"/>
      <c r="FU260" s="202"/>
      <c r="FV260" s="202"/>
      <c r="FW260" s="202"/>
      <c r="FX260" s="202"/>
      <c r="FY260" s="202"/>
      <c r="FZ260" s="202"/>
      <c r="GA260" s="202"/>
      <c r="GB260" s="202"/>
    </row>
    <row r="261" spans="1:185" x14ac:dyDescent="0.2">
      <c r="A261" s="205">
        <f t="shared" si="4"/>
        <v>5561</v>
      </c>
      <c r="B261" s="215" t="s">
        <v>2903</v>
      </c>
      <c r="C261" s="216">
        <v>54</v>
      </c>
      <c r="D261" s="217">
        <v>29.600000381469727</v>
      </c>
      <c r="E261" s="218">
        <v>0.45</v>
      </c>
      <c r="F261" s="216">
        <v>51</v>
      </c>
      <c r="G261" s="216">
        <v>3</v>
      </c>
      <c r="H261" s="219" t="s">
        <v>1649</v>
      </c>
      <c r="I261" s="219" t="s">
        <v>1650</v>
      </c>
      <c r="J261" s="217">
        <v>2.7999999523162842</v>
      </c>
      <c r="K261" s="218">
        <v>0.36</v>
      </c>
      <c r="L261" s="216">
        <v>51</v>
      </c>
      <c r="M261" s="216">
        <v>3</v>
      </c>
      <c r="N261" s="219" t="s">
        <v>1649</v>
      </c>
      <c r="O261" s="219" t="s">
        <v>1650</v>
      </c>
      <c r="P261" s="217">
        <v>7.9000000953674316</v>
      </c>
      <c r="Q261" s="218">
        <v>0.42</v>
      </c>
      <c r="R261" s="216">
        <v>51</v>
      </c>
      <c r="S261" s="216">
        <v>3</v>
      </c>
      <c r="T261" s="219" t="s">
        <v>1649</v>
      </c>
      <c r="U261" s="219" t="s">
        <v>1650</v>
      </c>
      <c r="V261" s="217">
        <v>12.300000190734863</v>
      </c>
      <c r="W261" s="218">
        <v>0.51</v>
      </c>
      <c r="X261" s="216">
        <v>42</v>
      </c>
      <c r="Y261" s="216">
        <v>12</v>
      </c>
      <c r="Z261" s="219" t="s">
        <v>3894</v>
      </c>
      <c r="AA261" s="219" t="s">
        <v>3895</v>
      </c>
      <c r="AB261" s="217">
        <v>6.5999999046325684</v>
      </c>
      <c r="AC261" s="218">
        <v>0.44</v>
      </c>
      <c r="AD261" s="216">
        <v>49</v>
      </c>
      <c r="AE261" s="216">
        <v>5</v>
      </c>
      <c r="AF261" s="219" t="s">
        <v>1991</v>
      </c>
      <c r="AG261" s="219" t="s">
        <v>1992</v>
      </c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  <c r="BF261" s="202"/>
      <c r="BG261" s="202"/>
      <c r="BH261" s="202"/>
      <c r="BI261" s="202"/>
      <c r="BJ261" s="202"/>
      <c r="BK261" s="202"/>
      <c r="BL261" s="202"/>
      <c r="BM261" s="202"/>
      <c r="BN261" s="202"/>
      <c r="BO261" s="202"/>
      <c r="BP261" s="202"/>
      <c r="BQ261" s="202"/>
      <c r="BR261" s="202"/>
      <c r="BS261" s="202"/>
      <c r="BT261" s="202"/>
      <c r="BU261" s="202"/>
      <c r="BV261" s="202"/>
      <c r="BW261" s="202"/>
      <c r="BX261" s="202"/>
      <c r="BY261" s="202"/>
      <c r="BZ261" s="202"/>
      <c r="CA261" s="202"/>
      <c r="CB261" s="202"/>
      <c r="CC261" s="202"/>
      <c r="CD261" s="202"/>
      <c r="CE261" s="202"/>
      <c r="CF261" s="202"/>
      <c r="CG261" s="202"/>
      <c r="CH261" s="202"/>
      <c r="CI261" s="202"/>
      <c r="CJ261" s="202"/>
      <c r="CK261" s="202"/>
      <c r="CL261" s="202"/>
      <c r="CM261" s="202"/>
      <c r="CN261" s="202"/>
      <c r="CO261" s="202"/>
      <c r="CP261" s="202"/>
      <c r="CQ261" s="202"/>
      <c r="CR261" s="202"/>
      <c r="CS261" s="202"/>
      <c r="CT261" s="202"/>
      <c r="CU261" s="202"/>
      <c r="CV261" s="202"/>
      <c r="CW261" s="202"/>
      <c r="CX261" s="202"/>
      <c r="CY261" s="202"/>
      <c r="CZ261" s="202"/>
      <c r="DA261" s="202"/>
      <c r="DB261" s="202"/>
      <c r="DC261" s="202"/>
      <c r="DD261" s="202"/>
      <c r="DE261" s="202"/>
      <c r="DF261" s="202"/>
      <c r="DG261" s="202"/>
      <c r="DH261" s="202"/>
      <c r="DI261" s="202"/>
      <c r="DJ261" s="202"/>
      <c r="DK261" s="202"/>
      <c r="DL261" s="202"/>
      <c r="DM261" s="202"/>
      <c r="DN261" s="202"/>
      <c r="DO261" s="202"/>
      <c r="DP261" s="202"/>
      <c r="DQ261" s="202"/>
      <c r="DR261" s="202"/>
      <c r="DS261" s="202"/>
      <c r="DT261" s="202"/>
      <c r="DU261" s="202"/>
      <c r="DV261" s="202"/>
      <c r="DW261" s="202"/>
      <c r="DX261" s="202"/>
      <c r="DY261" s="202"/>
      <c r="DZ261" s="202"/>
      <c r="EA261" s="202"/>
      <c r="EB261" s="202"/>
      <c r="EC261" s="202"/>
      <c r="ED261" s="202"/>
      <c r="EE261" s="202"/>
      <c r="EF261" s="202"/>
      <c r="EG261" s="202"/>
      <c r="EH261" s="202"/>
      <c r="EI261" s="202"/>
      <c r="EJ261" s="202"/>
      <c r="EK261" s="202"/>
      <c r="EL261" s="202"/>
      <c r="EM261" s="202"/>
      <c r="EN261" s="202"/>
      <c r="EO261" s="202"/>
      <c r="EP261" s="202"/>
      <c r="EQ261" s="202"/>
      <c r="ER261" s="202"/>
      <c r="ES261" s="202"/>
      <c r="ET261" s="202"/>
      <c r="EU261" s="202"/>
      <c r="EV261" s="202"/>
      <c r="EW261" s="202"/>
      <c r="EX261" s="202"/>
      <c r="EY261" s="202"/>
      <c r="EZ261" s="202"/>
      <c r="FA261" s="202"/>
      <c r="FB261" s="202"/>
      <c r="FC261" s="202"/>
      <c r="FD261" s="202"/>
      <c r="FE261" s="202"/>
      <c r="FF261" s="202"/>
      <c r="FG261" s="202"/>
      <c r="FH261" s="202"/>
      <c r="FI261" s="202"/>
      <c r="FJ261" s="202"/>
      <c r="FK261" s="202"/>
      <c r="FL261" s="202"/>
      <c r="FM261" s="202"/>
      <c r="FN261" s="202"/>
      <c r="FO261" s="202"/>
      <c r="FP261" s="202"/>
      <c r="FQ261" s="202"/>
      <c r="FR261" s="202"/>
      <c r="FS261" s="202"/>
      <c r="FT261" s="202"/>
      <c r="FU261" s="202"/>
      <c r="FV261" s="202"/>
      <c r="FW261" s="202"/>
      <c r="FX261" s="202"/>
      <c r="FY261" s="202"/>
      <c r="FZ261" s="202"/>
      <c r="GA261" s="202"/>
      <c r="GB261" s="202"/>
    </row>
    <row r="262" spans="1:185" x14ac:dyDescent="0.2">
      <c r="A262" s="205">
        <f t="shared" si="4"/>
        <v>5601</v>
      </c>
      <c r="B262" s="204" t="s">
        <v>2908</v>
      </c>
      <c r="C262" s="211">
        <v>97</v>
      </c>
      <c r="D262" s="212">
        <v>33</v>
      </c>
      <c r="E262" s="213">
        <v>0.5</v>
      </c>
      <c r="F262" s="211">
        <v>89</v>
      </c>
      <c r="G262" s="211">
        <v>8</v>
      </c>
      <c r="H262" s="214" t="s">
        <v>2229</v>
      </c>
      <c r="I262" s="214" t="s">
        <v>2230</v>
      </c>
      <c r="J262" s="212">
        <v>2.9000000953674316</v>
      </c>
      <c r="K262" s="213">
        <v>0.36</v>
      </c>
      <c r="L262" s="211">
        <v>89</v>
      </c>
      <c r="M262" s="211">
        <v>8</v>
      </c>
      <c r="N262" s="214" t="s">
        <v>2229</v>
      </c>
      <c r="O262" s="214" t="s">
        <v>2230</v>
      </c>
      <c r="P262" s="212">
        <v>9.1000003814697266</v>
      </c>
      <c r="Q262" s="213">
        <v>0.48</v>
      </c>
      <c r="R262" s="211">
        <v>90</v>
      </c>
      <c r="S262" s="211">
        <v>7</v>
      </c>
      <c r="T262" s="214" t="s">
        <v>2685</v>
      </c>
      <c r="U262" s="214" t="s">
        <v>2686</v>
      </c>
      <c r="V262" s="212">
        <v>13.399999618530273</v>
      </c>
      <c r="W262" s="213">
        <v>0.56000000000000005</v>
      </c>
      <c r="X262" s="211">
        <v>70</v>
      </c>
      <c r="Y262" s="211">
        <v>27</v>
      </c>
      <c r="Z262" s="214" t="s">
        <v>3585</v>
      </c>
      <c r="AA262" s="214" t="s">
        <v>3586</v>
      </c>
      <c r="AB262" s="212">
        <v>7.6999998092651367</v>
      </c>
      <c r="AC262" s="213">
        <v>0.51</v>
      </c>
      <c r="AD262" s="211">
        <v>81</v>
      </c>
      <c r="AE262" s="211">
        <v>16</v>
      </c>
      <c r="AF262" s="214" t="s">
        <v>4948</v>
      </c>
      <c r="AG262" s="214" t="s">
        <v>4949</v>
      </c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  <c r="BF262" s="202"/>
      <c r="BG262" s="202"/>
      <c r="BH262" s="202"/>
      <c r="BI262" s="202"/>
      <c r="BJ262" s="202"/>
      <c r="BK262" s="202"/>
      <c r="BL262" s="202"/>
      <c r="BM262" s="202"/>
      <c r="BN262" s="202"/>
      <c r="BO262" s="202"/>
      <c r="BP262" s="202"/>
      <c r="BQ262" s="202"/>
      <c r="BR262" s="202"/>
      <c r="BS262" s="202"/>
      <c r="BT262" s="202"/>
      <c r="BU262" s="202"/>
      <c r="BV262" s="202"/>
      <c r="BW262" s="202"/>
      <c r="BX262" s="202"/>
      <c r="BY262" s="202"/>
      <c r="BZ262" s="202"/>
      <c r="CA262" s="202"/>
      <c r="CB262" s="202"/>
      <c r="CC262" s="202"/>
      <c r="CD262" s="202"/>
      <c r="CE262" s="202"/>
      <c r="CF262" s="202"/>
      <c r="CG262" s="202"/>
      <c r="CH262" s="202"/>
      <c r="CI262" s="202"/>
      <c r="CJ262" s="202"/>
      <c r="CK262" s="202"/>
      <c r="CL262" s="202"/>
      <c r="CM262" s="202"/>
      <c r="CN262" s="202"/>
      <c r="CO262" s="202"/>
      <c r="CP262" s="202"/>
      <c r="CQ262" s="202"/>
      <c r="CR262" s="202"/>
      <c r="CS262" s="202"/>
      <c r="CT262" s="202"/>
      <c r="CU262" s="202"/>
      <c r="CV262" s="202"/>
      <c r="CW262" s="202"/>
      <c r="CX262" s="202"/>
      <c r="CY262" s="202"/>
      <c r="CZ262" s="202"/>
      <c r="DA262" s="202"/>
      <c r="DB262" s="202"/>
      <c r="DC262" s="202"/>
      <c r="DD262" s="202"/>
      <c r="DE262" s="202"/>
      <c r="DF262" s="202"/>
      <c r="DG262" s="202"/>
      <c r="DH262" s="202"/>
      <c r="DI262" s="202"/>
      <c r="DJ262" s="202"/>
      <c r="DK262" s="202"/>
      <c r="DL262" s="202"/>
      <c r="DM262" s="202"/>
      <c r="DN262" s="202"/>
      <c r="DO262" s="202"/>
      <c r="DP262" s="202"/>
      <c r="DQ262" s="202"/>
      <c r="DR262" s="202"/>
      <c r="DS262" s="202"/>
      <c r="DT262" s="202"/>
      <c r="DU262" s="202"/>
      <c r="DV262" s="202"/>
      <c r="DW262" s="202"/>
      <c r="DX262" s="202"/>
      <c r="DY262" s="202"/>
      <c r="DZ262" s="202"/>
      <c r="EA262" s="202"/>
      <c r="EB262" s="202"/>
      <c r="EC262" s="202"/>
      <c r="ED262" s="202"/>
      <c r="EE262" s="202"/>
      <c r="EF262" s="202"/>
      <c r="EG262" s="202"/>
      <c r="EH262" s="202"/>
      <c r="EI262" s="202"/>
      <c r="EJ262" s="202"/>
      <c r="EK262" s="202"/>
      <c r="EL262" s="202"/>
      <c r="EM262" s="202"/>
      <c r="EN262" s="202"/>
      <c r="EO262" s="202"/>
      <c r="EP262" s="202"/>
      <c r="EQ262" s="202"/>
      <c r="ER262" s="202"/>
      <c r="ES262" s="202"/>
      <c r="ET262" s="202"/>
      <c r="EU262" s="202"/>
      <c r="EV262" s="202"/>
      <c r="EW262" s="202"/>
      <c r="EX262" s="202"/>
      <c r="EY262" s="202"/>
      <c r="EZ262" s="202"/>
      <c r="FA262" s="202"/>
      <c r="FB262" s="202"/>
      <c r="FC262" s="202"/>
      <c r="FD262" s="202"/>
      <c r="FE262" s="202"/>
      <c r="FF262" s="202"/>
      <c r="FG262" s="202"/>
      <c r="FH262" s="202"/>
      <c r="FI262" s="202"/>
      <c r="FJ262" s="202"/>
      <c r="FK262" s="202"/>
      <c r="FL262" s="202"/>
      <c r="FM262" s="202"/>
      <c r="FN262" s="202"/>
      <c r="FO262" s="202"/>
      <c r="FP262" s="202"/>
      <c r="FQ262" s="202"/>
      <c r="FR262" s="202"/>
      <c r="FS262" s="202"/>
      <c r="FT262" s="202"/>
      <c r="FU262" s="202"/>
      <c r="FV262" s="202"/>
      <c r="FW262" s="202"/>
      <c r="FX262" s="202"/>
      <c r="FY262" s="202"/>
      <c r="FZ262" s="202"/>
      <c r="GA262" s="202"/>
      <c r="GB262" s="202"/>
    </row>
    <row r="263" spans="1:185" x14ac:dyDescent="0.2">
      <c r="A263" s="205">
        <f t="shared" si="4"/>
        <v>5641</v>
      </c>
      <c r="B263" s="215" t="s">
        <v>2911</v>
      </c>
      <c r="C263" s="216">
        <v>60</v>
      </c>
      <c r="D263" s="217">
        <v>26.600000381469727</v>
      </c>
      <c r="E263" s="218">
        <v>0.4</v>
      </c>
      <c r="F263" s="216">
        <v>56</v>
      </c>
      <c r="G263" s="216">
        <v>4</v>
      </c>
      <c r="H263" s="219" t="s">
        <v>1950</v>
      </c>
      <c r="I263" s="219" t="s">
        <v>1951</v>
      </c>
      <c r="J263" s="217">
        <v>2.7999999523162842</v>
      </c>
      <c r="K263" s="218">
        <v>0.35</v>
      </c>
      <c r="L263" s="216">
        <v>56</v>
      </c>
      <c r="M263" s="216">
        <v>4</v>
      </c>
      <c r="N263" s="219" t="s">
        <v>1950</v>
      </c>
      <c r="O263" s="219" t="s">
        <v>1951</v>
      </c>
      <c r="P263" s="217">
        <v>7.6999998092651367</v>
      </c>
      <c r="Q263" s="218">
        <v>0.4</v>
      </c>
      <c r="R263" s="216">
        <v>59</v>
      </c>
      <c r="S263" s="216">
        <v>1</v>
      </c>
      <c r="T263" s="219" t="s">
        <v>2370</v>
      </c>
      <c r="U263" s="219" t="s">
        <v>2371</v>
      </c>
      <c r="V263" s="217">
        <v>10.5</v>
      </c>
      <c r="W263" s="218">
        <v>0.44</v>
      </c>
      <c r="X263" s="216">
        <v>54</v>
      </c>
      <c r="Y263" s="216">
        <v>6</v>
      </c>
      <c r="Z263" s="219" t="s">
        <v>1755</v>
      </c>
      <c r="AA263" s="219" t="s">
        <v>1756</v>
      </c>
      <c r="AB263" s="217">
        <v>5.6999998092651367</v>
      </c>
      <c r="AC263" s="218">
        <v>0.38</v>
      </c>
      <c r="AD263" s="216">
        <v>58</v>
      </c>
      <c r="AE263" s="216">
        <v>2</v>
      </c>
      <c r="AF263" s="219" t="s">
        <v>1734</v>
      </c>
      <c r="AG263" s="219" t="s">
        <v>1735</v>
      </c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  <c r="BF263" s="202"/>
      <c r="BG263" s="202"/>
      <c r="BH263" s="202"/>
      <c r="BI263" s="202"/>
      <c r="BJ263" s="202"/>
      <c r="BK263" s="202"/>
      <c r="BL263" s="202"/>
      <c r="BM263" s="202"/>
      <c r="BN263" s="202"/>
      <c r="BO263" s="202"/>
      <c r="BP263" s="202"/>
      <c r="BQ263" s="202"/>
      <c r="BR263" s="202"/>
      <c r="BS263" s="202"/>
      <c r="BT263" s="202"/>
      <c r="BU263" s="202"/>
      <c r="BV263" s="202"/>
      <c r="BW263" s="202"/>
      <c r="BX263" s="202"/>
      <c r="BY263" s="202"/>
      <c r="BZ263" s="202"/>
      <c r="CA263" s="202"/>
      <c r="CB263" s="202"/>
      <c r="CC263" s="202"/>
      <c r="CD263" s="202"/>
      <c r="CE263" s="202"/>
      <c r="CF263" s="202"/>
      <c r="CG263" s="202"/>
      <c r="CH263" s="202"/>
      <c r="CI263" s="202"/>
      <c r="CJ263" s="202"/>
      <c r="CK263" s="202"/>
      <c r="CL263" s="202"/>
      <c r="CM263" s="202"/>
      <c r="CN263" s="202"/>
      <c r="CO263" s="202"/>
      <c r="CP263" s="202"/>
      <c r="CQ263" s="202"/>
      <c r="CR263" s="202"/>
      <c r="CS263" s="202"/>
      <c r="CT263" s="202"/>
      <c r="CU263" s="202"/>
      <c r="CV263" s="202"/>
      <c r="CW263" s="202"/>
      <c r="CX263" s="202"/>
      <c r="CY263" s="202"/>
      <c r="CZ263" s="202"/>
      <c r="DA263" s="202"/>
      <c r="DB263" s="202"/>
      <c r="DC263" s="202"/>
      <c r="DD263" s="202"/>
      <c r="DE263" s="202"/>
      <c r="DF263" s="202"/>
      <c r="DG263" s="202"/>
      <c r="DH263" s="202"/>
      <c r="DI263" s="202"/>
      <c r="DJ263" s="202"/>
      <c r="DK263" s="202"/>
      <c r="DL263" s="202"/>
      <c r="DM263" s="202"/>
      <c r="DN263" s="202"/>
      <c r="DO263" s="202"/>
      <c r="DP263" s="202"/>
      <c r="DQ263" s="202"/>
      <c r="DR263" s="202"/>
      <c r="DS263" s="202"/>
      <c r="DT263" s="202"/>
      <c r="DU263" s="202"/>
      <c r="DV263" s="202"/>
      <c r="DW263" s="202"/>
      <c r="DX263" s="202"/>
      <c r="DY263" s="202"/>
      <c r="DZ263" s="202"/>
      <c r="EA263" s="202"/>
      <c r="EB263" s="202"/>
      <c r="EC263" s="202"/>
      <c r="ED263" s="202"/>
      <c r="EE263" s="202"/>
      <c r="EF263" s="202"/>
      <c r="EG263" s="202"/>
      <c r="EH263" s="202"/>
      <c r="EI263" s="202"/>
      <c r="EJ263" s="202"/>
      <c r="EK263" s="202"/>
      <c r="EL263" s="202"/>
      <c r="EM263" s="202"/>
      <c r="EN263" s="202"/>
      <c r="EO263" s="202"/>
      <c r="EP263" s="202"/>
      <c r="EQ263" s="202"/>
      <c r="ER263" s="202"/>
      <c r="ES263" s="202"/>
      <c r="ET263" s="202"/>
      <c r="EU263" s="202"/>
      <c r="EV263" s="202"/>
      <c r="EW263" s="202"/>
      <c r="EX263" s="202"/>
      <c r="EY263" s="202"/>
      <c r="EZ263" s="202"/>
      <c r="FA263" s="202"/>
      <c r="FB263" s="202"/>
      <c r="FC263" s="202"/>
      <c r="FD263" s="202"/>
      <c r="FE263" s="202"/>
      <c r="FF263" s="202"/>
      <c r="FG263" s="202"/>
      <c r="FH263" s="202"/>
      <c r="FI263" s="202"/>
      <c r="FJ263" s="202"/>
      <c r="FK263" s="202"/>
      <c r="FL263" s="202"/>
      <c r="FM263" s="202"/>
      <c r="FN263" s="202"/>
      <c r="FO263" s="202"/>
      <c r="FP263" s="202"/>
      <c r="FQ263" s="202"/>
      <c r="FR263" s="202"/>
      <c r="FS263" s="202"/>
      <c r="FT263" s="202"/>
      <c r="FU263" s="202"/>
      <c r="FV263" s="202"/>
      <c r="FW263" s="202"/>
      <c r="FX263" s="202"/>
      <c r="FY263" s="202"/>
      <c r="FZ263" s="202"/>
      <c r="GA263" s="202"/>
      <c r="GB263" s="202"/>
    </row>
    <row r="264" spans="1:185" x14ac:dyDescent="0.2">
      <c r="A264" s="205">
        <f t="shared" si="4"/>
        <v>5671</v>
      </c>
      <c r="B264" s="204" t="s">
        <v>2916</v>
      </c>
      <c r="C264" s="211">
        <v>115</v>
      </c>
      <c r="D264" s="212">
        <v>33.299999237060547</v>
      </c>
      <c r="E264" s="213">
        <v>0.5</v>
      </c>
      <c r="F264" s="211">
        <v>103</v>
      </c>
      <c r="G264" s="211">
        <v>12</v>
      </c>
      <c r="H264" s="214" t="s">
        <v>4950</v>
      </c>
      <c r="I264" s="214" t="s">
        <v>4951</v>
      </c>
      <c r="J264" s="212">
        <v>3.2000000476837158</v>
      </c>
      <c r="K264" s="213">
        <v>0.41</v>
      </c>
      <c r="L264" s="211">
        <v>100</v>
      </c>
      <c r="M264" s="211">
        <v>15</v>
      </c>
      <c r="N264" s="214" t="s">
        <v>2841</v>
      </c>
      <c r="O264" s="214" t="s">
        <v>2842</v>
      </c>
      <c r="P264" s="212">
        <v>9.1000003814697266</v>
      </c>
      <c r="Q264" s="213">
        <v>0.48</v>
      </c>
      <c r="R264" s="211">
        <v>105</v>
      </c>
      <c r="S264" s="211">
        <v>10</v>
      </c>
      <c r="T264" s="214" t="s">
        <v>2193</v>
      </c>
      <c r="U264" s="214" t="s">
        <v>2194</v>
      </c>
      <c r="V264" s="212">
        <v>13.600000381469727</v>
      </c>
      <c r="W264" s="213">
        <v>0.56999999999999995</v>
      </c>
      <c r="X264" s="211">
        <v>84</v>
      </c>
      <c r="Y264" s="211">
        <v>31</v>
      </c>
      <c r="Z264" s="214" t="s">
        <v>4952</v>
      </c>
      <c r="AA264" s="214" t="s">
        <v>4953</v>
      </c>
      <c r="AB264" s="212">
        <v>7.5</v>
      </c>
      <c r="AC264" s="213">
        <v>0.5</v>
      </c>
      <c r="AD264" s="211">
        <v>99</v>
      </c>
      <c r="AE264" s="211">
        <v>16</v>
      </c>
      <c r="AF264" s="214" t="s">
        <v>3991</v>
      </c>
      <c r="AG264" s="214" t="s">
        <v>3992</v>
      </c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  <c r="BF264" s="202"/>
      <c r="BG264" s="202"/>
      <c r="BH264" s="202"/>
      <c r="BI264" s="202"/>
      <c r="BJ264" s="202"/>
      <c r="BK264" s="202"/>
      <c r="BL264" s="202"/>
      <c r="BM264" s="202"/>
      <c r="BN264" s="202"/>
      <c r="BO264" s="202"/>
      <c r="BP264" s="202"/>
      <c r="BQ264" s="202"/>
      <c r="BR264" s="202"/>
      <c r="BS264" s="202"/>
      <c r="BT264" s="202"/>
      <c r="BU264" s="202"/>
      <c r="BV264" s="202"/>
      <c r="BW264" s="202"/>
      <c r="BX264" s="202"/>
      <c r="BY264" s="202"/>
      <c r="BZ264" s="202"/>
      <c r="CA264" s="202"/>
      <c r="CB264" s="202"/>
      <c r="CC264" s="202"/>
      <c r="CD264" s="202"/>
      <c r="CE264" s="202"/>
      <c r="CF264" s="202"/>
      <c r="CG264" s="202"/>
      <c r="CH264" s="202"/>
      <c r="CI264" s="202"/>
      <c r="CJ264" s="202"/>
      <c r="CK264" s="202"/>
      <c r="CL264" s="202"/>
      <c r="CM264" s="202"/>
      <c r="CN264" s="202"/>
      <c r="CO264" s="202"/>
      <c r="CP264" s="202"/>
      <c r="CQ264" s="202"/>
      <c r="CR264" s="202"/>
      <c r="CS264" s="202"/>
      <c r="CT264" s="202"/>
      <c r="CU264" s="202"/>
      <c r="CV264" s="202"/>
      <c r="CW264" s="202"/>
      <c r="CX264" s="202"/>
      <c r="CY264" s="202"/>
      <c r="CZ264" s="202"/>
      <c r="DA264" s="202"/>
      <c r="DB264" s="202"/>
      <c r="DC264" s="202"/>
      <c r="DD264" s="202"/>
      <c r="DE264" s="202"/>
      <c r="DF264" s="202"/>
      <c r="DG264" s="202"/>
      <c r="DH264" s="202"/>
      <c r="DI264" s="202"/>
      <c r="DJ264" s="202"/>
      <c r="DK264" s="202"/>
      <c r="DL264" s="202"/>
      <c r="DM264" s="202"/>
      <c r="DN264" s="202"/>
      <c r="DO264" s="202"/>
      <c r="DP264" s="202"/>
      <c r="DQ264" s="202"/>
      <c r="DR264" s="202"/>
      <c r="DS264" s="202"/>
      <c r="DT264" s="202"/>
      <c r="DU264" s="202"/>
      <c r="DV264" s="202"/>
      <c r="DW264" s="202"/>
      <c r="DX264" s="202"/>
      <c r="DY264" s="202"/>
      <c r="DZ264" s="202"/>
      <c r="EA264" s="202"/>
      <c r="EB264" s="202"/>
      <c r="EC264" s="202"/>
      <c r="ED264" s="202"/>
      <c r="EE264" s="202"/>
      <c r="EF264" s="202"/>
      <c r="EG264" s="202"/>
      <c r="EH264" s="202"/>
      <c r="EI264" s="202"/>
      <c r="EJ264" s="202"/>
      <c r="EK264" s="202"/>
      <c r="EL264" s="202"/>
      <c r="EM264" s="202"/>
      <c r="EN264" s="202"/>
      <c r="EO264" s="202"/>
      <c r="EP264" s="202"/>
      <c r="EQ264" s="202"/>
      <c r="ER264" s="202"/>
      <c r="ES264" s="202"/>
      <c r="ET264" s="202"/>
      <c r="EU264" s="202"/>
      <c r="EV264" s="202"/>
      <c r="EW264" s="202"/>
      <c r="EX264" s="202"/>
      <c r="EY264" s="202"/>
      <c r="EZ264" s="202"/>
      <c r="FA264" s="202"/>
      <c r="FB264" s="202"/>
      <c r="FC264" s="202"/>
      <c r="FD264" s="202"/>
      <c r="FE264" s="202"/>
      <c r="FF264" s="202"/>
      <c r="FG264" s="202"/>
      <c r="FH264" s="202"/>
      <c r="FI264" s="202"/>
      <c r="FJ264" s="202"/>
      <c r="FK264" s="202"/>
      <c r="FL264" s="202"/>
      <c r="FM264" s="202"/>
      <c r="FN264" s="202"/>
      <c r="FO264" s="202"/>
      <c r="FP264" s="202"/>
      <c r="FQ264" s="202"/>
      <c r="FR264" s="202"/>
      <c r="FS264" s="202"/>
      <c r="FT264" s="202"/>
      <c r="FU264" s="202"/>
      <c r="FV264" s="202"/>
      <c r="FW264" s="202"/>
      <c r="FX264" s="202"/>
      <c r="FY264" s="202"/>
      <c r="FZ264" s="202"/>
      <c r="GA264" s="202"/>
      <c r="GB264" s="202"/>
    </row>
    <row r="265" spans="1:185" x14ac:dyDescent="0.2">
      <c r="A265" s="205">
        <f t="shared" si="4"/>
        <v>5711</v>
      </c>
      <c r="B265" s="215" t="s">
        <v>2925</v>
      </c>
      <c r="C265" s="216">
        <v>154</v>
      </c>
      <c r="D265" s="217">
        <v>30.200000762939453</v>
      </c>
      <c r="E265" s="218">
        <v>0.46</v>
      </c>
      <c r="F265" s="216">
        <v>149</v>
      </c>
      <c r="G265" s="216">
        <v>5</v>
      </c>
      <c r="H265" s="219" t="s">
        <v>2251</v>
      </c>
      <c r="I265" s="219" t="s">
        <v>2252</v>
      </c>
      <c r="J265" s="217">
        <v>2.9000000953674316</v>
      </c>
      <c r="K265" s="218">
        <v>0.36</v>
      </c>
      <c r="L265" s="216">
        <v>146</v>
      </c>
      <c r="M265" s="216">
        <v>8</v>
      </c>
      <c r="N265" s="219" t="s">
        <v>3667</v>
      </c>
      <c r="O265" s="219" t="s">
        <v>3668</v>
      </c>
      <c r="P265" s="217">
        <v>8.3000001907348633</v>
      </c>
      <c r="Q265" s="218">
        <v>0.43</v>
      </c>
      <c r="R265" s="216">
        <v>150</v>
      </c>
      <c r="S265" s="216">
        <v>4</v>
      </c>
      <c r="T265" s="219" t="s">
        <v>3559</v>
      </c>
      <c r="U265" s="219" t="s">
        <v>3560</v>
      </c>
      <c r="V265" s="217">
        <v>12.399999618530273</v>
      </c>
      <c r="W265" s="218">
        <v>0.52</v>
      </c>
      <c r="X265" s="216">
        <v>132</v>
      </c>
      <c r="Y265" s="216">
        <v>22</v>
      </c>
      <c r="Z265" s="219" t="s">
        <v>1546</v>
      </c>
      <c r="AA265" s="219" t="s">
        <v>1547</v>
      </c>
      <c r="AB265" s="217">
        <v>6.5999999046325684</v>
      </c>
      <c r="AC265" s="218">
        <v>0.44</v>
      </c>
      <c r="AD265" s="216">
        <v>142</v>
      </c>
      <c r="AE265" s="216">
        <v>12</v>
      </c>
      <c r="AF265" s="219" t="s">
        <v>4185</v>
      </c>
      <c r="AG265" s="219" t="s">
        <v>4186</v>
      </c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  <c r="BF265" s="202"/>
      <c r="BG265" s="202"/>
      <c r="BH265" s="202"/>
      <c r="BI265" s="202"/>
      <c r="BJ265" s="202"/>
      <c r="BK265" s="202"/>
      <c r="BL265" s="202"/>
      <c r="BM265" s="202"/>
      <c r="BN265" s="202"/>
      <c r="BO265" s="202"/>
      <c r="BP265" s="202"/>
      <c r="BQ265" s="202"/>
      <c r="BR265" s="202"/>
      <c r="BS265" s="202"/>
      <c r="BT265" s="202"/>
      <c r="BU265" s="202"/>
      <c r="BV265" s="202"/>
      <c r="BW265" s="202"/>
      <c r="BX265" s="202"/>
      <c r="BY265" s="202"/>
      <c r="BZ265" s="202"/>
      <c r="CA265" s="202"/>
      <c r="CB265" s="202"/>
      <c r="CC265" s="202"/>
      <c r="CD265" s="202"/>
      <c r="CE265" s="202"/>
      <c r="CF265" s="202"/>
      <c r="CG265" s="202"/>
      <c r="CH265" s="202"/>
      <c r="CI265" s="202"/>
      <c r="CJ265" s="202"/>
      <c r="CK265" s="202"/>
      <c r="CL265" s="202"/>
      <c r="CM265" s="202"/>
      <c r="CN265" s="202"/>
      <c r="CO265" s="202"/>
      <c r="CP265" s="202"/>
      <c r="CQ265" s="202"/>
      <c r="CR265" s="202"/>
      <c r="CS265" s="202"/>
      <c r="CT265" s="202"/>
      <c r="CU265" s="202"/>
      <c r="CV265" s="202"/>
      <c r="CW265" s="202"/>
      <c r="CX265" s="202"/>
      <c r="CY265" s="202"/>
      <c r="CZ265" s="202"/>
      <c r="DA265" s="202"/>
      <c r="DB265" s="202"/>
      <c r="DC265" s="202"/>
      <c r="DD265" s="202"/>
      <c r="DE265" s="202"/>
      <c r="DF265" s="202"/>
      <c r="DG265" s="202"/>
      <c r="DH265" s="202"/>
      <c r="DI265" s="202"/>
      <c r="DJ265" s="202"/>
      <c r="DK265" s="202"/>
      <c r="DL265" s="202"/>
      <c r="DM265" s="202"/>
      <c r="DN265" s="202"/>
      <c r="DO265" s="202"/>
      <c r="DP265" s="202"/>
      <c r="DQ265" s="202"/>
      <c r="DR265" s="202"/>
      <c r="DS265" s="202"/>
      <c r="DT265" s="202"/>
      <c r="DU265" s="202"/>
      <c r="DV265" s="202"/>
      <c r="DW265" s="202"/>
      <c r="DX265" s="202"/>
      <c r="DY265" s="202"/>
      <c r="DZ265" s="202"/>
      <c r="EA265" s="202"/>
      <c r="EB265" s="202"/>
      <c r="EC265" s="202"/>
      <c r="ED265" s="202"/>
      <c r="EE265" s="202"/>
      <c r="EF265" s="202"/>
      <c r="EG265" s="202"/>
      <c r="EH265" s="202"/>
      <c r="EI265" s="202"/>
      <c r="EJ265" s="202"/>
      <c r="EK265" s="202"/>
      <c r="EL265" s="202"/>
      <c r="EM265" s="202"/>
      <c r="EN265" s="202"/>
      <c r="EO265" s="202"/>
      <c r="EP265" s="202"/>
      <c r="EQ265" s="202"/>
      <c r="ER265" s="202"/>
      <c r="ES265" s="202"/>
      <c r="ET265" s="202"/>
      <c r="EU265" s="202"/>
      <c r="EV265" s="202"/>
      <c r="EW265" s="202"/>
      <c r="EX265" s="202"/>
      <c r="EY265" s="202"/>
      <c r="EZ265" s="202"/>
      <c r="FA265" s="202"/>
      <c r="FB265" s="202"/>
      <c r="FC265" s="202"/>
      <c r="FD265" s="202"/>
      <c r="FE265" s="202"/>
      <c r="FF265" s="202"/>
      <c r="FG265" s="202"/>
      <c r="FH265" s="202"/>
      <c r="FI265" s="202"/>
      <c r="FJ265" s="202"/>
      <c r="FK265" s="202"/>
      <c r="FL265" s="202"/>
      <c r="FM265" s="202"/>
      <c r="FN265" s="202"/>
      <c r="FO265" s="202"/>
      <c r="FP265" s="202"/>
      <c r="FQ265" s="202"/>
      <c r="FR265" s="202"/>
      <c r="FS265" s="202"/>
      <c r="FT265" s="202"/>
      <c r="FU265" s="202"/>
      <c r="FV265" s="202"/>
      <c r="FW265" s="202"/>
      <c r="FX265" s="202"/>
      <c r="FY265" s="202"/>
      <c r="FZ265" s="202"/>
      <c r="GA265" s="202"/>
      <c r="GB265" s="202"/>
    </row>
    <row r="266" spans="1:185" x14ac:dyDescent="0.2">
      <c r="A266" s="205">
        <f t="shared" si="4"/>
        <v>5791</v>
      </c>
      <c r="B266" s="204" t="s">
        <v>2928</v>
      </c>
      <c r="C266" s="211">
        <v>67</v>
      </c>
      <c r="D266" s="212">
        <v>26.5</v>
      </c>
      <c r="E266" s="213">
        <v>0.4</v>
      </c>
      <c r="F266" s="211">
        <v>67</v>
      </c>
      <c r="H266" s="214" t="s">
        <v>1545</v>
      </c>
      <c r="J266" s="212">
        <v>2.5</v>
      </c>
      <c r="K266" s="213">
        <v>0.32</v>
      </c>
      <c r="L266" s="211">
        <v>65</v>
      </c>
      <c r="M266" s="211">
        <v>2</v>
      </c>
      <c r="N266" s="214" t="s">
        <v>2650</v>
      </c>
      <c r="O266" s="214" t="s">
        <v>2651</v>
      </c>
      <c r="P266" s="212">
        <v>7.3000001907348633</v>
      </c>
      <c r="Q266" s="213">
        <v>0.38</v>
      </c>
      <c r="R266" s="211">
        <v>67</v>
      </c>
      <c r="T266" s="214" t="s">
        <v>1545</v>
      </c>
      <c r="V266" s="212">
        <v>11.100000381469727</v>
      </c>
      <c r="W266" s="213">
        <v>0.47</v>
      </c>
      <c r="X266" s="211">
        <v>61</v>
      </c>
      <c r="Y266" s="211">
        <v>6</v>
      </c>
      <c r="Z266" s="214" t="s">
        <v>2652</v>
      </c>
      <c r="AA266" s="214" t="s">
        <v>2653</v>
      </c>
      <c r="AB266" s="212">
        <v>5.5999999046325684</v>
      </c>
      <c r="AC266" s="213">
        <v>0.37</v>
      </c>
      <c r="AD266" s="211">
        <v>65</v>
      </c>
      <c r="AE266" s="211">
        <v>2</v>
      </c>
      <c r="AF266" s="214" t="s">
        <v>2650</v>
      </c>
      <c r="AG266" s="214" t="s">
        <v>2651</v>
      </c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  <c r="BF266" s="202"/>
      <c r="BG266" s="202"/>
      <c r="BH266" s="202"/>
      <c r="BI266" s="202"/>
      <c r="BJ266" s="202"/>
      <c r="BK266" s="202"/>
      <c r="BL266" s="202"/>
      <c r="BM266" s="202"/>
      <c r="BN266" s="202"/>
      <c r="BO266" s="202"/>
      <c r="BP266" s="202"/>
      <c r="BQ266" s="202"/>
      <c r="BR266" s="202"/>
      <c r="BS266" s="202"/>
      <c r="BT266" s="202"/>
      <c r="BU266" s="202"/>
      <c r="BV266" s="202"/>
      <c r="BW266" s="202"/>
      <c r="BX266" s="202"/>
      <c r="BY266" s="202"/>
      <c r="BZ266" s="202"/>
      <c r="CA266" s="202"/>
      <c r="CB266" s="202"/>
      <c r="CC266" s="202"/>
      <c r="CD266" s="202"/>
      <c r="CE266" s="202"/>
      <c r="CF266" s="202"/>
      <c r="CG266" s="202"/>
      <c r="CH266" s="202"/>
      <c r="CI266" s="202"/>
      <c r="CJ266" s="202"/>
      <c r="CK266" s="202"/>
      <c r="CL266" s="202"/>
      <c r="CM266" s="202"/>
      <c r="CN266" s="202"/>
      <c r="CO266" s="202"/>
      <c r="CP266" s="202"/>
      <c r="CQ266" s="202"/>
      <c r="CR266" s="202"/>
      <c r="CS266" s="202"/>
      <c r="CT266" s="202"/>
      <c r="CU266" s="202"/>
      <c r="CV266" s="202"/>
      <c r="CW266" s="202"/>
      <c r="CX266" s="202"/>
      <c r="CY266" s="202"/>
      <c r="CZ266" s="202"/>
      <c r="DA266" s="202"/>
      <c r="DB266" s="202"/>
      <c r="DC266" s="202"/>
      <c r="DD266" s="202"/>
      <c r="DE266" s="202"/>
      <c r="DF266" s="202"/>
      <c r="DG266" s="202"/>
      <c r="DH266" s="202"/>
      <c r="DI266" s="202"/>
      <c r="DJ266" s="202"/>
      <c r="DK266" s="202"/>
      <c r="DL266" s="202"/>
      <c r="DM266" s="202"/>
      <c r="DN266" s="202"/>
      <c r="DO266" s="202"/>
      <c r="DP266" s="202"/>
      <c r="DQ266" s="202"/>
      <c r="DR266" s="202"/>
      <c r="DS266" s="202"/>
      <c r="DT266" s="202"/>
      <c r="DU266" s="202"/>
      <c r="DV266" s="202"/>
      <c r="DW266" s="202"/>
      <c r="DX266" s="202"/>
      <c r="DY266" s="202"/>
      <c r="DZ266" s="202"/>
      <c r="EA266" s="202"/>
      <c r="EB266" s="202"/>
      <c r="EC266" s="202"/>
      <c r="ED266" s="202"/>
      <c r="EE266" s="202"/>
      <c r="EF266" s="202"/>
      <c r="EG266" s="202"/>
      <c r="EH266" s="202"/>
      <c r="EI266" s="202"/>
      <c r="EJ266" s="202"/>
      <c r="EK266" s="202"/>
      <c r="EL266" s="202"/>
      <c r="EM266" s="202"/>
      <c r="EN266" s="202"/>
      <c r="EO266" s="202"/>
      <c r="EP266" s="202"/>
      <c r="EQ266" s="202"/>
      <c r="ER266" s="202"/>
      <c r="ES266" s="202"/>
      <c r="ET266" s="202"/>
      <c r="EU266" s="202"/>
      <c r="EV266" s="202"/>
      <c r="EW266" s="202"/>
      <c r="EX266" s="202"/>
      <c r="EY266" s="202"/>
      <c r="EZ266" s="202"/>
      <c r="FA266" s="202"/>
      <c r="FB266" s="202"/>
      <c r="FC266" s="202"/>
      <c r="FD266" s="202"/>
      <c r="FE266" s="202"/>
      <c r="FF266" s="202"/>
      <c r="FG266" s="202"/>
      <c r="FH266" s="202"/>
      <c r="FI266" s="202"/>
      <c r="FJ266" s="202"/>
      <c r="FK266" s="202"/>
      <c r="FL266" s="202"/>
      <c r="FM266" s="202"/>
      <c r="FN266" s="202"/>
      <c r="FO266" s="202"/>
      <c r="FP266" s="202"/>
      <c r="FQ266" s="202"/>
      <c r="FR266" s="202"/>
      <c r="FS266" s="202"/>
      <c r="FT266" s="202"/>
      <c r="FU266" s="202"/>
      <c r="FV266" s="202"/>
      <c r="FW266" s="202"/>
      <c r="FX266" s="202"/>
      <c r="FY266" s="202"/>
      <c r="FZ266" s="202"/>
      <c r="GA266" s="202"/>
      <c r="GB266" s="202"/>
    </row>
    <row r="267" spans="1:185" x14ac:dyDescent="0.2">
      <c r="A267" s="205">
        <f t="shared" si="4"/>
        <v>5831</v>
      </c>
      <c r="B267" s="215" t="s">
        <v>2929</v>
      </c>
      <c r="C267" s="216">
        <v>27</v>
      </c>
      <c r="D267" s="217">
        <v>44.700000762939453</v>
      </c>
      <c r="E267" s="218">
        <v>0.68</v>
      </c>
      <c r="F267" s="216">
        <v>14</v>
      </c>
      <c r="G267" s="216">
        <v>13</v>
      </c>
      <c r="H267" s="219" t="s">
        <v>4954</v>
      </c>
      <c r="I267" s="219" t="s">
        <v>4955</v>
      </c>
      <c r="J267" s="217">
        <v>4.9000000953674316</v>
      </c>
      <c r="K267" s="218">
        <v>0.61</v>
      </c>
      <c r="L267" s="216">
        <v>15</v>
      </c>
      <c r="M267" s="216">
        <v>12</v>
      </c>
      <c r="N267" s="219" t="s">
        <v>4956</v>
      </c>
      <c r="O267" s="219" t="s">
        <v>4957</v>
      </c>
      <c r="P267" s="217">
        <v>11.899999618530273</v>
      </c>
      <c r="Q267" s="218">
        <v>0.62</v>
      </c>
      <c r="R267" s="216">
        <v>16</v>
      </c>
      <c r="S267" s="216">
        <v>11</v>
      </c>
      <c r="T267" s="219" t="s">
        <v>4958</v>
      </c>
      <c r="U267" s="219" t="s">
        <v>4959</v>
      </c>
      <c r="V267" s="217">
        <v>18.100000381469727</v>
      </c>
      <c r="W267" s="218">
        <v>0.76</v>
      </c>
      <c r="X267" s="216">
        <v>8</v>
      </c>
      <c r="Y267" s="216">
        <v>19</v>
      </c>
      <c r="Z267" s="219" t="s">
        <v>4960</v>
      </c>
      <c r="AA267" s="219" t="s">
        <v>4961</v>
      </c>
      <c r="AB267" s="217">
        <v>9.8999996185302734</v>
      </c>
      <c r="AC267" s="218">
        <v>0.66</v>
      </c>
      <c r="AD267" s="216">
        <v>14</v>
      </c>
      <c r="AE267" s="216">
        <v>13</v>
      </c>
      <c r="AF267" s="219" t="s">
        <v>4954</v>
      </c>
      <c r="AG267" s="219" t="s">
        <v>4955</v>
      </c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  <c r="BF267" s="202"/>
      <c r="BG267" s="202"/>
      <c r="BH267" s="202"/>
      <c r="BI267" s="202"/>
      <c r="BJ267" s="202"/>
      <c r="BK267" s="202"/>
      <c r="BL267" s="202"/>
      <c r="BM267" s="202"/>
      <c r="BN267" s="202"/>
      <c r="BO267" s="202"/>
      <c r="BP267" s="202"/>
      <c r="BQ267" s="202"/>
      <c r="BR267" s="202"/>
      <c r="BS267" s="202"/>
      <c r="BT267" s="202"/>
      <c r="BU267" s="202"/>
      <c r="BV267" s="202"/>
      <c r="BW267" s="202"/>
      <c r="BX267" s="202"/>
      <c r="BY267" s="202"/>
      <c r="BZ267" s="202"/>
      <c r="CA267" s="202"/>
      <c r="CB267" s="202"/>
      <c r="CC267" s="202"/>
      <c r="CD267" s="202"/>
      <c r="CE267" s="202"/>
      <c r="CF267" s="202"/>
      <c r="CG267" s="202"/>
      <c r="CH267" s="202"/>
      <c r="CI267" s="202"/>
      <c r="CJ267" s="202"/>
      <c r="CK267" s="202"/>
      <c r="CL267" s="202"/>
      <c r="CM267" s="202"/>
      <c r="CN267" s="202"/>
      <c r="CO267" s="202"/>
      <c r="CP267" s="202"/>
      <c r="CQ267" s="202"/>
      <c r="CR267" s="202"/>
      <c r="CS267" s="202"/>
      <c r="CT267" s="202"/>
      <c r="CU267" s="202"/>
      <c r="CV267" s="202"/>
      <c r="CW267" s="202"/>
      <c r="CX267" s="202"/>
      <c r="CY267" s="202"/>
      <c r="CZ267" s="202"/>
      <c r="DA267" s="202"/>
      <c r="DB267" s="202"/>
      <c r="DC267" s="202"/>
      <c r="DD267" s="202"/>
      <c r="DE267" s="202"/>
      <c r="DF267" s="202"/>
      <c r="DG267" s="202"/>
      <c r="DH267" s="202"/>
      <c r="DI267" s="202"/>
      <c r="DJ267" s="202"/>
      <c r="DK267" s="202"/>
      <c r="DL267" s="202"/>
      <c r="DM267" s="202"/>
      <c r="DN267" s="202"/>
      <c r="DO267" s="202"/>
      <c r="DP267" s="202"/>
      <c r="DQ267" s="202"/>
      <c r="DR267" s="202"/>
      <c r="DS267" s="202"/>
      <c r="DT267" s="202"/>
      <c r="DU267" s="202"/>
      <c r="DV267" s="202"/>
      <c r="DW267" s="202"/>
      <c r="DX267" s="202"/>
      <c r="DY267" s="202"/>
      <c r="DZ267" s="202"/>
      <c r="EA267" s="202"/>
      <c r="EB267" s="202"/>
      <c r="EC267" s="202"/>
      <c r="ED267" s="202"/>
      <c r="EE267" s="202"/>
      <c r="EF267" s="202"/>
      <c r="EG267" s="202"/>
      <c r="EH267" s="202"/>
      <c r="EI267" s="202"/>
      <c r="EJ267" s="202"/>
      <c r="EK267" s="202"/>
      <c r="EL267" s="202"/>
      <c r="EM267" s="202"/>
      <c r="EN267" s="202"/>
      <c r="EO267" s="202"/>
      <c r="EP267" s="202"/>
      <c r="EQ267" s="202"/>
      <c r="ER267" s="202"/>
      <c r="ES267" s="202"/>
      <c r="ET267" s="202"/>
      <c r="EU267" s="202"/>
      <c r="EV267" s="202"/>
      <c r="EW267" s="202"/>
      <c r="EX267" s="202"/>
      <c r="EY267" s="202"/>
      <c r="EZ267" s="202"/>
      <c r="FA267" s="202"/>
      <c r="FB267" s="202"/>
      <c r="FC267" s="202"/>
      <c r="FD267" s="202"/>
      <c r="FE267" s="202"/>
      <c r="FF267" s="202"/>
      <c r="FG267" s="202"/>
      <c r="FH267" s="202"/>
      <c r="FI267" s="202"/>
      <c r="FJ267" s="202"/>
      <c r="FK267" s="202"/>
      <c r="FL267" s="202"/>
      <c r="FM267" s="202"/>
      <c r="FN267" s="202"/>
      <c r="FO267" s="202"/>
      <c r="FP267" s="202"/>
      <c r="FQ267" s="202"/>
      <c r="FR267" s="202"/>
      <c r="FS267" s="202"/>
      <c r="FT267" s="202"/>
      <c r="FU267" s="202"/>
      <c r="FV267" s="202"/>
      <c r="FW267" s="202"/>
      <c r="FX267" s="202"/>
      <c r="FY267" s="202"/>
      <c r="FZ267" s="202"/>
      <c r="GA267" s="202"/>
      <c r="GB267" s="202"/>
      <c r="GC267" s="202"/>
    </row>
    <row r="268" spans="1:185" x14ac:dyDescent="0.2">
      <c r="A268" s="205">
        <f t="shared" si="4"/>
        <v>5861</v>
      </c>
      <c r="B268" s="204" t="s">
        <v>2932</v>
      </c>
      <c r="C268" s="211">
        <v>53</v>
      </c>
      <c r="D268" s="212">
        <v>25</v>
      </c>
      <c r="E268" s="213">
        <v>0.38</v>
      </c>
      <c r="F268" s="211">
        <v>53</v>
      </c>
      <c r="H268" s="214" t="s">
        <v>1545</v>
      </c>
      <c r="J268" s="212">
        <v>2</v>
      </c>
      <c r="K268" s="213">
        <v>0.25</v>
      </c>
      <c r="L268" s="211">
        <v>53</v>
      </c>
      <c r="N268" s="214" t="s">
        <v>1545</v>
      </c>
      <c r="P268" s="212">
        <v>7.1999998092651367</v>
      </c>
      <c r="Q268" s="213">
        <v>0.38</v>
      </c>
      <c r="R268" s="211">
        <v>52</v>
      </c>
      <c r="S268" s="211">
        <v>1</v>
      </c>
      <c r="T268" s="214" t="s">
        <v>3127</v>
      </c>
      <c r="U268" s="214" t="s">
        <v>3128</v>
      </c>
      <c r="V268" s="212">
        <v>10.5</v>
      </c>
      <c r="W268" s="213">
        <v>0.44</v>
      </c>
      <c r="X268" s="211">
        <v>51</v>
      </c>
      <c r="Y268" s="211">
        <v>2</v>
      </c>
      <c r="Z268" s="214" t="s">
        <v>3129</v>
      </c>
      <c r="AA268" s="214" t="s">
        <v>3130</v>
      </c>
      <c r="AB268" s="212">
        <v>5.3000001907348633</v>
      </c>
      <c r="AC268" s="213">
        <v>0.35</v>
      </c>
      <c r="AD268" s="211">
        <v>53</v>
      </c>
      <c r="AF268" s="214" t="s">
        <v>1545</v>
      </c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  <c r="BF268" s="202"/>
      <c r="BG268" s="202"/>
      <c r="BH268" s="202"/>
      <c r="BI268" s="202"/>
      <c r="BJ268" s="202"/>
      <c r="BK268" s="202"/>
      <c r="BL268" s="202"/>
      <c r="BM268" s="202"/>
      <c r="BN268" s="202"/>
      <c r="BO268" s="202"/>
      <c r="BP268" s="202"/>
      <c r="BQ268" s="202"/>
      <c r="BR268" s="202"/>
      <c r="BS268" s="202"/>
      <c r="BT268" s="202"/>
      <c r="BU268" s="202"/>
      <c r="BV268" s="202"/>
      <c r="BW268" s="202"/>
      <c r="BX268" s="202"/>
      <c r="BY268" s="202"/>
      <c r="BZ268" s="202"/>
      <c r="CA268" s="202"/>
      <c r="CB268" s="202"/>
      <c r="CC268" s="202"/>
      <c r="CD268" s="202"/>
      <c r="CE268" s="202"/>
      <c r="CF268" s="202"/>
      <c r="CG268" s="202"/>
      <c r="CH268" s="202"/>
      <c r="CI268" s="202"/>
      <c r="CJ268" s="202"/>
      <c r="CK268" s="202"/>
      <c r="CL268" s="202"/>
      <c r="CM268" s="202"/>
      <c r="CN268" s="202"/>
      <c r="CO268" s="202"/>
      <c r="CP268" s="202"/>
      <c r="CQ268" s="202"/>
      <c r="CR268" s="202"/>
      <c r="CS268" s="202"/>
      <c r="CT268" s="202"/>
      <c r="CU268" s="202"/>
      <c r="CV268" s="202"/>
      <c r="CW268" s="202"/>
      <c r="CX268" s="202"/>
      <c r="CY268" s="202"/>
      <c r="CZ268" s="202"/>
      <c r="DA268" s="202"/>
      <c r="DB268" s="202"/>
      <c r="DC268" s="202"/>
      <c r="DD268" s="202"/>
      <c r="DE268" s="202"/>
      <c r="DF268" s="202"/>
      <c r="DG268" s="202"/>
      <c r="DH268" s="202"/>
      <c r="DI268" s="202"/>
      <c r="DJ268" s="202"/>
      <c r="DK268" s="202"/>
      <c r="DL268" s="202"/>
      <c r="DM268" s="202"/>
      <c r="DN268" s="202"/>
      <c r="DO268" s="202"/>
      <c r="DP268" s="202"/>
      <c r="DQ268" s="202"/>
      <c r="DR268" s="202"/>
      <c r="DS268" s="202"/>
      <c r="DT268" s="202"/>
      <c r="DU268" s="202"/>
      <c r="DV268" s="202"/>
      <c r="DW268" s="202"/>
      <c r="DX268" s="202"/>
      <c r="DY268" s="202"/>
      <c r="DZ268" s="202"/>
      <c r="EA268" s="202"/>
      <c r="EB268" s="202"/>
      <c r="EC268" s="202"/>
      <c r="ED268" s="202"/>
      <c r="EE268" s="202"/>
      <c r="EF268" s="202"/>
      <c r="EG268" s="202"/>
      <c r="EH268" s="202"/>
      <c r="EI268" s="202"/>
      <c r="EJ268" s="202"/>
      <c r="EK268" s="202"/>
      <c r="EL268" s="202"/>
      <c r="EM268" s="202"/>
      <c r="EN268" s="202"/>
      <c r="EO268" s="202"/>
      <c r="EP268" s="202"/>
      <c r="EQ268" s="202"/>
      <c r="ER268" s="202"/>
      <c r="ES268" s="202"/>
      <c r="ET268" s="202"/>
      <c r="EU268" s="202"/>
      <c r="EV268" s="202"/>
      <c r="EW268" s="202"/>
      <c r="EX268" s="202"/>
      <c r="EY268" s="202"/>
      <c r="EZ268" s="202"/>
      <c r="FA268" s="202"/>
      <c r="FB268" s="202"/>
      <c r="FC268" s="202"/>
      <c r="FD268" s="202"/>
      <c r="FE268" s="202"/>
      <c r="FF268" s="202"/>
      <c r="FG268" s="202"/>
      <c r="FH268" s="202"/>
      <c r="FI268" s="202"/>
      <c r="FJ268" s="202"/>
      <c r="FK268" s="202"/>
      <c r="FL268" s="202"/>
      <c r="FM268" s="202"/>
      <c r="FN268" s="202"/>
      <c r="FO268" s="202"/>
      <c r="FP268" s="202"/>
      <c r="FQ268" s="202"/>
      <c r="FR268" s="202"/>
      <c r="FS268" s="202"/>
      <c r="FT268" s="202"/>
      <c r="FU268" s="202"/>
      <c r="FV268" s="202"/>
      <c r="FW268" s="202"/>
      <c r="FX268" s="202"/>
      <c r="FY268" s="202"/>
      <c r="FZ268" s="202"/>
      <c r="GA268" s="202"/>
      <c r="GB268" s="202"/>
      <c r="GC268" s="202"/>
    </row>
    <row r="269" spans="1:185" x14ac:dyDescent="0.2">
      <c r="A269" s="205">
        <f t="shared" si="4"/>
        <v>5901</v>
      </c>
      <c r="B269" s="215" t="s">
        <v>2933</v>
      </c>
      <c r="C269" s="216">
        <v>40</v>
      </c>
      <c r="D269" s="217">
        <v>28.399999618530273</v>
      </c>
      <c r="E269" s="218">
        <v>0.43</v>
      </c>
      <c r="F269" s="216">
        <v>38</v>
      </c>
      <c r="G269" s="216">
        <v>2</v>
      </c>
      <c r="H269" s="219" t="s">
        <v>1982</v>
      </c>
      <c r="I269" s="219" t="s">
        <v>1983</v>
      </c>
      <c r="J269" s="217">
        <v>3</v>
      </c>
      <c r="K269" s="218">
        <v>0.38</v>
      </c>
      <c r="L269" s="216">
        <v>35</v>
      </c>
      <c r="M269" s="216">
        <v>5</v>
      </c>
      <c r="N269" s="219" t="s">
        <v>2234</v>
      </c>
      <c r="O269" s="219" t="s">
        <v>2235</v>
      </c>
      <c r="P269" s="217">
        <v>8</v>
      </c>
      <c r="Q269" s="218">
        <v>0.42</v>
      </c>
      <c r="R269" s="216">
        <v>40</v>
      </c>
      <c r="T269" s="219" t="s">
        <v>1545</v>
      </c>
      <c r="V269" s="217">
        <v>11.5</v>
      </c>
      <c r="W269" s="218">
        <v>0.48</v>
      </c>
      <c r="X269" s="216">
        <v>36</v>
      </c>
      <c r="Y269" s="216">
        <v>4</v>
      </c>
      <c r="Z269" s="219" t="s">
        <v>1755</v>
      </c>
      <c r="AA269" s="219" t="s">
        <v>1756</v>
      </c>
      <c r="AB269" s="217">
        <v>5.8000001907348633</v>
      </c>
      <c r="AC269" s="218">
        <v>0.39</v>
      </c>
      <c r="AD269" s="216">
        <v>39</v>
      </c>
      <c r="AE269" s="216">
        <v>1</v>
      </c>
      <c r="AF269" s="219" t="s">
        <v>2147</v>
      </c>
      <c r="AG269" s="219" t="s">
        <v>2148</v>
      </c>
      <c r="AH269" s="212">
        <v>0.5</v>
      </c>
      <c r="AI269" s="213">
        <v>0.25</v>
      </c>
      <c r="AJ269" s="212">
        <v>0.80000001192092896</v>
      </c>
      <c r="AK269" s="213">
        <v>0.42</v>
      </c>
      <c r="AL269" s="212">
        <v>1.1000000238418579</v>
      </c>
      <c r="AM269" s="213">
        <v>0.55000000000000004</v>
      </c>
      <c r="AN269" s="212">
        <v>0.80000001192092896</v>
      </c>
      <c r="AO269" s="213">
        <v>0.38</v>
      </c>
      <c r="AP269" s="212">
        <v>0.30000001192092896</v>
      </c>
      <c r="AQ269" s="213">
        <v>0.28000000000000003</v>
      </c>
      <c r="AR269" s="212">
        <v>0.60000002384185791</v>
      </c>
      <c r="AS269" s="213">
        <v>0.3</v>
      </c>
      <c r="AT269" s="212">
        <v>0.80000001192092896</v>
      </c>
      <c r="AU269" s="213">
        <v>0.4</v>
      </c>
      <c r="AV269" s="212">
        <v>0.20000000298023224</v>
      </c>
      <c r="AW269" s="213">
        <v>0.18</v>
      </c>
      <c r="AX269" s="212">
        <v>0.5</v>
      </c>
      <c r="AY269" s="213">
        <v>0.24</v>
      </c>
      <c r="AZ269" s="212">
        <v>0.69999998807907104</v>
      </c>
      <c r="BA269" s="213">
        <v>0.34</v>
      </c>
      <c r="BB269" s="212">
        <v>0.89999997615814209</v>
      </c>
      <c r="BC269" s="213">
        <v>0.45</v>
      </c>
      <c r="BD269" s="212">
        <v>0.5</v>
      </c>
      <c r="BE269" s="213">
        <v>0.52</v>
      </c>
      <c r="BF269" s="212">
        <v>1.2999999523162842</v>
      </c>
      <c r="BG269" s="213">
        <v>0.65</v>
      </c>
      <c r="BH269" s="212">
        <v>0.69999998807907104</v>
      </c>
      <c r="BI269" s="213">
        <v>0.34</v>
      </c>
      <c r="BJ269" s="212">
        <v>1.1000000238418579</v>
      </c>
      <c r="BK269" s="213">
        <v>0.37</v>
      </c>
      <c r="BL269" s="212">
        <v>0.40000000596046448</v>
      </c>
      <c r="BM269" s="213">
        <v>0.37</v>
      </c>
      <c r="BN269" s="212">
        <v>1.2000000476837158</v>
      </c>
      <c r="BO269" s="213">
        <v>0.41</v>
      </c>
      <c r="BP269" s="212">
        <v>1.3999999761581421</v>
      </c>
      <c r="BQ269" s="213">
        <v>0.46</v>
      </c>
      <c r="BR269" s="212">
        <v>1.2999999523162842</v>
      </c>
      <c r="BS269" s="213">
        <v>0.42</v>
      </c>
      <c r="BT269" s="212">
        <v>1.2000000476837158</v>
      </c>
      <c r="BU269" s="213">
        <v>0.39</v>
      </c>
      <c r="BV269" s="212">
        <v>0.69999998807907104</v>
      </c>
      <c r="BW269" s="213">
        <v>0.66</v>
      </c>
      <c r="BX269" s="212">
        <v>0.89999997615814209</v>
      </c>
      <c r="BY269" s="213">
        <v>0.28999999999999998</v>
      </c>
      <c r="BZ269" s="212">
        <v>0.89999997615814209</v>
      </c>
      <c r="CA269" s="213">
        <v>0.3</v>
      </c>
      <c r="CB269" s="212">
        <v>0.20000000298023224</v>
      </c>
      <c r="CC269" s="213">
        <v>0.21</v>
      </c>
      <c r="CD269" s="212">
        <v>1.6000000238418579</v>
      </c>
      <c r="CE269" s="213">
        <v>0.55000000000000004</v>
      </c>
      <c r="CF269" s="212">
        <v>0.60000002384185791</v>
      </c>
      <c r="CG269" s="213">
        <v>0.6</v>
      </c>
      <c r="CH269" s="212">
        <v>1.7000000476837158</v>
      </c>
      <c r="CI269" s="213">
        <v>0.56999999999999995</v>
      </c>
      <c r="CJ269" s="202"/>
      <c r="CK269" s="202"/>
      <c r="CL269" s="202"/>
      <c r="CM269" s="202"/>
      <c r="CN269" s="202"/>
      <c r="CO269" s="202"/>
      <c r="CP269" s="202"/>
      <c r="CQ269" s="202"/>
      <c r="CR269" s="202"/>
      <c r="CS269" s="202"/>
      <c r="CT269" s="202"/>
      <c r="CU269" s="202"/>
      <c r="CV269" s="202"/>
      <c r="CW269" s="202"/>
      <c r="CX269" s="202"/>
      <c r="CY269" s="202"/>
      <c r="CZ269" s="202"/>
      <c r="DA269" s="202"/>
      <c r="DB269" s="202"/>
      <c r="DC269" s="202"/>
      <c r="DD269" s="202"/>
      <c r="DE269" s="202"/>
      <c r="DF269" s="202"/>
      <c r="DG269" s="202"/>
      <c r="DH269" s="202"/>
      <c r="DI269" s="202"/>
      <c r="DJ269" s="202"/>
      <c r="DK269" s="202"/>
      <c r="DL269" s="202"/>
      <c r="DM269" s="202"/>
      <c r="DN269" s="202"/>
      <c r="DO269" s="202"/>
      <c r="DP269" s="202"/>
      <c r="DQ269" s="202"/>
      <c r="DR269" s="202"/>
      <c r="DS269" s="202"/>
      <c r="DT269" s="202"/>
      <c r="DU269" s="202"/>
      <c r="DV269" s="202"/>
      <c r="DW269" s="202"/>
      <c r="DX269" s="202"/>
      <c r="DY269" s="202"/>
      <c r="DZ269" s="202"/>
      <c r="EA269" s="202"/>
      <c r="EB269" s="202"/>
      <c r="EC269" s="202"/>
      <c r="ED269" s="202"/>
      <c r="EE269" s="202"/>
      <c r="EF269" s="202"/>
      <c r="EG269" s="202"/>
      <c r="EH269" s="202"/>
      <c r="EI269" s="202"/>
      <c r="EJ269" s="202"/>
      <c r="EK269" s="202"/>
      <c r="EL269" s="202"/>
      <c r="EM269" s="202"/>
      <c r="EN269" s="202"/>
      <c r="EO269" s="202"/>
      <c r="EP269" s="202"/>
      <c r="EQ269" s="202"/>
      <c r="ER269" s="202"/>
      <c r="ES269" s="202"/>
      <c r="ET269" s="202"/>
      <c r="EU269" s="202"/>
      <c r="EV269" s="202"/>
      <c r="EW269" s="202"/>
      <c r="EX269" s="202"/>
      <c r="EY269" s="202"/>
      <c r="EZ269" s="202"/>
      <c r="FA269" s="202"/>
      <c r="FB269" s="202"/>
      <c r="FC269" s="202"/>
      <c r="FD269" s="202"/>
      <c r="FE269" s="202"/>
      <c r="FF269" s="202"/>
      <c r="FG269" s="202"/>
      <c r="FH269" s="202"/>
      <c r="FI269" s="202"/>
      <c r="FJ269" s="202"/>
      <c r="FK269" s="202"/>
      <c r="FL269" s="202"/>
      <c r="FM269" s="202"/>
      <c r="FN269" s="202"/>
      <c r="FO269" s="202"/>
      <c r="FP269" s="202"/>
      <c r="FQ269" s="202"/>
      <c r="FR269" s="202"/>
      <c r="FS269" s="202"/>
      <c r="FT269" s="202"/>
      <c r="FU269" s="202"/>
      <c r="FV269" s="202"/>
      <c r="FW269" s="202"/>
      <c r="FX269" s="202"/>
      <c r="FY269" s="202"/>
      <c r="FZ269" s="202"/>
      <c r="GA269" s="202"/>
      <c r="GB269" s="202"/>
      <c r="GC269" s="202"/>
    </row>
    <row r="270" spans="1:185" x14ac:dyDescent="0.2">
      <c r="A270" s="205">
        <f t="shared" si="4"/>
        <v>5931</v>
      </c>
      <c r="B270" s="204" t="s">
        <v>2934</v>
      </c>
      <c r="C270" s="211">
        <v>26</v>
      </c>
      <c r="D270" s="212">
        <v>28.799999237060547</v>
      </c>
      <c r="E270" s="213">
        <v>0.44</v>
      </c>
      <c r="F270" s="211">
        <v>26</v>
      </c>
      <c r="H270" s="214" t="s">
        <v>1545</v>
      </c>
      <c r="J270" s="212">
        <v>2.7000000476837158</v>
      </c>
      <c r="K270" s="213">
        <v>0.33</v>
      </c>
      <c r="L270" s="211">
        <v>26</v>
      </c>
      <c r="N270" s="214" t="s">
        <v>1545</v>
      </c>
      <c r="P270" s="212">
        <v>7.6999998092651367</v>
      </c>
      <c r="Q270" s="213">
        <v>0.4</v>
      </c>
      <c r="R270" s="211">
        <v>25</v>
      </c>
      <c r="S270" s="211">
        <v>1</v>
      </c>
      <c r="T270" s="214" t="s">
        <v>1791</v>
      </c>
      <c r="U270" s="214" t="s">
        <v>1792</v>
      </c>
      <c r="V270" s="212">
        <v>12</v>
      </c>
      <c r="W270" s="213">
        <v>0.5</v>
      </c>
      <c r="X270" s="211">
        <v>25</v>
      </c>
      <c r="Y270" s="211">
        <v>1</v>
      </c>
      <c r="Z270" s="214" t="s">
        <v>1791</v>
      </c>
      <c r="AA270" s="214" t="s">
        <v>1792</v>
      </c>
      <c r="AB270" s="212">
        <v>6.5</v>
      </c>
      <c r="AC270" s="213">
        <v>0.43</v>
      </c>
      <c r="AD270" s="211">
        <v>26</v>
      </c>
      <c r="AF270" s="214" t="s">
        <v>1545</v>
      </c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  <c r="BF270" s="202"/>
      <c r="BG270" s="202"/>
      <c r="BH270" s="202"/>
      <c r="BI270" s="202"/>
      <c r="BJ270" s="202"/>
      <c r="BK270" s="202"/>
      <c r="BL270" s="202"/>
      <c r="BM270" s="202"/>
      <c r="BN270" s="202"/>
      <c r="BO270" s="202"/>
      <c r="BP270" s="202"/>
      <c r="BQ270" s="202"/>
      <c r="BR270" s="202"/>
      <c r="BS270" s="202"/>
      <c r="BT270" s="202"/>
      <c r="BU270" s="202"/>
      <c r="BV270" s="202"/>
      <c r="BW270" s="202"/>
      <c r="BX270" s="202"/>
      <c r="BY270" s="202"/>
      <c r="BZ270" s="202"/>
      <c r="CA270" s="202"/>
      <c r="CB270" s="202"/>
      <c r="CC270" s="202"/>
      <c r="CD270" s="202"/>
      <c r="CE270" s="202"/>
      <c r="CF270" s="202"/>
      <c r="CG270" s="202"/>
      <c r="CH270" s="202"/>
      <c r="CI270" s="202"/>
      <c r="CJ270" s="202"/>
      <c r="CK270" s="202"/>
      <c r="CL270" s="202"/>
      <c r="CM270" s="202"/>
      <c r="CN270" s="202"/>
      <c r="CO270" s="202"/>
      <c r="CP270" s="202"/>
      <c r="CQ270" s="202"/>
      <c r="CR270" s="202"/>
      <c r="CS270" s="202"/>
      <c r="CT270" s="202"/>
      <c r="CU270" s="202"/>
      <c r="CV270" s="202"/>
      <c r="CW270" s="202"/>
      <c r="CX270" s="202"/>
      <c r="CY270" s="202"/>
      <c r="CZ270" s="202"/>
      <c r="DA270" s="202"/>
      <c r="DB270" s="202"/>
      <c r="DC270" s="202"/>
      <c r="DD270" s="202"/>
      <c r="DE270" s="202"/>
      <c r="DF270" s="202"/>
      <c r="DG270" s="202"/>
      <c r="DH270" s="202"/>
      <c r="DI270" s="202"/>
      <c r="DJ270" s="202"/>
      <c r="DK270" s="202"/>
      <c r="DL270" s="202"/>
      <c r="DM270" s="202"/>
      <c r="DN270" s="202"/>
      <c r="DO270" s="202"/>
      <c r="DP270" s="202"/>
      <c r="DQ270" s="202"/>
      <c r="DR270" s="202"/>
      <c r="DS270" s="202"/>
      <c r="DT270" s="202"/>
      <c r="DU270" s="202"/>
      <c r="DV270" s="202"/>
      <c r="DW270" s="202"/>
      <c r="DX270" s="202"/>
      <c r="DY270" s="202"/>
      <c r="DZ270" s="202"/>
      <c r="EA270" s="202"/>
      <c r="EB270" s="202"/>
      <c r="EC270" s="202"/>
      <c r="ED270" s="202"/>
      <c r="EE270" s="202"/>
      <c r="EF270" s="202"/>
      <c r="EG270" s="202"/>
      <c r="EH270" s="202"/>
      <c r="EI270" s="202"/>
      <c r="EJ270" s="202"/>
      <c r="EK270" s="202"/>
      <c r="EL270" s="202"/>
      <c r="EM270" s="202"/>
      <c r="EN270" s="202"/>
      <c r="EO270" s="202"/>
      <c r="EP270" s="202"/>
      <c r="EQ270" s="202"/>
      <c r="ER270" s="202"/>
      <c r="ES270" s="202"/>
      <c r="ET270" s="202"/>
      <c r="EU270" s="202"/>
      <c r="EV270" s="202"/>
      <c r="EW270" s="202"/>
      <c r="EX270" s="202"/>
      <c r="EY270" s="202"/>
      <c r="EZ270" s="202"/>
      <c r="FA270" s="202"/>
      <c r="FB270" s="202"/>
      <c r="FC270" s="202"/>
      <c r="FD270" s="202"/>
      <c r="FE270" s="202"/>
      <c r="FF270" s="202"/>
      <c r="FG270" s="202"/>
      <c r="FH270" s="202"/>
      <c r="FI270" s="202"/>
      <c r="FJ270" s="202"/>
      <c r="FK270" s="202"/>
      <c r="FL270" s="202"/>
      <c r="FM270" s="202"/>
      <c r="FN270" s="202"/>
      <c r="FO270" s="202"/>
      <c r="FP270" s="202"/>
      <c r="FQ270" s="202"/>
      <c r="FR270" s="202"/>
      <c r="FS270" s="202"/>
      <c r="FT270" s="202"/>
      <c r="FU270" s="202"/>
      <c r="FV270" s="202"/>
      <c r="FW270" s="202"/>
      <c r="FX270" s="202"/>
      <c r="FY270" s="202"/>
      <c r="FZ270" s="202"/>
      <c r="GA270" s="202"/>
      <c r="GB270" s="202"/>
    </row>
    <row r="271" spans="1:185" x14ac:dyDescent="0.2">
      <c r="A271" s="205">
        <f t="shared" si="4"/>
        <v>5951</v>
      </c>
      <c r="B271" s="215" t="s">
        <v>2935</v>
      </c>
      <c r="C271" s="216">
        <v>108</v>
      </c>
      <c r="D271" s="217">
        <v>33.5</v>
      </c>
      <c r="E271" s="218">
        <v>0.51</v>
      </c>
      <c r="F271" s="216">
        <v>99</v>
      </c>
      <c r="G271" s="216">
        <v>9</v>
      </c>
      <c r="H271" s="219" t="s">
        <v>1736</v>
      </c>
      <c r="I271" s="219" t="s">
        <v>1737</v>
      </c>
      <c r="J271" s="217">
        <v>3.2000000476837158</v>
      </c>
      <c r="K271" s="218">
        <v>0.4</v>
      </c>
      <c r="L271" s="216">
        <v>98</v>
      </c>
      <c r="M271" s="216">
        <v>10</v>
      </c>
      <c r="N271" s="219" t="s">
        <v>1991</v>
      </c>
      <c r="O271" s="219" t="s">
        <v>1992</v>
      </c>
      <c r="P271" s="217">
        <v>8.6999998092651367</v>
      </c>
      <c r="Q271" s="218">
        <v>0.46</v>
      </c>
      <c r="R271" s="216">
        <v>100</v>
      </c>
      <c r="S271" s="216">
        <v>8</v>
      </c>
      <c r="T271" s="219" t="s">
        <v>1647</v>
      </c>
      <c r="U271" s="219" t="s">
        <v>1648</v>
      </c>
      <c r="V271" s="217">
        <v>14</v>
      </c>
      <c r="W271" s="218">
        <v>0.59</v>
      </c>
      <c r="X271" s="216">
        <v>83</v>
      </c>
      <c r="Y271" s="216">
        <v>25</v>
      </c>
      <c r="Z271" s="219" t="s">
        <v>4962</v>
      </c>
      <c r="AA271" s="219" t="s">
        <v>4963</v>
      </c>
      <c r="AB271" s="217">
        <v>7.5999999046325684</v>
      </c>
      <c r="AC271" s="218">
        <v>0.51</v>
      </c>
      <c r="AD271" s="216">
        <v>93</v>
      </c>
      <c r="AE271" s="216">
        <v>15</v>
      </c>
      <c r="AF271" s="219" t="s">
        <v>3743</v>
      </c>
      <c r="AG271" s="219" t="s">
        <v>3744</v>
      </c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  <c r="BF271" s="202"/>
      <c r="BG271" s="202"/>
      <c r="BH271" s="202"/>
      <c r="BI271" s="202"/>
      <c r="BJ271" s="202"/>
      <c r="BK271" s="202"/>
      <c r="BL271" s="202"/>
      <c r="BM271" s="202"/>
      <c r="BN271" s="202"/>
      <c r="BO271" s="202"/>
      <c r="BP271" s="202"/>
      <c r="BQ271" s="202"/>
      <c r="BR271" s="202"/>
      <c r="BS271" s="202"/>
      <c r="BT271" s="202"/>
      <c r="BU271" s="202"/>
      <c r="BV271" s="202"/>
      <c r="BW271" s="202"/>
      <c r="BX271" s="202"/>
      <c r="BY271" s="202"/>
      <c r="BZ271" s="202"/>
      <c r="CA271" s="202"/>
      <c r="CB271" s="202"/>
      <c r="CC271" s="202"/>
      <c r="CD271" s="202"/>
      <c r="CE271" s="202"/>
      <c r="CF271" s="202"/>
      <c r="CG271" s="202"/>
      <c r="CH271" s="202"/>
      <c r="CI271" s="202"/>
      <c r="CJ271" s="202"/>
      <c r="CK271" s="202"/>
      <c r="CL271" s="202"/>
      <c r="CM271" s="202"/>
      <c r="CN271" s="202"/>
      <c r="CO271" s="202"/>
      <c r="CP271" s="202"/>
      <c r="CQ271" s="202"/>
      <c r="CR271" s="202"/>
      <c r="CS271" s="202"/>
      <c r="CT271" s="202"/>
      <c r="CU271" s="202"/>
      <c r="CV271" s="202"/>
      <c r="CW271" s="202"/>
      <c r="CX271" s="202"/>
      <c r="CY271" s="202"/>
      <c r="CZ271" s="202"/>
      <c r="DA271" s="202"/>
      <c r="DB271" s="202"/>
      <c r="DC271" s="202"/>
      <c r="DD271" s="202"/>
      <c r="DE271" s="202"/>
      <c r="DF271" s="202"/>
      <c r="DG271" s="202"/>
      <c r="DH271" s="202"/>
      <c r="DI271" s="202"/>
      <c r="DJ271" s="202"/>
      <c r="DK271" s="202"/>
      <c r="DL271" s="202"/>
      <c r="DM271" s="202"/>
      <c r="DN271" s="202"/>
      <c r="DO271" s="202"/>
      <c r="DP271" s="202"/>
      <c r="DQ271" s="202"/>
      <c r="DR271" s="202"/>
      <c r="DS271" s="202"/>
      <c r="DT271" s="202"/>
      <c r="DU271" s="202"/>
      <c r="DV271" s="202"/>
      <c r="DW271" s="202"/>
      <c r="DX271" s="202"/>
      <c r="DY271" s="202"/>
      <c r="DZ271" s="202"/>
      <c r="EA271" s="202"/>
      <c r="EB271" s="202"/>
      <c r="EC271" s="202"/>
      <c r="ED271" s="202"/>
      <c r="EE271" s="202"/>
      <c r="EF271" s="202"/>
      <c r="EG271" s="202"/>
      <c r="EH271" s="202"/>
      <c r="EI271" s="202"/>
      <c r="EJ271" s="202"/>
      <c r="EK271" s="202"/>
      <c r="EL271" s="202"/>
      <c r="EM271" s="202"/>
      <c r="EN271" s="202"/>
      <c r="EO271" s="202"/>
      <c r="EP271" s="202"/>
      <c r="EQ271" s="202"/>
      <c r="ER271" s="202"/>
      <c r="ES271" s="202"/>
      <c r="ET271" s="202"/>
      <c r="EU271" s="202"/>
      <c r="EV271" s="202"/>
      <c r="EW271" s="202"/>
      <c r="EX271" s="202"/>
      <c r="EY271" s="202"/>
      <c r="EZ271" s="202"/>
      <c r="FA271" s="202"/>
      <c r="FB271" s="202"/>
      <c r="FC271" s="202"/>
      <c r="FD271" s="202"/>
      <c r="FE271" s="202"/>
      <c r="FF271" s="202"/>
      <c r="FG271" s="202"/>
      <c r="FH271" s="202"/>
      <c r="FI271" s="202"/>
      <c r="FJ271" s="202"/>
      <c r="FK271" s="202"/>
      <c r="FL271" s="202"/>
      <c r="FM271" s="202"/>
      <c r="FN271" s="202"/>
      <c r="FO271" s="202"/>
      <c r="FP271" s="202"/>
      <c r="FQ271" s="202"/>
      <c r="FR271" s="202"/>
      <c r="FS271" s="202"/>
      <c r="FT271" s="202"/>
      <c r="FU271" s="202"/>
      <c r="FV271" s="202"/>
      <c r="FW271" s="202"/>
      <c r="FX271" s="202"/>
      <c r="FY271" s="202"/>
      <c r="FZ271" s="202"/>
      <c r="GA271" s="202"/>
      <c r="GB271" s="202"/>
    </row>
    <row r="272" spans="1:185" x14ac:dyDescent="0.2">
      <c r="A272" s="205">
        <f t="shared" ref="A272:A335" si="5">IFERROR(VALUE(LEFT(B272,4)),"")</f>
        <v>5961</v>
      </c>
      <c r="B272" s="204" t="s">
        <v>2938</v>
      </c>
      <c r="C272" s="211">
        <v>141</v>
      </c>
      <c r="D272" s="212">
        <v>26.700000762939453</v>
      </c>
      <c r="E272" s="213">
        <v>0.4</v>
      </c>
      <c r="F272" s="211">
        <v>140</v>
      </c>
      <c r="G272" s="211">
        <v>1</v>
      </c>
      <c r="H272" s="214" t="s">
        <v>4179</v>
      </c>
      <c r="I272" s="214" t="s">
        <v>4180</v>
      </c>
      <c r="J272" s="212">
        <v>2.5</v>
      </c>
      <c r="K272" s="213">
        <v>0.32</v>
      </c>
      <c r="L272" s="211">
        <v>138</v>
      </c>
      <c r="M272" s="211">
        <v>3</v>
      </c>
      <c r="N272" s="214" t="s">
        <v>2509</v>
      </c>
      <c r="O272" s="214" t="s">
        <v>2510</v>
      </c>
      <c r="P272" s="212">
        <v>7.5</v>
      </c>
      <c r="Q272" s="213">
        <v>0.4</v>
      </c>
      <c r="R272" s="211">
        <v>141</v>
      </c>
      <c r="T272" s="214" t="s">
        <v>1545</v>
      </c>
      <c r="V272" s="212">
        <v>10.800000190734863</v>
      </c>
      <c r="W272" s="213">
        <v>0.45</v>
      </c>
      <c r="X272" s="211">
        <v>133</v>
      </c>
      <c r="Y272" s="211">
        <v>8</v>
      </c>
      <c r="Z272" s="214" t="s">
        <v>3398</v>
      </c>
      <c r="AA272" s="214" t="s">
        <v>3399</v>
      </c>
      <c r="AB272" s="212">
        <v>5.9000000953674316</v>
      </c>
      <c r="AC272" s="213">
        <v>0.39</v>
      </c>
      <c r="AD272" s="211">
        <v>138</v>
      </c>
      <c r="AE272" s="211">
        <v>3</v>
      </c>
      <c r="AF272" s="214" t="s">
        <v>2509</v>
      </c>
      <c r="AG272" s="214" t="s">
        <v>2510</v>
      </c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  <c r="BF272" s="202"/>
      <c r="BG272" s="202"/>
      <c r="BH272" s="202"/>
      <c r="BI272" s="202"/>
      <c r="BJ272" s="202"/>
      <c r="BK272" s="202"/>
      <c r="BL272" s="202"/>
      <c r="BM272" s="202"/>
      <c r="BN272" s="202"/>
      <c r="BO272" s="202"/>
      <c r="BP272" s="202"/>
      <c r="BQ272" s="202"/>
      <c r="BR272" s="202"/>
      <c r="BS272" s="202"/>
      <c r="BT272" s="202"/>
      <c r="BU272" s="202"/>
      <c r="BV272" s="202"/>
      <c r="BW272" s="202"/>
      <c r="BX272" s="202"/>
      <c r="BY272" s="202"/>
      <c r="BZ272" s="202"/>
      <c r="CA272" s="202"/>
      <c r="CB272" s="202"/>
      <c r="CC272" s="202"/>
      <c r="CD272" s="202"/>
      <c r="CE272" s="202"/>
      <c r="CF272" s="202"/>
      <c r="CG272" s="202"/>
      <c r="CH272" s="202"/>
      <c r="CI272" s="202"/>
      <c r="CJ272" s="202"/>
      <c r="CK272" s="202"/>
      <c r="CL272" s="202"/>
      <c r="CM272" s="202"/>
      <c r="CN272" s="202"/>
      <c r="CO272" s="202"/>
      <c r="CP272" s="202"/>
      <c r="CQ272" s="202"/>
      <c r="CR272" s="202"/>
      <c r="CS272" s="202"/>
      <c r="CT272" s="202"/>
      <c r="CU272" s="202"/>
      <c r="CV272" s="202"/>
      <c r="CW272" s="202"/>
      <c r="CX272" s="202"/>
      <c r="CY272" s="202"/>
      <c r="CZ272" s="202"/>
      <c r="DA272" s="202"/>
      <c r="DB272" s="202"/>
      <c r="DC272" s="202"/>
      <c r="DD272" s="202"/>
      <c r="DE272" s="202"/>
      <c r="DF272" s="202"/>
      <c r="DG272" s="202"/>
      <c r="DH272" s="202"/>
      <c r="DI272" s="202"/>
      <c r="DJ272" s="202"/>
      <c r="DK272" s="202"/>
      <c r="DL272" s="202"/>
      <c r="DM272" s="202"/>
      <c r="DN272" s="202"/>
      <c r="DO272" s="202"/>
      <c r="DP272" s="202"/>
      <c r="DQ272" s="202"/>
      <c r="DR272" s="202"/>
      <c r="DS272" s="202"/>
      <c r="DT272" s="202"/>
      <c r="DU272" s="202"/>
      <c r="DV272" s="202"/>
      <c r="DW272" s="202"/>
      <c r="DX272" s="202"/>
      <c r="DY272" s="202"/>
      <c r="DZ272" s="202"/>
      <c r="EA272" s="202"/>
      <c r="EB272" s="202"/>
      <c r="EC272" s="202"/>
      <c r="ED272" s="202"/>
      <c r="EE272" s="202"/>
      <c r="EF272" s="202"/>
      <c r="EG272" s="202"/>
      <c r="EH272" s="202"/>
      <c r="EI272" s="202"/>
      <c r="EJ272" s="202"/>
      <c r="EK272" s="202"/>
      <c r="EL272" s="202"/>
      <c r="EM272" s="202"/>
      <c r="EN272" s="202"/>
      <c r="EO272" s="202"/>
      <c r="EP272" s="202"/>
      <c r="EQ272" s="202"/>
      <c r="ER272" s="202"/>
      <c r="ES272" s="202"/>
      <c r="ET272" s="202"/>
      <c r="EU272" s="202"/>
      <c r="EV272" s="202"/>
      <c r="EW272" s="202"/>
      <c r="EX272" s="202"/>
      <c r="EY272" s="202"/>
      <c r="EZ272" s="202"/>
      <c r="FA272" s="202"/>
      <c r="FB272" s="202"/>
      <c r="FC272" s="202"/>
      <c r="FD272" s="202"/>
      <c r="FE272" s="202"/>
      <c r="FF272" s="202"/>
      <c r="FG272" s="202"/>
      <c r="FH272" s="202"/>
      <c r="FI272" s="202"/>
      <c r="FJ272" s="202"/>
      <c r="FK272" s="202"/>
      <c r="FL272" s="202"/>
      <c r="FM272" s="202"/>
      <c r="FN272" s="202"/>
      <c r="FO272" s="202"/>
      <c r="FP272" s="202"/>
      <c r="FQ272" s="202"/>
      <c r="FR272" s="202"/>
      <c r="FS272" s="202"/>
      <c r="FT272" s="202"/>
      <c r="FU272" s="202"/>
      <c r="FV272" s="202"/>
      <c r="FW272" s="202"/>
      <c r="FX272" s="202"/>
      <c r="FY272" s="202"/>
      <c r="FZ272" s="202"/>
      <c r="GA272" s="202"/>
      <c r="GB272" s="202"/>
    </row>
    <row r="273" spans="1:184" x14ac:dyDescent="0.2">
      <c r="A273" s="205">
        <f t="shared" si="5"/>
        <v>5971</v>
      </c>
      <c r="B273" s="215" t="s">
        <v>2943</v>
      </c>
      <c r="C273" s="216">
        <v>20</v>
      </c>
      <c r="D273" s="217">
        <v>27.200000762939453</v>
      </c>
      <c r="E273" s="218">
        <v>0.41</v>
      </c>
      <c r="F273" s="216">
        <v>19</v>
      </c>
      <c r="G273" s="216">
        <v>1</v>
      </c>
      <c r="H273" s="219" t="s">
        <v>1982</v>
      </c>
      <c r="I273" s="219" t="s">
        <v>1983</v>
      </c>
      <c r="J273" s="217">
        <v>2.7999999523162842</v>
      </c>
      <c r="K273" s="218">
        <v>0.35</v>
      </c>
      <c r="L273" s="216">
        <v>19</v>
      </c>
      <c r="M273" s="216">
        <v>1</v>
      </c>
      <c r="N273" s="219" t="s">
        <v>1982</v>
      </c>
      <c r="O273" s="219" t="s">
        <v>1983</v>
      </c>
      <c r="P273" s="217">
        <v>6.8000001907348633</v>
      </c>
      <c r="Q273" s="218">
        <v>0.36</v>
      </c>
      <c r="R273" s="216">
        <v>19</v>
      </c>
      <c r="S273" s="216">
        <v>1</v>
      </c>
      <c r="T273" s="219" t="s">
        <v>1982</v>
      </c>
      <c r="U273" s="219" t="s">
        <v>1983</v>
      </c>
      <c r="V273" s="217">
        <v>11.600000381469727</v>
      </c>
      <c r="W273" s="218">
        <v>0.48</v>
      </c>
      <c r="X273" s="216">
        <v>18</v>
      </c>
      <c r="Y273" s="216">
        <v>2</v>
      </c>
      <c r="Z273" s="219" t="s">
        <v>1755</v>
      </c>
      <c r="AA273" s="219" t="s">
        <v>1756</v>
      </c>
      <c r="AB273" s="217">
        <v>6.1999998092651367</v>
      </c>
      <c r="AC273" s="218">
        <v>0.41</v>
      </c>
      <c r="AD273" s="216">
        <v>18</v>
      </c>
      <c r="AE273" s="216">
        <v>2</v>
      </c>
      <c r="AF273" s="219" t="s">
        <v>1755</v>
      </c>
      <c r="AG273" s="219" t="s">
        <v>1756</v>
      </c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  <c r="BF273" s="202"/>
      <c r="BG273" s="202"/>
      <c r="BH273" s="202"/>
      <c r="BI273" s="202"/>
      <c r="BJ273" s="202"/>
      <c r="BK273" s="202"/>
      <c r="BL273" s="202"/>
      <c r="BM273" s="202"/>
      <c r="BN273" s="202"/>
      <c r="BO273" s="202"/>
      <c r="BP273" s="202"/>
      <c r="BQ273" s="202"/>
      <c r="BR273" s="202"/>
      <c r="BS273" s="202"/>
      <c r="BT273" s="202"/>
      <c r="BU273" s="202"/>
      <c r="BV273" s="202"/>
      <c r="BW273" s="202"/>
      <c r="BX273" s="202"/>
      <c r="BY273" s="202"/>
      <c r="BZ273" s="202"/>
      <c r="CA273" s="202"/>
      <c r="CB273" s="202"/>
      <c r="CC273" s="202"/>
      <c r="CD273" s="202"/>
      <c r="CE273" s="202"/>
      <c r="CF273" s="202"/>
      <c r="CG273" s="202"/>
      <c r="CH273" s="202"/>
      <c r="CI273" s="202"/>
      <c r="CJ273" s="202"/>
      <c r="CK273" s="202"/>
      <c r="CL273" s="202"/>
      <c r="CM273" s="202"/>
      <c r="CN273" s="202"/>
      <c r="CO273" s="202"/>
      <c r="CP273" s="202"/>
      <c r="CQ273" s="202"/>
      <c r="CR273" s="202"/>
      <c r="CS273" s="202"/>
      <c r="CT273" s="202"/>
      <c r="CU273" s="202"/>
      <c r="CV273" s="202"/>
      <c r="CW273" s="202"/>
      <c r="CX273" s="202"/>
      <c r="CY273" s="202"/>
      <c r="CZ273" s="202"/>
      <c r="DA273" s="202"/>
      <c r="DB273" s="202"/>
      <c r="DC273" s="202"/>
      <c r="DD273" s="202"/>
      <c r="DE273" s="202"/>
      <c r="DF273" s="202"/>
      <c r="DG273" s="202"/>
      <c r="DH273" s="202"/>
      <c r="DI273" s="202"/>
      <c r="DJ273" s="202"/>
      <c r="DK273" s="202"/>
      <c r="DL273" s="202"/>
      <c r="DM273" s="202"/>
      <c r="DN273" s="202"/>
      <c r="DO273" s="202"/>
      <c r="DP273" s="202"/>
      <c r="DQ273" s="202"/>
      <c r="DR273" s="202"/>
      <c r="DS273" s="202"/>
      <c r="DT273" s="202"/>
      <c r="DU273" s="202"/>
      <c r="DV273" s="202"/>
      <c r="DW273" s="202"/>
      <c r="DX273" s="202"/>
      <c r="DY273" s="202"/>
      <c r="DZ273" s="202"/>
      <c r="EA273" s="202"/>
      <c r="EB273" s="202"/>
      <c r="EC273" s="202"/>
      <c r="ED273" s="202"/>
      <c r="EE273" s="202"/>
      <c r="EF273" s="202"/>
      <c r="EG273" s="202"/>
      <c r="EH273" s="202"/>
      <c r="EI273" s="202"/>
      <c r="EJ273" s="202"/>
      <c r="EK273" s="202"/>
      <c r="EL273" s="202"/>
      <c r="EM273" s="202"/>
      <c r="EN273" s="202"/>
      <c r="EO273" s="202"/>
      <c r="EP273" s="202"/>
      <c r="EQ273" s="202"/>
      <c r="ER273" s="202"/>
      <c r="ES273" s="202"/>
      <c r="ET273" s="202"/>
      <c r="EU273" s="202"/>
      <c r="EV273" s="202"/>
      <c r="EW273" s="202"/>
      <c r="EX273" s="202"/>
      <c r="EY273" s="202"/>
      <c r="EZ273" s="202"/>
      <c r="FA273" s="202"/>
      <c r="FB273" s="202"/>
      <c r="FC273" s="202"/>
      <c r="FD273" s="202"/>
      <c r="FE273" s="202"/>
      <c r="FF273" s="202"/>
      <c r="FG273" s="202"/>
      <c r="FH273" s="202"/>
      <c r="FI273" s="202"/>
      <c r="FJ273" s="202"/>
      <c r="FK273" s="202"/>
      <c r="FL273" s="202"/>
      <c r="FM273" s="202"/>
      <c r="FN273" s="202"/>
      <c r="FO273" s="202"/>
      <c r="FP273" s="202"/>
      <c r="FQ273" s="202"/>
      <c r="FR273" s="202"/>
      <c r="FS273" s="202"/>
      <c r="FT273" s="202"/>
      <c r="FU273" s="202"/>
      <c r="FV273" s="202"/>
      <c r="FW273" s="202"/>
      <c r="FX273" s="202"/>
      <c r="FY273" s="202"/>
      <c r="FZ273" s="202"/>
      <c r="GA273" s="202"/>
      <c r="GB273" s="202"/>
    </row>
    <row r="274" spans="1:184" x14ac:dyDescent="0.2">
      <c r="A274" s="205">
        <f t="shared" si="5"/>
        <v>5981</v>
      </c>
      <c r="B274" s="204" t="s">
        <v>2944</v>
      </c>
      <c r="C274" s="211">
        <v>98</v>
      </c>
      <c r="D274" s="212">
        <v>31.700000762939453</v>
      </c>
      <c r="E274" s="213">
        <v>0.48</v>
      </c>
      <c r="F274" s="211">
        <v>92</v>
      </c>
      <c r="G274" s="211">
        <v>6</v>
      </c>
      <c r="H274" s="214" t="s">
        <v>1624</v>
      </c>
      <c r="I274" s="214" t="s">
        <v>1625</v>
      </c>
      <c r="J274" s="212">
        <v>2.7999999523162842</v>
      </c>
      <c r="K274" s="213">
        <v>0.35</v>
      </c>
      <c r="L274" s="211">
        <v>93</v>
      </c>
      <c r="M274" s="211">
        <v>5</v>
      </c>
      <c r="N274" s="214" t="s">
        <v>3157</v>
      </c>
      <c r="O274" s="214" t="s">
        <v>3158</v>
      </c>
      <c r="P274" s="212">
        <v>8.6999998092651367</v>
      </c>
      <c r="Q274" s="213">
        <v>0.46</v>
      </c>
      <c r="R274" s="211">
        <v>94</v>
      </c>
      <c r="S274" s="211">
        <v>4</v>
      </c>
      <c r="T274" s="214" t="s">
        <v>1912</v>
      </c>
      <c r="U274" s="214" t="s">
        <v>1913</v>
      </c>
      <c r="V274" s="212">
        <v>13.199999809265137</v>
      </c>
      <c r="W274" s="213">
        <v>0.55000000000000004</v>
      </c>
      <c r="X274" s="211">
        <v>73</v>
      </c>
      <c r="Y274" s="211">
        <v>25</v>
      </c>
      <c r="Z274" s="214" t="s">
        <v>4609</v>
      </c>
      <c r="AA274" s="214" t="s">
        <v>4610</v>
      </c>
      <c r="AB274" s="212">
        <v>7</v>
      </c>
      <c r="AC274" s="213">
        <v>0.46</v>
      </c>
      <c r="AD274" s="211">
        <v>87</v>
      </c>
      <c r="AE274" s="211">
        <v>11</v>
      </c>
      <c r="AF274" s="214" t="s">
        <v>4964</v>
      </c>
      <c r="AG274" s="214" t="s">
        <v>4965</v>
      </c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  <c r="BF274" s="202"/>
      <c r="BG274" s="202"/>
      <c r="BH274" s="202"/>
      <c r="BI274" s="202"/>
      <c r="BJ274" s="202"/>
      <c r="BK274" s="202"/>
      <c r="BL274" s="202"/>
      <c r="BM274" s="202"/>
      <c r="BN274" s="202"/>
      <c r="BO274" s="202"/>
      <c r="BP274" s="202"/>
      <c r="BQ274" s="202"/>
      <c r="BR274" s="202"/>
      <c r="BS274" s="202"/>
      <c r="BT274" s="202"/>
      <c r="BU274" s="202"/>
      <c r="BV274" s="202"/>
      <c r="BW274" s="202"/>
      <c r="BX274" s="202"/>
      <c r="BY274" s="202"/>
      <c r="BZ274" s="202"/>
      <c r="CA274" s="202"/>
      <c r="CB274" s="202"/>
      <c r="CC274" s="202"/>
      <c r="CD274" s="202"/>
      <c r="CE274" s="202"/>
      <c r="CF274" s="202"/>
      <c r="CG274" s="202"/>
      <c r="CH274" s="202"/>
      <c r="CI274" s="202"/>
      <c r="CJ274" s="202"/>
      <c r="CK274" s="202"/>
      <c r="CL274" s="202"/>
      <c r="CM274" s="202"/>
      <c r="CN274" s="202"/>
      <c r="CO274" s="202"/>
      <c r="CP274" s="202"/>
      <c r="CQ274" s="202"/>
      <c r="CR274" s="202"/>
      <c r="CS274" s="202"/>
      <c r="CT274" s="202"/>
      <c r="CU274" s="202"/>
      <c r="CV274" s="202"/>
      <c r="CW274" s="202"/>
      <c r="CX274" s="202"/>
      <c r="CY274" s="202"/>
      <c r="CZ274" s="202"/>
      <c r="DA274" s="202"/>
      <c r="DB274" s="202"/>
      <c r="DC274" s="202"/>
      <c r="DD274" s="202"/>
      <c r="DE274" s="202"/>
      <c r="DF274" s="202"/>
      <c r="DG274" s="202"/>
      <c r="DH274" s="202"/>
      <c r="DI274" s="202"/>
      <c r="DJ274" s="202"/>
      <c r="DK274" s="202"/>
      <c r="DL274" s="202"/>
      <c r="DM274" s="202"/>
      <c r="DN274" s="202"/>
      <c r="DO274" s="202"/>
      <c r="DP274" s="202"/>
      <c r="DQ274" s="202"/>
      <c r="DR274" s="202"/>
      <c r="DS274" s="202"/>
      <c r="DT274" s="202"/>
      <c r="DU274" s="202"/>
      <c r="DV274" s="202"/>
      <c r="DW274" s="202"/>
      <c r="DX274" s="202"/>
      <c r="DY274" s="202"/>
      <c r="DZ274" s="202"/>
      <c r="EA274" s="202"/>
      <c r="EB274" s="202"/>
      <c r="EC274" s="202"/>
      <c r="ED274" s="202"/>
      <c r="EE274" s="202"/>
      <c r="EF274" s="202"/>
      <c r="EG274" s="202"/>
      <c r="EH274" s="202"/>
      <c r="EI274" s="202"/>
      <c r="EJ274" s="202"/>
      <c r="EK274" s="202"/>
      <c r="EL274" s="202"/>
      <c r="EM274" s="202"/>
      <c r="EN274" s="202"/>
      <c r="EO274" s="202"/>
      <c r="EP274" s="202"/>
      <c r="EQ274" s="202"/>
      <c r="ER274" s="202"/>
      <c r="ES274" s="202"/>
      <c r="ET274" s="202"/>
      <c r="EU274" s="202"/>
      <c r="EV274" s="202"/>
      <c r="EW274" s="202"/>
      <c r="EX274" s="202"/>
      <c r="EY274" s="202"/>
      <c r="EZ274" s="202"/>
      <c r="FA274" s="202"/>
      <c r="FB274" s="202"/>
      <c r="FC274" s="202"/>
      <c r="FD274" s="202"/>
      <c r="FE274" s="202"/>
      <c r="FF274" s="202"/>
      <c r="FG274" s="202"/>
      <c r="FH274" s="202"/>
      <c r="FI274" s="202"/>
      <c r="FJ274" s="202"/>
      <c r="FK274" s="202"/>
      <c r="FL274" s="202"/>
      <c r="FM274" s="202"/>
      <c r="FN274" s="202"/>
      <c r="FO274" s="202"/>
      <c r="FP274" s="202"/>
      <c r="FQ274" s="202"/>
      <c r="FR274" s="202"/>
      <c r="FS274" s="202"/>
      <c r="FT274" s="202"/>
      <c r="FU274" s="202"/>
      <c r="FV274" s="202"/>
      <c r="FW274" s="202"/>
      <c r="FX274" s="202"/>
      <c r="FY274" s="202"/>
      <c r="FZ274" s="202"/>
      <c r="GA274" s="202"/>
      <c r="GB274" s="202"/>
    </row>
    <row r="275" spans="1:184" x14ac:dyDescent="0.2">
      <c r="A275" s="205">
        <f t="shared" si="5"/>
        <v>5991</v>
      </c>
      <c r="B275" s="215" t="s">
        <v>2945</v>
      </c>
      <c r="C275" s="216">
        <v>120</v>
      </c>
      <c r="D275" s="217">
        <v>24.600000381469727</v>
      </c>
      <c r="E275" s="218">
        <v>0.37</v>
      </c>
      <c r="F275" s="216">
        <v>118</v>
      </c>
      <c r="G275" s="216">
        <v>2</v>
      </c>
      <c r="H275" s="219" t="s">
        <v>2370</v>
      </c>
      <c r="I275" s="219" t="s">
        <v>2371</v>
      </c>
      <c r="J275" s="217">
        <v>2.5</v>
      </c>
      <c r="K275" s="218">
        <v>0.31</v>
      </c>
      <c r="L275" s="216">
        <v>115</v>
      </c>
      <c r="M275" s="216">
        <v>5</v>
      </c>
      <c r="N275" s="219" t="s">
        <v>1769</v>
      </c>
      <c r="O275" s="219" t="s">
        <v>1770</v>
      </c>
      <c r="P275" s="217">
        <v>6.9000000953674316</v>
      </c>
      <c r="Q275" s="218">
        <v>0.36</v>
      </c>
      <c r="R275" s="216">
        <v>120</v>
      </c>
      <c r="T275" s="219" t="s">
        <v>1545</v>
      </c>
      <c r="V275" s="217">
        <v>9.8000001907348633</v>
      </c>
      <c r="W275" s="218">
        <v>0.41</v>
      </c>
      <c r="X275" s="216">
        <v>111</v>
      </c>
      <c r="Y275" s="216">
        <v>9</v>
      </c>
      <c r="Z275" s="219" t="s">
        <v>2757</v>
      </c>
      <c r="AA275" s="219" t="s">
        <v>2758</v>
      </c>
      <c r="AB275" s="217">
        <v>5.4000000953674316</v>
      </c>
      <c r="AC275" s="218">
        <v>0.36</v>
      </c>
      <c r="AD275" s="216">
        <v>115</v>
      </c>
      <c r="AE275" s="216">
        <v>5</v>
      </c>
      <c r="AF275" s="219" t="s">
        <v>1769</v>
      </c>
      <c r="AG275" s="219" t="s">
        <v>1770</v>
      </c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  <c r="BF275" s="202"/>
      <c r="BG275" s="202"/>
      <c r="BH275" s="202"/>
      <c r="BI275" s="202"/>
      <c r="BJ275" s="202"/>
      <c r="BK275" s="202"/>
      <c r="BL275" s="202"/>
      <c r="BM275" s="202"/>
      <c r="BN275" s="202"/>
      <c r="BO275" s="202"/>
      <c r="BP275" s="202"/>
      <c r="BQ275" s="202"/>
      <c r="BR275" s="202"/>
      <c r="BS275" s="202"/>
      <c r="BT275" s="202"/>
      <c r="BU275" s="202"/>
      <c r="BV275" s="202"/>
      <c r="BW275" s="202"/>
      <c r="BX275" s="202"/>
      <c r="BY275" s="202"/>
      <c r="BZ275" s="202"/>
      <c r="CA275" s="202"/>
      <c r="CB275" s="202"/>
      <c r="CC275" s="202"/>
      <c r="CD275" s="202"/>
      <c r="CE275" s="202"/>
      <c r="CF275" s="202"/>
      <c r="CG275" s="202"/>
      <c r="CH275" s="202"/>
      <c r="CI275" s="202"/>
      <c r="CJ275" s="202"/>
      <c r="CK275" s="202"/>
      <c r="CL275" s="202"/>
      <c r="CM275" s="202"/>
      <c r="CN275" s="202"/>
      <c r="CO275" s="202"/>
      <c r="CP275" s="202"/>
      <c r="CQ275" s="202"/>
      <c r="CR275" s="202"/>
      <c r="CS275" s="202"/>
      <c r="CT275" s="202"/>
      <c r="CU275" s="202"/>
      <c r="CV275" s="202"/>
      <c r="CW275" s="202"/>
      <c r="CX275" s="202"/>
      <c r="CY275" s="202"/>
      <c r="CZ275" s="202"/>
      <c r="DA275" s="202"/>
      <c r="DB275" s="202"/>
      <c r="DC275" s="202"/>
      <c r="DD275" s="202"/>
      <c r="DE275" s="202"/>
      <c r="DF275" s="202"/>
      <c r="DG275" s="202"/>
      <c r="DH275" s="202"/>
      <c r="DI275" s="202"/>
      <c r="DJ275" s="202"/>
      <c r="DK275" s="202"/>
      <c r="DL275" s="202"/>
      <c r="DM275" s="202"/>
      <c r="DN275" s="202"/>
      <c r="DO275" s="202"/>
      <c r="DP275" s="202"/>
      <c r="DQ275" s="202"/>
      <c r="DR275" s="202"/>
      <c r="DS275" s="202"/>
      <c r="DT275" s="202"/>
      <c r="DU275" s="202"/>
      <c r="DV275" s="202"/>
      <c r="DW275" s="202"/>
      <c r="DX275" s="202"/>
      <c r="DY275" s="202"/>
      <c r="DZ275" s="202"/>
      <c r="EA275" s="202"/>
      <c r="EB275" s="202"/>
      <c r="EC275" s="202"/>
      <c r="ED275" s="202"/>
      <c r="EE275" s="202"/>
      <c r="EF275" s="202"/>
      <c r="EG275" s="202"/>
      <c r="EH275" s="202"/>
      <c r="EI275" s="202"/>
      <c r="EJ275" s="202"/>
      <c r="EK275" s="202"/>
      <c r="EL275" s="202"/>
      <c r="EM275" s="202"/>
      <c r="EN275" s="202"/>
      <c r="EO275" s="202"/>
      <c r="EP275" s="202"/>
      <c r="EQ275" s="202"/>
      <c r="ER275" s="202"/>
      <c r="ES275" s="202"/>
      <c r="ET275" s="202"/>
      <c r="EU275" s="202"/>
      <c r="EV275" s="202"/>
      <c r="EW275" s="202"/>
      <c r="EX275" s="202"/>
      <c r="EY275" s="202"/>
      <c r="EZ275" s="202"/>
      <c r="FA275" s="202"/>
      <c r="FB275" s="202"/>
      <c r="FC275" s="202"/>
      <c r="FD275" s="202"/>
      <c r="FE275" s="202"/>
      <c r="FF275" s="202"/>
      <c r="FG275" s="202"/>
      <c r="FH275" s="202"/>
      <c r="FI275" s="202"/>
      <c r="FJ275" s="202"/>
      <c r="FK275" s="202"/>
      <c r="FL275" s="202"/>
      <c r="FM275" s="202"/>
      <c r="FN275" s="202"/>
      <c r="FO275" s="202"/>
      <c r="FP275" s="202"/>
      <c r="FQ275" s="202"/>
      <c r="FR275" s="202"/>
      <c r="FS275" s="202"/>
      <c r="FT275" s="202"/>
      <c r="FU275" s="202"/>
      <c r="FV275" s="202"/>
      <c r="FW275" s="202"/>
      <c r="FX275" s="202"/>
      <c r="FY275" s="202"/>
      <c r="FZ275" s="202"/>
      <c r="GA275" s="202"/>
      <c r="GB275" s="202"/>
    </row>
    <row r="276" spans="1:184" x14ac:dyDescent="0.2">
      <c r="A276" s="205">
        <f t="shared" si="5"/>
        <v>8017</v>
      </c>
      <c r="B276" s="204" t="s">
        <v>4229</v>
      </c>
      <c r="C276" s="211">
        <v>1</v>
      </c>
      <c r="D276" s="212">
        <v>28</v>
      </c>
      <c r="E276" s="213">
        <v>0.42</v>
      </c>
      <c r="F276" s="211">
        <v>1</v>
      </c>
      <c r="H276" s="214" t="s">
        <v>1545</v>
      </c>
      <c r="J276" s="212">
        <v>3</v>
      </c>
      <c r="K276" s="213">
        <v>0.38</v>
      </c>
      <c r="L276" s="211">
        <v>1</v>
      </c>
      <c r="N276" s="214" t="s">
        <v>1545</v>
      </c>
      <c r="P276" s="212">
        <v>7</v>
      </c>
      <c r="Q276" s="213">
        <v>0.37</v>
      </c>
      <c r="R276" s="211">
        <v>1</v>
      </c>
      <c r="T276" s="214" t="s">
        <v>1545</v>
      </c>
      <c r="V276" s="212">
        <v>12</v>
      </c>
      <c r="W276" s="213">
        <v>0.5</v>
      </c>
      <c r="X276" s="211">
        <v>1</v>
      </c>
      <c r="Z276" s="214" t="s">
        <v>1545</v>
      </c>
      <c r="AB276" s="212">
        <v>6</v>
      </c>
      <c r="AC276" s="213">
        <v>0.4</v>
      </c>
      <c r="AD276" s="211">
        <v>1</v>
      </c>
      <c r="AF276" s="214" t="s">
        <v>1545</v>
      </c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  <c r="BF276" s="202"/>
      <c r="BG276" s="202"/>
      <c r="BH276" s="202"/>
      <c r="BI276" s="202"/>
      <c r="BJ276" s="202"/>
      <c r="BK276" s="202"/>
      <c r="BL276" s="202"/>
      <c r="BM276" s="202"/>
      <c r="BN276" s="202"/>
      <c r="BO276" s="202"/>
      <c r="BP276" s="202"/>
      <c r="BQ276" s="202"/>
      <c r="BR276" s="202"/>
      <c r="BS276" s="202"/>
      <c r="BT276" s="202"/>
      <c r="BU276" s="202"/>
      <c r="BV276" s="202"/>
      <c r="BW276" s="202"/>
      <c r="BX276" s="202"/>
      <c r="BY276" s="202"/>
      <c r="BZ276" s="202"/>
      <c r="CA276" s="202"/>
      <c r="CB276" s="202"/>
      <c r="CC276" s="202"/>
      <c r="CD276" s="202"/>
      <c r="CE276" s="202"/>
      <c r="CF276" s="202"/>
      <c r="CG276" s="202"/>
      <c r="CH276" s="202"/>
      <c r="CI276" s="202"/>
      <c r="CJ276" s="202"/>
      <c r="CK276" s="202"/>
      <c r="CL276" s="202"/>
      <c r="CM276" s="202"/>
      <c r="CN276" s="202"/>
      <c r="CO276" s="202"/>
      <c r="CP276" s="202"/>
      <c r="CQ276" s="202"/>
      <c r="CR276" s="202"/>
      <c r="CS276" s="202"/>
      <c r="CT276" s="202"/>
      <c r="CU276" s="202"/>
      <c r="CV276" s="202"/>
      <c r="CW276" s="202"/>
      <c r="CX276" s="202"/>
      <c r="CY276" s="202"/>
      <c r="CZ276" s="202"/>
      <c r="DA276" s="202"/>
      <c r="DB276" s="202"/>
      <c r="DC276" s="202"/>
      <c r="DD276" s="202"/>
      <c r="DE276" s="202"/>
      <c r="DF276" s="202"/>
      <c r="DG276" s="202"/>
      <c r="DH276" s="202"/>
      <c r="DI276" s="202"/>
      <c r="DJ276" s="202"/>
      <c r="DK276" s="202"/>
      <c r="DL276" s="202"/>
      <c r="DM276" s="202"/>
      <c r="DN276" s="202"/>
      <c r="DO276" s="202"/>
      <c r="DP276" s="202"/>
      <c r="DQ276" s="202"/>
      <c r="DR276" s="202"/>
      <c r="DS276" s="202"/>
      <c r="DT276" s="202"/>
      <c r="DU276" s="202"/>
      <c r="DV276" s="202"/>
      <c r="DW276" s="202"/>
      <c r="DX276" s="202"/>
      <c r="DY276" s="202"/>
      <c r="DZ276" s="202"/>
      <c r="EA276" s="202"/>
      <c r="EB276" s="202"/>
      <c r="EC276" s="202"/>
      <c r="ED276" s="202"/>
      <c r="EE276" s="202"/>
      <c r="EF276" s="202"/>
      <c r="EG276" s="202"/>
      <c r="EH276" s="202"/>
      <c r="EI276" s="202"/>
      <c r="EJ276" s="202"/>
      <c r="EK276" s="202"/>
      <c r="EL276" s="202"/>
      <c r="EM276" s="202"/>
      <c r="EN276" s="202"/>
      <c r="EO276" s="202"/>
      <c r="EP276" s="202"/>
      <c r="EQ276" s="202"/>
      <c r="ER276" s="202"/>
      <c r="ES276" s="202"/>
      <c r="ET276" s="202"/>
      <c r="EU276" s="202"/>
      <c r="EV276" s="202"/>
      <c r="EW276" s="202"/>
      <c r="EX276" s="202"/>
      <c r="EY276" s="202"/>
      <c r="EZ276" s="202"/>
      <c r="FA276" s="202"/>
      <c r="FB276" s="202"/>
      <c r="FC276" s="202"/>
      <c r="FD276" s="202"/>
      <c r="FE276" s="202"/>
      <c r="FF276" s="202"/>
      <c r="FG276" s="202"/>
      <c r="FH276" s="202"/>
      <c r="FI276" s="202"/>
      <c r="FJ276" s="202"/>
      <c r="FK276" s="202"/>
      <c r="FL276" s="202"/>
      <c r="FM276" s="202"/>
      <c r="FN276" s="202"/>
      <c r="FO276" s="202"/>
      <c r="FP276" s="202"/>
      <c r="FQ276" s="202"/>
      <c r="FR276" s="202"/>
      <c r="FS276" s="202"/>
      <c r="FT276" s="202"/>
      <c r="FU276" s="202"/>
      <c r="FV276" s="202"/>
      <c r="FW276" s="202"/>
      <c r="FX276" s="202"/>
      <c r="FY276" s="202"/>
      <c r="FZ276" s="202"/>
      <c r="GA276" s="202"/>
      <c r="GB276" s="202"/>
    </row>
    <row r="277" spans="1:184" x14ac:dyDescent="0.2">
      <c r="A277" s="205">
        <f t="shared" si="5"/>
        <v>8151</v>
      </c>
      <c r="B277" s="215" t="s">
        <v>4230</v>
      </c>
      <c r="C277" s="216">
        <v>8</v>
      </c>
      <c r="D277" s="217">
        <v>20.100000381469727</v>
      </c>
      <c r="E277" s="218">
        <v>0.3</v>
      </c>
      <c r="F277" s="216">
        <v>8</v>
      </c>
      <c r="H277" s="219" t="s">
        <v>1545</v>
      </c>
      <c r="J277" s="217">
        <v>1.7999999523162842</v>
      </c>
      <c r="K277" s="218">
        <v>0.22</v>
      </c>
      <c r="L277" s="216">
        <v>8</v>
      </c>
      <c r="N277" s="219" t="s">
        <v>1545</v>
      </c>
      <c r="P277" s="217">
        <v>5.9000000953674316</v>
      </c>
      <c r="Q277" s="218">
        <v>0.31</v>
      </c>
      <c r="R277" s="216">
        <v>8</v>
      </c>
      <c r="T277" s="219" t="s">
        <v>1545</v>
      </c>
      <c r="V277" s="217">
        <v>7.3000001907348633</v>
      </c>
      <c r="W277" s="218">
        <v>0.3</v>
      </c>
      <c r="X277" s="216">
        <v>8</v>
      </c>
      <c r="Z277" s="219" t="s">
        <v>1545</v>
      </c>
      <c r="AB277" s="217">
        <v>5.3000001907348633</v>
      </c>
      <c r="AC277" s="218">
        <v>0.35</v>
      </c>
      <c r="AD277" s="216">
        <v>8</v>
      </c>
      <c r="AF277" s="219" t="s">
        <v>1545</v>
      </c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  <c r="BF277" s="202"/>
      <c r="BG277" s="202"/>
      <c r="BH277" s="202"/>
      <c r="BI277" s="202"/>
      <c r="BJ277" s="202"/>
      <c r="BK277" s="202"/>
      <c r="BL277" s="202"/>
      <c r="BM277" s="202"/>
      <c r="BN277" s="202"/>
      <c r="BO277" s="202"/>
      <c r="BP277" s="202"/>
      <c r="BQ277" s="202"/>
      <c r="BR277" s="202"/>
      <c r="BS277" s="202"/>
      <c r="BT277" s="202"/>
      <c r="BU277" s="202"/>
      <c r="BV277" s="202"/>
      <c r="BW277" s="202"/>
      <c r="BX277" s="202"/>
      <c r="BY277" s="202"/>
      <c r="BZ277" s="202"/>
      <c r="CA277" s="202"/>
      <c r="CB277" s="202"/>
      <c r="CC277" s="202"/>
      <c r="CD277" s="202"/>
      <c r="CE277" s="202"/>
      <c r="CF277" s="202"/>
      <c r="CG277" s="202"/>
      <c r="CH277" s="202"/>
      <c r="CI277" s="202"/>
      <c r="CJ277" s="202"/>
      <c r="CK277" s="202"/>
      <c r="CL277" s="202"/>
      <c r="CM277" s="202"/>
      <c r="CN277" s="202"/>
      <c r="CO277" s="202"/>
      <c r="CP277" s="202"/>
      <c r="CQ277" s="202"/>
      <c r="CR277" s="202"/>
      <c r="CS277" s="202"/>
      <c r="CT277" s="202"/>
      <c r="CU277" s="202"/>
      <c r="CV277" s="202"/>
      <c r="CW277" s="202"/>
      <c r="CX277" s="202"/>
      <c r="CY277" s="202"/>
      <c r="CZ277" s="202"/>
      <c r="DA277" s="202"/>
      <c r="DB277" s="202"/>
      <c r="DC277" s="202"/>
      <c r="DD277" s="202"/>
      <c r="DE277" s="202"/>
      <c r="DF277" s="202"/>
      <c r="DG277" s="202"/>
      <c r="DH277" s="202"/>
      <c r="DI277" s="202"/>
      <c r="DJ277" s="202"/>
      <c r="DK277" s="202"/>
      <c r="DL277" s="202"/>
      <c r="DM277" s="202"/>
      <c r="DN277" s="202"/>
      <c r="DO277" s="202"/>
      <c r="DP277" s="202"/>
      <c r="DQ277" s="202"/>
      <c r="DR277" s="202"/>
      <c r="DS277" s="202"/>
      <c r="DT277" s="202"/>
      <c r="DU277" s="202"/>
      <c r="DV277" s="202"/>
      <c r="DW277" s="202"/>
      <c r="DX277" s="202"/>
      <c r="DY277" s="202"/>
      <c r="DZ277" s="202"/>
      <c r="EA277" s="202"/>
      <c r="EB277" s="202"/>
      <c r="EC277" s="202"/>
      <c r="ED277" s="202"/>
      <c r="EE277" s="202"/>
      <c r="EF277" s="202"/>
      <c r="EG277" s="202"/>
      <c r="EH277" s="202"/>
      <c r="EI277" s="202"/>
      <c r="EJ277" s="202"/>
      <c r="EK277" s="202"/>
      <c r="EL277" s="202"/>
      <c r="EM277" s="202"/>
      <c r="EN277" s="202"/>
      <c r="EO277" s="202"/>
      <c r="EP277" s="202"/>
      <c r="EQ277" s="202"/>
      <c r="ER277" s="202"/>
      <c r="ES277" s="202"/>
      <c r="ET277" s="202"/>
      <c r="EU277" s="202"/>
      <c r="EV277" s="202"/>
      <c r="EW277" s="202"/>
      <c r="EX277" s="202"/>
      <c r="EY277" s="202"/>
      <c r="EZ277" s="202"/>
      <c r="FA277" s="202"/>
      <c r="FB277" s="202"/>
      <c r="FC277" s="202"/>
      <c r="FD277" s="202"/>
      <c r="FE277" s="202"/>
      <c r="FF277" s="202"/>
      <c r="FG277" s="202"/>
      <c r="FH277" s="202"/>
      <c r="FI277" s="202"/>
      <c r="FJ277" s="202"/>
      <c r="FK277" s="202"/>
      <c r="FL277" s="202"/>
      <c r="FM277" s="202"/>
      <c r="FN277" s="202"/>
      <c r="FO277" s="202"/>
      <c r="FP277" s="202"/>
      <c r="FQ277" s="202"/>
      <c r="FR277" s="202"/>
      <c r="FS277" s="202"/>
      <c r="FT277" s="202"/>
      <c r="FU277" s="202"/>
      <c r="FV277" s="202"/>
      <c r="FW277" s="202"/>
      <c r="FX277" s="202"/>
      <c r="FY277" s="202"/>
      <c r="FZ277" s="202"/>
      <c r="GA277" s="202"/>
      <c r="GB277" s="202"/>
    </row>
    <row r="278" spans="1:184" s="202" customFormat="1" x14ac:dyDescent="0.2">
      <c r="A278" s="205">
        <f t="shared" si="5"/>
        <v>8181</v>
      </c>
      <c r="B278" s="204" t="s">
        <v>4231</v>
      </c>
      <c r="C278" s="211">
        <v>7</v>
      </c>
      <c r="D278" s="212">
        <v>20.899999618530273</v>
      </c>
      <c r="E278" s="213">
        <v>0.32</v>
      </c>
      <c r="F278" s="211">
        <v>7</v>
      </c>
      <c r="H278" s="214" t="s">
        <v>1545</v>
      </c>
      <c r="J278" s="212">
        <v>2</v>
      </c>
      <c r="K278" s="213">
        <v>0.25</v>
      </c>
      <c r="L278" s="211">
        <v>7</v>
      </c>
      <c r="N278" s="214" t="s">
        <v>1545</v>
      </c>
      <c r="P278" s="212">
        <v>6.3000001907348633</v>
      </c>
      <c r="Q278" s="213">
        <v>0.33</v>
      </c>
      <c r="R278" s="211">
        <v>7</v>
      </c>
      <c r="T278" s="214" t="s">
        <v>1545</v>
      </c>
      <c r="V278" s="212">
        <v>8.6999998092651367</v>
      </c>
      <c r="W278" s="213">
        <v>0.36</v>
      </c>
      <c r="X278" s="211">
        <v>7</v>
      </c>
      <c r="Z278" s="214" t="s">
        <v>1545</v>
      </c>
      <c r="AB278" s="212">
        <v>3.9000000953674316</v>
      </c>
      <c r="AC278" s="213">
        <v>0.26</v>
      </c>
      <c r="AD278" s="211">
        <v>7</v>
      </c>
      <c r="AF278" s="214" t="s">
        <v>1545</v>
      </c>
    </row>
    <row r="279" spans="1:184" x14ac:dyDescent="0.2">
      <c r="A279" s="205">
        <f t="shared" si="5"/>
        <v>9732</v>
      </c>
      <c r="B279" s="215" t="s">
        <v>4232</v>
      </c>
      <c r="C279" s="216">
        <v>2</v>
      </c>
      <c r="D279" s="217">
        <v>28.5</v>
      </c>
      <c r="E279" s="218">
        <v>0.43</v>
      </c>
      <c r="F279" s="216">
        <v>2</v>
      </c>
      <c r="H279" s="219" t="s">
        <v>1545</v>
      </c>
      <c r="J279" s="217">
        <v>2</v>
      </c>
      <c r="K279" s="218">
        <v>0.25</v>
      </c>
      <c r="L279" s="216">
        <v>2</v>
      </c>
      <c r="N279" s="219" t="s">
        <v>1545</v>
      </c>
      <c r="P279" s="217">
        <v>7</v>
      </c>
      <c r="Q279" s="218">
        <v>0.37</v>
      </c>
      <c r="R279" s="216">
        <v>2</v>
      </c>
      <c r="T279" s="219" t="s">
        <v>1545</v>
      </c>
      <c r="V279" s="217">
        <v>11.5</v>
      </c>
      <c r="W279" s="218">
        <v>0.48</v>
      </c>
      <c r="X279" s="216">
        <v>2</v>
      </c>
      <c r="Z279" s="219" t="s">
        <v>1545</v>
      </c>
      <c r="AB279" s="217">
        <v>8</v>
      </c>
      <c r="AC279" s="218">
        <v>0.54</v>
      </c>
      <c r="AD279" s="216">
        <v>2</v>
      </c>
      <c r="AF279" s="219" t="s">
        <v>1545</v>
      </c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  <c r="BF279" s="202"/>
      <c r="BG279" s="202"/>
      <c r="BH279" s="202"/>
      <c r="BI279" s="202"/>
      <c r="BJ279" s="202"/>
      <c r="BK279" s="202"/>
      <c r="BL279" s="202"/>
      <c r="BM279" s="202"/>
      <c r="BN279" s="202"/>
      <c r="BO279" s="202"/>
      <c r="BP279" s="202"/>
      <c r="BQ279" s="202"/>
      <c r="BR279" s="202"/>
      <c r="BS279" s="202"/>
      <c r="BT279" s="202"/>
      <c r="BU279" s="202"/>
      <c r="BV279" s="202"/>
      <c r="BW279" s="202"/>
      <c r="BX279" s="202"/>
      <c r="BY279" s="202"/>
      <c r="BZ279" s="202"/>
      <c r="CA279" s="202"/>
      <c r="CB279" s="202"/>
      <c r="CC279" s="202"/>
      <c r="CD279" s="202"/>
      <c r="CE279" s="202"/>
      <c r="CF279" s="202"/>
      <c r="CG279" s="202"/>
      <c r="CH279" s="202"/>
      <c r="CI279" s="202"/>
      <c r="CJ279" s="202"/>
      <c r="CK279" s="202"/>
      <c r="CL279" s="202"/>
      <c r="CM279" s="202"/>
      <c r="CN279" s="202"/>
      <c r="CO279" s="202"/>
      <c r="CP279" s="202"/>
      <c r="CQ279" s="202"/>
      <c r="CR279" s="202"/>
      <c r="CS279" s="202"/>
      <c r="CT279" s="202"/>
      <c r="CU279" s="202"/>
      <c r="CV279" s="202"/>
      <c r="CW279" s="202"/>
      <c r="CX279" s="202"/>
      <c r="CY279" s="202"/>
      <c r="CZ279" s="202"/>
      <c r="DA279" s="202"/>
      <c r="DB279" s="202"/>
      <c r="DC279" s="202"/>
      <c r="DD279" s="202"/>
      <c r="DE279" s="202"/>
      <c r="DF279" s="202"/>
      <c r="DG279" s="202"/>
      <c r="DH279" s="202"/>
      <c r="DI279" s="202"/>
      <c r="DJ279" s="202"/>
      <c r="DK279" s="202"/>
      <c r="DL279" s="202"/>
      <c r="DM279" s="202"/>
      <c r="DN279" s="202"/>
      <c r="DO279" s="202"/>
      <c r="DP279" s="202"/>
      <c r="DQ279" s="202"/>
      <c r="DR279" s="202"/>
      <c r="DS279" s="202"/>
      <c r="DT279" s="202"/>
      <c r="DU279" s="202"/>
      <c r="DV279" s="202"/>
      <c r="DW279" s="202"/>
      <c r="DX279" s="202"/>
      <c r="DY279" s="202"/>
      <c r="DZ279" s="202"/>
      <c r="EA279" s="202"/>
      <c r="EB279" s="202"/>
      <c r="EC279" s="202"/>
      <c r="ED279" s="202"/>
      <c r="EE279" s="202"/>
      <c r="EF279" s="202"/>
      <c r="EG279" s="202"/>
      <c r="EH279" s="202"/>
      <c r="EI279" s="202"/>
      <c r="EJ279" s="202"/>
      <c r="EK279" s="202"/>
      <c r="EL279" s="202"/>
      <c r="EM279" s="202"/>
      <c r="EN279" s="202"/>
      <c r="EO279" s="202"/>
      <c r="EP279" s="202"/>
      <c r="EQ279" s="202"/>
      <c r="ER279" s="202"/>
      <c r="ES279" s="202"/>
      <c r="ET279" s="202"/>
      <c r="EU279" s="202"/>
      <c r="EV279" s="202"/>
      <c r="EW279" s="202"/>
      <c r="EX279" s="202"/>
      <c r="EY279" s="202"/>
      <c r="EZ279" s="202"/>
      <c r="FA279" s="202"/>
      <c r="FB279" s="202"/>
      <c r="FC279" s="202"/>
      <c r="FD279" s="202"/>
      <c r="FE279" s="202"/>
      <c r="FF279" s="202"/>
      <c r="FG279" s="202"/>
      <c r="FH279" s="202"/>
      <c r="FI279" s="202"/>
      <c r="FJ279" s="202"/>
      <c r="FK279" s="202"/>
      <c r="FL279" s="202"/>
      <c r="FM279" s="202"/>
      <c r="FN279" s="202"/>
      <c r="FO279" s="202"/>
      <c r="FP279" s="202"/>
      <c r="FQ279" s="202"/>
      <c r="FR279" s="202"/>
      <c r="FS279" s="202"/>
      <c r="FT279" s="202"/>
      <c r="FU279" s="202"/>
      <c r="FV279" s="202"/>
      <c r="FW279" s="202"/>
      <c r="FX279" s="202"/>
      <c r="FY279" s="202"/>
      <c r="FZ279" s="202"/>
      <c r="GA279" s="202"/>
      <c r="GB279" s="202"/>
    </row>
    <row r="280" spans="1:184" x14ac:dyDescent="0.2">
      <c r="A280" s="205">
        <f t="shared" si="5"/>
        <v>9999</v>
      </c>
      <c r="B280" s="204" t="s">
        <v>4233</v>
      </c>
      <c r="C280" s="211">
        <v>24076</v>
      </c>
      <c r="D280" s="212">
        <v>30.600000381469727</v>
      </c>
      <c r="E280" s="213">
        <v>0.46</v>
      </c>
      <c r="F280" s="211">
        <v>22341</v>
      </c>
      <c r="G280" s="211">
        <v>1735</v>
      </c>
      <c r="H280" s="214" t="s">
        <v>2518</v>
      </c>
      <c r="I280" s="214" t="s">
        <v>2519</v>
      </c>
      <c r="J280" s="212">
        <v>2.9000000953674316</v>
      </c>
      <c r="K280" s="213">
        <v>0.37</v>
      </c>
      <c r="L280" s="211">
        <v>22303</v>
      </c>
      <c r="M280" s="211">
        <v>1773</v>
      </c>
      <c r="N280" s="214" t="s">
        <v>4496</v>
      </c>
      <c r="O280" s="214" t="s">
        <v>4497</v>
      </c>
      <c r="P280" s="212">
        <v>8.3000001907348633</v>
      </c>
      <c r="Q280" s="213">
        <v>0.44</v>
      </c>
      <c r="R280" s="211">
        <v>22975</v>
      </c>
      <c r="S280" s="211">
        <v>1101</v>
      </c>
      <c r="T280" s="214" t="s">
        <v>3209</v>
      </c>
      <c r="U280" s="214" t="s">
        <v>3210</v>
      </c>
      <c r="V280" s="212">
        <v>12.600000381469727</v>
      </c>
      <c r="W280" s="213">
        <v>0.52</v>
      </c>
      <c r="X280" s="211">
        <v>19337</v>
      </c>
      <c r="Y280" s="211">
        <v>4739</v>
      </c>
      <c r="Z280" s="214" t="s">
        <v>4966</v>
      </c>
      <c r="AA280" s="214" t="s">
        <v>4967</v>
      </c>
      <c r="AB280" s="212">
        <v>6.9000000953674316</v>
      </c>
      <c r="AC280" s="213">
        <v>0.46</v>
      </c>
      <c r="AD280" s="211">
        <v>21470</v>
      </c>
      <c r="AE280" s="211">
        <v>2606</v>
      </c>
      <c r="AF280" s="214" t="s">
        <v>4968</v>
      </c>
      <c r="AG280" s="214" t="s">
        <v>4969</v>
      </c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  <c r="BF280" s="202"/>
      <c r="BG280" s="202"/>
      <c r="BH280" s="202"/>
      <c r="BI280" s="202"/>
      <c r="BJ280" s="202"/>
      <c r="BK280" s="202"/>
      <c r="BL280" s="202"/>
      <c r="BM280" s="202"/>
      <c r="BN280" s="202"/>
      <c r="BO280" s="202"/>
      <c r="BP280" s="202"/>
      <c r="BQ280" s="202"/>
      <c r="BR280" s="202"/>
      <c r="BS280" s="202"/>
      <c r="BT280" s="202"/>
      <c r="BU280" s="202"/>
      <c r="BV280" s="202"/>
      <c r="BW280" s="202"/>
      <c r="BX280" s="202"/>
      <c r="BY280" s="202"/>
      <c r="BZ280" s="202"/>
      <c r="CA280" s="202"/>
      <c r="CB280" s="202"/>
      <c r="CC280" s="202"/>
      <c r="CD280" s="202"/>
      <c r="CE280" s="202"/>
      <c r="CF280" s="202"/>
      <c r="CG280" s="202"/>
      <c r="CH280" s="202"/>
      <c r="CI280" s="202"/>
      <c r="CJ280" s="202"/>
      <c r="CK280" s="202"/>
      <c r="CL280" s="202"/>
      <c r="CM280" s="202"/>
      <c r="CN280" s="202"/>
      <c r="CO280" s="202"/>
      <c r="CP280" s="202"/>
      <c r="CQ280" s="202"/>
      <c r="CR280" s="202"/>
      <c r="CS280" s="202"/>
      <c r="CT280" s="202"/>
      <c r="CU280" s="202"/>
      <c r="CV280" s="202"/>
      <c r="CW280" s="202"/>
      <c r="CX280" s="202"/>
      <c r="CY280" s="202"/>
      <c r="CZ280" s="202"/>
      <c r="DA280" s="202"/>
      <c r="DB280" s="202"/>
      <c r="DC280" s="202"/>
      <c r="DD280" s="202"/>
      <c r="DE280" s="202"/>
      <c r="DF280" s="202"/>
      <c r="DG280" s="202"/>
      <c r="DH280" s="202"/>
      <c r="DI280" s="202"/>
      <c r="DJ280" s="202"/>
      <c r="DK280" s="202"/>
      <c r="DL280" s="202"/>
      <c r="DM280" s="202"/>
      <c r="DN280" s="202"/>
      <c r="DO280" s="202"/>
      <c r="DP280" s="202"/>
      <c r="DQ280" s="202"/>
      <c r="DR280" s="202"/>
      <c r="DS280" s="202"/>
      <c r="DT280" s="202"/>
      <c r="DU280" s="202"/>
      <c r="DV280" s="202"/>
      <c r="DW280" s="202"/>
      <c r="DX280" s="202"/>
      <c r="DY280" s="202"/>
      <c r="DZ280" s="202"/>
      <c r="EA280" s="202"/>
      <c r="EB280" s="202"/>
      <c r="EC280" s="202"/>
      <c r="ED280" s="202"/>
      <c r="EE280" s="202"/>
      <c r="EF280" s="202"/>
      <c r="EG280" s="202"/>
      <c r="EH280" s="202"/>
      <c r="EI280" s="202"/>
      <c r="EJ280" s="202"/>
      <c r="EK280" s="202"/>
      <c r="EL280" s="202"/>
      <c r="EM280" s="202"/>
      <c r="EN280" s="202"/>
      <c r="EO280" s="202"/>
      <c r="EP280" s="202"/>
      <c r="EQ280" s="202"/>
      <c r="ER280" s="202"/>
      <c r="ES280" s="202"/>
      <c r="ET280" s="202"/>
      <c r="EU280" s="202"/>
      <c r="EV280" s="202"/>
      <c r="EW280" s="202"/>
      <c r="EX280" s="202"/>
      <c r="EY280" s="202"/>
      <c r="EZ280" s="202"/>
      <c r="FA280" s="202"/>
      <c r="FB280" s="202"/>
      <c r="FC280" s="202"/>
      <c r="FD280" s="202"/>
      <c r="FE280" s="202"/>
      <c r="FF280" s="202"/>
      <c r="FG280" s="202"/>
      <c r="FH280" s="202"/>
      <c r="FI280" s="202"/>
      <c r="FJ280" s="202"/>
      <c r="FK280" s="202"/>
      <c r="FL280" s="202"/>
      <c r="FM280" s="202"/>
      <c r="FN280" s="202"/>
      <c r="FO280" s="202"/>
      <c r="FP280" s="202"/>
      <c r="FQ280" s="202"/>
      <c r="FR280" s="202"/>
      <c r="FS280" s="202"/>
      <c r="FT280" s="202"/>
      <c r="FU280" s="202"/>
      <c r="FV280" s="202"/>
      <c r="FW280" s="202"/>
      <c r="FX280" s="202"/>
      <c r="FY280" s="202"/>
      <c r="FZ280" s="202"/>
      <c r="GA280" s="202"/>
      <c r="GB280" s="202"/>
    </row>
    <row r="281" spans="1:184" x14ac:dyDescent="0.2">
      <c r="A281" s="205" t="str">
        <f t="shared" si="5"/>
        <v/>
      </c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  <c r="BF281" s="202"/>
      <c r="BG281" s="202"/>
      <c r="BH281" s="202"/>
      <c r="BI281" s="202"/>
      <c r="BJ281" s="202"/>
      <c r="BK281" s="202"/>
      <c r="BL281" s="202"/>
      <c r="BM281" s="202"/>
      <c r="BN281" s="202"/>
      <c r="BO281" s="202"/>
      <c r="BP281" s="202"/>
      <c r="BQ281" s="202"/>
      <c r="BR281" s="202"/>
      <c r="BS281" s="202"/>
      <c r="BT281" s="202"/>
      <c r="BU281" s="202"/>
      <c r="BV281" s="202"/>
      <c r="BW281" s="202"/>
      <c r="BX281" s="202"/>
      <c r="BY281" s="202"/>
      <c r="BZ281" s="202"/>
      <c r="CA281" s="202"/>
      <c r="CB281" s="202"/>
      <c r="CC281" s="202"/>
      <c r="CD281" s="202"/>
      <c r="CE281" s="202"/>
      <c r="CF281" s="202"/>
      <c r="CG281" s="202"/>
      <c r="CH281" s="202"/>
      <c r="CI281" s="202"/>
      <c r="CJ281" s="202"/>
      <c r="CK281" s="202"/>
      <c r="CL281" s="202"/>
      <c r="CM281" s="202"/>
      <c r="CN281" s="202"/>
      <c r="CO281" s="202"/>
      <c r="CP281" s="202"/>
      <c r="CQ281" s="202"/>
      <c r="CR281" s="202"/>
      <c r="CS281" s="202"/>
      <c r="CT281" s="202"/>
      <c r="CU281" s="202"/>
      <c r="CV281" s="202"/>
      <c r="CW281" s="202"/>
      <c r="CX281" s="202"/>
      <c r="CY281" s="202"/>
      <c r="CZ281" s="202"/>
      <c r="DA281" s="202"/>
      <c r="DB281" s="202"/>
      <c r="DC281" s="202"/>
      <c r="DD281" s="202"/>
      <c r="DE281" s="202"/>
      <c r="DF281" s="202"/>
      <c r="DG281" s="202"/>
      <c r="DH281" s="202"/>
      <c r="DI281" s="202"/>
      <c r="DJ281" s="202"/>
      <c r="DK281" s="202"/>
      <c r="DL281" s="202"/>
      <c r="DM281" s="202"/>
      <c r="DN281" s="202"/>
      <c r="DO281" s="202"/>
      <c r="DP281" s="202"/>
      <c r="DQ281" s="202"/>
      <c r="DR281" s="202"/>
      <c r="DS281" s="202"/>
      <c r="DT281" s="202"/>
      <c r="DU281" s="202"/>
      <c r="DV281" s="202"/>
      <c r="DW281" s="202"/>
      <c r="DX281" s="202"/>
      <c r="DY281" s="202"/>
      <c r="DZ281" s="202"/>
      <c r="EA281" s="202"/>
      <c r="EB281" s="202"/>
      <c r="EC281" s="202"/>
      <c r="ED281" s="202"/>
      <c r="EE281" s="202"/>
      <c r="EF281" s="202"/>
      <c r="EG281" s="202"/>
      <c r="EH281" s="202"/>
      <c r="EI281" s="202"/>
      <c r="EJ281" s="202"/>
      <c r="EK281" s="202"/>
      <c r="EL281" s="202"/>
      <c r="EM281" s="202"/>
      <c r="EN281" s="202"/>
      <c r="EO281" s="202"/>
      <c r="EP281" s="202"/>
      <c r="EQ281" s="202"/>
      <c r="ER281" s="202"/>
      <c r="ES281" s="202"/>
      <c r="ET281" s="202"/>
      <c r="EU281" s="202"/>
      <c r="EV281" s="202"/>
      <c r="EW281" s="202"/>
      <c r="EX281" s="202"/>
      <c r="EY281" s="202"/>
      <c r="EZ281" s="202"/>
      <c r="FA281" s="202"/>
      <c r="FB281" s="202"/>
      <c r="FC281" s="202"/>
      <c r="FD281" s="202"/>
      <c r="FE281" s="202"/>
      <c r="FF281" s="202"/>
      <c r="FG281" s="202"/>
      <c r="FH281" s="202"/>
      <c r="FI281" s="202"/>
      <c r="FJ281" s="202"/>
      <c r="FK281" s="202"/>
      <c r="FL281" s="202"/>
      <c r="FM281" s="202"/>
      <c r="FN281" s="202"/>
      <c r="FO281" s="202"/>
      <c r="FP281" s="202"/>
      <c r="FQ281" s="202"/>
      <c r="FR281" s="202"/>
      <c r="FS281" s="202"/>
      <c r="FT281" s="202"/>
      <c r="FU281" s="202"/>
      <c r="FV281" s="202"/>
      <c r="FW281" s="202"/>
      <c r="FX281" s="202"/>
      <c r="FY281" s="202"/>
      <c r="FZ281" s="202"/>
      <c r="GA281" s="202"/>
      <c r="GB281" s="202"/>
    </row>
    <row r="282" spans="1:184" x14ac:dyDescent="0.2">
      <c r="A282" s="205" t="str">
        <f t="shared" si="5"/>
        <v/>
      </c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  <c r="BF282" s="202"/>
      <c r="BG282" s="202"/>
      <c r="BH282" s="202"/>
      <c r="BI282" s="202"/>
      <c r="BJ282" s="202"/>
      <c r="BK282" s="202"/>
      <c r="BL282" s="202"/>
      <c r="BM282" s="202"/>
      <c r="BN282" s="202"/>
      <c r="BO282" s="202"/>
      <c r="BP282" s="202"/>
      <c r="BQ282" s="202"/>
      <c r="BR282" s="202"/>
      <c r="BS282" s="202"/>
      <c r="BT282" s="202"/>
      <c r="BU282" s="202"/>
      <c r="BV282" s="202"/>
      <c r="BW282" s="202"/>
      <c r="BX282" s="202"/>
      <c r="BY282" s="202"/>
      <c r="BZ282" s="202"/>
      <c r="CA282" s="202"/>
      <c r="CB282" s="202"/>
      <c r="CC282" s="202"/>
      <c r="CD282" s="202"/>
      <c r="CE282" s="202"/>
      <c r="CF282" s="202"/>
      <c r="CG282" s="202"/>
      <c r="CH282" s="202"/>
      <c r="CI282" s="202"/>
      <c r="CJ282" s="202"/>
      <c r="CK282" s="202"/>
      <c r="CL282" s="202"/>
      <c r="CM282" s="202"/>
      <c r="CN282" s="202"/>
      <c r="CO282" s="202"/>
      <c r="CP282" s="202"/>
      <c r="CQ282" s="202"/>
      <c r="CR282" s="202"/>
      <c r="CS282" s="202"/>
      <c r="CT282" s="202"/>
      <c r="CU282" s="202"/>
      <c r="CV282" s="202"/>
      <c r="CW282" s="202"/>
      <c r="CX282" s="202"/>
      <c r="CY282" s="202"/>
      <c r="CZ282" s="202"/>
      <c r="DA282" s="202"/>
      <c r="DB282" s="202"/>
      <c r="DC282" s="202"/>
      <c r="DD282" s="202"/>
      <c r="DE282" s="202"/>
      <c r="DF282" s="202"/>
      <c r="DG282" s="202"/>
      <c r="DH282" s="202"/>
      <c r="DI282" s="202"/>
      <c r="DJ282" s="202"/>
      <c r="DK282" s="202"/>
      <c r="DL282" s="202"/>
      <c r="DM282" s="202"/>
      <c r="DN282" s="202"/>
      <c r="DO282" s="202"/>
      <c r="DP282" s="202"/>
      <c r="DQ282" s="202"/>
      <c r="DR282" s="202"/>
      <c r="DS282" s="202"/>
      <c r="DT282" s="202"/>
      <c r="DU282" s="202"/>
      <c r="DV282" s="202"/>
      <c r="DW282" s="202"/>
      <c r="DX282" s="202"/>
      <c r="DY282" s="202"/>
      <c r="DZ282" s="202"/>
      <c r="EA282" s="202"/>
      <c r="EB282" s="202"/>
      <c r="EC282" s="202"/>
      <c r="ED282" s="202"/>
      <c r="EE282" s="202"/>
      <c r="EF282" s="202"/>
      <c r="EG282" s="202"/>
      <c r="EH282" s="202"/>
      <c r="EI282" s="202"/>
      <c r="EJ282" s="202"/>
      <c r="EK282" s="202"/>
      <c r="EL282" s="202"/>
      <c r="EM282" s="202"/>
      <c r="EN282" s="202"/>
      <c r="EO282" s="202"/>
      <c r="EP282" s="202"/>
      <c r="EQ282" s="202"/>
      <c r="ER282" s="202"/>
      <c r="ES282" s="202"/>
      <c r="ET282" s="202"/>
      <c r="EU282" s="202"/>
      <c r="EV282" s="202"/>
      <c r="EW282" s="202"/>
      <c r="EX282" s="202"/>
      <c r="EY282" s="202"/>
      <c r="EZ282" s="202"/>
      <c r="FA282" s="202"/>
      <c r="FB282" s="202"/>
      <c r="FC282" s="202"/>
      <c r="FD282" s="202"/>
      <c r="FE282" s="202"/>
      <c r="FF282" s="202"/>
      <c r="FG282" s="202"/>
      <c r="FH282" s="202"/>
      <c r="FI282" s="202"/>
      <c r="FJ282" s="202"/>
      <c r="FK282" s="202"/>
      <c r="FL282" s="202"/>
      <c r="FM282" s="202"/>
      <c r="FN282" s="202"/>
      <c r="FO282" s="202"/>
      <c r="FP282" s="202"/>
      <c r="FQ282" s="202"/>
      <c r="FR282" s="202"/>
      <c r="FS282" s="202"/>
      <c r="FT282" s="202"/>
      <c r="FU282" s="202"/>
      <c r="FV282" s="202"/>
      <c r="FW282" s="202"/>
      <c r="FX282" s="202"/>
      <c r="FY282" s="202"/>
      <c r="FZ282" s="202"/>
      <c r="GA282" s="202"/>
      <c r="GB282" s="202"/>
    </row>
    <row r="283" spans="1:184" x14ac:dyDescent="0.2">
      <c r="A283" s="205" t="str">
        <f t="shared" si="5"/>
        <v/>
      </c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  <c r="BF283" s="202"/>
      <c r="BG283" s="202"/>
      <c r="BH283" s="202"/>
      <c r="BI283" s="202"/>
      <c r="BJ283" s="202"/>
      <c r="BK283" s="202"/>
      <c r="BL283" s="202"/>
      <c r="BM283" s="202"/>
      <c r="BN283" s="202"/>
      <c r="BO283" s="202"/>
      <c r="BP283" s="202"/>
      <c r="BQ283" s="202"/>
      <c r="BR283" s="202"/>
      <c r="BS283" s="202"/>
      <c r="BT283" s="202"/>
      <c r="BU283" s="202"/>
      <c r="BV283" s="202"/>
      <c r="BW283" s="202"/>
      <c r="BX283" s="202"/>
      <c r="BY283" s="202"/>
      <c r="BZ283" s="202"/>
      <c r="CA283" s="202"/>
      <c r="CB283" s="202"/>
      <c r="CC283" s="202"/>
      <c r="CD283" s="202"/>
      <c r="CE283" s="202"/>
      <c r="CF283" s="202"/>
      <c r="CG283" s="202"/>
      <c r="CH283" s="202"/>
      <c r="CI283" s="202"/>
      <c r="CJ283" s="202"/>
      <c r="CK283" s="202"/>
      <c r="CL283" s="202"/>
      <c r="CM283" s="202"/>
      <c r="CN283" s="202"/>
      <c r="CO283" s="202"/>
      <c r="CP283" s="202"/>
      <c r="CQ283" s="202"/>
      <c r="CR283" s="202"/>
      <c r="CS283" s="202"/>
      <c r="CT283" s="202"/>
      <c r="CU283" s="202"/>
      <c r="CV283" s="202"/>
      <c r="CW283" s="202"/>
      <c r="CX283" s="202"/>
      <c r="CY283" s="202"/>
      <c r="CZ283" s="202"/>
      <c r="DA283" s="202"/>
      <c r="DB283" s="202"/>
      <c r="DC283" s="202"/>
      <c r="DD283" s="202"/>
      <c r="DE283" s="202"/>
      <c r="DF283" s="202"/>
      <c r="DG283" s="202"/>
      <c r="DH283" s="202"/>
      <c r="DI283" s="202"/>
      <c r="DJ283" s="202"/>
      <c r="DK283" s="202"/>
      <c r="DL283" s="202"/>
      <c r="DM283" s="202"/>
      <c r="DN283" s="202"/>
      <c r="DO283" s="202"/>
      <c r="DP283" s="202"/>
      <c r="DQ283" s="202"/>
      <c r="DR283" s="202"/>
      <c r="DS283" s="202"/>
      <c r="DT283" s="202"/>
      <c r="DU283" s="202"/>
      <c r="DV283" s="202"/>
      <c r="DW283" s="202"/>
      <c r="DX283" s="202"/>
      <c r="DY283" s="202"/>
      <c r="DZ283" s="202"/>
      <c r="EA283" s="202"/>
      <c r="EB283" s="202"/>
      <c r="EC283" s="202"/>
      <c r="ED283" s="202"/>
      <c r="EE283" s="202"/>
      <c r="EF283" s="202"/>
      <c r="EG283" s="202"/>
      <c r="EH283" s="202"/>
      <c r="EI283" s="202"/>
      <c r="EJ283" s="202"/>
      <c r="EK283" s="202"/>
      <c r="EL283" s="202"/>
      <c r="EM283" s="202"/>
      <c r="EN283" s="202"/>
      <c r="EO283" s="202"/>
      <c r="EP283" s="202"/>
      <c r="EQ283" s="202"/>
      <c r="ER283" s="202"/>
      <c r="ES283" s="202"/>
      <c r="ET283" s="202"/>
      <c r="EU283" s="202"/>
      <c r="EV283" s="202"/>
      <c r="EW283" s="202"/>
      <c r="EX283" s="202"/>
      <c r="EY283" s="202"/>
      <c r="EZ283" s="202"/>
      <c r="FA283" s="202"/>
      <c r="FB283" s="202"/>
      <c r="FC283" s="202"/>
      <c r="FD283" s="202"/>
      <c r="FE283" s="202"/>
      <c r="FF283" s="202"/>
      <c r="FG283" s="202"/>
      <c r="FH283" s="202"/>
      <c r="FI283" s="202"/>
      <c r="FJ283" s="202"/>
      <c r="FK283" s="202"/>
      <c r="FL283" s="202"/>
      <c r="FM283" s="202"/>
      <c r="FN283" s="202"/>
      <c r="FO283" s="202"/>
      <c r="FP283" s="202"/>
      <c r="FQ283" s="202"/>
      <c r="FR283" s="202"/>
      <c r="FS283" s="202"/>
      <c r="FT283" s="202"/>
      <c r="FU283" s="202"/>
      <c r="FV283" s="202"/>
      <c r="FW283" s="202"/>
      <c r="FX283" s="202"/>
      <c r="FY283" s="202"/>
      <c r="FZ283" s="202"/>
      <c r="GA283" s="202"/>
      <c r="GB283" s="202"/>
    </row>
    <row r="284" spans="1:184" x14ac:dyDescent="0.2">
      <c r="A284" s="205" t="str">
        <f t="shared" si="5"/>
        <v/>
      </c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  <c r="BG284" s="202"/>
      <c r="BH284" s="202"/>
      <c r="BI284" s="202"/>
      <c r="BJ284" s="202"/>
      <c r="BK284" s="202"/>
      <c r="BL284" s="202"/>
      <c r="BM284" s="202"/>
      <c r="BN284" s="202"/>
      <c r="BO284" s="202"/>
      <c r="BP284" s="202"/>
      <c r="BQ284" s="202"/>
      <c r="BR284" s="202"/>
      <c r="BS284" s="202"/>
      <c r="BT284" s="202"/>
      <c r="BU284" s="202"/>
      <c r="BV284" s="202"/>
      <c r="BW284" s="202"/>
      <c r="BX284" s="202"/>
      <c r="BY284" s="202"/>
      <c r="BZ284" s="202"/>
      <c r="CA284" s="202"/>
      <c r="CB284" s="202"/>
      <c r="CC284" s="202"/>
      <c r="CD284" s="202"/>
      <c r="CE284" s="202"/>
      <c r="CF284" s="202"/>
      <c r="CG284" s="202"/>
      <c r="CH284" s="202"/>
      <c r="CI284" s="202"/>
      <c r="CJ284" s="202"/>
      <c r="CK284" s="202"/>
      <c r="CL284" s="202"/>
      <c r="CM284" s="202"/>
      <c r="CN284" s="202"/>
      <c r="CO284" s="202"/>
      <c r="CP284" s="202"/>
      <c r="CQ284" s="202"/>
      <c r="CR284" s="202"/>
      <c r="CS284" s="202"/>
      <c r="CT284" s="202"/>
      <c r="CU284" s="202"/>
      <c r="CV284" s="202"/>
      <c r="CW284" s="202"/>
      <c r="CX284" s="202"/>
      <c r="CY284" s="202"/>
      <c r="CZ284" s="202"/>
      <c r="DA284" s="202"/>
      <c r="DB284" s="202"/>
      <c r="DC284" s="202"/>
      <c r="DD284" s="202"/>
      <c r="DE284" s="202"/>
      <c r="DF284" s="202"/>
      <c r="DG284" s="202"/>
      <c r="DH284" s="202"/>
      <c r="DI284" s="202"/>
      <c r="DJ284" s="202"/>
      <c r="DK284" s="202"/>
      <c r="DL284" s="202"/>
      <c r="DM284" s="202"/>
      <c r="DN284" s="202"/>
      <c r="DO284" s="202"/>
      <c r="DP284" s="202"/>
      <c r="DQ284" s="202"/>
      <c r="DR284" s="202"/>
      <c r="DS284" s="202"/>
      <c r="DT284" s="202"/>
      <c r="DU284" s="202"/>
      <c r="DV284" s="202"/>
      <c r="DW284" s="202"/>
      <c r="DX284" s="202"/>
      <c r="DY284" s="202"/>
      <c r="DZ284" s="202"/>
      <c r="EA284" s="202"/>
      <c r="EB284" s="202"/>
      <c r="EC284" s="202"/>
      <c r="ED284" s="202"/>
      <c r="EE284" s="202"/>
      <c r="EF284" s="202"/>
      <c r="EG284" s="202"/>
      <c r="EH284" s="202"/>
      <c r="EI284" s="202"/>
      <c r="EJ284" s="202"/>
      <c r="EK284" s="202"/>
      <c r="EL284" s="202"/>
      <c r="EM284" s="202"/>
      <c r="EN284" s="202"/>
      <c r="EO284" s="202"/>
      <c r="EP284" s="202"/>
      <c r="EQ284" s="202"/>
      <c r="ER284" s="202"/>
      <c r="ES284" s="202"/>
      <c r="ET284" s="202"/>
      <c r="EU284" s="202"/>
      <c r="EV284" s="202"/>
      <c r="EW284" s="202"/>
      <c r="EX284" s="202"/>
      <c r="EY284" s="202"/>
      <c r="EZ284" s="202"/>
      <c r="FA284" s="202"/>
      <c r="FB284" s="202"/>
      <c r="FC284" s="202"/>
      <c r="FD284" s="202"/>
      <c r="FE284" s="202"/>
      <c r="FF284" s="202"/>
      <c r="FG284" s="202"/>
      <c r="FH284" s="202"/>
      <c r="FI284" s="202"/>
      <c r="FJ284" s="202"/>
      <c r="FK284" s="202"/>
      <c r="FL284" s="202"/>
      <c r="FM284" s="202"/>
      <c r="FN284" s="202"/>
      <c r="FO284" s="202"/>
      <c r="FP284" s="202"/>
      <c r="FQ284" s="202"/>
      <c r="FR284" s="202"/>
      <c r="FS284" s="202"/>
      <c r="FT284" s="202"/>
      <c r="FU284" s="202"/>
      <c r="FV284" s="202"/>
      <c r="FW284" s="202"/>
      <c r="FX284" s="202"/>
      <c r="FY284" s="202"/>
      <c r="FZ284" s="202"/>
      <c r="GA284" s="202"/>
      <c r="GB284" s="202"/>
    </row>
    <row r="285" spans="1:184" x14ac:dyDescent="0.2">
      <c r="A285" s="205" t="str">
        <f t="shared" si="5"/>
        <v/>
      </c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  <c r="BF285" s="202"/>
      <c r="BG285" s="202"/>
      <c r="BH285" s="202"/>
      <c r="BI285" s="202"/>
      <c r="BJ285" s="202"/>
      <c r="BK285" s="202"/>
      <c r="BL285" s="202"/>
      <c r="BM285" s="202"/>
      <c r="BN285" s="202"/>
      <c r="BO285" s="202"/>
      <c r="BP285" s="202"/>
      <c r="BQ285" s="202"/>
      <c r="BR285" s="202"/>
      <c r="BS285" s="202"/>
      <c r="BT285" s="202"/>
      <c r="BU285" s="202"/>
      <c r="BV285" s="202"/>
      <c r="BW285" s="202"/>
      <c r="BX285" s="202"/>
      <c r="BY285" s="202"/>
      <c r="BZ285" s="202"/>
      <c r="CA285" s="202"/>
      <c r="CB285" s="202"/>
      <c r="CC285" s="202"/>
      <c r="CD285" s="202"/>
      <c r="CE285" s="202"/>
      <c r="CF285" s="202"/>
      <c r="CG285" s="202"/>
      <c r="CH285" s="202"/>
      <c r="CI285" s="202"/>
      <c r="CJ285" s="202"/>
      <c r="CK285" s="202"/>
      <c r="CL285" s="202"/>
      <c r="CM285" s="202"/>
      <c r="CN285" s="202"/>
      <c r="CO285" s="202"/>
      <c r="CP285" s="202"/>
      <c r="CQ285" s="202"/>
      <c r="CR285" s="202"/>
      <c r="CS285" s="202"/>
      <c r="CT285" s="202"/>
      <c r="CU285" s="202"/>
      <c r="CV285" s="202"/>
      <c r="CW285" s="202"/>
      <c r="CX285" s="202"/>
      <c r="CY285" s="202"/>
      <c r="CZ285" s="202"/>
      <c r="DA285" s="202"/>
      <c r="DB285" s="202"/>
      <c r="DC285" s="202"/>
      <c r="DD285" s="202"/>
      <c r="DE285" s="202"/>
      <c r="DF285" s="202"/>
      <c r="DG285" s="202"/>
      <c r="DH285" s="202"/>
      <c r="DI285" s="202"/>
      <c r="DJ285" s="202"/>
      <c r="DK285" s="202"/>
      <c r="DL285" s="202"/>
      <c r="DM285" s="202"/>
      <c r="DN285" s="202"/>
      <c r="DO285" s="202"/>
      <c r="DP285" s="202"/>
      <c r="DQ285" s="202"/>
      <c r="DR285" s="202"/>
      <c r="DS285" s="202"/>
      <c r="DT285" s="202"/>
      <c r="DU285" s="202"/>
      <c r="DV285" s="202"/>
      <c r="DW285" s="202"/>
      <c r="DX285" s="202"/>
      <c r="DY285" s="202"/>
      <c r="DZ285" s="202"/>
      <c r="EA285" s="202"/>
      <c r="EB285" s="202"/>
      <c r="EC285" s="202"/>
      <c r="ED285" s="202"/>
      <c r="EE285" s="202"/>
      <c r="EF285" s="202"/>
      <c r="EG285" s="202"/>
      <c r="EH285" s="202"/>
      <c r="EI285" s="202"/>
      <c r="EJ285" s="202"/>
      <c r="EK285" s="202"/>
      <c r="EL285" s="202"/>
      <c r="EM285" s="202"/>
      <c r="EN285" s="202"/>
      <c r="EO285" s="202"/>
      <c r="EP285" s="202"/>
      <c r="EQ285" s="202"/>
      <c r="ER285" s="202"/>
      <c r="ES285" s="202"/>
      <c r="ET285" s="202"/>
      <c r="EU285" s="202"/>
      <c r="EV285" s="202"/>
      <c r="EW285" s="202"/>
      <c r="EX285" s="202"/>
      <c r="EY285" s="202"/>
      <c r="EZ285" s="202"/>
      <c r="FA285" s="202"/>
      <c r="FB285" s="202"/>
      <c r="FC285" s="202"/>
      <c r="FD285" s="202"/>
      <c r="FE285" s="202"/>
      <c r="FF285" s="202"/>
      <c r="FG285" s="202"/>
      <c r="FH285" s="202"/>
      <c r="FI285" s="202"/>
      <c r="FJ285" s="202"/>
      <c r="FK285" s="202"/>
      <c r="FL285" s="202"/>
      <c r="FM285" s="202"/>
      <c r="FN285" s="202"/>
      <c r="FO285" s="202"/>
      <c r="FP285" s="202"/>
      <c r="FQ285" s="202"/>
      <c r="FR285" s="202"/>
      <c r="FS285" s="202"/>
      <c r="FT285" s="202"/>
      <c r="FU285" s="202"/>
      <c r="FV285" s="202"/>
      <c r="FW285" s="202"/>
      <c r="FX285" s="202"/>
      <c r="FY285" s="202"/>
      <c r="FZ285" s="202"/>
      <c r="GA285" s="202"/>
      <c r="GB285" s="202"/>
    </row>
    <row r="286" spans="1:184" x14ac:dyDescent="0.2">
      <c r="A286" s="205" t="str">
        <f t="shared" si="5"/>
        <v/>
      </c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  <c r="BF286" s="202"/>
      <c r="BG286" s="202"/>
      <c r="BH286" s="202"/>
      <c r="BI286" s="202"/>
      <c r="BJ286" s="202"/>
      <c r="BK286" s="202"/>
      <c r="BL286" s="202"/>
      <c r="BM286" s="202"/>
      <c r="BN286" s="202"/>
      <c r="BO286" s="202"/>
      <c r="BP286" s="202"/>
      <c r="BQ286" s="202"/>
      <c r="BR286" s="202"/>
      <c r="BS286" s="202"/>
      <c r="BT286" s="202"/>
      <c r="BU286" s="202"/>
      <c r="BV286" s="202"/>
      <c r="BW286" s="202"/>
      <c r="BX286" s="202"/>
      <c r="BY286" s="202"/>
      <c r="BZ286" s="202"/>
      <c r="CA286" s="202"/>
      <c r="CB286" s="202"/>
      <c r="CC286" s="202"/>
      <c r="CD286" s="202"/>
      <c r="CE286" s="202"/>
      <c r="CF286" s="202"/>
      <c r="CG286" s="202"/>
      <c r="CH286" s="202"/>
      <c r="CI286" s="202"/>
      <c r="CJ286" s="202"/>
      <c r="CK286" s="202"/>
      <c r="CL286" s="202"/>
      <c r="CM286" s="202"/>
      <c r="CN286" s="202"/>
      <c r="CO286" s="202"/>
      <c r="CP286" s="202"/>
      <c r="CQ286" s="202"/>
      <c r="CR286" s="202"/>
      <c r="CS286" s="202"/>
      <c r="CT286" s="202"/>
      <c r="CU286" s="202"/>
      <c r="CV286" s="202"/>
      <c r="CW286" s="202"/>
      <c r="CX286" s="202"/>
      <c r="CY286" s="202"/>
      <c r="CZ286" s="202"/>
      <c r="DA286" s="202"/>
      <c r="DB286" s="202"/>
      <c r="DC286" s="202"/>
      <c r="DD286" s="202"/>
      <c r="DE286" s="202"/>
      <c r="DF286" s="202"/>
      <c r="DG286" s="202"/>
      <c r="DH286" s="202"/>
      <c r="DI286" s="202"/>
      <c r="DJ286" s="202"/>
      <c r="DK286" s="202"/>
      <c r="DL286" s="202"/>
      <c r="DM286" s="202"/>
      <c r="DN286" s="202"/>
      <c r="DO286" s="202"/>
      <c r="DP286" s="202"/>
      <c r="DQ286" s="202"/>
      <c r="DR286" s="202"/>
      <c r="DS286" s="202"/>
      <c r="DT286" s="202"/>
      <c r="DU286" s="202"/>
      <c r="DV286" s="202"/>
      <c r="DW286" s="202"/>
      <c r="DX286" s="202"/>
      <c r="DY286" s="202"/>
      <c r="DZ286" s="202"/>
      <c r="EA286" s="202"/>
      <c r="EB286" s="202"/>
      <c r="EC286" s="202"/>
      <c r="ED286" s="202"/>
      <c r="EE286" s="202"/>
      <c r="EF286" s="202"/>
      <c r="EG286" s="202"/>
      <c r="EH286" s="202"/>
      <c r="EI286" s="202"/>
      <c r="EJ286" s="202"/>
      <c r="EK286" s="202"/>
      <c r="EL286" s="202"/>
      <c r="EM286" s="202"/>
      <c r="EN286" s="202"/>
      <c r="EO286" s="202"/>
      <c r="EP286" s="202"/>
      <c r="EQ286" s="202"/>
      <c r="ER286" s="202"/>
      <c r="ES286" s="202"/>
      <c r="ET286" s="202"/>
      <c r="EU286" s="202"/>
      <c r="EV286" s="202"/>
      <c r="EW286" s="202"/>
      <c r="EX286" s="202"/>
      <c r="EY286" s="202"/>
      <c r="EZ286" s="202"/>
      <c r="FA286" s="202"/>
      <c r="FB286" s="202"/>
      <c r="FC286" s="202"/>
      <c r="FD286" s="202"/>
      <c r="FE286" s="202"/>
      <c r="FF286" s="202"/>
      <c r="FG286" s="202"/>
      <c r="FH286" s="202"/>
      <c r="FI286" s="202"/>
      <c r="FJ286" s="202"/>
      <c r="FK286" s="202"/>
      <c r="FL286" s="202"/>
      <c r="FM286" s="202"/>
      <c r="FN286" s="202"/>
      <c r="FO286" s="202"/>
      <c r="FP286" s="202"/>
      <c r="FQ286" s="202"/>
      <c r="FR286" s="202"/>
      <c r="FS286" s="202"/>
      <c r="FT286" s="202"/>
      <c r="FU286" s="202"/>
      <c r="FV286" s="202"/>
      <c r="FW286" s="202"/>
      <c r="FX286" s="202"/>
      <c r="FY286" s="202"/>
      <c r="FZ286" s="202"/>
      <c r="GA286" s="202"/>
      <c r="GB286" s="202"/>
    </row>
    <row r="287" spans="1:184" x14ac:dyDescent="0.2">
      <c r="A287" s="205" t="str">
        <f t="shared" si="5"/>
        <v/>
      </c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  <c r="BF287" s="202"/>
      <c r="BG287" s="202"/>
      <c r="BH287" s="202"/>
      <c r="BI287" s="202"/>
      <c r="BJ287" s="202"/>
      <c r="BK287" s="202"/>
      <c r="BL287" s="202"/>
      <c r="BM287" s="202"/>
      <c r="BN287" s="202"/>
      <c r="BO287" s="202"/>
      <c r="BP287" s="202"/>
      <c r="BQ287" s="202"/>
      <c r="BR287" s="202"/>
      <c r="BS287" s="202"/>
      <c r="BT287" s="202"/>
      <c r="BU287" s="202"/>
      <c r="BV287" s="202"/>
      <c r="BW287" s="202"/>
      <c r="BX287" s="202"/>
      <c r="BY287" s="202"/>
      <c r="BZ287" s="202"/>
      <c r="CA287" s="202"/>
      <c r="CB287" s="202"/>
      <c r="CC287" s="202"/>
      <c r="CD287" s="202"/>
      <c r="CE287" s="202"/>
      <c r="CF287" s="202"/>
      <c r="CG287" s="202"/>
      <c r="CH287" s="202"/>
      <c r="CI287" s="202"/>
      <c r="CJ287" s="202"/>
      <c r="CK287" s="202"/>
      <c r="CL287" s="202"/>
      <c r="CM287" s="202"/>
      <c r="CN287" s="202"/>
      <c r="CO287" s="202"/>
      <c r="CP287" s="202"/>
      <c r="CQ287" s="202"/>
      <c r="CR287" s="202"/>
      <c r="CS287" s="202"/>
      <c r="CT287" s="202"/>
      <c r="CU287" s="202"/>
      <c r="CV287" s="202"/>
      <c r="CW287" s="202"/>
      <c r="CX287" s="202"/>
      <c r="CY287" s="202"/>
      <c r="CZ287" s="202"/>
      <c r="DA287" s="202"/>
      <c r="DB287" s="202"/>
      <c r="DC287" s="202"/>
      <c r="DD287" s="202"/>
      <c r="DE287" s="202"/>
      <c r="DF287" s="202"/>
      <c r="DG287" s="202"/>
      <c r="DH287" s="202"/>
      <c r="DI287" s="202"/>
      <c r="DJ287" s="202"/>
      <c r="DK287" s="202"/>
      <c r="DL287" s="202"/>
      <c r="DM287" s="202"/>
      <c r="DN287" s="202"/>
      <c r="DO287" s="202"/>
      <c r="DP287" s="202"/>
      <c r="DQ287" s="202"/>
      <c r="DR287" s="202"/>
      <c r="DS287" s="202"/>
      <c r="DT287" s="202"/>
      <c r="DU287" s="202"/>
      <c r="DV287" s="202"/>
      <c r="DW287" s="202"/>
      <c r="DX287" s="202"/>
      <c r="DY287" s="202"/>
      <c r="DZ287" s="202"/>
      <c r="EA287" s="202"/>
      <c r="EB287" s="202"/>
      <c r="EC287" s="202"/>
      <c r="ED287" s="202"/>
      <c r="EE287" s="202"/>
      <c r="EF287" s="202"/>
      <c r="EG287" s="202"/>
      <c r="EH287" s="202"/>
      <c r="EI287" s="202"/>
      <c r="EJ287" s="202"/>
      <c r="EK287" s="202"/>
      <c r="EL287" s="202"/>
      <c r="EM287" s="202"/>
      <c r="EN287" s="202"/>
      <c r="EO287" s="202"/>
      <c r="EP287" s="202"/>
      <c r="EQ287" s="202"/>
      <c r="ER287" s="202"/>
      <c r="ES287" s="202"/>
      <c r="ET287" s="202"/>
      <c r="EU287" s="202"/>
      <c r="EV287" s="202"/>
      <c r="EW287" s="202"/>
      <c r="EX287" s="202"/>
      <c r="EY287" s="202"/>
      <c r="EZ287" s="202"/>
      <c r="FA287" s="202"/>
      <c r="FB287" s="202"/>
      <c r="FC287" s="202"/>
      <c r="FD287" s="202"/>
      <c r="FE287" s="202"/>
      <c r="FF287" s="202"/>
      <c r="FG287" s="202"/>
      <c r="FH287" s="202"/>
      <c r="FI287" s="202"/>
      <c r="FJ287" s="202"/>
      <c r="FK287" s="202"/>
      <c r="FL287" s="202"/>
      <c r="FM287" s="202"/>
      <c r="FN287" s="202"/>
      <c r="FO287" s="202"/>
      <c r="FP287" s="202"/>
      <c r="FQ287" s="202"/>
      <c r="FR287" s="202"/>
      <c r="FS287" s="202"/>
      <c r="FT287" s="202"/>
      <c r="FU287" s="202"/>
      <c r="FV287" s="202"/>
      <c r="FW287" s="202"/>
      <c r="FX287" s="202"/>
      <c r="FY287" s="202"/>
      <c r="FZ287" s="202"/>
      <c r="GA287" s="202"/>
      <c r="GB287" s="202"/>
    </row>
    <row r="288" spans="1:184" x14ac:dyDescent="0.2">
      <c r="A288" s="205" t="str">
        <f t="shared" si="5"/>
        <v/>
      </c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  <c r="BF288" s="202"/>
      <c r="BG288" s="202"/>
      <c r="BH288" s="202"/>
      <c r="BI288" s="202"/>
      <c r="BJ288" s="202"/>
      <c r="BK288" s="202"/>
      <c r="BL288" s="202"/>
      <c r="BM288" s="202"/>
      <c r="BN288" s="202"/>
      <c r="BO288" s="202"/>
      <c r="BP288" s="202"/>
      <c r="BQ288" s="202"/>
      <c r="BR288" s="202"/>
      <c r="BS288" s="202"/>
      <c r="BT288" s="202"/>
      <c r="BU288" s="202"/>
      <c r="BV288" s="202"/>
      <c r="BW288" s="202"/>
      <c r="BX288" s="202"/>
      <c r="BY288" s="202"/>
      <c r="BZ288" s="202"/>
      <c r="CA288" s="202"/>
      <c r="CB288" s="202"/>
      <c r="CC288" s="202"/>
      <c r="CD288" s="202"/>
      <c r="CE288" s="202"/>
      <c r="CF288" s="202"/>
      <c r="CG288" s="202"/>
      <c r="CH288" s="202"/>
      <c r="CI288" s="202"/>
      <c r="CJ288" s="202"/>
      <c r="CK288" s="202"/>
      <c r="CL288" s="202"/>
      <c r="CM288" s="202"/>
      <c r="CN288" s="202"/>
      <c r="CO288" s="202"/>
      <c r="CP288" s="202"/>
      <c r="CQ288" s="202"/>
      <c r="CR288" s="202"/>
      <c r="CS288" s="202"/>
      <c r="CT288" s="202"/>
      <c r="CU288" s="202"/>
      <c r="CV288" s="202"/>
      <c r="CW288" s="202"/>
      <c r="CX288" s="202"/>
      <c r="CY288" s="202"/>
      <c r="CZ288" s="202"/>
      <c r="DA288" s="202"/>
      <c r="DB288" s="202"/>
      <c r="DC288" s="202"/>
      <c r="DD288" s="202"/>
      <c r="DE288" s="202"/>
      <c r="DF288" s="202"/>
      <c r="DG288" s="202"/>
      <c r="DH288" s="202"/>
      <c r="DI288" s="202"/>
      <c r="DJ288" s="202"/>
      <c r="DK288" s="202"/>
      <c r="DL288" s="202"/>
      <c r="DM288" s="202"/>
      <c r="DN288" s="202"/>
      <c r="DO288" s="202"/>
      <c r="DP288" s="202"/>
      <c r="DQ288" s="202"/>
      <c r="DR288" s="202"/>
      <c r="DS288" s="202"/>
      <c r="DT288" s="202"/>
      <c r="DU288" s="202"/>
      <c r="DV288" s="202"/>
      <c r="DW288" s="202"/>
      <c r="DX288" s="202"/>
      <c r="DY288" s="202"/>
      <c r="DZ288" s="202"/>
      <c r="EA288" s="202"/>
      <c r="EB288" s="202"/>
      <c r="EC288" s="202"/>
      <c r="ED288" s="202"/>
      <c r="EE288" s="202"/>
      <c r="EF288" s="202"/>
      <c r="EG288" s="202"/>
      <c r="EH288" s="202"/>
      <c r="EI288" s="202"/>
      <c r="EJ288" s="202"/>
      <c r="EK288" s="202"/>
      <c r="EL288" s="202"/>
      <c r="EM288" s="202"/>
      <c r="EN288" s="202"/>
      <c r="EO288" s="202"/>
      <c r="EP288" s="202"/>
      <c r="EQ288" s="202"/>
      <c r="ER288" s="202"/>
      <c r="ES288" s="202"/>
      <c r="ET288" s="202"/>
      <c r="EU288" s="202"/>
      <c r="EV288" s="202"/>
      <c r="EW288" s="202"/>
      <c r="EX288" s="202"/>
      <c r="EY288" s="202"/>
      <c r="EZ288" s="202"/>
      <c r="FA288" s="202"/>
      <c r="FB288" s="202"/>
      <c r="FC288" s="202"/>
      <c r="FD288" s="202"/>
      <c r="FE288" s="202"/>
      <c r="FF288" s="202"/>
      <c r="FG288" s="202"/>
      <c r="FH288" s="202"/>
      <c r="FI288" s="202"/>
      <c r="FJ288" s="202"/>
      <c r="FK288" s="202"/>
      <c r="FL288" s="202"/>
      <c r="FM288" s="202"/>
      <c r="FN288" s="202"/>
      <c r="FO288" s="202"/>
      <c r="FP288" s="202"/>
      <c r="FQ288" s="202"/>
      <c r="FR288" s="202"/>
      <c r="FS288" s="202"/>
      <c r="FT288" s="202"/>
      <c r="FU288" s="202"/>
      <c r="FV288" s="202"/>
      <c r="FW288" s="202"/>
      <c r="FX288" s="202"/>
      <c r="FY288" s="202"/>
      <c r="FZ288" s="202"/>
      <c r="GA288" s="202"/>
      <c r="GB288" s="202"/>
    </row>
    <row r="289" spans="1:184" x14ac:dyDescent="0.2">
      <c r="A289" s="205" t="str">
        <f t="shared" si="5"/>
        <v/>
      </c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  <c r="BF289" s="202"/>
      <c r="BG289" s="202"/>
      <c r="BH289" s="202"/>
      <c r="BI289" s="202"/>
      <c r="BJ289" s="202"/>
      <c r="BK289" s="202"/>
      <c r="BL289" s="202"/>
      <c r="BM289" s="202"/>
      <c r="BN289" s="202"/>
      <c r="BO289" s="202"/>
      <c r="BP289" s="202"/>
      <c r="BQ289" s="202"/>
      <c r="BR289" s="202"/>
      <c r="BS289" s="202"/>
      <c r="BT289" s="202"/>
      <c r="BU289" s="202"/>
      <c r="BV289" s="202"/>
      <c r="BW289" s="202"/>
      <c r="BX289" s="202"/>
      <c r="BY289" s="202"/>
      <c r="BZ289" s="202"/>
      <c r="CA289" s="202"/>
      <c r="CB289" s="202"/>
      <c r="CC289" s="202"/>
      <c r="CD289" s="202"/>
      <c r="CE289" s="202"/>
      <c r="CF289" s="202"/>
      <c r="CG289" s="202"/>
      <c r="CH289" s="202"/>
      <c r="CI289" s="202"/>
      <c r="CJ289" s="202"/>
      <c r="CK289" s="202"/>
      <c r="CL289" s="202"/>
      <c r="CM289" s="202"/>
      <c r="CN289" s="202"/>
      <c r="CO289" s="202"/>
      <c r="CP289" s="202"/>
      <c r="CQ289" s="202"/>
      <c r="CR289" s="202"/>
      <c r="CS289" s="202"/>
      <c r="CT289" s="202"/>
      <c r="CU289" s="202"/>
      <c r="CV289" s="202"/>
      <c r="CW289" s="202"/>
      <c r="CX289" s="202"/>
      <c r="CY289" s="202"/>
      <c r="CZ289" s="202"/>
      <c r="DA289" s="202"/>
      <c r="DB289" s="202"/>
      <c r="DC289" s="202"/>
      <c r="DD289" s="202"/>
      <c r="DE289" s="202"/>
      <c r="DF289" s="202"/>
      <c r="DG289" s="202"/>
      <c r="DH289" s="202"/>
      <c r="DI289" s="202"/>
      <c r="DJ289" s="202"/>
      <c r="DK289" s="202"/>
      <c r="DL289" s="202"/>
      <c r="DM289" s="202"/>
      <c r="DN289" s="202"/>
      <c r="DO289" s="202"/>
      <c r="DP289" s="202"/>
      <c r="DQ289" s="202"/>
      <c r="DR289" s="202"/>
      <c r="DS289" s="202"/>
      <c r="DT289" s="202"/>
      <c r="DU289" s="202"/>
      <c r="DV289" s="202"/>
      <c r="DW289" s="202"/>
      <c r="DX289" s="202"/>
      <c r="DY289" s="202"/>
      <c r="DZ289" s="202"/>
      <c r="EA289" s="202"/>
      <c r="EB289" s="202"/>
      <c r="EC289" s="202"/>
      <c r="ED289" s="202"/>
      <c r="EE289" s="202"/>
      <c r="EF289" s="202"/>
      <c r="EG289" s="202"/>
      <c r="EH289" s="202"/>
      <c r="EI289" s="202"/>
      <c r="EJ289" s="202"/>
      <c r="EK289" s="202"/>
      <c r="EL289" s="202"/>
      <c r="EM289" s="202"/>
      <c r="EN289" s="202"/>
      <c r="EO289" s="202"/>
      <c r="EP289" s="202"/>
      <c r="EQ289" s="202"/>
      <c r="ER289" s="202"/>
      <c r="ES289" s="202"/>
      <c r="ET289" s="202"/>
      <c r="EU289" s="202"/>
      <c r="EV289" s="202"/>
      <c r="EW289" s="202"/>
      <c r="EX289" s="202"/>
      <c r="EY289" s="202"/>
      <c r="EZ289" s="202"/>
      <c r="FA289" s="202"/>
      <c r="FB289" s="202"/>
      <c r="FC289" s="202"/>
      <c r="FD289" s="202"/>
      <c r="FE289" s="202"/>
      <c r="FF289" s="202"/>
      <c r="FG289" s="202"/>
      <c r="FH289" s="202"/>
      <c r="FI289" s="202"/>
      <c r="FJ289" s="202"/>
      <c r="FK289" s="202"/>
      <c r="FL289" s="202"/>
      <c r="FM289" s="202"/>
      <c r="FN289" s="202"/>
      <c r="FO289" s="202"/>
      <c r="FP289" s="202"/>
      <c r="FQ289" s="202"/>
      <c r="FR289" s="202"/>
      <c r="FS289" s="202"/>
      <c r="FT289" s="202"/>
      <c r="FU289" s="202"/>
      <c r="FV289" s="202"/>
      <c r="FW289" s="202"/>
      <c r="FX289" s="202"/>
      <c r="FY289" s="202"/>
      <c r="FZ289" s="202"/>
      <c r="GA289" s="202"/>
      <c r="GB289" s="202"/>
    </row>
    <row r="290" spans="1:184" x14ac:dyDescent="0.2">
      <c r="A290" s="205" t="str">
        <f t="shared" si="5"/>
        <v/>
      </c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  <c r="BF290" s="202"/>
      <c r="BG290" s="202"/>
      <c r="BH290" s="202"/>
      <c r="BI290" s="202"/>
      <c r="BJ290" s="202"/>
      <c r="BK290" s="202"/>
      <c r="BL290" s="202"/>
      <c r="BM290" s="202"/>
      <c r="BN290" s="202"/>
      <c r="BO290" s="202"/>
      <c r="BP290" s="202"/>
      <c r="BQ290" s="202"/>
      <c r="BR290" s="202"/>
      <c r="BS290" s="202"/>
      <c r="BT290" s="202"/>
      <c r="BU290" s="202"/>
      <c r="BV290" s="202"/>
      <c r="BW290" s="202"/>
      <c r="BX290" s="202"/>
      <c r="BY290" s="202"/>
      <c r="BZ290" s="202"/>
      <c r="CA290" s="202"/>
      <c r="CB290" s="202"/>
      <c r="CC290" s="202"/>
      <c r="CD290" s="202"/>
      <c r="CE290" s="202"/>
      <c r="CF290" s="202"/>
      <c r="CG290" s="202"/>
      <c r="CH290" s="202"/>
      <c r="CI290" s="202"/>
      <c r="CJ290" s="202"/>
      <c r="CK290" s="202"/>
      <c r="CL290" s="202"/>
      <c r="CM290" s="202"/>
      <c r="CN290" s="202"/>
      <c r="CO290" s="202"/>
      <c r="CP290" s="202"/>
      <c r="CQ290" s="202"/>
      <c r="CR290" s="202"/>
      <c r="CS290" s="202"/>
      <c r="CT290" s="202"/>
      <c r="CU290" s="202"/>
      <c r="CV290" s="202"/>
      <c r="CW290" s="202"/>
      <c r="CX290" s="202"/>
      <c r="CY290" s="202"/>
      <c r="CZ290" s="202"/>
      <c r="DA290" s="202"/>
      <c r="DB290" s="202"/>
      <c r="DC290" s="202"/>
      <c r="DD290" s="202"/>
      <c r="DE290" s="202"/>
      <c r="DF290" s="202"/>
      <c r="DG290" s="202"/>
      <c r="DH290" s="202"/>
      <c r="DI290" s="202"/>
      <c r="DJ290" s="202"/>
      <c r="DK290" s="202"/>
      <c r="DL290" s="202"/>
      <c r="DM290" s="202"/>
      <c r="DN290" s="202"/>
      <c r="DO290" s="202"/>
      <c r="DP290" s="202"/>
      <c r="DQ290" s="202"/>
      <c r="DR290" s="202"/>
      <c r="DS290" s="202"/>
      <c r="DT290" s="202"/>
      <c r="DU290" s="202"/>
      <c r="DV290" s="202"/>
      <c r="DW290" s="202"/>
      <c r="DX290" s="202"/>
      <c r="DY290" s="202"/>
      <c r="DZ290" s="202"/>
      <c r="EA290" s="202"/>
      <c r="EB290" s="202"/>
      <c r="EC290" s="202"/>
      <c r="ED290" s="202"/>
      <c r="EE290" s="202"/>
      <c r="EF290" s="202"/>
      <c r="EG290" s="202"/>
      <c r="EH290" s="202"/>
      <c r="EI290" s="202"/>
      <c r="EJ290" s="202"/>
      <c r="EK290" s="202"/>
      <c r="EL290" s="202"/>
      <c r="EM290" s="202"/>
      <c r="EN290" s="202"/>
      <c r="EO290" s="202"/>
      <c r="EP290" s="202"/>
      <c r="EQ290" s="202"/>
      <c r="ER290" s="202"/>
      <c r="ES290" s="202"/>
      <c r="ET290" s="202"/>
      <c r="EU290" s="202"/>
      <c r="EV290" s="202"/>
      <c r="EW290" s="202"/>
      <c r="EX290" s="202"/>
      <c r="EY290" s="202"/>
      <c r="EZ290" s="202"/>
      <c r="FA290" s="202"/>
      <c r="FB290" s="202"/>
      <c r="FC290" s="202"/>
      <c r="FD290" s="202"/>
      <c r="FE290" s="202"/>
      <c r="FF290" s="202"/>
      <c r="FG290" s="202"/>
      <c r="FH290" s="202"/>
      <c r="FI290" s="202"/>
      <c r="FJ290" s="202"/>
      <c r="FK290" s="202"/>
      <c r="FL290" s="202"/>
      <c r="FM290" s="202"/>
      <c r="FN290" s="202"/>
      <c r="FO290" s="202"/>
      <c r="FP290" s="202"/>
      <c r="FQ290" s="202"/>
      <c r="FR290" s="202"/>
      <c r="FS290" s="202"/>
      <c r="FT290" s="202"/>
      <c r="FU290" s="202"/>
      <c r="FV290" s="202"/>
      <c r="FW290" s="202"/>
      <c r="FX290" s="202"/>
      <c r="FY290" s="202"/>
      <c r="FZ290" s="202"/>
      <c r="GA290" s="202"/>
      <c r="GB290" s="202"/>
    </row>
    <row r="291" spans="1:184" x14ac:dyDescent="0.2">
      <c r="A291" s="205" t="str">
        <f t="shared" si="5"/>
        <v/>
      </c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  <c r="BF291" s="202"/>
      <c r="BG291" s="202"/>
      <c r="BH291" s="202"/>
      <c r="BI291" s="202"/>
      <c r="BJ291" s="202"/>
      <c r="BK291" s="202"/>
      <c r="BL291" s="202"/>
      <c r="BM291" s="202"/>
      <c r="BN291" s="202"/>
      <c r="BO291" s="202"/>
      <c r="BP291" s="202"/>
      <c r="BQ291" s="202"/>
      <c r="BR291" s="202"/>
      <c r="BS291" s="202"/>
      <c r="BT291" s="202"/>
      <c r="BU291" s="202"/>
      <c r="BV291" s="202"/>
      <c r="BW291" s="202"/>
      <c r="BX291" s="202"/>
      <c r="BY291" s="202"/>
      <c r="BZ291" s="202"/>
      <c r="CA291" s="202"/>
      <c r="CB291" s="202"/>
      <c r="CC291" s="202"/>
      <c r="CD291" s="202"/>
      <c r="CE291" s="202"/>
      <c r="CF291" s="202"/>
      <c r="CG291" s="202"/>
      <c r="CH291" s="202"/>
      <c r="CI291" s="202"/>
      <c r="CJ291" s="202"/>
      <c r="CK291" s="202"/>
      <c r="CL291" s="202"/>
      <c r="CM291" s="202"/>
      <c r="CN291" s="202"/>
      <c r="CO291" s="202"/>
      <c r="CP291" s="202"/>
      <c r="CQ291" s="202"/>
      <c r="CR291" s="202"/>
      <c r="CS291" s="202"/>
      <c r="CT291" s="202"/>
      <c r="CU291" s="202"/>
      <c r="CV291" s="202"/>
      <c r="CW291" s="202"/>
      <c r="CX291" s="202"/>
      <c r="CY291" s="202"/>
      <c r="CZ291" s="202"/>
      <c r="DA291" s="202"/>
      <c r="DB291" s="202"/>
      <c r="DC291" s="202"/>
      <c r="DD291" s="202"/>
      <c r="DE291" s="202"/>
      <c r="DF291" s="202"/>
      <c r="DG291" s="202"/>
      <c r="DH291" s="202"/>
      <c r="DI291" s="202"/>
      <c r="DJ291" s="202"/>
      <c r="DK291" s="202"/>
      <c r="DL291" s="202"/>
      <c r="DM291" s="202"/>
      <c r="DN291" s="202"/>
      <c r="DO291" s="202"/>
      <c r="DP291" s="202"/>
      <c r="DQ291" s="202"/>
      <c r="DR291" s="202"/>
      <c r="DS291" s="202"/>
      <c r="DT291" s="202"/>
      <c r="DU291" s="202"/>
      <c r="DV291" s="202"/>
      <c r="DW291" s="202"/>
      <c r="DX291" s="202"/>
      <c r="DY291" s="202"/>
      <c r="DZ291" s="202"/>
      <c r="EA291" s="202"/>
      <c r="EB291" s="202"/>
      <c r="EC291" s="202"/>
      <c r="ED291" s="202"/>
      <c r="EE291" s="202"/>
      <c r="EF291" s="202"/>
      <c r="EG291" s="202"/>
      <c r="EH291" s="202"/>
      <c r="EI291" s="202"/>
      <c r="EJ291" s="202"/>
      <c r="EK291" s="202"/>
      <c r="EL291" s="202"/>
      <c r="EM291" s="202"/>
      <c r="EN291" s="202"/>
      <c r="EO291" s="202"/>
      <c r="EP291" s="202"/>
      <c r="EQ291" s="202"/>
      <c r="ER291" s="202"/>
      <c r="ES291" s="202"/>
      <c r="ET291" s="202"/>
      <c r="EU291" s="202"/>
      <c r="EV291" s="202"/>
      <c r="EW291" s="202"/>
      <c r="EX291" s="202"/>
      <c r="EY291" s="202"/>
      <c r="EZ291" s="202"/>
      <c r="FA291" s="202"/>
      <c r="FB291" s="202"/>
      <c r="FC291" s="202"/>
      <c r="FD291" s="202"/>
      <c r="FE291" s="202"/>
      <c r="FF291" s="202"/>
      <c r="FG291" s="202"/>
      <c r="FH291" s="202"/>
      <c r="FI291" s="202"/>
      <c r="FJ291" s="202"/>
      <c r="FK291" s="202"/>
      <c r="FL291" s="202"/>
      <c r="FM291" s="202"/>
      <c r="FN291" s="202"/>
      <c r="FO291" s="202"/>
      <c r="FP291" s="202"/>
      <c r="FQ291" s="202"/>
      <c r="FR291" s="202"/>
      <c r="FS291" s="202"/>
      <c r="FT291" s="202"/>
      <c r="FU291" s="202"/>
      <c r="FV291" s="202"/>
      <c r="FW291" s="202"/>
      <c r="FX291" s="202"/>
      <c r="FY291" s="202"/>
      <c r="FZ291" s="202"/>
      <c r="GA291" s="202"/>
      <c r="GB291" s="202"/>
    </row>
    <row r="292" spans="1:184" x14ac:dyDescent="0.2">
      <c r="A292" s="205" t="str">
        <f t="shared" si="5"/>
        <v/>
      </c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  <c r="BF292" s="202"/>
      <c r="BG292" s="202"/>
      <c r="BH292" s="202"/>
      <c r="BI292" s="202"/>
      <c r="BJ292" s="202"/>
      <c r="BK292" s="202"/>
      <c r="BL292" s="202"/>
      <c r="BM292" s="202"/>
      <c r="BN292" s="202"/>
      <c r="BO292" s="202"/>
      <c r="BP292" s="202"/>
      <c r="BQ292" s="202"/>
      <c r="BR292" s="202"/>
      <c r="BS292" s="202"/>
      <c r="BT292" s="202"/>
      <c r="BU292" s="202"/>
      <c r="BV292" s="202"/>
      <c r="BW292" s="202"/>
      <c r="BX292" s="202"/>
      <c r="BY292" s="202"/>
      <c r="BZ292" s="202"/>
      <c r="CA292" s="202"/>
      <c r="CB292" s="202"/>
      <c r="CC292" s="202"/>
      <c r="CD292" s="202"/>
      <c r="CE292" s="202"/>
      <c r="CF292" s="202"/>
      <c r="CG292" s="202"/>
      <c r="CH292" s="202"/>
      <c r="CI292" s="202"/>
      <c r="CJ292" s="202"/>
      <c r="CK292" s="202"/>
      <c r="CL292" s="202"/>
      <c r="CM292" s="202"/>
      <c r="CN292" s="202"/>
      <c r="CO292" s="202"/>
      <c r="CP292" s="202"/>
      <c r="CQ292" s="202"/>
      <c r="CR292" s="202"/>
      <c r="CS292" s="202"/>
      <c r="CT292" s="202"/>
      <c r="CU292" s="202"/>
      <c r="CV292" s="202"/>
      <c r="CW292" s="202"/>
      <c r="CX292" s="202"/>
      <c r="CY292" s="202"/>
      <c r="CZ292" s="202"/>
      <c r="DA292" s="202"/>
      <c r="DB292" s="202"/>
      <c r="DC292" s="202"/>
      <c r="DD292" s="202"/>
      <c r="DE292" s="202"/>
      <c r="DF292" s="202"/>
      <c r="DG292" s="202"/>
      <c r="DH292" s="202"/>
      <c r="DI292" s="202"/>
      <c r="DJ292" s="202"/>
      <c r="DK292" s="202"/>
      <c r="DL292" s="202"/>
      <c r="DM292" s="202"/>
      <c r="DN292" s="202"/>
      <c r="DO292" s="202"/>
      <c r="DP292" s="202"/>
      <c r="DQ292" s="202"/>
      <c r="DR292" s="202"/>
      <c r="DS292" s="202"/>
      <c r="DT292" s="202"/>
      <c r="DU292" s="202"/>
      <c r="DV292" s="202"/>
      <c r="DW292" s="202"/>
      <c r="DX292" s="202"/>
      <c r="DY292" s="202"/>
      <c r="DZ292" s="202"/>
      <c r="EA292" s="202"/>
      <c r="EB292" s="202"/>
      <c r="EC292" s="202"/>
      <c r="ED292" s="202"/>
      <c r="EE292" s="202"/>
      <c r="EF292" s="202"/>
      <c r="EG292" s="202"/>
      <c r="EH292" s="202"/>
      <c r="EI292" s="202"/>
      <c r="EJ292" s="202"/>
      <c r="EK292" s="202"/>
      <c r="EL292" s="202"/>
      <c r="EM292" s="202"/>
      <c r="EN292" s="202"/>
      <c r="EO292" s="202"/>
      <c r="EP292" s="202"/>
      <c r="EQ292" s="202"/>
      <c r="ER292" s="202"/>
      <c r="ES292" s="202"/>
      <c r="ET292" s="202"/>
      <c r="EU292" s="202"/>
      <c r="EV292" s="202"/>
      <c r="EW292" s="202"/>
      <c r="EX292" s="202"/>
      <c r="EY292" s="202"/>
      <c r="EZ292" s="202"/>
      <c r="FA292" s="202"/>
      <c r="FB292" s="202"/>
      <c r="FC292" s="202"/>
      <c r="FD292" s="202"/>
      <c r="FE292" s="202"/>
      <c r="FF292" s="202"/>
      <c r="FG292" s="202"/>
      <c r="FH292" s="202"/>
      <c r="FI292" s="202"/>
      <c r="FJ292" s="202"/>
      <c r="FK292" s="202"/>
      <c r="FL292" s="202"/>
      <c r="FM292" s="202"/>
      <c r="FN292" s="202"/>
      <c r="FO292" s="202"/>
      <c r="FP292" s="202"/>
      <c r="FQ292" s="202"/>
      <c r="FR292" s="202"/>
      <c r="FS292" s="202"/>
      <c r="FT292" s="202"/>
      <c r="FU292" s="202"/>
      <c r="FV292" s="202"/>
      <c r="FW292" s="202"/>
      <c r="FX292" s="202"/>
      <c r="FY292" s="202"/>
      <c r="FZ292" s="202"/>
      <c r="GA292" s="202"/>
      <c r="GB292" s="202"/>
    </row>
    <row r="293" spans="1:184" x14ac:dyDescent="0.2">
      <c r="A293" s="205" t="str">
        <f t="shared" si="5"/>
        <v/>
      </c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  <c r="BF293" s="202"/>
      <c r="BG293" s="202"/>
      <c r="BH293" s="202"/>
      <c r="BI293" s="202"/>
      <c r="BJ293" s="202"/>
      <c r="BK293" s="202"/>
      <c r="BL293" s="202"/>
      <c r="BM293" s="202"/>
      <c r="BN293" s="202"/>
      <c r="BO293" s="202"/>
      <c r="BP293" s="202"/>
      <c r="BQ293" s="202"/>
      <c r="BR293" s="202"/>
      <c r="BS293" s="202"/>
      <c r="BT293" s="202"/>
      <c r="BU293" s="202"/>
      <c r="BV293" s="202"/>
      <c r="BW293" s="202"/>
      <c r="BX293" s="202"/>
      <c r="BY293" s="202"/>
      <c r="BZ293" s="202"/>
      <c r="CA293" s="202"/>
      <c r="CB293" s="202"/>
      <c r="CC293" s="202"/>
      <c r="CD293" s="202"/>
      <c r="CE293" s="202"/>
      <c r="CF293" s="202"/>
      <c r="CG293" s="202"/>
      <c r="CH293" s="202"/>
      <c r="CI293" s="202"/>
      <c r="CJ293" s="202"/>
      <c r="CK293" s="202"/>
      <c r="CL293" s="202"/>
      <c r="CM293" s="202"/>
      <c r="CN293" s="202"/>
      <c r="CO293" s="202"/>
      <c r="CP293" s="202"/>
      <c r="CQ293" s="202"/>
      <c r="CR293" s="202"/>
      <c r="CS293" s="202"/>
      <c r="CT293" s="202"/>
      <c r="CU293" s="202"/>
      <c r="CV293" s="202"/>
      <c r="CW293" s="202"/>
      <c r="CX293" s="202"/>
      <c r="CY293" s="202"/>
      <c r="CZ293" s="202"/>
      <c r="DA293" s="202"/>
      <c r="DB293" s="202"/>
      <c r="DC293" s="202"/>
      <c r="DD293" s="202"/>
      <c r="DE293" s="202"/>
      <c r="DF293" s="202"/>
      <c r="DG293" s="202"/>
      <c r="DH293" s="202"/>
      <c r="DI293" s="202"/>
      <c r="DJ293" s="202"/>
      <c r="DK293" s="202"/>
      <c r="DL293" s="202"/>
      <c r="DM293" s="202"/>
      <c r="DN293" s="202"/>
      <c r="DO293" s="202"/>
      <c r="DP293" s="202"/>
      <c r="DQ293" s="202"/>
      <c r="DR293" s="202"/>
      <c r="DS293" s="202"/>
      <c r="DT293" s="202"/>
      <c r="DU293" s="202"/>
      <c r="DV293" s="202"/>
      <c r="DW293" s="202"/>
      <c r="DX293" s="202"/>
      <c r="DY293" s="202"/>
      <c r="DZ293" s="202"/>
      <c r="EA293" s="202"/>
      <c r="EB293" s="202"/>
      <c r="EC293" s="202"/>
      <c r="ED293" s="202"/>
      <c r="EE293" s="202"/>
      <c r="EF293" s="202"/>
      <c r="EG293" s="202"/>
      <c r="EH293" s="202"/>
      <c r="EI293" s="202"/>
      <c r="EJ293" s="202"/>
      <c r="EK293" s="202"/>
      <c r="EL293" s="202"/>
      <c r="EM293" s="202"/>
      <c r="EN293" s="202"/>
      <c r="EO293" s="202"/>
      <c r="EP293" s="202"/>
      <c r="EQ293" s="202"/>
      <c r="ER293" s="202"/>
      <c r="ES293" s="202"/>
      <c r="ET293" s="202"/>
      <c r="EU293" s="202"/>
      <c r="EV293" s="202"/>
      <c r="EW293" s="202"/>
      <c r="EX293" s="202"/>
      <c r="EY293" s="202"/>
      <c r="EZ293" s="202"/>
      <c r="FA293" s="202"/>
      <c r="FB293" s="202"/>
      <c r="FC293" s="202"/>
      <c r="FD293" s="202"/>
      <c r="FE293" s="202"/>
      <c r="FF293" s="202"/>
      <c r="FG293" s="202"/>
      <c r="FH293" s="202"/>
      <c r="FI293" s="202"/>
      <c r="FJ293" s="202"/>
      <c r="FK293" s="202"/>
      <c r="FL293" s="202"/>
      <c r="FM293" s="202"/>
      <c r="FN293" s="202"/>
      <c r="FO293" s="202"/>
      <c r="FP293" s="202"/>
      <c r="FQ293" s="202"/>
      <c r="FR293" s="202"/>
      <c r="FS293" s="202"/>
      <c r="FT293" s="202"/>
      <c r="FU293" s="202"/>
      <c r="FV293" s="202"/>
      <c r="FW293" s="202"/>
      <c r="FX293" s="202"/>
      <c r="FY293" s="202"/>
      <c r="FZ293" s="202"/>
      <c r="GA293" s="202"/>
      <c r="GB293" s="202"/>
    </row>
    <row r="294" spans="1:184" x14ac:dyDescent="0.2">
      <c r="A294" s="205" t="str">
        <f t="shared" si="5"/>
        <v/>
      </c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  <c r="BF294" s="202"/>
      <c r="BG294" s="202"/>
      <c r="BH294" s="202"/>
      <c r="BI294" s="202"/>
      <c r="BJ294" s="202"/>
      <c r="BK294" s="202"/>
      <c r="BL294" s="202"/>
      <c r="BM294" s="202"/>
      <c r="BN294" s="202"/>
      <c r="BO294" s="202"/>
      <c r="BP294" s="202"/>
      <c r="BQ294" s="202"/>
      <c r="BR294" s="202"/>
      <c r="BS294" s="202"/>
      <c r="BT294" s="202"/>
      <c r="BU294" s="202"/>
      <c r="BV294" s="202"/>
      <c r="BW294" s="202"/>
      <c r="BX294" s="202"/>
      <c r="BY294" s="202"/>
      <c r="BZ294" s="202"/>
      <c r="CA294" s="202"/>
      <c r="CB294" s="202"/>
      <c r="CC294" s="202"/>
      <c r="CD294" s="202"/>
      <c r="CE294" s="202"/>
      <c r="CF294" s="202"/>
      <c r="CG294" s="202"/>
      <c r="CH294" s="202"/>
      <c r="CI294" s="202"/>
      <c r="CJ294" s="202"/>
      <c r="CK294" s="202"/>
      <c r="CL294" s="202"/>
      <c r="CM294" s="202"/>
      <c r="CN294" s="202"/>
      <c r="CO294" s="202"/>
      <c r="CP294" s="202"/>
      <c r="CQ294" s="202"/>
      <c r="CR294" s="202"/>
      <c r="CS294" s="202"/>
      <c r="CT294" s="202"/>
      <c r="CU294" s="202"/>
      <c r="CV294" s="202"/>
      <c r="CW294" s="202"/>
      <c r="CX294" s="202"/>
      <c r="CY294" s="202"/>
      <c r="CZ294" s="202"/>
      <c r="DA294" s="202"/>
      <c r="DB294" s="202"/>
      <c r="DC294" s="202"/>
      <c r="DD294" s="202"/>
      <c r="DE294" s="202"/>
      <c r="DF294" s="202"/>
      <c r="DG294" s="202"/>
      <c r="DH294" s="202"/>
      <c r="DI294" s="202"/>
      <c r="DJ294" s="202"/>
      <c r="DK294" s="202"/>
      <c r="DL294" s="202"/>
      <c r="DM294" s="202"/>
      <c r="DN294" s="202"/>
      <c r="DO294" s="202"/>
      <c r="DP294" s="202"/>
      <c r="DQ294" s="202"/>
      <c r="DR294" s="202"/>
      <c r="DS294" s="202"/>
      <c r="DT294" s="202"/>
      <c r="DU294" s="202"/>
      <c r="DV294" s="202"/>
      <c r="DW294" s="202"/>
      <c r="DX294" s="202"/>
      <c r="DY294" s="202"/>
      <c r="DZ294" s="202"/>
      <c r="EA294" s="202"/>
      <c r="EB294" s="202"/>
      <c r="EC294" s="202"/>
      <c r="ED294" s="202"/>
      <c r="EE294" s="202"/>
      <c r="EF294" s="202"/>
      <c r="EG294" s="202"/>
      <c r="EH294" s="202"/>
      <c r="EI294" s="202"/>
      <c r="EJ294" s="202"/>
      <c r="EK294" s="202"/>
      <c r="EL294" s="202"/>
      <c r="EM294" s="202"/>
      <c r="EN294" s="202"/>
      <c r="EO294" s="202"/>
      <c r="EP294" s="202"/>
      <c r="EQ294" s="202"/>
      <c r="ER294" s="202"/>
      <c r="ES294" s="202"/>
      <c r="ET294" s="202"/>
      <c r="EU294" s="202"/>
      <c r="EV294" s="202"/>
      <c r="EW294" s="202"/>
      <c r="EX294" s="202"/>
      <c r="EY294" s="202"/>
      <c r="EZ294" s="202"/>
      <c r="FA294" s="202"/>
      <c r="FB294" s="202"/>
      <c r="FC294" s="202"/>
      <c r="FD294" s="202"/>
      <c r="FE294" s="202"/>
      <c r="FF294" s="202"/>
      <c r="FG294" s="202"/>
      <c r="FH294" s="202"/>
      <c r="FI294" s="202"/>
      <c r="FJ294" s="202"/>
      <c r="FK294" s="202"/>
      <c r="FL294" s="202"/>
      <c r="FM294" s="202"/>
      <c r="FN294" s="202"/>
      <c r="FO294" s="202"/>
      <c r="FP294" s="202"/>
      <c r="FQ294" s="202"/>
      <c r="FR294" s="202"/>
      <c r="FS294" s="202"/>
      <c r="FT294" s="202"/>
      <c r="FU294" s="202"/>
      <c r="FV294" s="202"/>
      <c r="FW294" s="202"/>
      <c r="FX294" s="202"/>
      <c r="FY294" s="202"/>
      <c r="FZ294" s="202"/>
      <c r="GA294" s="202"/>
      <c r="GB294" s="202"/>
    </row>
    <row r="295" spans="1:184" x14ac:dyDescent="0.2">
      <c r="A295" s="205" t="str">
        <f t="shared" si="5"/>
        <v/>
      </c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  <c r="BF295" s="202"/>
      <c r="BG295" s="202"/>
      <c r="BH295" s="202"/>
      <c r="BI295" s="202"/>
      <c r="BJ295" s="202"/>
      <c r="BK295" s="202"/>
      <c r="BL295" s="202"/>
      <c r="BM295" s="202"/>
      <c r="BN295" s="202"/>
      <c r="BO295" s="202"/>
      <c r="BP295" s="202"/>
      <c r="BQ295" s="202"/>
      <c r="BR295" s="202"/>
      <c r="BS295" s="202"/>
      <c r="BT295" s="202"/>
      <c r="BU295" s="202"/>
      <c r="BV295" s="202"/>
      <c r="BW295" s="202"/>
      <c r="BX295" s="202"/>
      <c r="BY295" s="202"/>
      <c r="BZ295" s="202"/>
      <c r="CA295" s="202"/>
      <c r="CB295" s="202"/>
      <c r="CC295" s="202"/>
      <c r="CD295" s="202"/>
      <c r="CE295" s="202"/>
      <c r="CF295" s="202"/>
      <c r="CG295" s="202"/>
      <c r="CH295" s="202"/>
      <c r="CI295" s="202"/>
      <c r="CJ295" s="202"/>
      <c r="CK295" s="202"/>
      <c r="CL295" s="202"/>
      <c r="CM295" s="202"/>
      <c r="CN295" s="202"/>
      <c r="CO295" s="202"/>
      <c r="CP295" s="202"/>
      <c r="CQ295" s="202"/>
      <c r="CR295" s="202"/>
      <c r="CS295" s="202"/>
      <c r="CT295" s="202"/>
      <c r="CU295" s="202"/>
      <c r="CV295" s="202"/>
      <c r="CW295" s="202"/>
      <c r="CX295" s="202"/>
      <c r="CY295" s="202"/>
      <c r="CZ295" s="202"/>
      <c r="DA295" s="202"/>
      <c r="DB295" s="202"/>
      <c r="DC295" s="202"/>
      <c r="DD295" s="202"/>
      <c r="DE295" s="202"/>
      <c r="DF295" s="202"/>
      <c r="DG295" s="202"/>
      <c r="DH295" s="202"/>
      <c r="DI295" s="202"/>
      <c r="DJ295" s="202"/>
      <c r="DK295" s="202"/>
      <c r="DL295" s="202"/>
      <c r="DM295" s="202"/>
      <c r="DN295" s="202"/>
      <c r="DO295" s="202"/>
      <c r="DP295" s="202"/>
      <c r="DQ295" s="202"/>
      <c r="DR295" s="202"/>
      <c r="DS295" s="202"/>
      <c r="DT295" s="202"/>
      <c r="DU295" s="202"/>
      <c r="DV295" s="202"/>
      <c r="DW295" s="202"/>
      <c r="DX295" s="202"/>
      <c r="DY295" s="202"/>
      <c r="DZ295" s="202"/>
      <c r="EA295" s="202"/>
      <c r="EB295" s="202"/>
      <c r="EC295" s="202"/>
      <c r="ED295" s="202"/>
      <c r="EE295" s="202"/>
      <c r="EF295" s="202"/>
      <c r="EG295" s="202"/>
      <c r="EH295" s="202"/>
      <c r="EI295" s="202"/>
      <c r="EJ295" s="202"/>
      <c r="EK295" s="202"/>
      <c r="EL295" s="202"/>
      <c r="EM295" s="202"/>
      <c r="EN295" s="202"/>
      <c r="EO295" s="202"/>
      <c r="EP295" s="202"/>
      <c r="EQ295" s="202"/>
      <c r="ER295" s="202"/>
      <c r="ES295" s="202"/>
      <c r="ET295" s="202"/>
      <c r="EU295" s="202"/>
      <c r="EV295" s="202"/>
      <c r="EW295" s="202"/>
      <c r="EX295" s="202"/>
      <c r="EY295" s="202"/>
      <c r="EZ295" s="202"/>
      <c r="FA295" s="202"/>
      <c r="FB295" s="202"/>
      <c r="FC295" s="202"/>
      <c r="FD295" s="202"/>
      <c r="FE295" s="202"/>
      <c r="FF295" s="202"/>
      <c r="FG295" s="202"/>
      <c r="FH295" s="202"/>
      <c r="FI295" s="202"/>
      <c r="FJ295" s="202"/>
      <c r="FK295" s="202"/>
      <c r="FL295" s="202"/>
      <c r="FM295" s="202"/>
      <c r="FN295" s="202"/>
      <c r="FO295" s="202"/>
      <c r="FP295" s="202"/>
      <c r="FQ295" s="202"/>
      <c r="FR295" s="202"/>
      <c r="FS295" s="202"/>
      <c r="FT295" s="202"/>
      <c r="FU295" s="202"/>
      <c r="FV295" s="202"/>
      <c r="FW295" s="202"/>
      <c r="FX295" s="202"/>
      <c r="FY295" s="202"/>
      <c r="FZ295" s="202"/>
      <c r="GA295" s="202"/>
      <c r="GB295" s="202"/>
    </row>
    <row r="296" spans="1:184" x14ac:dyDescent="0.2">
      <c r="A296" s="205" t="str">
        <f t="shared" si="5"/>
        <v/>
      </c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  <c r="BF296" s="202"/>
      <c r="BG296" s="202"/>
      <c r="BH296" s="202"/>
      <c r="BI296" s="202"/>
      <c r="BJ296" s="202"/>
      <c r="BK296" s="202"/>
      <c r="BL296" s="202"/>
      <c r="BM296" s="202"/>
      <c r="BN296" s="202"/>
      <c r="BO296" s="202"/>
      <c r="BP296" s="202"/>
      <c r="BQ296" s="202"/>
      <c r="BR296" s="202"/>
      <c r="BS296" s="202"/>
      <c r="BT296" s="202"/>
      <c r="BU296" s="202"/>
      <c r="BV296" s="202"/>
      <c r="BW296" s="202"/>
      <c r="BX296" s="202"/>
      <c r="BY296" s="202"/>
      <c r="BZ296" s="202"/>
      <c r="CA296" s="202"/>
      <c r="CB296" s="202"/>
      <c r="CC296" s="202"/>
      <c r="CD296" s="202"/>
      <c r="CE296" s="202"/>
      <c r="CF296" s="202"/>
      <c r="CG296" s="202"/>
      <c r="CH296" s="202"/>
      <c r="CI296" s="202"/>
      <c r="CJ296" s="202"/>
      <c r="CK296" s="202"/>
      <c r="CL296" s="202"/>
      <c r="CM296" s="202"/>
      <c r="CN296" s="202"/>
      <c r="CO296" s="202"/>
      <c r="CP296" s="202"/>
      <c r="CQ296" s="202"/>
      <c r="CR296" s="202"/>
      <c r="CS296" s="202"/>
      <c r="CT296" s="202"/>
      <c r="CU296" s="202"/>
      <c r="CV296" s="202"/>
      <c r="CW296" s="202"/>
      <c r="CX296" s="202"/>
      <c r="CY296" s="202"/>
      <c r="CZ296" s="202"/>
      <c r="DA296" s="202"/>
      <c r="DB296" s="202"/>
      <c r="DC296" s="202"/>
      <c r="DD296" s="202"/>
      <c r="DE296" s="202"/>
      <c r="DF296" s="202"/>
      <c r="DG296" s="202"/>
      <c r="DH296" s="202"/>
      <c r="DI296" s="202"/>
      <c r="DJ296" s="202"/>
      <c r="DK296" s="202"/>
      <c r="DL296" s="202"/>
      <c r="DM296" s="202"/>
      <c r="DN296" s="202"/>
      <c r="DO296" s="202"/>
      <c r="DP296" s="202"/>
      <c r="DQ296" s="202"/>
      <c r="DR296" s="202"/>
      <c r="DS296" s="202"/>
      <c r="DT296" s="202"/>
      <c r="DU296" s="202"/>
      <c r="DV296" s="202"/>
      <c r="DW296" s="202"/>
      <c r="DX296" s="202"/>
      <c r="DY296" s="202"/>
      <c r="DZ296" s="202"/>
      <c r="EA296" s="202"/>
      <c r="EB296" s="202"/>
      <c r="EC296" s="202"/>
      <c r="ED296" s="202"/>
      <c r="EE296" s="202"/>
      <c r="EF296" s="202"/>
      <c r="EG296" s="202"/>
      <c r="EH296" s="202"/>
      <c r="EI296" s="202"/>
      <c r="EJ296" s="202"/>
      <c r="EK296" s="202"/>
      <c r="EL296" s="202"/>
      <c r="EM296" s="202"/>
      <c r="EN296" s="202"/>
      <c r="EO296" s="202"/>
      <c r="EP296" s="202"/>
      <c r="EQ296" s="202"/>
      <c r="ER296" s="202"/>
      <c r="ES296" s="202"/>
      <c r="ET296" s="202"/>
      <c r="EU296" s="202"/>
      <c r="EV296" s="202"/>
      <c r="EW296" s="202"/>
      <c r="EX296" s="202"/>
      <c r="EY296" s="202"/>
      <c r="EZ296" s="202"/>
      <c r="FA296" s="202"/>
      <c r="FB296" s="202"/>
      <c r="FC296" s="202"/>
      <c r="FD296" s="202"/>
      <c r="FE296" s="202"/>
      <c r="FF296" s="202"/>
      <c r="FG296" s="202"/>
      <c r="FH296" s="202"/>
      <c r="FI296" s="202"/>
      <c r="FJ296" s="202"/>
      <c r="FK296" s="202"/>
      <c r="FL296" s="202"/>
      <c r="FM296" s="202"/>
      <c r="FN296" s="202"/>
      <c r="FO296" s="202"/>
      <c r="FP296" s="202"/>
      <c r="FQ296" s="202"/>
      <c r="FR296" s="202"/>
      <c r="FS296" s="202"/>
      <c r="FT296" s="202"/>
      <c r="FU296" s="202"/>
      <c r="FV296" s="202"/>
      <c r="FW296" s="202"/>
      <c r="FX296" s="202"/>
      <c r="FY296" s="202"/>
      <c r="FZ296" s="202"/>
      <c r="GA296" s="202"/>
      <c r="GB296" s="202"/>
    </row>
    <row r="297" spans="1:184" x14ac:dyDescent="0.2">
      <c r="A297" s="205" t="str">
        <f t="shared" si="5"/>
        <v/>
      </c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  <c r="BF297" s="202"/>
      <c r="BG297" s="202"/>
      <c r="BH297" s="202"/>
      <c r="BI297" s="202"/>
      <c r="BJ297" s="202"/>
      <c r="BK297" s="202"/>
      <c r="BL297" s="202"/>
      <c r="BM297" s="202"/>
      <c r="BN297" s="202"/>
      <c r="BO297" s="202"/>
      <c r="BP297" s="202"/>
      <c r="BQ297" s="202"/>
      <c r="BR297" s="202"/>
      <c r="BS297" s="202"/>
      <c r="BT297" s="202"/>
      <c r="BU297" s="202"/>
      <c r="BV297" s="202"/>
      <c r="BW297" s="202"/>
      <c r="BX297" s="202"/>
      <c r="BY297" s="202"/>
      <c r="BZ297" s="202"/>
      <c r="CA297" s="202"/>
      <c r="CB297" s="202"/>
      <c r="CC297" s="202"/>
      <c r="CD297" s="202"/>
      <c r="CE297" s="202"/>
      <c r="CF297" s="202"/>
      <c r="CG297" s="202"/>
      <c r="CH297" s="202"/>
      <c r="CI297" s="202"/>
      <c r="CJ297" s="202"/>
      <c r="CK297" s="202"/>
      <c r="CL297" s="202"/>
      <c r="CM297" s="202"/>
      <c r="CN297" s="202"/>
      <c r="CO297" s="202"/>
      <c r="CP297" s="202"/>
      <c r="CQ297" s="202"/>
      <c r="CR297" s="202"/>
      <c r="CS297" s="202"/>
      <c r="CT297" s="202"/>
      <c r="CU297" s="202"/>
      <c r="CV297" s="202"/>
      <c r="CW297" s="202"/>
      <c r="CX297" s="202"/>
      <c r="CY297" s="202"/>
      <c r="CZ297" s="202"/>
      <c r="DA297" s="202"/>
      <c r="DB297" s="202"/>
      <c r="DC297" s="202"/>
      <c r="DD297" s="202"/>
      <c r="DE297" s="202"/>
      <c r="DF297" s="202"/>
      <c r="DG297" s="202"/>
      <c r="DH297" s="202"/>
      <c r="DI297" s="202"/>
      <c r="DJ297" s="202"/>
      <c r="DK297" s="202"/>
      <c r="DL297" s="202"/>
      <c r="DM297" s="202"/>
      <c r="DN297" s="202"/>
      <c r="DO297" s="202"/>
      <c r="DP297" s="202"/>
      <c r="DQ297" s="202"/>
      <c r="DR297" s="202"/>
      <c r="DS297" s="202"/>
      <c r="DT297" s="202"/>
      <c r="DU297" s="202"/>
      <c r="DV297" s="202"/>
      <c r="DW297" s="202"/>
      <c r="DX297" s="202"/>
      <c r="DY297" s="202"/>
      <c r="DZ297" s="202"/>
      <c r="EA297" s="202"/>
      <c r="EB297" s="202"/>
      <c r="EC297" s="202"/>
      <c r="ED297" s="202"/>
      <c r="EE297" s="202"/>
      <c r="EF297" s="202"/>
      <c r="EG297" s="202"/>
      <c r="EH297" s="202"/>
      <c r="EI297" s="202"/>
      <c r="EJ297" s="202"/>
      <c r="EK297" s="202"/>
      <c r="EL297" s="202"/>
      <c r="EM297" s="202"/>
      <c r="EN297" s="202"/>
      <c r="EO297" s="202"/>
      <c r="EP297" s="202"/>
      <c r="EQ297" s="202"/>
      <c r="ER297" s="202"/>
      <c r="ES297" s="202"/>
      <c r="ET297" s="202"/>
      <c r="EU297" s="202"/>
      <c r="EV297" s="202"/>
      <c r="EW297" s="202"/>
      <c r="EX297" s="202"/>
      <c r="EY297" s="202"/>
      <c r="EZ297" s="202"/>
      <c r="FA297" s="202"/>
      <c r="FB297" s="202"/>
      <c r="FC297" s="202"/>
      <c r="FD297" s="202"/>
      <c r="FE297" s="202"/>
      <c r="FF297" s="202"/>
      <c r="FG297" s="202"/>
      <c r="FH297" s="202"/>
      <c r="FI297" s="202"/>
      <c r="FJ297" s="202"/>
      <c r="FK297" s="202"/>
      <c r="FL297" s="202"/>
      <c r="FM297" s="202"/>
      <c r="FN297" s="202"/>
      <c r="FO297" s="202"/>
      <c r="FP297" s="202"/>
      <c r="FQ297" s="202"/>
      <c r="FR297" s="202"/>
      <c r="FS297" s="202"/>
      <c r="FT297" s="202"/>
      <c r="FU297" s="202"/>
      <c r="FV297" s="202"/>
      <c r="FW297" s="202"/>
      <c r="FX297" s="202"/>
      <c r="FY297" s="202"/>
      <c r="FZ297" s="202"/>
      <c r="GA297" s="202"/>
      <c r="GB297" s="202"/>
    </row>
    <row r="298" spans="1:184" x14ac:dyDescent="0.2">
      <c r="A298" s="205" t="str">
        <f t="shared" si="5"/>
        <v/>
      </c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  <c r="BF298" s="202"/>
      <c r="BG298" s="202"/>
      <c r="BH298" s="202"/>
      <c r="BI298" s="202"/>
      <c r="BJ298" s="202"/>
      <c r="BK298" s="202"/>
      <c r="BL298" s="202"/>
      <c r="BM298" s="202"/>
      <c r="BN298" s="202"/>
      <c r="BO298" s="202"/>
      <c r="BP298" s="202"/>
      <c r="BQ298" s="202"/>
      <c r="BR298" s="202"/>
      <c r="BS298" s="202"/>
      <c r="BT298" s="202"/>
      <c r="BU298" s="202"/>
      <c r="BV298" s="202"/>
      <c r="BW298" s="202"/>
      <c r="BX298" s="202"/>
      <c r="BY298" s="202"/>
      <c r="BZ298" s="202"/>
      <c r="CA298" s="202"/>
      <c r="CB298" s="202"/>
      <c r="CC298" s="202"/>
      <c r="CD298" s="202"/>
      <c r="CE298" s="202"/>
      <c r="CF298" s="202"/>
      <c r="CG298" s="202"/>
      <c r="CH298" s="202"/>
      <c r="CI298" s="202"/>
      <c r="CJ298" s="202"/>
      <c r="CK298" s="202"/>
      <c r="CL298" s="202"/>
      <c r="CM298" s="202"/>
      <c r="CN298" s="202"/>
      <c r="CO298" s="202"/>
      <c r="CP298" s="202"/>
      <c r="CQ298" s="202"/>
      <c r="CR298" s="202"/>
      <c r="CS298" s="202"/>
      <c r="CT298" s="202"/>
      <c r="CU298" s="202"/>
      <c r="CV298" s="202"/>
      <c r="CW298" s="202"/>
      <c r="CX298" s="202"/>
      <c r="CY298" s="202"/>
      <c r="CZ298" s="202"/>
      <c r="DA298" s="202"/>
      <c r="DB298" s="202"/>
      <c r="DC298" s="202"/>
      <c r="DD298" s="202"/>
      <c r="DE298" s="202"/>
      <c r="DF298" s="202"/>
      <c r="DG298" s="202"/>
      <c r="DH298" s="202"/>
      <c r="DI298" s="202"/>
      <c r="DJ298" s="202"/>
      <c r="DK298" s="202"/>
      <c r="DL298" s="202"/>
      <c r="DM298" s="202"/>
      <c r="DN298" s="202"/>
      <c r="DO298" s="202"/>
      <c r="DP298" s="202"/>
      <c r="DQ298" s="202"/>
      <c r="DR298" s="202"/>
      <c r="DS298" s="202"/>
      <c r="DT298" s="202"/>
      <c r="DU298" s="202"/>
      <c r="DV298" s="202"/>
      <c r="DW298" s="202"/>
      <c r="DX298" s="202"/>
      <c r="DY298" s="202"/>
      <c r="DZ298" s="202"/>
      <c r="EA298" s="202"/>
      <c r="EB298" s="202"/>
      <c r="EC298" s="202"/>
      <c r="ED298" s="202"/>
      <c r="EE298" s="202"/>
      <c r="EF298" s="202"/>
      <c r="EG298" s="202"/>
      <c r="EH298" s="202"/>
      <c r="EI298" s="202"/>
      <c r="EJ298" s="202"/>
      <c r="EK298" s="202"/>
      <c r="EL298" s="202"/>
      <c r="EM298" s="202"/>
      <c r="EN298" s="202"/>
      <c r="EO298" s="202"/>
      <c r="EP298" s="202"/>
      <c r="EQ298" s="202"/>
      <c r="ER298" s="202"/>
      <c r="ES298" s="202"/>
      <c r="ET298" s="202"/>
      <c r="EU298" s="202"/>
      <c r="EV298" s="202"/>
      <c r="EW298" s="202"/>
      <c r="EX298" s="202"/>
      <c r="EY298" s="202"/>
      <c r="EZ298" s="202"/>
      <c r="FA298" s="202"/>
      <c r="FB298" s="202"/>
      <c r="FC298" s="202"/>
      <c r="FD298" s="202"/>
      <c r="FE298" s="202"/>
      <c r="FF298" s="202"/>
      <c r="FG298" s="202"/>
      <c r="FH298" s="202"/>
      <c r="FI298" s="202"/>
      <c r="FJ298" s="202"/>
      <c r="FK298" s="202"/>
      <c r="FL298" s="202"/>
      <c r="FM298" s="202"/>
      <c r="FN298" s="202"/>
      <c r="FO298" s="202"/>
      <c r="FP298" s="202"/>
      <c r="FQ298" s="202"/>
      <c r="FR298" s="202"/>
      <c r="FS298" s="202"/>
      <c r="FT298" s="202"/>
      <c r="FU298" s="202"/>
      <c r="FV298" s="202"/>
      <c r="FW298" s="202"/>
      <c r="FX298" s="202"/>
      <c r="FY298" s="202"/>
      <c r="FZ298" s="202"/>
      <c r="GA298" s="202"/>
      <c r="GB298" s="202"/>
    </row>
    <row r="299" spans="1:184" x14ac:dyDescent="0.2">
      <c r="A299" s="205" t="str">
        <f t="shared" si="5"/>
        <v/>
      </c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  <c r="BF299" s="202"/>
      <c r="BG299" s="202"/>
      <c r="BH299" s="202"/>
      <c r="BI299" s="202"/>
      <c r="BJ299" s="202"/>
      <c r="BK299" s="202"/>
      <c r="BL299" s="202"/>
      <c r="BM299" s="202"/>
      <c r="BN299" s="202"/>
      <c r="BO299" s="202"/>
      <c r="BP299" s="202"/>
      <c r="BQ299" s="202"/>
      <c r="BR299" s="202"/>
      <c r="BS299" s="202"/>
      <c r="BT299" s="202"/>
      <c r="BU299" s="202"/>
      <c r="BV299" s="202"/>
      <c r="BW299" s="202"/>
      <c r="BX299" s="202"/>
      <c r="BY299" s="202"/>
      <c r="BZ299" s="202"/>
      <c r="CA299" s="202"/>
      <c r="CB299" s="202"/>
      <c r="CC299" s="202"/>
      <c r="CD299" s="202"/>
      <c r="CE299" s="202"/>
      <c r="CF299" s="202"/>
      <c r="CG299" s="202"/>
      <c r="CH299" s="202"/>
      <c r="CI299" s="202"/>
      <c r="CJ299" s="202"/>
      <c r="CK299" s="202"/>
      <c r="CL299" s="202"/>
      <c r="CM299" s="202"/>
      <c r="CN299" s="202"/>
      <c r="CO299" s="202"/>
      <c r="CP299" s="202"/>
      <c r="CQ299" s="202"/>
      <c r="CR299" s="202"/>
      <c r="CS299" s="202"/>
      <c r="CT299" s="202"/>
      <c r="CU299" s="202"/>
      <c r="CV299" s="202"/>
      <c r="CW299" s="202"/>
      <c r="CX299" s="202"/>
      <c r="CY299" s="202"/>
      <c r="CZ299" s="202"/>
      <c r="DA299" s="202"/>
      <c r="DB299" s="202"/>
      <c r="DC299" s="202"/>
      <c r="DD299" s="202"/>
      <c r="DE299" s="202"/>
      <c r="DF299" s="202"/>
      <c r="DG299" s="202"/>
      <c r="DH299" s="202"/>
      <c r="DI299" s="202"/>
      <c r="DJ299" s="202"/>
      <c r="DK299" s="202"/>
      <c r="DL299" s="202"/>
      <c r="DM299" s="202"/>
      <c r="DN299" s="202"/>
      <c r="DO299" s="202"/>
      <c r="DP299" s="202"/>
      <c r="DQ299" s="202"/>
      <c r="DR299" s="202"/>
      <c r="DS299" s="202"/>
      <c r="DT299" s="202"/>
      <c r="DU299" s="202"/>
      <c r="DV299" s="202"/>
      <c r="DW299" s="202"/>
      <c r="DX299" s="202"/>
      <c r="DY299" s="202"/>
      <c r="DZ299" s="202"/>
      <c r="EA299" s="202"/>
      <c r="EB299" s="202"/>
      <c r="EC299" s="202"/>
      <c r="ED299" s="202"/>
      <c r="EE299" s="202"/>
      <c r="EF299" s="202"/>
      <c r="EG299" s="202"/>
      <c r="EH299" s="202"/>
      <c r="EI299" s="202"/>
      <c r="EJ299" s="202"/>
      <c r="EK299" s="202"/>
      <c r="EL299" s="202"/>
      <c r="EM299" s="202"/>
      <c r="EN299" s="202"/>
      <c r="EO299" s="202"/>
      <c r="EP299" s="202"/>
      <c r="EQ299" s="202"/>
      <c r="ER299" s="202"/>
      <c r="ES299" s="202"/>
      <c r="ET299" s="202"/>
      <c r="EU299" s="202"/>
      <c r="EV299" s="202"/>
      <c r="EW299" s="202"/>
      <c r="EX299" s="202"/>
      <c r="EY299" s="202"/>
      <c r="EZ299" s="202"/>
      <c r="FA299" s="202"/>
      <c r="FB299" s="202"/>
      <c r="FC299" s="202"/>
      <c r="FD299" s="202"/>
      <c r="FE299" s="202"/>
      <c r="FF299" s="202"/>
      <c r="FG299" s="202"/>
      <c r="FH299" s="202"/>
      <c r="FI299" s="202"/>
      <c r="FJ299" s="202"/>
      <c r="FK299" s="202"/>
      <c r="FL299" s="202"/>
      <c r="FM299" s="202"/>
      <c r="FN299" s="202"/>
      <c r="FO299" s="202"/>
      <c r="FP299" s="202"/>
      <c r="FQ299" s="202"/>
      <c r="FR299" s="202"/>
      <c r="FS299" s="202"/>
      <c r="FT299" s="202"/>
      <c r="FU299" s="202"/>
      <c r="FV299" s="202"/>
      <c r="FW299" s="202"/>
      <c r="FX299" s="202"/>
      <c r="FY299" s="202"/>
      <c r="FZ299" s="202"/>
      <c r="GA299" s="202"/>
      <c r="GB299" s="202"/>
    </row>
    <row r="300" spans="1:184" x14ac:dyDescent="0.2">
      <c r="A300" s="205" t="str">
        <f t="shared" si="5"/>
        <v/>
      </c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  <c r="BG300" s="202"/>
      <c r="BH300" s="202"/>
      <c r="BI300" s="202"/>
      <c r="BJ300" s="202"/>
      <c r="BK300" s="202"/>
      <c r="BL300" s="202"/>
      <c r="BM300" s="202"/>
      <c r="BN300" s="202"/>
      <c r="BO300" s="202"/>
      <c r="BP300" s="202"/>
      <c r="BQ300" s="202"/>
      <c r="BR300" s="202"/>
      <c r="BS300" s="202"/>
      <c r="BT300" s="202"/>
      <c r="BU300" s="202"/>
      <c r="BV300" s="202"/>
      <c r="BW300" s="202"/>
      <c r="BX300" s="202"/>
      <c r="BY300" s="202"/>
      <c r="BZ300" s="202"/>
      <c r="CA300" s="202"/>
      <c r="CB300" s="202"/>
      <c r="CC300" s="202"/>
      <c r="CD300" s="202"/>
      <c r="CE300" s="202"/>
      <c r="CF300" s="202"/>
      <c r="CG300" s="202"/>
      <c r="CH300" s="202"/>
      <c r="CI300" s="202"/>
      <c r="CJ300" s="202"/>
      <c r="CK300" s="202"/>
      <c r="CL300" s="202"/>
      <c r="CM300" s="202"/>
      <c r="CN300" s="202"/>
      <c r="CO300" s="202"/>
      <c r="CP300" s="202"/>
      <c r="CQ300" s="202"/>
      <c r="CR300" s="202"/>
      <c r="CS300" s="202"/>
      <c r="CT300" s="202"/>
      <c r="CU300" s="202"/>
      <c r="CV300" s="202"/>
      <c r="CW300" s="202"/>
      <c r="CX300" s="202"/>
      <c r="CY300" s="202"/>
      <c r="CZ300" s="202"/>
      <c r="DA300" s="202"/>
      <c r="DB300" s="202"/>
      <c r="DC300" s="202"/>
      <c r="DD300" s="202"/>
      <c r="DE300" s="202"/>
      <c r="DF300" s="202"/>
      <c r="DG300" s="202"/>
      <c r="DH300" s="202"/>
      <c r="DI300" s="202"/>
      <c r="DJ300" s="202"/>
      <c r="DK300" s="202"/>
      <c r="DL300" s="202"/>
      <c r="DM300" s="202"/>
      <c r="DN300" s="202"/>
      <c r="DO300" s="202"/>
      <c r="DP300" s="202"/>
      <c r="DQ300" s="202"/>
      <c r="DR300" s="202"/>
      <c r="DS300" s="202"/>
      <c r="DT300" s="202"/>
      <c r="DU300" s="202"/>
      <c r="DV300" s="202"/>
      <c r="DW300" s="202"/>
      <c r="DX300" s="202"/>
      <c r="DY300" s="202"/>
      <c r="DZ300" s="202"/>
      <c r="EA300" s="202"/>
      <c r="EB300" s="202"/>
      <c r="EC300" s="202"/>
      <c r="ED300" s="202"/>
      <c r="EE300" s="202"/>
      <c r="EF300" s="202"/>
      <c r="EG300" s="202"/>
      <c r="EH300" s="202"/>
      <c r="EI300" s="202"/>
      <c r="EJ300" s="202"/>
      <c r="EK300" s="202"/>
      <c r="EL300" s="202"/>
      <c r="EM300" s="202"/>
      <c r="EN300" s="202"/>
      <c r="EO300" s="202"/>
      <c r="EP300" s="202"/>
      <c r="EQ300" s="202"/>
      <c r="ER300" s="202"/>
      <c r="ES300" s="202"/>
      <c r="ET300" s="202"/>
      <c r="EU300" s="202"/>
      <c r="EV300" s="202"/>
      <c r="EW300" s="202"/>
      <c r="EX300" s="202"/>
      <c r="EY300" s="202"/>
      <c r="EZ300" s="202"/>
      <c r="FA300" s="202"/>
      <c r="FB300" s="202"/>
      <c r="FC300" s="202"/>
      <c r="FD300" s="202"/>
      <c r="FE300" s="202"/>
      <c r="FF300" s="202"/>
      <c r="FG300" s="202"/>
      <c r="FH300" s="202"/>
      <c r="FI300" s="202"/>
      <c r="FJ300" s="202"/>
      <c r="FK300" s="202"/>
      <c r="FL300" s="202"/>
      <c r="FM300" s="202"/>
      <c r="FN300" s="202"/>
      <c r="FO300" s="202"/>
      <c r="FP300" s="202"/>
      <c r="FQ300" s="202"/>
      <c r="FR300" s="202"/>
      <c r="FS300" s="202"/>
      <c r="FT300" s="202"/>
      <c r="FU300" s="202"/>
      <c r="FV300" s="202"/>
      <c r="FW300" s="202"/>
      <c r="FX300" s="202"/>
      <c r="FY300" s="202"/>
      <c r="FZ300" s="202"/>
      <c r="GA300" s="202"/>
      <c r="GB300" s="202"/>
    </row>
    <row r="301" spans="1:184" x14ac:dyDescent="0.2">
      <c r="A301" s="205" t="str">
        <f t="shared" si="5"/>
        <v/>
      </c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  <c r="BF301" s="202"/>
      <c r="BG301" s="202"/>
      <c r="BH301" s="202"/>
      <c r="BI301" s="202"/>
      <c r="BJ301" s="202"/>
      <c r="BK301" s="202"/>
      <c r="BL301" s="202"/>
      <c r="BM301" s="202"/>
      <c r="BN301" s="202"/>
      <c r="BO301" s="202"/>
      <c r="BP301" s="202"/>
      <c r="BQ301" s="202"/>
      <c r="BR301" s="202"/>
      <c r="BS301" s="202"/>
      <c r="BT301" s="202"/>
      <c r="BU301" s="202"/>
      <c r="BV301" s="202"/>
      <c r="BW301" s="202"/>
      <c r="BX301" s="202"/>
      <c r="BY301" s="202"/>
      <c r="BZ301" s="202"/>
      <c r="CA301" s="202"/>
      <c r="CB301" s="202"/>
      <c r="CC301" s="202"/>
      <c r="CD301" s="202"/>
      <c r="CE301" s="202"/>
      <c r="CF301" s="202"/>
      <c r="CG301" s="202"/>
      <c r="CH301" s="202"/>
      <c r="CI301" s="202"/>
      <c r="CJ301" s="202"/>
      <c r="CK301" s="202"/>
      <c r="CL301" s="202"/>
      <c r="CM301" s="202"/>
      <c r="CN301" s="202"/>
      <c r="CO301" s="202"/>
      <c r="CP301" s="202"/>
      <c r="CQ301" s="202"/>
      <c r="CR301" s="202"/>
      <c r="CS301" s="202"/>
      <c r="CT301" s="202"/>
      <c r="CU301" s="202"/>
      <c r="CV301" s="202"/>
      <c r="CW301" s="202"/>
      <c r="CX301" s="202"/>
      <c r="CY301" s="202"/>
      <c r="CZ301" s="202"/>
      <c r="DA301" s="202"/>
      <c r="DB301" s="202"/>
      <c r="DC301" s="202"/>
      <c r="DD301" s="202"/>
      <c r="DE301" s="202"/>
      <c r="DF301" s="202"/>
      <c r="DG301" s="202"/>
      <c r="DH301" s="202"/>
      <c r="DI301" s="202"/>
      <c r="DJ301" s="202"/>
      <c r="DK301" s="202"/>
      <c r="DL301" s="202"/>
      <c r="DM301" s="202"/>
      <c r="DN301" s="202"/>
      <c r="DO301" s="202"/>
      <c r="DP301" s="202"/>
      <c r="DQ301" s="202"/>
      <c r="DR301" s="202"/>
      <c r="DS301" s="202"/>
      <c r="DT301" s="202"/>
      <c r="DU301" s="202"/>
      <c r="DV301" s="202"/>
      <c r="DW301" s="202"/>
      <c r="DX301" s="202"/>
      <c r="DY301" s="202"/>
      <c r="DZ301" s="202"/>
      <c r="EA301" s="202"/>
      <c r="EB301" s="202"/>
      <c r="EC301" s="202"/>
      <c r="ED301" s="202"/>
      <c r="EE301" s="202"/>
      <c r="EF301" s="202"/>
      <c r="EG301" s="202"/>
      <c r="EH301" s="202"/>
      <c r="EI301" s="202"/>
      <c r="EJ301" s="202"/>
      <c r="EK301" s="202"/>
      <c r="EL301" s="202"/>
      <c r="EM301" s="202"/>
      <c r="EN301" s="202"/>
      <c r="EO301" s="202"/>
      <c r="EP301" s="202"/>
      <c r="EQ301" s="202"/>
      <c r="ER301" s="202"/>
      <c r="ES301" s="202"/>
      <c r="ET301" s="202"/>
      <c r="EU301" s="202"/>
      <c r="EV301" s="202"/>
      <c r="EW301" s="202"/>
      <c r="EX301" s="202"/>
      <c r="EY301" s="202"/>
      <c r="EZ301" s="202"/>
      <c r="FA301" s="202"/>
      <c r="FB301" s="202"/>
      <c r="FC301" s="202"/>
      <c r="FD301" s="202"/>
      <c r="FE301" s="202"/>
      <c r="FF301" s="202"/>
      <c r="FG301" s="202"/>
      <c r="FH301" s="202"/>
      <c r="FI301" s="202"/>
      <c r="FJ301" s="202"/>
      <c r="FK301" s="202"/>
      <c r="FL301" s="202"/>
      <c r="FM301" s="202"/>
      <c r="FN301" s="202"/>
      <c r="FO301" s="202"/>
      <c r="FP301" s="202"/>
      <c r="FQ301" s="202"/>
      <c r="FR301" s="202"/>
      <c r="FS301" s="202"/>
      <c r="FT301" s="202"/>
      <c r="FU301" s="202"/>
      <c r="FV301" s="202"/>
      <c r="FW301" s="202"/>
      <c r="FX301" s="202"/>
      <c r="FY301" s="202"/>
      <c r="FZ301" s="202"/>
      <c r="GA301" s="202"/>
      <c r="GB301" s="202"/>
    </row>
    <row r="302" spans="1:184" x14ac:dyDescent="0.2">
      <c r="A302" s="205" t="str">
        <f t="shared" si="5"/>
        <v/>
      </c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  <c r="BF302" s="202"/>
      <c r="BG302" s="202"/>
      <c r="BH302" s="202"/>
      <c r="BI302" s="202"/>
      <c r="BJ302" s="202"/>
      <c r="BK302" s="202"/>
      <c r="BL302" s="202"/>
      <c r="BM302" s="202"/>
      <c r="BN302" s="202"/>
      <c r="BO302" s="202"/>
      <c r="BP302" s="202"/>
      <c r="BQ302" s="202"/>
      <c r="BR302" s="202"/>
      <c r="BS302" s="202"/>
      <c r="BT302" s="202"/>
      <c r="BU302" s="202"/>
      <c r="BV302" s="202"/>
      <c r="BW302" s="202"/>
      <c r="BX302" s="202"/>
      <c r="BY302" s="202"/>
      <c r="BZ302" s="202"/>
      <c r="CA302" s="202"/>
      <c r="CB302" s="202"/>
      <c r="CC302" s="202"/>
      <c r="CD302" s="202"/>
      <c r="CE302" s="202"/>
      <c r="CF302" s="202"/>
      <c r="CG302" s="202"/>
      <c r="CH302" s="202"/>
      <c r="CI302" s="202"/>
      <c r="CJ302" s="202"/>
      <c r="CK302" s="202"/>
      <c r="CL302" s="202"/>
      <c r="CM302" s="202"/>
      <c r="CN302" s="202"/>
      <c r="CO302" s="202"/>
      <c r="CP302" s="202"/>
      <c r="CQ302" s="202"/>
      <c r="CR302" s="202"/>
      <c r="CS302" s="202"/>
      <c r="CT302" s="202"/>
      <c r="CU302" s="202"/>
      <c r="CV302" s="202"/>
      <c r="CW302" s="202"/>
      <c r="CX302" s="202"/>
      <c r="CY302" s="202"/>
      <c r="CZ302" s="202"/>
      <c r="DA302" s="202"/>
      <c r="DB302" s="202"/>
      <c r="DC302" s="202"/>
      <c r="DD302" s="202"/>
      <c r="DE302" s="202"/>
      <c r="DF302" s="202"/>
      <c r="DG302" s="202"/>
      <c r="DH302" s="202"/>
      <c r="DI302" s="202"/>
      <c r="DJ302" s="202"/>
      <c r="DK302" s="202"/>
      <c r="DL302" s="202"/>
      <c r="DM302" s="202"/>
      <c r="DN302" s="202"/>
      <c r="DO302" s="202"/>
      <c r="DP302" s="202"/>
      <c r="DQ302" s="202"/>
      <c r="DR302" s="202"/>
      <c r="DS302" s="202"/>
      <c r="DT302" s="202"/>
      <c r="DU302" s="202"/>
      <c r="DV302" s="202"/>
      <c r="DW302" s="202"/>
      <c r="DX302" s="202"/>
      <c r="DY302" s="202"/>
      <c r="DZ302" s="202"/>
      <c r="EA302" s="202"/>
      <c r="EB302" s="202"/>
      <c r="EC302" s="202"/>
      <c r="ED302" s="202"/>
      <c r="EE302" s="202"/>
      <c r="EF302" s="202"/>
      <c r="EG302" s="202"/>
      <c r="EH302" s="202"/>
      <c r="EI302" s="202"/>
      <c r="EJ302" s="202"/>
      <c r="EK302" s="202"/>
      <c r="EL302" s="202"/>
      <c r="EM302" s="202"/>
      <c r="EN302" s="202"/>
      <c r="EO302" s="202"/>
      <c r="EP302" s="202"/>
      <c r="EQ302" s="202"/>
      <c r="ER302" s="202"/>
      <c r="ES302" s="202"/>
      <c r="ET302" s="202"/>
      <c r="EU302" s="202"/>
      <c r="EV302" s="202"/>
      <c r="EW302" s="202"/>
      <c r="EX302" s="202"/>
      <c r="EY302" s="202"/>
      <c r="EZ302" s="202"/>
      <c r="FA302" s="202"/>
      <c r="FB302" s="202"/>
      <c r="FC302" s="202"/>
      <c r="FD302" s="202"/>
      <c r="FE302" s="202"/>
      <c r="FF302" s="202"/>
      <c r="FG302" s="202"/>
      <c r="FH302" s="202"/>
      <c r="FI302" s="202"/>
      <c r="FJ302" s="202"/>
      <c r="FK302" s="202"/>
      <c r="FL302" s="202"/>
      <c r="FM302" s="202"/>
      <c r="FN302" s="202"/>
      <c r="FO302" s="202"/>
      <c r="FP302" s="202"/>
      <c r="FQ302" s="202"/>
      <c r="FR302" s="202"/>
      <c r="FS302" s="202"/>
      <c r="FT302" s="202"/>
      <c r="FU302" s="202"/>
      <c r="FV302" s="202"/>
      <c r="FW302" s="202"/>
      <c r="FX302" s="202"/>
      <c r="FY302" s="202"/>
      <c r="FZ302" s="202"/>
      <c r="GA302" s="202"/>
      <c r="GB302" s="202"/>
    </row>
    <row r="303" spans="1:184" x14ac:dyDescent="0.2">
      <c r="A303" s="205" t="str">
        <f t="shared" si="5"/>
        <v/>
      </c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  <c r="BG303" s="202"/>
      <c r="BH303" s="202"/>
      <c r="BI303" s="202"/>
      <c r="BJ303" s="202"/>
      <c r="BK303" s="202"/>
      <c r="BL303" s="202"/>
      <c r="BM303" s="202"/>
      <c r="BN303" s="202"/>
      <c r="BO303" s="202"/>
      <c r="BP303" s="202"/>
      <c r="BQ303" s="202"/>
      <c r="BR303" s="202"/>
      <c r="BS303" s="202"/>
      <c r="BT303" s="202"/>
      <c r="BU303" s="202"/>
      <c r="BV303" s="202"/>
      <c r="BW303" s="202"/>
      <c r="BX303" s="202"/>
      <c r="BY303" s="202"/>
      <c r="BZ303" s="202"/>
      <c r="CA303" s="202"/>
      <c r="CB303" s="202"/>
      <c r="CC303" s="202"/>
      <c r="CD303" s="202"/>
      <c r="CE303" s="202"/>
      <c r="CF303" s="202"/>
      <c r="CG303" s="202"/>
      <c r="CH303" s="202"/>
      <c r="CI303" s="202"/>
      <c r="CJ303" s="202"/>
      <c r="CK303" s="202"/>
      <c r="CL303" s="202"/>
      <c r="CM303" s="202"/>
      <c r="CN303" s="202"/>
      <c r="CO303" s="202"/>
      <c r="CP303" s="202"/>
      <c r="CQ303" s="202"/>
      <c r="CR303" s="202"/>
      <c r="CS303" s="202"/>
      <c r="CT303" s="202"/>
      <c r="CU303" s="202"/>
      <c r="CV303" s="202"/>
      <c r="CW303" s="202"/>
      <c r="CX303" s="202"/>
      <c r="CY303" s="202"/>
      <c r="CZ303" s="202"/>
      <c r="DA303" s="202"/>
      <c r="DB303" s="202"/>
      <c r="DC303" s="202"/>
      <c r="DD303" s="202"/>
      <c r="DE303" s="202"/>
      <c r="DF303" s="202"/>
      <c r="DG303" s="202"/>
      <c r="DH303" s="202"/>
      <c r="DI303" s="202"/>
      <c r="DJ303" s="202"/>
      <c r="DK303" s="202"/>
      <c r="DL303" s="202"/>
      <c r="DM303" s="202"/>
      <c r="DN303" s="202"/>
      <c r="DO303" s="202"/>
      <c r="DP303" s="202"/>
      <c r="DQ303" s="202"/>
      <c r="DR303" s="202"/>
      <c r="DS303" s="202"/>
      <c r="DT303" s="202"/>
      <c r="DU303" s="202"/>
      <c r="DV303" s="202"/>
      <c r="DW303" s="202"/>
      <c r="DX303" s="202"/>
      <c r="DY303" s="202"/>
      <c r="DZ303" s="202"/>
      <c r="EA303" s="202"/>
      <c r="EB303" s="202"/>
      <c r="EC303" s="202"/>
      <c r="ED303" s="202"/>
      <c r="EE303" s="202"/>
      <c r="EF303" s="202"/>
      <c r="EG303" s="202"/>
      <c r="EH303" s="202"/>
      <c r="EI303" s="202"/>
      <c r="EJ303" s="202"/>
      <c r="EK303" s="202"/>
      <c r="EL303" s="202"/>
      <c r="EM303" s="202"/>
      <c r="EN303" s="202"/>
      <c r="EO303" s="202"/>
      <c r="EP303" s="202"/>
      <c r="EQ303" s="202"/>
      <c r="ER303" s="202"/>
      <c r="ES303" s="202"/>
      <c r="ET303" s="202"/>
      <c r="EU303" s="202"/>
      <c r="EV303" s="202"/>
      <c r="EW303" s="202"/>
      <c r="EX303" s="202"/>
      <c r="EY303" s="202"/>
      <c r="EZ303" s="202"/>
      <c r="FA303" s="202"/>
      <c r="FB303" s="202"/>
      <c r="FC303" s="202"/>
      <c r="FD303" s="202"/>
      <c r="FE303" s="202"/>
      <c r="FF303" s="202"/>
      <c r="FG303" s="202"/>
      <c r="FH303" s="202"/>
      <c r="FI303" s="202"/>
      <c r="FJ303" s="202"/>
      <c r="FK303" s="202"/>
      <c r="FL303" s="202"/>
      <c r="FM303" s="202"/>
      <c r="FN303" s="202"/>
      <c r="FO303" s="202"/>
      <c r="FP303" s="202"/>
      <c r="FQ303" s="202"/>
      <c r="FR303" s="202"/>
      <c r="FS303" s="202"/>
      <c r="FT303" s="202"/>
      <c r="FU303" s="202"/>
      <c r="FV303" s="202"/>
      <c r="FW303" s="202"/>
      <c r="FX303" s="202"/>
      <c r="FY303" s="202"/>
      <c r="FZ303" s="202"/>
      <c r="GA303" s="202"/>
      <c r="GB303" s="202"/>
    </row>
    <row r="304" spans="1:184" x14ac:dyDescent="0.2">
      <c r="A304" s="205" t="str">
        <f t="shared" si="5"/>
        <v/>
      </c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  <c r="BG304" s="202"/>
      <c r="BH304" s="202"/>
      <c r="BI304" s="202"/>
      <c r="BJ304" s="202"/>
      <c r="BK304" s="202"/>
      <c r="BL304" s="202"/>
      <c r="BM304" s="202"/>
      <c r="BN304" s="202"/>
      <c r="BO304" s="202"/>
      <c r="BP304" s="202"/>
      <c r="BQ304" s="202"/>
      <c r="BR304" s="202"/>
      <c r="BS304" s="202"/>
      <c r="BT304" s="202"/>
      <c r="BU304" s="202"/>
      <c r="BV304" s="202"/>
      <c r="BW304" s="202"/>
      <c r="BX304" s="202"/>
      <c r="BY304" s="202"/>
      <c r="BZ304" s="202"/>
      <c r="CA304" s="202"/>
      <c r="CB304" s="202"/>
      <c r="CC304" s="202"/>
      <c r="CD304" s="202"/>
      <c r="CE304" s="202"/>
      <c r="CF304" s="202"/>
      <c r="CG304" s="202"/>
      <c r="CH304" s="202"/>
      <c r="CI304" s="202"/>
      <c r="CJ304" s="202"/>
      <c r="CK304" s="202"/>
      <c r="CL304" s="202"/>
      <c r="CM304" s="202"/>
      <c r="CN304" s="202"/>
      <c r="CO304" s="202"/>
      <c r="CP304" s="202"/>
      <c r="CQ304" s="202"/>
      <c r="CR304" s="202"/>
      <c r="CS304" s="202"/>
      <c r="CT304" s="202"/>
      <c r="CU304" s="202"/>
      <c r="CV304" s="202"/>
      <c r="CW304" s="202"/>
      <c r="CX304" s="202"/>
      <c r="CY304" s="202"/>
      <c r="CZ304" s="202"/>
      <c r="DA304" s="202"/>
      <c r="DB304" s="202"/>
      <c r="DC304" s="202"/>
      <c r="DD304" s="202"/>
      <c r="DE304" s="202"/>
      <c r="DF304" s="202"/>
      <c r="DG304" s="202"/>
      <c r="DH304" s="202"/>
      <c r="DI304" s="202"/>
      <c r="DJ304" s="202"/>
      <c r="DK304" s="202"/>
      <c r="DL304" s="202"/>
      <c r="DM304" s="202"/>
      <c r="DN304" s="202"/>
      <c r="DO304" s="202"/>
      <c r="DP304" s="202"/>
      <c r="DQ304" s="202"/>
      <c r="DR304" s="202"/>
      <c r="DS304" s="202"/>
      <c r="DT304" s="202"/>
      <c r="DU304" s="202"/>
      <c r="DV304" s="202"/>
      <c r="DW304" s="202"/>
      <c r="DX304" s="202"/>
      <c r="DY304" s="202"/>
      <c r="DZ304" s="202"/>
      <c r="EA304" s="202"/>
      <c r="EB304" s="202"/>
      <c r="EC304" s="202"/>
      <c r="ED304" s="202"/>
      <c r="EE304" s="202"/>
      <c r="EF304" s="202"/>
      <c r="EG304" s="202"/>
      <c r="EH304" s="202"/>
      <c r="EI304" s="202"/>
      <c r="EJ304" s="202"/>
      <c r="EK304" s="202"/>
      <c r="EL304" s="202"/>
      <c r="EM304" s="202"/>
      <c r="EN304" s="202"/>
      <c r="EO304" s="202"/>
      <c r="EP304" s="202"/>
      <c r="EQ304" s="202"/>
      <c r="ER304" s="202"/>
      <c r="ES304" s="202"/>
      <c r="ET304" s="202"/>
      <c r="EU304" s="202"/>
      <c r="EV304" s="202"/>
      <c r="EW304" s="202"/>
      <c r="EX304" s="202"/>
      <c r="EY304" s="202"/>
      <c r="EZ304" s="202"/>
      <c r="FA304" s="202"/>
      <c r="FB304" s="202"/>
      <c r="FC304" s="202"/>
      <c r="FD304" s="202"/>
      <c r="FE304" s="202"/>
      <c r="FF304" s="202"/>
      <c r="FG304" s="202"/>
      <c r="FH304" s="202"/>
      <c r="FI304" s="202"/>
      <c r="FJ304" s="202"/>
      <c r="FK304" s="202"/>
      <c r="FL304" s="202"/>
      <c r="FM304" s="202"/>
      <c r="FN304" s="202"/>
      <c r="FO304" s="202"/>
      <c r="FP304" s="202"/>
      <c r="FQ304" s="202"/>
      <c r="FR304" s="202"/>
      <c r="FS304" s="202"/>
      <c r="FT304" s="202"/>
      <c r="FU304" s="202"/>
      <c r="FV304" s="202"/>
      <c r="FW304" s="202"/>
      <c r="FX304" s="202"/>
      <c r="FY304" s="202"/>
      <c r="FZ304" s="202"/>
      <c r="GA304" s="202"/>
      <c r="GB304" s="202"/>
    </row>
    <row r="305" spans="1:184" x14ac:dyDescent="0.2">
      <c r="A305" s="205" t="str">
        <f t="shared" si="5"/>
        <v/>
      </c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  <c r="BG305" s="202"/>
      <c r="BH305" s="202"/>
      <c r="BI305" s="202"/>
      <c r="BJ305" s="202"/>
      <c r="BK305" s="202"/>
      <c r="BL305" s="202"/>
      <c r="BM305" s="202"/>
      <c r="BN305" s="202"/>
      <c r="BO305" s="202"/>
      <c r="BP305" s="202"/>
      <c r="BQ305" s="202"/>
      <c r="BR305" s="202"/>
      <c r="BS305" s="202"/>
      <c r="BT305" s="202"/>
      <c r="BU305" s="202"/>
      <c r="BV305" s="202"/>
      <c r="BW305" s="202"/>
      <c r="BX305" s="202"/>
      <c r="BY305" s="202"/>
      <c r="BZ305" s="202"/>
      <c r="CA305" s="202"/>
      <c r="CB305" s="202"/>
      <c r="CC305" s="202"/>
      <c r="CD305" s="202"/>
      <c r="CE305" s="202"/>
      <c r="CF305" s="202"/>
      <c r="CG305" s="202"/>
      <c r="CH305" s="202"/>
      <c r="CI305" s="202"/>
      <c r="CJ305" s="202"/>
      <c r="CK305" s="202"/>
      <c r="CL305" s="202"/>
      <c r="CM305" s="202"/>
      <c r="CN305" s="202"/>
      <c r="CO305" s="202"/>
      <c r="CP305" s="202"/>
      <c r="CQ305" s="202"/>
      <c r="CR305" s="202"/>
      <c r="CS305" s="202"/>
      <c r="CT305" s="202"/>
      <c r="CU305" s="202"/>
      <c r="CV305" s="202"/>
      <c r="CW305" s="202"/>
      <c r="CX305" s="202"/>
      <c r="CY305" s="202"/>
      <c r="CZ305" s="202"/>
      <c r="DA305" s="202"/>
      <c r="DB305" s="202"/>
      <c r="DC305" s="202"/>
      <c r="DD305" s="202"/>
      <c r="DE305" s="202"/>
      <c r="DF305" s="202"/>
      <c r="DG305" s="202"/>
      <c r="DH305" s="202"/>
      <c r="DI305" s="202"/>
      <c r="DJ305" s="202"/>
      <c r="DK305" s="202"/>
      <c r="DL305" s="202"/>
      <c r="DM305" s="202"/>
      <c r="DN305" s="202"/>
      <c r="DO305" s="202"/>
      <c r="DP305" s="202"/>
      <c r="DQ305" s="202"/>
      <c r="DR305" s="202"/>
      <c r="DS305" s="202"/>
      <c r="DT305" s="202"/>
      <c r="DU305" s="202"/>
      <c r="DV305" s="202"/>
      <c r="DW305" s="202"/>
      <c r="DX305" s="202"/>
      <c r="DY305" s="202"/>
      <c r="DZ305" s="202"/>
      <c r="EA305" s="202"/>
      <c r="EB305" s="202"/>
      <c r="EC305" s="202"/>
      <c r="ED305" s="202"/>
      <c r="EE305" s="202"/>
      <c r="EF305" s="202"/>
      <c r="EG305" s="202"/>
      <c r="EH305" s="202"/>
      <c r="EI305" s="202"/>
      <c r="EJ305" s="202"/>
      <c r="EK305" s="202"/>
      <c r="EL305" s="202"/>
      <c r="EM305" s="202"/>
      <c r="EN305" s="202"/>
      <c r="EO305" s="202"/>
      <c r="EP305" s="202"/>
      <c r="EQ305" s="202"/>
      <c r="ER305" s="202"/>
      <c r="ES305" s="202"/>
      <c r="ET305" s="202"/>
      <c r="EU305" s="202"/>
      <c r="EV305" s="202"/>
      <c r="EW305" s="202"/>
      <c r="EX305" s="202"/>
      <c r="EY305" s="202"/>
      <c r="EZ305" s="202"/>
      <c r="FA305" s="202"/>
      <c r="FB305" s="202"/>
      <c r="FC305" s="202"/>
      <c r="FD305" s="202"/>
      <c r="FE305" s="202"/>
      <c r="FF305" s="202"/>
      <c r="FG305" s="202"/>
      <c r="FH305" s="202"/>
      <c r="FI305" s="202"/>
      <c r="FJ305" s="202"/>
      <c r="FK305" s="202"/>
      <c r="FL305" s="202"/>
      <c r="FM305" s="202"/>
      <c r="FN305" s="202"/>
      <c r="FO305" s="202"/>
      <c r="FP305" s="202"/>
      <c r="FQ305" s="202"/>
      <c r="FR305" s="202"/>
      <c r="FS305" s="202"/>
      <c r="FT305" s="202"/>
      <c r="FU305" s="202"/>
      <c r="FV305" s="202"/>
      <c r="FW305" s="202"/>
      <c r="FX305" s="202"/>
      <c r="FY305" s="202"/>
      <c r="FZ305" s="202"/>
      <c r="GA305" s="202"/>
      <c r="GB305" s="202"/>
    </row>
    <row r="306" spans="1:184" x14ac:dyDescent="0.2">
      <c r="A306" s="205" t="str">
        <f t="shared" si="5"/>
        <v/>
      </c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  <c r="BG306" s="202"/>
      <c r="BH306" s="202"/>
      <c r="BI306" s="202"/>
      <c r="BJ306" s="202"/>
      <c r="BK306" s="202"/>
      <c r="BL306" s="202"/>
      <c r="BM306" s="202"/>
      <c r="BN306" s="202"/>
      <c r="BO306" s="202"/>
      <c r="BP306" s="202"/>
      <c r="BQ306" s="202"/>
      <c r="BR306" s="202"/>
      <c r="BS306" s="202"/>
      <c r="BT306" s="202"/>
      <c r="BU306" s="202"/>
      <c r="BV306" s="202"/>
      <c r="BW306" s="202"/>
      <c r="BX306" s="202"/>
      <c r="BY306" s="202"/>
      <c r="BZ306" s="202"/>
      <c r="CA306" s="202"/>
      <c r="CB306" s="202"/>
      <c r="CC306" s="202"/>
      <c r="CD306" s="202"/>
      <c r="CE306" s="202"/>
      <c r="CF306" s="202"/>
      <c r="CG306" s="202"/>
      <c r="CH306" s="202"/>
      <c r="CI306" s="202"/>
      <c r="CJ306" s="202"/>
      <c r="CK306" s="202"/>
      <c r="CL306" s="202"/>
      <c r="CM306" s="202"/>
      <c r="CN306" s="202"/>
      <c r="CO306" s="202"/>
      <c r="CP306" s="202"/>
      <c r="CQ306" s="202"/>
      <c r="CR306" s="202"/>
      <c r="CS306" s="202"/>
      <c r="CT306" s="202"/>
      <c r="CU306" s="202"/>
      <c r="CV306" s="202"/>
      <c r="CW306" s="202"/>
      <c r="CX306" s="202"/>
      <c r="CY306" s="202"/>
      <c r="CZ306" s="202"/>
      <c r="DA306" s="202"/>
      <c r="DB306" s="202"/>
      <c r="DC306" s="202"/>
      <c r="DD306" s="202"/>
      <c r="DE306" s="202"/>
      <c r="DF306" s="202"/>
      <c r="DG306" s="202"/>
      <c r="DH306" s="202"/>
      <c r="DI306" s="202"/>
      <c r="DJ306" s="202"/>
      <c r="DK306" s="202"/>
      <c r="DL306" s="202"/>
      <c r="DM306" s="202"/>
      <c r="DN306" s="202"/>
      <c r="DO306" s="202"/>
      <c r="DP306" s="202"/>
      <c r="DQ306" s="202"/>
      <c r="DR306" s="202"/>
      <c r="DS306" s="202"/>
      <c r="DT306" s="202"/>
      <c r="DU306" s="202"/>
      <c r="DV306" s="202"/>
      <c r="DW306" s="202"/>
      <c r="DX306" s="202"/>
      <c r="DY306" s="202"/>
      <c r="DZ306" s="202"/>
      <c r="EA306" s="202"/>
      <c r="EB306" s="202"/>
      <c r="EC306" s="202"/>
      <c r="ED306" s="202"/>
      <c r="EE306" s="202"/>
      <c r="EF306" s="202"/>
      <c r="EG306" s="202"/>
      <c r="EH306" s="202"/>
      <c r="EI306" s="202"/>
      <c r="EJ306" s="202"/>
      <c r="EK306" s="202"/>
      <c r="EL306" s="202"/>
      <c r="EM306" s="202"/>
      <c r="EN306" s="202"/>
      <c r="EO306" s="202"/>
      <c r="EP306" s="202"/>
      <c r="EQ306" s="202"/>
      <c r="ER306" s="202"/>
      <c r="ES306" s="202"/>
      <c r="ET306" s="202"/>
      <c r="EU306" s="202"/>
      <c r="EV306" s="202"/>
      <c r="EW306" s="202"/>
      <c r="EX306" s="202"/>
      <c r="EY306" s="202"/>
      <c r="EZ306" s="202"/>
      <c r="FA306" s="202"/>
      <c r="FB306" s="202"/>
      <c r="FC306" s="202"/>
      <c r="FD306" s="202"/>
      <c r="FE306" s="202"/>
      <c r="FF306" s="202"/>
      <c r="FG306" s="202"/>
      <c r="FH306" s="202"/>
      <c r="FI306" s="202"/>
      <c r="FJ306" s="202"/>
      <c r="FK306" s="202"/>
      <c r="FL306" s="202"/>
      <c r="FM306" s="202"/>
      <c r="FN306" s="202"/>
      <c r="FO306" s="202"/>
      <c r="FP306" s="202"/>
      <c r="FQ306" s="202"/>
      <c r="FR306" s="202"/>
      <c r="FS306" s="202"/>
      <c r="FT306" s="202"/>
      <c r="FU306" s="202"/>
      <c r="FV306" s="202"/>
      <c r="FW306" s="202"/>
      <c r="FX306" s="202"/>
      <c r="FY306" s="202"/>
      <c r="FZ306" s="202"/>
      <c r="GA306" s="202"/>
      <c r="GB306" s="202"/>
    </row>
    <row r="307" spans="1:184" x14ac:dyDescent="0.2">
      <c r="A307" s="205" t="str">
        <f t="shared" si="5"/>
        <v/>
      </c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  <c r="BG307" s="202"/>
      <c r="BH307" s="202"/>
      <c r="BI307" s="202"/>
      <c r="BJ307" s="202"/>
      <c r="BK307" s="202"/>
      <c r="BL307" s="202"/>
      <c r="BM307" s="202"/>
      <c r="BN307" s="202"/>
      <c r="BO307" s="202"/>
      <c r="BP307" s="202"/>
      <c r="BQ307" s="202"/>
      <c r="BR307" s="202"/>
      <c r="BS307" s="202"/>
      <c r="BT307" s="202"/>
      <c r="BU307" s="202"/>
      <c r="BV307" s="202"/>
      <c r="BW307" s="202"/>
      <c r="BX307" s="202"/>
      <c r="BY307" s="202"/>
      <c r="BZ307" s="202"/>
      <c r="CA307" s="202"/>
      <c r="CB307" s="202"/>
      <c r="CC307" s="202"/>
      <c r="CD307" s="202"/>
      <c r="CE307" s="202"/>
      <c r="CF307" s="202"/>
      <c r="CG307" s="202"/>
      <c r="CH307" s="202"/>
      <c r="CI307" s="202"/>
      <c r="CJ307" s="202"/>
      <c r="CK307" s="202"/>
      <c r="CL307" s="202"/>
      <c r="CM307" s="202"/>
      <c r="CN307" s="202"/>
      <c r="CO307" s="202"/>
      <c r="CP307" s="202"/>
      <c r="CQ307" s="202"/>
      <c r="CR307" s="202"/>
      <c r="CS307" s="202"/>
      <c r="CT307" s="202"/>
      <c r="CU307" s="202"/>
      <c r="CV307" s="202"/>
      <c r="CW307" s="202"/>
      <c r="CX307" s="202"/>
      <c r="CY307" s="202"/>
      <c r="CZ307" s="202"/>
      <c r="DA307" s="202"/>
      <c r="DB307" s="202"/>
      <c r="DC307" s="202"/>
      <c r="DD307" s="202"/>
      <c r="DE307" s="202"/>
      <c r="DF307" s="202"/>
      <c r="DG307" s="202"/>
      <c r="DH307" s="202"/>
      <c r="DI307" s="202"/>
      <c r="DJ307" s="202"/>
      <c r="DK307" s="202"/>
      <c r="DL307" s="202"/>
      <c r="DM307" s="202"/>
      <c r="DN307" s="202"/>
      <c r="DO307" s="202"/>
      <c r="DP307" s="202"/>
      <c r="DQ307" s="202"/>
      <c r="DR307" s="202"/>
      <c r="DS307" s="202"/>
      <c r="DT307" s="202"/>
      <c r="DU307" s="202"/>
      <c r="DV307" s="202"/>
      <c r="DW307" s="202"/>
      <c r="DX307" s="202"/>
      <c r="DY307" s="202"/>
      <c r="DZ307" s="202"/>
      <c r="EA307" s="202"/>
      <c r="EB307" s="202"/>
      <c r="EC307" s="202"/>
      <c r="ED307" s="202"/>
      <c r="EE307" s="202"/>
      <c r="EF307" s="202"/>
      <c r="EG307" s="202"/>
      <c r="EH307" s="202"/>
      <c r="EI307" s="202"/>
      <c r="EJ307" s="202"/>
      <c r="EK307" s="202"/>
      <c r="EL307" s="202"/>
      <c r="EM307" s="202"/>
      <c r="EN307" s="202"/>
      <c r="EO307" s="202"/>
      <c r="EP307" s="202"/>
      <c r="EQ307" s="202"/>
      <c r="ER307" s="202"/>
      <c r="ES307" s="202"/>
      <c r="ET307" s="202"/>
      <c r="EU307" s="202"/>
      <c r="EV307" s="202"/>
      <c r="EW307" s="202"/>
      <c r="EX307" s="202"/>
      <c r="EY307" s="202"/>
      <c r="EZ307" s="202"/>
      <c r="FA307" s="202"/>
      <c r="FB307" s="202"/>
      <c r="FC307" s="202"/>
      <c r="FD307" s="202"/>
      <c r="FE307" s="202"/>
      <c r="FF307" s="202"/>
      <c r="FG307" s="202"/>
      <c r="FH307" s="202"/>
      <c r="FI307" s="202"/>
      <c r="FJ307" s="202"/>
      <c r="FK307" s="202"/>
      <c r="FL307" s="202"/>
      <c r="FM307" s="202"/>
      <c r="FN307" s="202"/>
      <c r="FO307" s="202"/>
      <c r="FP307" s="202"/>
      <c r="FQ307" s="202"/>
      <c r="FR307" s="202"/>
      <c r="FS307" s="202"/>
      <c r="FT307" s="202"/>
      <c r="FU307" s="202"/>
      <c r="FV307" s="202"/>
      <c r="FW307" s="202"/>
      <c r="FX307" s="202"/>
      <c r="FY307" s="202"/>
      <c r="FZ307" s="202"/>
      <c r="GA307" s="202"/>
      <c r="GB307" s="202"/>
    </row>
    <row r="308" spans="1:184" x14ac:dyDescent="0.2">
      <c r="A308" s="205" t="str">
        <f t="shared" si="5"/>
        <v/>
      </c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  <c r="BG308" s="202"/>
      <c r="BH308" s="202"/>
      <c r="BI308" s="202"/>
      <c r="BJ308" s="202"/>
      <c r="BK308" s="202"/>
      <c r="BL308" s="202"/>
      <c r="BM308" s="202"/>
      <c r="BN308" s="202"/>
      <c r="BO308" s="202"/>
      <c r="BP308" s="202"/>
      <c r="BQ308" s="202"/>
      <c r="BR308" s="202"/>
      <c r="BS308" s="202"/>
      <c r="BT308" s="202"/>
      <c r="BU308" s="202"/>
      <c r="BV308" s="202"/>
      <c r="BW308" s="202"/>
      <c r="BX308" s="202"/>
      <c r="BY308" s="202"/>
      <c r="BZ308" s="202"/>
      <c r="CA308" s="202"/>
      <c r="CB308" s="202"/>
      <c r="CC308" s="202"/>
      <c r="CD308" s="202"/>
      <c r="CE308" s="202"/>
      <c r="CF308" s="202"/>
      <c r="CG308" s="202"/>
      <c r="CH308" s="202"/>
      <c r="CI308" s="202"/>
      <c r="CJ308" s="202"/>
      <c r="CK308" s="202"/>
      <c r="CL308" s="202"/>
      <c r="CM308" s="202"/>
      <c r="CN308" s="202"/>
      <c r="CO308" s="202"/>
      <c r="CP308" s="202"/>
      <c r="CQ308" s="202"/>
      <c r="CR308" s="202"/>
      <c r="CS308" s="202"/>
      <c r="CT308" s="202"/>
      <c r="CU308" s="202"/>
      <c r="CV308" s="202"/>
      <c r="CW308" s="202"/>
      <c r="CX308" s="202"/>
      <c r="CY308" s="202"/>
      <c r="CZ308" s="202"/>
      <c r="DA308" s="202"/>
      <c r="DB308" s="202"/>
      <c r="DC308" s="202"/>
      <c r="DD308" s="202"/>
      <c r="DE308" s="202"/>
      <c r="DF308" s="202"/>
      <c r="DG308" s="202"/>
      <c r="DH308" s="202"/>
      <c r="DI308" s="202"/>
      <c r="DJ308" s="202"/>
      <c r="DK308" s="202"/>
      <c r="DL308" s="202"/>
      <c r="DM308" s="202"/>
      <c r="DN308" s="202"/>
      <c r="DO308" s="202"/>
      <c r="DP308" s="202"/>
      <c r="DQ308" s="202"/>
      <c r="DR308" s="202"/>
      <c r="DS308" s="202"/>
      <c r="DT308" s="202"/>
      <c r="DU308" s="202"/>
      <c r="DV308" s="202"/>
      <c r="DW308" s="202"/>
      <c r="DX308" s="202"/>
      <c r="DY308" s="202"/>
      <c r="DZ308" s="202"/>
      <c r="EA308" s="202"/>
      <c r="EB308" s="202"/>
      <c r="EC308" s="202"/>
      <c r="ED308" s="202"/>
      <c r="EE308" s="202"/>
      <c r="EF308" s="202"/>
      <c r="EG308" s="202"/>
      <c r="EH308" s="202"/>
      <c r="EI308" s="202"/>
      <c r="EJ308" s="202"/>
      <c r="EK308" s="202"/>
      <c r="EL308" s="202"/>
      <c r="EM308" s="202"/>
      <c r="EN308" s="202"/>
      <c r="EO308" s="202"/>
      <c r="EP308" s="202"/>
      <c r="EQ308" s="202"/>
      <c r="ER308" s="202"/>
      <c r="ES308" s="202"/>
      <c r="ET308" s="202"/>
      <c r="EU308" s="202"/>
      <c r="EV308" s="202"/>
      <c r="EW308" s="202"/>
      <c r="EX308" s="202"/>
      <c r="EY308" s="202"/>
      <c r="EZ308" s="202"/>
      <c r="FA308" s="202"/>
      <c r="FB308" s="202"/>
      <c r="FC308" s="202"/>
      <c r="FD308" s="202"/>
      <c r="FE308" s="202"/>
      <c r="FF308" s="202"/>
      <c r="FG308" s="202"/>
      <c r="FH308" s="202"/>
      <c r="FI308" s="202"/>
      <c r="FJ308" s="202"/>
      <c r="FK308" s="202"/>
      <c r="FL308" s="202"/>
      <c r="FM308" s="202"/>
      <c r="FN308" s="202"/>
      <c r="FO308" s="202"/>
      <c r="FP308" s="202"/>
      <c r="FQ308" s="202"/>
      <c r="FR308" s="202"/>
      <c r="FS308" s="202"/>
      <c r="FT308" s="202"/>
      <c r="FU308" s="202"/>
      <c r="FV308" s="202"/>
      <c r="FW308" s="202"/>
      <c r="FX308" s="202"/>
      <c r="FY308" s="202"/>
      <c r="FZ308" s="202"/>
      <c r="GA308" s="202"/>
      <c r="GB308" s="202"/>
    </row>
    <row r="309" spans="1:184" x14ac:dyDescent="0.2">
      <c r="A309" s="205" t="str">
        <f t="shared" si="5"/>
        <v/>
      </c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  <c r="BG309" s="202"/>
      <c r="BH309" s="202"/>
      <c r="BI309" s="202"/>
      <c r="BJ309" s="202"/>
      <c r="BK309" s="202"/>
      <c r="BL309" s="202"/>
      <c r="BM309" s="202"/>
      <c r="BN309" s="202"/>
      <c r="BO309" s="202"/>
      <c r="BP309" s="202"/>
      <c r="BQ309" s="202"/>
      <c r="BR309" s="202"/>
      <c r="BS309" s="202"/>
      <c r="BT309" s="202"/>
      <c r="BU309" s="202"/>
      <c r="BV309" s="202"/>
      <c r="BW309" s="202"/>
      <c r="BX309" s="202"/>
      <c r="BY309" s="202"/>
      <c r="BZ309" s="202"/>
      <c r="CA309" s="202"/>
      <c r="CB309" s="202"/>
      <c r="CC309" s="202"/>
      <c r="CD309" s="202"/>
      <c r="CE309" s="202"/>
      <c r="CF309" s="202"/>
      <c r="CG309" s="202"/>
      <c r="CH309" s="202"/>
      <c r="CI309" s="202"/>
      <c r="CJ309" s="202"/>
      <c r="CK309" s="202"/>
      <c r="CL309" s="202"/>
      <c r="CM309" s="202"/>
      <c r="CN309" s="202"/>
      <c r="CO309" s="202"/>
      <c r="CP309" s="202"/>
      <c r="CQ309" s="202"/>
      <c r="CR309" s="202"/>
      <c r="CS309" s="202"/>
      <c r="CT309" s="202"/>
      <c r="CU309" s="202"/>
      <c r="CV309" s="202"/>
      <c r="CW309" s="202"/>
      <c r="CX309" s="202"/>
      <c r="CY309" s="202"/>
      <c r="CZ309" s="202"/>
      <c r="DA309" s="202"/>
      <c r="DB309" s="202"/>
      <c r="DC309" s="202"/>
      <c r="DD309" s="202"/>
      <c r="DE309" s="202"/>
      <c r="DF309" s="202"/>
      <c r="DG309" s="202"/>
      <c r="DH309" s="202"/>
      <c r="DI309" s="202"/>
      <c r="DJ309" s="202"/>
      <c r="DK309" s="202"/>
      <c r="DL309" s="202"/>
      <c r="DM309" s="202"/>
      <c r="DN309" s="202"/>
      <c r="DO309" s="202"/>
      <c r="DP309" s="202"/>
      <c r="DQ309" s="202"/>
      <c r="DR309" s="202"/>
      <c r="DS309" s="202"/>
      <c r="DT309" s="202"/>
      <c r="DU309" s="202"/>
      <c r="DV309" s="202"/>
      <c r="DW309" s="202"/>
      <c r="DX309" s="202"/>
      <c r="DY309" s="202"/>
      <c r="DZ309" s="202"/>
      <c r="EA309" s="202"/>
      <c r="EB309" s="202"/>
      <c r="EC309" s="202"/>
      <c r="ED309" s="202"/>
      <c r="EE309" s="202"/>
      <c r="EF309" s="202"/>
      <c r="EG309" s="202"/>
      <c r="EH309" s="202"/>
      <c r="EI309" s="202"/>
      <c r="EJ309" s="202"/>
      <c r="EK309" s="202"/>
      <c r="EL309" s="202"/>
      <c r="EM309" s="202"/>
      <c r="EN309" s="202"/>
      <c r="EO309" s="202"/>
      <c r="EP309" s="202"/>
      <c r="EQ309" s="202"/>
      <c r="ER309" s="202"/>
      <c r="ES309" s="202"/>
      <c r="ET309" s="202"/>
      <c r="EU309" s="202"/>
      <c r="EV309" s="202"/>
      <c r="EW309" s="202"/>
      <c r="EX309" s="202"/>
      <c r="EY309" s="202"/>
      <c r="EZ309" s="202"/>
      <c r="FA309" s="202"/>
      <c r="FB309" s="202"/>
      <c r="FC309" s="202"/>
      <c r="FD309" s="202"/>
      <c r="FE309" s="202"/>
      <c r="FF309" s="202"/>
      <c r="FG309" s="202"/>
      <c r="FH309" s="202"/>
      <c r="FI309" s="202"/>
      <c r="FJ309" s="202"/>
      <c r="FK309" s="202"/>
      <c r="FL309" s="202"/>
      <c r="FM309" s="202"/>
      <c r="FN309" s="202"/>
      <c r="FO309" s="202"/>
      <c r="FP309" s="202"/>
      <c r="FQ309" s="202"/>
      <c r="FR309" s="202"/>
      <c r="FS309" s="202"/>
      <c r="FT309" s="202"/>
      <c r="FU309" s="202"/>
      <c r="FV309" s="202"/>
      <c r="FW309" s="202"/>
      <c r="FX309" s="202"/>
      <c r="FY309" s="202"/>
      <c r="FZ309" s="202"/>
      <c r="GA309" s="202"/>
      <c r="GB309" s="202"/>
    </row>
    <row r="310" spans="1:184" x14ac:dyDescent="0.2">
      <c r="A310" s="205" t="str">
        <f t="shared" si="5"/>
        <v/>
      </c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  <c r="BG310" s="202"/>
      <c r="BH310" s="202"/>
      <c r="BI310" s="202"/>
      <c r="BJ310" s="202"/>
      <c r="BK310" s="202"/>
      <c r="BL310" s="202"/>
      <c r="BM310" s="202"/>
      <c r="BN310" s="202"/>
      <c r="BO310" s="202"/>
      <c r="BP310" s="202"/>
      <c r="BQ310" s="202"/>
      <c r="BR310" s="202"/>
      <c r="BS310" s="202"/>
      <c r="BT310" s="202"/>
      <c r="BU310" s="202"/>
      <c r="BV310" s="202"/>
      <c r="BW310" s="202"/>
      <c r="BX310" s="202"/>
      <c r="BY310" s="202"/>
      <c r="BZ310" s="202"/>
      <c r="CA310" s="202"/>
      <c r="CB310" s="202"/>
      <c r="CC310" s="202"/>
      <c r="CD310" s="202"/>
      <c r="CE310" s="202"/>
      <c r="CF310" s="202"/>
      <c r="CG310" s="202"/>
      <c r="CH310" s="202"/>
      <c r="CI310" s="202"/>
      <c r="CJ310" s="202"/>
      <c r="CK310" s="202"/>
      <c r="CL310" s="202"/>
      <c r="CM310" s="202"/>
      <c r="CN310" s="202"/>
      <c r="CO310" s="202"/>
      <c r="CP310" s="202"/>
      <c r="CQ310" s="202"/>
      <c r="CR310" s="202"/>
      <c r="CS310" s="202"/>
      <c r="CT310" s="202"/>
      <c r="CU310" s="202"/>
      <c r="CV310" s="202"/>
      <c r="CW310" s="202"/>
      <c r="CX310" s="202"/>
      <c r="CY310" s="202"/>
      <c r="CZ310" s="202"/>
      <c r="DA310" s="202"/>
      <c r="DB310" s="202"/>
      <c r="DC310" s="202"/>
      <c r="DD310" s="202"/>
      <c r="DE310" s="202"/>
      <c r="DF310" s="202"/>
      <c r="DG310" s="202"/>
      <c r="DH310" s="202"/>
      <c r="DI310" s="202"/>
      <c r="DJ310" s="202"/>
      <c r="DK310" s="202"/>
      <c r="DL310" s="202"/>
      <c r="DM310" s="202"/>
      <c r="DN310" s="202"/>
      <c r="DO310" s="202"/>
      <c r="DP310" s="202"/>
      <c r="DQ310" s="202"/>
      <c r="DR310" s="202"/>
      <c r="DS310" s="202"/>
      <c r="DT310" s="202"/>
      <c r="DU310" s="202"/>
      <c r="DV310" s="202"/>
      <c r="DW310" s="202"/>
      <c r="DX310" s="202"/>
      <c r="DY310" s="202"/>
      <c r="DZ310" s="202"/>
      <c r="EA310" s="202"/>
      <c r="EB310" s="202"/>
      <c r="EC310" s="202"/>
      <c r="ED310" s="202"/>
      <c r="EE310" s="202"/>
      <c r="EF310" s="202"/>
      <c r="EG310" s="202"/>
      <c r="EH310" s="202"/>
      <c r="EI310" s="202"/>
      <c r="EJ310" s="202"/>
      <c r="EK310" s="202"/>
      <c r="EL310" s="202"/>
      <c r="EM310" s="202"/>
      <c r="EN310" s="202"/>
      <c r="EO310" s="202"/>
      <c r="EP310" s="202"/>
      <c r="EQ310" s="202"/>
      <c r="ER310" s="202"/>
      <c r="ES310" s="202"/>
      <c r="ET310" s="202"/>
      <c r="EU310" s="202"/>
      <c r="EV310" s="202"/>
      <c r="EW310" s="202"/>
      <c r="EX310" s="202"/>
      <c r="EY310" s="202"/>
      <c r="EZ310" s="202"/>
      <c r="FA310" s="202"/>
      <c r="FB310" s="202"/>
      <c r="FC310" s="202"/>
      <c r="FD310" s="202"/>
      <c r="FE310" s="202"/>
      <c r="FF310" s="202"/>
      <c r="FG310" s="202"/>
      <c r="FH310" s="202"/>
      <c r="FI310" s="202"/>
      <c r="FJ310" s="202"/>
      <c r="FK310" s="202"/>
      <c r="FL310" s="202"/>
      <c r="FM310" s="202"/>
      <c r="FN310" s="202"/>
      <c r="FO310" s="202"/>
      <c r="FP310" s="202"/>
      <c r="FQ310" s="202"/>
      <c r="FR310" s="202"/>
      <c r="FS310" s="202"/>
      <c r="FT310" s="202"/>
      <c r="FU310" s="202"/>
      <c r="FV310" s="202"/>
      <c r="FW310" s="202"/>
      <c r="FX310" s="202"/>
      <c r="FY310" s="202"/>
      <c r="FZ310" s="202"/>
      <c r="GA310" s="202"/>
      <c r="GB310" s="202"/>
    </row>
    <row r="311" spans="1:184" x14ac:dyDescent="0.2">
      <c r="A311" s="205" t="str">
        <f t="shared" si="5"/>
        <v/>
      </c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  <c r="BG311" s="202"/>
      <c r="BH311" s="202"/>
      <c r="BI311" s="202"/>
      <c r="BJ311" s="202"/>
      <c r="BK311" s="202"/>
      <c r="BL311" s="202"/>
      <c r="BM311" s="202"/>
      <c r="BN311" s="202"/>
      <c r="BO311" s="202"/>
      <c r="BP311" s="202"/>
      <c r="BQ311" s="202"/>
      <c r="BR311" s="202"/>
      <c r="BS311" s="202"/>
      <c r="BT311" s="202"/>
      <c r="BU311" s="202"/>
      <c r="BV311" s="202"/>
      <c r="BW311" s="202"/>
      <c r="BX311" s="202"/>
      <c r="BY311" s="202"/>
      <c r="BZ311" s="202"/>
      <c r="CA311" s="202"/>
      <c r="CB311" s="202"/>
      <c r="CC311" s="202"/>
      <c r="CD311" s="202"/>
      <c r="CE311" s="202"/>
      <c r="CF311" s="202"/>
      <c r="CG311" s="202"/>
      <c r="CH311" s="202"/>
      <c r="CI311" s="202"/>
      <c r="CJ311" s="202"/>
      <c r="CK311" s="202"/>
      <c r="CL311" s="202"/>
      <c r="CM311" s="202"/>
      <c r="CN311" s="202"/>
      <c r="CO311" s="202"/>
      <c r="CP311" s="202"/>
      <c r="CQ311" s="202"/>
      <c r="CR311" s="202"/>
      <c r="CS311" s="202"/>
      <c r="CT311" s="202"/>
      <c r="CU311" s="202"/>
      <c r="CV311" s="202"/>
      <c r="CW311" s="202"/>
      <c r="CX311" s="202"/>
      <c r="CY311" s="202"/>
      <c r="CZ311" s="202"/>
      <c r="DA311" s="202"/>
      <c r="DB311" s="202"/>
      <c r="DC311" s="202"/>
      <c r="DD311" s="202"/>
      <c r="DE311" s="202"/>
      <c r="DF311" s="202"/>
      <c r="DG311" s="202"/>
      <c r="DH311" s="202"/>
      <c r="DI311" s="202"/>
      <c r="DJ311" s="202"/>
      <c r="DK311" s="202"/>
      <c r="DL311" s="202"/>
      <c r="DM311" s="202"/>
      <c r="DN311" s="202"/>
      <c r="DO311" s="202"/>
      <c r="DP311" s="202"/>
      <c r="DQ311" s="202"/>
      <c r="DR311" s="202"/>
      <c r="DS311" s="202"/>
      <c r="DT311" s="202"/>
      <c r="DU311" s="202"/>
      <c r="DV311" s="202"/>
      <c r="DW311" s="202"/>
      <c r="DX311" s="202"/>
      <c r="DY311" s="202"/>
      <c r="DZ311" s="202"/>
      <c r="EA311" s="202"/>
      <c r="EB311" s="202"/>
      <c r="EC311" s="202"/>
      <c r="ED311" s="202"/>
      <c r="EE311" s="202"/>
      <c r="EF311" s="202"/>
      <c r="EG311" s="202"/>
      <c r="EH311" s="202"/>
      <c r="EI311" s="202"/>
      <c r="EJ311" s="202"/>
      <c r="EK311" s="202"/>
      <c r="EL311" s="202"/>
      <c r="EM311" s="202"/>
      <c r="EN311" s="202"/>
      <c r="EO311" s="202"/>
      <c r="EP311" s="202"/>
      <c r="EQ311" s="202"/>
      <c r="ER311" s="202"/>
      <c r="ES311" s="202"/>
      <c r="ET311" s="202"/>
      <c r="EU311" s="202"/>
      <c r="EV311" s="202"/>
      <c r="EW311" s="202"/>
      <c r="EX311" s="202"/>
      <c r="EY311" s="202"/>
      <c r="EZ311" s="202"/>
      <c r="FA311" s="202"/>
      <c r="FB311" s="202"/>
      <c r="FC311" s="202"/>
      <c r="FD311" s="202"/>
      <c r="FE311" s="202"/>
      <c r="FF311" s="202"/>
      <c r="FG311" s="202"/>
      <c r="FH311" s="202"/>
      <c r="FI311" s="202"/>
      <c r="FJ311" s="202"/>
      <c r="FK311" s="202"/>
      <c r="FL311" s="202"/>
      <c r="FM311" s="202"/>
      <c r="FN311" s="202"/>
      <c r="FO311" s="202"/>
      <c r="FP311" s="202"/>
      <c r="FQ311" s="202"/>
      <c r="FR311" s="202"/>
      <c r="FS311" s="202"/>
      <c r="FT311" s="202"/>
      <c r="FU311" s="202"/>
      <c r="FV311" s="202"/>
      <c r="FW311" s="202"/>
      <c r="FX311" s="202"/>
      <c r="FY311" s="202"/>
      <c r="FZ311" s="202"/>
      <c r="GA311" s="202"/>
      <c r="GB311" s="202"/>
    </row>
    <row r="312" spans="1:184" x14ac:dyDescent="0.2">
      <c r="A312" s="205" t="str">
        <f t="shared" si="5"/>
        <v/>
      </c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  <c r="BG312" s="202"/>
      <c r="BH312" s="202"/>
      <c r="BI312" s="202"/>
      <c r="BJ312" s="202"/>
      <c r="BK312" s="202"/>
      <c r="BL312" s="202"/>
      <c r="BM312" s="202"/>
      <c r="BN312" s="202"/>
      <c r="BO312" s="202"/>
      <c r="BP312" s="202"/>
      <c r="BQ312" s="202"/>
      <c r="BR312" s="202"/>
      <c r="BS312" s="202"/>
      <c r="BT312" s="202"/>
      <c r="BU312" s="202"/>
      <c r="BV312" s="202"/>
      <c r="BW312" s="202"/>
      <c r="BX312" s="202"/>
      <c r="BY312" s="202"/>
      <c r="BZ312" s="202"/>
      <c r="CA312" s="202"/>
      <c r="CB312" s="202"/>
      <c r="CC312" s="202"/>
      <c r="CD312" s="202"/>
      <c r="CE312" s="202"/>
      <c r="CF312" s="202"/>
      <c r="CG312" s="202"/>
      <c r="CH312" s="202"/>
      <c r="CI312" s="202"/>
      <c r="CJ312" s="202"/>
      <c r="CK312" s="202"/>
      <c r="CL312" s="202"/>
      <c r="CM312" s="202"/>
      <c r="CN312" s="202"/>
      <c r="CO312" s="202"/>
      <c r="CP312" s="202"/>
      <c r="CQ312" s="202"/>
      <c r="CR312" s="202"/>
      <c r="CS312" s="202"/>
      <c r="CT312" s="202"/>
      <c r="CU312" s="202"/>
      <c r="CV312" s="202"/>
      <c r="CW312" s="202"/>
      <c r="CX312" s="202"/>
      <c r="CY312" s="202"/>
      <c r="CZ312" s="202"/>
      <c r="DA312" s="202"/>
      <c r="DB312" s="202"/>
      <c r="DC312" s="202"/>
      <c r="DD312" s="202"/>
      <c r="DE312" s="202"/>
      <c r="DF312" s="202"/>
      <c r="DG312" s="202"/>
      <c r="DH312" s="202"/>
      <c r="DI312" s="202"/>
      <c r="DJ312" s="202"/>
      <c r="DK312" s="202"/>
      <c r="DL312" s="202"/>
      <c r="DM312" s="202"/>
      <c r="DN312" s="202"/>
      <c r="DO312" s="202"/>
      <c r="DP312" s="202"/>
      <c r="DQ312" s="202"/>
      <c r="DR312" s="202"/>
      <c r="DS312" s="202"/>
      <c r="DT312" s="202"/>
      <c r="DU312" s="202"/>
      <c r="DV312" s="202"/>
      <c r="DW312" s="202"/>
      <c r="DX312" s="202"/>
      <c r="DY312" s="202"/>
      <c r="DZ312" s="202"/>
      <c r="EA312" s="202"/>
      <c r="EB312" s="202"/>
      <c r="EC312" s="202"/>
      <c r="ED312" s="202"/>
      <c r="EE312" s="202"/>
      <c r="EF312" s="202"/>
      <c r="EG312" s="202"/>
      <c r="EH312" s="202"/>
      <c r="EI312" s="202"/>
      <c r="EJ312" s="202"/>
      <c r="EK312" s="202"/>
      <c r="EL312" s="202"/>
      <c r="EM312" s="202"/>
      <c r="EN312" s="202"/>
      <c r="EO312" s="202"/>
      <c r="EP312" s="202"/>
      <c r="EQ312" s="202"/>
      <c r="ER312" s="202"/>
      <c r="ES312" s="202"/>
      <c r="ET312" s="202"/>
      <c r="EU312" s="202"/>
      <c r="EV312" s="202"/>
      <c r="EW312" s="202"/>
      <c r="EX312" s="202"/>
      <c r="EY312" s="202"/>
      <c r="EZ312" s="202"/>
      <c r="FA312" s="202"/>
      <c r="FB312" s="202"/>
      <c r="FC312" s="202"/>
      <c r="FD312" s="202"/>
      <c r="FE312" s="202"/>
      <c r="FF312" s="202"/>
      <c r="FG312" s="202"/>
      <c r="FH312" s="202"/>
      <c r="FI312" s="202"/>
      <c r="FJ312" s="202"/>
      <c r="FK312" s="202"/>
      <c r="FL312" s="202"/>
      <c r="FM312" s="202"/>
      <c r="FN312" s="202"/>
      <c r="FO312" s="202"/>
      <c r="FP312" s="202"/>
      <c r="FQ312" s="202"/>
      <c r="FR312" s="202"/>
      <c r="FS312" s="202"/>
      <c r="FT312" s="202"/>
      <c r="FU312" s="202"/>
      <c r="FV312" s="202"/>
      <c r="FW312" s="202"/>
      <c r="FX312" s="202"/>
      <c r="FY312" s="202"/>
      <c r="FZ312" s="202"/>
      <c r="GA312" s="202"/>
      <c r="GB312" s="202"/>
    </row>
    <row r="313" spans="1:184" x14ac:dyDescent="0.2">
      <c r="A313" s="205" t="str">
        <f t="shared" si="5"/>
        <v/>
      </c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  <c r="BG313" s="202"/>
      <c r="BH313" s="202"/>
      <c r="BI313" s="202"/>
      <c r="BJ313" s="202"/>
      <c r="BK313" s="202"/>
      <c r="BL313" s="202"/>
      <c r="BM313" s="202"/>
      <c r="BN313" s="202"/>
      <c r="BO313" s="202"/>
      <c r="BP313" s="202"/>
      <c r="BQ313" s="202"/>
      <c r="BR313" s="202"/>
      <c r="BS313" s="202"/>
      <c r="BT313" s="202"/>
      <c r="BU313" s="202"/>
      <c r="BV313" s="202"/>
      <c r="BW313" s="202"/>
      <c r="BX313" s="202"/>
      <c r="BY313" s="202"/>
      <c r="BZ313" s="202"/>
      <c r="CA313" s="202"/>
      <c r="CB313" s="202"/>
      <c r="CC313" s="202"/>
      <c r="CD313" s="202"/>
      <c r="CE313" s="202"/>
      <c r="CF313" s="202"/>
      <c r="CG313" s="202"/>
      <c r="CH313" s="202"/>
      <c r="CI313" s="202"/>
      <c r="CJ313" s="202"/>
      <c r="CK313" s="202"/>
      <c r="CL313" s="202"/>
      <c r="CM313" s="202"/>
      <c r="CN313" s="202"/>
      <c r="CO313" s="202"/>
      <c r="CP313" s="202"/>
      <c r="CQ313" s="202"/>
      <c r="CR313" s="202"/>
      <c r="CS313" s="202"/>
      <c r="CT313" s="202"/>
      <c r="CU313" s="202"/>
      <c r="CV313" s="202"/>
      <c r="CW313" s="202"/>
      <c r="CX313" s="202"/>
      <c r="CY313" s="202"/>
      <c r="CZ313" s="202"/>
      <c r="DA313" s="202"/>
      <c r="DB313" s="202"/>
      <c r="DC313" s="202"/>
      <c r="DD313" s="202"/>
      <c r="DE313" s="202"/>
      <c r="DF313" s="202"/>
      <c r="DG313" s="202"/>
      <c r="DH313" s="202"/>
      <c r="DI313" s="202"/>
      <c r="DJ313" s="202"/>
      <c r="DK313" s="202"/>
      <c r="DL313" s="202"/>
      <c r="DM313" s="202"/>
      <c r="DN313" s="202"/>
      <c r="DO313" s="202"/>
      <c r="DP313" s="202"/>
      <c r="DQ313" s="202"/>
      <c r="DR313" s="202"/>
      <c r="DS313" s="202"/>
      <c r="DT313" s="202"/>
      <c r="DU313" s="202"/>
      <c r="DV313" s="202"/>
      <c r="DW313" s="202"/>
      <c r="DX313" s="202"/>
      <c r="DY313" s="202"/>
      <c r="DZ313" s="202"/>
      <c r="EA313" s="202"/>
      <c r="EB313" s="202"/>
      <c r="EC313" s="202"/>
      <c r="ED313" s="202"/>
      <c r="EE313" s="202"/>
      <c r="EF313" s="202"/>
      <c r="EG313" s="202"/>
      <c r="EH313" s="202"/>
      <c r="EI313" s="202"/>
      <c r="EJ313" s="202"/>
      <c r="EK313" s="202"/>
      <c r="EL313" s="202"/>
      <c r="EM313" s="202"/>
      <c r="EN313" s="202"/>
      <c r="EO313" s="202"/>
      <c r="EP313" s="202"/>
      <c r="EQ313" s="202"/>
      <c r="ER313" s="202"/>
      <c r="ES313" s="202"/>
      <c r="ET313" s="202"/>
      <c r="EU313" s="202"/>
      <c r="EV313" s="202"/>
      <c r="EW313" s="202"/>
      <c r="EX313" s="202"/>
      <c r="EY313" s="202"/>
      <c r="EZ313" s="202"/>
      <c r="FA313" s="202"/>
      <c r="FB313" s="202"/>
      <c r="FC313" s="202"/>
      <c r="FD313" s="202"/>
      <c r="FE313" s="202"/>
      <c r="FF313" s="202"/>
      <c r="FG313" s="202"/>
      <c r="FH313" s="202"/>
      <c r="FI313" s="202"/>
      <c r="FJ313" s="202"/>
      <c r="FK313" s="202"/>
      <c r="FL313" s="202"/>
      <c r="FM313" s="202"/>
      <c r="FN313" s="202"/>
      <c r="FO313" s="202"/>
      <c r="FP313" s="202"/>
      <c r="FQ313" s="202"/>
      <c r="FR313" s="202"/>
      <c r="FS313" s="202"/>
      <c r="FT313" s="202"/>
      <c r="FU313" s="202"/>
      <c r="FV313" s="202"/>
      <c r="FW313" s="202"/>
      <c r="FX313" s="202"/>
      <c r="FY313" s="202"/>
      <c r="FZ313" s="202"/>
      <c r="GA313" s="202"/>
      <c r="GB313" s="202"/>
    </row>
    <row r="314" spans="1:184" x14ac:dyDescent="0.2">
      <c r="A314" s="205" t="str">
        <f t="shared" si="5"/>
        <v/>
      </c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  <c r="BG314" s="202"/>
      <c r="BH314" s="202"/>
      <c r="BI314" s="202"/>
      <c r="BJ314" s="202"/>
      <c r="BK314" s="202"/>
      <c r="BL314" s="202"/>
      <c r="BM314" s="202"/>
      <c r="BN314" s="202"/>
      <c r="BO314" s="202"/>
      <c r="BP314" s="202"/>
      <c r="BQ314" s="202"/>
      <c r="BR314" s="202"/>
      <c r="BS314" s="202"/>
      <c r="BT314" s="202"/>
      <c r="BU314" s="202"/>
      <c r="BV314" s="202"/>
      <c r="BW314" s="202"/>
      <c r="BX314" s="202"/>
      <c r="BY314" s="202"/>
      <c r="BZ314" s="202"/>
      <c r="CA314" s="202"/>
      <c r="CB314" s="202"/>
      <c r="CC314" s="202"/>
      <c r="CD314" s="202"/>
      <c r="CE314" s="202"/>
      <c r="CF314" s="202"/>
      <c r="CG314" s="202"/>
      <c r="CH314" s="202"/>
      <c r="CI314" s="202"/>
      <c r="CJ314" s="202"/>
      <c r="CK314" s="202"/>
      <c r="CL314" s="202"/>
      <c r="CM314" s="202"/>
      <c r="CN314" s="202"/>
      <c r="CO314" s="202"/>
      <c r="CP314" s="202"/>
      <c r="CQ314" s="202"/>
      <c r="CR314" s="202"/>
      <c r="CS314" s="202"/>
      <c r="CT314" s="202"/>
      <c r="CU314" s="202"/>
      <c r="CV314" s="202"/>
      <c r="CW314" s="202"/>
      <c r="CX314" s="202"/>
      <c r="CY314" s="202"/>
      <c r="CZ314" s="202"/>
      <c r="DA314" s="202"/>
      <c r="DB314" s="202"/>
      <c r="DC314" s="202"/>
      <c r="DD314" s="202"/>
      <c r="DE314" s="202"/>
      <c r="DF314" s="202"/>
      <c r="DG314" s="202"/>
      <c r="DH314" s="202"/>
      <c r="DI314" s="202"/>
      <c r="DJ314" s="202"/>
      <c r="DK314" s="202"/>
      <c r="DL314" s="202"/>
      <c r="DM314" s="202"/>
      <c r="DN314" s="202"/>
      <c r="DO314" s="202"/>
      <c r="DP314" s="202"/>
      <c r="DQ314" s="202"/>
      <c r="DR314" s="202"/>
      <c r="DS314" s="202"/>
      <c r="DT314" s="202"/>
      <c r="DU314" s="202"/>
      <c r="DV314" s="202"/>
      <c r="DW314" s="202"/>
      <c r="DX314" s="202"/>
      <c r="DY314" s="202"/>
      <c r="DZ314" s="202"/>
      <c r="EA314" s="202"/>
      <c r="EB314" s="202"/>
      <c r="EC314" s="202"/>
      <c r="ED314" s="202"/>
      <c r="EE314" s="202"/>
      <c r="EF314" s="202"/>
      <c r="EG314" s="202"/>
      <c r="EH314" s="202"/>
      <c r="EI314" s="202"/>
      <c r="EJ314" s="202"/>
      <c r="EK314" s="202"/>
      <c r="EL314" s="202"/>
      <c r="EM314" s="202"/>
      <c r="EN314" s="202"/>
      <c r="EO314" s="202"/>
      <c r="EP314" s="202"/>
      <c r="EQ314" s="202"/>
      <c r="ER314" s="202"/>
      <c r="ES314" s="202"/>
      <c r="ET314" s="202"/>
      <c r="EU314" s="202"/>
      <c r="EV314" s="202"/>
      <c r="EW314" s="202"/>
      <c r="EX314" s="202"/>
      <c r="EY314" s="202"/>
      <c r="EZ314" s="202"/>
      <c r="FA314" s="202"/>
      <c r="FB314" s="202"/>
      <c r="FC314" s="202"/>
      <c r="FD314" s="202"/>
      <c r="FE314" s="202"/>
      <c r="FF314" s="202"/>
      <c r="FG314" s="202"/>
      <c r="FH314" s="202"/>
      <c r="FI314" s="202"/>
      <c r="FJ314" s="202"/>
      <c r="FK314" s="202"/>
      <c r="FL314" s="202"/>
      <c r="FM314" s="202"/>
      <c r="FN314" s="202"/>
      <c r="FO314" s="202"/>
      <c r="FP314" s="202"/>
      <c r="FQ314" s="202"/>
      <c r="FR314" s="202"/>
      <c r="FS314" s="202"/>
      <c r="FT314" s="202"/>
      <c r="FU314" s="202"/>
      <c r="FV314" s="202"/>
      <c r="FW314" s="202"/>
      <c r="FX314" s="202"/>
      <c r="FY314" s="202"/>
      <c r="FZ314" s="202"/>
      <c r="GA314" s="202"/>
      <c r="GB314" s="202"/>
    </row>
    <row r="315" spans="1:184" x14ac:dyDescent="0.2">
      <c r="A315" s="205" t="str">
        <f t="shared" si="5"/>
        <v/>
      </c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  <c r="BG315" s="202"/>
      <c r="BH315" s="202"/>
      <c r="BI315" s="202"/>
      <c r="BJ315" s="202"/>
      <c r="BK315" s="202"/>
      <c r="BL315" s="202"/>
      <c r="BM315" s="202"/>
      <c r="BN315" s="202"/>
      <c r="BO315" s="202"/>
      <c r="BP315" s="202"/>
      <c r="BQ315" s="202"/>
      <c r="BR315" s="202"/>
      <c r="BS315" s="202"/>
      <c r="BT315" s="202"/>
      <c r="BU315" s="202"/>
      <c r="BV315" s="202"/>
      <c r="BW315" s="202"/>
      <c r="BX315" s="202"/>
      <c r="BY315" s="202"/>
      <c r="BZ315" s="202"/>
      <c r="CA315" s="202"/>
      <c r="CB315" s="202"/>
      <c r="CC315" s="202"/>
      <c r="CD315" s="202"/>
      <c r="CE315" s="202"/>
      <c r="CF315" s="202"/>
      <c r="CG315" s="202"/>
      <c r="CH315" s="202"/>
      <c r="CI315" s="202"/>
      <c r="CJ315" s="202"/>
      <c r="CK315" s="202"/>
      <c r="CL315" s="202"/>
      <c r="CM315" s="202"/>
      <c r="CN315" s="202"/>
      <c r="CO315" s="202"/>
      <c r="CP315" s="202"/>
      <c r="CQ315" s="202"/>
      <c r="CR315" s="202"/>
      <c r="CS315" s="202"/>
      <c r="CT315" s="202"/>
      <c r="CU315" s="202"/>
      <c r="CV315" s="202"/>
      <c r="CW315" s="202"/>
      <c r="CX315" s="202"/>
      <c r="CY315" s="202"/>
      <c r="CZ315" s="202"/>
      <c r="DA315" s="202"/>
      <c r="DB315" s="202"/>
      <c r="DC315" s="202"/>
      <c r="DD315" s="202"/>
      <c r="DE315" s="202"/>
      <c r="DF315" s="202"/>
      <c r="DG315" s="202"/>
      <c r="DH315" s="202"/>
      <c r="DI315" s="202"/>
      <c r="DJ315" s="202"/>
      <c r="DK315" s="202"/>
      <c r="DL315" s="202"/>
      <c r="DM315" s="202"/>
      <c r="DN315" s="202"/>
      <c r="DO315" s="202"/>
      <c r="DP315" s="202"/>
      <c r="DQ315" s="202"/>
      <c r="DR315" s="202"/>
      <c r="DS315" s="202"/>
      <c r="DT315" s="202"/>
      <c r="DU315" s="202"/>
      <c r="DV315" s="202"/>
      <c r="DW315" s="202"/>
      <c r="DX315" s="202"/>
      <c r="DY315" s="202"/>
      <c r="DZ315" s="202"/>
      <c r="EA315" s="202"/>
      <c r="EB315" s="202"/>
      <c r="EC315" s="202"/>
      <c r="ED315" s="202"/>
      <c r="EE315" s="202"/>
      <c r="EF315" s="202"/>
      <c r="EG315" s="202"/>
      <c r="EH315" s="202"/>
      <c r="EI315" s="202"/>
      <c r="EJ315" s="202"/>
      <c r="EK315" s="202"/>
      <c r="EL315" s="202"/>
      <c r="EM315" s="202"/>
      <c r="EN315" s="202"/>
      <c r="EO315" s="202"/>
      <c r="EP315" s="202"/>
      <c r="EQ315" s="202"/>
      <c r="ER315" s="202"/>
      <c r="ES315" s="202"/>
      <c r="ET315" s="202"/>
      <c r="EU315" s="202"/>
      <c r="EV315" s="202"/>
      <c r="EW315" s="202"/>
      <c r="EX315" s="202"/>
      <c r="EY315" s="202"/>
      <c r="EZ315" s="202"/>
      <c r="FA315" s="202"/>
      <c r="FB315" s="202"/>
      <c r="FC315" s="202"/>
      <c r="FD315" s="202"/>
      <c r="FE315" s="202"/>
      <c r="FF315" s="202"/>
      <c r="FG315" s="202"/>
      <c r="FH315" s="202"/>
      <c r="FI315" s="202"/>
      <c r="FJ315" s="202"/>
      <c r="FK315" s="202"/>
      <c r="FL315" s="202"/>
      <c r="FM315" s="202"/>
      <c r="FN315" s="202"/>
      <c r="FO315" s="202"/>
      <c r="FP315" s="202"/>
      <c r="FQ315" s="202"/>
      <c r="FR315" s="202"/>
      <c r="FS315" s="202"/>
      <c r="FT315" s="202"/>
      <c r="FU315" s="202"/>
      <c r="FV315" s="202"/>
      <c r="FW315" s="202"/>
      <c r="FX315" s="202"/>
      <c r="FY315" s="202"/>
      <c r="FZ315" s="202"/>
      <c r="GA315" s="202"/>
      <c r="GB315" s="202"/>
    </row>
    <row r="316" spans="1:184" x14ac:dyDescent="0.2">
      <c r="A316" s="205" t="str">
        <f t="shared" si="5"/>
        <v/>
      </c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  <c r="BG316" s="202"/>
      <c r="BH316" s="202"/>
      <c r="BI316" s="202"/>
      <c r="BJ316" s="202"/>
      <c r="BK316" s="202"/>
      <c r="BL316" s="202"/>
      <c r="BM316" s="202"/>
      <c r="BN316" s="202"/>
      <c r="BO316" s="202"/>
      <c r="BP316" s="202"/>
      <c r="BQ316" s="202"/>
      <c r="BR316" s="202"/>
      <c r="BS316" s="202"/>
      <c r="BT316" s="202"/>
      <c r="BU316" s="202"/>
      <c r="BV316" s="202"/>
      <c r="BW316" s="202"/>
      <c r="BX316" s="202"/>
      <c r="BY316" s="202"/>
      <c r="BZ316" s="202"/>
      <c r="CA316" s="202"/>
      <c r="CB316" s="202"/>
      <c r="CC316" s="202"/>
      <c r="CD316" s="202"/>
      <c r="CE316" s="202"/>
      <c r="CF316" s="202"/>
      <c r="CG316" s="202"/>
      <c r="CH316" s="202"/>
      <c r="CI316" s="202"/>
      <c r="CJ316" s="202"/>
      <c r="CK316" s="202"/>
      <c r="CL316" s="202"/>
      <c r="CM316" s="202"/>
      <c r="CN316" s="202"/>
      <c r="CO316" s="202"/>
      <c r="CP316" s="202"/>
      <c r="CQ316" s="202"/>
      <c r="CR316" s="202"/>
      <c r="CS316" s="202"/>
      <c r="CT316" s="202"/>
      <c r="CU316" s="202"/>
      <c r="CV316" s="202"/>
      <c r="CW316" s="202"/>
      <c r="CX316" s="202"/>
      <c r="CY316" s="202"/>
      <c r="CZ316" s="202"/>
      <c r="DA316" s="202"/>
      <c r="DB316" s="202"/>
      <c r="DC316" s="202"/>
      <c r="DD316" s="202"/>
      <c r="DE316" s="202"/>
      <c r="DF316" s="202"/>
      <c r="DG316" s="202"/>
      <c r="DH316" s="202"/>
      <c r="DI316" s="202"/>
      <c r="DJ316" s="202"/>
      <c r="DK316" s="202"/>
      <c r="DL316" s="202"/>
      <c r="DM316" s="202"/>
      <c r="DN316" s="202"/>
      <c r="DO316" s="202"/>
      <c r="DP316" s="202"/>
      <c r="DQ316" s="202"/>
      <c r="DR316" s="202"/>
      <c r="DS316" s="202"/>
      <c r="DT316" s="202"/>
      <c r="DU316" s="202"/>
      <c r="DV316" s="202"/>
      <c r="DW316" s="202"/>
      <c r="DX316" s="202"/>
      <c r="DY316" s="202"/>
      <c r="DZ316" s="202"/>
      <c r="EA316" s="202"/>
      <c r="EB316" s="202"/>
      <c r="EC316" s="202"/>
      <c r="ED316" s="202"/>
      <c r="EE316" s="202"/>
      <c r="EF316" s="202"/>
      <c r="EG316" s="202"/>
      <c r="EH316" s="202"/>
      <c r="EI316" s="202"/>
      <c r="EJ316" s="202"/>
      <c r="EK316" s="202"/>
      <c r="EL316" s="202"/>
      <c r="EM316" s="202"/>
      <c r="EN316" s="202"/>
      <c r="EO316" s="202"/>
      <c r="EP316" s="202"/>
      <c r="EQ316" s="202"/>
      <c r="ER316" s="202"/>
      <c r="ES316" s="202"/>
      <c r="ET316" s="202"/>
      <c r="EU316" s="202"/>
      <c r="EV316" s="202"/>
      <c r="EW316" s="202"/>
      <c r="EX316" s="202"/>
      <c r="EY316" s="202"/>
      <c r="EZ316" s="202"/>
      <c r="FA316" s="202"/>
      <c r="FB316" s="202"/>
      <c r="FC316" s="202"/>
      <c r="FD316" s="202"/>
      <c r="FE316" s="202"/>
      <c r="FF316" s="202"/>
      <c r="FG316" s="202"/>
      <c r="FH316" s="202"/>
      <c r="FI316" s="202"/>
      <c r="FJ316" s="202"/>
      <c r="FK316" s="202"/>
      <c r="FL316" s="202"/>
      <c r="FM316" s="202"/>
      <c r="FN316" s="202"/>
      <c r="FO316" s="202"/>
      <c r="FP316" s="202"/>
      <c r="FQ316" s="202"/>
      <c r="FR316" s="202"/>
      <c r="FS316" s="202"/>
      <c r="FT316" s="202"/>
      <c r="FU316" s="202"/>
      <c r="FV316" s="202"/>
      <c r="FW316" s="202"/>
      <c r="FX316" s="202"/>
      <c r="FY316" s="202"/>
      <c r="FZ316" s="202"/>
      <c r="GA316" s="202"/>
      <c r="GB316" s="202"/>
    </row>
    <row r="317" spans="1:184" x14ac:dyDescent="0.2">
      <c r="A317" s="205" t="str">
        <f t="shared" si="5"/>
        <v/>
      </c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  <c r="BG317" s="202"/>
      <c r="BH317" s="202"/>
      <c r="BI317" s="202"/>
      <c r="BJ317" s="202"/>
      <c r="BK317" s="202"/>
      <c r="BL317" s="202"/>
      <c r="BM317" s="202"/>
      <c r="BN317" s="202"/>
      <c r="BO317" s="202"/>
      <c r="BP317" s="202"/>
      <c r="BQ317" s="202"/>
      <c r="BR317" s="202"/>
      <c r="BS317" s="202"/>
      <c r="BT317" s="202"/>
      <c r="BU317" s="202"/>
      <c r="BV317" s="202"/>
      <c r="BW317" s="202"/>
      <c r="BX317" s="202"/>
      <c r="BY317" s="202"/>
      <c r="BZ317" s="202"/>
      <c r="CA317" s="202"/>
      <c r="CB317" s="202"/>
      <c r="CC317" s="202"/>
      <c r="CD317" s="202"/>
      <c r="CE317" s="202"/>
      <c r="CF317" s="202"/>
      <c r="CG317" s="202"/>
      <c r="CH317" s="202"/>
      <c r="CI317" s="202"/>
      <c r="CJ317" s="202"/>
      <c r="CK317" s="202"/>
      <c r="CL317" s="202"/>
      <c r="CM317" s="202"/>
      <c r="CN317" s="202"/>
      <c r="CO317" s="202"/>
      <c r="CP317" s="202"/>
      <c r="CQ317" s="202"/>
      <c r="CR317" s="202"/>
      <c r="CS317" s="202"/>
      <c r="CT317" s="202"/>
      <c r="CU317" s="202"/>
      <c r="CV317" s="202"/>
      <c r="CW317" s="202"/>
      <c r="CX317" s="202"/>
      <c r="CY317" s="202"/>
      <c r="CZ317" s="202"/>
      <c r="DA317" s="202"/>
      <c r="DB317" s="202"/>
      <c r="DC317" s="202"/>
      <c r="DD317" s="202"/>
      <c r="DE317" s="202"/>
      <c r="DF317" s="202"/>
      <c r="DG317" s="202"/>
      <c r="DH317" s="202"/>
      <c r="DI317" s="202"/>
      <c r="DJ317" s="202"/>
      <c r="DK317" s="202"/>
      <c r="DL317" s="202"/>
      <c r="DM317" s="202"/>
      <c r="DN317" s="202"/>
      <c r="DO317" s="202"/>
      <c r="DP317" s="202"/>
      <c r="DQ317" s="202"/>
      <c r="DR317" s="202"/>
      <c r="DS317" s="202"/>
      <c r="DT317" s="202"/>
      <c r="DU317" s="202"/>
      <c r="DV317" s="202"/>
      <c r="DW317" s="202"/>
      <c r="DX317" s="202"/>
      <c r="DY317" s="202"/>
      <c r="DZ317" s="202"/>
      <c r="EA317" s="202"/>
      <c r="EB317" s="202"/>
      <c r="EC317" s="202"/>
      <c r="ED317" s="202"/>
      <c r="EE317" s="202"/>
      <c r="EF317" s="202"/>
      <c r="EG317" s="202"/>
      <c r="EH317" s="202"/>
      <c r="EI317" s="202"/>
      <c r="EJ317" s="202"/>
      <c r="EK317" s="202"/>
      <c r="EL317" s="202"/>
      <c r="EM317" s="202"/>
      <c r="EN317" s="202"/>
      <c r="EO317" s="202"/>
      <c r="EP317" s="202"/>
      <c r="EQ317" s="202"/>
      <c r="ER317" s="202"/>
      <c r="ES317" s="202"/>
      <c r="ET317" s="202"/>
      <c r="EU317" s="202"/>
      <c r="EV317" s="202"/>
      <c r="EW317" s="202"/>
      <c r="EX317" s="202"/>
      <c r="EY317" s="202"/>
      <c r="EZ317" s="202"/>
      <c r="FA317" s="202"/>
      <c r="FB317" s="202"/>
      <c r="FC317" s="202"/>
      <c r="FD317" s="202"/>
      <c r="FE317" s="202"/>
      <c r="FF317" s="202"/>
      <c r="FG317" s="202"/>
      <c r="FH317" s="202"/>
      <c r="FI317" s="202"/>
      <c r="FJ317" s="202"/>
      <c r="FK317" s="202"/>
      <c r="FL317" s="202"/>
      <c r="FM317" s="202"/>
      <c r="FN317" s="202"/>
      <c r="FO317" s="202"/>
      <c r="FP317" s="202"/>
      <c r="FQ317" s="202"/>
      <c r="FR317" s="202"/>
      <c r="FS317" s="202"/>
      <c r="FT317" s="202"/>
      <c r="FU317" s="202"/>
      <c r="FV317" s="202"/>
      <c r="FW317" s="202"/>
      <c r="FX317" s="202"/>
      <c r="FY317" s="202"/>
      <c r="FZ317" s="202"/>
      <c r="GA317" s="202"/>
      <c r="GB317" s="202"/>
    </row>
    <row r="318" spans="1:184" x14ac:dyDescent="0.2">
      <c r="A318" s="205" t="str">
        <f t="shared" si="5"/>
        <v/>
      </c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  <c r="BG318" s="202"/>
      <c r="BH318" s="202"/>
      <c r="BI318" s="202"/>
      <c r="BJ318" s="202"/>
      <c r="BK318" s="202"/>
      <c r="BL318" s="202"/>
      <c r="BM318" s="202"/>
      <c r="BN318" s="202"/>
      <c r="BO318" s="202"/>
      <c r="BP318" s="202"/>
      <c r="BQ318" s="202"/>
      <c r="BR318" s="202"/>
      <c r="BS318" s="202"/>
      <c r="BT318" s="202"/>
      <c r="BU318" s="202"/>
      <c r="BV318" s="202"/>
      <c r="BW318" s="202"/>
      <c r="BX318" s="202"/>
      <c r="BY318" s="202"/>
      <c r="BZ318" s="202"/>
      <c r="CA318" s="202"/>
      <c r="CB318" s="202"/>
      <c r="CC318" s="202"/>
      <c r="CD318" s="202"/>
      <c r="CE318" s="202"/>
      <c r="CF318" s="202"/>
      <c r="CG318" s="202"/>
      <c r="CH318" s="202"/>
      <c r="CI318" s="202"/>
      <c r="CJ318" s="202"/>
      <c r="CK318" s="202"/>
      <c r="CL318" s="202"/>
      <c r="CM318" s="202"/>
      <c r="CN318" s="202"/>
      <c r="CO318" s="202"/>
      <c r="CP318" s="202"/>
      <c r="CQ318" s="202"/>
      <c r="CR318" s="202"/>
      <c r="CS318" s="202"/>
      <c r="CT318" s="202"/>
      <c r="CU318" s="202"/>
      <c r="CV318" s="202"/>
      <c r="CW318" s="202"/>
      <c r="CX318" s="202"/>
      <c r="CY318" s="202"/>
      <c r="CZ318" s="202"/>
      <c r="DA318" s="202"/>
      <c r="DB318" s="202"/>
      <c r="DC318" s="202"/>
      <c r="DD318" s="202"/>
      <c r="DE318" s="202"/>
      <c r="DF318" s="202"/>
      <c r="DG318" s="202"/>
      <c r="DH318" s="202"/>
      <c r="DI318" s="202"/>
      <c r="DJ318" s="202"/>
      <c r="DK318" s="202"/>
      <c r="DL318" s="202"/>
      <c r="DM318" s="202"/>
      <c r="DN318" s="202"/>
      <c r="DO318" s="202"/>
      <c r="DP318" s="202"/>
      <c r="DQ318" s="202"/>
      <c r="DR318" s="202"/>
      <c r="DS318" s="202"/>
      <c r="DT318" s="202"/>
      <c r="DU318" s="202"/>
      <c r="DV318" s="202"/>
      <c r="DW318" s="202"/>
      <c r="DX318" s="202"/>
      <c r="DY318" s="202"/>
      <c r="DZ318" s="202"/>
      <c r="EA318" s="202"/>
      <c r="EB318" s="202"/>
      <c r="EC318" s="202"/>
      <c r="ED318" s="202"/>
      <c r="EE318" s="202"/>
      <c r="EF318" s="202"/>
      <c r="EG318" s="202"/>
      <c r="EH318" s="202"/>
      <c r="EI318" s="202"/>
      <c r="EJ318" s="202"/>
      <c r="EK318" s="202"/>
      <c r="EL318" s="202"/>
      <c r="EM318" s="202"/>
      <c r="EN318" s="202"/>
      <c r="EO318" s="202"/>
      <c r="EP318" s="202"/>
      <c r="EQ318" s="202"/>
      <c r="ER318" s="202"/>
      <c r="ES318" s="202"/>
      <c r="ET318" s="202"/>
      <c r="EU318" s="202"/>
      <c r="EV318" s="202"/>
      <c r="EW318" s="202"/>
      <c r="EX318" s="202"/>
      <c r="EY318" s="202"/>
      <c r="EZ318" s="202"/>
      <c r="FA318" s="202"/>
      <c r="FB318" s="202"/>
      <c r="FC318" s="202"/>
      <c r="FD318" s="202"/>
      <c r="FE318" s="202"/>
      <c r="FF318" s="202"/>
      <c r="FG318" s="202"/>
      <c r="FH318" s="202"/>
      <c r="FI318" s="202"/>
      <c r="FJ318" s="202"/>
      <c r="FK318" s="202"/>
      <c r="FL318" s="202"/>
      <c r="FM318" s="202"/>
      <c r="FN318" s="202"/>
      <c r="FO318" s="202"/>
      <c r="FP318" s="202"/>
      <c r="FQ318" s="202"/>
      <c r="FR318" s="202"/>
      <c r="FS318" s="202"/>
      <c r="FT318" s="202"/>
      <c r="FU318" s="202"/>
      <c r="FV318" s="202"/>
      <c r="FW318" s="202"/>
      <c r="FX318" s="202"/>
      <c r="FY318" s="202"/>
      <c r="FZ318" s="202"/>
      <c r="GA318" s="202"/>
      <c r="GB318" s="202"/>
    </row>
    <row r="319" spans="1:184" x14ac:dyDescent="0.2">
      <c r="A319" s="205" t="str">
        <f t="shared" si="5"/>
        <v/>
      </c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  <c r="BF319" s="202"/>
      <c r="BG319" s="202"/>
      <c r="BH319" s="202"/>
      <c r="BI319" s="202"/>
      <c r="BJ319" s="202"/>
      <c r="BK319" s="202"/>
      <c r="BL319" s="202"/>
      <c r="BM319" s="202"/>
      <c r="BN319" s="202"/>
      <c r="BO319" s="202"/>
      <c r="BP319" s="202"/>
      <c r="BQ319" s="202"/>
      <c r="BR319" s="202"/>
      <c r="BS319" s="202"/>
      <c r="BT319" s="202"/>
      <c r="BU319" s="202"/>
      <c r="BV319" s="202"/>
      <c r="BW319" s="202"/>
      <c r="BX319" s="202"/>
      <c r="BY319" s="202"/>
      <c r="BZ319" s="202"/>
      <c r="CA319" s="202"/>
      <c r="CB319" s="202"/>
      <c r="CC319" s="202"/>
      <c r="CD319" s="202"/>
      <c r="CE319" s="202"/>
      <c r="CF319" s="202"/>
      <c r="CG319" s="202"/>
      <c r="CH319" s="202"/>
      <c r="CI319" s="202"/>
      <c r="CJ319" s="202"/>
      <c r="CK319" s="202"/>
      <c r="CL319" s="202"/>
      <c r="CM319" s="202"/>
      <c r="CN319" s="202"/>
      <c r="CO319" s="202"/>
      <c r="CP319" s="202"/>
      <c r="CQ319" s="202"/>
      <c r="CR319" s="202"/>
      <c r="CS319" s="202"/>
      <c r="CT319" s="202"/>
      <c r="CU319" s="202"/>
      <c r="CV319" s="202"/>
      <c r="CW319" s="202"/>
      <c r="CX319" s="202"/>
      <c r="CY319" s="202"/>
      <c r="CZ319" s="202"/>
      <c r="DA319" s="202"/>
      <c r="DB319" s="202"/>
      <c r="DC319" s="202"/>
      <c r="DD319" s="202"/>
      <c r="DE319" s="202"/>
      <c r="DF319" s="202"/>
      <c r="DG319" s="202"/>
      <c r="DH319" s="202"/>
      <c r="DI319" s="202"/>
      <c r="DJ319" s="202"/>
      <c r="DK319" s="202"/>
      <c r="DL319" s="202"/>
      <c r="DM319" s="202"/>
      <c r="DN319" s="202"/>
      <c r="DO319" s="202"/>
      <c r="DP319" s="202"/>
      <c r="DQ319" s="202"/>
      <c r="DR319" s="202"/>
      <c r="DS319" s="202"/>
      <c r="DT319" s="202"/>
      <c r="DU319" s="202"/>
      <c r="DV319" s="202"/>
      <c r="DW319" s="202"/>
      <c r="DX319" s="202"/>
      <c r="DY319" s="202"/>
      <c r="DZ319" s="202"/>
      <c r="EA319" s="202"/>
      <c r="EB319" s="202"/>
      <c r="EC319" s="202"/>
      <c r="ED319" s="202"/>
      <c r="EE319" s="202"/>
      <c r="EF319" s="202"/>
      <c r="EG319" s="202"/>
      <c r="EH319" s="202"/>
      <c r="EI319" s="202"/>
      <c r="EJ319" s="202"/>
      <c r="EK319" s="202"/>
      <c r="EL319" s="202"/>
      <c r="EM319" s="202"/>
      <c r="EN319" s="202"/>
      <c r="EO319" s="202"/>
      <c r="EP319" s="202"/>
      <c r="EQ319" s="202"/>
      <c r="ER319" s="202"/>
      <c r="ES319" s="202"/>
      <c r="ET319" s="202"/>
      <c r="EU319" s="202"/>
      <c r="EV319" s="202"/>
      <c r="EW319" s="202"/>
      <c r="EX319" s="202"/>
      <c r="EY319" s="202"/>
      <c r="EZ319" s="202"/>
      <c r="FA319" s="202"/>
      <c r="FB319" s="202"/>
      <c r="FC319" s="202"/>
      <c r="FD319" s="202"/>
      <c r="FE319" s="202"/>
      <c r="FF319" s="202"/>
      <c r="FG319" s="202"/>
      <c r="FH319" s="202"/>
      <c r="FI319" s="202"/>
      <c r="FJ319" s="202"/>
      <c r="FK319" s="202"/>
      <c r="FL319" s="202"/>
      <c r="FM319" s="202"/>
      <c r="FN319" s="202"/>
      <c r="FO319" s="202"/>
      <c r="FP319" s="202"/>
      <c r="FQ319" s="202"/>
      <c r="FR319" s="202"/>
      <c r="FS319" s="202"/>
      <c r="FT319" s="202"/>
      <c r="FU319" s="202"/>
      <c r="FV319" s="202"/>
      <c r="FW319" s="202"/>
      <c r="FX319" s="202"/>
      <c r="FY319" s="202"/>
      <c r="FZ319" s="202"/>
      <c r="GA319" s="202"/>
      <c r="GB319" s="202"/>
    </row>
    <row r="320" spans="1:184" x14ac:dyDescent="0.2">
      <c r="A320" s="205" t="str">
        <f t="shared" si="5"/>
        <v/>
      </c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  <c r="BF320" s="202"/>
      <c r="BG320" s="202"/>
      <c r="BH320" s="202"/>
      <c r="BI320" s="202"/>
      <c r="BJ320" s="202"/>
      <c r="BK320" s="202"/>
      <c r="BL320" s="202"/>
      <c r="BM320" s="202"/>
      <c r="BN320" s="202"/>
      <c r="BO320" s="202"/>
      <c r="BP320" s="202"/>
      <c r="BQ320" s="202"/>
      <c r="BR320" s="202"/>
      <c r="BS320" s="202"/>
      <c r="BT320" s="202"/>
      <c r="BU320" s="202"/>
      <c r="BV320" s="202"/>
      <c r="BW320" s="202"/>
      <c r="BX320" s="202"/>
      <c r="BY320" s="202"/>
      <c r="BZ320" s="202"/>
      <c r="CA320" s="202"/>
      <c r="CB320" s="202"/>
      <c r="CC320" s="202"/>
      <c r="CD320" s="202"/>
      <c r="CE320" s="202"/>
      <c r="CF320" s="202"/>
      <c r="CG320" s="202"/>
      <c r="CH320" s="202"/>
      <c r="CI320" s="202"/>
      <c r="CJ320" s="202"/>
      <c r="CK320" s="202"/>
      <c r="CL320" s="202"/>
      <c r="CM320" s="202"/>
      <c r="CN320" s="202"/>
      <c r="CO320" s="202"/>
      <c r="CP320" s="202"/>
      <c r="CQ320" s="202"/>
      <c r="CR320" s="202"/>
      <c r="CS320" s="202"/>
      <c r="CT320" s="202"/>
      <c r="CU320" s="202"/>
      <c r="CV320" s="202"/>
      <c r="CW320" s="202"/>
      <c r="CX320" s="202"/>
      <c r="CY320" s="202"/>
      <c r="CZ320" s="202"/>
      <c r="DA320" s="202"/>
      <c r="DB320" s="202"/>
      <c r="DC320" s="202"/>
      <c r="DD320" s="202"/>
      <c r="DE320" s="202"/>
      <c r="DF320" s="202"/>
      <c r="DG320" s="202"/>
      <c r="DH320" s="202"/>
      <c r="DI320" s="202"/>
      <c r="DJ320" s="202"/>
      <c r="DK320" s="202"/>
      <c r="DL320" s="202"/>
      <c r="DM320" s="202"/>
      <c r="DN320" s="202"/>
      <c r="DO320" s="202"/>
      <c r="DP320" s="202"/>
      <c r="DQ320" s="202"/>
      <c r="DR320" s="202"/>
      <c r="DS320" s="202"/>
      <c r="DT320" s="202"/>
      <c r="DU320" s="202"/>
      <c r="DV320" s="202"/>
      <c r="DW320" s="202"/>
      <c r="DX320" s="202"/>
      <c r="DY320" s="202"/>
      <c r="DZ320" s="202"/>
      <c r="EA320" s="202"/>
      <c r="EB320" s="202"/>
      <c r="EC320" s="202"/>
      <c r="ED320" s="202"/>
      <c r="EE320" s="202"/>
      <c r="EF320" s="202"/>
      <c r="EG320" s="202"/>
      <c r="EH320" s="202"/>
      <c r="EI320" s="202"/>
      <c r="EJ320" s="202"/>
      <c r="EK320" s="202"/>
      <c r="EL320" s="202"/>
      <c r="EM320" s="202"/>
      <c r="EN320" s="202"/>
      <c r="EO320" s="202"/>
      <c r="EP320" s="202"/>
      <c r="EQ320" s="202"/>
      <c r="ER320" s="202"/>
      <c r="ES320" s="202"/>
      <c r="ET320" s="202"/>
      <c r="EU320" s="202"/>
      <c r="EV320" s="202"/>
      <c r="EW320" s="202"/>
      <c r="EX320" s="202"/>
      <c r="EY320" s="202"/>
      <c r="EZ320" s="202"/>
      <c r="FA320" s="202"/>
      <c r="FB320" s="202"/>
      <c r="FC320" s="202"/>
      <c r="FD320" s="202"/>
      <c r="FE320" s="202"/>
      <c r="FF320" s="202"/>
      <c r="FG320" s="202"/>
      <c r="FH320" s="202"/>
      <c r="FI320" s="202"/>
      <c r="FJ320" s="202"/>
      <c r="FK320" s="202"/>
      <c r="FL320" s="202"/>
      <c r="FM320" s="202"/>
      <c r="FN320" s="202"/>
      <c r="FO320" s="202"/>
      <c r="FP320" s="202"/>
      <c r="FQ320" s="202"/>
      <c r="FR320" s="202"/>
      <c r="FS320" s="202"/>
      <c r="FT320" s="202"/>
      <c r="FU320" s="202"/>
      <c r="FV320" s="202"/>
      <c r="FW320" s="202"/>
      <c r="FX320" s="202"/>
      <c r="FY320" s="202"/>
      <c r="FZ320" s="202"/>
      <c r="GA320" s="202"/>
      <c r="GB320" s="202"/>
    </row>
    <row r="321" spans="1:184" x14ac:dyDescent="0.2">
      <c r="A321" s="205" t="str">
        <f t="shared" si="5"/>
        <v/>
      </c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  <c r="BF321" s="202"/>
      <c r="BG321" s="202"/>
      <c r="BH321" s="202"/>
      <c r="BI321" s="202"/>
      <c r="BJ321" s="202"/>
      <c r="BK321" s="202"/>
      <c r="BL321" s="202"/>
      <c r="BM321" s="202"/>
      <c r="BN321" s="202"/>
      <c r="BO321" s="202"/>
      <c r="BP321" s="202"/>
      <c r="BQ321" s="202"/>
      <c r="BR321" s="202"/>
      <c r="BS321" s="202"/>
      <c r="BT321" s="202"/>
      <c r="BU321" s="202"/>
      <c r="BV321" s="202"/>
      <c r="BW321" s="202"/>
      <c r="BX321" s="202"/>
      <c r="BY321" s="202"/>
      <c r="BZ321" s="202"/>
      <c r="CA321" s="202"/>
      <c r="CB321" s="202"/>
      <c r="CC321" s="202"/>
      <c r="CD321" s="202"/>
      <c r="CE321" s="202"/>
      <c r="CF321" s="202"/>
      <c r="CG321" s="202"/>
      <c r="CH321" s="202"/>
      <c r="CI321" s="202"/>
      <c r="CJ321" s="202"/>
      <c r="CK321" s="202"/>
      <c r="CL321" s="202"/>
      <c r="CM321" s="202"/>
      <c r="CN321" s="202"/>
      <c r="CO321" s="202"/>
      <c r="CP321" s="202"/>
      <c r="CQ321" s="202"/>
      <c r="CR321" s="202"/>
      <c r="CS321" s="202"/>
      <c r="CT321" s="202"/>
      <c r="CU321" s="202"/>
      <c r="CV321" s="202"/>
      <c r="CW321" s="202"/>
      <c r="CX321" s="202"/>
      <c r="CY321" s="202"/>
      <c r="CZ321" s="202"/>
      <c r="DA321" s="202"/>
      <c r="DB321" s="202"/>
      <c r="DC321" s="202"/>
      <c r="DD321" s="202"/>
      <c r="DE321" s="202"/>
      <c r="DF321" s="202"/>
      <c r="DG321" s="202"/>
      <c r="DH321" s="202"/>
      <c r="DI321" s="202"/>
      <c r="DJ321" s="202"/>
      <c r="DK321" s="202"/>
      <c r="DL321" s="202"/>
      <c r="DM321" s="202"/>
      <c r="DN321" s="202"/>
      <c r="DO321" s="202"/>
      <c r="DP321" s="202"/>
      <c r="DQ321" s="202"/>
      <c r="DR321" s="202"/>
      <c r="DS321" s="202"/>
      <c r="DT321" s="202"/>
      <c r="DU321" s="202"/>
      <c r="DV321" s="202"/>
      <c r="DW321" s="202"/>
      <c r="DX321" s="202"/>
      <c r="DY321" s="202"/>
      <c r="DZ321" s="202"/>
      <c r="EA321" s="202"/>
      <c r="EB321" s="202"/>
      <c r="EC321" s="202"/>
      <c r="ED321" s="202"/>
      <c r="EE321" s="202"/>
      <c r="EF321" s="202"/>
      <c r="EG321" s="202"/>
      <c r="EH321" s="202"/>
      <c r="EI321" s="202"/>
      <c r="EJ321" s="202"/>
      <c r="EK321" s="202"/>
      <c r="EL321" s="202"/>
      <c r="EM321" s="202"/>
      <c r="EN321" s="202"/>
      <c r="EO321" s="202"/>
      <c r="EP321" s="202"/>
      <c r="EQ321" s="202"/>
      <c r="ER321" s="202"/>
      <c r="ES321" s="202"/>
      <c r="ET321" s="202"/>
      <c r="EU321" s="202"/>
      <c r="EV321" s="202"/>
      <c r="EW321" s="202"/>
      <c r="EX321" s="202"/>
      <c r="EY321" s="202"/>
      <c r="EZ321" s="202"/>
      <c r="FA321" s="202"/>
      <c r="FB321" s="202"/>
      <c r="FC321" s="202"/>
      <c r="FD321" s="202"/>
      <c r="FE321" s="202"/>
      <c r="FF321" s="202"/>
      <c r="FG321" s="202"/>
      <c r="FH321" s="202"/>
      <c r="FI321" s="202"/>
      <c r="FJ321" s="202"/>
      <c r="FK321" s="202"/>
      <c r="FL321" s="202"/>
      <c r="FM321" s="202"/>
      <c r="FN321" s="202"/>
      <c r="FO321" s="202"/>
      <c r="FP321" s="202"/>
      <c r="FQ321" s="202"/>
      <c r="FR321" s="202"/>
      <c r="FS321" s="202"/>
      <c r="FT321" s="202"/>
      <c r="FU321" s="202"/>
      <c r="FV321" s="202"/>
      <c r="FW321" s="202"/>
      <c r="FX321" s="202"/>
      <c r="FY321" s="202"/>
      <c r="FZ321" s="202"/>
      <c r="GA321" s="202"/>
      <c r="GB321" s="202"/>
    </row>
    <row r="322" spans="1:184" x14ac:dyDescent="0.2">
      <c r="A322" s="205" t="str">
        <f t="shared" si="5"/>
        <v/>
      </c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  <c r="BF322" s="202"/>
      <c r="BG322" s="202"/>
      <c r="BH322" s="202"/>
      <c r="BI322" s="202"/>
      <c r="BJ322" s="202"/>
      <c r="BK322" s="202"/>
      <c r="BL322" s="202"/>
      <c r="BM322" s="202"/>
      <c r="BN322" s="202"/>
      <c r="BO322" s="202"/>
      <c r="BP322" s="202"/>
      <c r="BQ322" s="202"/>
      <c r="BR322" s="202"/>
      <c r="BS322" s="202"/>
      <c r="BT322" s="202"/>
      <c r="BU322" s="202"/>
      <c r="BV322" s="202"/>
      <c r="BW322" s="202"/>
      <c r="BX322" s="202"/>
      <c r="BY322" s="202"/>
      <c r="BZ322" s="202"/>
      <c r="CA322" s="202"/>
      <c r="CB322" s="202"/>
      <c r="CC322" s="202"/>
      <c r="CD322" s="202"/>
      <c r="CE322" s="202"/>
      <c r="CF322" s="202"/>
      <c r="CG322" s="202"/>
      <c r="CH322" s="202"/>
      <c r="CI322" s="202"/>
      <c r="CJ322" s="202"/>
      <c r="CK322" s="202"/>
      <c r="CL322" s="202"/>
      <c r="CM322" s="202"/>
      <c r="CN322" s="202"/>
      <c r="CO322" s="202"/>
      <c r="CP322" s="202"/>
      <c r="CQ322" s="202"/>
      <c r="CR322" s="202"/>
      <c r="CS322" s="202"/>
      <c r="CT322" s="202"/>
      <c r="CU322" s="202"/>
      <c r="CV322" s="202"/>
      <c r="CW322" s="202"/>
      <c r="CX322" s="202"/>
      <c r="CY322" s="202"/>
      <c r="CZ322" s="202"/>
      <c r="DA322" s="202"/>
      <c r="DB322" s="202"/>
      <c r="DC322" s="202"/>
      <c r="DD322" s="202"/>
      <c r="DE322" s="202"/>
      <c r="DF322" s="202"/>
      <c r="DG322" s="202"/>
      <c r="DH322" s="202"/>
      <c r="DI322" s="202"/>
      <c r="DJ322" s="202"/>
      <c r="DK322" s="202"/>
      <c r="DL322" s="202"/>
      <c r="DM322" s="202"/>
      <c r="DN322" s="202"/>
      <c r="DO322" s="202"/>
      <c r="DP322" s="202"/>
      <c r="DQ322" s="202"/>
      <c r="DR322" s="202"/>
      <c r="DS322" s="202"/>
      <c r="DT322" s="202"/>
      <c r="DU322" s="202"/>
      <c r="DV322" s="202"/>
      <c r="DW322" s="202"/>
      <c r="DX322" s="202"/>
      <c r="DY322" s="202"/>
      <c r="DZ322" s="202"/>
      <c r="EA322" s="202"/>
      <c r="EB322" s="202"/>
      <c r="EC322" s="202"/>
      <c r="ED322" s="202"/>
      <c r="EE322" s="202"/>
      <c r="EF322" s="202"/>
      <c r="EG322" s="202"/>
      <c r="EH322" s="202"/>
      <c r="EI322" s="202"/>
      <c r="EJ322" s="202"/>
      <c r="EK322" s="202"/>
      <c r="EL322" s="202"/>
      <c r="EM322" s="202"/>
      <c r="EN322" s="202"/>
      <c r="EO322" s="202"/>
      <c r="EP322" s="202"/>
      <c r="EQ322" s="202"/>
      <c r="ER322" s="202"/>
      <c r="ES322" s="202"/>
      <c r="ET322" s="202"/>
      <c r="EU322" s="202"/>
      <c r="EV322" s="202"/>
      <c r="EW322" s="202"/>
      <c r="EX322" s="202"/>
      <c r="EY322" s="202"/>
      <c r="EZ322" s="202"/>
      <c r="FA322" s="202"/>
      <c r="FB322" s="202"/>
      <c r="FC322" s="202"/>
      <c r="FD322" s="202"/>
      <c r="FE322" s="202"/>
      <c r="FF322" s="202"/>
      <c r="FG322" s="202"/>
      <c r="FH322" s="202"/>
      <c r="FI322" s="202"/>
      <c r="FJ322" s="202"/>
      <c r="FK322" s="202"/>
      <c r="FL322" s="202"/>
      <c r="FM322" s="202"/>
      <c r="FN322" s="202"/>
      <c r="FO322" s="202"/>
      <c r="FP322" s="202"/>
      <c r="FQ322" s="202"/>
      <c r="FR322" s="202"/>
      <c r="FS322" s="202"/>
      <c r="FT322" s="202"/>
      <c r="FU322" s="202"/>
      <c r="FV322" s="202"/>
      <c r="FW322" s="202"/>
      <c r="FX322" s="202"/>
      <c r="FY322" s="202"/>
      <c r="FZ322" s="202"/>
      <c r="GA322" s="202"/>
      <c r="GB322" s="202"/>
    </row>
    <row r="323" spans="1:184" x14ac:dyDescent="0.2">
      <c r="A323" s="205" t="str">
        <f t="shared" si="5"/>
        <v/>
      </c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  <c r="BG323" s="202"/>
      <c r="BH323" s="202"/>
      <c r="BI323" s="202"/>
      <c r="BJ323" s="202"/>
      <c r="BK323" s="202"/>
      <c r="BL323" s="202"/>
      <c r="BM323" s="202"/>
      <c r="BN323" s="202"/>
      <c r="BO323" s="202"/>
      <c r="BP323" s="202"/>
      <c r="BQ323" s="202"/>
      <c r="BR323" s="202"/>
      <c r="BS323" s="202"/>
      <c r="BT323" s="202"/>
      <c r="BU323" s="202"/>
      <c r="BV323" s="202"/>
      <c r="BW323" s="202"/>
      <c r="BX323" s="202"/>
      <c r="BY323" s="202"/>
      <c r="BZ323" s="202"/>
      <c r="CA323" s="202"/>
      <c r="CB323" s="202"/>
      <c r="CC323" s="202"/>
      <c r="CD323" s="202"/>
      <c r="CE323" s="202"/>
      <c r="CF323" s="202"/>
      <c r="CG323" s="202"/>
      <c r="CH323" s="202"/>
      <c r="CI323" s="202"/>
      <c r="CJ323" s="202"/>
      <c r="CK323" s="202"/>
      <c r="CL323" s="202"/>
      <c r="CM323" s="202"/>
      <c r="CN323" s="202"/>
      <c r="CO323" s="202"/>
      <c r="CP323" s="202"/>
      <c r="CQ323" s="202"/>
      <c r="CR323" s="202"/>
      <c r="CS323" s="202"/>
      <c r="CT323" s="202"/>
      <c r="CU323" s="202"/>
      <c r="CV323" s="202"/>
      <c r="CW323" s="202"/>
      <c r="CX323" s="202"/>
      <c r="CY323" s="202"/>
      <c r="CZ323" s="202"/>
      <c r="DA323" s="202"/>
      <c r="DB323" s="202"/>
      <c r="DC323" s="202"/>
      <c r="DD323" s="202"/>
      <c r="DE323" s="202"/>
      <c r="DF323" s="202"/>
      <c r="DG323" s="202"/>
      <c r="DH323" s="202"/>
      <c r="DI323" s="202"/>
      <c r="DJ323" s="202"/>
      <c r="DK323" s="202"/>
      <c r="DL323" s="202"/>
      <c r="DM323" s="202"/>
      <c r="DN323" s="202"/>
      <c r="DO323" s="202"/>
      <c r="DP323" s="202"/>
      <c r="DQ323" s="202"/>
      <c r="DR323" s="202"/>
      <c r="DS323" s="202"/>
      <c r="DT323" s="202"/>
      <c r="DU323" s="202"/>
      <c r="DV323" s="202"/>
      <c r="DW323" s="202"/>
      <c r="DX323" s="202"/>
      <c r="DY323" s="202"/>
      <c r="DZ323" s="202"/>
      <c r="EA323" s="202"/>
      <c r="EB323" s="202"/>
      <c r="EC323" s="202"/>
      <c r="ED323" s="202"/>
      <c r="EE323" s="202"/>
      <c r="EF323" s="202"/>
      <c r="EG323" s="202"/>
      <c r="EH323" s="202"/>
      <c r="EI323" s="202"/>
      <c r="EJ323" s="202"/>
      <c r="EK323" s="202"/>
      <c r="EL323" s="202"/>
      <c r="EM323" s="202"/>
      <c r="EN323" s="202"/>
      <c r="EO323" s="202"/>
      <c r="EP323" s="202"/>
      <c r="EQ323" s="202"/>
      <c r="ER323" s="202"/>
      <c r="ES323" s="202"/>
      <c r="ET323" s="202"/>
      <c r="EU323" s="202"/>
      <c r="EV323" s="202"/>
      <c r="EW323" s="202"/>
      <c r="EX323" s="202"/>
      <c r="EY323" s="202"/>
      <c r="EZ323" s="202"/>
      <c r="FA323" s="202"/>
      <c r="FB323" s="202"/>
      <c r="FC323" s="202"/>
      <c r="FD323" s="202"/>
      <c r="FE323" s="202"/>
      <c r="FF323" s="202"/>
      <c r="FG323" s="202"/>
      <c r="FH323" s="202"/>
      <c r="FI323" s="202"/>
      <c r="FJ323" s="202"/>
      <c r="FK323" s="202"/>
      <c r="FL323" s="202"/>
      <c r="FM323" s="202"/>
      <c r="FN323" s="202"/>
      <c r="FO323" s="202"/>
      <c r="FP323" s="202"/>
      <c r="FQ323" s="202"/>
      <c r="FR323" s="202"/>
      <c r="FS323" s="202"/>
      <c r="FT323" s="202"/>
      <c r="FU323" s="202"/>
      <c r="FV323" s="202"/>
      <c r="FW323" s="202"/>
      <c r="FX323" s="202"/>
      <c r="FY323" s="202"/>
      <c r="FZ323" s="202"/>
      <c r="GA323" s="202"/>
      <c r="GB323" s="202"/>
    </row>
    <row r="324" spans="1:184" x14ac:dyDescent="0.2">
      <c r="A324" s="205" t="str">
        <f t="shared" si="5"/>
        <v/>
      </c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  <c r="BF324" s="202"/>
      <c r="BG324" s="202"/>
      <c r="BH324" s="202"/>
      <c r="BI324" s="202"/>
      <c r="BJ324" s="202"/>
      <c r="BK324" s="202"/>
      <c r="BL324" s="202"/>
      <c r="BM324" s="202"/>
      <c r="BN324" s="202"/>
      <c r="BO324" s="202"/>
      <c r="BP324" s="202"/>
      <c r="BQ324" s="202"/>
      <c r="BR324" s="202"/>
      <c r="BS324" s="202"/>
      <c r="BT324" s="202"/>
      <c r="BU324" s="202"/>
      <c r="BV324" s="202"/>
      <c r="BW324" s="202"/>
      <c r="BX324" s="202"/>
      <c r="BY324" s="202"/>
      <c r="BZ324" s="202"/>
      <c r="CA324" s="202"/>
      <c r="CB324" s="202"/>
      <c r="CC324" s="202"/>
      <c r="CD324" s="202"/>
      <c r="CE324" s="202"/>
      <c r="CF324" s="202"/>
      <c r="CG324" s="202"/>
      <c r="CH324" s="202"/>
      <c r="CI324" s="202"/>
      <c r="CJ324" s="202"/>
      <c r="CK324" s="202"/>
      <c r="CL324" s="202"/>
      <c r="CM324" s="202"/>
      <c r="CN324" s="202"/>
      <c r="CO324" s="202"/>
      <c r="CP324" s="202"/>
      <c r="CQ324" s="202"/>
      <c r="CR324" s="202"/>
      <c r="CS324" s="202"/>
      <c r="CT324" s="202"/>
      <c r="CU324" s="202"/>
      <c r="CV324" s="202"/>
      <c r="CW324" s="202"/>
      <c r="CX324" s="202"/>
      <c r="CY324" s="202"/>
      <c r="CZ324" s="202"/>
      <c r="DA324" s="202"/>
      <c r="DB324" s="202"/>
      <c r="DC324" s="202"/>
      <c r="DD324" s="202"/>
      <c r="DE324" s="202"/>
      <c r="DF324" s="202"/>
      <c r="DG324" s="202"/>
      <c r="DH324" s="202"/>
      <c r="DI324" s="202"/>
      <c r="DJ324" s="202"/>
      <c r="DK324" s="202"/>
      <c r="DL324" s="202"/>
      <c r="DM324" s="202"/>
      <c r="DN324" s="202"/>
      <c r="DO324" s="202"/>
      <c r="DP324" s="202"/>
      <c r="DQ324" s="202"/>
      <c r="DR324" s="202"/>
      <c r="DS324" s="202"/>
      <c r="DT324" s="202"/>
      <c r="DU324" s="202"/>
      <c r="DV324" s="202"/>
      <c r="DW324" s="202"/>
      <c r="DX324" s="202"/>
      <c r="DY324" s="202"/>
      <c r="DZ324" s="202"/>
      <c r="EA324" s="202"/>
      <c r="EB324" s="202"/>
      <c r="EC324" s="202"/>
      <c r="ED324" s="202"/>
      <c r="EE324" s="202"/>
      <c r="EF324" s="202"/>
      <c r="EG324" s="202"/>
      <c r="EH324" s="202"/>
      <c r="EI324" s="202"/>
      <c r="EJ324" s="202"/>
      <c r="EK324" s="202"/>
      <c r="EL324" s="202"/>
      <c r="EM324" s="202"/>
      <c r="EN324" s="202"/>
      <c r="EO324" s="202"/>
      <c r="EP324" s="202"/>
      <c r="EQ324" s="202"/>
      <c r="ER324" s="202"/>
      <c r="ES324" s="202"/>
      <c r="ET324" s="202"/>
      <c r="EU324" s="202"/>
      <c r="EV324" s="202"/>
      <c r="EW324" s="202"/>
      <c r="EX324" s="202"/>
      <c r="EY324" s="202"/>
      <c r="EZ324" s="202"/>
      <c r="FA324" s="202"/>
      <c r="FB324" s="202"/>
      <c r="FC324" s="202"/>
      <c r="FD324" s="202"/>
      <c r="FE324" s="202"/>
      <c r="FF324" s="202"/>
      <c r="FG324" s="202"/>
      <c r="FH324" s="202"/>
      <c r="FI324" s="202"/>
      <c r="FJ324" s="202"/>
      <c r="FK324" s="202"/>
      <c r="FL324" s="202"/>
      <c r="FM324" s="202"/>
      <c r="FN324" s="202"/>
      <c r="FO324" s="202"/>
      <c r="FP324" s="202"/>
      <c r="FQ324" s="202"/>
      <c r="FR324" s="202"/>
      <c r="FS324" s="202"/>
      <c r="FT324" s="202"/>
      <c r="FU324" s="202"/>
      <c r="FV324" s="202"/>
      <c r="FW324" s="202"/>
      <c r="FX324" s="202"/>
      <c r="FY324" s="202"/>
      <c r="FZ324" s="202"/>
      <c r="GA324" s="202"/>
      <c r="GB324" s="202"/>
    </row>
    <row r="325" spans="1:184" x14ac:dyDescent="0.2">
      <c r="A325" s="205" t="str">
        <f t="shared" si="5"/>
        <v/>
      </c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  <c r="BF325" s="202"/>
      <c r="BG325" s="202"/>
      <c r="BH325" s="202"/>
      <c r="BI325" s="202"/>
      <c r="BJ325" s="202"/>
      <c r="BK325" s="202"/>
      <c r="BL325" s="202"/>
      <c r="BM325" s="202"/>
      <c r="BN325" s="202"/>
      <c r="BO325" s="202"/>
      <c r="BP325" s="202"/>
      <c r="BQ325" s="202"/>
      <c r="BR325" s="202"/>
      <c r="BS325" s="202"/>
      <c r="BT325" s="202"/>
      <c r="BU325" s="202"/>
      <c r="BV325" s="202"/>
      <c r="BW325" s="202"/>
      <c r="BX325" s="202"/>
      <c r="BY325" s="202"/>
      <c r="BZ325" s="202"/>
      <c r="CA325" s="202"/>
      <c r="CB325" s="202"/>
      <c r="CC325" s="202"/>
      <c r="CD325" s="202"/>
      <c r="CE325" s="202"/>
      <c r="CF325" s="202"/>
      <c r="CG325" s="202"/>
      <c r="CH325" s="202"/>
      <c r="CI325" s="202"/>
      <c r="CJ325" s="202"/>
      <c r="CK325" s="202"/>
      <c r="CL325" s="202"/>
      <c r="CM325" s="202"/>
      <c r="CN325" s="202"/>
      <c r="CO325" s="202"/>
      <c r="CP325" s="202"/>
      <c r="CQ325" s="202"/>
      <c r="CR325" s="202"/>
      <c r="CS325" s="202"/>
      <c r="CT325" s="202"/>
      <c r="CU325" s="202"/>
      <c r="CV325" s="202"/>
      <c r="CW325" s="202"/>
      <c r="CX325" s="202"/>
      <c r="CY325" s="202"/>
      <c r="CZ325" s="202"/>
      <c r="DA325" s="202"/>
      <c r="DB325" s="202"/>
      <c r="DC325" s="202"/>
      <c r="DD325" s="202"/>
      <c r="DE325" s="202"/>
      <c r="DF325" s="202"/>
      <c r="DG325" s="202"/>
      <c r="DH325" s="202"/>
      <c r="DI325" s="202"/>
      <c r="DJ325" s="202"/>
      <c r="DK325" s="202"/>
      <c r="DL325" s="202"/>
      <c r="DM325" s="202"/>
      <c r="DN325" s="202"/>
      <c r="DO325" s="202"/>
      <c r="DP325" s="202"/>
      <c r="DQ325" s="202"/>
      <c r="DR325" s="202"/>
      <c r="DS325" s="202"/>
      <c r="DT325" s="202"/>
      <c r="DU325" s="202"/>
      <c r="DV325" s="202"/>
      <c r="DW325" s="202"/>
      <c r="DX325" s="202"/>
      <c r="DY325" s="202"/>
      <c r="DZ325" s="202"/>
      <c r="EA325" s="202"/>
      <c r="EB325" s="202"/>
      <c r="EC325" s="202"/>
      <c r="ED325" s="202"/>
      <c r="EE325" s="202"/>
      <c r="EF325" s="202"/>
      <c r="EG325" s="202"/>
      <c r="EH325" s="202"/>
      <c r="EI325" s="202"/>
      <c r="EJ325" s="202"/>
      <c r="EK325" s="202"/>
      <c r="EL325" s="202"/>
      <c r="EM325" s="202"/>
      <c r="EN325" s="202"/>
      <c r="EO325" s="202"/>
      <c r="EP325" s="202"/>
      <c r="EQ325" s="202"/>
      <c r="ER325" s="202"/>
      <c r="ES325" s="202"/>
      <c r="ET325" s="202"/>
      <c r="EU325" s="202"/>
      <c r="EV325" s="202"/>
      <c r="EW325" s="202"/>
      <c r="EX325" s="202"/>
      <c r="EY325" s="202"/>
      <c r="EZ325" s="202"/>
      <c r="FA325" s="202"/>
      <c r="FB325" s="202"/>
      <c r="FC325" s="202"/>
      <c r="FD325" s="202"/>
      <c r="FE325" s="202"/>
      <c r="FF325" s="202"/>
      <c r="FG325" s="202"/>
      <c r="FH325" s="202"/>
      <c r="FI325" s="202"/>
      <c r="FJ325" s="202"/>
      <c r="FK325" s="202"/>
      <c r="FL325" s="202"/>
      <c r="FM325" s="202"/>
      <c r="FN325" s="202"/>
      <c r="FO325" s="202"/>
      <c r="FP325" s="202"/>
      <c r="FQ325" s="202"/>
      <c r="FR325" s="202"/>
      <c r="FS325" s="202"/>
      <c r="FT325" s="202"/>
      <c r="FU325" s="202"/>
      <c r="FV325" s="202"/>
      <c r="FW325" s="202"/>
      <c r="FX325" s="202"/>
      <c r="FY325" s="202"/>
      <c r="FZ325" s="202"/>
      <c r="GA325" s="202"/>
      <c r="GB325" s="202"/>
    </row>
    <row r="326" spans="1:184" x14ac:dyDescent="0.2">
      <c r="A326" s="205" t="str">
        <f t="shared" si="5"/>
        <v/>
      </c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  <c r="BG326" s="202"/>
      <c r="BH326" s="202"/>
      <c r="BI326" s="202"/>
      <c r="BJ326" s="202"/>
      <c r="BK326" s="202"/>
      <c r="BL326" s="202"/>
      <c r="BM326" s="202"/>
      <c r="BN326" s="202"/>
      <c r="BO326" s="202"/>
      <c r="BP326" s="202"/>
      <c r="BQ326" s="202"/>
      <c r="BR326" s="202"/>
      <c r="BS326" s="202"/>
      <c r="BT326" s="202"/>
      <c r="BU326" s="202"/>
      <c r="BV326" s="202"/>
      <c r="BW326" s="202"/>
      <c r="BX326" s="202"/>
      <c r="BY326" s="202"/>
      <c r="BZ326" s="202"/>
      <c r="CA326" s="202"/>
      <c r="CB326" s="202"/>
      <c r="CC326" s="202"/>
      <c r="CD326" s="202"/>
      <c r="CE326" s="202"/>
      <c r="CF326" s="202"/>
      <c r="CG326" s="202"/>
      <c r="CH326" s="202"/>
      <c r="CI326" s="202"/>
      <c r="CJ326" s="202"/>
      <c r="CK326" s="202"/>
      <c r="CL326" s="202"/>
      <c r="CM326" s="202"/>
      <c r="CN326" s="202"/>
      <c r="CO326" s="202"/>
      <c r="CP326" s="202"/>
      <c r="CQ326" s="202"/>
      <c r="CR326" s="202"/>
      <c r="CS326" s="202"/>
      <c r="CT326" s="202"/>
      <c r="CU326" s="202"/>
      <c r="CV326" s="202"/>
      <c r="CW326" s="202"/>
      <c r="CX326" s="202"/>
      <c r="CY326" s="202"/>
      <c r="CZ326" s="202"/>
      <c r="DA326" s="202"/>
      <c r="DB326" s="202"/>
      <c r="DC326" s="202"/>
      <c r="DD326" s="202"/>
      <c r="DE326" s="202"/>
      <c r="DF326" s="202"/>
      <c r="DG326" s="202"/>
      <c r="DH326" s="202"/>
      <c r="DI326" s="202"/>
      <c r="DJ326" s="202"/>
      <c r="DK326" s="202"/>
      <c r="DL326" s="202"/>
      <c r="DM326" s="202"/>
      <c r="DN326" s="202"/>
      <c r="DO326" s="202"/>
      <c r="DP326" s="202"/>
      <c r="DQ326" s="202"/>
      <c r="DR326" s="202"/>
      <c r="DS326" s="202"/>
      <c r="DT326" s="202"/>
      <c r="DU326" s="202"/>
      <c r="DV326" s="202"/>
      <c r="DW326" s="202"/>
      <c r="DX326" s="202"/>
      <c r="DY326" s="202"/>
      <c r="DZ326" s="202"/>
      <c r="EA326" s="202"/>
      <c r="EB326" s="202"/>
      <c r="EC326" s="202"/>
      <c r="ED326" s="202"/>
      <c r="EE326" s="202"/>
      <c r="EF326" s="202"/>
      <c r="EG326" s="202"/>
      <c r="EH326" s="202"/>
      <c r="EI326" s="202"/>
      <c r="EJ326" s="202"/>
      <c r="EK326" s="202"/>
      <c r="EL326" s="202"/>
      <c r="EM326" s="202"/>
      <c r="EN326" s="202"/>
      <c r="EO326" s="202"/>
      <c r="EP326" s="202"/>
      <c r="EQ326" s="202"/>
      <c r="ER326" s="202"/>
      <c r="ES326" s="202"/>
      <c r="ET326" s="202"/>
      <c r="EU326" s="202"/>
      <c r="EV326" s="202"/>
      <c r="EW326" s="202"/>
      <c r="EX326" s="202"/>
      <c r="EY326" s="202"/>
      <c r="EZ326" s="202"/>
      <c r="FA326" s="202"/>
      <c r="FB326" s="202"/>
      <c r="FC326" s="202"/>
      <c r="FD326" s="202"/>
      <c r="FE326" s="202"/>
      <c r="FF326" s="202"/>
      <c r="FG326" s="202"/>
      <c r="FH326" s="202"/>
      <c r="FI326" s="202"/>
      <c r="FJ326" s="202"/>
      <c r="FK326" s="202"/>
      <c r="FL326" s="202"/>
      <c r="FM326" s="202"/>
      <c r="FN326" s="202"/>
      <c r="FO326" s="202"/>
      <c r="FP326" s="202"/>
      <c r="FQ326" s="202"/>
      <c r="FR326" s="202"/>
      <c r="FS326" s="202"/>
      <c r="FT326" s="202"/>
      <c r="FU326" s="202"/>
      <c r="FV326" s="202"/>
      <c r="FW326" s="202"/>
      <c r="FX326" s="202"/>
      <c r="FY326" s="202"/>
      <c r="FZ326" s="202"/>
      <c r="GA326" s="202"/>
      <c r="GB326" s="202"/>
    </row>
    <row r="327" spans="1:184" x14ac:dyDescent="0.2">
      <c r="A327" s="205" t="str">
        <f t="shared" si="5"/>
        <v/>
      </c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  <c r="BG327" s="202"/>
      <c r="BH327" s="202"/>
      <c r="BI327" s="202"/>
      <c r="BJ327" s="202"/>
      <c r="BK327" s="202"/>
      <c r="BL327" s="202"/>
      <c r="BM327" s="202"/>
      <c r="BN327" s="202"/>
      <c r="BO327" s="202"/>
      <c r="BP327" s="202"/>
      <c r="BQ327" s="202"/>
      <c r="BR327" s="202"/>
      <c r="BS327" s="202"/>
      <c r="BT327" s="202"/>
      <c r="BU327" s="202"/>
      <c r="BV327" s="202"/>
      <c r="BW327" s="202"/>
      <c r="BX327" s="202"/>
      <c r="BY327" s="202"/>
      <c r="BZ327" s="202"/>
      <c r="CA327" s="202"/>
      <c r="CB327" s="202"/>
      <c r="CC327" s="202"/>
      <c r="CD327" s="202"/>
      <c r="CE327" s="202"/>
      <c r="CF327" s="202"/>
      <c r="CG327" s="202"/>
      <c r="CH327" s="202"/>
      <c r="CI327" s="202"/>
      <c r="CJ327" s="202"/>
      <c r="CK327" s="202"/>
      <c r="CL327" s="202"/>
      <c r="CM327" s="202"/>
      <c r="CN327" s="202"/>
      <c r="CO327" s="202"/>
      <c r="CP327" s="202"/>
      <c r="CQ327" s="202"/>
      <c r="CR327" s="202"/>
      <c r="CS327" s="202"/>
      <c r="CT327" s="202"/>
      <c r="CU327" s="202"/>
      <c r="CV327" s="202"/>
      <c r="CW327" s="202"/>
      <c r="CX327" s="202"/>
      <c r="CY327" s="202"/>
      <c r="CZ327" s="202"/>
      <c r="DA327" s="202"/>
      <c r="DB327" s="202"/>
      <c r="DC327" s="202"/>
      <c r="DD327" s="202"/>
      <c r="DE327" s="202"/>
      <c r="DF327" s="202"/>
      <c r="DG327" s="202"/>
      <c r="DH327" s="202"/>
      <c r="DI327" s="202"/>
      <c r="DJ327" s="202"/>
      <c r="DK327" s="202"/>
      <c r="DL327" s="202"/>
      <c r="DM327" s="202"/>
      <c r="DN327" s="202"/>
      <c r="DO327" s="202"/>
      <c r="DP327" s="202"/>
      <c r="DQ327" s="202"/>
      <c r="DR327" s="202"/>
      <c r="DS327" s="202"/>
      <c r="DT327" s="202"/>
      <c r="DU327" s="202"/>
      <c r="DV327" s="202"/>
      <c r="DW327" s="202"/>
      <c r="DX327" s="202"/>
      <c r="DY327" s="202"/>
      <c r="DZ327" s="202"/>
      <c r="EA327" s="202"/>
      <c r="EB327" s="202"/>
      <c r="EC327" s="202"/>
      <c r="ED327" s="202"/>
      <c r="EE327" s="202"/>
      <c r="EF327" s="202"/>
      <c r="EG327" s="202"/>
      <c r="EH327" s="202"/>
      <c r="EI327" s="202"/>
      <c r="EJ327" s="202"/>
      <c r="EK327" s="202"/>
      <c r="EL327" s="202"/>
      <c r="EM327" s="202"/>
      <c r="EN327" s="202"/>
      <c r="EO327" s="202"/>
      <c r="EP327" s="202"/>
      <c r="EQ327" s="202"/>
      <c r="ER327" s="202"/>
      <c r="ES327" s="202"/>
      <c r="ET327" s="202"/>
      <c r="EU327" s="202"/>
      <c r="EV327" s="202"/>
      <c r="EW327" s="202"/>
      <c r="EX327" s="202"/>
      <c r="EY327" s="202"/>
      <c r="EZ327" s="202"/>
      <c r="FA327" s="202"/>
      <c r="FB327" s="202"/>
      <c r="FC327" s="202"/>
      <c r="FD327" s="202"/>
      <c r="FE327" s="202"/>
      <c r="FF327" s="202"/>
      <c r="FG327" s="202"/>
      <c r="FH327" s="202"/>
      <c r="FI327" s="202"/>
      <c r="FJ327" s="202"/>
      <c r="FK327" s="202"/>
      <c r="FL327" s="202"/>
      <c r="FM327" s="202"/>
      <c r="FN327" s="202"/>
      <c r="FO327" s="202"/>
      <c r="FP327" s="202"/>
      <c r="FQ327" s="202"/>
      <c r="FR327" s="202"/>
      <c r="FS327" s="202"/>
      <c r="FT327" s="202"/>
      <c r="FU327" s="202"/>
      <c r="FV327" s="202"/>
      <c r="FW327" s="202"/>
      <c r="FX327" s="202"/>
      <c r="FY327" s="202"/>
      <c r="FZ327" s="202"/>
      <c r="GA327" s="202"/>
      <c r="GB327" s="202"/>
    </row>
    <row r="328" spans="1:184" x14ac:dyDescent="0.2">
      <c r="A328" s="205" t="str">
        <f t="shared" si="5"/>
        <v/>
      </c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  <c r="BG328" s="202"/>
      <c r="BH328" s="202"/>
      <c r="BI328" s="202"/>
      <c r="BJ328" s="202"/>
      <c r="BK328" s="202"/>
      <c r="BL328" s="202"/>
      <c r="BM328" s="202"/>
      <c r="BN328" s="202"/>
      <c r="BO328" s="202"/>
      <c r="BP328" s="202"/>
      <c r="BQ328" s="202"/>
      <c r="BR328" s="202"/>
      <c r="BS328" s="202"/>
      <c r="BT328" s="202"/>
      <c r="BU328" s="202"/>
      <c r="BV328" s="202"/>
      <c r="BW328" s="202"/>
      <c r="BX328" s="202"/>
      <c r="BY328" s="202"/>
      <c r="BZ328" s="202"/>
      <c r="CA328" s="202"/>
      <c r="CB328" s="202"/>
      <c r="CC328" s="202"/>
      <c r="CD328" s="202"/>
      <c r="CE328" s="202"/>
      <c r="CF328" s="202"/>
      <c r="CG328" s="202"/>
      <c r="CH328" s="202"/>
      <c r="CI328" s="202"/>
      <c r="CJ328" s="202"/>
      <c r="CK328" s="202"/>
      <c r="CL328" s="202"/>
      <c r="CM328" s="202"/>
      <c r="CN328" s="202"/>
      <c r="CO328" s="202"/>
      <c r="CP328" s="202"/>
      <c r="CQ328" s="202"/>
      <c r="CR328" s="202"/>
      <c r="CS328" s="202"/>
      <c r="CT328" s="202"/>
      <c r="CU328" s="202"/>
      <c r="CV328" s="202"/>
      <c r="CW328" s="202"/>
      <c r="CX328" s="202"/>
      <c r="CY328" s="202"/>
      <c r="CZ328" s="202"/>
      <c r="DA328" s="202"/>
      <c r="DB328" s="202"/>
      <c r="DC328" s="202"/>
      <c r="DD328" s="202"/>
      <c r="DE328" s="202"/>
      <c r="DF328" s="202"/>
      <c r="DG328" s="202"/>
      <c r="DH328" s="202"/>
      <c r="DI328" s="202"/>
      <c r="DJ328" s="202"/>
      <c r="DK328" s="202"/>
      <c r="DL328" s="202"/>
      <c r="DM328" s="202"/>
      <c r="DN328" s="202"/>
      <c r="DO328" s="202"/>
      <c r="DP328" s="202"/>
      <c r="DQ328" s="202"/>
      <c r="DR328" s="202"/>
      <c r="DS328" s="202"/>
      <c r="DT328" s="202"/>
      <c r="DU328" s="202"/>
      <c r="DV328" s="202"/>
      <c r="DW328" s="202"/>
      <c r="DX328" s="202"/>
      <c r="DY328" s="202"/>
      <c r="DZ328" s="202"/>
      <c r="EA328" s="202"/>
      <c r="EB328" s="202"/>
      <c r="EC328" s="202"/>
      <c r="ED328" s="202"/>
      <c r="EE328" s="202"/>
      <c r="EF328" s="202"/>
      <c r="EG328" s="202"/>
      <c r="EH328" s="202"/>
      <c r="EI328" s="202"/>
      <c r="EJ328" s="202"/>
      <c r="EK328" s="202"/>
      <c r="EL328" s="202"/>
      <c r="EM328" s="202"/>
      <c r="EN328" s="202"/>
      <c r="EO328" s="202"/>
      <c r="EP328" s="202"/>
      <c r="EQ328" s="202"/>
      <c r="ER328" s="202"/>
      <c r="ES328" s="202"/>
      <c r="ET328" s="202"/>
      <c r="EU328" s="202"/>
      <c r="EV328" s="202"/>
      <c r="EW328" s="202"/>
      <c r="EX328" s="202"/>
      <c r="EY328" s="202"/>
      <c r="EZ328" s="202"/>
      <c r="FA328" s="202"/>
      <c r="FB328" s="202"/>
      <c r="FC328" s="202"/>
      <c r="FD328" s="202"/>
      <c r="FE328" s="202"/>
      <c r="FF328" s="202"/>
      <c r="FG328" s="202"/>
      <c r="FH328" s="202"/>
      <c r="FI328" s="202"/>
      <c r="FJ328" s="202"/>
      <c r="FK328" s="202"/>
      <c r="FL328" s="202"/>
      <c r="FM328" s="202"/>
      <c r="FN328" s="202"/>
      <c r="FO328" s="202"/>
      <c r="FP328" s="202"/>
      <c r="FQ328" s="202"/>
      <c r="FR328" s="202"/>
      <c r="FS328" s="202"/>
      <c r="FT328" s="202"/>
      <c r="FU328" s="202"/>
      <c r="FV328" s="202"/>
      <c r="FW328" s="202"/>
      <c r="FX328" s="202"/>
      <c r="FY328" s="202"/>
      <c r="FZ328" s="202"/>
      <c r="GA328" s="202"/>
      <c r="GB328" s="202"/>
    </row>
    <row r="329" spans="1:184" x14ac:dyDescent="0.2">
      <c r="A329" s="205" t="str">
        <f t="shared" si="5"/>
        <v/>
      </c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  <c r="BG329" s="202"/>
      <c r="BH329" s="202"/>
      <c r="BI329" s="202"/>
      <c r="BJ329" s="202"/>
      <c r="BK329" s="202"/>
      <c r="BL329" s="202"/>
      <c r="BM329" s="202"/>
      <c r="BN329" s="202"/>
      <c r="BO329" s="202"/>
      <c r="BP329" s="202"/>
      <c r="BQ329" s="202"/>
      <c r="BR329" s="202"/>
      <c r="BS329" s="202"/>
      <c r="BT329" s="202"/>
      <c r="BU329" s="202"/>
      <c r="BV329" s="202"/>
      <c r="BW329" s="202"/>
      <c r="BX329" s="202"/>
      <c r="BY329" s="202"/>
      <c r="BZ329" s="202"/>
      <c r="CA329" s="202"/>
      <c r="CB329" s="202"/>
      <c r="CC329" s="202"/>
      <c r="CD329" s="202"/>
      <c r="CE329" s="202"/>
      <c r="CF329" s="202"/>
      <c r="CG329" s="202"/>
      <c r="CH329" s="202"/>
      <c r="CI329" s="202"/>
      <c r="CJ329" s="202"/>
      <c r="CK329" s="202"/>
      <c r="CL329" s="202"/>
      <c r="CM329" s="202"/>
      <c r="CN329" s="202"/>
      <c r="CO329" s="202"/>
      <c r="CP329" s="202"/>
      <c r="CQ329" s="202"/>
      <c r="CR329" s="202"/>
      <c r="CS329" s="202"/>
      <c r="CT329" s="202"/>
      <c r="CU329" s="202"/>
      <c r="CV329" s="202"/>
      <c r="CW329" s="202"/>
      <c r="CX329" s="202"/>
      <c r="CY329" s="202"/>
      <c r="CZ329" s="202"/>
      <c r="DA329" s="202"/>
      <c r="DB329" s="202"/>
      <c r="DC329" s="202"/>
      <c r="DD329" s="202"/>
      <c r="DE329" s="202"/>
      <c r="DF329" s="202"/>
      <c r="DG329" s="202"/>
      <c r="DH329" s="202"/>
      <c r="DI329" s="202"/>
      <c r="DJ329" s="202"/>
      <c r="DK329" s="202"/>
      <c r="DL329" s="202"/>
      <c r="DM329" s="202"/>
      <c r="DN329" s="202"/>
      <c r="DO329" s="202"/>
      <c r="DP329" s="202"/>
      <c r="DQ329" s="202"/>
      <c r="DR329" s="202"/>
      <c r="DS329" s="202"/>
      <c r="DT329" s="202"/>
      <c r="DU329" s="202"/>
      <c r="DV329" s="202"/>
      <c r="DW329" s="202"/>
      <c r="DX329" s="202"/>
      <c r="DY329" s="202"/>
      <c r="DZ329" s="202"/>
      <c r="EA329" s="202"/>
      <c r="EB329" s="202"/>
      <c r="EC329" s="202"/>
      <c r="ED329" s="202"/>
      <c r="EE329" s="202"/>
      <c r="EF329" s="202"/>
      <c r="EG329" s="202"/>
      <c r="EH329" s="202"/>
      <c r="EI329" s="202"/>
      <c r="EJ329" s="202"/>
      <c r="EK329" s="202"/>
      <c r="EL329" s="202"/>
      <c r="EM329" s="202"/>
      <c r="EN329" s="202"/>
      <c r="EO329" s="202"/>
      <c r="EP329" s="202"/>
      <c r="EQ329" s="202"/>
      <c r="ER329" s="202"/>
      <c r="ES329" s="202"/>
      <c r="ET329" s="202"/>
      <c r="EU329" s="202"/>
      <c r="EV329" s="202"/>
      <c r="EW329" s="202"/>
      <c r="EX329" s="202"/>
      <c r="EY329" s="202"/>
      <c r="EZ329" s="202"/>
      <c r="FA329" s="202"/>
      <c r="FB329" s="202"/>
      <c r="FC329" s="202"/>
      <c r="FD329" s="202"/>
      <c r="FE329" s="202"/>
      <c r="FF329" s="202"/>
      <c r="FG329" s="202"/>
      <c r="FH329" s="202"/>
      <c r="FI329" s="202"/>
      <c r="FJ329" s="202"/>
      <c r="FK329" s="202"/>
      <c r="FL329" s="202"/>
      <c r="FM329" s="202"/>
      <c r="FN329" s="202"/>
      <c r="FO329" s="202"/>
      <c r="FP329" s="202"/>
      <c r="FQ329" s="202"/>
      <c r="FR329" s="202"/>
      <c r="FS329" s="202"/>
      <c r="FT329" s="202"/>
      <c r="FU329" s="202"/>
      <c r="FV329" s="202"/>
      <c r="FW329" s="202"/>
      <c r="FX329" s="202"/>
      <c r="FY329" s="202"/>
      <c r="FZ329" s="202"/>
      <c r="GA329" s="202"/>
      <c r="GB329" s="202"/>
    </row>
    <row r="330" spans="1:184" x14ac:dyDescent="0.2">
      <c r="A330" s="205" t="str">
        <f t="shared" si="5"/>
        <v/>
      </c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  <c r="BG330" s="202"/>
      <c r="BH330" s="202"/>
      <c r="BI330" s="202"/>
      <c r="BJ330" s="202"/>
      <c r="BK330" s="202"/>
      <c r="BL330" s="202"/>
      <c r="BM330" s="202"/>
      <c r="BN330" s="202"/>
      <c r="BO330" s="202"/>
      <c r="BP330" s="202"/>
      <c r="BQ330" s="202"/>
      <c r="BR330" s="202"/>
      <c r="BS330" s="202"/>
      <c r="BT330" s="202"/>
      <c r="BU330" s="202"/>
      <c r="BV330" s="202"/>
      <c r="BW330" s="202"/>
      <c r="BX330" s="202"/>
      <c r="BY330" s="202"/>
      <c r="BZ330" s="202"/>
      <c r="CA330" s="202"/>
      <c r="CB330" s="202"/>
      <c r="CC330" s="202"/>
      <c r="CD330" s="202"/>
      <c r="CE330" s="202"/>
      <c r="CF330" s="202"/>
      <c r="CG330" s="202"/>
      <c r="CH330" s="202"/>
      <c r="CI330" s="202"/>
      <c r="CJ330" s="202"/>
      <c r="CK330" s="202"/>
      <c r="CL330" s="202"/>
      <c r="CM330" s="202"/>
      <c r="CN330" s="202"/>
      <c r="CO330" s="202"/>
      <c r="CP330" s="202"/>
      <c r="CQ330" s="202"/>
      <c r="CR330" s="202"/>
      <c r="CS330" s="202"/>
      <c r="CT330" s="202"/>
      <c r="CU330" s="202"/>
      <c r="CV330" s="202"/>
      <c r="CW330" s="202"/>
      <c r="CX330" s="202"/>
      <c r="CY330" s="202"/>
      <c r="CZ330" s="202"/>
      <c r="DA330" s="202"/>
      <c r="DB330" s="202"/>
      <c r="DC330" s="202"/>
      <c r="DD330" s="202"/>
      <c r="DE330" s="202"/>
      <c r="DF330" s="202"/>
      <c r="DG330" s="202"/>
      <c r="DH330" s="202"/>
      <c r="DI330" s="202"/>
      <c r="DJ330" s="202"/>
      <c r="DK330" s="202"/>
      <c r="DL330" s="202"/>
      <c r="DM330" s="202"/>
      <c r="DN330" s="202"/>
      <c r="DO330" s="202"/>
      <c r="DP330" s="202"/>
      <c r="DQ330" s="202"/>
      <c r="DR330" s="202"/>
      <c r="DS330" s="202"/>
      <c r="DT330" s="202"/>
      <c r="DU330" s="202"/>
      <c r="DV330" s="202"/>
      <c r="DW330" s="202"/>
      <c r="DX330" s="202"/>
      <c r="DY330" s="202"/>
      <c r="DZ330" s="202"/>
      <c r="EA330" s="202"/>
      <c r="EB330" s="202"/>
      <c r="EC330" s="202"/>
      <c r="ED330" s="202"/>
      <c r="EE330" s="202"/>
      <c r="EF330" s="202"/>
      <c r="EG330" s="202"/>
      <c r="EH330" s="202"/>
      <c r="EI330" s="202"/>
      <c r="EJ330" s="202"/>
      <c r="EK330" s="202"/>
      <c r="EL330" s="202"/>
      <c r="EM330" s="202"/>
      <c r="EN330" s="202"/>
      <c r="EO330" s="202"/>
      <c r="EP330" s="202"/>
      <c r="EQ330" s="202"/>
      <c r="ER330" s="202"/>
      <c r="ES330" s="202"/>
      <c r="ET330" s="202"/>
      <c r="EU330" s="202"/>
      <c r="EV330" s="202"/>
      <c r="EW330" s="202"/>
      <c r="EX330" s="202"/>
      <c r="EY330" s="202"/>
      <c r="EZ330" s="202"/>
      <c r="FA330" s="202"/>
      <c r="FB330" s="202"/>
      <c r="FC330" s="202"/>
      <c r="FD330" s="202"/>
      <c r="FE330" s="202"/>
      <c r="FF330" s="202"/>
      <c r="FG330" s="202"/>
      <c r="FH330" s="202"/>
      <c r="FI330" s="202"/>
      <c r="FJ330" s="202"/>
      <c r="FK330" s="202"/>
      <c r="FL330" s="202"/>
      <c r="FM330" s="202"/>
      <c r="FN330" s="202"/>
      <c r="FO330" s="202"/>
      <c r="FP330" s="202"/>
      <c r="FQ330" s="202"/>
      <c r="FR330" s="202"/>
      <c r="FS330" s="202"/>
      <c r="FT330" s="202"/>
      <c r="FU330" s="202"/>
      <c r="FV330" s="202"/>
      <c r="FW330" s="202"/>
      <c r="FX330" s="202"/>
      <c r="FY330" s="202"/>
      <c r="FZ330" s="202"/>
      <c r="GA330" s="202"/>
      <c r="GB330" s="202"/>
    </row>
    <row r="331" spans="1:184" x14ac:dyDescent="0.2">
      <c r="A331" s="205" t="str">
        <f t="shared" si="5"/>
        <v/>
      </c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  <c r="BG331" s="202"/>
      <c r="BH331" s="202"/>
      <c r="BI331" s="202"/>
      <c r="BJ331" s="202"/>
      <c r="BK331" s="202"/>
      <c r="BL331" s="202"/>
      <c r="BM331" s="202"/>
      <c r="BN331" s="202"/>
      <c r="BO331" s="202"/>
      <c r="BP331" s="202"/>
      <c r="BQ331" s="202"/>
      <c r="BR331" s="202"/>
      <c r="BS331" s="202"/>
      <c r="BT331" s="202"/>
      <c r="BU331" s="202"/>
      <c r="BV331" s="202"/>
      <c r="BW331" s="202"/>
      <c r="BX331" s="202"/>
      <c r="BY331" s="202"/>
      <c r="BZ331" s="202"/>
      <c r="CA331" s="202"/>
      <c r="CB331" s="202"/>
      <c r="CC331" s="202"/>
      <c r="CD331" s="202"/>
      <c r="CE331" s="202"/>
      <c r="CF331" s="202"/>
      <c r="CG331" s="202"/>
      <c r="CH331" s="202"/>
      <c r="CI331" s="202"/>
      <c r="CJ331" s="202"/>
      <c r="CK331" s="202"/>
      <c r="CL331" s="202"/>
      <c r="CM331" s="202"/>
      <c r="CN331" s="202"/>
      <c r="CO331" s="202"/>
      <c r="CP331" s="202"/>
      <c r="CQ331" s="202"/>
      <c r="CR331" s="202"/>
      <c r="CS331" s="202"/>
      <c r="CT331" s="202"/>
      <c r="CU331" s="202"/>
      <c r="CV331" s="202"/>
      <c r="CW331" s="202"/>
      <c r="CX331" s="202"/>
      <c r="CY331" s="202"/>
      <c r="CZ331" s="202"/>
      <c r="DA331" s="202"/>
      <c r="DB331" s="202"/>
      <c r="DC331" s="202"/>
      <c r="DD331" s="202"/>
      <c r="DE331" s="202"/>
      <c r="DF331" s="202"/>
      <c r="DG331" s="202"/>
      <c r="DH331" s="202"/>
      <c r="DI331" s="202"/>
      <c r="DJ331" s="202"/>
      <c r="DK331" s="202"/>
      <c r="DL331" s="202"/>
      <c r="DM331" s="202"/>
      <c r="DN331" s="202"/>
      <c r="DO331" s="202"/>
      <c r="DP331" s="202"/>
      <c r="DQ331" s="202"/>
      <c r="DR331" s="202"/>
      <c r="DS331" s="202"/>
      <c r="DT331" s="202"/>
      <c r="DU331" s="202"/>
      <c r="DV331" s="202"/>
      <c r="DW331" s="202"/>
      <c r="DX331" s="202"/>
      <c r="DY331" s="202"/>
      <c r="DZ331" s="202"/>
      <c r="EA331" s="202"/>
      <c r="EB331" s="202"/>
      <c r="EC331" s="202"/>
      <c r="ED331" s="202"/>
      <c r="EE331" s="202"/>
      <c r="EF331" s="202"/>
      <c r="EG331" s="202"/>
      <c r="EH331" s="202"/>
      <c r="EI331" s="202"/>
      <c r="EJ331" s="202"/>
      <c r="EK331" s="202"/>
      <c r="EL331" s="202"/>
      <c r="EM331" s="202"/>
      <c r="EN331" s="202"/>
      <c r="EO331" s="202"/>
      <c r="EP331" s="202"/>
      <c r="EQ331" s="202"/>
      <c r="ER331" s="202"/>
      <c r="ES331" s="202"/>
      <c r="ET331" s="202"/>
      <c r="EU331" s="202"/>
      <c r="EV331" s="202"/>
      <c r="EW331" s="202"/>
      <c r="EX331" s="202"/>
      <c r="EY331" s="202"/>
      <c r="EZ331" s="202"/>
      <c r="FA331" s="202"/>
      <c r="FB331" s="202"/>
      <c r="FC331" s="202"/>
      <c r="FD331" s="202"/>
      <c r="FE331" s="202"/>
      <c r="FF331" s="202"/>
      <c r="FG331" s="202"/>
      <c r="FH331" s="202"/>
      <c r="FI331" s="202"/>
      <c r="FJ331" s="202"/>
      <c r="FK331" s="202"/>
      <c r="FL331" s="202"/>
      <c r="FM331" s="202"/>
      <c r="FN331" s="202"/>
      <c r="FO331" s="202"/>
      <c r="FP331" s="202"/>
      <c r="FQ331" s="202"/>
      <c r="FR331" s="202"/>
      <c r="FS331" s="202"/>
      <c r="FT331" s="202"/>
      <c r="FU331" s="202"/>
      <c r="FV331" s="202"/>
      <c r="FW331" s="202"/>
      <c r="FX331" s="202"/>
      <c r="FY331" s="202"/>
      <c r="FZ331" s="202"/>
      <c r="GA331" s="202"/>
      <c r="GB331" s="202"/>
    </row>
    <row r="332" spans="1:184" x14ac:dyDescent="0.2">
      <c r="A332" s="205" t="str">
        <f t="shared" si="5"/>
        <v/>
      </c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  <c r="BF332" s="202"/>
      <c r="BG332" s="202"/>
      <c r="BH332" s="202"/>
      <c r="BI332" s="202"/>
      <c r="BJ332" s="202"/>
      <c r="BK332" s="202"/>
      <c r="BL332" s="202"/>
      <c r="BM332" s="202"/>
      <c r="BN332" s="202"/>
      <c r="BO332" s="202"/>
      <c r="BP332" s="202"/>
      <c r="BQ332" s="202"/>
      <c r="BR332" s="202"/>
      <c r="BS332" s="202"/>
      <c r="BT332" s="202"/>
      <c r="BU332" s="202"/>
      <c r="BV332" s="202"/>
      <c r="BW332" s="202"/>
      <c r="BX332" s="202"/>
      <c r="BY332" s="202"/>
      <c r="BZ332" s="202"/>
      <c r="CA332" s="202"/>
      <c r="CB332" s="202"/>
      <c r="CC332" s="202"/>
      <c r="CD332" s="202"/>
      <c r="CE332" s="202"/>
      <c r="CF332" s="202"/>
      <c r="CG332" s="202"/>
      <c r="CH332" s="202"/>
      <c r="CI332" s="202"/>
      <c r="CJ332" s="202"/>
      <c r="CK332" s="202"/>
      <c r="CL332" s="202"/>
      <c r="CM332" s="202"/>
      <c r="CN332" s="202"/>
      <c r="CO332" s="202"/>
      <c r="CP332" s="202"/>
      <c r="CQ332" s="202"/>
      <c r="CR332" s="202"/>
      <c r="CS332" s="202"/>
      <c r="CT332" s="202"/>
      <c r="CU332" s="202"/>
      <c r="CV332" s="202"/>
      <c r="CW332" s="202"/>
      <c r="CX332" s="202"/>
      <c r="CY332" s="202"/>
      <c r="CZ332" s="202"/>
      <c r="DA332" s="202"/>
      <c r="DB332" s="202"/>
      <c r="DC332" s="202"/>
      <c r="DD332" s="202"/>
      <c r="DE332" s="202"/>
      <c r="DF332" s="202"/>
      <c r="DG332" s="202"/>
      <c r="DH332" s="202"/>
      <c r="DI332" s="202"/>
      <c r="DJ332" s="202"/>
      <c r="DK332" s="202"/>
      <c r="DL332" s="202"/>
      <c r="DM332" s="202"/>
      <c r="DN332" s="202"/>
      <c r="DO332" s="202"/>
      <c r="DP332" s="202"/>
      <c r="DQ332" s="202"/>
      <c r="DR332" s="202"/>
      <c r="DS332" s="202"/>
      <c r="DT332" s="202"/>
      <c r="DU332" s="202"/>
      <c r="DV332" s="202"/>
      <c r="DW332" s="202"/>
      <c r="DX332" s="202"/>
      <c r="DY332" s="202"/>
      <c r="DZ332" s="202"/>
      <c r="EA332" s="202"/>
      <c r="EB332" s="202"/>
      <c r="EC332" s="202"/>
      <c r="ED332" s="202"/>
      <c r="EE332" s="202"/>
      <c r="EF332" s="202"/>
      <c r="EG332" s="202"/>
      <c r="EH332" s="202"/>
      <c r="EI332" s="202"/>
      <c r="EJ332" s="202"/>
      <c r="EK332" s="202"/>
      <c r="EL332" s="202"/>
      <c r="EM332" s="202"/>
      <c r="EN332" s="202"/>
      <c r="EO332" s="202"/>
      <c r="EP332" s="202"/>
      <c r="EQ332" s="202"/>
      <c r="ER332" s="202"/>
      <c r="ES332" s="202"/>
      <c r="ET332" s="202"/>
      <c r="EU332" s="202"/>
      <c r="EV332" s="202"/>
      <c r="EW332" s="202"/>
      <c r="EX332" s="202"/>
      <c r="EY332" s="202"/>
      <c r="EZ332" s="202"/>
      <c r="FA332" s="202"/>
      <c r="FB332" s="202"/>
      <c r="FC332" s="202"/>
      <c r="FD332" s="202"/>
      <c r="FE332" s="202"/>
      <c r="FF332" s="202"/>
      <c r="FG332" s="202"/>
      <c r="FH332" s="202"/>
      <c r="FI332" s="202"/>
      <c r="FJ332" s="202"/>
      <c r="FK332" s="202"/>
      <c r="FL332" s="202"/>
      <c r="FM332" s="202"/>
      <c r="FN332" s="202"/>
      <c r="FO332" s="202"/>
      <c r="FP332" s="202"/>
      <c r="FQ332" s="202"/>
      <c r="FR332" s="202"/>
      <c r="FS332" s="202"/>
      <c r="FT332" s="202"/>
      <c r="FU332" s="202"/>
      <c r="FV332" s="202"/>
      <c r="FW332" s="202"/>
      <c r="FX332" s="202"/>
      <c r="FY332" s="202"/>
      <c r="FZ332" s="202"/>
      <c r="GA332" s="202"/>
      <c r="GB332" s="202"/>
    </row>
    <row r="333" spans="1:184" x14ac:dyDescent="0.2">
      <c r="A333" s="205" t="str">
        <f t="shared" si="5"/>
        <v/>
      </c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  <c r="BF333" s="202"/>
      <c r="BG333" s="202"/>
      <c r="BH333" s="202"/>
      <c r="BI333" s="202"/>
      <c r="BJ333" s="202"/>
      <c r="BK333" s="202"/>
      <c r="BL333" s="202"/>
      <c r="BM333" s="202"/>
      <c r="BN333" s="202"/>
      <c r="BO333" s="202"/>
      <c r="BP333" s="202"/>
      <c r="BQ333" s="202"/>
      <c r="BR333" s="202"/>
      <c r="BS333" s="202"/>
      <c r="BT333" s="202"/>
      <c r="BU333" s="202"/>
      <c r="BV333" s="202"/>
      <c r="BW333" s="202"/>
      <c r="BX333" s="202"/>
      <c r="BY333" s="202"/>
      <c r="BZ333" s="202"/>
      <c r="CA333" s="202"/>
      <c r="CB333" s="202"/>
      <c r="CC333" s="202"/>
      <c r="CD333" s="202"/>
      <c r="CE333" s="202"/>
      <c r="CF333" s="202"/>
      <c r="CG333" s="202"/>
      <c r="CH333" s="202"/>
      <c r="CI333" s="202"/>
      <c r="CJ333" s="202"/>
      <c r="CK333" s="202"/>
      <c r="CL333" s="202"/>
      <c r="CM333" s="202"/>
      <c r="CN333" s="202"/>
      <c r="CO333" s="202"/>
      <c r="CP333" s="202"/>
      <c r="CQ333" s="202"/>
      <c r="CR333" s="202"/>
      <c r="CS333" s="202"/>
      <c r="CT333" s="202"/>
      <c r="CU333" s="202"/>
      <c r="CV333" s="202"/>
      <c r="CW333" s="202"/>
      <c r="CX333" s="202"/>
      <c r="CY333" s="202"/>
      <c r="CZ333" s="202"/>
      <c r="DA333" s="202"/>
      <c r="DB333" s="202"/>
      <c r="DC333" s="202"/>
      <c r="DD333" s="202"/>
      <c r="DE333" s="202"/>
      <c r="DF333" s="202"/>
      <c r="DG333" s="202"/>
      <c r="DH333" s="202"/>
      <c r="DI333" s="202"/>
      <c r="DJ333" s="202"/>
      <c r="DK333" s="202"/>
      <c r="DL333" s="202"/>
      <c r="DM333" s="202"/>
      <c r="DN333" s="202"/>
      <c r="DO333" s="202"/>
      <c r="DP333" s="202"/>
      <c r="DQ333" s="202"/>
      <c r="DR333" s="202"/>
      <c r="DS333" s="202"/>
      <c r="DT333" s="202"/>
      <c r="DU333" s="202"/>
      <c r="DV333" s="202"/>
      <c r="DW333" s="202"/>
      <c r="DX333" s="202"/>
      <c r="DY333" s="202"/>
      <c r="DZ333" s="202"/>
      <c r="EA333" s="202"/>
      <c r="EB333" s="202"/>
      <c r="EC333" s="202"/>
      <c r="ED333" s="202"/>
      <c r="EE333" s="202"/>
      <c r="EF333" s="202"/>
      <c r="EG333" s="202"/>
      <c r="EH333" s="202"/>
      <c r="EI333" s="202"/>
      <c r="EJ333" s="202"/>
      <c r="EK333" s="202"/>
      <c r="EL333" s="202"/>
      <c r="EM333" s="202"/>
      <c r="EN333" s="202"/>
      <c r="EO333" s="202"/>
      <c r="EP333" s="202"/>
      <c r="EQ333" s="202"/>
      <c r="ER333" s="202"/>
      <c r="ES333" s="202"/>
      <c r="ET333" s="202"/>
      <c r="EU333" s="202"/>
      <c r="EV333" s="202"/>
      <c r="EW333" s="202"/>
      <c r="EX333" s="202"/>
      <c r="EY333" s="202"/>
      <c r="EZ333" s="202"/>
      <c r="FA333" s="202"/>
      <c r="FB333" s="202"/>
      <c r="FC333" s="202"/>
      <c r="FD333" s="202"/>
      <c r="FE333" s="202"/>
      <c r="FF333" s="202"/>
      <c r="FG333" s="202"/>
      <c r="FH333" s="202"/>
      <c r="FI333" s="202"/>
      <c r="FJ333" s="202"/>
      <c r="FK333" s="202"/>
      <c r="FL333" s="202"/>
      <c r="FM333" s="202"/>
      <c r="FN333" s="202"/>
      <c r="FO333" s="202"/>
      <c r="FP333" s="202"/>
      <c r="FQ333" s="202"/>
      <c r="FR333" s="202"/>
      <c r="FS333" s="202"/>
      <c r="FT333" s="202"/>
      <c r="FU333" s="202"/>
      <c r="FV333" s="202"/>
      <c r="FW333" s="202"/>
      <c r="FX333" s="202"/>
      <c r="FY333" s="202"/>
      <c r="FZ333" s="202"/>
      <c r="GA333" s="202"/>
      <c r="GB333" s="202"/>
    </row>
    <row r="334" spans="1:184" x14ac:dyDescent="0.2">
      <c r="A334" s="205" t="str">
        <f t="shared" si="5"/>
        <v/>
      </c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  <c r="BF334" s="202"/>
      <c r="BG334" s="202"/>
      <c r="BH334" s="202"/>
      <c r="BI334" s="202"/>
      <c r="BJ334" s="202"/>
      <c r="BK334" s="202"/>
      <c r="BL334" s="202"/>
      <c r="BM334" s="202"/>
      <c r="BN334" s="202"/>
      <c r="BO334" s="202"/>
      <c r="BP334" s="202"/>
      <c r="BQ334" s="202"/>
      <c r="BR334" s="202"/>
      <c r="BS334" s="202"/>
      <c r="BT334" s="202"/>
      <c r="BU334" s="202"/>
      <c r="BV334" s="202"/>
      <c r="BW334" s="202"/>
      <c r="BX334" s="202"/>
      <c r="BY334" s="202"/>
      <c r="BZ334" s="202"/>
      <c r="CA334" s="202"/>
      <c r="CB334" s="202"/>
      <c r="CC334" s="202"/>
      <c r="CD334" s="202"/>
      <c r="CE334" s="202"/>
      <c r="CF334" s="202"/>
      <c r="CG334" s="202"/>
      <c r="CH334" s="202"/>
      <c r="CI334" s="202"/>
      <c r="CJ334" s="202"/>
      <c r="CK334" s="202"/>
      <c r="CL334" s="202"/>
      <c r="CM334" s="202"/>
      <c r="CN334" s="202"/>
      <c r="CO334" s="202"/>
      <c r="CP334" s="202"/>
      <c r="CQ334" s="202"/>
      <c r="CR334" s="202"/>
      <c r="CS334" s="202"/>
      <c r="CT334" s="202"/>
      <c r="CU334" s="202"/>
      <c r="CV334" s="202"/>
      <c r="CW334" s="202"/>
      <c r="CX334" s="202"/>
      <c r="CY334" s="202"/>
      <c r="CZ334" s="202"/>
      <c r="DA334" s="202"/>
      <c r="DB334" s="202"/>
      <c r="DC334" s="202"/>
      <c r="DD334" s="202"/>
      <c r="DE334" s="202"/>
      <c r="DF334" s="202"/>
      <c r="DG334" s="202"/>
      <c r="DH334" s="202"/>
      <c r="DI334" s="202"/>
      <c r="DJ334" s="202"/>
      <c r="DK334" s="202"/>
      <c r="DL334" s="202"/>
      <c r="DM334" s="202"/>
      <c r="DN334" s="202"/>
      <c r="DO334" s="202"/>
      <c r="DP334" s="202"/>
      <c r="DQ334" s="202"/>
      <c r="DR334" s="202"/>
      <c r="DS334" s="202"/>
      <c r="DT334" s="202"/>
      <c r="DU334" s="202"/>
      <c r="DV334" s="202"/>
      <c r="DW334" s="202"/>
      <c r="DX334" s="202"/>
      <c r="DY334" s="202"/>
      <c r="DZ334" s="202"/>
      <c r="EA334" s="202"/>
      <c r="EB334" s="202"/>
      <c r="EC334" s="202"/>
      <c r="ED334" s="202"/>
      <c r="EE334" s="202"/>
      <c r="EF334" s="202"/>
      <c r="EG334" s="202"/>
      <c r="EH334" s="202"/>
      <c r="EI334" s="202"/>
      <c r="EJ334" s="202"/>
      <c r="EK334" s="202"/>
      <c r="EL334" s="202"/>
      <c r="EM334" s="202"/>
      <c r="EN334" s="202"/>
      <c r="EO334" s="202"/>
      <c r="EP334" s="202"/>
      <c r="EQ334" s="202"/>
      <c r="ER334" s="202"/>
      <c r="ES334" s="202"/>
      <c r="ET334" s="202"/>
      <c r="EU334" s="202"/>
      <c r="EV334" s="202"/>
      <c r="EW334" s="202"/>
      <c r="EX334" s="202"/>
      <c r="EY334" s="202"/>
      <c r="EZ334" s="202"/>
      <c r="FA334" s="202"/>
      <c r="FB334" s="202"/>
      <c r="FC334" s="202"/>
      <c r="FD334" s="202"/>
      <c r="FE334" s="202"/>
      <c r="FF334" s="202"/>
      <c r="FG334" s="202"/>
      <c r="FH334" s="202"/>
      <c r="FI334" s="202"/>
      <c r="FJ334" s="202"/>
      <c r="FK334" s="202"/>
      <c r="FL334" s="202"/>
      <c r="FM334" s="202"/>
      <c r="FN334" s="202"/>
      <c r="FO334" s="202"/>
      <c r="FP334" s="202"/>
      <c r="FQ334" s="202"/>
      <c r="FR334" s="202"/>
      <c r="FS334" s="202"/>
      <c r="FT334" s="202"/>
      <c r="FU334" s="202"/>
      <c r="FV334" s="202"/>
      <c r="FW334" s="202"/>
      <c r="FX334" s="202"/>
      <c r="FY334" s="202"/>
      <c r="FZ334" s="202"/>
      <c r="GA334" s="202"/>
      <c r="GB334" s="202"/>
    </row>
    <row r="335" spans="1:184" x14ac:dyDescent="0.2">
      <c r="A335" s="205" t="str">
        <f t="shared" si="5"/>
        <v/>
      </c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  <c r="BG335" s="202"/>
      <c r="BH335" s="202"/>
      <c r="BI335" s="202"/>
      <c r="BJ335" s="202"/>
      <c r="BK335" s="202"/>
      <c r="BL335" s="202"/>
      <c r="BM335" s="202"/>
      <c r="BN335" s="202"/>
      <c r="BO335" s="202"/>
      <c r="BP335" s="202"/>
      <c r="BQ335" s="202"/>
      <c r="BR335" s="202"/>
      <c r="BS335" s="202"/>
      <c r="BT335" s="202"/>
      <c r="BU335" s="202"/>
      <c r="BV335" s="202"/>
      <c r="BW335" s="202"/>
      <c r="BX335" s="202"/>
      <c r="BY335" s="202"/>
      <c r="BZ335" s="202"/>
      <c r="CA335" s="202"/>
      <c r="CB335" s="202"/>
      <c r="CC335" s="202"/>
      <c r="CD335" s="202"/>
      <c r="CE335" s="202"/>
      <c r="CF335" s="202"/>
      <c r="CG335" s="202"/>
      <c r="CH335" s="202"/>
      <c r="CI335" s="202"/>
      <c r="CJ335" s="202"/>
      <c r="CK335" s="202"/>
      <c r="CL335" s="202"/>
      <c r="CM335" s="202"/>
      <c r="CN335" s="202"/>
      <c r="CO335" s="202"/>
      <c r="CP335" s="202"/>
      <c r="CQ335" s="202"/>
      <c r="CR335" s="202"/>
      <c r="CS335" s="202"/>
      <c r="CT335" s="202"/>
      <c r="CU335" s="202"/>
      <c r="CV335" s="202"/>
      <c r="CW335" s="202"/>
      <c r="CX335" s="202"/>
      <c r="CY335" s="202"/>
      <c r="CZ335" s="202"/>
      <c r="DA335" s="202"/>
      <c r="DB335" s="202"/>
      <c r="DC335" s="202"/>
      <c r="DD335" s="202"/>
      <c r="DE335" s="202"/>
      <c r="DF335" s="202"/>
      <c r="DG335" s="202"/>
      <c r="DH335" s="202"/>
      <c r="DI335" s="202"/>
      <c r="DJ335" s="202"/>
      <c r="DK335" s="202"/>
      <c r="DL335" s="202"/>
      <c r="DM335" s="202"/>
      <c r="DN335" s="202"/>
      <c r="DO335" s="202"/>
      <c r="DP335" s="202"/>
      <c r="DQ335" s="202"/>
      <c r="DR335" s="202"/>
      <c r="DS335" s="202"/>
      <c r="DT335" s="202"/>
      <c r="DU335" s="202"/>
      <c r="DV335" s="202"/>
      <c r="DW335" s="202"/>
      <c r="DX335" s="202"/>
      <c r="DY335" s="202"/>
      <c r="DZ335" s="202"/>
      <c r="EA335" s="202"/>
      <c r="EB335" s="202"/>
      <c r="EC335" s="202"/>
      <c r="ED335" s="202"/>
      <c r="EE335" s="202"/>
      <c r="EF335" s="202"/>
      <c r="EG335" s="202"/>
      <c r="EH335" s="202"/>
      <c r="EI335" s="202"/>
      <c r="EJ335" s="202"/>
      <c r="EK335" s="202"/>
      <c r="EL335" s="202"/>
      <c r="EM335" s="202"/>
      <c r="EN335" s="202"/>
      <c r="EO335" s="202"/>
      <c r="EP335" s="202"/>
      <c r="EQ335" s="202"/>
      <c r="ER335" s="202"/>
      <c r="ES335" s="202"/>
      <c r="ET335" s="202"/>
      <c r="EU335" s="202"/>
      <c r="EV335" s="202"/>
      <c r="EW335" s="202"/>
      <c r="EX335" s="202"/>
      <c r="EY335" s="202"/>
      <c r="EZ335" s="202"/>
      <c r="FA335" s="202"/>
      <c r="FB335" s="202"/>
      <c r="FC335" s="202"/>
      <c r="FD335" s="202"/>
      <c r="FE335" s="202"/>
      <c r="FF335" s="202"/>
      <c r="FG335" s="202"/>
      <c r="FH335" s="202"/>
      <c r="FI335" s="202"/>
      <c r="FJ335" s="202"/>
      <c r="FK335" s="202"/>
      <c r="FL335" s="202"/>
      <c r="FM335" s="202"/>
      <c r="FN335" s="202"/>
      <c r="FO335" s="202"/>
      <c r="FP335" s="202"/>
      <c r="FQ335" s="202"/>
      <c r="FR335" s="202"/>
      <c r="FS335" s="202"/>
      <c r="FT335" s="202"/>
      <c r="FU335" s="202"/>
      <c r="FV335" s="202"/>
      <c r="FW335" s="202"/>
      <c r="FX335" s="202"/>
      <c r="FY335" s="202"/>
      <c r="FZ335" s="202"/>
      <c r="GA335" s="202"/>
      <c r="GB335" s="202"/>
    </row>
    <row r="336" spans="1:184" x14ac:dyDescent="0.2">
      <c r="A336" s="205" t="str">
        <f t="shared" ref="A336:A399" si="6">IFERROR(VALUE(LEFT(B336,4)),"")</f>
        <v/>
      </c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  <c r="BG336" s="202"/>
      <c r="BH336" s="202"/>
      <c r="BI336" s="202"/>
      <c r="BJ336" s="202"/>
      <c r="BK336" s="202"/>
      <c r="BL336" s="202"/>
      <c r="BM336" s="202"/>
      <c r="BN336" s="202"/>
      <c r="BO336" s="202"/>
      <c r="BP336" s="202"/>
      <c r="BQ336" s="202"/>
      <c r="BR336" s="202"/>
      <c r="BS336" s="202"/>
      <c r="BT336" s="202"/>
      <c r="BU336" s="202"/>
      <c r="BV336" s="202"/>
      <c r="BW336" s="202"/>
      <c r="BX336" s="202"/>
      <c r="BY336" s="202"/>
      <c r="BZ336" s="202"/>
      <c r="CA336" s="202"/>
      <c r="CB336" s="202"/>
      <c r="CC336" s="202"/>
      <c r="CD336" s="202"/>
      <c r="CE336" s="202"/>
      <c r="CF336" s="202"/>
      <c r="CG336" s="202"/>
      <c r="CH336" s="202"/>
      <c r="CI336" s="202"/>
      <c r="CJ336" s="202"/>
      <c r="CK336" s="202"/>
      <c r="CL336" s="202"/>
      <c r="CM336" s="202"/>
      <c r="CN336" s="202"/>
      <c r="CO336" s="202"/>
      <c r="CP336" s="202"/>
      <c r="CQ336" s="202"/>
      <c r="CR336" s="202"/>
      <c r="CS336" s="202"/>
      <c r="CT336" s="202"/>
      <c r="CU336" s="202"/>
      <c r="CV336" s="202"/>
      <c r="CW336" s="202"/>
      <c r="CX336" s="202"/>
      <c r="CY336" s="202"/>
      <c r="CZ336" s="202"/>
      <c r="DA336" s="202"/>
      <c r="DB336" s="202"/>
      <c r="DC336" s="202"/>
      <c r="DD336" s="202"/>
      <c r="DE336" s="202"/>
      <c r="DF336" s="202"/>
      <c r="DG336" s="202"/>
      <c r="DH336" s="202"/>
      <c r="DI336" s="202"/>
      <c r="DJ336" s="202"/>
      <c r="DK336" s="202"/>
      <c r="DL336" s="202"/>
      <c r="DM336" s="202"/>
      <c r="DN336" s="202"/>
      <c r="DO336" s="202"/>
      <c r="DP336" s="202"/>
      <c r="DQ336" s="202"/>
      <c r="DR336" s="202"/>
      <c r="DS336" s="202"/>
      <c r="DT336" s="202"/>
      <c r="DU336" s="202"/>
      <c r="DV336" s="202"/>
      <c r="DW336" s="202"/>
      <c r="DX336" s="202"/>
      <c r="DY336" s="202"/>
      <c r="DZ336" s="202"/>
      <c r="EA336" s="202"/>
      <c r="EB336" s="202"/>
      <c r="EC336" s="202"/>
      <c r="ED336" s="202"/>
      <c r="EE336" s="202"/>
      <c r="EF336" s="202"/>
      <c r="EG336" s="202"/>
      <c r="EH336" s="202"/>
      <c r="EI336" s="202"/>
      <c r="EJ336" s="202"/>
      <c r="EK336" s="202"/>
      <c r="EL336" s="202"/>
      <c r="EM336" s="202"/>
      <c r="EN336" s="202"/>
      <c r="EO336" s="202"/>
      <c r="EP336" s="202"/>
      <c r="EQ336" s="202"/>
      <c r="ER336" s="202"/>
      <c r="ES336" s="202"/>
      <c r="ET336" s="202"/>
      <c r="EU336" s="202"/>
      <c r="EV336" s="202"/>
      <c r="EW336" s="202"/>
      <c r="EX336" s="202"/>
      <c r="EY336" s="202"/>
      <c r="EZ336" s="202"/>
      <c r="FA336" s="202"/>
      <c r="FB336" s="202"/>
      <c r="FC336" s="202"/>
      <c r="FD336" s="202"/>
      <c r="FE336" s="202"/>
      <c r="FF336" s="202"/>
      <c r="FG336" s="202"/>
      <c r="FH336" s="202"/>
      <c r="FI336" s="202"/>
      <c r="FJ336" s="202"/>
      <c r="FK336" s="202"/>
      <c r="FL336" s="202"/>
      <c r="FM336" s="202"/>
      <c r="FN336" s="202"/>
      <c r="FO336" s="202"/>
      <c r="FP336" s="202"/>
      <c r="FQ336" s="202"/>
      <c r="FR336" s="202"/>
      <c r="FS336" s="202"/>
      <c r="FT336" s="202"/>
      <c r="FU336" s="202"/>
      <c r="FV336" s="202"/>
      <c r="FW336" s="202"/>
      <c r="FX336" s="202"/>
      <c r="FY336" s="202"/>
      <c r="FZ336" s="202"/>
      <c r="GA336" s="202"/>
      <c r="GB336" s="202"/>
    </row>
    <row r="337" spans="1:184" x14ac:dyDescent="0.2">
      <c r="A337" s="205" t="str">
        <f t="shared" si="6"/>
        <v/>
      </c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  <c r="BF337" s="202"/>
      <c r="BG337" s="202"/>
      <c r="BH337" s="202"/>
      <c r="BI337" s="202"/>
      <c r="BJ337" s="202"/>
      <c r="BK337" s="202"/>
      <c r="BL337" s="202"/>
      <c r="BM337" s="202"/>
      <c r="BN337" s="202"/>
      <c r="BO337" s="202"/>
      <c r="BP337" s="202"/>
      <c r="BQ337" s="202"/>
      <c r="BR337" s="202"/>
      <c r="BS337" s="202"/>
      <c r="BT337" s="202"/>
      <c r="BU337" s="202"/>
      <c r="BV337" s="202"/>
      <c r="BW337" s="202"/>
      <c r="BX337" s="202"/>
      <c r="BY337" s="202"/>
      <c r="BZ337" s="202"/>
      <c r="CA337" s="202"/>
      <c r="CB337" s="202"/>
      <c r="CC337" s="202"/>
      <c r="CD337" s="202"/>
      <c r="CE337" s="202"/>
      <c r="CF337" s="202"/>
      <c r="CG337" s="202"/>
      <c r="CH337" s="202"/>
      <c r="CI337" s="202"/>
      <c r="CJ337" s="202"/>
      <c r="CK337" s="202"/>
      <c r="CL337" s="202"/>
      <c r="CM337" s="202"/>
      <c r="CN337" s="202"/>
      <c r="CO337" s="202"/>
      <c r="CP337" s="202"/>
      <c r="CQ337" s="202"/>
      <c r="CR337" s="202"/>
      <c r="CS337" s="202"/>
      <c r="CT337" s="202"/>
      <c r="CU337" s="202"/>
      <c r="CV337" s="202"/>
      <c r="CW337" s="202"/>
      <c r="CX337" s="202"/>
      <c r="CY337" s="202"/>
      <c r="CZ337" s="202"/>
      <c r="DA337" s="202"/>
      <c r="DB337" s="202"/>
      <c r="DC337" s="202"/>
      <c r="DD337" s="202"/>
      <c r="DE337" s="202"/>
      <c r="DF337" s="202"/>
      <c r="DG337" s="202"/>
      <c r="DH337" s="202"/>
      <c r="DI337" s="202"/>
      <c r="DJ337" s="202"/>
      <c r="DK337" s="202"/>
      <c r="DL337" s="202"/>
      <c r="DM337" s="202"/>
      <c r="DN337" s="202"/>
      <c r="DO337" s="202"/>
      <c r="DP337" s="202"/>
      <c r="DQ337" s="202"/>
      <c r="DR337" s="202"/>
      <c r="DS337" s="202"/>
      <c r="DT337" s="202"/>
      <c r="DU337" s="202"/>
      <c r="DV337" s="202"/>
      <c r="DW337" s="202"/>
      <c r="DX337" s="202"/>
      <c r="DY337" s="202"/>
      <c r="DZ337" s="202"/>
      <c r="EA337" s="202"/>
      <c r="EB337" s="202"/>
      <c r="EC337" s="202"/>
      <c r="ED337" s="202"/>
      <c r="EE337" s="202"/>
      <c r="EF337" s="202"/>
      <c r="EG337" s="202"/>
      <c r="EH337" s="202"/>
      <c r="EI337" s="202"/>
      <c r="EJ337" s="202"/>
      <c r="EK337" s="202"/>
      <c r="EL337" s="202"/>
      <c r="EM337" s="202"/>
      <c r="EN337" s="202"/>
      <c r="EO337" s="202"/>
      <c r="EP337" s="202"/>
      <c r="EQ337" s="202"/>
      <c r="ER337" s="202"/>
      <c r="ES337" s="202"/>
      <c r="ET337" s="202"/>
      <c r="EU337" s="202"/>
      <c r="EV337" s="202"/>
      <c r="EW337" s="202"/>
      <c r="EX337" s="202"/>
      <c r="EY337" s="202"/>
      <c r="EZ337" s="202"/>
      <c r="FA337" s="202"/>
      <c r="FB337" s="202"/>
      <c r="FC337" s="202"/>
      <c r="FD337" s="202"/>
      <c r="FE337" s="202"/>
      <c r="FF337" s="202"/>
      <c r="FG337" s="202"/>
      <c r="FH337" s="202"/>
      <c r="FI337" s="202"/>
      <c r="FJ337" s="202"/>
      <c r="FK337" s="202"/>
      <c r="FL337" s="202"/>
      <c r="FM337" s="202"/>
      <c r="FN337" s="202"/>
      <c r="FO337" s="202"/>
      <c r="FP337" s="202"/>
      <c r="FQ337" s="202"/>
      <c r="FR337" s="202"/>
      <c r="FS337" s="202"/>
      <c r="FT337" s="202"/>
      <c r="FU337" s="202"/>
      <c r="FV337" s="202"/>
      <c r="FW337" s="202"/>
      <c r="FX337" s="202"/>
      <c r="FY337" s="202"/>
      <c r="FZ337" s="202"/>
      <c r="GA337" s="202"/>
      <c r="GB337" s="202"/>
    </row>
    <row r="338" spans="1:184" x14ac:dyDescent="0.2">
      <c r="A338" s="205" t="str">
        <f t="shared" si="6"/>
        <v/>
      </c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  <c r="BF338" s="202"/>
      <c r="BG338" s="202"/>
      <c r="BH338" s="202"/>
      <c r="BI338" s="202"/>
      <c r="BJ338" s="202"/>
      <c r="BK338" s="202"/>
      <c r="BL338" s="202"/>
      <c r="BM338" s="202"/>
      <c r="BN338" s="202"/>
      <c r="BO338" s="202"/>
      <c r="BP338" s="202"/>
      <c r="BQ338" s="202"/>
      <c r="BR338" s="202"/>
      <c r="BS338" s="202"/>
      <c r="BT338" s="202"/>
      <c r="BU338" s="202"/>
      <c r="BV338" s="202"/>
      <c r="BW338" s="202"/>
      <c r="BX338" s="202"/>
      <c r="BY338" s="202"/>
      <c r="BZ338" s="202"/>
      <c r="CA338" s="202"/>
      <c r="CB338" s="202"/>
      <c r="CC338" s="202"/>
      <c r="CD338" s="202"/>
      <c r="CE338" s="202"/>
      <c r="CF338" s="202"/>
      <c r="CG338" s="202"/>
      <c r="CH338" s="202"/>
      <c r="CI338" s="202"/>
      <c r="CJ338" s="202"/>
      <c r="CK338" s="202"/>
      <c r="CL338" s="202"/>
      <c r="CM338" s="202"/>
      <c r="CN338" s="202"/>
      <c r="CO338" s="202"/>
      <c r="CP338" s="202"/>
      <c r="CQ338" s="202"/>
      <c r="CR338" s="202"/>
      <c r="CS338" s="202"/>
      <c r="CT338" s="202"/>
      <c r="CU338" s="202"/>
      <c r="CV338" s="202"/>
      <c r="CW338" s="202"/>
      <c r="CX338" s="202"/>
      <c r="CY338" s="202"/>
      <c r="CZ338" s="202"/>
      <c r="DA338" s="202"/>
      <c r="DB338" s="202"/>
      <c r="DC338" s="202"/>
      <c r="DD338" s="202"/>
      <c r="DE338" s="202"/>
      <c r="DF338" s="202"/>
      <c r="DG338" s="202"/>
      <c r="DH338" s="202"/>
      <c r="DI338" s="202"/>
      <c r="DJ338" s="202"/>
      <c r="DK338" s="202"/>
      <c r="DL338" s="202"/>
      <c r="DM338" s="202"/>
      <c r="DN338" s="202"/>
      <c r="DO338" s="202"/>
      <c r="DP338" s="202"/>
      <c r="DQ338" s="202"/>
      <c r="DR338" s="202"/>
      <c r="DS338" s="202"/>
      <c r="DT338" s="202"/>
      <c r="DU338" s="202"/>
      <c r="DV338" s="202"/>
      <c r="DW338" s="202"/>
      <c r="DX338" s="202"/>
      <c r="DY338" s="202"/>
      <c r="DZ338" s="202"/>
      <c r="EA338" s="202"/>
      <c r="EB338" s="202"/>
      <c r="EC338" s="202"/>
      <c r="ED338" s="202"/>
      <c r="EE338" s="202"/>
      <c r="EF338" s="202"/>
      <c r="EG338" s="202"/>
      <c r="EH338" s="202"/>
      <c r="EI338" s="202"/>
      <c r="EJ338" s="202"/>
      <c r="EK338" s="202"/>
      <c r="EL338" s="202"/>
      <c r="EM338" s="202"/>
      <c r="EN338" s="202"/>
      <c r="EO338" s="202"/>
      <c r="EP338" s="202"/>
      <c r="EQ338" s="202"/>
      <c r="ER338" s="202"/>
      <c r="ES338" s="202"/>
      <c r="ET338" s="202"/>
      <c r="EU338" s="202"/>
      <c r="EV338" s="202"/>
      <c r="EW338" s="202"/>
      <c r="EX338" s="202"/>
      <c r="EY338" s="202"/>
      <c r="EZ338" s="202"/>
      <c r="FA338" s="202"/>
      <c r="FB338" s="202"/>
      <c r="FC338" s="202"/>
      <c r="FD338" s="202"/>
      <c r="FE338" s="202"/>
      <c r="FF338" s="202"/>
      <c r="FG338" s="202"/>
      <c r="FH338" s="202"/>
      <c r="FI338" s="202"/>
      <c r="FJ338" s="202"/>
      <c r="FK338" s="202"/>
      <c r="FL338" s="202"/>
      <c r="FM338" s="202"/>
      <c r="FN338" s="202"/>
      <c r="FO338" s="202"/>
      <c r="FP338" s="202"/>
      <c r="FQ338" s="202"/>
      <c r="FR338" s="202"/>
      <c r="FS338" s="202"/>
      <c r="FT338" s="202"/>
      <c r="FU338" s="202"/>
      <c r="FV338" s="202"/>
      <c r="FW338" s="202"/>
      <c r="FX338" s="202"/>
      <c r="FY338" s="202"/>
      <c r="FZ338" s="202"/>
      <c r="GA338" s="202"/>
      <c r="GB338" s="202"/>
    </row>
    <row r="339" spans="1:184" x14ac:dyDescent="0.2">
      <c r="A339" s="205" t="str">
        <f t="shared" si="6"/>
        <v/>
      </c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  <c r="BF339" s="202"/>
      <c r="BG339" s="202"/>
      <c r="BH339" s="202"/>
      <c r="BI339" s="202"/>
      <c r="BJ339" s="202"/>
      <c r="BK339" s="202"/>
      <c r="BL339" s="202"/>
      <c r="BM339" s="202"/>
      <c r="BN339" s="202"/>
      <c r="BO339" s="202"/>
      <c r="BP339" s="202"/>
      <c r="BQ339" s="202"/>
      <c r="BR339" s="202"/>
      <c r="BS339" s="202"/>
      <c r="BT339" s="202"/>
      <c r="BU339" s="202"/>
      <c r="BV339" s="202"/>
      <c r="BW339" s="202"/>
      <c r="BX339" s="202"/>
      <c r="BY339" s="202"/>
      <c r="BZ339" s="202"/>
      <c r="CA339" s="202"/>
      <c r="CB339" s="202"/>
      <c r="CC339" s="202"/>
      <c r="CD339" s="202"/>
      <c r="CE339" s="202"/>
      <c r="CF339" s="202"/>
      <c r="CG339" s="202"/>
      <c r="CH339" s="202"/>
      <c r="CI339" s="202"/>
      <c r="CJ339" s="202"/>
      <c r="CK339" s="202"/>
      <c r="CL339" s="202"/>
      <c r="CM339" s="202"/>
      <c r="CN339" s="202"/>
      <c r="CO339" s="202"/>
      <c r="CP339" s="202"/>
      <c r="CQ339" s="202"/>
      <c r="CR339" s="202"/>
      <c r="CS339" s="202"/>
      <c r="CT339" s="202"/>
      <c r="CU339" s="202"/>
      <c r="CV339" s="202"/>
      <c r="CW339" s="202"/>
      <c r="CX339" s="202"/>
      <c r="CY339" s="202"/>
      <c r="CZ339" s="202"/>
      <c r="DA339" s="202"/>
      <c r="DB339" s="202"/>
      <c r="DC339" s="202"/>
      <c r="DD339" s="202"/>
      <c r="DE339" s="202"/>
      <c r="DF339" s="202"/>
      <c r="DG339" s="202"/>
      <c r="DH339" s="202"/>
      <c r="DI339" s="202"/>
      <c r="DJ339" s="202"/>
      <c r="DK339" s="202"/>
      <c r="DL339" s="202"/>
      <c r="DM339" s="202"/>
      <c r="DN339" s="202"/>
      <c r="DO339" s="202"/>
      <c r="DP339" s="202"/>
      <c r="DQ339" s="202"/>
      <c r="DR339" s="202"/>
      <c r="DS339" s="202"/>
      <c r="DT339" s="202"/>
      <c r="DU339" s="202"/>
      <c r="DV339" s="202"/>
      <c r="DW339" s="202"/>
      <c r="DX339" s="202"/>
      <c r="DY339" s="202"/>
      <c r="DZ339" s="202"/>
      <c r="EA339" s="202"/>
      <c r="EB339" s="202"/>
      <c r="EC339" s="202"/>
      <c r="ED339" s="202"/>
      <c r="EE339" s="202"/>
      <c r="EF339" s="202"/>
      <c r="EG339" s="202"/>
      <c r="EH339" s="202"/>
      <c r="EI339" s="202"/>
      <c r="EJ339" s="202"/>
      <c r="EK339" s="202"/>
      <c r="EL339" s="202"/>
      <c r="EM339" s="202"/>
      <c r="EN339" s="202"/>
      <c r="EO339" s="202"/>
      <c r="EP339" s="202"/>
      <c r="EQ339" s="202"/>
      <c r="ER339" s="202"/>
      <c r="ES339" s="202"/>
      <c r="ET339" s="202"/>
      <c r="EU339" s="202"/>
      <c r="EV339" s="202"/>
      <c r="EW339" s="202"/>
      <c r="EX339" s="202"/>
      <c r="EY339" s="202"/>
      <c r="EZ339" s="202"/>
      <c r="FA339" s="202"/>
      <c r="FB339" s="202"/>
      <c r="FC339" s="202"/>
      <c r="FD339" s="202"/>
      <c r="FE339" s="202"/>
      <c r="FF339" s="202"/>
      <c r="FG339" s="202"/>
      <c r="FH339" s="202"/>
      <c r="FI339" s="202"/>
      <c r="FJ339" s="202"/>
      <c r="FK339" s="202"/>
      <c r="FL339" s="202"/>
      <c r="FM339" s="202"/>
      <c r="FN339" s="202"/>
      <c r="FO339" s="202"/>
      <c r="FP339" s="202"/>
      <c r="FQ339" s="202"/>
      <c r="FR339" s="202"/>
      <c r="FS339" s="202"/>
      <c r="FT339" s="202"/>
      <c r="FU339" s="202"/>
      <c r="FV339" s="202"/>
      <c r="FW339" s="202"/>
      <c r="FX339" s="202"/>
      <c r="FY339" s="202"/>
      <c r="FZ339" s="202"/>
      <c r="GA339" s="202"/>
      <c r="GB339" s="202"/>
    </row>
    <row r="340" spans="1:184" x14ac:dyDescent="0.2">
      <c r="A340" s="205" t="str">
        <f t="shared" si="6"/>
        <v/>
      </c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  <c r="BF340" s="202"/>
      <c r="BG340" s="202"/>
      <c r="BH340" s="202"/>
      <c r="BI340" s="202"/>
      <c r="BJ340" s="202"/>
      <c r="BK340" s="202"/>
      <c r="BL340" s="202"/>
      <c r="BM340" s="202"/>
      <c r="BN340" s="202"/>
      <c r="BO340" s="202"/>
      <c r="BP340" s="202"/>
      <c r="BQ340" s="202"/>
      <c r="BR340" s="202"/>
      <c r="BS340" s="202"/>
      <c r="BT340" s="202"/>
      <c r="BU340" s="202"/>
      <c r="BV340" s="202"/>
      <c r="BW340" s="202"/>
      <c r="BX340" s="202"/>
      <c r="BY340" s="202"/>
      <c r="BZ340" s="202"/>
      <c r="CA340" s="202"/>
      <c r="CB340" s="202"/>
      <c r="CC340" s="202"/>
      <c r="CD340" s="202"/>
      <c r="CE340" s="202"/>
      <c r="CF340" s="202"/>
      <c r="CG340" s="202"/>
      <c r="CH340" s="202"/>
      <c r="CI340" s="202"/>
      <c r="CJ340" s="202"/>
      <c r="CK340" s="202"/>
      <c r="CL340" s="202"/>
      <c r="CM340" s="202"/>
      <c r="CN340" s="202"/>
      <c r="CO340" s="202"/>
      <c r="CP340" s="202"/>
      <c r="CQ340" s="202"/>
      <c r="CR340" s="202"/>
      <c r="CS340" s="202"/>
      <c r="CT340" s="202"/>
      <c r="CU340" s="202"/>
      <c r="CV340" s="202"/>
      <c r="CW340" s="202"/>
      <c r="CX340" s="202"/>
      <c r="CY340" s="202"/>
      <c r="CZ340" s="202"/>
      <c r="DA340" s="202"/>
      <c r="DB340" s="202"/>
      <c r="DC340" s="202"/>
      <c r="DD340" s="202"/>
      <c r="DE340" s="202"/>
      <c r="DF340" s="202"/>
      <c r="DG340" s="202"/>
      <c r="DH340" s="202"/>
      <c r="DI340" s="202"/>
      <c r="DJ340" s="202"/>
      <c r="DK340" s="202"/>
      <c r="DL340" s="202"/>
      <c r="DM340" s="202"/>
      <c r="DN340" s="202"/>
      <c r="DO340" s="202"/>
      <c r="DP340" s="202"/>
      <c r="DQ340" s="202"/>
      <c r="DR340" s="202"/>
      <c r="DS340" s="202"/>
      <c r="DT340" s="202"/>
      <c r="DU340" s="202"/>
      <c r="DV340" s="202"/>
      <c r="DW340" s="202"/>
      <c r="DX340" s="202"/>
      <c r="DY340" s="202"/>
      <c r="DZ340" s="202"/>
      <c r="EA340" s="202"/>
      <c r="EB340" s="202"/>
      <c r="EC340" s="202"/>
      <c r="ED340" s="202"/>
      <c r="EE340" s="202"/>
      <c r="EF340" s="202"/>
      <c r="EG340" s="202"/>
      <c r="EH340" s="202"/>
      <c r="EI340" s="202"/>
      <c r="EJ340" s="202"/>
      <c r="EK340" s="202"/>
      <c r="EL340" s="202"/>
      <c r="EM340" s="202"/>
      <c r="EN340" s="202"/>
      <c r="EO340" s="202"/>
      <c r="EP340" s="202"/>
      <c r="EQ340" s="202"/>
      <c r="ER340" s="202"/>
      <c r="ES340" s="202"/>
      <c r="ET340" s="202"/>
      <c r="EU340" s="202"/>
      <c r="EV340" s="202"/>
      <c r="EW340" s="202"/>
      <c r="EX340" s="202"/>
      <c r="EY340" s="202"/>
      <c r="EZ340" s="202"/>
      <c r="FA340" s="202"/>
      <c r="FB340" s="202"/>
      <c r="FC340" s="202"/>
      <c r="FD340" s="202"/>
      <c r="FE340" s="202"/>
      <c r="FF340" s="202"/>
      <c r="FG340" s="202"/>
      <c r="FH340" s="202"/>
      <c r="FI340" s="202"/>
      <c r="FJ340" s="202"/>
      <c r="FK340" s="202"/>
      <c r="FL340" s="202"/>
      <c r="FM340" s="202"/>
      <c r="FN340" s="202"/>
      <c r="FO340" s="202"/>
      <c r="FP340" s="202"/>
      <c r="FQ340" s="202"/>
      <c r="FR340" s="202"/>
      <c r="FS340" s="202"/>
      <c r="FT340" s="202"/>
      <c r="FU340" s="202"/>
      <c r="FV340" s="202"/>
      <c r="FW340" s="202"/>
      <c r="FX340" s="202"/>
      <c r="FY340" s="202"/>
      <c r="FZ340" s="202"/>
      <c r="GA340" s="202"/>
      <c r="GB340" s="202"/>
    </row>
    <row r="341" spans="1:184" x14ac:dyDescent="0.2">
      <c r="A341" s="205" t="str">
        <f t="shared" si="6"/>
        <v/>
      </c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  <c r="BG341" s="202"/>
      <c r="BH341" s="202"/>
      <c r="BI341" s="202"/>
      <c r="BJ341" s="202"/>
      <c r="BK341" s="202"/>
      <c r="BL341" s="202"/>
      <c r="BM341" s="202"/>
      <c r="BN341" s="202"/>
      <c r="BO341" s="202"/>
      <c r="BP341" s="202"/>
      <c r="BQ341" s="202"/>
      <c r="BR341" s="202"/>
      <c r="BS341" s="202"/>
      <c r="BT341" s="202"/>
      <c r="BU341" s="202"/>
      <c r="BV341" s="202"/>
      <c r="BW341" s="202"/>
      <c r="BX341" s="202"/>
      <c r="BY341" s="202"/>
      <c r="BZ341" s="202"/>
      <c r="CA341" s="202"/>
      <c r="CB341" s="202"/>
      <c r="CC341" s="202"/>
      <c r="CD341" s="202"/>
      <c r="CE341" s="202"/>
      <c r="CF341" s="202"/>
      <c r="CG341" s="202"/>
      <c r="CH341" s="202"/>
      <c r="CI341" s="202"/>
      <c r="CJ341" s="202"/>
      <c r="CK341" s="202"/>
      <c r="CL341" s="202"/>
      <c r="CM341" s="202"/>
      <c r="CN341" s="202"/>
      <c r="CO341" s="202"/>
      <c r="CP341" s="202"/>
      <c r="CQ341" s="202"/>
      <c r="CR341" s="202"/>
      <c r="CS341" s="202"/>
      <c r="CT341" s="202"/>
      <c r="CU341" s="202"/>
      <c r="CV341" s="202"/>
      <c r="CW341" s="202"/>
      <c r="CX341" s="202"/>
      <c r="CY341" s="202"/>
      <c r="CZ341" s="202"/>
      <c r="DA341" s="202"/>
      <c r="DB341" s="202"/>
      <c r="DC341" s="202"/>
      <c r="DD341" s="202"/>
      <c r="DE341" s="202"/>
      <c r="DF341" s="202"/>
      <c r="DG341" s="202"/>
      <c r="DH341" s="202"/>
      <c r="DI341" s="202"/>
      <c r="DJ341" s="202"/>
      <c r="DK341" s="202"/>
      <c r="DL341" s="202"/>
      <c r="DM341" s="202"/>
      <c r="DN341" s="202"/>
      <c r="DO341" s="202"/>
      <c r="DP341" s="202"/>
      <c r="DQ341" s="202"/>
      <c r="DR341" s="202"/>
      <c r="DS341" s="202"/>
      <c r="DT341" s="202"/>
      <c r="DU341" s="202"/>
      <c r="DV341" s="202"/>
      <c r="DW341" s="202"/>
      <c r="DX341" s="202"/>
      <c r="DY341" s="202"/>
      <c r="DZ341" s="202"/>
      <c r="EA341" s="202"/>
      <c r="EB341" s="202"/>
      <c r="EC341" s="202"/>
      <c r="ED341" s="202"/>
      <c r="EE341" s="202"/>
      <c r="EF341" s="202"/>
      <c r="EG341" s="202"/>
      <c r="EH341" s="202"/>
      <c r="EI341" s="202"/>
      <c r="EJ341" s="202"/>
      <c r="EK341" s="202"/>
      <c r="EL341" s="202"/>
      <c r="EM341" s="202"/>
      <c r="EN341" s="202"/>
      <c r="EO341" s="202"/>
      <c r="EP341" s="202"/>
      <c r="EQ341" s="202"/>
      <c r="ER341" s="202"/>
      <c r="ES341" s="202"/>
      <c r="ET341" s="202"/>
      <c r="EU341" s="202"/>
      <c r="EV341" s="202"/>
      <c r="EW341" s="202"/>
      <c r="EX341" s="202"/>
      <c r="EY341" s="202"/>
      <c r="EZ341" s="202"/>
      <c r="FA341" s="202"/>
      <c r="FB341" s="202"/>
      <c r="FC341" s="202"/>
      <c r="FD341" s="202"/>
      <c r="FE341" s="202"/>
      <c r="FF341" s="202"/>
      <c r="FG341" s="202"/>
      <c r="FH341" s="202"/>
      <c r="FI341" s="202"/>
      <c r="FJ341" s="202"/>
      <c r="FK341" s="202"/>
      <c r="FL341" s="202"/>
      <c r="FM341" s="202"/>
      <c r="FN341" s="202"/>
      <c r="FO341" s="202"/>
      <c r="FP341" s="202"/>
      <c r="FQ341" s="202"/>
      <c r="FR341" s="202"/>
      <c r="FS341" s="202"/>
      <c r="FT341" s="202"/>
      <c r="FU341" s="202"/>
      <c r="FV341" s="202"/>
      <c r="FW341" s="202"/>
      <c r="FX341" s="202"/>
      <c r="FY341" s="202"/>
      <c r="FZ341" s="202"/>
      <c r="GA341" s="202"/>
      <c r="GB341" s="202"/>
    </row>
    <row r="342" spans="1:184" x14ac:dyDescent="0.2">
      <c r="A342" s="205" t="str">
        <f t="shared" si="6"/>
        <v/>
      </c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  <c r="BF342" s="202"/>
      <c r="BG342" s="202"/>
      <c r="BH342" s="202"/>
      <c r="BI342" s="202"/>
      <c r="BJ342" s="202"/>
      <c r="BK342" s="202"/>
      <c r="BL342" s="202"/>
      <c r="BM342" s="202"/>
      <c r="BN342" s="202"/>
      <c r="BO342" s="202"/>
      <c r="BP342" s="202"/>
      <c r="BQ342" s="202"/>
      <c r="BR342" s="202"/>
      <c r="BS342" s="202"/>
      <c r="BT342" s="202"/>
      <c r="BU342" s="202"/>
      <c r="BV342" s="202"/>
      <c r="BW342" s="202"/>
      <c r="BX342" s="202"/>
      <c r="BY342" s="202"/>
      <c r="BZ342" s="202"/>
      <c r="CA342" s="202"/>
      <c r="CB342" s="202"/>
      <c r="CC342" s="202"/>
      <c r="CD342" s="202"/>
      <c r="CE342" s="202"/>
      <c r="CF342" s="202"/>
      <c r="CG342" s="202"/>
      <c r="CH342" s="202"/>
      <c r="CI342" s="202"/>
      <c r="CJ342" s="202"/>
      <c r="CK342" s="202"/>
      <c r="CL342" s="202"/>
      <c r="CM342" s="202"/>
      <c r="CN342" s="202"/>
      <c r="CO342" s="202"/>
      <c r="CP342" s="202"/>
      <c r="CQ342" s="202"/>
      <c r="CR342" s="202"/>
      <c r="CS342" s="202"/>
      <c r="CT342" s="202"/>
      <c r="CU342" s="202"/>
      <c r="CV342" s="202"/>
      <c r="CW342" s="202"/>
      <c r="CX342" s="202"/>
      <c r="CY342" s="202"/>
      <c r="CZ342" s="202"/>
      <c r="DA342" s="202"/>
      <c r="DB342" s="202"/>
      <c r="DC342" s="202"/>
      <c r="DD342" s="202"/>
      <c r="DE342" s="202"/>
      <c r="DF342" s="202"/>
      <c r="DG342" s="202"/>
      <c r="DH342" s="202"/>
      <c r="DI342" s="202"/>
      <c r="DJ342" s="202"/>
      <c r="DK342" s="202"/>
      <c r="DL342" s="202"/>
      <c r="DM342" s="202"/>
      <c r="DN342" s="202"/>
      <c r="DO342" s="202"/>
      <c r="DP342" s="202"/>
      <c r="DQ342" s="202"/>
      <c r="DR342" s="202"/>
      <c r="DS342" s="202"/>
      <c r="DT342" s="202"/>
      <c r="DU342" s="202"/>
      <c r="DV342" s="202"/>
      <c r="DW342" s="202"/>
      <c r="DX342" s="202"/>
      <c r="DY342" s="202"/>
      <c r="DZ342" s="202"/>
      <c r="EA342" s="202"/>
      <c r="EB342" s="202"/>
      <c r="EC342" s="202"/>
      <c r="ED342" s="202"/>
      <c r="EE342" s="202"/>
      <c r="EF342" s="202"/>
      <c r="EG342" s="202"/>
      <c r="EH342" s="202"/>
      <c r="EI342" s="202"/>
      <c r="EJ342" s="202"/>
      <c r="EK342" s="202"/>
      <c r="EL342" s="202"/>
      <c r="EM342" s="202"/>
      <c r="EN342" s="202"/>
      <c r="EO342" s="202"/>
      <c r="EP342" s="202"/>
      <c r="EQ342" s="202"/>
      <c r="ER342" s="202"/>
      <c r="ES342" s="202"/>
      <c r="ET342" s="202"/>
      <c r="EU342" s="202"/>
      <c r="EV342" s="202"/>
      <c r="EW342" s="202"/>
      <c r="EX342" s="202"/>
      <c r="EY342" s="202"/>
      <c r="EZ342" s="202"/>
      <c r="FA342" s="202"/>
      <c r="FB342" s="202"/>
      <c r="FC342" s="202"/>
      <c r="FD342" s="202"/>
      <c r="FE342" s="202"/>
      <c r="FF342" s="202"/>
      <c r="FG342" s="202"/>
      <c r="FH342" s="202"/>
      <c r="FI342" s="202"/>
      <c r="FJ342" s="202"/>
      <c r="FK342" s="202"/>
      <c r="FL342" s="202"/>
      <c r="FM342" s="202"/>
      <c r="FN342" s="202"/>
      <c r="FO342" s="202"/>
      <c r="FP342" s="202"/>
      <c r="FQ342" s="202"/>
      <c r="FR342" s="202"/>
      <c r="FS342" s="202"/>
      <c r="FT342" s="202"/>
      <c r="FU342" s="202"/>
      <c r="FV342" s="202"/>
      <c r="FW342" s="202"/>
      <c r="FX342" s="202"/>
      <c r="FY342" s="202"/>
      <c r="FZ342" s="202"/>
      <c r="GA342" s="202"/>
      <c r="GB342" s="202"/>
    </row>
    <row r="343" spans="1:184" x14ac:dyDescent="0.2">
      <c r="A343" s="205" t="str">
        <f t="shared" si="6"/>
        <v/>
      </c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  <c r="BF343" s="202"/>
      <c r="BG343" s="202"/>
      <c r="BH343" s="202"/>
      <c r="BI343" s="202"/>
      <c r="BJ343" s="202"/>
      <c r="BK343" s="202"/>
      <c r="BL343" s="202"/>
      <c r="BM343" s="202"/>
      <c r="BN343" s="202"/>
      <c r="BO343" s="202"/>
      <c r="BP343" s="202"/>
      <c r="BQ343" s="202"/>
      <c r="BR343" s="202"/>
      <c r="BS343" s="202"/>
      <c r="BT343" s="202"/>
      <c r="BU343" s="202"/>
      <c r="BV343" s="202"/>
      <c r="BW343" s="202"/>
      <c r="BX343" s="202"/>
      <c r="BY343" s="202"/>
      <c r="BZ343" s="202"/>
      <c r="CA343" s="202"/>
      <c r="CB343" s="202"/>
      <c r="CC343" s="202"/>
      <c r="CD343" s="202"/>
      <c r="CE343" s="202"/>
      <c r="CF343" s="202"/>
      <c r="CG343" s="202"/>
      <c r="CH343" s="202"/>
      <c r="CI343" s="202"/>
      <c r="CJ343" s="202"/>
      <c r="CK343" s="202"/>
      <c r="CL343" s="202"/>
      <c r="CM343" s="202"/>
      <c r="CN343" s="202"/>
      <c r="CO343" s="202"/>
      <c r="CP343" s="202"/>
      <c r="CQ343" s="202"/>
      <c r="CR343" s="202"/>
      <c r="CS343" s="202"/>
      <c r="CT343" s="202"/>
      <c r="CU343" s="202"/>
      <c r="CV343" s="202"/>
      <c r="CW343" s="202"/>
      <c r="CX343" s="202"/>
      <c r="CY343" s="202"/>
      <c r="CZ343" s="202"/>
      <c r="DA343" s="202"/>
      <c r="DB343" s="202"/>
      <c r="DC343" s="202"/>
      <c r="DD343" s="202"/>
      <c r="DE343" s="202"/>
      <c r="DF343" s="202"/>
      <c r="DG343" s="202"/>
      <c r="DH343" s="202"/>
      <c r="DI343" s="202"/>
      <c r="DJ343" s="202"/>
      <c r="DK343" s="202"/>
      <c r="DL343" s="202"/>
      <c r="DM343" s="202"/>
      <c r="DN343" s="202"/>
      <c r="DO343" s="202"/>
      <c r="DP343" s="202"/>
      <c r="DQ343" s="202"/>
      <c r="DR343" s="202"/>
      <c r="DS343" s="202"/>
      <c r="DT343" s="202"/>
      <c r="DU343" s="202"/>
      <c r="DV343" s="202"/>
      <c r="DW343" s="202"/>
      <c r="DX343" s="202"/>
      <c r="DY343" s="202"/>
      <c r="DZ343" s="202"/>
      <c r="EA343" s="202"/>
      <c r="EB343" s="202"/>
      <c r="EC343" s="202"/>
      <c r="ED343" s="202"/>
      <c r="EE343" s="202"/>
      <c r="EF343" s="202"/>
      <c r="EG343" s="202"/>
      <c r="EH343" s="202"/>
      <c r="EI343" s="202"/>
      <c r="EJ343" s="202"/>
      <c r="EK343" s="202"/>
      <c r="EL343" s="202"/>
      <c r="EM343" s="202"/>
      <c r="EN343" s="202"/>
      <c r="EO343" s="202"/>
      <c r="EP343" s="202"/>
      <c r="EQ343" s="202"/>
      <c r="ER343" s="202"/>
      <c r="ES343" s="202"/>
      <c r="ET343" s="202"/>
      <c r="EU343" s="202"/>
      <c r="EV343" s="202"/>
      <c r="EW343" s="202"/>
      <c r="EX343" s="202"/>
      <c r="EY343" s="202"/>
      <c r="EZ343" s="202"/>
      <c r="FA343" s="202"/>
      <c r="FB343" s="202"/>
      <c r="FC343" s="202"/>
      <c r="FD343" s="202"/>
      <c r="FE343" s="202"/>
      <c r="FF343" s="202"/>
      <c r="FG343" s="202"/>
      <c r="FH343" s="202"/>
      <c r="FI343" s="202"/>
      <c r="FJ343" s="202"/>
      <c r="FK343" s="202"/>
      <c r="FL343" s="202"/>
      <c r="FM343" s="202"/>
      <c r="FN343" s="202"/>
      <c r="FO343" s="202"/>
      <c r="FP343" s="202"/>
      <c r="FQ343" s="202"/>
      <c r="FR343" s="202"/>
      <c r="FS343" s="202"/>
      <c r="FT343" s="202"/>
      <c r="FU343" s="202"/>
      <c r="FV343" s="202"/>
      <c r="FW343" s="202"/>
      <c r="FX343" s="202"/>
      <c r="FY343" s="202"/>
      <c r="FZ343" s="202"/>
      <c r="GA343" s="202"/>
      <c r="GB343" s="202"/>
    </row>
    <row r="344" spans="1:184" x14ac:dyDescent="0.2">
      <c r="A344" s="205" t="str">
        <f t="shared" si="6"/>
        <v/>
      </c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  <c r="BF344" s="202"/>
      <c r="BG344" s="202"/>
      <c r="BH344" s="202"/>
      <c r="BI344" s="202"/>
      <c r="BJ344" s="202"/>
      <c r="BK344" s="202"/>
      <c r="BL344" s="202"/>
      <c r="BM344" s="202"/>
      <c r="BN344" s="202"/>
      <c r="BO344" s="202"/>
      <c r="BP344" s="202"/>
      <c r="BQ344" s="202"/>
      <c r="BR344" s="202"/>
      <c r="BS344" s="202"/>
      <c r="BT344" s="202"/>
      <c r="BU344" s="202"/>
      <c r="BV344" s="202"/>
      <c r="BW344" s="202"/>
      <c r="BX344" s="202"/>
      <c r="BY344" s="202"/>
      <c r="BZ344" s="202"/>
      <c r="CA344" s="202"/>
      <c r="CB344" s="202"/>
      <c r="CC344" s="202"/>
      <c r="CD344" s="202"/>
      <c r="CE344" s="202"/>
      <c r="CF344" s="202"/>
      <c r="CG344" s="202"/>
      <c r="CH344" s="202"/>
      <c r="CI344" s="202"/>
      <c r="CJ344" s="202"/>
      <c r="CK344" s="202"/>
      <c r="CL344" s="202"/>
      <c r="CM344" s="202"/>
      <c r="CN344" s="202"/>
      <c r="CO344" s="202"/>
      <c r="CP344" s="202"/>
      <c r="CQ344" s="202"/>
      <c r="CR344" s="202"/>
      <c r="CS344" s="202"/>
      <c r="CT344" s="202"/>
      <c r="CU344" s="202"/>
      <c r="CV344" s="202"/>
      <c r="CW344" s="202"/>
      <c r="CX344" s="202"/>
      <c r="CY344" s="202"/>
      <c r="CZ344" s="202"/>
      <c r="DA344" s="202"/>
      <c r="DB344" s="202"/>
      <c r="DC344" s="202"/>
      <c r="DD344" s="202"/>
      <c r="DE344" s="202"/>
      <c r="DF344" s="202"/>
      <c r="DG344" s="202"/>
      <c r="DH344" s="202"/>
      <c r="DI344" s="202"/>
      <c r="DJ344" s="202"/>
      <c r="DK344" s="202"/>
      <c r="DL344" s="202"/>
      <c r="DM344" s="202"/>
      <c r="DN344" s="202"/>
      <c r="DO344" s="202"/>
      <c r="DP344" s="202"/>
      <c r="DQ344" s="202"/>
      <c r="DR344" s="202"/>
      <c r="DS344" s="202"/>
      <c r="DT344" s="202"/>
      <c r="DU344" s="202"/>
      <c r="DV344" s="202"/>
      <c r="DW344" s="202"/>
      <c r="DX344" s="202"/>
      <c r="DY344" s="202"/>
      <c r="DZ344" s="202"/>
      <c r="EA344" s="202"/>
      <c r="EB344" s="202"/>
      <c r="EC344" s="202"/>
      <c r="ED344" s="202"/>
      <c r="EE344" s="202"/>
      <c r="EF344" s="202"/>
      <c r="EG344" s="202"/>
      <c r="EH344" s="202"/>
      <c r="EI344" s="202"/>
      <c r="EJ344" s="202"/>
      <c r="EK344" s="202"/>
      <c r="EL344" s="202"/>
      <c r="EM344" s="202"/>
      <c r="EN344" s="202"/>
      <c r="EO344" s="202"/>
      <c r="EP344" s="202"/>
      <c r="EQ344" s="202"/>
      <c r="ER344" s="202"/>
      <c r="ES344" s="202"/>
      <c r="ET344" s="202"/>
      <c r="EU344" s="202"/>
      <c r="EV344" s="202"/>
      <c r="EW344" s="202"/>
      <c r="EX344" s="202"/>
      <c r="EY344" s="202"/>
      <c r="EZ344" s="202"/>
      <c r="FA344" s="202"/>
      <c r="FB344" s="202"/>
      <c r="FC344" s="202"/>
      <c r="FD344" s="202"/>
      <c r="FE344" s="202"/>
      <c r="FF344" s="202"/>
      <c r="FG344" s="202"/>
      <c r="FH344" s="202"/>
      <c r="FI344" s="202"/>
      <c r="FJ344" s="202"/>
      <c r="FK344" s="202"/>
      <c r="FL344" s="202"/>
      <c r="FM344" s="202"/>
      <c r="FN344" s="202"/>
      <c r="FO344" s="202"/>
      <c r="FP344" s="202"/>
      <c r="FQ344" s="202"/>
      <c r="FR344" s="202"/>
      <c r="FS344" s="202"/>
      <c r="FT344" s="202"/>
      <c r="FU344" s="202"/>
      <c r="FV344" s="202"/>
      <c r="FW344" s="202"/>
      <c r="FX344" s="202"/>
      <c r="FY344" s="202"/>
      <c r="FZ344" s="202"/>
      <c r="GA344" s="202"/>
      <c r="GB344" s="202"/>
    </row>
    <row r="345" spans="1:184" x14ac:dyDescent="0.2">
      <c r="A345" s="205" t="str">
        <f t="shared" si="6"/>
        <v/>
      </c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  <c r="BF345" s="202"/>
      <c r="BG345" s="202"/>
      <c r="BH345" s="202"/>
      <c r="BI345" s="202"/>
      <c r="BJ345" s="202"/>
      <c r="BK345" s="202"/>
      <c r="BL345" s="202"/>
      <c r="BM345" s="202"/>
      <c r="BN345" s="202"/>
      <c r="BO345" s="202"/>
      <c r="BP345" s="202"/>
      <c r="BQ345" s="202"/>
      <c r="BR345" s="202"/>
      <c r="BS345" s="202"/>
      <c r="BT345" s="202"/>
      <c r="BU345" s="202"/>
      <c r="BV345" s="202"/>
      <c r="BW345" s="202"/>
      <c r="BX345" s="202"/>
      <c r="BY345" s="202"/>
      <c r="BZ345" s="202"/>
      <c r="CA345" s="202"/>
      <c r="CB345" s="202"/>
      <c r="CC345" s="202"/>
      <c r="CD345" s="202"/>
      <c r="CE345" s="202"/>
      <c r="CF345" s="202"/>
      <c r="CG345" s="202"/>
      <c r="CH345" s="202"/>
      <c r="CI345" s="202"/>
      <c r="CJ345" s="202"/>
      <c r="CK345" s="202"/>
      <c r="CL345" s="202"/>
      <c r="CM345" s="202"/>
      <c r="CN345" s="202"/>
      <c r="CO345" s="202"/>
      <c r="CP345" s="202"/>
      <c r="CQ345" s="202"/>
      <c r="CR345" s="202"/>
      <c r="CS345" s="202"/>
      <c r="CT345" s="202"/>
      <c r="CU345" s="202"/>
      <c r="CV345" s="202"/>
      <c r="CW345" s="202"/>
      <c r="CX345" s="202"/>
      <c r="CY345" s="202"/>
      <c r="CZ345" s="202"/>
      <c r="DA345" s="202"/>
      <c r="DB345" s="202"/>
      <c r="DC345" s="202"/>
      <c r="DD345" s="202"/>
      <c r="DE345" s="202"/>
      <c r="DF345" s="202"/>
      <c r="DG345" s="202"/>
      <c r="DH345" s="202"/>
      <c r="DI345" s="202"/>
      <c r="DJ345" s="202"/>
      <c r="DK345" s="202"/>
      <c r="DL345" s="202"/>
      <c r="DM345" s="202"/>
      <c r="DN345" s="202"/>
      <c r="DO345" s="202"/>
      <c r="DP345" s="202"/>
      <c r="DQ345" s="202"/>
      <c r="DR345" s="202"/>
      <c r="DS345" s="202"/>
      <c r="DT345" s="202"/>
      <c r="DU345" s="202"/>
      <c r="DV345" s="202"/>
      <c r="DW345" s="202"/>
      <c r="DX345" s="202"/>
      <c r="DY345" s="202"/>
      <c r="DZ345" s="202"/>
      <c r="EA345" s="202"/>
      <c r="EB345" s="202"/>
      <c r="EC345" s="202"/>
      <c r="ED345" s="202"/>
      <c r="EE345" s="202"/>
      <c r="EF345" s="202"/>
      <c r="EG345" s="202"/>
      <c r="EH345" s="202"/>
      <c r="EI345" s="202"/>
      <c r="EJ345" s="202"/>
      <c r="EK345" s="202"/>
      <c r="EL345" s="202"/>
      <c r="EM345" s="202"/>
      <c r="EN345" s="202"/>
      <c r="EO345" s="202"/>
      <c r="EP345" s="202"/>
      <c r="EQ345" s="202"/>
      <c r="ER345" s="202"/>
      <c r="ES345" s="202"/>
      <c r="ET345" s="202"/>
      <c r="EU345" s="202"/>
      <c r="EV345" s="202"/>
      <c r="EW345" s="202"/>
      <c r="EX345" s="202"/>
      <c r="EY345" s="202"/>
      <c r="EZ345" s="202"/>
      <c r="FA345" s="202"/>
      <c r="FB345" s="202"/>
      <c r="FC345" s="202"/>
      <c r="FD345" s="202"/>
      <c r="FE345" s="202"/>
      <c r="FF345" s="202"/>
      <c r="FG345" s="202"/>
      <c r="FH345" s="202"/>
      <c r="FI345" s="202"/>
      <c r="FJ345" s="202"/>
      <c r="FK345" s="202"/>
      <c r="FL345" s="202"/>
      <c r="FM345" s="202"/>
      <c r="FN345" s="202"/>
      <c r="FO345" s="202"/>
      <c r="FP345" s="202"/>
      <c r="FQ345" s="202"/>
      <c r="FR345" s="202"/>
      <c r="FS345" s="202"/>
      <c r="FT345" s="202"/>
      <c r="FU345" s="202"/>
      <c r="FV345" s="202"/>
      <c r="FW345" s="202"/>
      <c r="FX345" s="202"/>
      <c r="FY345" s="202"/>
      <c r="FZ345" s="202"/>
      <c r="GA345" s="202"/>
      <c r="GB345" s="202"/>
    </row>
    <row r="346" spans="1:184" x14ac:dyDescent="0.2">
      <c r="A346" s="205" t="str">
        <f t="shared" si="6"/>
        <v/>
      </c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  <c r="BF346" s="202"/>
      <c r="BG346" s="202"/>
      <c r="BH346" s="202"/>
      <c r="BI346" s="202"/>
      <c r="BJ346" s="202"/>
      <c r="BK346" s="202"/>
      <c r="BL346" s="202"/>
      <c r="BM346" s="202"/>
      <c r="BN346" s="202"/>
      <c r="BO346" s="202"/>
      <c r="BP346" s="202"/>
      <c r="BQ346" s="202"/>
      <c r="BR346" s="202"/>
      <c r="BS346" s="202"/>
      <c r="BT346" s="202"/>
      <c r="BU346" s="202"/>
      <c r="BV346" s="202"/>
      <c r="BW346" s="202"/>
      <c r="BX346" s="202"/>
      <c r="BY346" s="202"/>
      <c r="BZ346" s="202"/>
      <c r="CA346" s="202"/>
      <c r="CB346" s="202"/>
      <c r="CC346" s="202"/>
      <c r="CD346" s="202"/>
      <c r="CE346" s="202"/>
      <c r="CF346" s="202"/>
      <c r="CG346" s="202"/>
      <c r="CH346" s="202"/>
      <c r="CI346" s="202"/>
      <c r="CJ346" s="202"/>
      <c r="CK346" s="202"/>
      <c r="CL346" s="202"/>
      <c r="CM346" s="202"/>
      <c r="CN346" s="202"/>
      <c r="CO346" s="202"/>
      <c r="CP346" s="202"/>
      <c r="CQ346" s="202"/>
      <c r="CR346" s="202"/>
      <c r="CS346" s="202"/>
      <c r="CT346" s="202"/>
      <c r="CU346" s="202"/>
      <c r="CV346" s="202"/>
      <c r="CW346" s="202"/>
      <c r="CX346" s="202"/>
      <c r="CY346" s="202"/>
      <c r="CZ346" s="202"/>
      <c r="DA346" s="202"/>
      <c r="DB346" s="202"/>
      <c r="DC346" s="202"/>
      <c r="DD346" s="202"/>
      <c r="DE346" s="202"/>
      <c r="DF346" s="202"/>
      <c r="DG346" s="202"/>
      <c r="DH346" s="202"/>
      <c r="DI346" s="202"/>
      <c r="DJ346" s="202"/>
      <c r="DK346" s="202"/>
      <c r="DL346" s="202"/>
      <c r="DM346" s="202"/>
      <c r="DN346" s="202"/>
      <c r="DO346" s="202"/>
      <c r="DP346" s="202"/>
      <c r="DQ346" s="202"/>
      <c r="DR346" s="202"/>
      <c r="DS346" s="202"/>
      <c r="DT346" s="202"/>
      <c r="DU346" s="202"/>
      <c r="DV346" s="202"/>
      <c r="DW346" s="202"/>
      <c r="DX346" s="202"/>
      <c r="DY346" s="202"/>
      <c r="DZ346" s="202"/>
      <c r="EA346" s="202"/>
      <c r="EB346" s="202"/>
      <c r="EC346" s="202"/>
      <c r="ED346" s="202"/>
      <c r="EE346" s="202"/>
      <c r="EF346" s="202"/>
      <c r="EG346" s="202"/>
      <c r="EH346" s="202"/>
      <c r="EI346" s="202"/>
      <c r="EJ346" s="202"/>
      <c r="EK346" s="202"/>
      <c r="EL346" s="202"/>
      <c r="EM346" s="202"/>
      <c r="EN346" s="202"/>
      <c r="EO346" s="202"/>
      <c r="EP346" s="202"/>
      <c r="EQ346" s="202"/>
      <c r="ER346" s="202"/>
      <c r="ES346" s="202"/>
      <c r="ET346" s="202"/>
      <c r="EU346" s="202"/>
      <c r="EV346" s="202"/>
      <c r="EW346" s="202"/>
      <c r="EX346" s="202"/>
      <c r="EY346" s="202"/>
      <c r="EZ346" s="202"/>
      <c r="FA346" s="202"/>
      <c r="FB346" s="202"/>
      <c r="FC346" s="202"/>
      <c r="FD346" s="202"/>
      <c r="FE346" s="202"/>
      <c r="FF346" s="202"/>
      <c r="FG346" s="202"/>
      <c r="FH346" s="202"/>
      <c r="FI346" s="202"/>
      <c r="FJ346" s="202"/>
      <c r="FK346" s="202"/>
      <c r="FL346" s="202"/>
      <c r="FM346" s="202"/>
      <c r="FN346" s="202"/>
      <c r="FO346" s="202"/>
      <c r="FP346" s="202"/>
      <c r="FQ346" s="202"/>
      <c r="FR346" s="202"/>
      <c r="FS346" s="202"/>
      <c r="FT346" s="202"/>
      <c r="FU346" s="202"/>
      <c r="FV346" s="202"/>
      <c r="FW346" s="202"/>
      <c r="FX346" s="202"/>
      <c r="FY346" s="202"/>
      <c r="FZ346" s="202"/>
      <c r="GA346" s="202"/>
      <c r="GB346" s="202"/>
    </row>
    <row r="347" spans="1:184" x14ac:dyDescent="0.2">
      <c r="A347" s="205" t="str">
        <f t="shared" si="6"/>
        <v/>
      </c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  <c r="BF347" s="202"/>
      <c r="BG347" s="202"/>
      <c r="BH347" s="202"/>
      <c r="BI347" s="202"/>
      <c r="BJ347" s="202"/>
      <c r="BK347" s="202"/>
      <c r="BL347" s="202"/>
      <c r="BM347" s="202"/>
      <c r="BN347" s="202"/>
      <c r="BO347" s="202"/>
      <c r="BP347" s="202"/>
      <c r="BQ347" s="202"/>
      <c r="BR347" s="202"/>
      <c r="BS347" s="202"/>
      <c r="BT347" s="202"/>
      <c r="BU347" s="202"/>
      <c r="BV347" s="202"/>
      <c r="BW347" s="202"/>
      <c r="BX347" s="202"/>
      <c r="BY347" s="202"/>
      <c r="BZ347" s="202"/>
      <c r="CA347" s="202"/>
      <c r="CB347" s="202"/>
      <c r="CC347" s="202"/>
      <c r="CD347" s="202"/>
      <c r="CE347" s="202"/>
      <c r="CF347" s="202"/>
      <c r="CG347" s="202"/>
      <c r="CH347" s="202"/>
      <c r="CI347" s="202"/>
      <c r="CJ347" s="202"/>
      <c r="CK347" s="202"/>
      <c r="CL347" s="202"/>
      <c r="CM347" s="202"/>
      <c r="CN347" s="202"/>
      <c r="CO347" s="202"/>
      <c r="CP347" s="202"/>
      <c r="CQ347" s="202"/>
      <c r="CR347" s="202"/>
      <c r="CS347" s="202"/>
      <c r="CT347" s="202"/>
      <c r="CU347" s="202"/>
      <c r="CV347" s="202"/>
      <c r="CW347" s="202"/>
      <c r="CX347" s="202"/>
      <c r="CY347" s="202"/>
      <c r="CZ347" s="202"/>
      <c r="DA347" s="202"/>
      <c r="DB347" s="202"/>
      <c r="DC347" s="202"/>
      <c r="DD347" s="202"/>
      <c r="DE347" s="202"/>
      <c r="DF347" s="202"/>
      <c r="DG347" s="202"/>
      <c r="DH347" s="202"/>
      <c r="DI347" s="202"/>
      <c r="DJ347" s="202"/>
      <c r="DK347" s="202"/>
      <c r="DL347" s="202"/>
      <c r="DM347" s="202"/>
      <c r="DN347" s="202"/>
      <c r="DO347" s="202"/>
      <c r="DP347" s="202"/>
      <c r="DQ347" s="202"/>
      <c r="DR347" s="202"/>
      <c r="DS347" s="202"/>
      <c r="DT347" s="202"/>
      <c r="DU347" s="202"/>
      <c r="DV347" s="202"/>
      <c r="DW347" s="202"/>
      <c r="DX347" s="202"/>
      <c r="DY347" s="202"/>
      <c r="DZ347" s="202"/>
      <c r="EA347" s="202"/>
      <c r="EB347" s="202"/>
      <c r="EC347" s="202"/>
      <c r="ED347" s="202"/>
      <c r="EE347" s="202"/>
      <c r="EF347" s="202"/>
      <c r="EG347" s="202"/>
      <c r="EH347" s="202"/>
      <c r="EI347" s="202"/>
      <c r="EJ347" s="202"/>
      <c r="EK347" s="202"/>
      <c r="EL347" s="202"/>
      <c r="EM347" s="202"/>
      <c r="EN347" s="202"/>
      <c r="EO347" s="202"/>
      <c r="EP347" s="202"/>
      <c r="EQ347" s="202"/>
      <c r="ER347" s="202"/>
      <c r="ES347" s="202"/>
      <c r="ET347" s="202"/>
      <c r="EU347" s="202"/>
      <c r="EV347" s="202"/>
      <c r="EW347" s="202"/>
      <c r="EX347" s="202"/>
      <c r="EY347" s="202"/>
      <c r="EZ347" s="202"/>
      <c r="FA347" s="202"/>
      <c r="FB347" s="202"/>
      <c r="FC347" s="202"/>
      <c r="FD347" s="202"/>
      <c r="FE347" s="202"/>
      <c r="FF347" s="202"/>
      <c r="FG347" s="202"/>
      <c r="FH347" s="202"/>
      <c r="FI347" s="202"/>
      <c r="FJ347" s="202"/>
      <c r="FK347" s="202"/>
      <c r="FL347" s="202"/>
      <c r="FM347" s="202"/>
      <c r="FN347" s="202"/>
      <c r="FO347" s="202"/>
      <c r="FP347" s="202"/>
      <c r="FQ347" s="202"/>
      <c r="FR347" s="202"/>
      <c r="FS347" s="202"/>
      <c r="FT347" s="202"/>
      <c r="FU347" s="202"/>
      <c r="FV347" s="202"/>
      <c r="FW347" s="202"/>
      <c r="FX347" s="202"/>
      <c r="FY347" s="202"/>
      <c r="FZ347" s="202"/>
      <c r="GA347" s="202"/>
      <c r="GB347" s="202"/>
    </row>
    <row r="348" spans="1:184" x14ac:dyDescent="0.2">
      <c r="A348" s="205" t="str">
        <f t="shared" si="6"/>
        <v/>
      </c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  <c r="BF348" s="202"/>
      <c r="BG348" s="202"/>
      <c r="BH348" s="202"/>
      <c r="BI348" s="202"/>
      <c r="BJ348" s="202"/>
      <c r="BK348" s="202"/>
      <c r="BL348" s="202"/>
      <c r="BM348" s="202"/>
      <c r="BN348" s="202"/>
      <c r="BO348" s="202"/>
      <c r="BP348" s="202"/>
      <c r="BQ348" s="202"/>
      <c r="BR348" s="202"/>
      <c r="BS348" s="202"/>
      <c r="BT348" s="202"/>
      <c r="BU348" s="202"/>
      <c r="BV348" s="202"/>
      <c r="BW348" s="202"/>
      <c r="BX348" s="202"/>
      <c r="BY348" s="202"/>
      <c r="BZ348" s="202"/>
      <c r="CA348" s="202"/>
      <c r="CB348" s="202"/>
      <c r="CC348" s="202"/>
      <c r="CD348" s="202"/>
      <c r="CE348" s="202"/>
      <c r="CF348" s="202"/>
      <c r="CG348" s="202"/>
      <c r="CH348" s="202"/>
      <c r="CI348" s="202"/>
      <c r="CJ348" s="202"/>
      <c r="CK348" s="202"/>
      <c r="CL348" s="202"/>
      <c r="CM348" s="202"/>
      <c r="CN348" s="202"/>
      <c r="CO348" s="202"/>
      <c r="CP348" s="202"/>
      <c r="CQ348" s="202"/>
      <c r="CR348" s="202"/>
      <c r="CS348" s="202"/>
      <c r="CT348" s="202"/>
      <c r="CU348" s="202"/>
      <c r="CV348" s="202"/>
      <c r="CW348" s="202"/>
      <c r="CX348" s="202"/>
      <c r="CY348" s="202"/>
      <c r="CZ348" s="202"/>
      <c r="DA348" s="202"/>
      <c r="DB348" s="202"/>
      <c r="DC348" s="202"/>
      <c r="DD348" s="202"/>
      <c r="DE348" s="202"/>
      <c r="DF348" s="202"/>
      <c r="DG348" s="202"/>
      <c r="DH348" s="202"/>
      <c r="DI348" s="202"/>
      <c r="DJ348" s="202"/>
      <c r="DK348" s="202"/>
      <c r="DL348" s="202"/>
      <c r="DM348" s="202"/>
      <c r="DN348" s="202"/>
      <c r="DO348" s="202"/>
      <c r="DP348" s="202"/>
      <c r="DQ348" s="202"/>
      <c r="DR348" s="202"/>
      <c r="DS348" s="202"/>
      <c r="DT348" s="202"/>
      <c r="DU348" s="202"/>
      <c r="DV348" s="202"/>
      <c r="DW348" s="202"/>
      <c r="DX348" s="202"/>
      <c r="DY348" s="202"/>
      <c r="DZ348" s="202"/>
      <c r="EA348" s="202"/>
      <c r="EB348" s="202"/>
      <c r="EC348" s="202"/>
      <c r="ED348" s="202"/>
      <c r="EE348" s="202"/>
      <c r="EF348" s="202"/>
      <c r="EG348" s="202"/>
      <c r="EH348" s="202"/>
      <c r="EI348" s="202"/>
      <c r="EJ348" s="202"/>
      <c r="EK348" s="202"/>
      <c r="EL348" s="202"/>
      <c r="EM348" s="202"/>
      <c r="EN348" s="202"/>
      <c r="EO348" s="202"/>
      <c r="EP348" s="202"/>
      <c r="EQ348" s="202"/>
      <c r="ER348" s="202"/>
      <c r="ES348" s="202"/>
      <c r="ET348" s="202"/>
      <c r="EU348" s="202"/>
      <c r="EV348" s="202"/>
      <c r="EW348" s="202"/>
      <c r="EX348" s="202"/>
      <c r="EY348" s="202"/>
      <c r="EZ348" s="202"/>
      <c r="FA348" s="202"/>
      <c r="FB348" s="202"/>
      <c r="FC348" s="202"/>
      <c r="FD348" s="202"/>
      <c r="FE348" s="202"/>
      <c r="FF348" s="202"/>
      <c r="FG348" s="202"/>
      <c r="FH348" s="202"/>
      <c r="FI348" s="202"/>
      <c r="FJ348" s="202"/>
      <c r="FK348" s="202"/>
      <c r="FL348" s="202"/>
      <c r="FM348" s="202"/>
      <c r="FN348" s="202"/>
      <c r="FO348" s="202"/>
      <c r="FP348" s="202"/>
      <c r="FQ348" s="202"/>
      <c r="FR348" s="202"/>
      <c r="FS348" s="202"/>
      <c r="FT348" s="202"/>
      <c r="FU348" s="202"/>
      <c r="FV348" s="202"/>
      <c r="FW348" s="202"/>
      <c r="FX348" s="202"/>
      <c r="FY348" s="202"/>
      <c r="FZ348" s="202"/>
      <c r="GA348" s="202"/>
      <c r="GB348" s="202"/>
    </row>
    <row r="349" spans="1:184" x14ac:dyDescent="0.2">
      <c r="A349" s="205" t="str">
        <f t="shared" si="6"/>
        <v/>
      </c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  <c r="BF349" s="202"/>
      <c r="BG349" s="202"/>
      <c r="BH349" s="202"/>
      <c r="BI349" s="202"/>
      <c r="BJ349" s="202"/>
      <c r="BK349" s="202"/>
      <c r="BL349" s="202"/>
      <c r="BM349" s="202"/>
      <c r="BN349" s="202"/>
      <c r="BO349" s="202"/>
      <c r="BP349" s="202"/>
      <c r="BQ349" s="202"/>
      <c r="BR349" s="202"/>
      <c r="BS349" s="202"/>
      <c r="BT349" s="202"/>
      <c r="BU349" s="202"/>
      <c r="BV349" s="202"/>
      <c r="BW349" s="202"/>
      <c r="BX349" s="202"/>
      <c r="BY349" s="202"/>
      <c r="BZ349" s="202"/>
      <c r="CA349" s="202"/>
      <c r="CB349" s="202"/>
      <c r="CC349" s="202"/>
      <c r="CD349" s="202"/>
      <c r="CE349" s="202"/>
      <c r="CF349" s="202"/>
      <c r="CG349" s="202"/>
      <c r="CH349" s="202"/>
      <c r="CI349" s="202"/>
      <c r="CJ349" s="202"/>
      <c r="CK349" s="202"/>
      <c r="CL349" s="202"/>
      <c r="CM349" s="202"/>
      <c r="CN349" s="202"/>
      <c r="CO349" s="202"/>
      <c r="CP349" s="202"/>
      <c r="CQ349" s="202"/>
      <c r="CR349" s="202"/>
      <c r="CS349" s="202"/>
      <c r="CT349" s="202"/>
      <c r="CU349" s="202"/>
      <c r="CV349" s="202"/>
      <c r="CW349" s="202"/>
      <c r="CX349" s="202"/>
      <c r="CY349" s="202"/>
      <c r="CZ349" s="202"/>
      <c r="DA349" s="202"/>
      <c r="DB349" s="202"/>
      <c r="DC349" s="202"/>
      <c r="DD349" s="202"/>
      <c r="DE349" s="202"/>
      <c r="DF349" s="202"/>
      <c r="DG349" s="202"/>
      <c r="DH349" s="202"/>
      <c r="DI349" s="202"/>
      <c r="DJ349" s="202"/>
      <c r="DK349" s="202"/>
      <c r="DL349" s="202"/>
      <c r="DM349" s="202"/>
      <c r="DN349" s="202"/>
      <c r="DO349" s="202"/>
      <c r="DP349" s="202"/>
      <c r="DQ349" s="202"/>
      <c r="DR349" s="202"/>
      <c r="DS349" s="202"/>
      <c r="DT349" s="202"/>
      <c r="DU349" s="202"/>
      <c r="DV349" s="202"/>
      <c r="DW349" s="202"/>
      <c r="DX349" s="202"/>
      <c r="DY349" s="202"/>
      <c r="DZ349" s="202"/>
      <c r="EA349" s="202"/>
      <c r="EB349" s="202"/>
      <c r="EC349" s="202"/>
      <c r="ED349" s="202"/>
      <c r="EE349" s="202"/>
      <c r="EF349" s="202"/>
      <c r="EG349" s="202"/>
      <c r="EH349" s="202"/>
      <c r="EI349" s="202"/>
      <c r="EJ349" s="202"/>
      <c r="EK349" s="202"/>
      <c r="EL349" s="202"/>
      <c r="EM349" s="202"/>
      <c r="EN349" s="202"/>
      <c r="EO349" s="202"/>
      <c r="EP349" s="202"/>
      <c r="EQ349" s="202"/>
      <c r="ER349" s="202"/>
      <c r="ES349" s="202"/>
      <c r="ET349" s="202"/>
      <c r="EU349" s="202"/>
      <c r="EV349" s="202"/>
      <c r="EW349" s="202"/>
      <c r="EX349" s="202"/>
      <c r="EY349" s="202"/>
      <c r="EZ349" s="202"/>
      <c r="FA349" s="202"/>
      <c r="FB349" s="202"/>
      <c r="FC349" s="202"/>
      <c r="FD349" s="202"/>
      <c r="FE349" s="202"/>
      <c r="FF349" s="202"/>
      <c r="FG349" s="202"/>
      <c r="FH349" s="202"/>
      <c r="FI349" s="202"/>
      <c r="FJ349" s="202"/>
      <c r="FK349" s="202"/>
      <c r="FL349" s="202"/>
      <c r="FM349" s="202"/>
      <c r="FN349" s="202"/>
      <c r="FO349" s="202"/>
      <c r="FP349" s="202"/>
      <c r="FQ349" s="202"/>
      <c r="FR349" s="202"/>
      <c r="FS349" s="202"/>
      <c r="FT349" s="202"/>
      <c r="FU349" s="202"/>
      <c r="FV349" s="202"/>
      <c r="FW349" s="202"/>
      <c r="FX349" s="202"/>
      <c r="FY349" s="202"/>
      <c r="FZ349" s="202"/>
      <c r="GA349" s="202"/>
      <c r="GB349" s="202"/>
    </row>
    <row r="350" spans="1:184" x14ac:dyDescent="0.2">
      <c r="A350" s="205" t="str">
        <f t="shared" si="6"/>
        <v/>
      </c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  <c r="BF350" s="202"/>
      <c r="BG350" s="202"/>
      <c r="BH350" s="202"/>
      <c r="BI350" s="202"/>
      <c r="BJ350" s="202"/>
      <c r="BK350" s="202"/>
      <c r="BL350" s="202"/>
      <c r="BM350" s="202"/>
      <c r="BN350" s="202"/>
      <c r="BO350" s="202"/>
      <c r="BP350" s="202"/>
      <c r="BQ350" s="202"/>
      <c r="BR350" s="202"/>
      <c r="BS350" s="202"/>
      <c r="BT350" s="202"/>
      <c r="BU350" s="202"/>
      <c r="BV350" s="202"/>
      <c r="BW350" s="202"/>
      <c r="BX350" s="202"/>
      <c r="BY350" s="202"/>
      <c r="BZ350" s="202"/>
      <c r="CA350" s="202"/>
      <c r="CB350" s="202"/>
      <c r="CC350" s="202"/>
      <c r="CD350" s="202"/>
      <c r="CE350" s="202"/>
      <c r="CF350" s="202"/>
      <c r="CG350" s="202"/>
      <c r="CH350" s="202"/>
      <c r="CI350" s="202"/>
      <c r="CJ350" s="202"/>
      <c r="CK350" s="202"/>
      <c r="CL350" s="202"/>
      <c r="CM350" s="202"/>
      <c r="CN350" s="202"/>
      <c r="CO350" s="202"/>
      <c r="CP350" s="202"/>
      <c r="CQ350" s="202"/>
      <c r="CR350" s="202"/>
      <c r="CS350" s="202"/>
      <c r="CT350" s="202"/>
      <c r="CU350" s="202"/>
      <c r="CV350" s="202"/>
      <c r="CW350" s="202"/>
      <c r="CX350" s="202"/>
      <c r="CY350" s="202"/>
      <c r="CZ350" s="202"/>
      <c r="DA350" s="202"/>
      <c r="DB350" s="202"/>
      <c r="DC350" s="202"/>
      <c r="DD350" s="202"/>
      <c r="DE350" s="202"/>
      <c r="DF350" s="202"/>
      <c r="DG350" s="202"/>
      <c r="DH350" s="202"/>
      <c r="DI350" s="202"/>
      <c r="DJ350" s="202"/>
      <c r="DK350" s="202"/>
      <c r="DL350" s="202"/>
      <c r="DM350" s="202"/>
      <c r="DN350" s="202"/>
      <c r="DO350" s="202"/>
      <c r="DP350" s="202"/>
      <c r="DQ350" s="202"/>
      <c r="DR350" s="202"/>
      <c r="DS350" s="202"/>
      <c r="DT350" s="202"/>
      <c r="DU350" s="202"/>
      <c r="DV350" s="202"/>
      <c r="DW350" s="202"/>
      <c r="DX350" s="202"/>
      <c r="DY350" s="202"/>
      <c r="DZ350" s="202"/>
      <c r="EA350" s="202"/>
      <c r="EB350" s="202"/>
      <c r="EC350" s="202"/>
      <c r="ED350" s="202"/>
      <c r="EE350" s="202"/>
      <c r="EF350" s="202"/>
      <c r="EG350" s="202"/>
      <c r="EH350" s="202"/>
      <c r="EI350" s="202"/>
      <c r="EJ350" s="202"/>
      <c r="EK350" s="202"/>
      <c r="EL350" s="202"/>
      <c r="EM350" s="202"/>
      <c r="EN350" s="202"/>
      <c r="EO350" s="202"/>
      <c r="EP350" s="202"/>
      <c r="EQ350" s="202"/>
      <c r="ER350" s="202"/>
      <c r="ES350" s="202"/>
      <c r="ET350" s="202"/>
      <c r="EU350" s="202"/>
      <c r="EV350" s="202"/>
      <c r="EW350" s="202"/>
      <c r="EX350" s="202"/>
      <c r="EY350" s="202"/>
      <c r="EZ350" s="202"/>
      <c r="FA350" s="202"/>
      <c r="FB350" s="202"/>
      <c r="FC350" s="202"/>
      <c r="FD350" s="202"/>
      <c r="FE350" s="202"/>
      <c r="FF350" s="202"/>
      <c r="FG350" s="202"/>
      <c r="FH350" s="202"/>
      <c r="FI350" s="202"/>
      <c r="FJ350" s="202"/>
      <c r="FK350" s="202"/>
      <c r="FL350" s="202"/>
      <c r="FM350" s="202"/>
      <c r="FN350" s="202"/>
      <c r="FO350" s="202"/>
      <c r="FP350" s="202"/>
      <c r="FQ350" s="202"/>
      <c r="FR350" s="202"/>
      <c r="FS350" s="202"/>
      <c r="FT350" s="202"/>
      <c r="FU350" s="202"/>
      <c r="FV350" s="202"/>
      <c r="FW350" s="202"/>
      <c r="FX350" s="202"/>
      <c r="FY350" s="202"/>
      <c r="FZ350" s="202"/>
      <c r="GA350" s="202"/>
      <c r="GB350" s="202"/>
    </row>
    <row r="351" spans="1:184" x14ac:dyDescent="0.2">
      <c r="A351" s="205" t="str">
        <f t="shared" si="6"/>
        <v/>
      </c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  <c r="BF351" s="202"/>
      <c r="BG351" s="202"/>
      <c r="BH351" s="202"/>
      <c r="BI351" s="202"/>
      <c r="BJ351" s="202"/>
      <c r="BK351" s="202"/>
      <c r="BL351" s="202"/>
      <c r="BM351" s="202"/>
      <c r="BN351" s="202"/>
      <c r="BO351" s="202"/>
      <c r="BP351" s="202"/>
      <c r="BQ351" s="202"/>
      <c r="BR351" s="202"/>
      <c r="BS351" s="202"/>
      <c r="BT351" s="202"/>
      <c r="BU351" s="202"/>
      <c r="BV351" s="202"/>
      <c r="BW351" s="202"/>
      <c r="BX351" s="202"/>
      <c r="BY351" s="202"/>
      <c r="BZ351" s="202"/>
      <c r="CA351" s="202"/>
      <c r="CB351" s="202"/>
      <c r="CC351" s="202"/>
      <c r="CD351" s="202"/>
      <c r="CE351" s="202"/>
      <c r="CF351" s="202"/>
      <c r="CG351" s="202"/>
      <c r="CH351" s="202"/>
      <c r="CI351" s="202"/>
      <c r="CJ351" s="202"/>
      <c r="CK351" s="202"/>
      <c r="CL351" s="202"/>
      <c r="CM351" s="202"/>
      <c r="CN351" s="202"/>
      <c r="CO351" s="202"/>
      <c r="CP351" s="202"/>
      <c r="CQ351" s="202"/>
      <c r="CR351" s="202"/>
      <c r="CS351" s="202"/>
      <c r="CT351" s="202"/>
      <c r="CU351" s="202"/>
      <c r="CV351" s="202"/>
      <c r="CW351" s="202"/>
      <c r="CX351" s="202"/>
      <c r="CY351" s="202"/>
      <c r="CZ351" s="202"/>
      <c r="DA351" s="202"/>
      <c r="DB351" s="202"/>
      <c r="DC351" s="202"/>
      <c r="DD351" s="202"/>
      <c r="DE351" s="202"/>
      <c r="DF351" s="202"/>
      <c r="DG351" s="202"/>
      <c r="DH351" s="202"/>
      <c r="DI351" s="202"/>
      <c r="DJ351" s="202"/>
      <c r="DK351" s="202"/>
      <c r="DL351" s="202"/>
      <c r="DM351" s="202"/>
      <c r="DN351" s="202"/>
      <c r="DO351" s="202"/>
      <c r="DP351" s="202"/>
      <c r="DQ351" s="202"/>
      <c r="DR351" s="202"/>
      <c r="DS351" s="202"/>
      <c r="DT351" s="202"/>
      <c r="DU351" s="202"/>
      <c r="DV351" s="202"/>
      <c r="DW351" s="202"/>
      <c r="DX351" s="202"/>
      <c r="DY351" s="202"/>
      <c r="DZ351" s="202"/>
      <c r="EA351" s="202"/>
      <c r="EB351" s="202"/>
      <c r="EC351" s="202"/>
      <c r="ED351" s="202"/>
      <c r="EE351" s="202"/>
      <c r="EF351" s="202"/>
      <c r="EG351" s="202"/>
      <c r="EH351" s="202"/>
      <c r="EI351" s="202"/>
      <c r="EJ351" s="202"/>
      <c r="EK351" s="202"/>
      <c r="EL351" s="202"/>
      <c r="EM351" s="202"/>
      <c r="EN351" s="202"/>
      <c r="EO351" s="202"/>
      <c r="EP351" s="202"/>
      <c r="EQ351" s="202"/>
      <c r="ER351" s="202"/>
      <c r="ES351" s="202"/>
      <c r="ET351" s="202"/>
      <c r="EU351" s="202"/>
      <c r="EV351" s="202"/>
      <c r="EW351" s="202"/>
      <c r="EX351" s="202"/>
      <c r="EY351" s="202"/>
      <c r="EZ351" s="202"/>
      <c r="FA351" s="202"/>
      <c r="FB351" s="202"/>
      <c r="FC351" s="202"/>
      <c r="FD351" s="202"/>
      <c r="FE351" s="202"/>
      <c r="FF351" s="202"/>
      <c r="FG351" s="202"/>
      <c r="FH351" s="202"/>
      <c r="FI351" s="202"/>
      <c r="FJ351" s="202"/>
      <c r="FK351" s="202"/>
      <c r="FL351" s="202"/>
      <c r="FM351" s="202"/>
      <c r="FN351" s="202"/>
      <c r="FO351" s="202"/>
      <c r="FP351" s="202"/>
      <c r="FQ351" s="202"/>
      <c r="FR351" s="202"/>
      <c r="FS351" s="202"/>
      <c r="FT351" s="202"/>
      <c r="FU351" s="202"/>
      <c r="FV351" s="202"/>
      <c r="FW351" s="202"/>
      <c r="FX351" s="202"/>
      <c r="FY351" s="202"/>
      <c r="FZ351" s="202"/>
      <c r="GA351" s="202"/>
      <c r="GB351" s="202"/>
    </row>
    <row r="352" spans="1:184" x14ac:dyDescent="0.2">
      <c r="A352" s="205" t="str">
        <f t="shared" si="6"/>
        <v/>
      </c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  <c r="BF352" s="202"/>
      <c r="BG352" s="202"/>
      <c r="BH352" s="202"/>
      <c r="BI352" s="202"/>
      <c r="BJ352" s="202"/>
      <c r="BK352" s="202"/>
      <c r="BL352" s="202"/>
      <c r="BM352" s="202"/>
      <c r="BN352" s="202"/>
      <c r="BO352" s="202"/>
      <c r="BP352" s="202"/>
      <c r="BQ352" s="202"/>
      <c r="BR352" s="202"/>
      <c r="BS352" s="202"/>
      <c r="BT352" s="202"/>
      <c r="BU352" s="202"/>
      <c r="BV352" s="202"/>
      <c r="BW352" s="202"/>
      <c r="BX352" s="202"/>
      <c r="BY352" s="202"/>
      <c r="BZ352" s="202"/>
      <c r="CA352" s="202"/>
      <c r="CB352" s="202"/>
      <c r="CC352" s="202"/>
      <c r="CD352" s="202"/>
      <c r="CE352" s="202"/>
      <c r="CF352" s="202"/>
      <c r="CG352" s="202"/>
      <c r="CH352" s="202"/>
      <c r="CI352" s="202"/>
      <c r="CJ352" s="202"/>
      <c r="CK352" s="202"/>
      <c r="CL352" s="202"/>
      <c r="CM352" s="202"/>
      <c r="CN352" s="202"/>
      <c r="CO352" s="202"/>
      <c r="CP352" s="202"/>
      <c r="CQ352" s="202"/>
      <c r="CR352" s="202"/>
      <c r="CS352" s="202"/>
      <c r="CT352" s="202"/>
      <c r="CU352" s="202"/>
      <c r="CV352" s="202"/>
      <c r="CW352" s="202"/>
      <c r="CX352" s="202"/>
      <c r="CY352" s="202"/>
      <c r="CZ352" s="202"/>
      <c r="DA352" s="202"/>
      <c r="DB352" s="202"/>
      <c r="DC352" s="202"/>
      <c r="DD352" s="202"/>
      <c r="DE352" s="202"/>
      <c r="DF352" s="202"/>
      <c r="DG352" s="202"/>
      <c r="DH352" s="202"/>
      <c r="DI352" s="202"/>
      <c r="DJ352" s="202"/>
      <c r="DK352" s="202"/>
      <c r="DL352" s="202"/>
      <c r="DM352" s="202"/>
      <c r="DN352" s="202"/>
      <c r="DO352" s="202"/>
      <c r="DP352" s="202"/>
      <c r="DQ352" s="202"/>
      <c r="DR352" s="202"/>
      <c r="DS352" s="202"/>
      <c r="DT352" s="202"/>
      <c r="DU352" s="202"/>
      <c r="DV352" s="202"/>
      <c r="DW352" s="202"/>
      <c r="DX352" s="202"/>
      <c r="DY352" s="202"/>
      <c r="DZ352" s="202"/>
      <c r="EA352" s="202"/>
      <c r="EB352" s="202"/>
      <c r="EC352" s="202"/>
      <c r="ED352" s="202"/>
      <c r="EE352" s="202"/>
      <c r="EF352" s="202"/>
      <c r="EG352" s="202"/>
      <c r="EH352" s="202"/>
      <c r="EI352" s="202"/>
      <c r="EJ352" s="202"/>
      <c r="EK352" s="202"/>
      <c r="EL352" s="202"/>
      <c r="EM352" s="202"/>
      <c r="EN352" s="202"/>
      <c r="EO352" s="202"/>
      <c r="EP352" s="202"/>
      <c r="EQ352" s="202"/>
      <c r="ER352" s="202"/>
      <c r="ES352" s="202"/>
      <c r="ET352" s="202"/>
      <c r="EU352" s="202"/>
      <c r="EV352" s="202"/>
      <c r="EW352" s="202"/>
      <c r="EX352" s="202"/>
      <c r="EY352" s="202"/>
      <c r="EZ352" s="202"/>
      <c r="FA352" s="202"/>
      <c r="FB352" s="202"/>
      <c r="FC352" s="202"/>
      <c r="FD352" s="202"/>
      <c r="FE352" s="202"/>
      <c r="FF352" s="202"/>
      <c r="FG352" s="202"/>
      <c r="FH352" s="202"/>
      <c r="FI352" s="202"/>
      <c r="FJ352" s="202"/>
      <c r="FK352" s="202"/>
      <c r="FL352" s="202"/>
      <c r="FM352" s="202"/>
      <c r="FN352" s="202"/>
      <c r="FO352" s="202"/>
      <c r="FP352" s="202"/>
      <c r="FQ352" s="202"/>
      <c r="FR352" s="202"/>
      <c r="FS352" s="202"/>
      <c r="FT352" s="202"/>
      <c r="FU352" s="202"/>
      <c r="FV352" s="202"/>
      <c r="FW352" s="202"/>
      <c r="FX352" s="202"/>
      <c r="FY352" s="202"/>
      <c r="FZ352" s="202"/>
      <c r="GA352" s="202"/>
      <c r="GB352" s="202"/>
    </row>
    <row r="353" spans="1:184" x14ac:dyDescent="0.2">
      <c r="A353" s="205" t="str">
        <f t="shared" si="6"/>
        <v/>
      </c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  <c r="BF353" s="202"/>
      <c r="BG353" s="202"/>
      <c r="BH353" s="202"/>
      <c r="BI353" s="202"/>
      <c r="BJ353" s="202"/>
      <c r="BK353" s="202"/>
      <c r="BL353" s="202"/>
      <c r="BM353" s="202"/>
      <c r="BN353" s="202"/>
      <c r="BO353" s="202"/>
      <c r="BP353" s="202"/>
      <c r="BQ353" s="202"/>
      <c r="BR353" s="202"/>
      <c r="BS353" s="202"/>
      <c r="BT353" s="202"/>
      <c r="BU353" s="202"/>
      <c r="BV353" s="202"/>
      <c r="BW353" s="202"/>
      <c r="BX353" s="202"/>
      <c r="BY353" s="202"/>
      <c r="BZ353" s="202"/>
      <c r="CA353" s="202"/>
      <c r="CB353" s="202"/>
      <c r="CC353" s="202"/>
      <c r="CD353" s="202"/>
      <c r="CE353" s="202"/>
      <c r="CF353" s="202"/>
      <c r="CG353" s="202"/>
      <c r="CH353" s="202"/>
      <c r="CI353" s="202"/>
      <c r="CJ353" s="202"/>
      <c r="CK353" s="202"/>
      <c r="CL353" s="202"/>
      <c r="CM353" s="202"/>
      <c r="CN353" s="202"/>
      <c r="CO353" s="202"/>
      <c r="CP353" s="202"/>
      <c r="CQ353" s="202"/>
      <c r="CR353" s="202"/>
      <c r="CS353" s="202"/>
      <c r="CT353" s="202"/>
      <c r="CU353" s="202"/>
      <c r="CV353" s="202"/>
      <c r="CW353" s="202"/>
      <c r="CX353" s="202"/>
      <c r="CY353" s="202"/>
      <c r="CZ353" s="202"/>
      <c r="DA353" s="202"/>
      <c r="DB353" s="202"/>
      <c r="DC353" s="202"/>
      <c r="DD353" s="202"/>
      <c r="DE353" s="202"/>
      <c r="DF353" s="202"/>
      <c r="DG353" s="202"/>
      <c r="DH353" s="202"/>
      <c r="DI353" s="202"/>
      <c r="DJ353" s="202"/>
      <c r="DK353" s="202"/>
      <c r="DL353" s="202"/>
      <c r="DM353" s="202"/>
      <c r="DN353" s="202"/>
      <c r="DO353" s="202"/>
      <c r="DP353" s="202"/>
      <c r="DQ353" s="202"/>
      <c r="DR353" s="202"/>
      <c r="DS353" s="202"/>
      <c r="DT353" s="202"/>
      <c r="DU353" s="202"/>
      <c r="DV353" s="202"/>
      <c r="DW353" s="202"/>
      <c r="DX353" s="202"/>
      <c r="DY353" s="202"/>
      <c r="DZ353" s="202"/>
      <c r="EA353" s="202"/>
      <c r="EB353" s="202"/>
      <c r="EC353" s="202"/>
      <c r="ED353" s="202"/>
      <c r="EE353" s="202"/>
      <c r="EF353" s="202"/>
      <c r="EG353" s="202"/>
      <c r="EH353" s="202"/>
      <c r="EI353" s="202"/>
      <c r="EJ353" s="202"/>
      <c r="EK353" s="202"/>
      <c r="EL353" s="202"/>
      <c r="EM353" s="202"/>
      <c r="EN353" s="202"/>
      <c r="EO353" s="202"/>
      <c r="EP353" s="202"/>
      <c r="EQ353" s="202"/>
      <c r="ER353" s="202"/>
      <c r="ES353" s="202"/>
      <c r="ET353" s="202"/>
      <c r="EU353" s="202"/>
      <c r="EV353" s="202"/>
      <c r="EW353" s="202"/>
      <c r="EX353" s="202"/>
      <c r="EY353" s="202"/>
      <c r="EZ353" s="202"/>
      <c r="FA353" s="202"/>
      <c r="FB353" s="202"/>
      <c r="FC353" s="202"/>
      <c r="FD353" s="202"/>
      <c r="FE353" s="202"/>
      <c r="FF353" s="202"/>
      <c r="FG353" s="202"/>
      <c r="FH353" s="202"/>
      <c r="FI353" s="202"/>
      <c r="FJ353" s="202"/>
      <c r="FK353" s="202"/>
      <c r="FL353" s="202"/>
      <c r="FM353" s="202"/>
      <c r="FN353" s="202"/>
      <c r="FO353" s="202"/>
      <c r="FP353" s="202"/>
      <c r="FQ353" s="202"/>
      <c r="FR353" s="202"/>
      <c r="FS353" s="202"/>
      <c r="FT353" s="202"/>
      <c r="FU353" s="202"/>
      <c r="FV353" s="202"/>
      <c r="FW353" s="202"/>
      <c r="FX353" s="202"/>
      <c r="FY353" s="202"/>
      <c r="FZ353" s="202"/>
      <c r="GA353" s="202"/>
      <c r="GB353" s="202"/>
    </row>
    <row r="354" spans="1:184" x14ac:dyDescent="0.2">
      <c r="A354" s="205" t="str">
        <f t="shared" si="6"/>
        <v/>
      </c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  <c r="BF354" s="202"/>
      <c r="BG354" s="202"/>
      <c r="BH354" s="202"/>
      <c r="BI354" s="202"/>
      <c r="BJ354" s="202"/>
      <c r="BK354" s="202"/>
      <c r="BL354" s="202"/>
      <c r="BM354" s="202"/>
      <c r="BN354" s="202"/>
      <c r="BO354" s="202"/>
      <c r="BP354" s="202"/>
      <c r="BQ354" s="202"/>
      <c r="BR354" s="202"/>
      <c r="BS354" s="202"/>
      <c r="BT354" s="202"/>
      <c r="BU354" s="202"/>
      <c r="BV354" s="202"/>
      <c r="BW354" s="202"/>
      <c r="BX354" s="202"/>
      <c r="BY354" s="202"/>
      <c r="BZ354" s="202"/>
      <c r="CA354" s="202"/>
      <c r="CB354" s="202"/>
      <c r="CC354" s="202"/>
      <c r="CD354" s="202"/>
      <c r="CE354" s="202"/>
      <c r="CF354" s="202"/>
      <c r="CG354" s="202"/>
      <c r="CH354" s="202"/>
      <c r="CI354" s="202"/>
      <c r="CJ354" s="202"/>
      <c r="CK354" s="202"/>
      <c r="CL354" s="202"/>
      <c r="CM354" s="202"/>
      <c r="CN354" s="202"/>
      <c r="CO354" s="202"/>
      <c r="CP354" s="202"/>
      <c r="CQ354" s="202"/>
      <c r="CR354" s="202"/>
      <c r="CS354" s="202"/>
      <c r="CT354" s="202"/>
      <c r="CU354" s="202"/>
      <c r="CV354" s="202"/>
      <c r="CW354" s="202"/>
      <c r="CX354" s="202"/>
      <c r="CY354" s="202"/>
      <c r="CZ354" s="202"/>
      <c r="DA354" s="202"/>
      <c r="DB354" s="202"/>
      <c r="DC354" s="202"/>
      <c r="DD354" s="202"/>
      <c r="DE354" s="202"/>
      <c r="DF354" s="202"/>
      <c r="DG354" s="202"/>
      <c r="DH354" s="202"/>
      <c r="DI354" s="202"/>
      <c r="DJ354" s="202"/>
      <c r="DK354" s="202"/>
      <c r="DL354" s="202"/>
      <c r="DM354" s="202"/>
      <c r="DN354" s="202"/>
      <c r="DO354" s="202"/>
      <c r="DP354" s="202"/>
      <c r="DQ354" s="202"/>
      <c r="DR354" s="202"/>
      <c r="DS354" s="202"/>
      <c r="DT354" s="202"/>
      <c r="DU354" s="202"/>
      <c r="DV354" s="202"/>
      <c r="DW354" s="202"/>
      <c r="DX354" s="202"/>
      <c r="DY354" s="202"/>
      <c r="DZ354" s="202"/>
      <c r="EA354" s="202"/>
      <c r="EB354" s="202"/>
      <c r="EC354" s="202"/>
      <c r="ED354" s="202"/>
      <c r="EE354" s="202"/>
      <c r="EF354" s="202"/>
      <c r="EG354" s="202"/>
      <c r="EH354" s="202"/>
      <c r="EI354" s="202"/>
      <c r="EJ354" s="202"/>
      <c r="EK354" s="202"/>
      <c r="EL354" s="202"/>
      <c r="EM354" s="202"/>
      <c r="EN354" s="202"/>
      <c r="EO354" s="202"/>
      <c r="EP354" s="202"/>
      <c r="EQ354" s="202"/>
      <c r="ER354" s="202"/>
      <c r="ES354" s="202"/>
      <c r="ET354" s="202"/>
      <c r="EU354" s="202"/>
      <c r="EV354" s="202"/>
      <c r="EW354" s="202"/>
      <c r="EX354" s="202"/>
      <c r="EY354" s="202"/>
      <c r="EZ354" s="202"/>
      <c r="FA354" s="202"/>
      <c r="FB354" s="202"/>
      <c r="FC354" s="202"/>
      <c r="FD354" s="202"/>
      <c r="FE354" s="202"/>
      <c r="FF354" s="202"/>
      <c r="FG354" s="202"/>
      <c r="FH354" s="202"/>
      <c r="FI354" s="202"/>
      <c r="FJ354" s="202"/>
      <c r="FK354" s="202"/>
      <c r="FL354" s="202"/>
      <c r="FM354" s="202"/>
      <c r="FN354" s="202"/>
      <c r="FO354" s="202"/>
      <c r="FP354" s="202"/>
      <c r="FQ354" s="202"/>
      <c r="FR354" s="202"/>
      <c r="FS354" s="202"/>
      <c r="FT354" s="202"/>
      <c r="FU354" s="202"/>
      <c r="FV354" s="202"/>
      <c r="FW354" s="202"/>
      <c r="FX354" s="202"/>
      <c r="FY354" s="202"/>
      <c r="FZ354" s="202"/>
      <c r="GA354" s="202"/>
      <c r="GB354" s="202"/>
    </row>
    <row r="355" spans="1:184" x14ac:dyDescent="0.2">
      <c r="A355" s="205" t="str">
        <f t="shared" si="6"/>
        <v/>
      </c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  <c r="BF355" s="202"/>
      <c r="BG355" s="202"/>
      <c r="BH355" s="202"/>
      <c r="BI355" s="202"/>
      <c r="BJ355" s="202"/>
      <c r="BK355" s="202"/>
      <c r="BL355" s="202"/>
      <c r="BM355" s="202"/>
      <c r="BN355" s="202"/>
      <c r="BO355" s="202"/>
      <c r="BP355" s="202"/>
      <c r="BQ355" s="202"/>
      <c r="BR355" s="202"/>
      <c r="BS355" s="202"/>
      <c r="BT355" s="202"/>
      <c r="BU355" s="202"/>
      <c r="BV355" s="202"/>
      <c r="BW355" s="202"/>
      <c r="BX355" s="202"/>
      <c r="BY355" s="202"/>
      <c r="BZ355" s="202"/>
      <c r="CA355" s="202"/>
      <c r="CB355" s="202"/>
      <c r="CC355" s="202"/>
      <c r="CD355" s="202"/>
      <c r="CE355" s="202"/>
      <c r="CF355" s="202"/>
      <c r="CG355" s="202"/>
      <c r="CH355" s="202"/>
      <c r="CI355" s="202"/>
      <c r="CJ355" s="202"/>
      <c r="CK355" s="202"/>
      <c r="CL355" s="202"/>
      <c r="CM355" s="202"/>
      <c r="CN355" s="202"/>
      <c r="CO355" s="202"/>
      <c r="CP355" s="202"/>
      <c r="CQ355" s="202"/>
      <c r="CR355" s="202"/>
      <c r="CS355" s="202"/>
      <c r="CT355" s="202"/>
      <c r="CU355" s="202"/>
      <c r="CV355" s="202"/>
      <c r="CW355" s="202"/>
      <c r="CX355" s="202"/>
      <c r="CY355" s="202"/>
      <c r="CZ355" s="202"/>
      <c r="DA355" s="202"/>
      <c r="DB355" s="202"/>
      <c r="DC355" s="202"/>
      <c r="DD355" s="202"/>
      <c r="DE355" s="202"/>
      <c r="DF355" s="202"/>
      <c r="DG355" s="202"/>
      <c r="DH355" s="202"/>
      <c r="DI355" s="202"/>
      <c r="DJ355" s="202"/>
      <c r="DK355" s="202"/>
      <c r="DL355" s="202"/>
      <c r="DM355" s="202"/>
      <c r="DN355" s="202"/>
      <c r="DO355" s="202"/>
      <c r="DP355" s="202"/>
      <c r="DQ355" s="202"/>
      <c r="DR355" s="202"/>
      <c r="DS355" s="202"/>
      <c r="DT355" s="202"/>
      <c r="DU355" s="202"/>
      <c r="DV355" s="202"/>
      <c r="DW355" s="202"/>
      <c r="DX355" s="202"/>
      <c r="DY355" s="202"/>
      <c r="DZ355" s="202"/>
      <c r="EA355" s="202"/>
      <c r="EB355" s="202"/>
      <c r="EC355" s="202"/>
      <c r="ED355" s="202"/>
      <c r="EE355" s="202"/>
      <c r="EF355" s="202"/>
      <c r="EG355" s="202"/>
      <c r="EH355" s="202"/>
      <c r="EI355" s="202"/>
      <c r="EJ355" s="202"/>
      <c r="EK355" s="202"/>
      <c r="EL355" s="202"/>
      <c r="EM355" s="202"/>
      <c r="EN355" s="202"/>
      <c r="EO355" s="202"/>
      <c r="EP355" s="202"/>
      <c r="EQ355" s="202"/>
      <c r="ER355" s="202"/>
      <c r="ES355" s="202"/>
      <c r="ET355" s="202"/>
      <c r="EU355" s="202"/>
      <c r="EV355" s="202"/>
      <c r="EW355" s="202"/>
      <c r="EX355" s="202"/>
      <c r="EY355" s="202"/>
      <c r="EZ355" s="202"/>
      <c r="FA355" s="202"/>
      <c r="FB355" s="202"/>
      <c r="FC355" s="202"/>
      <c r="FD355" s="202"/>
      <c r="FE355" s="202"/>
      <c r="FF355" s="202"/>
      <c r="FG355" s="202"/>
      <c r="FH355" s="202"/>
      <c r="FI355" s="202"/>
      <c r="FJ355" s="202"/>
      <c r="FK355" s="202"/>
      <c r="FL355" s="202"/>
      <c r="FM355" s="202"/>
      <c r="FN355" s="202"/>
      <c r="FO355" s="202"/>
      <c r="FP355" s="202"/>
      <c r="FQ355" s="202"/>
      <c r="FR355" s="202"/>
      <c r="FS355" s="202"/>
      <c r="FT355" s="202"/>
      <c r="FU355" s="202"/>
      <c r="FV355" s="202"/>
      <c r="FW355" s="202"/>
      <c r="FX355" s="202"/>
      <c r="FY355" s="202"/>
      <c r="FZ355" s="202"/>
      <c r="GA355" s="202"/>
      <c r="GB355" s="202"/>
    </row>
    <row r="356" spans="1:184" x14ac:dyDescent="0.2">
      <c r="A356" s="205" t="str">
        <f t="shared" si="6"/>
        <v/>
      </c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  <c r="BF356" s="202"/>
      <c r="BG356" s="202"/>
      <c r="BH356" s="202"/>
      <c r="BI356" s="202"/>
      <c r="BJ356" s="202"/>
      <c r="BK356" s="202"/>
      <c r="BL356" s="202"/>
      <c r="BM356" s="202"/>
      <c r="BN356" s="202"/>
      <c r="BO356" s="202"/>
      <c r="BP356" s="202"/>
      <c r="BQ356" s="202"/>
      <c r="BR356" s="202"/>
      <c r="BS356" s="202"/>
      <c r="BT356" s="202"/>
      <c r="BU356" s="202"/>
      <c r="BV356" s="202"/>
      <c r="BW356" s="202"/>
      <c r="BX356" s="202"/>
      <c r="BY356" s="202"/>
      <c r="BZ356" s="202"/>
      <c r="CA356" s="202"/>
      <c r="CB356" s="202"/>
      <c r="CC356" s="202"/>
      <c r="CD356" s="202"/>
      <c r="CE356" s="202"/>
      <c r="CF356" s="202"/>
      <c r="CG356" s="202"/>
      <c r="CH356" s="202"/>
      <c r="CI356" s="202"/>
      <c r="CJ356" s="202"/>
      <c r="CK356" s="202"/>
      <c r="CL356" s="202"/>
      <c r="CM356" s="202"/>
      <c r="CN356" s="202"/>
      <c r="CO356" s="202"/>
      <c r="CP356" s="202"/>
      <c r="CQ356" s="202"/>
      <c r="CR356" s="202"/>
      <c r="CS356" s="202"/>
      <c r="CT356" s="202"/>
      <c r="CU356" s="202"/>
      <c r="CV356" s="202"/>
      <c r="CW356" s="202"/>
      <c r="CX356" s="202"/>
      <c r="CY356" s="202"/>
      <c r="CZ356" s="202"/>
      <c r="DA356" s="202"/>
      <c r="DB356" s="202"/>
      <c r="DC356" s="202"/>
      <c r="DD356" s="202"/>
      <c r="DE356" s="202"/>
      <c r="DF356" s="202"/>
      <c r="DG356" s="202"/>
      <c r="DH356" s="202"/>
      <c r="DI356" s="202"/>
      <c r="DJ356" s="202"/>
      <c r="DK356" s="202"/>
      <c r="DL356" s="202"/>
      <c r="DM356" s="202"/>
      <c r="DN356" s="202"/>
      <c r="DO356" s="202"/>
      <c r="DP356" s="202"/>
      <c r="DQ356" s="202"/>
      <c r="DR356" s="202"/>
      <c r="DS356" s="202"/>
      <c r="DT356" s="202"/>
      <c r="DU356" s="202"/>
      <c r="DV356" s="202"/>
      <c r="DW356" s="202"/>
      <c r="DX356" s="202"/>
      <c r="DY356" s="202"/>
      <c r="DZ356" s="202"/>
      <c r="EA356" s="202"/>
      <c r="EB356" s="202"/>
      <c r="EC356" s="202"/>
      <c r="ED356" s="202"/>
      <c r="EE356" s="202"/>
      <c r="EF356" s="202"/>
      <c r="EG356" s="202"/>
      <c r="EH356" s="202"/>
      <c r="EI356" s="202"/>
      <c r="EJ356" s="202"/>
      <c r="EK356" s="202"/>
      <c r="EL356" s="202"/>
      <c r="EM356" s="202"/>
      <c r="EN356" s="202"/>
      <c r="EO356" s="202"/>
      <c r="EP356" s="202"/>
      <c r="EQ356" s="202"/>
      <c r="ER356" s="202"/>
      <c r="ES356" s="202"/>
      <c r="ET356" s="202"/>
      <c r="EU356" s="202"/>
      <c r="EV356" s="202"/>
      <c r="EW356" s="202"/>
      <c r="EX356" s="202"/>
      <c r="EY356" s="202"/>
      <c r="EZ356" s="202"/>
      <c r="FA356" s="202"/>
      <c r="FB356" s="202"/>
      <c r="FC356" s="202"/>
      <c r="FD356" s="202"/>
      <c r="FE356" s="202"/>
      <c r="FF356" s="202"/>
      <c r="FG356" s="202"/>
      <c r="FH356" s="202"/>
      <c r="FI356" s="202"/>
      <c r="FJ356" s="202"/>
      <c r="FK356" s="202"/>
      <c r="FL356" s="202"/>
      <c r="FM356" s="202"/>
      <c r="FN356" s="202"/>
      <c r="FO356" s="202"/>
      <c r="FP356" s="202"/>
      <c r="FQ356" s="202"/>
      <c r="FR356" s="202"/>
      <c r="FS356" s="202"/>
      <c r="FT356" s="202"/>
      <c r="FU356" s="202"/>
      <c r="FV356" s="202"/>
      <c r="FW356" s="202"/>
      <c r="FX356" s="202"/>
      <c r="FY356" s="202"/>
      <c r="FZ356" s="202"/>
      <c r="GA356" s="202"/>
      <c r="GB356" s="202"/>
    </row>
    <row r="357" spans="1:184" x14ac:dyDescent="0.2">
      <c r="A357" s="205" t="str">
        <f t="shared" si="6"/>
        <v/>
      </c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  <c r="BF357" s="202"/>
      <c r="BG357" s="202"/>
      <c r="BH357" s="202"/>
      <c r="BI357" s="202"/>
      <c r="BJ357" s="202"/>
      <c r="BK357" s="202"/>
      <c r="BL357" s="202"/>
      <c r="BM357" s="202"/>
      <c r="BN357" s="202"/>
      <c r="BO357" s="202"/>
      <c r="BP357" s="202"/>
      <c r="BQ357" s="202"/>
      <c r="BR357" s="202"/>
      <c r="BS357" s="202"/>
      <c r="BT357" s="202"/>
      <c r="BU357" s="202"/>
      <c r="BV357" s="202"/>
      <c r="BW357" s="202"/>
      <c r="BX357" s="202"/>
      <c r="BY357" s="202"/>
      <c r="BZ357" s="202"/>
      <c r="CA357" s="202"/>
      <c r="CB357" s="202"/>
      <c r="CC357" s="202"/>
      <c r="CD357" s="202"/>
      <c r="CE357" s="202"/>
      <c r="CF357" s="202"/>
      <c r="CG357" s="202"/>
      <c r="CH357" s="202"/>
      <c r="CI357" s="202"/>
      <c r="CJ357" s="202"/>
      <c r="CK357" s="202"/>
      <c r="CL357" s="202"/>
      <c r="CM357" s="202"/>
      <c r="CN357" s="202"/>
      <c r="CO357" s="202"/>
      <c r="CP357" s="202"/>
      <c r="CQ357" s="202"/>
      <c r="CR357" s="202"/>
      <c r="CS357" s="202"/>
      <c r="CT357" s="202"/>
      <c r="CU357" s="202"/>
      <c r="CV357" s="202"/>
      <c r="CW357" s="202"/>
      <c r="CX357" s="202"/>
      <c r="CY357" s="202"/>
      <c r="CZ357" s="202"/>
      <c r="DA357" s="202"/>
      <c r="DB357" s="202"/>
      <c r="DC357" s="202"/>
      <c r="DD357" s="202"/>
      <c r="DE357" s="202"/>
      <c r="DF357" s="202"/>
      <c r="DG357" s="202"/>
      <c r="DH357" s="202"/>
      <c r="DI357" s="202"/>
      <c r="DJ357" s="202"/>
      <c r="DK357" s="202"/>
      <c r="DL357" s="202"/>
      <c r="DM357" s="202"/>
      <c r="DN357" s="202"/>
      <c r="DO357" s="202"/>
      <c r="DP357" s="202"/>
      <c r="DQ357" s="202"/>
      <c r="DR357" s="202"/>
      <c r="DS357" s="202"/>
      <c r="DT357" s="202"/>
      <c r="DU357" s="202"/>
      <c r="DV357" s="202"/>
      <c r="DW357" s="202"/>
      <c r="DX357" s="202"/>
      <c r="DY357" s="202"/>
      <c r="DZ357" s="202"/>
      <c r="EA357" s="202"/>
      <c r="EB357" s="202"/>
      <c r="EC357" s="202"/>
      <c r="ED357" s="202"/>
      <c r="EE357" s="202"/>
      <c r="EF357" s="202"/>
      <c r="EG357" s="202"/>
      <c r="EH357" s="202"/>
      <c r="EI357" s="202"/>
      <c r="EJ357" s="202"/>
      <c r="EK357" s="202"/>
      <c r="EL357" s="202"/>
      <c r="EM357" s="202"/>
      <c r="EN357" s="202"/>
      <c r="EO357" s="202"/>
      <c r="EP357" s="202"/>
      <c r="EQ357" s="202"/>
      <c r="ER357" s="202"/>
      <c r="ES357" s="202"/>
      <c r="ET357" s="202"/>
      <c r="EU357" s="202"/>
      <c r="EV357" s="202"/>
      <c r="EW357" s="202"/>
      <c r="EX357" s="202"/>
      <c r="EY357" s="202"/>
      <c r="EZ357" s="202"/>
      <c r="FA357" s="202"/>
      <c r="FB357" s="202"/>
      <c r="FC357" s="202"/>
      <c r="FD357" s="202"/>
      <c r="FE357" s="202"/>
      <c r="FF357" s="202"/>
      <c r="FG357" s="202"/>
      <c r="FH357" s="202"/>
      <c r="FI357" s="202"/>
      <c r="FJ357" s="202"/>
      <c r="FK357" s="202"/>
      <c r="FL357" s="202"/>
      <c r="FM357" s="202"/>
      <c r="FN357" s="202"/>
      <c r="FO357" s="202"/>
      <c r="FP357" s="202"/>
      <c r="FQ357" s="202"/>
      <c r="FR357" s="202"/>
      <c r="FS357" s="202"/>
      <c r="FT357" s="202"/>
      <c r="FU357" s="202"/>
      <c r="FV357" s="202"/>
      <c r="FW357" s="202"/>
      <c r="FX357" s="202"/>
      <c r="FY357" s="202"/>
      <c r="FZ357" s="202"/>
      <c r="GA357" s="202"/>
      <c r="GB357" s="202"/>
    </row>
    <row r="358" spans="1:184" x14ac:dyDescent="0.2">
      <c r="A358" s="205" t="str">
        <f t="shared" si="6"/>
        <v/>
      </c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  <c r="BF358" s="202"/>
      <c r="BG358" s="202"/>
      <c r="BH358" s="202"/>
      <c r="BI358" s="202"/>
      <c r="BJ358" s="202"/>
      <c r="BK358" s="202"/>
      <c r="BL358" s="202"/>
      <c r="BM358" s="202"/>
      <c r="BN358" s="202"/>
      <c r="BO358" s="202"/>
      <c r="BP358" s="202"/>
      <c r="BQ358" s="202"/>
      <c r="BR358" s="202"/>
      <c r="BS358" s="202"/>
      <c r="BT358" s="202"/>
      <c r="BU358" s="202"/>
      <c r="BV358" s="202"/>
      <c r="BW358" s="202"/>
      <c r="BX358" s="202"/>
      <c r="BY358" s="202"/>
      <c r="BZ358" s="202"/>
      <c r="CA358" s="202"/>
      <c r="CB358" s="202"/>
      <c r="CC358" s="202"/>
      <c r="CD358" s="202"/>
      <c r="CE358" s="202"/>
      <c r="CF358" s="202"/>
      <c r="CG358" s="202"/>
      <c r="CH358" s="202"/>
      <c r="CI358" s="202"/>
      <c r="CJ358" s="202"/>
      <c r="CK358" s="202"/>
      <c r="CL358" s="202"/>
      <c r="CM358" s="202"/>
      <c r="CN358" s="202"/>
      <c r="CO358" s="202"/>
      <c r="CP358" s="202"/>
      <c r="CQ358" s="202"/>
      <c r="CR358" s="202"/>
      <c r="CS358" s="202"/>
      <c r="CT358" s="202"/>
      <c r="CU358" s="202"/>
      <c r="CV358" s="202"/>
      <c r="CW358" s="202"/>
      <c r="CX358" s="202"/>
      <c r="CY358" s="202"/>
      <c r="CZ358" s="202"/>
      <c r="DA358" s="202"/>
      <c r="DB358" s="202"/>
      <c r="DC358" s="202"/>
      <c r="DD358" s="202"/>
      <c r="DE358" s="202"/>
      <c r="DF358" s="202"/>
      <c r="DG358" s="202"/>
      <c r="DH358" s="202"/>
      <c r="DI358" s="202"/>
      <c r="DJ358" s="202"/>
      <c r="DK358" s="202"/>
      <c r="DL358" s="202"/>
      <c r="DM358" s="202"/>
      <c r="DN358" s="202"/>
      <c r="DO358" s="202"/>
      <c r="DP358" s="202"/>
      <c r="DQ358" s="202"/>
      <c r="DR358" s="202"/>
      <c r="DS358" s="202"/>
      <c r="DT358" s="202"/>
      <c r="DU358" s="202"/>
      <c r="DV358" s="202"/>
      <c r="DW358" s="202"/>
      <c r="DX358" s="202"/>
      <c r="DY358" s="202"/>
      <c r="DZ358" s="202"/>
      <c r="EA358" s="202"/>
      <c r="EB358" s="202"/>
      <c r="EC358" s="202"/>
      <c r="ED358" s="202"/>
      <c r="EE358" s="202"/>
      <c r="EF358" s="202"/>
      <c r="EG358" s="202"/>
      <c r="EH358" s="202"/>
      <c r="EI358" s="202"/>
      <c r="EJ358" s="202"/>
      <c r="EK358" s="202"/>
      <c r="EL358" s="202"/>
      <c r="EM358" s="202"/>
      <c r="EN358" s="202"/>
      <c r="EO358" s="202"/>
      <c r="EP358" s="202"/>
      <c r="EQ358" s="202"/>
      <c r="ER358" s="202"/>
      <c r="ES358" s="202"/>
      <c r="ET358" s="202"/>
      <c r="EU358" s="202"/>
      <c r="EV358" s="202"/>
      <c r="EW358" s="202"/>
      <c r="EX358" s="202"/>
      <c r="EY358" s="202"/>
      <c r="EZ358" s="202"/>
      <c r="FA358" s="202"/>
      <c r="FB358" s="202"/>
      <c r="FC358" s="202"/>
      <c r="FD358" s="202"/>
      <c r="FE358" s="202"/>
      <c r="FF358" s="202"/>
      <c r="FG358" s="202"/>
      <c r="FH358" s="202"/>
      <c r="FI358" s="202"/>
      <c r="FJ358" s="202"/>
      <c r="FK358" s="202"/>
      <c r="FL358" s="202"/>
      <c r="FM358" s="202"/>
      <c r="FN358" s="202"/>
      <c r="FO358" s="202"/>
      <c r="FP358" s="202"/>
      <c r="FQ358" s="202"/>
      <c r="FR358" s="202"/>
      <c r="FS358" s="202"/>
      <c r="FT358" s="202"/>
      <c r="FU358" s="202"/>
      <c r="FV358" s="202"/>
      <c r="FW358" s="202"/>
      <c r="FX358" s="202"/>
      <c r="FY358" s="202"/>
      <c r="FZ358" s="202"/>
      <c r="GA358" s="202"/>
      <c r="GB358" s="202"/>
    </row>
    <row r="359" spans="1:184" x14ac:dyDescent="0.2">
      <c r="A359" s="205" t="str">
        <f t="shared" si="6"/>
        <v/>
      </c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  <c r="BF359" s="202"/>
      <c r="BG359" s="202"/>
      <c r="BH359" s="202"/>
      <c r="BI359" s="202"/>
      <c r="BJ359" s="202"/>
      <c r="BK359" s="202"/>
      <c r="BL359" s="202"/>
      <c r="BM359" s="202"/>
      <c r="BN359" s="202"/>
      <c r="BO359" s="202"/>
      <c r="BP359" s="202"/>
      <c r="BQ359" s="202"/>
      <c r="BR359" s="202"/>
      <c r="BS359" s="202"/>
      <c r="BT359" s="202"/>
      <c r="BU359" s="202"/>
      <c r="BV359" s="202"/>
      <c r="BW359" s="202"/>
      <c r="BX359" s="202"/>
      <c r="BY359" s="202"/>
      <c r="BZ359" s="202"/>
      <c r="CA359" s="202"/>
      <c r="CB359" s="202"/>
      <c r="CC359" s="202"/>
      <c r="CD359" s="202"/>
      <c r="CE359" s="202"/>
      <c r="CF359" s="202"/>
      <c r="CG359" s="202"/>
      <c r="CH359" s="202"/>
      <c r="CI359" s="202"/>
      <c r="CJ359" s="202"/>
      <c r="CK359" s="202"/>
      <c r="CL359" s="202"/>
      <c r="CM359" s="202"/>
      <c r="CN359" s="202"/>
      <c r="CO359" s="202"/>
      <c r="CP359" s="202"/>
      <c r="CQ359" s="202"/>
      <c r="CR359" s="202"/>
      <c r="CS359" s="202"/>
      <c r="CT359" s="202"/>
      <c r="CU359" s="202"/>
      <c r="CV359" s="202"/>
      <c r="CW359" s="202"/>
      <c r="CX359" s="202"/>
      <c r="CY359" s="202"/>
      <c r="CZ359" s="202"/>
      <c r="DA359" s="202"/>
      <c r="DB359" s="202"/>
      <c r="DC359" s="202"/>
      <c r="DD359" s="202"/>
      <c r="DE359" s="202"/>
      <c r="DF359" s="202"/>
      <c r="DG359" s="202"/>
      <c r="DH359" s="202"/>
      <c r="DI359" s="202"/>
      <c r="DJ359" s="202"/>
      <c r="DK359" s="202"/>
      <c r="DL359" s="202"/>
      <c r="DM359" s="202"/>
      <c r="DN359" s="202"/>
      <c r="DO359" s="202"/>
      <c r="DP359" s="202"/>
      <c r="DQ359" s="202"/>
      <c r="DR359" s="202"/>
      <c r="DS359" s="202"/>
      <c r="DT359" s="202"/>
      <c r="DU359" s="202"/>
      <c r="DV359" s="202"/>
      <c r="DW359" s="202"/>
      <c r="DX359" s="202"/>
      <c r="DY359" s="202"/>
      <c r="DZ359" s="202"/>
      <c r="EA359" s="202"/>
      <c r="EB359" s="202"/>
      <c r="EC359" s="202"/>
      <c r="ED359" s="202"/>
      <c r="EE359" s="202"/>
      <c r="EF359" s="202"/>
      <c r="EG359" s="202"/>
      <c r="EH359" s="202"/>
      <c r="EI359" s="202"/>
      <c r="EJ359" s="202"/>
      <c r="EK359" s="202"/>
      <c r="EL359" s="202"/>
      <c r="EM359" s="202"/>
      <c r="EN359" s="202"/>
      <c r="EO359" s="202"/>
      <c r="EP359" s="202"/>
      <c r="EQ359" s="202"/>
      <c r="ER359" s="202"/>
      <c r="ES359" s="202"/>
      <c r="ET359" s="202"/>
      <c r="EU359" s="202"/>
      <c r="EV359" s="202"/>
      <c r="EW359" s="202"/>
      <c r="EX359" s="202"/>
      <c r="EY359" s="202"/>
      <c r="EZ359" s="202"/>
      <c r="FA359" s="202"/>
      <c r="FB359" s="202"/>
      <c r="FC359" s="202"/>
      <c r="FD359" s="202"/>
      <c r="FE359" s="202"/>
      <c r="FF359" s="202"/>
      <c r="FG359" s="202"/>
      <c r="FH359" s="202"/>
      <c r="FI359" s="202"/>
      <c r="FJ359" s="202"/>
      <c r="FK359" s="202"/>
      <c r="FL359" s="202"/>
      <c r="FM359" s="202"/>
      <c r="FN359" s="202"/>
      <c r="FO359" s="202"/>
      <c r="FP359" s="202"/>
      <c r="FQ359" s="202"/>
      <c r="FR359" s="202"/>
      <c r="FS359" s="202"/>
      <c r="FT359" s="202"/>
      <c r="FU359" s="202"/>
      <c r="FV359" s="202"/>
      <c r="FW359" s="202"/>
      <c r="FX359" s="202"/>
      <c r="FY359" s="202"/>
      <c r="FZ359" s="202"/>
      <c r="GA359" s="202"/>
      <c r="GB359" s="202"/>
    </row>
    <row r="360" spans="1:184" x14ac:dyDescent="0.2">
      <c r="A360" s="205" t="str">
        <f t="shared" si="6"/>
        <v/>
      </c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  <c r="BF360" s="202"/>
      <c r="BG360" s="202"/>
      <c r="BH360" s="202"/>
      <c r="BI360" s="202"/>
      <c r="BJ360" s="202"/>
      <c r="BK360" s="202"/>
      <c r="BL360" s="202"/>
      <c r="BM360" s="202"/>
      <c r="BN360" s="202"/>
      <c r="BO360" s="202"/>
      <c r="BP360" s="202"/>
      <c r="BQ360" s="202"/>
      <c r="BR360" s="202"/>
      <c r="BS360" s="202"/>
      <c r="BT360" s="202"/>
      <c r="BU360" s="202"/>
      <c r="BV360" s="202"/>
      <c r="BW360" s="202"/>
      <c r="BX360" s="202"/>
      <c r="BY360" s="202"/>
      <c r="BZ360" s="202"/>
      <c r="CA360" s="202"/>
      <c r="CB360" s="202"/>
      <c r="CC360" s="202"/>
      <c r="CD360" s="202"/>
      <c r="CE360" s="202"/>
      <c r="CF360" s="202"/>
      <c r="CG360" s="202"/>
      <c r="CH360" s="202"/>
      <c r="CI360" s="202"/>
      <c r="CJ360" s="202"/>
      <c r="CK360" s="202"/>
      <c r="CL360" s="202"/>
      <c r="CM360" s="202"/>
      <c r="CN360" s="202"/>
      <c r="CO360" s="202"/>
      <c r="CP360" s="202"/>
      <c r="CQ360" s="202"/>
      <c r="CR360" s="202"/>
      <c r="CS360" s="202"/>
      <c r="CT360" s="202"/>
      <c r="CU360" s="202"/>
      <c r="CV360" s="202"/>
      <c r="CW360" s="202"/>
      <c r="CX360" s="202"/>
      <c r="CY360" s="202"/>
      <c r="CZ360" s="202"/>
      <c r="DA360" s="202"/>
      <c r="DB360" s="202"/>
      <c r="DC360" s="202"/>
      <c r="DD360" s="202"/>
      <c r="DE360" s="202"/>
      <c r="DF360" s="202"/>
      <c r="DG360" s="202"/>
      <c r="DH360" s="202"/>
      <c r="DI360" s="202"/>
      <c r="DJ360" s="202"/>
      <c r="DK360" s="202"/>
      <c r="DL360" s="202"/>
      <c r="DM360" s="202"/>
      <c r="DN360" s="202"/>
      <c r="DO360" s="202"/>
      <c r="DP360" s="202"/>
      <c r="DQ360" s="202"/>
      <c r="DR360" s="202"/>
      <c r="DS360" s="202"/>
      <c r="DT360" s="202"/>
      <c r="DU360" s="202"/>
      <c r="DV360" s="202"/>
      <c r="DW360" s="202"/>
      <c r="DX360" s="202"/>
      <c r="DY360" s="202"/>
      <c r="DZ360" s="202"/>
      <c r="EA360" s="202"/>
      <c r="EB360" s="202"/>
      <c r="EC360" s="202"/>
      <c r="ED360" s="202"/>
      <c r="EE360" s="202"/>
      <c r="EF360" s="202"/>
      <c r="EG360" s="202"/>
      <c r="EH360" s="202"/>
      <c r="EI360" s="202"/>
      <c r="EJ360" s="202"/>
      <c r="EK360" s="202"/>
      <c r="EL360" s="202"/>
      <c r="EM360" s="202"/>
      <c r="EN360" s="202"/>
      <c r="EO360" s="202"/>
      <c r="EP360" s="202"/>
      <c r="EQ360" s="202"/>
      <c r="ER360" s="202"/>
      <c r="ES360" s="202"/>
      <c r="ET360" s="202"/>
      <c r="EU360" s="202"/>
      <c r="EV360" s="202"/>
      <c r="EW360" s="202"/>
      <c r="EX360" s="202"/>
      <c r="EY360" s="202"/>
      <c r="EZ360" s="202"/>
      <c r="FA360" s="202"/>
      <c r="FB360" s="202"/>
      <c r="FC360" s="202"/>
      <c r="FD360" s="202"/>
      <c r="FE360" s="202"/>
      <c r="FF360" s="202"/>
      <c r="FG360" s="202"/>
      <c r="FH360" s="202"/>
      <c r="FI360" s="202"/>
      <c r="FJ360" s="202"/>
      <c r="FK360" s="202"/>
      <c r="FL360" s="202"/>
      <c r="FM360" s="202"/>
      <c r="FN360" s="202"/>
      <c r="FO360" s="202"/>
      <c r="FP360" s="202"/>
      <c r="FQ360" s="202"/>
      <c r="FR360" s="202"/>
      <c r="FS360" s="202"/>
      <c r="FT360" s="202"/>
      <c r="FU360" s="202"/>
      <c r="FV360" s="202"/>
      <c r="FW360" s="202"/>
      <c r="FX360" s="202"/>
      <c r="FY360" s="202"/>
      <c r="FZ360" s="202"/>
      <c r="GA360" s="202"/>
      <c r="GB360" s="202"/>
    </row>
    <row r="361" spans="1:184" x14ac:dyDescent="0.2">
      <c r="A361" s="205" t="str">
        <f t="shared" si="6"/>
        <v/>
      </c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  <c r="BF361" s="202"/>
      <c r="BG361" s="202"/>
      <c r="BH361" s="202"/>
      <c r="BI361" s="202"/>
      <c r="BJ361" s="202"/>
      <c r="BK361" s="202"/>
      <c r="BL361" s="202"/>
      <c r="BM361" s="202"/>
      <c r="BN361" s="202"/>
      <c r="BO361" s="202"/>
      <c r="BP361" s="202"/>
      <c r="BQ361" s="202"/>
      <c r="BR361" s="202"/>
      <c r="BS361" s="202"/>
      <c r="BT361" s="202"/>
      <c r="BU361" s="202"/>
      <c r="BV361" s="202"/>
      <c r="BW361" s="202"/>
      <c r="BX361" s="202"/>
      <c r="BY361" s="202"/>
      <c r="BZ361" s="202"/>
      <c r="CA361" s="202"/>
      <c r="CB361" s="202"/>
      <c r="CC361" s="202"/>
      <c r="CD361" s="202"/>
      <c r="CE361" s="202"/>
      <c r="CF361" s="202"/>
      <c r="CG361" s="202"/>
      <c r="CH361" s="202"/>
      <c r="CI361" s="202"/>
      <c r="CJ361" s="202"/>
      <c r="CK361" s="202"/>
      <c r="CL361" s="202"/>
      <c r="CM361" s="202"/>
      <c r="CN361" s="202"/>
      <c r="CO361" s="202"/>
      <c r="CP361" s="202"/>
      <c r="CQ361" s="202"/>
      <c r="CR361" s="202"/>
      <c r="CS361" s="202"/>
      <c r="CT361" s="202"/>
      <c r="CU361" s="202"/>
      <c r="CV361" s="202"/>
      <c r="CW361" s="202"/>
      <c r="CX361" s="202"/>
      <c r="CY361" s="202"/>
      <c r="CZ361" s="202"/>
      <c r="DA361" s="202"/>
      <c r="DB361" s="202"/>
      <c r="DC361" s="202"/>
      <c r="DD361" s="202"/>
      <c r="DE361" s="202"/>
      <c r="DF361" s="202"/>
      <c r="DG361" s="202"/>
      <c r="DH361" s="202"/>
      <c r="DI361" s="202"/>
      <c r="DJ361" s="202"/>
      <c r="DK361" s="202"/>
      <c r="DL361" s="202"/>
      <c r="DM361" s="202"/>
      <c r="DN361" s="202"/>
      <c r="DO361" s="202"/>
      <c r="DP361" s="202"/>
      <c r="DQ361" s="202"/>
      <c r="DR361" s="202"/>
      <c r="DS361" s="202"/>
      <c r="DT361" s="202"/>
      <c r="DU361" s="202"/>
      <c r="DV361" s="202"/>
      <c r="DW361" s="202"/>
      <c r="DX361" s="202"/>
      <c r="DY361" s="202"/>
      <c r="DZ361" s="202"/>
      <c r="EA361" s="202"/>
      <c r="EB361" s="202"/>
      <c r="EC361" s="202"/>
      <c r="ED361" s="202"/>
      <c r="EE361" s="202"/>
      <c r="EF361" s="202"/>
      <c r="EG361" s="202"/>
      <c r="EH361" s="202"/>
      <c r="EI361" s="202"/>
      <c r="EJ361" s="202"/>
      <c r="EK361" s="202"/>
      <c r="EL361" s="202"/>
      <c r="EM361" s="202"/>
      <c r="EN361" s="202"/>
      <c r="EO361" s="202"/>
      <c r="EP361" s="202"/>
      <c r="EQ361" s="202"/>
      <c r="ER361" s="202"/>
      <c r="ES361" s="202"/>
      <c r="ET361" s="202"/>
      <c r="EU361" s="202"/>
      <c r="EV361" s="202"/>
      <c r="EW361" s="202"/>
      <c r="EX361" s="202"/>
      <c r="EY361" s="202"/>
      <c r="EZ361" s="202"/>
      <c r="FA361" s="202"/>
      <c r="FB361" s="202"/>
      <c r="FC361" s="202"/>
      <c r="FD361" s="202"/>
      <c r="FE361" s="202"/>
      <c r="FF361" s="202"/>
      <c r="FG361" s="202"/>
      <c r="FH361" s="202"/>
      <c r="FI361" s="202"/>
      <c r="FJ361" s="202"/>
      <c r="FK361" s="202"/>
      <c r="FL361" s="202"/>
      <c r="FM361" s="202"/>
      <c r="FN361" s="202"/>
      <c r="FO361" s="202"/>
      <c r="FP361" s="202"/>
      <c r="FQ361" s="202"/>
      <c r="FR361" s="202"/>
      <c r="FS361" s="202"/>
      <c r="FT361" s="202"/>
      <c r="FU361" s="202"/>
      <c r="FV361" s="202"/>
      <c r="FW361" s="202"/>
      <c r="FX361" s="202"/>
      <c r="FY361" s="202"/>
      <c r="FZ361" s="202"/>
      <c r="GA361" s="202"/>
      <c r="GB361" s="202"/>
    </row>
    <row r="362" spans="1:184" x14ac:dyDescent="0.2">
      <c r="A362" s="205" t="str">
        <f t="shared" si="6"/>
        <v/>
      </c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  <c r="BF362" s="202"/>
      <c r="BG362" s="202"/>
      <c r="BH362" s="202"/>
      <c r="BI362" s="202"/>
      <c r="BJ362" s="202"/>
      <c r="BK362" s="202"/>
      <c r="BL362" s="202"/>
      <c r="BM362" s="202"/>
      <c r="BN362" s="202"/>
      <c r="BO362" s="202"/>
      <c r="BP362" s="202"/>
      <c r="BQ362" s="202"/>
      <c r="BR362" s="202"/>
      <c r="BS362" s="202"/>
      <c r="BT362" s="202"/>
      <c r="BU362" s="202"/>
      <c r="BV362" s="202"/>
      <c r="BW362" s="202"/>
      <c r="BX362" s="202"/>
      <c r="BY362" s="202"/>
      <c r="BZ362" s="202"/>
      <c r="CA362" s="202"/>
      <c r="CB362" s="202"/>
      <c r="CC362" s="202"/>
      <c r="CD362" s="202"/>
      <c r="CE362" s="202"/>
      <c r="CF362" s="202"/>
      <c r="CG362" s="202"/>
      <c r="CH362" s="202"/>
      <c r="CI362" s="202"/>
      <c r="CJ362" s="202"/>
      <c r="CK362" s="202"/>
      <c r="CL362" s="202"/>
      <c r="CM362" s="202"/>
      <c r="CN362" s="202"/>
      <c r="CO362" s="202"/>
      <c r="CP362" s="202"/>
      <c r="CQ362" s="202"/>
      <c r="CR362" s="202"/>
      <c r="CS362" s="202"/>
      <c r="CT362" s="202"/>
      <c r="CU362" s="202"/>
      <c r="CV362" s="202"/>
      <c r="CW362" s="202"/>
      <c r="CX362" s="202"/>
      <c r="CY362" s="202"/>
      <c r="CZ362" s="202"/>
      <c r="DA362" s="202"/>
      <c r="DB362" s="202"/>
      <c r="DC362" s="202"/>
      <c r="DD362" s="202"/>
      <c r="DE362" s="202"/>
      <c r="DF362" s="202"/>
      <c r="DG362" s="202"/>
      <c r="DH362" s="202"/>
      <c r="DI362" s="202"/>
      <c r="DJ362" s="202"/>
      <c r="DK362" s="202"/>
      <c r="DL362" s="202"/>
      <c r="DM362" s="202"/>
      <c r="DN362" s="202"/>
      <c r="DO362" s="202"/>
      <c r="DP362" s="202"/>
      <c r="DQ362" s="202"/>
      <c r="DR362" s="202"/>
      <c r="DS362" s="202"/>
      <c r="DT362" s="202"/>
      <c r="DU362" s="202"/>
      <c r="DV362" s="202"/>
      <c r="DW362" s="202"/>
      <c r="DX362" s="202"/>
      <c r="DY362" s="202"/>
      <c r="DZ362" s="202"/>
      <c r="EA362" s="202"/>
      <c r="EB362" s="202"/>
      <c r="EC362" s="202"/>
      <c r="ED362" s="202"/>
      <c r="EE362" s="202"/>
      <c r="EF362" s="202"/>
      <c r="EG362" s="202"/>
      <c r="EH362" s="202"/>
      <c r="EI362" s="202"/>
      <c r="EJ362" s="202"/>
      <c r="EK362" s="202"/>
      <c r="EL362" s="202"/>
      <c r="EM362" s="202"/>
      <c r="EN362" s="202"/>
      <c r="EO362" s="202"/>
      <c r="EP362" s="202"/>
      <c r="EQ362" s="202"/>
      <c r="ER362" s="202"/>
      <c r="ES362" s="202"/>
      <c r="ET362" s="202"/>
      <c r="EU362" s="202"/>
      <c r="EV362" s="202"/>
      <c r="EW362" s="202"/>
      <c r="EX362" s="202"/>
      <c r="EY362" s="202"/>
      <c r="EZ362" s="202"/>
      <c r="FA362" s="202"/>
      <c r="FB362" s="202"/>
      <c r="FC362" s="202"/>
      <c r="FD362" s="202"/>
      <c r="FE362" s="202"/>
      <c r="FF362" s="202"/>
      <c r="FG362" s="202"/>
      <c r="FH362" s="202"/>
      <c r="FI362" s="202"/>
      <c r="FJ362" s="202"/>
      <c r="FK362" s="202"/>
      <c r="FL362" s="202"/>
      <c r="FM362" s="202"/>
      <c r="FN362" s="202"/>
      <c r="FO362" s="202"/>
      <c r="FP362" s="202"/>
      <c r="FQ362" s="202"/>
      <c r="FR362" s="202"/>
      <c r="FS362" s="202"/>
      <c r="FT362" s="202"/>
      <c r="FU362" s="202"/>
      <c r="FV362" s="202"/>
      <c r="FW362" s="202"/>
      <c r="FX362" s="202"/>
      <c r="FY362" s="202"/>
      <c r="FZ362" s="202"/>
      <c r="GA362" s="202"/>
      <c r="GB362" s="202"/>
    </row>
    <row r="363" spans="1:184" x14ac:dyDescent="0.2">
      <c r="A363" s="205" t="str">
        <f t="shared" si="6"/>
        <v/>
      </c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  <c r="BF363" s="202"/>
      <c r="BG363" s="202"/>
      <c r="BH363" s="202"/>
      <c r="BI363" s="202"/>
      <c r="BJ363" s="202"/>
      <c r="BK363" s="202"/>
      <c r="BL363" s="202"/>
      <c r="BM363" s="202"/>
      <c r="BN363" s="202"/>
      <c r="BO363" s="202"/>
      <c r="BP363" s="202"/>
      <c r="BQ363" s="202"/>
      <c r="BR363" s="202"/>
      <c r="BS363" s="202"/>
      <c r="BT363" s="202"/>
      <c r="BU363" s="202"/>
      <c r="BV363" s="202"/>
      <c r="BW363" s="202"/>
      <c r="BX363" s="202"/>
      <c r="BY363" s="202"/>
      <c r="BZ363" s="202"/>
      <c r="CA363" s="202"/>
      <c r="CB363" s="202"/>
      <c r="CC363" s="202"/>
      <c r="CD363" s="202"/>
      <c r="CE363" s="202"/>
      <c r="CF363" s="202"/>
      <c r="CG363" s="202"/>
      <c r="CH363" s="202"/>
      <c r="CI363" s="202"/>
      <c r="CJ363" s="202"/>
      <c r="CK363" s="202"/>
      <c r="CL363" s="202"/>
      <c r="CM363" s="202"/>
      <c r="CN363" s="202"/>
      <c r="CO363" s="202"/>
      <c r="CP363" s="202"/>
      <c r="CQ363" s="202"/>
      <c r="CR363" s="202"/>
      <c r="CS363" s="202"/>
      <c r="CT363" s="202"/>
      <c r="CU363" s="202"/>
      <c r="CV363" s="202"/>
      <c r="CW363" s="202"/>
      <c r="CX363" s="202"/>
      <c r="CY363" s="202"/>
      <c r="CZ363" s="202"/>
      <c r="DA363" s="202"/>
      <c r="DB363" s="202"/>
      <c r="DC363" s="202"/>
      <c r="DD363" s="202"/>
      <c r="DE363" s="202"/>
      <c r="DF363" s="202"/>
      <c r="DG363" s="202"/>
      <c r="DH363" s="202"/>
      <c r="DI363" s="202"/>
      <c r="DJ363" s="202"/>
      <c r="DK363" s="202"/>
      <c r="DL363" s="202"/>
      <c r="DM363" s="202"/>
      <c r="DN363" s="202"/>
      <c r="DO363" s="202"/>
      <c r="DP363" s="202"/>
      <c r="DQ363" s="202"/>
      <c r="DR363" s="202"/>
      <c r="DS363" s="202"/>
      <c r="DT363" s="202"/>
      <c r="DU363" s="202"/>
      <c r="DV363" s="202"/>
      <c r="DW363" s="202"/>
      <c r="DX363" s="202"/>
      <c r="DY363" s="202"/>
      <c r="DZ363" s="202"/>
      <c r="EA363" s="202"/>
      <c r="EB363" s="202"/>
      <c r="EC363" s="202"/>
      <c r="ED363" s="202"/>
      <c r="EE363" s="202"/>
      <c r="EF363" s="202"/>
      <c r="EG363" s="202"/>
      <c r="EH363" s="202"/>
      <c r="EI363" s="202"/>
      <c r="EJ363" s="202"/>
      <c r="EK363" s="202"/>
      <c r="EL363" s="202"/>
      <c r="EM363" s="202"/>
      <c r="EN363" s="202"/>
      <c r="EO363" s="202"/>
      <c r="EP363" s="202"/>
      <c r="EQ363" s="202"/>
      <c r="ER363" s="202"/>
      <c r="ES363" s="202"/>
      <c r="ET363" s="202"/>
      <c r="EU363" s="202"/>
      <c r="EV363" s="202"/>
      <c r="EW363" s="202"/>
      <c r="EX363" s="202"/>
      <c r="EY363" s="202"/>
      <c r="EZ363" s="202"/>
      <c r="FA363" s="202"/>
      <c r="FB363" s="202"/>
      <c r="FC363" s="202"/>
      <c r="FD363" s="202"/>
      <c r="FE363" s="202"/>
      <c r="FF363" s="202"/>
      <c r="FG363" s="202"/>
      <c r="FH363" s="202"/>
      <c r="FI363" s="202"/>
      <c r="FJ363" s="202"/>
      <c r="FK363" s="202"/>
      <c r="FL363" s="202"/>
      <c r="FM363" s="202"/>
      <c r="FN363" s="202"/>
      <c r="FO363" s="202"/>
      <c r="FP363" s="202"/>
      <c r="FQ363" s="202"/>
      <c r="FR363" s="202"/>
      <c r="FS363" s="202"/>
      <c r="FT363" s="202"/>
      <c r="FU363" s="202"/>
      <c r="FV363" s="202"/>
      <c r="FW363" s="202"/>
      <c r="FX363" s="202"/>
      <c r="FY363" s="202"/>
      <c r="FZ363" s="202"/>
      <c r="GA363" s="202"/>
      <c r="GB363" s="202"/>
    </row>
    <row r="364" spans="1:184" x14ac:dyDescent="0.2">
      <c r="A364" s="205" t="str">
        <f t="shared" si="6"/>
        <v/>
      </c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  <c r="BF364" s="202"/>
      <c r="BG364" s="202"/>
      <c r="BH364" s="202"/>
      <c r="BI364" s="202"/>
      <c r="BJ364" s="202"/>
      <c r="BK364" s="202"/>
      <c r="BL364" s="202"/>
      <c r="BM364" s="202"/>
      <c r="BN364" s="202"/>
      <c r="BO364" s="202"/>
      <c r="BP364" s="202"/>
      <c r="BQ364" s="202"/>
      <c r="BR364" s="202"/>
      <c r="BS364" s="202"/>
      <c r="BT364" s="202"/>
      <c r="BU364" s="202"/>
      <c r="BV364" s="202"/>
      <c r="BW364" s="202"/>
      <c r="BX364" s="202"/>
      <c r="BY364" s="202"/>
      <c r="BZ364" s="202"/>
      <c r="CA364" s="202"/>
      <c r="CB364" s="202"/>
      <c r="CC364" s="202"/>
      <c r="CD364" s="202"/>
      <c r="CE364" s="202"/>
      <c r="CF364" s="202"/>
      <c r="CG364" s="202"/>
      <c r="CH364" s="202"/>
      <c r="CI364" s="202"/>
      <c r="CJ364" s="202"/>
      <c r="CK364" s="202"/>
      <c r="CL364" s="202"/>
      <c r="CM364" s="202"/>
      <c r="CN364" s="202"/>
      <c r="CO364" s="202"/>
      <c r="CP364" s="202"/>
      <c r="CQ364" s="202"/>
      <c r="CR364" s="202"/>
      <c r="CS364" s="202"/>
      <c r="CT364" s="202"/>
      <c r="CU364" s="202"/>
      <c r="CV364" s="202"/>
      <c r="CW364" s="202"/>
      <c r="CX364" s="202"/>
      <c r="CY364" s="202"/>
      <c r="CZ364" s="202"/>
      <c r="DA364" s="202"/>
      <c r="DB364" s="202"/>
      <c r="DC364" s="202"/>
      <c r="DD364" s="202"/>
      <c r="DE364" s="202"/>
      <c r="DF364" s="202"/>
      <c r="DG364" s="202"/>
      <c r="DH364" s="202"/>
      <c r="DI364" s="202"/>
      <c r="DJ364" s="202"/>
      <c r="DK364" s="202"/>
      <c r="DL364" s="202"/>
      <c r="DM364" s="202"/>
      <c r="DN364" s="202"/>
      <c r="DO364" s="202"/>
      <c r="DP364" s="202"/>
      <c r="DQ364" s="202"/>
      <c r="DR364" s="202"/>
      <c r="DS364" s="202"/>
      <c r="DT364" s="202"/>
      <c r="DU364" s="202"/>
      <c r="DV364" s="202"/>
      <c r="DW364" s="202"/>
      <c r="DX364" s="202"/>
      <c r="DY364" s="202"/>
      <c r="DZ364" s="202"/>
      <c r="EA364" s="202"/>
      <c r="EB364" s="202"/>
      <c r="EC364" s="202"/>
      <c r="ED364" s="202"/>
      <c r="EE364" s="202"/>
      <c r="EF364" s="202"/>
      <c r="EG364" s="202"/>
      <c r="EH364" s="202"/>
      <c r="EI364" s="202"/>
      <c r="EJ364" s="202"/>
      <c r="EK364" s="202"/>
      <c r="EL364" s="202"/>
      <c r="EM364" s="202"/>
      <c r="EN364" s="202"/>
      <c r="EO364" s="202"/>
      <c r="EP364" s="202"/>
      <c r="EQ364" s="202"/>
      <c r="ER364" s="202"/>
      <c r="ES364" s="202"/>
      <c r="ET364" s="202"/>
      <c r="EU364" s="202"/>
      <c r="EV364" s="202"/>
      <c r="EW364" s="202"/>
      <c r="EX364" s="202"/>
      <c r="EY364" s="202"/>
      <c r="EZ364" s="202"/>
      <c r="FA364" s="202"/>
      <c r="FB364" s="202"/>
      <c r="FC364" s="202"/>
      <c r="FD364" s="202"/>
      <c r="FE364" s="202"/>
      <c r="FF364" s="202"/>
      <c r="FG364" s="202"/>
      <c r="FH364" s="202"/>
      <c r="FI364" s="202"/>
      <c r="FJ364" s="202"/>
      <c r="FK364" s="202"/>
      <c r="FL364" s="202"/>
      <c r="FM364" s="202"/>
      <c r="FN364" s="202"/>
      <c r="FO364" s="202"/>
      <c r="FP364" s="202"/>
      <c r="FQ364" s="202"/>
      <c r="FR364" s="202"/>
      <c r="FS364" s="202"/>
      <c r="FT364" s="202"/>
      <c r="FU364" s="202"/>
      <c r="FV364" s="202"/>
      <c r="FW364" s="202"/>
      <c r="FX364" s="202"/>
      <c r="FY364" s="202"/>
      <c r="FZ364" s="202"/>
      <c r="GA364" s="202"/>
      <c r="GB364" s="202"/>
    </row>
    <row r="365" spans="1:184" x14ac:dyDescent="0.2">
      <c r="A365" s="205" t="str">
        <f t="shared" si="6"/>
        <v/>
      </c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  <c r="BF365" s="202"/>
      <c r="BG365" s="202"/>
      <c r="BH365" s="202"/>
      <c r="BI365" s="202"/>
      <c r="BJ365" s="202"/>
      <c r="BK365" s="202"/>
      <c r="BL365" s="202"/>
      <c r="BM365" s="202"/>
      <c r="BN365" s="202"/>
      <c r="BO365" s="202"/>
      <c r="BP365" s="202"/>
      <c r="BQ365" s="202"/>
      <c r="BR365" s="202"/>
      <c r="BS365" s="202"/>
      <c r="BT365" s="202"/>
      <c r="BU365" s="202"/>
      <c r="BV365" s="202"/>
      <c r="BW365" s="202"/>
      <c r="BX365" s="202"/>
      <c r="BY365" s="202"/>
      <c r="BZ365" s="202"/>
      <c r="CA365" s="202"/>
      <c r="CB365" s="202"/>
      <c r="CC365" s="202"/>
      <c r="CD365" s="202"/>
      <c r="CE365" s="202"/>
      <c r="CF365" s="202"/>
      <c r="CG365" s="202"/>
      <c r="CH365" s="202"/>
      <c r="CI365" s="202"/>
      <c r="CJ365" s="202"/>
      <c r="CK365" s="202"/>
      <c r="CL365" s="202"/>
      <c r="CM365" s="202"/>
      <c r="CN365" s="202"/>
      <c r="CO365" s="202"/>
      <c r="CP365" s="202"/>
      <c r="CQ365" s="202"/>
      <c r="CR365" s="202"/>
      <c r="CS365" s="202"/>
      <c r="CT365" s="202"/>
      <c r="CU365" s="202"/>
      <c r="CV365" s="202"/>
      <c r="CW365" s="202"/>
      <c r="CX365" s="202"/>
      <c r="CY365" s="202"/>
      <c r="CZ365" s="202"/>
      <c r="DA365" s="202"/>
      <c r="DB365" s="202"/>
      <c r="DC365" s="202"/>
      <c r="DD365" s="202"/>
      <c r="DE365" s="202"/>
      <c r="DF365" s="202"/>
      <c r="DG365" s="202"/>
      <c r="DH365" s="202"/>
      <c r="DI365" s="202"/>
      <c r="DJ365" s="202"/>
      <c r="DK365" s="202"/>
      <c r="DL365" s="202"/>
      <c r="DM365" s="202"/>
      <c r="DN365" s="202"/>
      <c r="DO365" s="202"/>
      <c r="DP365" s="202"/>
      <c r="DQ365" s="202"/>
      <c r="DR365" s="202"/>
      <c r="DS365" s="202"/>
      <c r="DT365" s="202"/>
      <c r="DU365" s="202"/>
      <c r="DV365" s="202"/>
      <c r="DW365" s="202"/>
      <c r="DX365" s="202"/>
      <c r="DY365" s="202"/>
      <c r="DZ365" s="202"/>
      <c r="EA365" s="202"/>
      <c r="EB365" s="202"/>
      <c r="EC365" s="202"/>
      <c r="ED365" s="202"/>
      <c r="EE365" s="202"/>
      <c r="EF365" s="202"/>
      <c r="EG365" s="202"/>
      <c r="EH365" s="202"/>
      <c r="EI365" s="202"/>
      <c r="EJ365" s="202"/>
      <c r="EK365" s="202"/>
      <c r="EL365" s="202"/>
      <c r="EM365" s="202"/>
      <c r="EN365" s="202"/>
      <c r="EO365" s="202"/>
      <c r="EP365" s="202"/>
      <c r="EQ365" s="202"/>
      <c r="ER365" s="202"/>
      <c r="ES365" s="202"/>
      <c r="ET365" s="202"/>
      <c r="EU365" s="202"/>
      <c r="EV365" s="202"/>
      <c r="EW365" s="202"/>
      <c r="EX365" s="202"/>
      <c r="EY365" s="202"/>
      <c r="EZ365" s="202"/>
      <c r="FA365" s="202"/>
      <c r="FB365" s="202"/>
      <c r="FC365" s="202"/>
      <c r="FD365" s="202"/>
      <c r="FE365" s="202"/>
      <c r="FF365" s="202"/>
      <c r="FG365" s="202"/>
      <c r="FH365" s="202"/>
      <c r="FI365" s="202"/>
      <c r="FJ365" s="202"/>
      <c r="FK365" s="202"/>
      <c r="FL365" s="202"/>
      <c r="FM365" s="202"/>
      <c r="FN365" s="202"/>
      <c r="FO365" s="202"/>
      <c r="FP365" s="202"/>
      <c r="FQ365" s="202"/>
      <c r="FR365" s="202"/>
      <c r="FS365" s="202"/>
      <c r="FT365" s="202"/>
      <c r="FU365" s="202"/>
      <c r="FV365" s="202"/>
      <c r="FW365" s="202"/>
      <c r="FX365" s="202"/>
      <c r="FY365" s="202"/>
      <c r="FZ365" s="202"/>
      <c r="GA365" s="202"/>
      <c r="GB365" s="202"/>
    </row>
    <row r="366" spans="1:184" x14ac:dyDescent="0.2">
      <c r="A366" s="205" t="str">
        <f t="shared" si="6"/>
        <v/>
      </c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  <c r="BF366" s="202"/>
      <c r="BG366" s="202"/>
      <c r="BH366" s="202"/>
      <c r="BI366" s="202"/>
      <c r="BJ366" s="202"/>
      <c r="BK366" s="202"/>
      <c r="BL366" s="202"/>
      <c r="BM366" s="202"/>
      <c r="BN366" s="202"/>
      <c r="BO366" s="202"/>
      <c r="BP366" s="202"/>
      <c r="BQ366" s="202"/>
      <c r="BR366" s="202"/>
      <c r="BS366" s="202"/>
      <c r="BT366" s="202"/>
      <c r="BU366" s="202"/>
      <c r="BV366" s="202"/>
      <c r="BW366" s="202"/>
      <c r="BX366" s="202"/>
      <c r="BY366" s="202"/>
      <c r="BZ366" s="202"/>
      <c r="CA366" s="202"/>
      <c r="CB366" s="202"/>
      <c r="CC366" s="202"/>
      <c r="CD366" s="202"/>
      <c r="CE366" s="202"/>
      <c r="CF366" s="202"/>
      <c r="CG366" s="202"/>
      <c r="CH366" s="202"/>
      <c r="CI366" s="202"/>
      <c r="CJ366" s="202"/>
      <c r="CK366" s="202"/>
      <c r="CL366" s="202"/>
      <c r="CM366" s="202"/>
      <c r="CN366" s="202"/>
      <c r="CO366" s="202"/>
      <c r="CP366" s="202"/>
      <c r="CQ366" s="202"/>
      <c r="CR366" s="202"/>
      <c r="CS366" s="202"/>
      <c r="CT366" s="202"/>
      <c r="CU366" s="202"/>
      <c r="CV366" s="202"/>
      <c r="CW366" s="202"/>
      <c r="CX366" s="202"/>
      <c r="CY366" s="202"/>
      <c r="CZ366" s="202"/>
      <c r="DA366" s="202"/>
      <c r="DB366" s="202"/>
      <c r="DC366" s="202"/>
      <c r="DD366" s="202"/>
      <c r="DE366" s="202"/>
      <c r="DF366" s="202"/>
      <c r="DG366" s="202"/>
      <c r="DH366" s="202"/>
      <c r="DI366" s="202"/>
      <c r="DJ366" s="202"/>
      <c r="DK366" s="202"/>
      <c r="DL366" s="202"/>
      <c r="DM366" s="202"/>
      <c r="DN366" s="202"/>
      <c r="DO366" s="202"/>
      <c r="DP366" s="202"/>
      <c r="DQ366" s="202"/>
      <c r="DR366" s="202"/>
      <c r="DS366" s="202"/>
      <c r="DT366" s="202"/>
      <c r="DU366" s="202"/>
      <c r="DV366" s="202"/>
      <c r="DW366" s="202"/>
      <c r="DX366" s="202"/>
      <c r="DY366" s="202"/>
      <c r="DZ366" s="202"/>
      <c r="EA366" s="202"/>
      <c r="EB366" s="202"/>
      <c r="EC366" s="202"/>
      <c r="ED366" s="202"/>
      <c r="EE366" s="202"/>
      <c r="EF366" s="202"/>
      <c r="EG366" s="202"/>
      <c r="EH366" s="202"/>
      <c r="EI366" s="202"/>
      <c r="EJ366" s="202"/>
      <c r="EK366" s="202"/>
      <c r="EL366" s="202"/>
      <c r="EM366" s="202"/>
      <c r="EN366" s="202"/>
      <c r="EO366" s="202"/>
      <c r="EP366" s="202"/>
      <c r="EQ366" s="202"/>
      <c r="ER366" s="202"/>
      <c r="ES366" s="202"/>
      <c r="ET366" s="202"/>
      <c r="EU366" s="202"/>
      <c r="EV366" s="202"/>
      <c r="EW366" s="202"/>
      <c r="EX366" s="202"/>
      <c r="EY366" s="202"/>
      <c r="EZ366" s="202"/>
      <c r="FA366" s="202"/>
      <c r="FB366" s="202"/>
      <c r="FC366" s="202"/>
      <c r="FD366" s="202"/>
      <c r="FE366" s="202"/>
      <c r="FF366" s="202"/>
      <c r="FG366" s="202"/>
      <c r="FH366" s="202"/>
      <c r="FI366" s="202"/>
      <c r="FJ366" s="202"/>
      <c r="FK366" s="202"/>
      <c r="FL366" s="202"/>
      <c r="FM366" s="202"/>
      <c r="FN366" s="202"/>
      <c r="FO366" s="202"/>
      <c r="FP366" s="202"/>
      <c r="FQ366" s="202"/>
      <c r="FR366" s="202"/>
      <c r="FS366" s="202"/>
      <c r="FT366" s="202"/>
      <c r="FU366" s="202"/>
      <c r="FV366" s="202"/>
      <c r="FW366" s="202"/>
      <c r="FX366" s="202"/>
      <c r="FY366" s="202"/>
      <c r="FZ366" s="202"/>
      <c r="GA366" s="202"/>
      <c r="GB366" s="202"/>
    </row>
    <row r="367" spans="1:184" x14ac:dyDescent="0.2">
      <c r="A367" s="205" t="str">
        <f t="shared" si="6"/>
        <v/>
      </c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  <c r="BF367" s="202"/>
      <c r="BG367" s="202"/>
      <c r="BH367" s="202"/>
      <c r="BI367" s="202"/>
      <c r="BJ367" s="202"/>
      <c r="BK367" s="202"/>
      <c r="BL367" s="202"/>
      <c r="BM367" s="202"/>
      <c r="BN367" s="202"/>
      <c r="BO367" s="202"/>
      <c r="BP367" s="202"/>
      <c r="BQ367" s="202"/>
      <c r="BR367" s="202"/>
      <c r="BS367" s="202"/>
      <c r="BT367" s="202"/>
      <c r="BU367" s="202"/>
      <c r="BV367" s="202"/>
      <c r="BW367" s="202"/>
      <c r="BX367" s="202"/>
      <c r="BY367" s="202"/>
      <c r="BZ367" s="202"/>
      <c r="CA367" s="202"/>
      <c r="CB367" s="202"/>
      <c r="CC367" s="202"/>
      <c r="CD367" s="202"/>
      <c r="CE367" s="202"/>
      <c r="CF367" s="202"/>
      <c r="CG367" s="202"/>
      <c r="CH367" s="202"/>
      <c r="CI367" s="202"/>
      <c r="CJ367" s="202"/>
      <c r="CK367" s="202"/>
      <c r="CL367" s="202"/>
      <c r="CM367" s="202"/>
      <c r="CN367" s="202"/>
      <c r="CO367" s="202"/>
      <c r="CP367" s="202"/>
      <c r="CQ367" s="202"/>
      <c r="CR367" s="202"/>
      <c r="CS367" s="202"/>
      <c r="CT367" s="202"/>
      <c r="CU367" s="202"/>
      <c r="CV367" s="202"/>
      <c r="CW367" s="202"/>
      <c r="CX367" s="202"/>
      <c r="CY367" s="202"/>
      <c r="CZ367" s="202"/>
      <c r="DA367" s="202"/>
      <c r="DB367" s="202"/>
      <c r="DC367" s="202"/>
      <c r="DD367" s="202"/>
      <c r="DE367" s="202"/>
      <c r="DF367" s="202"/>
      <c r="DG367" s="202"/>
      <c r="DH367" s="202"/>
      <c r="DI367" s="202"/>
      <c r="DJ367" s="202"/>
      <c r="DK367" s="202"/>
      <c r="DL367" s="202"/>
      <c r="DM367" s="202"/>
      <c r="DN367" s="202"/>
      <c r="DO367" s="202"/>
      <c r="DP367" s="202"/>
      <c r="DQ367" s="202"/>
      <c r="DR367" s="202"/>
      <c r="DS367" s="202"/>
      <c r="DT367" s="202"/>
      <c r="DU367" s="202"/>
      <c r="DV367" s="202"/>
      <c r="DW367" s="202"/>
      <c r="DX367" s="202"/>
      <c r="DY367" s="202"/>
      <c r="DZ367" s="202"/>
      <c r="EA367" s="202"/>
      <c r="EB367" s="202"/>
      <c r="EC367" s="202"/>
      <c r="ED367" s="202"/>
      <c r="EE367" s="202"/>
      <c r="EF367" s="202"/>
      <c r="EG367" s="202"/>
      <c r="EH367" s="202"/>
      <c r="EI367" s="202"/>
      <c r="EJ367" s="202"/>
      <c r="EK367" s="202"/>
      <c r="EL367" s="202"/>
      <c r="EM367" s="202"/>
      <c r="EN367" s="202"/>
      <c r="EO367" s="202"/>
      <c r="EP367" s="202"/>
      <c r="EQ367" s="202"/>
      <c r="ER367" s="202"/>
      <c r="ES367" s="202"/>
      <c r="ET367" s="202"/>
      <c r="EU367" s="202"/>
      <c r="EV367" s="202"/>
      <c r="EW367" s="202"/>
      <c r="EX367" s="202"/>
      <c r="EY367" s="202"/>
      <c r="EZ367" s="202"/>
      <c r="FA367" s="202"/>
      <c r="FB367" s="202"/>
      <c r="FC367" s="202"/>
      <c r="FD367" s="202"/>
      <c r="FE367" s="202"/>
      <c r="FF367" s="202"/>
      <c r="FG367" s="202"/>
      <c r="FH367" s="202"/>
      <c r="FI367" s="202"/>
      <c r="FJ367" s="202"/>
      <c r="FK367" s="202"/>
      <c r="FL367" s="202"/>
      <c r="FM367" s="202"/>
      <c r="FN367" s="202"/>
      <c r="FO367" s="202"/>
      <c r="FP367" s="202"/>
      <c r="FQ367" s="202"/>
      <c r="FR367" s="202"/>
      <c r="FS367" s="202"/>
      <c r="FT367" s="202"/>
      <c r="FU367" s="202"/>
      <c r="FV367" s="202"/>
      <c r="FW367" s="202"/>
      <c r="FX367" s="202"/>
      <c r="FY367" s="202"/>
      <c r="FZ367" s="202"/>
      <c r="GA367" s="202"/>
      <c r="GB367" s="202"/>
    </row>
    <row r="368" spans="1:184" x14ac:dyDescent="0.2">
      <c r="A368" s="205" t="str">
        <f t="shared" si="6"/>
        <v/>
      </c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  <c r="BF368" s="202"/>
      <c r="BG368" s="202"/>
      <c r="BH368" s="202"/>
      <c r="BI368" s="202"/>
      <c r="BJ368" s="202"/>
      <c r="BK368" s="202"/>
      <c r="BL368" s="202"/>
      <c r="BM368" s="202"/>
      <c r="BN368" s="202"/>
      <c r="BO368" s="202"/>
      <c r="BP368" s="202"/>
      <c r="BQ368" s="202"/>
      <c r="BR368" s="202"/>
      <c r="BS368" s="202"/>
      <c r="BT368" s="202"/>
      <c r="BU368" s="202"/>
      <c r="BV368" s="202"/>
      <c r="BW368" s="202"/>
      <c r="BX368" s="202"/>
      <c r="BY368" s="202"/>
      <c r="BZ368" s="202"/>
      <c r="CA368" s="202"/>
      <c r="CB368" s="202"/>
      <c r="CC368" s="202"/>
      <c r="CD368" s="202"/>
      <c r="CE368" s="202"/>
      <c r="CF368" s="202"/>
      <c r="CG368" s="202"/>
      <c r="CH368" s="202"/>
      <c r="CI368" s="202"/>
      <c r="CJ368" s="202"/>
      <c r="CK368" s="202"/>
      <c r="CL368" s="202"/>
      <c r="CM368" s="202"/>
      <c r="CN368" s="202"/>
      <c r="CO368" s="202"/>
      <c r="CP368" s="202"/>
      <c r="CQ368" s="202"/>
      <c r="CR368" s="202"/>
      <c r="CS368" s="202"/>
      <c r="CT368" s="202"/>
      <c r="CU368" s="202"/>
      <c r="CV368" s="202"/>
      <c r="CW368" s="202"/>
      <c r="CX368" s="202"/>
      <c r="CY368" s="202"/>
      <c r="CZ368" s="202"/>
      <c r="DA368" s="202"/>
      <c r="DB368" s="202"/>
      <c r="DC368" s="202"/>
      <c r="DD368" s="202"/>
      <c r="DE368" s="202"/>
      <c r="DF368" s="202"/>
      <c r="DG368" s="202"/>
      <c r="DH368" s="202"/>
      <c r="DI368" s="202"/>
      <c r="DJ368" s="202"/>
      <c r="DK368" s="202"/>
      <c r="DL368" s="202"/>
      <c r="DM368" s="202"/>
      <c r="DN368" s="202"/>
      <c r="DO368" s="202"/>
      <c r="DP368" s="202"/>
      <c r="DQ368" s="202"/>
      <c r="DR368" s="202"/>
      <c r="DS368" s="202"/>
      <c r="DT368" s="202"/>
      <c r="DU368" s="202"/>
      <c r="DV368" s="202"/>
      <c r="DW368" s="202"/>
      <c r="DX368" s="202"/>
      <c r="DY368" s="202"/>
      <c r="DZ368" s="202"/>
      <c r="EA368" s="202"/>
      <c r="EB368" s="202"/>
      <c r="EC368" s="202"/>
      <c r="ED368" s="202"/>
      <c r="EE368" s="202"/>
      <c r="EF368" s="202"/>
      <c r="EG368" s="202"/>
      <c r="EH368" s="202"/>
      <c r="EI368" s="202"/>
      <c r="EJ368" s="202"/>
      <c r="EK368" s="202"/>
      <c r="EL368" s="202"/>
      <c r="EM368" s="202"/>
      <c r="EN368" s="202"/>
      <c r="EO368" s="202"/>
      <c r="EP368" s="202"/>
      <c r="EQ368" s="202"/>
      <c r="ER368" s="202"/>
      <c r="ES368" s="202"/>
      <c r="ET368" s="202"/>
      <c r="EU368" s="202"/>
      <c r="EV368" s="202"/>
      <c r="EW368" s="202"/>
      <c r="EX368" s="202"/>
      <c r="EY368" s="202"/>
      <c r="EZ368" s="202"/>
      <c r="FA368" s="202"/>
      <c r="FB368" s="202"/>
      <c r="FC368" s="202"/>
      <c r="FD368" s="202"/>
      <c r="FE368" s="202"/>
      <c r="FF368" s="202"/>
      <c r="FG368" s="202"/>
      <c r="FH368" s="202"/>
      <c r="FI368" s="202"/>
      <c r="FJ368" s="202"/>
      <c r="FK368" s="202"/>
      <c r="FL368" s="202"/>
      <c r="FM368" s="202"/>
      <c r="FN368" s="202"/>
      <c r="FO368" s="202"/>
      <c r="FP368" s="202"/>
      <c r="FQ368" s="202"/>
      <c r="FR368" s="202"/>
      <c r="FS368" s="202"/>
      <c r="FT368" s="202"/>
      <c r="FU368" s="202"/>
      <c r="FV368" s="202"/>
      <c r="FW368" s="202"/>
      <c r="FX368" s="202"/>
      <c r="FY368" s="202"/>
      <c r="FZ368" s="202"/>
      <c r="GA368" s="202"/>
      <c r="GB368" s="202"/>
    </row>
    <row r="369" spans="1:184" x14ac:dyDescent="0.2">
      <c r="A369" s="205" t="str">
        <f t="shared" si="6"/>
        <v/>
      </c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  <c r="BF369" s="202"/>
      <c r="BG369" s="202"/>
      <c r="BH369" s="202"/>
      <c r="BI369" s="202"/>
      <c r="BJ369" s="202"/>
      <c r="BK369" s="202"/>
      <c r="BL369" s="202"/>
      <c r="BM369" s="202"/>
      <c r="BN369" s="202"/>
      <c r="BO369" s="202"/>
      <c r="BP369" s="202"/>
      <c r="BQ369" s="202"/>
      <c r="BR369" s="202"/>
      <c r="BS369" s="202"/>
      <c r="BT369" s="202"/>
      <c r="BU369" s="202"/>
      <c r="BV369" s="202"/>
      <c r="BW369" s="202"/>
      <c r="BX369" s="202"/>
      <c r="BY369" s="202"/>
      <c r="BZ369" s="202"/>
      <c r="CA369" s="202"/>
      <c r="CB369" s="202"/>
      <c r="CC369" s="202"/>
      <c r="CD369" s="202"/>
      <c r="CE369" s="202"/>
      <c r="CF369" s="202"/>
      <c r="CG369" s="202"/>
      <c r="CH369" s="202"/>
      <c r="CI369" s="202"/>
      <c r="CJ369" s="202"/>
      <c r="CK369" s="202"/>
      <c r="CL369" s="202"/>
      <c r="CM369" s="202"/>
      <c r="CN369" s="202"/>
      <c r="CO369" s="202"/>
      <c r="CP369" s="202"/>
      <c r="CQ369" s="202"/>
      <c r="CR369" s="202"/>
      <c r="CS369" s="202"/>
      <c r="CT369" s="202"/>
      <c r="CU369" s="202"/>
      <c r="CV369" s="202"/>
      <c r="CW369" s="202"/>
      <c r="CX369" s="202"/>
      <c r="CY369" s="202"/>
      <c r="CZ369" s="202"/>
      <c r="DA369" s="202"/>
      <c r="DB369" s="202"/>
      <c r="DC369" s="202"/>
      <c r="DD369" s="202"/>
      <c r="DE369" s="202"/>
      <c r="DF369" s="202"/>
      <c r="DG369" s="202"/>
      <c r="DH369" s="202"/>
      <c r="DI369" s="202"/>
      <c r="DJ369" s="202"/>
      <c r="DK369" s="202"/>
      <c r="DL369" s="202"/>
      <c r="DM369" s="202"/>
      <c r="DN369" s="202"/>
      <c r="DO369" s="202"/>
      <c r="DP369" s="202"/>
      <c r="DQ369" s="202"/>
      <c r="DR369" s="202"/>
      <c r="DS369" s="202"/>
      <c r="DT369" s="202"/>
      <c r="DU369" s="202"/>
      <c r="DV369" s="202"/>
      <c r="DW369" s="202"/>
      <c r="DX369" s="202"/>
      <c r="DY369" s="202"/>
      <c r="DZ369" s="202"/>
      <c r="EA369" s="202"/>
      <c r="EB369" s="202"/>
      <c r="EC369" s="202"/>
      <c r="ED369" s="202"/>
      <c r="EE369" s="202"/>
      <c r="EF369" s="202"/>
      <c r="EG369" s="202"/>
      <c r="EH369" s="202"/>
      <c r="EI369" s="202"/>
      <c r="EJ369" s="202"/>
      <c r="EK369" s="202"/>
      <c r="EL369" s="202"/>
      <c r="EM369" s="202"/>
      <c r="EN369" s="202"/>
      <c r="EO369" s="202"/>
      <c r="EP369" s="202"/>
      <c r="EQ369" s="202"/>
      <c r="ER369" s="202"/>
      <c r="ES369" s="202"/>
      <c r="ET369" s="202"/>
      <c r="EU369" s="202"/>
      <c r="EV369" s="202"/>
      <c r="EW369" s="202"/>
      <c r="EX369" s="202"/>
      <c r="EY369" s="202"/>
      <c r="EZ369" s="202"/>
      <c r="FA369" s="202"/>
      <c r="FB369" s="202"/>
      <c r="FC369" s="202"/>
      <c r="FD369" s="202"/>
      <c r="FE369" s="202"/>
      <c r="FF369" s="202"/>
      <c r="FG369" s="202"/>
      <c r="FH369" s="202"/>
      <c r="FI369" s="202"/>
      <c r="FJ369" s="202"/>
      <c r="FK369" s="202"/>
      <c r="FL369" s="202"/>
      <c r="FM369" s="202"/>
      <c r="FN369" s="202"/>
      <c r="FO369" s="202"/>
      <c r="FP369" s="202"/>
      <c r="FQ369" s="202"/>
      <c r="FR369" s="202"/>
      <c r="FS369" s="202"/>
      <c r="FT369" s="202"/>
      <c r="FU369" s="202"/>
      <c r="FV369" s="202"/>
      <c r="FW369" s="202"/>
      <c r="FX369" s="202"/>
      <c r="FY369" s="202"/>
      <c r="FZ369" s="202"/>
      <c r="GA369" s="202"/>
      <c r="GB369" s="202"/>
    </row>
    <row r="370" spans="1:184" x14ac:dyDescent="0.2">
      <c r="A370" s="205" t="str">
        <f t="shared" si="6"/>
        <v/>
      </c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  <c r="BF370" s="202"/>
      <c r="BG370" s="202"/>
      <c r="BH370" s="202"/>
      <c r="BI370" s="202"/>
      <c r="BJ370" s="202"/>
      <c r="BK370" s="202"/>
      <c r="BL370" s="202"/>
      <c r="BM370" s="202"/>
      <c r="BN370" s="202"/>
      <c r="BO370" s="202"/>
      <c r="BP370" s="202"/>
      <c r="BQ370" s="202"/>
      <c r="BR370" s="202"/>
      <c r="BS370" s="202"/>
      <c r="BT370" s="202"/>
      <c r="BU370" s="202"/>
      <c r="BV370" s="202"/>
      <c r="BW370" s="202"/>
      <c r="BX370" s="202"/>
      <c r="BY370" s="202"/>
      <c r="BZ370" s="202"/>
      <c r="CA370" s="202"/>
      <c r="CB370" s="202"/>
      <c r="CC370" s="202"/>
      <c r="CD370" s="202"/>
      <c r="CE370" s="202"/>
      <c r="CF370" s="202"/>
      <c r="CG370" s="202"/>
      <c r="CH370" s="202"/>
      <c r="CI370" s="202"/>
      <c r="CJ370" s="202"/>
      <c r="CK370" s="202"/>
      <c r="CL370" s="202"/>
      <c r="CM370" s="202"/>
      <c r="CN370" s="202"/>
      <c r="CO370" s="202"/>
      <c r="CP370" s="202"/>
      <c r="CQ370" s="202"/>
      <c r="CR370" s="202"/>
      <c r="CS370" s="202"/>
      <c r="CT370" s="202"/>
      <c r="CU370" s="202"/>
      <c r="CV370" s="202"/>
      <c r="CW370" s="202"/>
      <c r="CX370" s="202"/>
      <c r="CY370" s="202"/>
      <c r="CZ370" s="202"/>
      <c r="DA370" s="202"/>
      <c r="DB370" s="202"/>
      <c r="DC370" s="202"/>
      <c r="DD370" s="202"/>
      <c r="DE370" s="202"/>
      <c r="DF370" s="202"/>
      <c r="DG370" s="202"/>
      <c r="DH370" s="202"/>
      <c r="DI370" s="202"/>
      <c r="DJ370" s="202"/>
      <c r="DK370" s="202"/>
      <c r="DL370" s="202"/>
      <c r="DM370" s="202"/>
      <c r="DN370" s="202"/>
      <c r="DO370" s="202"/>
      <c r="DP370" s="202"/>
      <c r="DQ370" s="202"/>
      <c r="DR370" s="202"/>
      <c r="DS370" s="202"/>
      <c r="DT370" s="202"/>
      <c r="DU370" s="202"/>
      <c r="DV370" s="202"/>
      <c r="DW370" s="202"/>
      <c r="DX370" s="202"/>
      <c r="DY370" s="202"/>
      <c r="DZ370" s="202"/>
      <c r="EA370" s="202"/>
      <c r="EB370" s="202"/>
      <c r="EC370" s="202"/>
      <c r="ED370" s="202"/>
      <c r="EE370" s="202"/>
      <c r="EF370" s="202"/>
      <c r="EG370" s="202"/>
      <c r="EH370" s="202"/>
      <c r="EI370" s="202"/>
      <c r="EJ370" s="202"/>
      <c r="EK370" s="202"/>
      <c r="EL370" s="202"/>
      <c r="EM370" s="202"/>
      <c r="EN370" s="202"/>
      <c r="EO370" s="202"/>
      <c r="EP370" s="202"/>
      <c r="EQ370" s="202"/>
      <c r="ER370" s="202"/>
      <c r="ES370" s="202"/>
      <c r="ET370" s="202"/>
      <c r="EU370" s="202"/>
      <c r="EV370" s="202"/>
      <c r="EW370" s="202"/>
      <c r="EX370" s="202"/>
      <c r="EY370" s="202"/>
      <c r="EZ370" s="202"/>
      <c r="FA370" s="202"/>
      <c r="FB370" s="202"/>
      <c r="FC370" s="202"/>
      <c r="FD370" s="202"/>
      <c r="FE370" s="202"/>
      <c r="FF370" s="202"/>
      <c r="FG370" s="202"/>
      <c r="FH370" s="202"/>
      <c r="FI370" s="202"/>
      <c r="FJ370" s="202"/>
      <c r="FK370" s="202"/>
      <c r="FL370" s="202"/>
      <c r="FM370" s="202"/>
      <c r="FN370" s="202"/>
      <c r="FO370" s="202"/>
      <c r="FP370" s="202"/>
      <c r="FQ370" s="202"/>
      <c r="FR370" s="202"/>
      <c r="FS370" s="202"/>
      <c r="FT370" s="202"/>
      <c r="FU370" s="202"/>
      <c r="FV370" s="202"/>
      <c r="FW370" s="202"/>
      <c r="FX370" s="202"/>
      <c r="FY370" s="202"/>
      <c r="FZ370" s="202"/>
      <c r="GA370" s="202"/>
      <c r="GB370" s="202"/>
    </row>
    <row r="371" spans="1:184" x14ac:dyDescent="0.2">
      <c r="A371" s="205" t="str">
        <f t="shared" si="6"/>
        <v/>
      </c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  <c r="BF371" s="202"/>
      <c r="BG371" s="202"/>
      <c r="BH371" s="202"/>
      <c r="BI371" s="202"/>
      <c r="BJ371" s="202"/>
      <c r="BK371" s="202"/>
      <c r="BL371" s="202"/>
      <c r="BM371" s="202"/>
      <c r="BN371" s="202"/>
      <c r="BO371" s="202"/>
      <c r="BP371" s="202"/>
      <c r="BQ371" s="202"/>
      <c r="BR371" s="202"/>
      <c r="BS371" s="202"/>
      <c r="BT371" s="202"/>
      <c r="BU371" s="202"/>
      <c r="BV371" s="202"/>
      <c r="BW371" s="202"/>
      <c r="BX371" s="202"/>
      <c r="BY371" s="202"/>
      <c r="BZ371" s="202"/>
      <c r="CA371" s="202"/>
      <c r="CB371" s="202"/>
      <c r="CC371" s="202"/>
      <c r="CD371" s="202"/>
      <c r="CE371" s="202"/>
      <c r="CF371" s="202"/>
      <c r="CG371" s="202"/>
      <c r="CH371" s="202"/>
      <c r="CI371" s="202"/>
      <c r="CJ371" s="202"/>
      <c r="CK371" s="202"/>
      <c r="CL371" s="202"/>
      <c r="CM371" s="202"/>
      <c r="CN371" s="202"/>
      <c r="CO371" s="202"/>
      <c r="CP371" s="202"/>
      <c r="CQ371" s="202"/>
      <c r="CR371" s="202"/>
      <c r="CS371" s="202"/>
      <c r="CT371" s="202"/>
      <c r="CU371" s="202"/>
      <c r="CV371" s="202"/>
      <c r="CW371" s="202"/>
      <c r="CX371" s="202"/>
      <c r="CY371" s="202"/>
      <c r="CZ371" s="202"/>
      <c r="DA371" s="202"/>
      <c r="DB371" s="202"/>
      <c r="DC371" s="202"/>
      <c r="DD371" s="202"/>
      <c r="DE371" s="202"/>
      <c r="DF371" s="202"/>
      <c r="DG371" s="202"/>
      <c r="DH371" s="202"/>
      <c r="DI371" s="202"/>
      <c r="DJ371" s="202"/>
      <c r="DK371" s="202"/>
      <c r="DL371" s="202"/>
      <c r="DM371" s="202"/>
      <c r="DN371" s="202"/>
      <c r="DO371" s="202"/>
      <c r="DP371" s="202"/>
      <c r="DQ371" s="202"/>
      <c r="DR371" s="202"/>
      <c r="DS371" s="202"/>
      <c r="DT371" s="202"/>
      <c r="DU371" s="202"/>
      <c r="DV371" s="202"/>
      <c r="DW371" s="202"/>
      <c r="DX371" s="202"/>
      <c r="DY371" s="202"/>
      <c r="DZ371" s="202"/>
      <c r="EA371" s="202"/>
      <c r="EB371" s="202"/>
      <c r="EC371" s="202"/>
      <c r="ED371" s="202"/>
      <c r="EE371" s="202"/>
      <c r="EF371" s="202"/>
      <c r="EG371" s="202"/>
      <c r="EH371" s="202"/>
      <c r="EI371" s="202"/>
      <c r="EJ371" s="202"/>
      <c r="EK371" s="202"/>
      <c r="EL371" s="202"/>
      <c r="EM371" s="202"/>
      <c r="EN371" s="202"/>
      <c r="EO371" s="202"/>
      <c r="EP371" s="202"/>
      <c r="EQ371" s="202"/>
      <c r="ER371" s="202"/>
      <c r="ES371" s="202"/>
      <c r="ET371" s="202"/>
      <c r="EU371" s="202"/>
      <c r="EV371" s="202"/>
      <c r="EW371" s="202"/>
      <c r="EX371" s="202"/>
      <c r="EY371" s="202"/>
      <c r="EZ371" s="202"/>
      <c r="FA371" s="202"/>
      <c r="FB371" s="202"/>
      <c r="FC371" s="202"/>
      <c r="FD371" s="202"/>
      <c r="FE371" s="202"/>
      <c r="FF371" s="202"/>
      <c r="FG371" s="202"/>
      <c r="FH371" s="202"/>
      <c r="FI371" s="202"/>
      <c r="FJ371" s="202"/>
      <c r="FK371" s="202"/>
      <c r="FL371" s="202"/>
      <c r="FM371" s="202"/>
      <c r="FN371" s="202"/>
      <c r="FO371" s="202"/>
      <c r="FP371" s="202"/>
      <c r="FQ371" s="202"/>
      <c r="FR371" s="202"/>
      <c r="FS371" s="202"/>
      <c r="FT371" s="202"/>
      <c r="FU371" s="202"/>
      <c r="FV371" s="202"/>
      <c r="FW371" s="202"/>
      <c r="FX371" s="202"/>
      <c r="FY371" s="202"/>
      <c r="FZ371" s="202"/>
      <c r="GA371" s="202"/>
      <c r="GB371" s="202"/>
    </row>
    <row r="372" spans="1:184" x14ac:dyDescent="0.2">
      <c r="A372" s="205" t="str">
        <f t="shared" si="6"/>
        <v/>
      </c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  <c r="BF372" s="202"/>
      <c r="BG372" s="202"/>
      <c r="BH372" s="202"/>
      <c r="BI372" s="202"/>
      <c r="BJ372" s="202"/>
      <c r="BK372" s="202"/>
      <c r="BL372" s="202"/>
      <c r="BM372" s="202"/>
      <c r="BN372" s="202"/>
      <c r="BO372" s="202"/>
      <c r="BP372" s="202"/>
      <c r="BQ372" s="202"/>
      <c r="BR372" s="202"/>
      <c r="BS372" s="202"/>
      <c r="BT372" s="202"/>
      <c r="BU372" s="202"/>
      <c r="BV372" s="202"/>
      <c r="BW372" s="202"/>
      <c r="BX372" s="202"/>
      <c r="BY372" s="202"/>
      <c r="BZ372" s="202"/>
      <c r="CA372" s="202"/>
      <c r="CB372" s="202"/>
      <c r="CC372" s="202"/>
      <c r="CD372" s="202"/>
      <c r="CE372" s="202"/>
      <c r="CF372" s="202"/>
      <c r="CG372" s="202"/>
      <c r="CH372" s="202"/>
      <c r="CI372" s="202"/>
      <c r="CJ372" s="202"/>
      <c r="CK372" s="202"/>
      <c r="CL372" s="202"/>
      <c r="CM372" s="202"/>
      <c r="CN372" s="202"/>
      <c r="CO372" s="202"/>
      <c r="CP372" s="202"/>
      <c r="CQ372" s="202"/>
      <c r="CR372" s="202"/>
      <c r="CS372" s="202"/>
      <c r="CT372" s="202"/>
      <c r="CU372" s="202"/>
      <c r="CV372" s="202"/>
      <c r="CW372" s="202"/>
      <c r="CX372" s="202"/>
      <c r="CY372" s="202"/>
      <c r="CZ372" s="202"/>
      <c r="DA372" s="202"/>
      <c r="DB372" s="202"/>
      <c r="DC372" s="202"/>
      <c r="DD372" s="202"/>
      <c r="DE372" s="202"/>
      <c r="DF372" s="202"/>
      <c r="DG372" s="202"/>
      <c r="DH372" s="202"/>
      <c r="DI372" s="202"/>
      <c r="DJ372" s="202"/>
      <c r="DK372" s="202"/>
      <c r="DL372" s="202"/>
      <c r="DM372" s="202"/>
      <c r="DN372" s="202"/>
      <c r="DO372" s="202"/>
      <c r="DP372" s="202"/>
      <c r="DQ372" s="202"/>
      <c r="DR372" s="202"/>
      <c r="DS372" s="202"/>
      <c r="DT372" s="202"/>
      <c r="DU372" s="202"/>
      <c r="DV372" s="202"/>
      <c r="DW372" s="202"/>
      <c r="DX372" s="202"/>
      <c r="DY372" s="202"/>
      <c r="DZ372" s="202"/>
      <c r="EA372" s="202"/>
      <c r="EB372" s="202"/>
      <c r="EC372" s="202"/>
      <c r="ED372" s="202"/>
      <c r="EE372" s="202"/>
      <c r="EF372" s="202"/>
      <c r="EG372" s="202"/>
      <c r="EH372" s="202"/>
      <c r="EI372" s="202"/>
      <c r="EJ372" s="202"/>
      <c r="EK372" s="202"/>
      <c r="EL372" s="202"/>
      <c r="EM372" s="202"/>
      <c r="EN372" s="202"/>
      <c r="EO372" s="202"/>
      <c r="EP372" s="202"/>
      <c r="EQ372" s="202"/>
      <c r="ER372" s="202"/>
      <c r="ES372" s="202"/>
      <c r="ET372" s="202"/>
      <c r="EU372" s="202"/>
      <c r="EV372" s="202"/>
      <c r="EW372" s="202"/>
      <c r="EX372" s="202"/>
      <c r="EY372" s="202"/>
      <c r="EZ372" s="202"/>
      <c r="FA372" s="202"/>
      <c r="FB372" s="202"/>
      <c r="FC372" s="202"/>
      <c r="FD372" s="202"/>
      <c r="FE372" s="202"/>
      <c r="FF372" s="202"/>
      <c r="FG372" s="202"/>
      <c r="FH372" s="202"/>
      <c r="FI372" s="202"/>
      <c r="FJ372" s="202"/>
      <c r="FK372" s="202"/>
      <c r="FL372" s="202"/>
      <c r="FM372" s="202"/>
      <c r="FN372" s="202"/>
      <c r="FO372" s="202"/>
      <c r="FP372" s="202"/>
      <c r="FQ372" s="202"/>
      <c r="FR372" s="202"/>
      <c r="FS372" s="202"/>
      <c r="FT372" s="202"/>
      <c r="FU372" s="202"/>
      <c r="FV372" s="202"/>
      <c r="FW372" s="202"/>
      <c r="FX372" s="202"/>
      <c r="FY372" s="202"/>
      <c r="FZ372" s="202"/>
      <c r="GA372" s="202"/>
      <c r="GB372" s="202"/>
    </row>
    <row r="373" spans="1:184" x14ac:dyDescent="0.2">
      <c r="A373" s="205" t="str">
        <f t="shared" si="6"/>
        <v/>
      </c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  <c r="BF373" s="202"/>
      <c r="BG373" s="202"/>
      <c r="BH373" s="202"/>
      <c r="BI373" s="202"/>
      <c r="BJ373" s="202"/>
      <c r="BK373" s="202"/>
      <c r="BL373" s="202"/>
      <c r="BM373" s="202"/>
      <c r="BN373" s="202"/>
      <c r="BO373" s="202"/>
      <c r="BP373" s="202"/>
      <c r="BQ373" s="202"/>
      <c r="BR373" s="202"/>
      <c r="BS373" s="202"/>
      <c r="BT373" s="202"/>
      <c r="BU373" s="202"/>
      <c r="BV373" s="202"/>
      <c r="BW373" s="202"/>
      <c r="BX373" s="202"/>
      <c r="BY373" s="202"/>
      <c r="BZ373" s="202"/>
      <c r="CA373" s="202"/>
      <c r="CB373" s="202"/>
      <c r="CC373" s="202"/>
      <c r="CD373" s="202"/>
      <c r="CE373" s="202"/>
      <c r="CF373" s="202"/>
      <c r="CG373" s="202"/>
      <c r="CH373" s="202"/>
      <c r="CI373" s="202"/>
      <c r="CJ373" s="202"/>
      <c r="CK373" s="202"/>
      <c r="CL373" s="202"/>
      <c r="CM373" s="202"/>
      <c r="CN373" s="202"/>
      <c r="CO373" s="202"/>
      <c r="CP373" s="202"/>
      <c r="CQ373" s="202"/>
      <c r="CR373" s="202"/>
      <c r="CS373" s="202"/>
      <c r="CT373" s="202"/>
      <c r="CU373" s="202"/>
      <c r="CV373" s="202"/>
      <c r="CW373" s="202"/>
      <c r="CX373" s="202"/>
      <c r="CY373" s="202"/>
      <c r="CZ373" s="202"/>
      <c r="DA373" s="202"/>
      <c r="DB373" s="202"/>
      <c r="DC373" s="202"/>
      <c r="DD373" s="202"/>
      <c r="DE373" s="202"/>
      <c r="DF373" s="202"/>
      <c r="DG373" s="202"/>
      <c r="DH373" s="202"/>
      <c r="DI373" s="202"/>
      <c r="DJ373" s="202"/>
      <c r="DK373" s="202"/>
      <c r="DL373" s="202"/>
      <c r="DM373" s="202"/>
      <c r="DN373" s="202"/>
      <c r="DO373" s="202"/>
      <c r="DP373" s="202"/>
      <c r="DQ373" s="202"/>
      <c r="DR373" s="202"/>
      <c r="DS373" s="202"/>
      <c r="DT373" s="202"/>
      <c r="DU373" s="202"/>
      <c r="DV373" s="202"/>
      <c r="DW373" s="202"/>
      <c r="DX373" s="202"/>
      <c r="DY373" s="202"/>
      <c r="DZ373" s="202"/>
      <c r="EA373" s="202"/>
      <c r="EB373" s="202"/>
      <c r="EC373" s="202"/>
      <c r="ED373" s="202"/>
      <c r="EE373" s="202"/>
      <c r="EF373" s="202"/>
      <c r="EG373" s="202"/>
      <c r="EH373" s="202"/>
      <c r="EI373" s="202"/>
      <c r="EJ373" s="202"/>
      <c r="EK373" s="202"/>
      <c r="EL373" s="202"/>
      <c r="EM373" s="202"/>
      <c r="EN373" s="202"/>
      <c r="EO373" s="202"/>
      <c r="EP373" s="202"/>
      <c r="EQ373" s="202"/>
      <c r="ER373" s="202"/>
      <c r="ES373" s="202"/>
      <c r="ET373" s="202"/>
      <c r="EU373" s="202"/>
      <c r="EV373" s="202"/>
      <c r="EW373" s="202"/>
      <c r="EX373" s="202"/>
      <c r="EY373" s="202"/>
      <c r="EZ373" s="202"/>
      <c r="FA373" s="202"/>
      <c r="FB373" s="202"/>
      <c r="FC373" s="202"/>
      <c r="FD373" s="202"/>
      <c r="FE373" s="202"/>
      <c r="FF373" s="202"/>
      <c r="FG373" s="202"/>
      <c r="FH373" s="202"/>
      <c r="FI373" s="202"/>
      <c r="FJ373" s="202"/>
      <c r="FK373" s="202"/>
      <c r="FL373" s="202"/>
      <c r="FM373" s="202"/>
      <c r="FN373" s="202"/>
      <c r="FO373" s="202"/>
      <c r="FP373" s="202"/>
      <c r="FQ373" s="202"/>
      <c r="FR373" s="202"/>
      <c r="FS373" s="202"/>
      <c r="FT373" s="202"/>
      <c r="FU373" s="202"/>
      <c r="FV373" s="202"/>
      <c r="FW373" s="202"/>
      <c r="FX373" s="202"/>
      <c r="FY373" s="202"/>
      <c r="FZ373" s="202"/>
      <c r="GA373" s="202"/>
      <c r="GB373" s="202"/>
    </row>
    <row r="374" spans="1:184" x14ac:dyDescent="0.2">
      <c r="A374" s="205" t="str">
        <f t="shared" si="6"/>
        <v/>
      </c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  <c r="BF374" s="202"/>
      <c r="BG374" s="202"/>
      <c r="BH374" s="202"/>
      <c r="BI374" s="202"/>
      <c r="BJ374" s="202"/>
      <c r="BK374" s="202"/>
      <c r="BL374" s="202"/>
      <c r="BM374" s="202"/>
      <c r="BN374" s="202"/>
      <c r="BO374" s="202"/>
      <c r="BP374" s="202"/>
      <c r="BQ374" s="202"/>
      <c r="BR374" s="202"/>
      <c r="BS374" s="202"/>
      <c r="BT374" s="202"/>
      <c r="BU374" s="202"/>
      <c r="BV374" s="202"/>
      <c r="BW374" s="202"/>
      <c r="BX374" s="202"/>
      <c r="BY374" s="202"/>
      <c r="BZ374" s="202"/>
      <c r="CA374" s="202"/>
      <c r="CB374" s="202"/>
      <c r="CC374" s="202"/>
      <c r="CD374" s="202"/>
      <c r="CE374" s="202"/>
      <c r="CF374" s="202"/>
      <c r="CG374" s="202"/>
      <c r="CH374" s="202"/>
      <c r="CI374" s="202"/>
      <c r="CJ374" s="202"/>
      <c r="CK374" s="202"/>
      <c r="CL374" s="202"/>
      <c r="CM374" s="202"/>
      <c r="CN374" s="202"/>
      <c r="CO374" s="202"/>
      <c r="CP374" s="202"/>
      <c r="CQ374" s="202"/>
      <c r="CR374" s="202"/>
      <c r="CS374" s="202"/>
      <c r="CT374" s="202"/>
      <c r="CU374" s="202"/>
      <c r="CV374" s="202"/>
      <c r="CW374" s="202"/>
      <c r="CX374" s="202"/>
      <c r="CY374" s="202"/>
      <c r="CZ374" s="202"/>
      <c r="DA374" s="202"/>
      <c r="DB374" s="202"/>
      <c r="DC374" s="202"/>
      <c r="DD374" s="202"/>
      <c r="DE374" s="202"/>
      <c r="DF374" s="202"/>
      <c r="DG374" s="202"/>
      <c r="DH374" s="202"/>
      <c r="DI374" s="202"/>
      <c r="DJ374" s="202"/>
      <c r="DK374" s="202"/>
      <c r="DL374" s="202"/>
      <c r="DM374" s="202"/>
      <c r="DN374" s="202"/>
      <c r="DO374" s="202"/>
      <c r="DP374" s="202"/>
      <c r="DQ374" s="202"/>
      <c r="DR374" s="202"/>
      <c r="DS374" s="202"/>
      <c r="DT374" s="202"/>
      <c r="DU374" s="202"/>
      <c r="DV374" s="202"/>
      <c r="DW374" s="202"/>
      <c r="DX374" s="202"/>
      <c r="DY374" s="202"/>
      <c r="DZ374" s="202"/>
      <c r="EA374" s="202"/>
      <c r="EB374" s="202"/>
      <c r="EC374" s="202"/>
      <c r="ED374" s="202"/>
      <c r="EE374" s="202"/>
      <c r="EF374" s="202"/>
      <c r="EG374" s="202"/>
      <c r="EH374" s="202"/>
      <c r="EI374" s="202"/>
      <c r="EJ374" s="202"/>
      <c r="EK374" s="202"/>
      <c r="EL374" s="202"/>
      <c r="EM374" s="202"/>
      <c r="EN374" s="202"/>
      <c r="EO374" s="202"/>
      <c r="EP374" s="202"/>
      <c r="EQ374" s="202"/>
      <c r="ER374" s="202"/>
      <c r="ES374" s="202"/>
      <c r="ET374" s="202"/>
      <c r="EU374" s="202"/>
      <c r="EV374" s="202"/>
      <c r="EW374" s="202"/>
      <c r="EX374" s="202"/>
      <c r="EY374" s="202"/>
      <c r="EZ374" s="202"/>
      <c r="FA374" s="202"/>
      <c r="FB374" s="202"/>
      <c r="FC374" s="202"/>
      <c r="FD374" s="202"/>
      <c r="FE374" s="202"/>
      <c r="FF374" s="202"/>
      <c r="FG374" s="202"/>
      <c r="FH374" s="202"/>
      <c r="FI374" s="202"/>
      <c r="FJ374" s="202"/>
      <c r="FK374" s="202"/>
      <c r="FL374" s="202"/>
      <c r="FM374" s="202"/>
      <c r="FN374" s="202"/>
      <c r="FO374" s="202"/>
      <c r="FP374" s="202"/>
      <c r="FQ374" s="202"/>
      <c r="FR374" s="202"/>
      <c r="FS374" s="202"/>
      <c r="FT374" s="202"/>
      <c r="FU374" s="202"/>
      <c r="FV374" s="202"/>
      <c r="FW374" s="202"/>
      <c r="FX374" s="202"/>
      <c r="FY374" s="202"/>
      <c r="FZ374" s="202"/>
      <c r="GA374" s="202"/>
      <c r="GB374" s="202"/>
    </row>
    <row r="375" spans="1:184" x14ac:dyDescent="0.2">
      <c r="A375" s="205" t="str">
        <f t="shared" si="6"/>
        <v/>
      </c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  <c r="BF375" s="202"/>
      <c r="BG375" s="202"/>
      <c r="BH375" s="202"/>
      <c r="BI375" s="202"/>
      <c r="BJ375" s="202"/>
      <c r="BK375" s="202"/>
      <c r="BL375" s="202"/>
      <c r="BM375" s="202"/>
      <c r="BN375" s="202"/>
      <c r="BO375" s="202"/>
      <c r="BP375" s="202"/>
      <c r="BQ375" s="202"/>
      <c r="BR375" s="202"/>
      <c r="BS375" s="202"/>
      <c r="BT375" s="202"/>
      <c r="BU375" s="202"/>
      <c r="BV375" s="202"/>
      <c r="BW375" s="202"/>
      <c r="BX375" s="202"/>
      <c r="BY375" s="202"/>
      <c r="BZ375" s="202"/>
      <c r="CA375" s="202"/>
      <c r="CB375" s="202"/>
      <c r="CC375" s="202"/>
      <c r="CD375" s="202"/>
      <c r="CE375" s="202"/>
      <c r="CF375" s="202"/>
      <c r="CG375" s="202"/>
      <c r="CH375" s="202"/>
      <c r="CI375" s="202"/>
      <c r="CJ375" s="202"/>
      <c r="CK375" s="202"/>
      <c r="CL375" s="202"/>
      <c r="CM375" s="202"/>
      <c r="CN375" s="202"/>
      <c r="CO375" s="202"/>
      <c r="CP375" s="202"/>
      <c r="CQ375" s="202"/>
      <c r="CR375" s="202"/>
      <c r="CS375" s="202"/>
      <c r="CT375" s="202"/>
      <c r="CU375" s="202"/>
      <c r="CV375" s="202"/>
      <c r="CW375" s="202"/>
      <c r="CX375" s="202"/>
      <c r="CY375" s="202"/>
      <c r="CZ375" s="202"/>
      <c r="DA375" s="202"/>
      <c r="DB375" s="202"/>
      <c r="DC375" s="202"/>
      <c r="DD375" s="202"/>
      <c r="DE375" s="202"/>
      <c r="DF375" s="202"/>
      <c r="DG375" s="202"/>
      <c r="DH375" s="202"/>
      <c r="DI375" s="202"/>
      <c r="DJ375" s="202"/>
      <c r="DK375" s="202"/>
      <c r="DL375" s="202"/>
      <c r="DM375" s="202"/>
      <c r="DN375" s="202"/>
      <c r="DO375" s="202"/>
      <c r="DP375" s="202"/>
      <c r="DQ375" s="202"/>
      <c r="DR375" s="202"/>
      <c r="DS375" s="202"/>
      <c r="DT375" s="202"/>
      <c r="DU375" s="202"/>
      <c r="DV375" s="202"/>
      <c r="DW375" s="202"/>
      <c r="DX375" s="202"/>
      <c r="DY375" s="202"/>
      <c r="DZ375" s="202"/>
      <c r="EA375" s="202"/>
      <c r="EB375" s="202"/>
      <c r="EC375" s="202"/>
      <c r="ED375" s="202"/>
      <c r="EE375" s="202"/>
      <c r="EF375" s="202"/>
      <c r="EG375" s="202"/>
      <c r="EH375" s="202"/>
      <c r="EI375" s="202"/>
      <c r="EJ375" s="202"/>
      <c r="EK375" s="202"/>
      <c r="EL375" s="202"/>
      <c r="EM375" s="202"/>
      <c r="EN375" s="202"/>
      <c r="EO375" s="202"/>
      <c r="EP375" s="202"/>
      <c r="EQ375" s="202"/>
      <c r="ER375" s="202"/>
      <c r="ES375" s="202"/>
      <c r="ET375" s="202"/>
      <c r="EU375" s="202"/>
      <c r="EV375" s="202"/>
      <c r="EW375" s="202"/>
      <c r="EX375" s="202"/>
      <c r="EY375" s="202"/>
      <c r="EZ375" s="202"/>
      <c r="FA375" s="202"/>
      <c r="FB375" s="202"/>
      <c r="FC375" s="202"/>
      <c r="FD375" s="202"/>
      <c r="FE375" s="202"/>
      <c r="FF375" s="202"/>
      <c r="FG375" s="202"/>
      <c r="FH375" s="202"/>
      <c r="FI375" s="202"/>
      <c r="FJ375" s="202"/>
      <c r="FK375" s="202"/>
      <c r="FL375" s="202"/>
      <c r="FM375" s="202"/>
      <c r="FN375" s="202"/>
      <c r="FO375" s="202"/>
      <c r="FP375" s="202"/>
      <c r="FQ375" s="202"/>
      <c r="FR375" s="202"/>
      <c r="FS375" s="202"/>
      <c r="FT375" s="202"/>
      <c r="FU375" s="202"/>
      <c r="FV375" s="202"/>
      <c r="FW375" s="202"/>
      <c r="FX375" s="202"/>
      <c r="FY375" s="202"/>
      <c r="FZ375" s="202"/>
      <c r="GA375" s="202"/>
      <c r="GB375" s="202"/>
    </row>
    <row r="376" spans="1:184" x14ac:dyDescent="0.2">
      <c r="A376" s="205" t="str">
        <f t="shared" si="6"/>
        <v/>
      </c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  <c r="BF376" s="202"/>
      <c r="BG376" s="202"/>
      <c r="BH376" s="202"/>
      <c r="BI376" s="202"/>
      <c r="BJ376" s="202"/>
      <c r="BK376" s="202"/>
      <c r="BL376" s="202"/>
      <c r="BM376" s="202"/>
      <c r="BN376" s="202"/>
      <c r="BO376" s="202"/>
      <c r="BP376" s="202"/>
      <c r="BQ376" s="202"/>
      <c r="BR376" s="202"/>
      <c r="BS376" s="202"/>
      <c r="BT376" s="202"/>
      <c r="BU376" s="202"/>
      <c r="BV376" s="202"/>
      <c r="BW376" s="202"/>
      <c r="BX376" s="202"/>
      <c r="BY376" s="202"/>
      <c r="BZ376" s="202"/>
      <c r="CA376" s="202"/>
      <c r="CB376" s="202"/>
      <c r="CC376" s="202"/>
      <c r="CD376" s="202"/>
      <c r="CE376" s="202"/>
      <c r="CF376" s="202"/>
      <c r="CG376" s="202"/>
      <c r="CH376" s="202"/>
      <c r="CI376" s="202"/>
      <c r="CJ376" s="202"/>
      <c r="CK376" s="202"/>
      <c r="CL376" s="202"/>
      <c r="CM376" s="202"/>
      <c r="CN376" s="202"/>
      <c r="CO376" s="202"/>
      <c r="CP376" s="202"/>
      <c r="CQ376" s="202"/>
      <c r="CR376" s="202"/>
      <c r="CS376" s="202"/>
      <c r="CT376" s="202"/>
      <c r="CU376" s="202"/>
      <c r="CV376" s="202"/>
      <c r="CW376" s="202"/>
      <c r="CX376" s="202"/>
      <c r="CY376" s="202"/>
      <c r="CZ376" s="202"/>
      <c r="DA376" s="202"/>
      <c r="DB376" s="202"/>
      <c r="DC376" s="202"/>
      <c r="DD376" s="202"/>
      <c r="DE376" s="202"/>
      <c r="DF376" s="202"/>
      <c r="DG376" s="202"/>
      <c r="DH376" s="202"/>
      <c r="DI376" s="202"/>
      <c r="DJ376" s="202"/>
      <c r="DK376" s="202"/>
      <c r="DL376" s="202"/>
      <c r="DM376" s="202"/>
      <c r="DN376" s="202"/>
      <c r="DO376" s="202"/>
      <c r="DP376" s="202"/>
      <c r="DQ376" s="202"/>
      <c r="DR376" s="202"/>
      <c r="DS376" s="202"/>
      <c r="DT376" s="202"/>
      <c r="DU376" s="202"/>
      <c r="DV376" s="202"/>
      <c r="DW376" s="202"/>
      <c r="DX376" s="202"/>
      <c r="DY376" s="202"/>
      <c r="DZ376" s="202"/>
      <c r="EA376" s="202"/>
      <c r="EB376" s="202"/>
      <c r="EC376" s="202"/>
      <c r="ED376" s="202"/>
      <c r="EE376" s="202"/>
      <c r="EF376" s="202"/>
      <c r="EG376" s="202"/>
      <c r="EH376" s="202"/>
      <c r="EI376" s="202"/>
      <c r="EJ376" s="202"/>
      <c r="EK376" s="202"/>
      <c r="EL376" s="202"/>
      <c r="EM376" s="202"/>
      <c r="EN376" s="202"/>
      <c r="EO376" s="202"/>
      <c r="EP376" s="202"/>
      <c r="EQ376" s="202"/>
      <c r="ER376" s="202"/>
      <c r="ES376" s="202"/>
      <c r="ET376" s="202"/>
      <c r="EU376" s="202"/>
      <c r="EV376" s="202"/>
      <c r="EW376" s="202"/>
      <c r="EX376" s="202"/>
      <c r="EY376" s="202"/>
      <c r="EZ376" s="202"/>
      <c r="FA376" s="202"/>
      <c r="FB376" s="202"/>
      <c r="FC376" s="202"/>
      <c r="FD376" s="202"/>
      <c r="FE376" s="202"/>
      <c r="FF376" s="202"/>
      <c r="FG376" s="202"/>
      <c r="FH376" s="202"/>
      <c r="FI376" s="202"/>
      <c r="FJ376" s="202"/>
      <c r="FK376" s="202"/>
      <c r="FL376" s="202"/>
      <c r="FM376" s="202"/>
      <c r="FN376" s="202"/>
      <c r="FO376" s="202"/>
      <c r="FP376" s="202"/>
      <c r="FQ376" s="202"/>
      <c r="FR376" s="202"/>
      <c r="FS376" s="202"/>
      <c r="FT376" s="202"/>
      <c r="FU376" s="202"/>
      <c r="FV376" s="202"/>
      <c r="FW376" s="202"/>
      <c r="FX376" s="202"/>
      <c r="FY376" s="202"/>
      <c r="FZ376" s="202"/>
      <c r="GA376" s="202"/>
      <c r="GB376" s="202"/>
    </row>
    <row r="377" spans="1:184" x14ac:dyDescent="0.2">
      <c r="A377" s="205" t="str">
        <f t="shared" si="6"/>
        <v/>
      </c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  <c r="BF377" s="202"/>
      <c r="BG377" s="202"/>
      <c r="BH377" s="202"/>
      <c r="BI377" s="202"/>
      <c r="BJ377" s="202"/>
      <c r="BK377" s="202"/>
      <c r="BL377" s="202"/>
      <c r="BM377" s="202"/>
      <c r="BN377" s="202"/>
      <c r="BO377" s="202"/>
      <c r="BP377" s="202"/>
      <c r="BQ377" s="202"/>
      <c r="BR377" s="202"/>
      <c r="BS377" s="202"/>
      <c r="BT377" s="202"/>
      <c r="BU377" s="202"/>
      <c r="BV377" s="202"/>
      <c r="BW377" s="202"/>
      <c r="BX377" s="202"/>
      <c r="BY377" s="202"/>
      <c r="BZ377" s="202"/>
      <c r="CA377" s="202"/>
      <c r="CB377" s="202"/>
      <c r="CC377" s="202"/>
      <c r="CD377" s="202"/>
      <c r="CE377" s="202"/>
      <c r="CF377" s="202"/>
      <c r="CG377" s="202"/>
      <c r="CH377" s="202"/>
      <c r="CI377" s="202"/>
      <c r="CJ377" s="202"/>
      <c r="CK377" s="202"/>
      <c r="CL377" s="202"/>
      <c r="CM377" s="202"/>
      <c r="CN377" s="202"/>
      <c r="CO377" s="202"/>
      <c r="CP377" s="202"/>
      <c r="CQ377" s="202"/>
      <c r="CR377" s="202"/>
      <c r="CS377" s="202"/>
      <c r="CT377" s="202"/>
      <c r="CU377" s="202"/>
      <c r="CV377" s="202"/>
      <c r="CW377" s="202"/>
      <c r="CX377" s="202"/>
      <c r="CY377" s="202"/>
      <c r="CZ377" s="202"/>
      <c r="DA377" s="202"/>
      <c r="DB377" s="202"/>
      <c r="DC377" s="202"/>
      <c r="DD377" s="202"/>
      <c r="DE377" s="202"/>
      <c r="DF377" s="202"/>
      <c r="DG377" s="202"/>
      <c r="DH377" s="202"/>
      <c r="DI377" s="202"/>
      <c r="DJ377" s="202"/>
      <c r="DK377" s="202"/>
      <c r="DL377" s="202"/>
      <c r="DM377" s="202"/>
      <c r="DN377" s="202"/>
      <c r="DO377" s="202"/>
      <c r="DP377" s="202"/>
      <c r="DQ377" s="202"/>
      <c r="DR377" s="202"/>
      <c r="DS377" s="202"/>
      <c r="DT377" s="202"/>
      <c r="DU377" s="202"/>
      <c r="DV377" s="202"/>
      <c r="DW377" s="202"/>
      <c r="DX377" s="202"/>
      <c r="DY377" s="202"/>
      <c r="DZ377" s="202"/>
      <c r="EA377" s="202"/>
      <c r="EB377" s="202"/>
      <c r="EC377" s="202"/>
      <c r="ED377" s="202"/>
      <c r="EE377" s="202"/>
      <c r="EF377" s="202"/>
      <c r="EG377" s="202"/>
      <c r="EH377" s="202"/>
      <c r="EI377" s="202"/>
      <c r="EJ377" s="202"/>
      <c r="EK377" s="202"/>
      <c r="EL377" s="202"/>
      <c r="EM377" s="202"/>
      <c r="EN377" s="202"/>
      <c r="EO377" s="202"/>
      <c r="EP377" s="202"/>
      <c r="EQ377" s="202"/>
      <c r="ER377" s="202"/>
      <c r="ES377" s="202"/>
      <c r="ET377" s="202"/>
      <c r="EU377" s="202"/>
      <c r="EV377" s="202"/>
      <c r="EW377" s="202"/>
      <c r="EX377" s="202"/>
      <c r="EY377" s="202"/>
      <c r="EZ377" s="202"/>
      <c r="FA377" s="202"/>
      <c r="FB377" s="202"/>
      <c r="FC377" s="202"/>
      <c r="FD377" s="202"/>
      <c r="FE377" s="202"/>
      <c r="FF377" s="202"/>
      <c r="FG377" s="202"/>
      <c r="FH377" s="202"/>
      <c r="FI377" s="202"/>
      <c r="FJ377" s="202"/>
      <c r="FK377" s="202"/>
      <c r="FL377" s="202"/>
      <c r="FM377" s="202"/>
      <c r="FN377" s="202"/>
      <c r="FO377" s="202"/>
      <c r="FP377" s="202"/>
      <c r="FQ377" s="202"/>
      <c r="FR377" s="202"/>
      <c r="FS377" s="202"/>
      <c r="FT377" s="202"/>
      <c r="FU377" s="202"/>
      <c r="FV377" s="202"/>
      <c r="FW377" s="202"/>
      <c r="FX377" s="202"/>
      <c r="FY377" s="202"/>
      <c r="FZ377" s="202"/>
      <c r="GA377" s="202"/>
      <c r="GB377" s="202"/>
    </row>
    <row r="378" spans="1:184" x14ac:dyDescent="0.2">
      <c r="A378" s="205" t="str">
        <f t="shared" si="6"/>
        <v/>
      </c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  <c r="BF378" s="202"/>
      <c r="BG378" s="202"/>
      <c r="BH378" s="202"/>
      <c r="BI378" s="202"/>
      <c r="BJ378" s="202"/>
      <c r="BK378" s="202"/>
      <c r="BL378" s="202"/>
      <c r="BM378" s="202"/>
      <c r="BN378" s="202"/>
      <c r="BO378" s="202"/>
      <c r="BP378" s="202"/>
      <c r="BQ378" s="202"/>
      <c r="BR378" s="202"/>
      <c r="BS378" s="202"/>
      <c r="BT378" s="202"/>
      <c r="BU378" s="202"/>
      <c r="BV378" s="202"/>
      <c r="BW378" s="202"/>
      <c r="BX378" s="202"/>
      <c r="BY378" s="202"/>
      <c r="BZ378" s="202"/>
      <c r="CA378" s="202"/>
      <c r="CB378" s="202"/>
      <c r="CC378" s="202"/>
      <c r="CD378" s="202"/>
      <c r="CE378" s="202"/>
      <c r="CF378" s="202"/>
      <c r="CG378" s="202"/>
      <c r="CH378" s="202"/>
      <c r="CI378" s="202"/>
      <c r="CJ378" s="202"/>
      <c r="CK378" s="202"/>
      <c r="CL378" s="202"/>
      <c r="CM378" s="202"/>
      <c r="CN378" s="202"/>
      <c r="CO378" s="202"/>
      <c r="CP378" s="202"/>
      <c r="CQ378" s="202"/>
      <c r="CR378" s="202"/>
      <c r="CS378" s="202"/>
      <c r="CT378" s="202"/>
      <c r="CU378" s="202"/>
      <c r="CV378" s="202"/>
      <c r="CW378" s="202"/>
      <c r="CX378" s="202"/>
      <c r="CY378" s="202"/>
      <c r="CZ378" s="202"/>
      <c r="DA378" s="202"/>
      <c r="DB378" s="202"/>
      <c r="DC378" s="202"/>
      <c r="DD378" s="202"/>
      <c r="DE378" s="202"/>
      <c r="DF378" s="202"/>
      <c r="DG378" s="202"/>
      <c r="DH378" s="202"/>
      <c r="DI378" s="202"/>
      <c r="DJ378" s="202"/>
      <c r="DK378" s="202"/>
      <c r="DL378" s="202"/>
      <c r="DM378" s="202"/>
      <c r="DN378" s="202"/>
      <c r="DO378" s="202"/>
      <c r="DP378" s="202"/>
      <c r="DQ378" s="202"/>
      <c r="DR378" s="202"/>
      <c r="DS378" s="202"/>
      <c r="DT378" s="202"/>
      <c r="DU378" s="202"/>
      <c r="DV378" s="202"/>
      <c r="DW378" s="202"/>
      <c r="DX378" s="202"/>
      <c r="DY378" s="202"/>
      <c r="DZ378" s="202"/>
      <c r="EA378" s="202"/>
      <c r="EB378" s="202"/>
      <c r="EC378" s="202"/>
      <c r="ED378" s="202"/>
      <c r="EE378" s="202"/>
      <c r="EF378" s="202"/>
      <c r="EG378" s="202"/>
      <c r="EH378" s="202"/>
      <c r="EI378" s="202"/>
      <c r="EJ378" s="202"/>
      <c r="EK378" s="202"/>
      <c r="EL378" s="202"/>
      <c r="EM378" s="202"/>
      <c r="EN378" s="202"/>
      <c r="EO378" s="202"/>
      <c r="EP378" s="202"/>
      <c r="EQ378" s="202"/>
      <c r="ER378" s="202"/>
      <c r="ES378" s="202"/>
      <c r="ET378" s="202"/>
      <c r="EU378" s="202"/>
      <c r="EV378" s="202"/>
      <c r="EW378" s="202"/>
      <c r="EX378" s="202"/>
      <c r="EY378" s="202"/>
      <c r="EZ378" s="202"/>
      <c r="FA378" s="202"/>
      <c r="FB378" s="202"/>
      <c r="FC378" s="202"/>
      <c r="FD378" s="202"/>
      <c r="FE378" s="202"/>
      <c r="FF378" s="202"/>
      <c r="FG378" s="202"/>
      <c r="FH378" s="202"/>
      <c r="FI378" s="202"/>
      <c r="FJ378" s="202"/>
      <c r="FK378" s="202"/>
      <c r="FL378" s="202"/>
      <c r="FM378" s="202"/>
      <c r="FN378" s="202"/>
      <c r="FO378" s="202"/>
      <c r="FP378" s="202"/>
      <c r="FQ378" s="202"/>
      <c r="FR378" s="202"/>
      <c r="FS378" s="202"/>
      <c r="FT378" s="202"/>
      <c r="FU378" s="202"/>
      <c r="FV378" s="202"/>
      <c r="FW378" s="202"/>
      <c r="FX378" s="202"/>
      <c r="FY378" s="202"/>
      <c r="FZ378" s="202"/>
      <c r="GA378" s="202"/>
      <c r="GB378" s="202"/>
    </row>
    <row r="379" spans="1:184" x14ac:dyDescent="0.2">
      <c r="A379" s="205" t="str">
        <f t="shared" si="6"/>
        <v/>
      </c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  <c r="BF379" s="202"/>
      <c r="BG379" s="202"/>
      <c r="BH379" s="202"/>
      <c r="BI379" s="202"/>
      <c r="BJ379" s="202"/>
      <c r="BK379" s="202"/>
      <c r="BL379" s="202"/>
      <c r="BM379" s="202"/>
      <c r="BN379" s="202"/>
      <c r="BO379" s="202"/>
      <c r="BP379" s="202"/>
      <c r="BQ379" s="202"/>
      <c r="BR379" s="202"/>
      <c r="BS379" s="202"/>
      <c r="BT379" s="202"/>
      <c r="BU379" s="202"/>
      <c r="BV379" s="202"/>
      <c r="BW379" s="202"/>
      <c r="BX379" s="202"/>
      <c r="BY379" s="202"/>
      <c r="BZ379" s="202"/>
      <c r="CA379" s="202"/>
      <c r="CB379" s="202"/>
      <c r="CC379" s="202"/>
      <c r="CD379" s="202"/>
      <c r="CE379" s="202"/>
      <c r="CF379" s="202"/>
      <c r="CG379" s="202"/>
      <c r="CH379" s="202"/>
      <c r="CI379" s="202"/>
      <c r="CJ379" s="202"/>
      <c r="CK379" s="202"/>
      <c r="CL379" s="202"/>
      <c r="CM379" s="202"/>
      <c r="CN379" s="202"/>
      <c r="CO379" s="202"/>
      <c r="CP379" s="202"/>
      <c r="CQ379" s="202"/>
      <c r="CR379" s="202"/>
      <c r="CS379" s="202"/>
      <c r="CT379" s="202"/>
      <c r="CU379" s="202"/>
      <c r="CV379" s="202"/>
      <c r="CW379" s="202"/>
      <c r="CX379" s="202"/>
      <c r="CY379" s="202"/>
      <c r="CZ379" s="202"/>
      <c r="DA379" s="202"/>
      <c r="DB379" s="202"/>
      <c r="DC379" s="202"/>
      <c r="DD379" s="202"/>
      <c r="DE379" s="202"/>
      <c r="DF379" s="202"/>
      <c r="DG379" s="202"/>
      <c r="DH379" s="202"/>
      <c r="DI379" s="202"/>
      <c r="DJ379" s="202"/>
      <c r="DK379" s="202"/>
      <c r="DL379" s="202"/>
      <c r="DM379" s="202"/>
      <c r="DN379" s="202"/>
      <c r="DO379" s="202"/>
      <c r="DP379" s="202"/>
      <c r="DQ379" s="202"/>
      <c r="DR379" s="202"/>
      <c r="DS379" s="202"/>
      <c r="DT379" s="202"/>
      <c r="DU379" s="202"/>
      <c r="DV379" s="202"/>
      <c r="DW379" s="202"/>
      <c r="DX379" s="202"/>
      <c r="DY379" s="202"/>
      <c r="DZ379" s="202"/>
      <c r="EA379" s="202"/>
      <c r="EB379" s="202"/>
      <c r="EC379" s="202"/>
      <c r="ED379" s="202"/>
      <c r="EE379" s="202"/>
      <c r="EF379" s="202"/>
      <c r="EG379" s="202"/>
      <c r="EH379" s="202"/>
      <c r="EI379" s="202"/>
      <c r="EJ379" s="202"/>
      <c r="EK379" s="202"/>
      <c r="EL379" s="202"/>
      <c r="EM379" s="202"/>
      <c r="EN379" s="202"/>
      <c r="EO379" s="202"/>
      <c r="EP379" s="202"/>
      <c r="EQ379" s="202"/>
      <c r="ER379" s="202"/>
      <c r="ES379" s="202"/>
      <c r="ET379" s="202"/>
      <c r="EU379" s="202"/>
      <c r="EV379" s="202"/>
      <c r="EW379" s="202"/>
      <c r="EX379" s="202"/>
      <c r="EY379" s="202"/>
      <c r="EZ379" s="202"/>
      <c r="FA379" s="202"/>
      <c r="FB379" s="202"/>
      <c r="FC379" s="202"/>
      <c r="FD379" s="202"/>
      <c r="FE379" s="202"/>
      <c r="FF379" s="202"/>
      <c r="FG379" s="202"/>
      <c r="FH379" s="202"/>
      <c r="FI379" s="202"/>
      <c r="FJ379" s="202"/>
      <c r="FK379" s="202"/>
      <c r="FL379" s="202"/>
      <c r="FM379" s="202"/>
      <c r="FN379" s="202"/>
      <c r="FO379" s="202"/>
      <c r="FP379" s="202"/>
      <c r="FQ379" s="202"/>
      <c r="FR379" s="202"/>
      <c r="FS379" s="202"/>
      <c r="FT379" s="202"/>
      <c r="FU379" s="202"/>
      <c r="FV379" s="202"/>
      <c r="FW379" s="202"/>
      <c r="FX379" s="202"/>
      <c r="FY379" s="202"/>
      <c r="FZ379" s="202"/>
      <c r="GA379" s="202"/>
      <c r="GB379" s="202"/>
    </row>
    <row r="380" spans="1:184" x14ac:dyDescent="0.2">
      <c r="A380" s="205" t="str">
        <f t="shared" si="6"/>
        <v/>
      </c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  <c r="BF380" s="202"/>
      <c r="BG380" s="202"/>
      <c r="BH380" s="202"/>
      <c r="BI380" s="202"/>
      <c r="BJ380" s="202"/>
      <c r="BK380" s="202"/>
      <c r="BL380" s="202"/>
      <c r="BM380" s="202"/>
      <c r="BN380" s="202"/>
      <c r="BO380" s="202"/>
      <c r="BP380" s="202"/>
      <c r="BQ380" s="202"/>
      <c r="BR380" s="202"/>
      <c r="BS380" s="202"/>
      <c r="BT380" s="202"/>
      <c r="BU380" s="202"/>
      <c r="BV380" s="202"/>
      <c r="BW380" s="202"/>
      <c r="BX380" s="202"/>
      <c r="BY380" s="202"/>
      <c r="BZ380" s="202"/>
      <c r="CA380" s="202"/>
      <c r="CB380" s="202"/>
      <c r="CC380" s="202"/>
      <c r="CD380" s="202"/>
      <c r="CE380" s="202"/>
      <c r="CF380" s="202"/>
      <c r="CG380" s="202"/>
      <c r="CH380" s="202"/>
      <c r="CI380" s="202"/>
      <c r="CJ380" s="202"/>
      <c r="CK380" s="202"/>
      <c r="CL380" s="202"/>
      <c r="CM380" s="202"/>
      <c r="CN380" s="202"/>
      <c r="CO380" s="202"/>
      <c r="CP380" s="202"/>
      <c r="CQ380" s="202"/>
      <c r="CR380" s="202"/>
      <c r="CS380" s="202"/>
      <c r="CT380" s="202"/>
      <c r="CU380" s="202"/>
      <c r="CV380" s="202"/>
      <c r="CW380" s="202"/>
      <c r="CX380" s="202"/>
      <c r="CY380" s="202"/>
      <c r="CZ380" s="202"/>
      <c r="DA380" s="202"/>
      <c r="DB380" s="202"/>
      <c r="DC380" s="202"/>
      <c r="DD380" s="202"/>
      <c r="DE380" s="202"/>
      <c r="DF380" s="202"/>
      <c r="DG380" s="202"/>
      <c r="DH380" s="202"/>
      <c r="DI380" s="202"/>
      <c r="DJ380" s="202"/>
      <c r="DK380" s="202"/>
      <c r="DL380" s="202"/>
      <c r="DM380" s="202"/>
      <c r="DN380" s="202"/>
      <c r="DO380" s="202"/>
      <c r="DP380" s="202"/>
      <c r="DQ380" s="202"/>
      <c r="DR380" s="202"/>
      <c r="DS380" s="202"/>
      <c r="DT380" s="202"/>
      <c r="DU380" s="202"/>
      <c r="DV380" s="202"/>
      <c r="DW380" s="202"/>
      <c r="DX380" s="202"/>
      <c r="DY380" s="202"/>
      <c r="DZ380" s="202"/>
      <c r="EA380" s="202"/>
      <c r="EB380" s="202"/>
      <c r="EC380" s="202"/>
      <c r="ED380" s="202"/>
      <c r="EE380" s="202"/>
      <c r="EF380" s="202"/>
      <c r="EG380" s="202"/>
      <c r="EH380" s="202"/>
      <c r="EI380" s="202"/>
      <c r="EJ380" s="202"/>
      <c r="EK380" s="202"/>
      <c r="EL380" s="202"/>
      <c r="EM380" s="202"/>
      <c r="EN380" s="202"/>
      <c r="EO380" s="202"/>
      <c r="EP380" s="202"/>
      <c r="EQ380" s="202"/>
      <c r="ER380" s="202"/>
      <c r="ES380" s="202"/>
      <c r="ET380" s="202"/>
      <c r="EU380" s="202"/>
      <c r="EV380" s="202"/>
      <c r="EW380" s="202"/>
      <c r="EX380" s="202"/>
      <c r="EY380" s="202"/>
      <c r="EZ380" s="202"/>
      <c r="FA380" s="202"/>
      <c r="FB380" s="202"/>
      <c r="FC380" s="202"/>
      <c r="FD380" s="202"/>
      <c r="FE380" s="202"/>
      <c r="FF380" s="202"/>
      <c r="FG380" s="202"/>
      <c r="FH380" s="202"/>
      <c r="FI380" s="202"/>
      <c r="FJ380" s="202"/>
      <c r="FK380" s="202"/>
      <c r="FL380" s="202"/>
      <c r="FM380" s="202"/>
      <c r="FN380" s="202"/>
      <c r="FO380" s="202"/>
      <c r="FP380" s="202"/>
      <c r="FQ380" s="202"/>
      <c r="FR380" s="202"/>
      <c r="FS380" s="202"/>
      <c r="FT380" s="202"/>
      <c r="FU380" s="202"/>
      <c r="FV380" s="202"/>
      <c r="FW380" s="202"/>
      <c r="FX380" s="202"/>
      <c r="FY380" s="202"/>
      <c r="FZ380" s="202"/>
      <c r="GA380" s="202"/>
      <c r="GB380" s="202"/>
    </row>
    <row r="381" spans="1:184" x14ac:dyDescent="0.2">
      <c r="A381" s="205" t="str">
        <f t="shared" si="6"/>
        <v/>
      </c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  <c r="BF381" s="202"/>
      <c r="BG381" s="202"/>
      <c r="BH381" s="202"/>
      <c r="BI381" s="202"/>
      <c r="BJ381" s="202"/>
      <c r="BK381" s="202"/>
      <c r="BL381" s="202"/>
      <c r="BM381" s="202"/>
      <c r="BN381" s="202"/>
      <c r="BO381" s="202"/>
      <c r="BP381" s="202"/>
      <c r="BQ381" s="202"/>
      <c r="BR381" s="202"/>
      <c r="BS381" s="202"/>
      <c r="BT381" s="202"/>
      <c r="BU381" s="202"/>
      <c r="BV381" s="202"/>
      <c r="BW381" s="202"/>
      <c r="BX381" s="202"/>
      <c r="BY381" s="202"/>
      <c r="BZ381" s="202"/>
      <c r="CA381" s="202"/>
      <c r="CB381" s="202"/>
      <c r="CC381" s="202"/>
      <c r="CD381" s="202"/>
      <c r="CE381" s="202"/>
      <c r="CF381" s="202"/>
      <c r="CG381" s="202"/>
      <c r="CH381" s="202"/>
      <c r="CI381" s="202"/>
      <c r="CJ381" s="202"/>
      <c r="CK381" s="202"/>
      <c r="CL381" s="202"/>
      <c r="CM381" s="202"/>
      <c r="CN381" s="202"/>
      <c r="CO381" s="202"/>
      <c r="CP381" s="202"/>
      <c r="CQ381" s="202"/>
      <c r="CR381" s="202"/>
      <c r="CS381" s="202"/>
      <c r="CT381" s="202"/>
      <c r="CU381" s="202"/>
      <c r="CV381" s="202"/>
      <c r="CW381" s="202"/>
      <c r="CX381" s="202"/>
      <c r="CY381" s="202"/>
      <c r="CZ381" s="202"/>
      <c r="DA381" s="202"/>
      <c r="DB381" s="202"/>
      <c r="DC381" s="202"/>
      <c r="DD381" s="202"/>
      <c r="DE381" s="202"/>
      <c r="DF381" s="202"/>
      <c r="DG381" s="202"/>
      <c r="DH381" s="202"/>
      <c r="DI381" s="202"/>
      <c r="DJ381" s="202"/>
      <c r="DK381" s="202"/>
      <c r="DL381" s="202"/>
      <c r="DM381" s="202"/>
      <c r="DN381" s="202"/>
      <c r="DO381" s="202"/>
      <c r="DP381" s="202"/>
      <c r="DQ381" s="202"/>
      <c r="DR381" s="202"/>
      <c r="DS381" s="202"/>
      <c r="DT381" s="202"/>
      <c r="DU381" s="202"/>
      <c r="DV381" s="202"/>
      <c r="DW381" s="202"/>
      <c r="DX381" s="202"/>
      <c r="DY381" s="202"/>
      <c r="DZ381" s="202"/>
      <c r="EA381" s="202"/>
      <c r="EB381" s="202"/>
      <c r="EC381" s="202"/>
      <c r="ED381" s="202"/>
      <c r="EE381" s="202"/>
      <c r="EF381" s="202"/>
      <c r="EG381" s="202"/>
      <c r="EH381" s="202"/>
      <c r="EI381" s="202"/>
      <c r="EJ381" s="202"/>
      <c r="EK381" s="202"/>
      <c r="EL381" s="202"/>
      <c r="EM381" s="202"/>
      <c r="EN381" s="202"/>
      <c r="EO381" s="202"/>
      <c r="EP381" s="202"/>
      <c r="EQ381" s="202"/>
      <c r="ER381" s="202"/>
      <c r="ES381" s="202"/>
      <c r="ET381" s="202"/>
      <c r="EU381" s="202"/>
      <c r="EV381" s="202"/>
      <c r="EW381" s="202"/>
      <c r="EX381" s="202"/>
      <c r="EY381" s="202"/>
      <c r="EZ381" s="202"/>
      <c r="FA381" s="202"/>
      <c r="FB381" s="202"/>
      <c r="FC381" s="202"/>
      <c r="FD381" s="202"/>
      <c r="FE381" s="202"/>
      <c r="FF381" s="202"/>
      <c r="FG381" s="202"/>
      <c r="FH381" s="202"/>
      <c r="FI381" s="202"/>
      <c r="FJ381" s="202"/>
      <c r="FK381" s="202"/>
      <c r="FL381" s="202"/>
      <c r="FM381" s="202"/>
      <c r="FN381" s="202"/>
      <c r="FO381" s="202"/>
      <c r="FP381" s="202"/>
      <c r="FQ381" s="202"/>
      <c r="FR381" s="202"/>
      <c r="FS381" s="202"/>
      <c r="FT381" s="202"/>
      <c r="FU381" s="202"/>
      <c r="FV381" s="202"/>
      <c r="FW381" s="202"/>
      <c r="FX381" s="202"/>
      <c r="FY381" s="202"/>
      <c r="FZ381" s="202"/>
      <c r="GA381" s="202"/>
      <c r="GB381" s="202"/>
    </row>
    <row r="382" spans="1:184" x14ac:dyDescent="0.2">
      <c r="A382" s="205" t="str">
        <f t="shared" si="6"/>
        <v/>
      </c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  <c r="BF382" s="202"/>
      <c r="BG382" s="202"/>
      <c r="BH382" s="202"/>
      <c r="BI382" s="202"/>
      <c r="BJ382" s="202"/>
      <c r="BK382" s="202"/>
      <c r="BL382" s="202"/>
      <c r="BM382" s="202"/>
      <c r="BN382" s="202"/>
      <c r="BO382" s="202"/>
      <c r="BP382" s="202"/>
      <c r="BQ382" s="202"/>
      <c r="BR382" s="202"/>
      <c r="BS382" s="202"/>
      <c r="BT382" s="202"/>
      <c r="BU382" s="202"/>
      <c r="BV382" s="202"/>
      <c r="BW382" s="202"/>
      <c r="BX382" s="202"/>
      <c r="BY382" s="202"/>
      <c r="BZ382" s="202"/>
      <c r="CA382" s="202"/>
      <c r="CB382" s="202"/>
      <c r="CC382" s="202"/>
      <c r="CD382" s="202"/>
      <c r="CE382" s="202"/>
      <c r="CF382" s="202"/>
      <c r="CG382" s="202"/>
      <c r="CH382" s="202"/>
      <c r="CI382" s="202"/>
      <c r="CJ382" s="202"/>
      <c r="CK382" s="202"/>
      <c r="CL382" s="202"/>
      <c r="CM382" s="202"/>
      <c r="CN382" s="202"/>
      <c r="CO382" s="202"/>
      <c r="CP382" s="202"/>
      <c r="CQ382" s="202"/>
      <c r="CR382" s="202"/>
      <c r="CS382" s="202"/>
      <c r="CT382" s="202"/>
      <c r="CU382" s="202"/>
      <c r="CV382" s="202"/>
      <c r="CW382" s="202"/>
      <c r="CX382" s="202"/>
      <c r="CY382" s="202"/>
      <c r="CZ382" s="202"/>
      <c r="DA382" s="202"/>
      <c r="DB382" s="202"/>
      <c r="DC382" s="202"/>
      <c r="DD382" s="202"/>
      <c r="DE382" s="202"/>
      <c r="DF382" s="202"/>
      <c r="DG382" s="202"/>
      <c r="DH382" s="202"/>
      <c r="DI382" s="202"/>
      <c r="DJ382" s="202"/>
      <c r="DK382" s="202"/>
      <c r="DL382" s="202"/>
      <c r="DM382" s="202"/>
      <c r="DN382" s="202"/>
      <c r="DO382" s="202"/>
      <c r="DP382" s="202"/>
      <c r="DQ382" s="202"/>
      <c r="DR382" s="202"/>
      <c r="DS382" s="202"/>
      <c r="DT382" s="202"/>
      <c r="DU382" s="202"/>
      <c r="DV382" s="202"/>
      <c r="DW382" s="202"/>
      <c r="DX382" s="202"/>
      <c r="DY382" s="202"/>
      <c r="DZ382" s="202"/>
      <c r="EA382" s="202"/>
      <c r="EB382" s="202"/>
      <c r="EC382" s="202"/>
      <c r="ED382" s="202"/>
      <c r="EE382" s="202"/>
      <c r="EF382" s="202"/>
      <c r="EG382" s="202"/>
      <c r="EH382" s="202"/>
      <c r="EI382" s="202"/>
      <c r="EJ382" s="202"/>
      <c r="EK382" s="202"/>
      <c r="EL382" s="202"/>
      <c r="EM382" s="202"/>
      <c r="EN382" s="202"/>
      <c r="EO382" s="202"/>
      <c r="EP382" s="202"/>
      <c r="EQ382" s="202"/>
      <c r="ER382" s="202"/>
      <c r="ES382" s="202"/>
      <c r="ET382" s="202"/>
      <c r="EU382" s="202"/>
      <c r="EV382" s="202"/>
      <c r="EW382" s="202"/>
      <c r="EX382" s="202"/>
      <c r="EY382" s="202"/>
      <c r="EZ382" s="202"/>
      <c r="FA382" s="202"/>
      <c r="FB382" s="202"/>
      <c r="FC382" s="202"/>
      <c r="FD382" s="202"/>
      <c r="FE382" s="202"/>
      <c r="FF382" s="202"/>
      <c r="FG382" s="202"/>
      <c r="FH382" s="202"/>
      <c r="FI382" s="202"/>
      <c r="FJ382" s="202"/>
      <c r="FK382" s="202"/>
      <c r="FL382" s="202"/>
      <c r="FM382" s="202"/>
      <c r="FN382" s="202"/>
      <c r="FO382" s="202"/>
      <c r="FP382" s="202"/>
      <c r="FQ382" s="202"/>
      <c r="FR382" s="202"/>
      <c r="FS382" s="202"/>
      <c r="FT382" s="202"/>
      <c r="FU382" s="202"/>
      <c r="FV382" s="202"/>
      <c r="FW382" s="202"/>
      <c r="FX382" s="202"/>
      <c r="FY382" s="202"/>
      <c r="FZ382" s="202"/>
      <c r="GA382" s="202"/>
      <c r="GB382" s="202"/>
    </row>
    <row r="383" spans="1:184" x14ac:dyDescent="0.2">
      <c r="A383" s="205" t="str">
        <f t="shared" si="6"/>
        <v/>
      </c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  <c r="BF383" s="202"/>
      <c r="BG383" s="202"/>
      <c r="BH383" s="202"/>
      <c r="BI383" s="202"/>
      <c r="BJ383" s="202"/>
      <c r="BK383" s="202"/>
      <c r="BL383" s="202"/>
      <c r="BM383" s="202"/>
      <c r="BN383" s="202"/>
      <c r="BO383" s="202"/>
      <c r="BP383" s="202"/>
      <c r="BQ383" s="202"/>
      <c r="BR383" s="202"/>
      <c r="BS383" s="202"/>
      <c r="BT383" s="202"/>
      <c r="BU383" s="202"/>
      <c r="BV383" s="202"/>
      <c r="BW383" s="202"/>
      <c r="BX383" s="202"/>
      <c r="BY383" s="202"/>
      <c r="BZ383" s="202"/>
      <c r="CA383" s="202"/>
      <c r="CB383" s="202"/>
      <c r="CC383" s="202"/>
      <c r="CD383" s="202"/>
      <c r="CE383" s="202"/>
      <c r="CF383" s="202"/>
      <c r="CG383" s="202"/>
      <c r="CH383" s="202"/>
      <c r="CI383" s="202"/>
      <c r="CJ383" s="202"/>
      <c r="CK383" s="202"/>
      <c r="CL383" s="202"/>
      <c r="CM383" s="202"/>
      <c r="CN383" s="202"/>
      <c r="CO383" s="202"/>
      <c r="CP383" s="202"/>
      <c r="CQ383" s="202"/>
      <c r="CR383" s="202"/>
      <c r="CS383" s="202"/>
      <c r="CT383" s="202"/>
      <c r="CU383" s="202"/>
      <c r="CV383" s="202"/>
      <c r="CW383" s="202"/>
      <c r="CX383" s="202"/>
      <c r="CY383" s="202"/>
      <c r="CZ383" s="202"/>
      <c r="DA383" s="202"/>
      <c r="DB383" s="202"/>
      <c r="DC383" s="202"/>
      <c r="DD383" s="202"/>
      <c r="DE383" s="202"/>
      <c r="DF383" s="202"/>
      <c r="DG383" s="202"/>
      <c r="DH383" s="202"/>
      <c r="DI383" s="202"/>
      <c r="DJ383" s="202"/>
      <c r="DK383" s="202"/>
      <c r="DL383" s="202"/>
      <c r="DM383" s="202"/>
      <c r="DN383" s="202"/>
      <c r="DO383" s="202"/>
      <c r="DP383" s="202"/>
      <c r="DQ383" s="202"/>
      <c r="DR383" s="202"/>
      <c r="DS383" s="202"/>
      <c r="DT383" s="202"/>
      <c r="DU383" s="202"/>
      <c r="DV383" s="202"/>
      <c r="DW383" s="202"/>
      <c r="DX383" s="202"/>
      <c r="DY383" s="202"/>
      <c r="DZ383" s="202"/>
      <c r="EA383" s="202"/>
      <c r="EB383" s="202"/>
      <c r="EC383" s="202"/>
      <c r="ED383" s="202"/>
      <c r="EE383" s="202"/>
      <c r="EF383" s="202"/>
      <c r="EG383" s="202"/>
      <c r="EH383" s="202"/>
      <c r="EI383" s="202"/>
      <c r="EJ383" s="202"/>
      <c r="EK383" s="202"/>
      <c r="EL383" s="202"/>
      <c r="EM383" s="202"/>
      <c r="EN383" s="202"/>
      <c r="EO383" s="202"/>
      <c r="EP383" s="202"/>
      <c r="EQ383" s="202"/>
      <c r="ER383" s="202"/>
      <c r="ES383" s="202"/>
      <c r="ET383" s="202"/>
      <c r="EU383" s="202"/>
      <c r="EV383" s="202"/>
      <c r="EW383" s="202"/>
      <c r="EX383" s="202"/>
      <c r="EY383" s="202"/>
      <c r="EZ383" s="202"/>
      <c r="FA383" s="202"/>
      <c r="FB383" s="202"/>
      <c r="FC383" s="202"/>
      <c r="FD383" s="202"/>
      <c r="FE383" s="202"/>
      <c r="FF383" s="202"/>
      <c r="FG383" s="202"/>
      <c r="FH383" s="202"/>
      <c r="FI383" s="202"/>
      <c r="FJ383" s="202"/>
      <c r="FK383" s="202"/>
      <c r="FL383" s="202"/>
      <c r="FM383" s="202"/>
      <c r="FN383" s="202"/>
      <c r="FO383" s="202"/>
      <c r="FP383" s="202"/>
      <c r="FQ383" s="202"/>
      <c r="FR383" s="202"/>
      <c r="FS383" s="202"/>
      <c r="FT383" s="202"/>
      <c r="FU383" s="202"/>
      <c r="FV383" s="202"/>
      <c r="FW383" s="202"/>
      <c r="FX383" s="202"/>
      <c r="FY383" s="202"/>
      <c r="FZ383" s="202"/>
      <c r="GA383" s="202"/>
      <c r="GB383" s="202"/>
    </row>
    <row r="384" spans="1:184" x14ac:dyDescent="0.2">
      <c r="A384" s="205" t="str">
        <f t="shared" si="6"/>
        <v/>
      </c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  <c r="BF384" s="202"/>
      <c r="BG384" s="202"/>
      <c r="BH384" s="202"/>
      <c r="BI384" s="202"/>
      <c r="BJ384" s="202"/>
      <c r="BK384" s="202"/>
      <c r="BL384" s="202"/>
      <c r="BM384" s="202"/>
      <c r="BN384" s="202"/>
      <c r="BO384" s="202"/>
      <c r="BP384" s="202"/>
      <c r="BQ384" s="202"/>
      <c r="BR384" s="202"/>
      <c r="BS384" s="202"/>
      <c r="BT384" s="202"/>
      <c r="BU384" s="202"/>
      <c r="BV384" s="202"/>
      <c r="BW384" s="202"/>
      <c r="BX384" s="202"/>
      <c r="BY384" s="202"/>
      <c r="BZ384" s="202"/>
      <c r="CA384" s="202"/>
      <c r="CB384" s="202"/>
      <c r="CC384" s="202"/>
      <c r="CD384" s="202"/>
      <c r="CE384" s="202"/>
      <c r="CF384" s="202"/>
      <c r="CG384" s="202"/>
      <c r="CH384" s="202"/>
      <c r="CI384" s="202"/>
      <c r="CJ384" s="202"/>
      <c r="CK384" s="202"/>
      <c r="CL384" s="202"/>
      <c r="CM384" s="202"/>
      <c r="CN384" s="202"/>
      <c r="CO384" s="202"/>
      <c r="CP384" s="202"/>
      <c r="CQ384" s="202"/>
      <c r="CR384" s="202"/>
      <c r="CS384" s="202"/>
      <c r="CT384" s="202"/>
      <c r="CU384" s="202"/>
      <c r="CV384" s="202"/>
      <c r="CW384" s="202"/>
      <c r="CX384" s="202"/>
      <c r="CY384" s="202"/>
      <c r="CZ384" s="202"/>
      <c r="DA384" s="202"/>
      <c r="DB384" s="202"/>
      <c r="DC384" s="202"/>
      <c r="DD384" s="202"/>
      <c r="DE384" s="202"/>
      <c r="DF384" s="202"/>
      <c r="DG384" s="202"/>
      <c r="DH384" s="202"/>
      <c r="DI384" s="202"/>
      <c r="DJ384" s="202"/>
      <c r="DK384" s="202"/>
      <c r="DL384" s="202"/>
      <c r="DM384" s="202"/>
      <c r="DN384" s="202"/>
      <c r="DO384" s="202"/>
      <c r="DP384" s="202"/>
      <c r="DQ384" s="202"/>
      <c r="DR384" s="202"/>
      <c r="DS384" s="202"/>
      <c r="DT384" s="202"/>
      <c r="DU384" s="202"/>
      <c r="DV384" s="202"/>
      <c r="DW384" s="202"/>
      <c r="DX384" s="202"/>
      <c r="DY384" s="202"/>
      <c r="DZ384" s="202"/>
      <c r="EA384" s="202"/>
      <c r="EB384" s="202"/>
      <c r="EC384" s="202"/>
      <c r="ED384" s="202"/>
      <c r="EE384" s="202"/>
      <c r="EF384" s="202"/>
      <c r="EG384" s="202"/>
      <c r="EH384" s="202"/>
      <c r="EI384" s="202"/>
      <c r="EJ384" s="202"/>
      <c r="EK384" s="202"/>
      <c r="EL384" s="202"/>
      <c r="EM384" s="202"/>
      <c r="EN384" s="202"/>
      <c r="EO384" s="202"/>
      <c r="EP384" s="202"/>
      <c r="EQ384" s="202"/>
      <c r="ER384" s="202"/>
      <c r="ES384" s="202"/>
      <c r="ET384" s="202"/>
      <c r="EU384" s="202"/>
      <c r="EV384" s="202"/>
      <c r="EW384" s="202"/>
      <c r="EX384" s="202"/>
      <c r="EY384" s="202"/>
      <c r="EZ384" s="202"/>
      <c r="FA384" s="202"/>
      <c r="FB384" s="202"/>
      <c r="FC384" s="202"/>
      <c r="FD384" s="202"/>
      <c r="FE384" s="202"/>
      <c r="FF384" s="202"/>
      <c r="FG384" s="202"/>
      <c r="FH384" s="202"/>
      <c r="FI384" s="202"/>
      <c r="FJ384" s="202"/>
      <c r="FK384" s="202"/>
      <c r="FL384" s="202"/>
      <c r="FM384" s="202"/>
      <c r="FN384" s="202"/>
      <c r="FO384" s="202"/>
      <c r="FP384" s="202"/>
      <c r="FQ384" s="202"/>
      <c r="FR384" s="202"/>
      <c r="FS384" s="202"/>
      <c r="FT384" s="202"/>
      <c r="FU384" s="202"/>
      <c r="FV384" s="202"/>
      <c r="FW384" s="202"/>
      <c r="FX384" s="202"/>
      <c r="FY384" s="202"/>
      <c r="FZ384" s="202"/>
      <c r="GA384" s="202"/>
      <c r="GB384" s="202"/>
    </row>
    <row r="385" spans="1:184" x14ac:dyDescent="0.2">
      <c r="A385" s="205" t="str">
        <f t="shared" si="6"/>
        <v/>
      </c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  <c r="BF385" s="202"/>
      <c r="BG385" s="202"/>
      <c r="BH385" s="202"/>
      <c r="BI385" s="202"/>
      <c r="BJ385" s="202"/>
      <c r="BK385" s="202"/>
      <c r="BL385" s="202"/>
      <c r="BM385" s="202"/>
      <c r="BN385" s="202"/>
      <c r="BO385" s="202"/>
      <c r="BP385" s="202"/>
      <c r="BQ385" s="202"/>
      <c r="BR385" s="202"/>
      <c r="BS385" s="202"/>
      <c r="BT385" s="202"/>
      <c r="BU385" s="202"/>
      <c r="BV385" s="202"/>
      <c r="BW385" s="202"/>
      <c r="BX385" s="202"/>
      <c r="BY385" s="202"/>
      <c r="BZ385" s="202"/>
      <c r="CA385" s="202"/>
      <c r="CB385" s="202"/>
      <c r="CC385" s="202"/>
      <c r="CD385" s="202"/>
      <c r="CE385" s="202"/>
      <c r="CF385" s="202"/>
      <c r="CG385" s="202"/>
      <c r="CH385" s="202"/>
      <c r="CI385" s="202"/>
      <c r="CJ385" s="202"/>
      <c r="CK385" s="202"/>
      <c r="CL385" s="202"/>
      <c r="CM385" s="202"/>
      <c r="CN385" s="202"/>
      <c r="CO385" s="202"/>
      <c r="CP385" s="202"/>
      <c r="CQ385" s="202"/>
      <c r="CR385" s="202"/>
      <c r="CS385" s="202"/>
      <c r="CT385" s="202"/>
      <c r="CU385" s="202"/>
      <c r="CV385" s="202"/>
      <c r="CW385" s="202"/>
      <c r="CX385" s="202"/>
      <c r="CY385" s="202"/>
      <c r="CZ385" s="202"/>
      <c r="DA385" s="202"/>
      <c r="DB385" s="202"/>
      <c r="DC385" s="202"/>
      <c r="DD385" s="202"/>
      <c r="DE385" s="202"/>
      <c r="DF385" s="202"/>
      <c r="DG385" s="202"/>
      <c r="DH385" s="202"/>
      <c r="DI385" s="202"/>
      <c r="DJ385" s="202"/>
      <c r="DK385" s="202"/>
      <c r="DL385" s="202"/>
      <c r="DM385" s="202"/>
      <c r="DN385" s="202"/>
      <c r="DO385" s="202"/>
      <c r="DP385" s="202"/>
      <c r="DQ385" s="202"/>
      <c r="DR385" s="202"/>
      <c r="DS385" s="202"/>
      <c r="DT385" s="202"/>
      <c r="DU385" s="202"/>
      <c r="DV385" s="202"/>
      <c r="DW385" s="202"/>
      <c r="DX385" s="202"/>
      <c r="DY385" s="202"/>
      <c r="DZ385" s="202"/>
      <c r="EA385" s="202"/>
      <c r="EB385" s="202"/>
      <c r="EC385" s="202"/>
      <c r="ED385" s="202"/>
      <c r="EE385" s="202"/>
      <c r="EF385" s="202"/>
      <c r="EG385" s="202"/>
      <c r="EH385" s="202"/>
      <c r="EI385" s="202"/>
      <c r="EJ385" s="202"/>
      <c r="EK385" s="202"/>
      <c r="EL385" s="202"/>
      <c r="EM385" s="202"/>
      <c r="EN385" s="202"/>
      <c r="EO385" s="202"/>
      <c r="EP385" s="202"/>
      <c r="EQ385" s="202"/>
      <c r="ER385" s="202"/>
      <c r="ES385" s="202"/>
      <c r="ET385" s="202"/>
      <c r="EU385" s="202"/>
      <c r="EV385" s="202"/>
      <c r="EW385" s="202"/>
      <c r="EX385" s="202"/>
      <c r="EY385" s="202"/>
      <c r="EZ385" s="202"/>
      <c r="FA385" s="202"/>
      <c r="FB385" s="202"/>
      <c r="FC385" s="202"/>
      <c r="FD385" s="202"/>
      <c r="FE385" s="202"/>
      <c r="FF385" s="202"/>
      <c r="FG385" s="202"/>
      <c r="FH385" s="202"/>
      <c r="FI385" s="202"/>
      <c r="FJ385" s="202"/>
      <c r="FK385" s="202"/>
      <c r="FL385" s="202"/>
      <c r="FM385" s="202"/>
      <c r="FN385" s="202"/>
      <c r="FO385" s="202"/>
      <c r="FP385" s="202"/>
      <c r="FQ385" s="202"/>
      <c r="FR385" s="202"/>
      <c r="FS385" s="202"/>
      <c r="FT385" s="202"/>
      <c r="FU385" s="202"/>
      <c r="FV385" s="202"/>
      <c r="FW385" s="202"/>
      <c r="FX385" s="202"/>
      <c r="FY385" s="202"/>
      <c r="FZ385" s="202"/>
      <c r="GA385" s="202"/>
      <c r="GB385" s="202"/>
    </row>
    <row r="386" spans="1:184" x14ac:dyDescent="0.2">
      <c r="A386" s="205" t="str">
        <f t="shared" si="6"/>
        <v/>
      </c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  <c r="BF386" s="202"/>
      <c r="BG386" s="202"/>
      <c r="BH386" s="202"/>
      <c r="BI386" s="202"/>
      <c r="BJ386" s="202"/>
      <c r="BK386" s="202"/>
      <c r="BL386" s="202"/>
      <c r="BM386" s="202"/>
      <c r="BN386" s="202"/>
      <c r="BO386" s="202"/>
      <c r="BP386" s="202"/>
      <c r="BQ386" s="202"/>
      <c r="BR386" s="202"/>
      <c r="BS386" s="202"/>
      <c r="BT386" s="202"/>
      <c r="BU386" s="202"/>
      <c r="BV386" s="202"/>
      <c r="BW386" s="202"/>
      <c r="BX386" s="202"/>
      <c r="BY386" s="202"/>
      <c r="BZ386" s="202"/>
      <c r="CA386" s="202"/>
      <c r="CB386" s="202"/>
      <c r="CC386" s="202"/>
      <c r="CD386" s="202"/>
      <c r="CE386" s="202"/>
      <c r="CF386" s="202"/>
      <c r="CG386" s="202"/>
      <c r="CH386" s="202"/>
      <c r="CI386" s="202"/>
      <c r="CJ386" s="202"/>
      <c r="CK386" s="202"/>
      <c r="CL386" s="202"/>
      <c r="CM386" s="202"/>
      <c r="CN386" s="202"/>
      <c r="CO386" s="202"/>
      <c r="CP386" s="202"/>
      <c r="CQ386" s="202"/>
      <c r="CR386" s="202"/>
      <c r="CS386" s="202"/>
      <c r="CT386" s="202"/>
      <c r="CU386" s="202"/>
      <c r="CV386" s="202"/>
      <c r="CW386" s="202"/>
      <c r="CX386" s="202"/>
      <c r="CY386" s="202"/>
      <c r="CZ386" s="202"/>
      <c r="DA386" s="202"/>
      <c r="DB386" s="202"/>
      <c r="DC386" s="202"/>
      <c r="DD386" s="202"/>
      <c r="DE386" s="202"/>
      <c r="DF386" s="202"/>
      <c r="DG386" s="202"/>
      <c r="DH386" s="202"/>
      <c r="DI386" s="202"/>
      <c r="DJ386" s="202"/>
      <c r="DK386" s="202"/>
      <c r="DL386" s="202"/>
      <c r="DM386" s="202"/>
      <c r="DN386" s="202"/>
      <c r="DO386" s="202"/>
      <c r="DP386" s="202"/>
      <c r="DQ386" s="202"/>
      <c r="DR386" s="202"/>
      <c r="DS386" s="202"/>
      <c r="DT386" s="202"/>
      <c r="DU386" s="202"/>
      <c r="DV386" s="202"/>
      <c r="DW386" s="202"/>
      <c r="DX386" s="202"/>
      <c r="DY386" s="202"/>
      <c r="DZ386" s="202"/>
      <c r="EA386" s="202"/>
      <c r="EB386" s="202"/>
      <c r="EC386" s="202"/>
      <c r="ED386" s="202"/>
      <c r="EE386" s="202"/>
      <c r="EF386" s="202"/>
      <c r="EG386" s="202"/>
      <c r="EH386" s="202"/>
      <c r="EI386" s="202"/>
      <c r="EJ386" s="202"/>
      <c r="EK386" s="202"/>
      <c r="EL386" s="202"/>
      <c r="EM386" s="202"/>
      <c r="EN386" s="202"/>
      <c r="EO386" s="202"/>
      <c r="EP386" s="202"/>
      <c r="EQ386" s="202"/>
      <c r="ER386" s="202"/>
      <c r="ES386" s="202"/>
      <c r="ET386" s="202"/>
      <c r="EU386" s="202"/>
      <c r="EV386" s="202"/>
      <c r="EW386" s="202"/>
      <c r="EX386" s="202"/>
      <c r="EY386" s="202"/>
      <c r="EZ386" s="202"/>
      <c r="FA386" s="202"/>
      <c r="FB386" s="202"/>
      <c r="FC386" s="202"/>
      <c r="FD386" s="202"/>
      <c r="FE386" s="202"/>
      <c r="FF386" s="202"/>
      <c r="FG386" s="202"/>
      <c r="FH386" s="202"/>
      <c r="FI386" s="202"/>
      <c r="FJ386" s="202"/>
      <c r="FK386" s="202"/>
      <c r="FL386" s="202"/>
      <c r="FM386" s="202"/>
      <c r="FN386" s="202"/>
      <c r="FO386" s="202"/>
      <c r="FP386" s="202"/>
      <c r="FQ386" s="202"/>
      <c r="FR386" s="202"/>
      <c r="FS386" s="202"/>
      <c r="FT386" s="202"/>
      <c r="FU386" s="202"/>
      <c r="FV386" s="202"/>
      <c r="FW386" s="202"/>
      <c r="FX386" s="202"/>
      <c r="FY386" s="202"/>
      <c r="FZ386" s="202"/>
      <c r="GA386" s="202"/>
      <c r="GB386" s="202"/>
    </row>
    <row r="387" spans="1:184" x14ac:dyDescent="0.2">
      <c r="A387" s="205" t="str">
        <f t="shared" si="6"/>
        <v/>
      </c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  <c r="BF387" s="202"/>
      <c r="BG387" s="202"/>
      <c r="BH387" s="202"/>
      <c r="BI387" s="202"/>
      <c r="BJ387" s="202"/>
      <c r="BK387" s="202"/>
      <c r="BL387" s="202"/>
      <c r="BM387" s="202"/>
      <c r="BN387" s="202"/>
      <c r="BO387" s="202"/>
      <c r="BP387" s="202"/>
      <c r="BQ387" s="202"/>
      <c r="BR387" s="202"/>
      <c r="BS387" s="202"/>
      <c r="BT387" s="202"/>
      <c r="BU387" s="202"/>
      <c r="BV387" s="202"/>
      <c r="BW387" s="202"/>
      <c r="BX387" s="202"/>
      <c r="BY387" s="202"/>
      <c r="BZ387" s="202"/>
      <c r="CA387" s="202"/>
      <c r="CB387" s="202"/>
      <c r="CC387" s="202"/>
      <c r="CD387" s="202"/>
      <c r="CE387" s="202"/>
      <c r="CF387" s="202"/>
      <c r="CG387" s="202"/>
      <c r="CH387" s="202"/>
      <c r="CI387" s="202"/>
      <c r="CJ387" s="202"/>
      <c r="CK387" s="202"/>
      <c r="CL387" s="202"/>
      <c r="CM387" s="202"/>
      <c r="CN387" s="202"/>
      <c r="CO387" s="202"/>
      <c r="CP387" s="202"/>
      <c r="CQ387" s="202"/>
      <c r="CR387" s="202"/>
      <c r="CS387" s="202"/>
      <c r="CT387" s="202"/>
      <c r="CU387" s="202"/>
      <c r="CV387" s="202"/>
      <c r="CW387" s="202"/>
      <c r="CX387" s="202"/>
      <c r="CY387" s="202"/>
      <c r="CZ387" s="202"/>
      <c r="DA387" s="202"/>
      <c r="DB387" s="202"/>
      <c r="DC387" s="202"/>
      <c r="DD387" s="202"/>
      <c r="DE387" s="202"/>
      <c r="DF387" s="202"/>
      <c r="DG387" s="202"/>
      <c r="DH387" s="202"/>
      <c r="DI387" s="202"/>
      <c r="DJ387" s="202"/>
      <c r="DK387" s="202"/>
      <c r="DL387" s="202"/>
      <c r="DM387" s="202"/>
      <c r="DN387" s="202"/>
      <c r="DO387" s="202"/>
      <c r="DP387" s="202"/>
      <c r="DQ387" s="202"/>
      <c r="DR387" s="202"/>
      <c r="DS387" s="202"/>
      <c r="DT387" s="202"/>
      <c r="DU387" s="202"/>
      <c r="DV387" s="202"/>
      <c r="DW387" s="202"/>
      <c r="DX387" s="202"/>
      <c r="DY387" s="202"/>
      <c r="DZ387" s="202"/>
      <c r="EA387" s="202"/>
      <c r="EB387" s="202"/>
      <c r="EC387" s="202"/>
      <c r="ED387" s="202"/>
      <c r="EE387" s="202"/>
      <c r="EF387" s="202"/>
      <c r="EG387" s="202"/>
      <c r="EH387" s="202"/>
      <c r="EI387" s="202"/>
      <c r="EJ387" s="202"/>
      <c r="EK387" s="202"/>
      <c r="EL387" s="202"/>
      <c r="EM387" s="202"/>
      <c r="EN387" s="202"/>
      <c r="EO387" s="202"/>
      <c r="EP387" s="202"/>
      <c r="EQ387" s="202"/>
      <c r="ER387" s="202"/>
      <c r="ES387" s="202"/>
      <c r="ET387" s="202"/>
      <c r="EU387" s="202"/>
      <c r="EV387" s="202"/>
      <c r="EW387" s="202"/>
      <c r="EX387" s="202"/>
      <c r="EY387" s="202"/>
      <c r="EZ387" s="202"/>
      <c r="FA387" s="202"/>
      <c r="FB387" s="202"/>
      <c r="FC387" s="202"/>
      <c r="FD387" s="202"/>
      <c r="FE387" s="202"/>
      <c r="FF387" s="202"/>
      <c r="FG387" s="202"/>
      <c r="FH387" s="202"/>
      <c r="FI387" s="202"/>
      <c r="FJ387" s="202"/>
      <c r="FK387" s="202"/>
      <c r="FL387" s="202"/>
      <c r="FM387" s="202"/>
      <c r="FN387" s="202"/>
      <c r="FO387" s="202"/>
      <c r="FP387" s="202"/>
      <c r="FQ387" s="202"/>
      <c r="FR387" s="202"/>
      <c r="FS387" s="202"/>
      <c r="FT387" s="202"/>
      <c r="FU387" s="202"/>
      <c r="FV387" s="202"/>
      <c r="FW387" s="202"/>
      <c r="FX387" s="202"/>
      <c r="FY387" s="202"/>
      <c r="FZ387" s="202"/>
      <c r="GA387" s="202"/>
      <c r="GB387" s="202"/>
    </row>
    <row r="388" spans="1:184" x14ac:dyDescent="0.2">
      <c r="A388" s="205" t="str">
        <f t="shared" si="6"/>
        <v/>
      </c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  <c r="BF388" s="202"/>
      <c r="BG388" s="202"/>
      <c r="BH388" s="202"/>
      <c r="BI388" s="202"/>
      <c r="BJ388" s="202"/>
      <c r="BK388" s="202"/>
      <c r="BL388" s="202"/>
      <c r="BM388" s="202"/>
      <c r="BN388" s="202"/>
      <c r="BO388" s="202"/>
      <c r="BP388" s="202"/>
      <c r="BQ388" s="202"/>
      <c r="BR388" s="202"/>
      <c r="BS388" s="202"/>
      <c r="BT388" s="202"/>
      <c r="BU388" s="202"/>
      <c r="BV388" s="202"/>
      <c r="BW388" s="202"/>
      <c r="BX388" s="202"/>
      <c r="BY388" s="202"/>
      <c r="BZ388" s="202"/>
      <c r="CA388" s="202"/>
      <c r="CB388" s="202"/>
      <c r="CC388" s="202"/>
      <c r="CD388" s="202"/>
      <c r="CE388" s="202"/>
      <c r="CF388" s="202"/>
      <c r="CG388" s="202"/>
      <c r="CH388" s="202"/>
      <c r="CI388" s="202"/>
      <c r="CJ388" s="202"/>
      <c r="CK388" s="202"/>
      <c r="CL388" s="202"/>
      <c r="CM388" s="202"/>
      <c r="CN388" s="202"/>
      <c r="CO388" s="202"/>
      <c r="CP388" s="202"/>
      <c r="CQ388" s="202"/>
      <c r="CR388" s="202"/>
      <c r="CS388" s="202"/>
      <c r="CT388" s="202"/>
      <c r="CU388" s="202"/>
      <c r="CV388" s="202"/>
      <c r="CW388" s="202"/>
      <c r="CX388" s="202"/>
      <c r="CY388" s="202"/>
      <c r="CZ388" s="202"/>
      <c r="DA388" s="202"/>
      <c r="DB388" s="202"/>
      <c r="DC388" s="202"/>
      <c r="DD388" s="202"/>
      <c r="DE388" s="202"/>
      <c r="DF388" s="202"/>
      <c r="DG388" s="202"/>
      <c r="DH388" s="202"/>
      <c r="DI388" s="202"/>
      <c r="DJ388" s="202"/>
      <c r="DK388" s="202"/>
      <c r="DL388" s="202"/>
      <c r="DM388" s="202"/>
      <c r="DN388" s="202"/>
      <c r="DO388" s="202"/>
      <c r="DP388" s="202"/>
      <c r="DQ388" s="202"/>
      <c r="DR388" s="202"/>
      <c r="DS388" s="202"/>
      <c r="DT388" s="202"/>
      <c r="DU388" s="202"/>
      <c r="DV388" s="202"/>
      <c r="DW388" s="202"/>
      <c r="DX388" s="202"/>
      <c r="DY388" s="202"/>
      <c r="DZ388" s="202"/>
      <c r="EA388" s="202"/>
      <c r="EB388" s="202"/>
      <c r="EC388" s="202"/>
      <c r="ED388" s="202"/>
      <c r="EE388" s="202"/>
      <c r="EF388" s="202"/>
      <c r="EG388" s="202"/>
      <c r="EH388" s="202"/>
      <c r="EI388" s="202"/>
      <c r="EJ388" s="202"/>
      <c r="EK388" s="202"/>
      <c r="EL388" s="202"/>
      <c r="EM388" s="202"/>
      <c r="EN388" s="202"/>
      <c r="EO388" s="202"/>
      <c r="EP388" s="202"/>
      <c r="EQ388" s="202"/>
      <c r="ER388" s="202"/>
      <c r="ES388" s="202"/>
      <c r="ET388" s="202"/>
      <c r="EU388" s="202"/>
      <c r="EV388" s="202"/>
      <c r="EW388" s="202"/>
      <c r="EX388" s="202"/>
      <c r="EY388" s="202"/>
      <c r="EZ388" s="202"/>
      <c r="FA388" s="202"/>
      <c r="FB388" s="202"/>
      <c r="FC388" s="202"/>
      <c r="FD388" s="202"/>
      <c r="FE388" s="202"/>
      <c r="FF388" s="202"/>
      <c r="FG388" s="202"/>
      <c r="FH388" s="202"/>
      <c r="FI388" s="202"/>
      <c r="FJ388" s="202"/>
      <c r="FK388" s="202"/>
      <c r="FL388" s="202"/>
      <c r="FM388" s="202"/>
      <c r="FN388" s="202"/>
      <c r="FO388" s="202"/>
      <c r="FP388" s="202"/>
      <c r="FQ388" s="202"/>
      <c r="FR388" s="202"/>
      <c r="FS388" s="202"/>
      <c r="FT388" s="202"/>
      <c r="FU388" s="202"/>
      <c r="FV388" s="202"/>
      <c r="FW388" s="202"/>
      <c r="FX388" s="202"/>
      <c r="FY388" s="202"/>
      <c r="FZ388" s="202"/>
      <c r="GA388" s="202"/>
      <c r="GB388" s="202"/>
    </row>
    <row r="389" spans="1:184" x14ac:dyDescent="0.2">
      <c r="A389" s="205" t="str">
        <f t="shared" si="6"/>
        <v/>
      </c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  <c r="BF389" s="202"/>
      <c r="BG389" s="202"/>
      <c r="BH389" s="202"/>
      <c r="BI389" s="202"/>
      <c r="BJ389" s="202"/>
      <c r="BK389" s="202"/>
      <c r="BL389" s="202"/>
      <c r="BM389" s="202"/>
      <c r="BN389" s="202"/>
      <c r="BO389" s="202"/>
      <c r="BP389" s="202"/>
      <c r="BQ389" s="202"/>
      <c r="BR389" s="202"/>
      <c r="BS389" s="202"/>
      <c r="BT389" s="202"/>
      <c r="BU389" s="202"/>
      <c r="BV389" s="202"/>
      <c r="BW389" s="202"/>
      <c r="BX389" s="202"/>
      <c r="BY389" s="202"/>
      <c r="BZ389" s="202"/>
      <c r="CA389" s="202"/>
      <c r="CB389" s="202"/>
      <c r="CC389" s="202"/>
      <c r="CD389" s="202"/>
      <c r="CE389" s="202"/>
      <c r="CF389" s="202"/>
      <c r="CG389" s="202"/>
      <c r="CH389" s="202"/>
      <c r="CI389" s="202"/>
      <c r="CJ389" s="202"/>
      <c r="CK389" s="202"/>
      <c r="CL389" s="202"/>
      <c r="CM389" s="202"/>
      <c r="CN389" s="202"/>
      <c r="CO389" s="202"/>
      <c r="CP389" s="202"/>
      <c r="CQ389" s="202"/>
      <c r="CR389" s="202"/>
      <c r="CS389" s="202"/>
      <c r="CT389" s="202"/>
      <c r="CU389" s="202"/>
      <c r="CV389" s="202"/>
      <c r="CW389" s="202"/>
      <c r="CX389" s="202"/>
      <c r="CY389" s="202"/>
      <c r="CZ389" s="202"/>
      <c r="DA389" s="202"/>
      <c r="DB389" s="202"/>
      <c r="DC389" s="202"/>
      <c r="DD389" s="202"/>
      <c r="DE389" s="202"/>
      <c r="DF389" s="202"/>
      <c r="DG389" s="202"/>
      <c r="DH389" s="202"/>
      <c r="DI389" s="202"/>
      <c r="DJ389" s="202"/>
      <c r="DK389" s="202"/>
      <c r="DL389" s="202"/>
      <c r="DM389" s="202"/>
      <c r="DN389" s="202"/>
      <c r="DO389" s="202"/>
      <c r="DP389" s="202"/>
      <c r="DQ389" s="202"/>
      <c r="DR389" s="202"/>
      <c r="DS389" s="202"/>
      <c r="DT389" s="202"/>
      <c r="DU389" s="202"/>
      <c r="DV389" s="202"/>
      <c r="DW389" s="202"/>
      <c r="DX389" s="202"/>
      <c r="DY389" s="202"/>
      <c r="DZ389" s="202"/>
      <c r="EA389" s="202"/>
      <c r="EB389" s="202"/>
      <c r="EC389" s="202"/>
      <c r="ED389" s="202"/>
      <c r="EE389" s="202"/>
      <c r="EF389" s="202"/>
      <c r="EG389" s="202"/>
      <c r="EH389" s="202"/>
      <c r="EI389" s="202"/>
      <c r="EJ389" s="202"/>
      <c r="EK389" s="202"/>
      <c r="EL389" s="202"/>
      <c r="EM389" s="202"/>
      <c r="EN389" s="202"/>
      <c r="EO389" s="202"/>
      <c r="EP389" s="202"/>
      <c r="EQ389" s="202"/>
      <c r="ER389" s="202"/>
      <c r="ES389" s="202"/>
      <c r="ET389" s="202"/>
      <c r="EU389" s="202"/>
      <c r="EV389" s="202"/>
      <c r="EW389" s="202"/>
      <c r="EX389" s="202"/>
      <c r="EY389" s="202"/>
      <c r="EZ389" s="202"/>
      <c r="FA389" s="202"/>
      <c r="FB389" s="202"/>
      <c r="FC389" s="202"/>
      <c r="FD389" s="202"/>
      <c r="FE389" s="202"/>
      <c r="FF389" s="202"/>
      <c r="FG389" s="202"/>
      <c r="FH389" s="202"/>
      <c r="FI389" s="202"/>
      <c r="FJ389" s="202"/>
      <c r="FK389" s="202"/>
      <c r="FL389" s="202"/>
      <c r="FM389" s="202"/>
      <c r="FN389" s="202"/>
      <c r="FO389" s="202"/>
      <c r="FP389" s="202"/>
      <c r="FQ389" s="202"/>
      <c r="FR389" s="202"/>
      <c r="FS389" s="202"/>
      <c r="FT389" s="202"/>
      <c r="FU389" s="202"/>
      <c r="FV389" s="202"/>
      <c r="FW389" s="202"/>
      <c r="FX389" s="202"/>
      <c r="FY389" s="202"/>
      <c r="FZ389" s="202"/>
      <c r="GA389" s="202"/>
      <c r="GB389" s="202"/>
    </row>
    <row r="390" spans="1:184" x14ac:dyDescent="0.2">
      <c r="A390" s="205" t="str">
        <f t="shared" si="6"/>
        <v/>
      </c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  <c r="BF390" s="202"/>
      <c r="BG390" s="202"/>
      <c r="BH390" s="202"/>
      <c r="BI390" s="202"/>
      <c r="BJ390" s="202"/>
      <c r="BK390" s="202"/>
      <c r="BL390" s="202"/>
      <c r="BM390" s="202"/>
      <c r="BN390" s="202"/>
      <c r="BO390" s="202"/>
      <c r="BP390" s="202"/>
      <c r="BQ390" s="202"/>
      <c r="BR390" s="202"/>
      <c r="BS390" s="202"/>
      <c r="BT390" s="202"/>
      <c r="BU390" s="202"/>
      <c r="BV390" s="202"/>
      <c r="BW390" s="202"/>
      <c r="BX390" s="202"/>
      <c r="BY390" s="202"/>
      <c r="BZ390" s="202"/>
      <c r="CA390" s="202"/>
      <c r="CB390" s="202"/>
      <c r="CC390" s="202"/>
      <c r="CD390" s="202"/>
      <c r="CE390" s="202"/>
      <c r="CF390" s="202"/>
      <c r="CG390" s="202"/>
      <c r="CH390" s="202"/>
      <c r="CI390" s="202"/>
      <c r="CJ390" s="202"/>
      <c r="CK390" s="202"/>
      <c r="CL390" s="202"/>
      <c r="CM390" s="202"/>
      <c r="CN390" s="202"/>
      <c r="CO390" s="202"/>
      <c r="CP390" s="202"/>
      <c r="CQ390" s="202"/>
      <c r="CR390" s="202"/>
      <c r="CS390" s="202"/>
      <c r="CT390" s="202"/>
      <c r="CU390" s="202"/>
      <c r="CV390" s="202"/>
      <c r="CW390" s="202"/>
      <c r="CX390" s="202"/>
      <c r="CY390" s="202"/>
      <c r="CZ390" s="202"/>
      <c r="DA390" s="202"/>
      <c r="DB390" s="202"/>
      <c r="DC390" s="202"/>
      <c r="DD390" s="202"/>
      <c r="DE390" s="202"/>
      <c r="DF390" s="202"/>
      <c r="DG390" s="202"/>
      <c r="DH390" s="202"/>
      <c r="DI390" s="202"/>
      <c r="DJ390" s="202"/>
      <c r="DK390" s="202"/>
      <c r="DL390" s="202"/>
      <c r="DM390" s="202"/>
      <c r="DN390" s="202"/>
      <c r="DO390" s="202"/>
      <c r="DP390" s="202"/>
      <c r="DQ390" s="202"/>
      <c r="DR390" s="202"/>
      <c r="DS390" s="202"/>
      <c r="DT390" s="202"/>
      <c r="DU390" s="202"/>
      <c r="DV390" s="202"/>
      <c r="DW390" s="202"/>
      <c r="DX390" s="202"/>
      <c r="DY390" s="202"/>
      <c r="DZ390" s="202"/>
      <c r="EA390" s="202"/>
      <c r="EB390" s="202"/>
      <c r="EC390" s="202"/>
      <c r="ED390" s="202"/>
      <c r="EE390" s="202"/>
      <c r="EF390" s="202"/>
      <c r="EG390" s="202"/>
      <c r="EH390" s="202"/>
      <c r="EI390" s="202"/>
      <c r="EJ390" s="202"/>
      <c r="EK390" s="202"/>
      <c r="EL390" s="202"/>
      <c r="EM390" s="202"/>
      <c r="EN390" s="202"/>
      <c r="EO390" s="202"/>
      <c r="EP390" s="202"/>
      <c r="EQ390" s="202"/>
      <c r="ER390" s="202"/>
      <c r="ES390" s="202"/>
      <c r="ET390" s="202"/>
      <c r="EU390" s="202"/>
      <c r="EV390" s="202"/>
      <c r="EW390" s="202"/>
      <c r="EX390" s="202"/>
      <c r="EY390" s="202"/>
      <c r="EZ390" s="202"/>
      <c r="FA390" s="202"/>
      <c r="FB390" s="202"/>
      <c r="FC390" s="202"/>
      <c r="FD390" s="202"/>
      <c r="FE390" s="202"/>
      <c r="FF390" s="202"/>
      <c r="FG390" s="202"/>
      <c r="FH390" s="202"/>
      <c r="FI390" s="202"/>
      <c r="FJ390" s="202"/>
      <c r="FK390" s="202"/>
      <c r="FL390" s="202"/>
      <c r="FM390" s="202"/>
      <c r="FN390" s="202"/>
      <c r="FO390" s="202"/>
      <c r="FP390" s="202"/>
      <c r="FQ390" s="202"/>
      <c r="FR390" s="202"/>
      <c r="FS390" s="202"/>
      <c r="FT390" s="202"/>
      <c r="FU390" s="202"/>
      <c r="FV390" s="202"/>
      <c r="FW390" s="202"/>
      <c r="FX390" s="202"/>
      <c r="FY390" s="202"/>
      <c r="FZ390" s="202"/>
      <c r="GA390" s="202"/>
      <c r="GB390" s="202"/>
    </row>
    <row r="391" spans="1:184" x14ac:dyDescent="0.2">
      <c r="A391" s="205" t="str">
        <f t="shared" si="6"/>
        <v/>
      </c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  <c r="BF391" s="202"/>
      <c r="BG391" s="202"/>
      <c r="BH391" s="202"/>
      <c r="BI391" s="202"/>
      <c r="BJ391" s="202"/>
      <c r="BK391" s="202"/>
      <c r="BL391" s="202"/>
      <c r="BM391" s="202"/>
      <c r="BN391" s="202"/>
      <c r="BO391" s="202"/>
      <c r="BP391" s="202"/>
      <c r="BQ391" s="202"/>
      <c r="BR391" s="202"/>
      <c r="BS391" s="202"/>
      <c r="BT391" s="202"/>
      <c r="BU391" s="202"/>
      <c r="BV391" s="202"/>
      <c r="BW391" s="202"/>
      <c r="BX391" s="202"/>
      <c r="BY391" s="202"/>
      <c r="BZ391" s="202"/>
      <c r="CA391" s="202"/>
      <c r="CB391" s="202"/>
      <c r="CC391" s="202"/>
      <c r="CD391" s="202"/>
      <c r="CE391" s="202"/>
      <c r="CF391" s="202"/>
      <c r="CG391" s="202"/>
      <c r="CH391" s="202"/>
      <c r="CI391" s="202"/>
      <c r="CJ391" s="202"/>
      <c r="CK391" s="202"/>
      <c r="CL391" s="202"/>
      <c r="CM391" s="202"/>
      <c r="CN391" s="202"/>
      <c r="CO391" s="202"/>
      <c r="CP391" s="202"/>
      <c r="CQ391" s="202"/>
      <c r="CR391" s="202"/>
      <c r="CS391" s="202"/>
      <c r="CT391" s="202"/>
      <c r="CU391" s="202"/>
      <c r="CV391" s="202"/>
      <c r="CW391" s="202"/>
      <c r="CX391" s="202"/>
      <c r="CY391" s="202"/>
      <c r="CZ391" s="202"/>
      <c r="DA391" s="202"/>
      <c r="DB391" s="202"/>
      <c r="DC391" s="202"/>
      <c r="DD391" s="202"/>
      <c r="DE391" s="202"/>
      <c r="DF391" s="202"/>
      <c r="DG391" s="202"/>
      <c r="DH391" s="202"/>
      <c r="DI391" s="202"/>
      <c r="DJ391" s="202"/>
      <c r="DK391" s="202"/>
      <c r="DL391" s="202"/>
      <c r="DM391" s="202"/>
      <c r="DN391" s="202"/>
      <c r="DO391" s="202"/>
      <c r="DP391" s="202"/>
      <c r="DQ391" s="202"/>
      <c r="DR391" s="202"/>
      <c r="DS391" s="202"/>
      <c r="DT391" s="202"/>
      <c r="DU391" s="202"/>
      <c r="DV391" s="202"/>
      <c r="DW391" s="202"/>
      <c r="DX391" s="202"/>
      <c r="DY391" s="202"/>
      <c r="DZ391" s="202"/>
      <c r="EA391" s="202"/>
      <c r="EB391" s="202"/>
      <c r="EC391" s="202"/>
      <c r="ED391" s="202"/>
      <c r="EE391" s="202"/>
      <c r="EF391" s="202"/>
      <c r="EG391" s="202"/>
      <c r="EH391" s="202"/>
      <c r="EI391" s="202"/>
      <c r="EJ391" s="202"/>
      <c r="EK391" s="202"/>
      <c r="EL391" s="202"/>
      <c r="EM391" s="202"/>
      <c r="EN391" s="202"/>
      <c r="EO391" s="202"/>
      <c r="EP391" s="202"/>
      <c r="EQ391" s="202"/>
      <c r="ER391" s="202"/>
      <c r="ES391" s="202"/>
      <c r="ET391" s="202"/>
      <c r="EU391" s="202"/>
      <c r="EV391" s="202"/>
      <c r="EW391" s="202"/>
      <c r="EX391" s="202"/>
      <c r="EY391" s="202"/>
      <c r="EZ391" s="202"/>
      <c r="FA391" s="202"/>
      <c r="FB391" s="202"/>
      <c r="FC391" s="202"/>
      <c r="FD391" s="202"/>
      <c r="FE391" s="202"/>
      <c r="FF391" s="202"/>
      <c r="FG391" s="202"/>
      <c r="FH391" s="202"/>
      <c r="FI391" s="202"/>
      <c r="FJ391" s="202"/>
      <c r="FK391" s="202"/>
      <c r="FL391" s="202"/>
      <c r="FM391" s="202"/>
      <c r="FN391" s="202"/>
      <c r="FO391" s="202"/>
      <c r="FP391" s="202"/>
      <c r="FQ391" s="202"/>
      <c r="FR391" s="202"/>
      <c r="FS391" s="202"/>
      <c r="FT391" s="202"/>
      <c r="FU391" s="202"/>
      <c r="FV391" s="202"/>
      <c r="FW391" s="202"/>
      <c r="FX391" s="202"/>
      <c r="FY391" s="202"/>
      <c r="FZ391" s="202"/>
      <c r="GA391" s="202"/>
      <c r="GB391" s="202"/>
    </row>
    <row r="392" spans="1:184" x14ac:dyDescent="0.2">
      <c r="A392" s="205" t="str">
        <f t="shared" si="6"/>
        <v/>
      </c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  <c r="BF392" s="202"/>
      <c r="BG392" s="202"/>
      <c r="BH392" s="202"/>
      <c r="BI392" s="202"/>
      <c r="BJ392" s="202"/>
      <c r="BK392" s="202"/>
      <c r="BL392" s="202"/>
      <c r="BM392" s="202"/>
      <c r="BN392" s="202"/>
      <c r="BO392" s="202"/>
      <c r="BP392" s="202"/>
      <c r="BQ392" s="202"/>
      <c r="BR392" s="202"/>
      <c r="BS392" s="202"/>
      <c r="BT392" s="202"/>
      <c r="BU392" s="202"/>
      <c r="BV392" s="202"/>
      <c r="BW392" s="202"/>
      <c r="BX392" s="202"/>
      <c r="BY392" s="202"/>
      <c r="BZ392" s="202"/>
      <c r="CA392" s="202"/>
      <c r="CB392" s="202"/>
      <c r="CC392" s="202"/>
      <c r="CD392" s="202"/>
      <c r="CE392" s="202"/>
      <c r="CF392" s="202"/>
      <c r="CG392" s="202"/>
      <c r="CH392" s="202"/>
      <c r="CI392" s="202"/>
      <c r="CJ392" s="202"/>
      <c r="CK392" s="202"/>
      <c r="CL392" s="202"/>
      <c r="CM392" s="202"/>
      <c r="CN392" s="202"/>
      <c r="CO392" s="202"/>
      <c r="CP392" s="202"/>
      <c r="CQ392" s="202"/>
      <c r="CR392" s="202"/>
      <c r="CS392" s="202"/>
      <c r="CT392" s="202"/>
      <c r="CU392" s="202"/>
      <c r="CV392" s="202"/>
      <c r="CW392" s="202"/>
      <c r="CX392" s="202"/>
      <c r="CY392" s="202"/>
      <c r="CZ392" s="202"/>
      <c r="DA392" s="202"/>
      <c r="DB392" s="202"/>
      <c r="DC392" s="202"/>
      <c r="DD392" s="202"/>
      <c r="DE392" s="202"/>
      <c r="DF392" s="202"/>
      <c r="DG392" s="202"/>
      <c r="DH392" s="202"/>
      <c r="DI392" s="202"/>
      <c r="DJ392" s="202"/>
      <c r="DK392" s="202"/>
      <c r="DL392" s="202"/>
      <c r="DM392" s="202"/>
      <c r="DN392" s="202"/>
      <c r="DO392" s="202"/>
      <c r="DP392" s="202"/>
      <c r="DQ392" s="202"/>
      <c r="DR392" s="202"/>
      <c r="DS392" s="202"/>
      <c r="DT392" s="202"/>
      <c r="DU392" s="202"/>
      <c r="DV392" s="202"/>
      <c r="DW392" s="202"/>
      <c r="DX392" s="202"/>
      <c r="DY392" s="202"/>
      <c r="DZ392" s="202"/>
      <c r="EA392" s="202"/>
      <c r="EB392" s="202"/>
      <c r="EC392" s="202"/>
      <c r="ED392" s="202"/>
      <c r="EE392" s="202"/>
      <c r="EF392" s="202"/>
      <c r="EG392" s="202"/>
      <c r="EH392" s="202"/>
      <c r="EI392" s="202"/>
      <c r="EJ392" s="202"/>
      <c r="EK392" s="202"/>
      <c r="EL392" s="202"/>
      <c r="EM392" s="202"/>
      <c r="EN392" s="202"/>
      <c r="EO392" s="202"/>
      <c r="EP392" s="202"/>
      <c r="EQ392" s="202"/>
      <c r="ER392" s="202"/>
      <c r="ES392" s="202"/>
      <c r="ET392" s="202"/>
      <c r="EU392" s="202"/>
      <c r="EV392" s="202"/>
      <c r="EW392" s="202"/>
      <c r="EX392" s="202"/>
      <c r="EY392" s="202"/>
      <c r="EZ392" s="202"/>
      <c r="FA392" s="202"/>
      <c r="FB392" s="202"/>
      <c r="FC392" s="202"/>
      <c r="FD392" s="202"/>
      <c r="FE392" s="202"/>
      <c r="FF392" s="202"/>
      <c r="FG392" s="202"/>
      <c r="FH392" s="202"/>
      <c r="FI392" s="202"/>
      <c r="FJ392" s="202"/>
      <c r="FK392" s="202"/>
      <c r="FL392" s="202"/>
      <c r="FM392" s="202"/>
      <c r="FN392" s="202"/>
      <c r="FO392" s="202"/>
      <c r="FP392" s="202"/>
      <c r="FQ392" s="202"/>
      <c r="FR392" s="202"/>
      <c r="FS392" s="202"/>
      <c r="FT392" s="202"/>
      <c r="FU392" s="202"/>
      <c r="FV392" s="202"/>
      <c r="FW392" s="202"/>
      <c r="FX392" s="202"/>
      <c r="FY392" s="202"/>
      <c r="FZ392" s="202"/>
      <c r="GA392" s="202"/>
      <c r="GB392" s="202"/>
    </row>
    <row r="393" spans="1:184" x14ac:dyDescent="0.2">
      <c r="A393" s="205" t="str">
        <f t="shared" si="6"/>
        <v/>
      </c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  <c r="BF393" s="202"/>
      <c r="BG393" s="202"/>
      <c r="BH393" s="202"/>
      <c r="BI393" s="202"/>
      <c r="BJ393" s="202"/>
      <c r="BK393" s="202"/>
      <c r="BL393" s="202"/>
      <c r="BM393" s="202"/>
      <c r="BN393" s="202"/>
      <c r="BO393" s="202"/>
      <c r="BP393" s="202"/>
      <c r="BQ393" s="202"/>
      <c r="BR393" s="202"/>
      <c r="BS393" s="202"/>
      <c r="BT393" s="202"/>
      <c r="BU393" s="202"/>
      <c r="BV393" s="202"/>
      <c r="BW393" s="202"/>
      <c r="BX393" s="202"/>
      <c r="BY393" s="202"/>
      <c r="BZ393" s="202"/>
      <c r="CA393" s="202"/>
      <c r="CB393" s="202"/>
      <c r="CC393" s="202"/>
      <c r="CD393" s="202"/>
      <c r="CE393" s="202"/>
      <c r="CF393" s="202"/>
      <c r="CG393" s="202"/>
      <c r="CH393" s="202"/>
      <c r="CI393" s="202"/>
      <c r="CJ393" s="202"/>
      <c r="CK393" s="202"/>
      <c r="CL393" s="202"/>
      <c r="CM393" s="202"/>
      <c r="CN393" s="202"/>
      <c r="CO393" s="202"/>
      <c r="CP393" s="202"/>
      <c r="CQ393" s="202"/>
      <c r="CR393" s="202"/>
      <c r="CS393" s="202"/>
      <c r="CT393" s="202"/>
      <c r="CU393" s="202"/>
      <c r="CV393" s="202"/>
      <c r="CW393" s="202"/>
      <c r="CX393" s="202"/>
      <c r="CY393" s="202"/>
      <c r="CZ393" s="202"/>
      <c r="DA393" s="202"/>
      <c r="DB393" s="202"/>
      <c r="DC393" s="202"/>
      <c r="DD393" s="202"/>
      <c r="DE393" s="202"/>
      <c r="DF393" s="202"/>
      <c r="DG393" s="202"/>
      <c r="DH393" s="202"/>
      <c r="DI393" s="202"/>
      <c r="DJ393" s="202"/>
      <c r="DK393" s="202"/>
      <c r="DL393" s="202"/>
      <c r="DM393" s="202"/>
      <c r="DN393" s="202"/>
      <c r="DO393" s="202"/>
      <c r="DP393" s="202"/>
      <c r="DQ393" s="202"/>
      <c r="DR393" s="202"/>
      <c r="DS393" s="202"/>
      <c r="DT393" s="202"/>
      <c r="DU393" s="202"/>
      <c r="DV393" s="202"/>
      <c r="DW393" s="202"/>
      <c r="DX393" s="202"/>
      <c r="DY393" s="202"/>
      <c r="DZ393" s="202"/>
      <c r="EA393" s="202"/>
      <c r="EB393" s="202"/>
      <c r="EC393" s="202"/>
      <c r="ED393" s="202"/>
      <c r="EE393" s="202"/>
      <c r="EF393" s="202"/>
      <c r="EG393" s="202"/>
      <c r="EH393" s="202"/>
      <c r="EI393" s="202"/>
      <c r="EJ393" s="202"/>
      <c r="EK393" s="202"/>
      <c r="EL393" s="202"/>
      <c r="EM393" s="202"/>
      <c r="EN393" s="202"/>
      <c r="EO393" s="202"/>
      <c r="EP393" s="202"/>
      <c r="EQ393" s="202"/>
      <c r="ER393" s="202"/>
      <c r="ES393" s="202"/>
      <c r="ET393" s="202"/>
      <c r="EU393" s="202"/>
      <c r="EV393" s="202"/>
      <c r="EW393" s="202"/>
      <c r="EX393" s="202"/>
      <c r="EY393" s="202"/>
      <c r="EZ393" s="202"/>
      <c r="FA393" s="202"/>
      <c r="FB393" s="202"/>
      <c r="FC393" s="202"/>
      <c r="FD393" s="202"/>
      <c r="FE393" s="202"/>
      <c r="FF393" s="202"/>
      <c r="FG393" s="202"/>
      <c r="FH393" s="202"/>
      <c r="FI393" s="202"/>
      <c r="FJ393" s="202"/>
      <c r="FK393" s="202"/>
      <c r="FL393" s="202"/>
      <c r="FM393" s="202"/>
      <c r="FN393" s="202"/>
      <c r="FO393" s="202"/>
      <c r="FP393" s="202"/>
      <c r="FQ393" s="202"/>
      <c r="FR393" s="202"/>
      <c r="FS393" s="202"/>
      <c r="FT393" s="202"/>
      <c r="FU393" s="202"/>
      <c r="FV393" s="202"/>
      <c r="FW393" s="202"/>
      <c r="FX393" s="202"/>
      <c r="FY393" s="202"/>
      <c r="FZ393" s="202"/>
      <c r="GA393" s="202"/>
      <c r="GB393" s="202"/>
    </row>
    <row r="394" spans="1:184" x14ac:dyDescent="0.2">
      <c r="A394" s="205" t="str">
        <f t="shared" si="6"/>
        <v/>
      </c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  <c r="BF394" s="202"/>
      <c r="BG394" s="202"/>
      <c r="BH394" s="202"/>
      <c r="BI394" s="202"/>
      <c r="BJ394" s="202"/>
      <c r="BK394" s="202"/>
      <c r="BL394" s="202"/>
      <c r="BM394" s="202"/>
      <c r="BN394" s="202"/>
      <c r="BO394" s="202"/>
      <c r="BP394" s="202"/>
      <c r="BQ394" s="202"/>
      <c r="BR394" s="202"/>
      <c r="BS394" s="202"/>
      <c r="BT394" s="202"/>
      <c r="BU394" s="202"/>
      <c r="BV394" s="202"/>
      <c r="BW394" s="202"/>
      <c r="BX394" s="202"/>
      <c r="BY394" s="202"/>
      <c r="BZ394" s="202"/>
      <c r="CA394" s="202"/>
      <c r="CB394" s="202"/>
      <c r="CC394" s="202"/>
      <c r="CD394" s="202"/>
      <c r="CE394" s="202"/>
      <c r="CF394" s="202"/>
      <c r="CG394" s="202"/>
      <c r="CH394" s="202"/>
      <c r="CI394" s="202"/>
      <c r="CJ394" s="202"/>
      <c r="CK394" s="202"/>
      <c r="CL394" s="202"/>
      <c r="CM394" s="202"/>
      <c r="CN394" s="202"/>
      <c r="CO394" s="202"/>
      <c r="CP394" s="202"/>
      <c r="CQ394" s="202"/>
      <c r="CR394" s="202"/>
      <c r="CS394" s="202"/>
      <c r="CT394" s="202"/>
      <c r="CU394" s="202"/>
      <c r="CV394" s="202"/>
      <c r="CW394" s="202"/>
      <c r="CX394" s="202"/>
      <c r="CY394" s="202"/>
      <c r="CZ394" s="202"/>
      <c r="DA394" s="202"/>
      <c r="DB394" s="202"/>
      <c r="DC394" s="202"/>
      <c r="DD394" s="202"/>
      <c r="DE394" s="202"/>
      <c r="DF394" s="202"/>
      <c r="DG394" s="202"/>
      <c r="DH394" s="202"/>
      <c r="DI394" s="202"/>
      <c r="DJ394" s="202"/>
      <c r="DK394" s="202"/>
      <c r="DL394" s="202"/>
      <c r="DM394" s="202"/>
      <c r="DN394" s="202"/>
      <c r="DO394" s="202"/>
      <c r="DP394" s="202"/>
      <c r="DQ394" s="202"/>
      <c r="DR394" s="202"/>
      <c r="DS394" s="202"/>
      <c r="DT394" s="202"/>
      <c r="DU394" s="202"/>
      <c r="DV394" s="202"/>
      <c r="DW394" s="202"/>
      <c r="DX394" s="202"/>
      <c r="DY394" s="202"/>
      <c r="DZ394" s="202"/>
      <c r="EA394" s="202"/>
      <c r="EB394" s="202"/>
      <c r="EC394" s="202"/>
      <c r="ED394" s="202"/>
      <c r="EE394" s="202"/>
      <c r="EF394" s="202"/>
      <c r="EG394" s="202"/>
      <c r="EH394" s="202"/>
      <c r="EI394" s="202"/>
      <c r="EJ394" s="202"/>
      <c r="EK394" s="202"/>
      <c r="EL394" s="202"/>
      <c r="EM394" s="202"/>
      <c r="EN394" s="202"/>
      <c r="EO394" s="202"/>
      <c r="EP394" s="202"/>
      <c r="EQ394" s="202"/>
      <c r="ER394" s="202"/>
      <c r="ES394" s="202"/>
      <c r="ET394" s="202"/>
      <c r="EU394" s="202"/>
      <c r="EV394" s="202"/>
      <c r="EW394" s="202"/>
      <c r="EX394" s="202"/>
      <c r="EY394" s="202"/>
      <c r="EZ394" s="202"/>
      <c r="FA394" s="202"/>
      <c r="FB394" s="202"/>
      <c r="FC394" s="202"/>
      <c r="FD394" s="202"/>
      <c r="FE394" s="202"/>
      <c r="FF394" s="202"/>
      <c r="FG394" s="202"/>
      <c r="FH394" s="202"/>
      <c r="FI394" s="202"/>
      <c r="FJ394" s="202"/>
      <c r="FK394" s="202"/>
      <c r="FL394" s="202"/>
      <c r="FM394" s="202"/>
      <c r="FN394" s="202"/>
      <c r="FO394" s="202"/>
      <c r="FP394" s="202"/>
      <c r="FQ394" s="202"/>
      <c r="FR394" s="202"/>
      <c r="FS394" s="202"/>
      <c r="FT394" s="202"/>
      <c r="FU394" s="202"/>
      <c r="FV394" s="202"/>
      <c r="FW394" s="202"/>
      <c r="FX394" s="202"/>
      <c r="FY394" s="202"/>
      <c r="FZ394" s="202"/>
      <c r="GA394" s="202"/>
      <c r="GB394" s="202"/>
    </row>
    <row r="395" spans="1:184" x14ac:dyDescent="0.2">
      <c r="A395" s="205" t="str">
        <f t="shared" si="6"/>
        <v/>
      </c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  <c r="BF395" s="202"/>
      <c r="BG395" s="202"/>
      <c r="BH395" s="202"/>
      <c r="BI395" s="202"/>
      <c r="BJ395" s="202"/>
      <c r="BK395" s="202"/>
      <c r="BL395" s="202"/>
      <c r="BM395" s="202"/>
      <c r="BN395" s="202"/>
      <c r="BO395" s="202"/>
      <c r="BP395" s="202"/>
      <c r="BQ395" s="202"/>
      <c r="BR395" s="202"/>
      <c r="BS395" s="202"/>
      <c r="BT395" s="202"/>
      <c r="BU395" s="202"/>
      <c r="BV395" s="202"/>
      <c r="BW395" s="202"/>
      <c r="BX395" s="202"/>
      <c r="BY395" s="202"/>
      <c r="BZ395" s="202"/>
      <c r="CA395" s="202"/>
      <c r="CB395" s="202"/>
      <c r="CC395" s="202"/>
      <c r="CD395" s="202"/>
      <c r="CE395" s="202"/>
      <c r="CF395" s="202"/>
      <c r="CG395" s="202"/>
      <c r="CH395" s="202"/>
      <c r="CI395" s="202"/>
      <c r="CJ395" s="202"/>
      <c r="CK395" s="202"/>
      <c r="CL395" s="202"/>
      <c r="CM395" s="202"/>
      <c r="CN395" s="202"/>
      <c r="CO395" s="202"/>
      <c r="CP395" s="202"/>
      <c r="CQ395" s="202"/>
      <c r="CR395" s="202"/>
      <c r="CS395" s="202"/>
      <c r="CT395" s="202"/>
      <c r="CU395" s="202"/>
      <c r="CV395" s="202"/>
      <c r="CW395" s="202"/>
      <c r="CX395" s="202"/>
      <c r="CY395" s="202"/>
      <c r="CZ395" s="202"/>
      <c r="DA395" s="202"/>
      <c r="DB395" s="202"/>
      <c r="DC395" s="202"/>
      <c r="DD395" s="202"/>
      <c r="DE395" s="202"/>
      <c r="DF395" s="202"/>
      <c r="DG395" s="202"/>
      <c r="DH395" s="202"/>
      <c r="DI395" s="202"/>
      <c r="DJ395" s="202"/>
      <c r="DK395" s="202"/>
      <c r="DL395" s="202"/>
      <c r="DM395" s="202"/>
      <c r="DN395" s="202"/>
      <c r="DO395" s="202"/>
      <c r="DP395" s="202"/>
      <c r="DQ395" s="202"/>
      <c r="DR395" s="202"/>
      <c r="DS395" s="202"/>
      <c r="DT395" s="202"/>
      <c r="DU395" s="202"/>
      <c r="DV395" s="202"/>
      <c r="DW395" s="202"/>
      <c r="DX395" s="202"/>
      <c r="DY395" s="202"/>
      <c r="DZ395" s="202"/>
      <c r="EA395" s="202"/>
      <c r="EB395" s="202"/>
      <c r="EC395" s="202"/>
      <c r="ED395" s="202"/>
      <c r="EE395" s="202"/>
      <c r="EF395" s="202"/>
      <c r="EG395" s="202"/>
      <c r="EH395" s="202"/>
      <c r="EI395" s="202"/>
      <c r="EJ395" s="202"/>
      <c r="EK395" s="202"/>
      <c r="EL395" s="202"/>
      <c r="EM395" s="202"/>
      <c r="EN395" s="202"/>
      <c r="EO395" s="202"/>
      <c r="EP395" s="202"/>
      <c r="EQ395" s="202"/>
      <c r="ER395" s="202"/>
      <c r="ES395" s="202"/>
      <c r="ET395" s="202"/>
      <c r="EU395" s="202"/>
      <c r="EV395" s="202"/>
      <c r="EW395" s="202"/>
      <c r="EX395" s="202"/>
      <c r="EY395" s="202"/>
      <c r="EZ395" s="202"/>
      <c r="FA395" s="202"/>
      <c r="FB395" s="202"/>
      <c r="FC395" s="202"/>
      <c r="FD395" s="202"/>
      <c r="FE395" s="202"/>
      <c r="FF395" s="202"/>
      <c r="FG395" s="202"/>
      <c r="FH395" s="202"/>
      <c r="FI395" s="202"/>
      <c r="FJ395" s="202"/>
      <c r="FK395" s="202"/>
      <c r="FL395" s="202"/>
      <c r="FM395" s="202"/>
      <c r="FN395" s="202"/>
      <c r="FO395" s="202"/>
      <c r="FP395" s="202"/>
      <c r="FQ395" s="202"/>
      <c r="FR395" s="202"/>
      <c r="FS395" s="202"/>
      <c r="FT395" s="202"/>
      <c r="FU395" s="202"/>
      <c r="FV395" s="202"/>
      <c r="FW395" s="202"/>
      <c r="FX395" s="202"/>
      <c r="FY395" s="202"/>
      <c r="FZ395" s="202"/>
      <c r="GA395" s="202"/>
      <c r="GB395" s="202"/>
    </row>
    <row r="396" spans="1:184" x14ac:dyDescent="0.2">
      <c r="A396" s="205" t="str">
        <f t="shared" si="6"/>
        <v/>
      </c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  <c r="BF396" s="202"/>
      <c r="BG396" s="202"/>
      <c r="BH396" s="202"/>
      <c r="BI396" s="202"/>
      <c r="BJ396" s="202"/>
      <c r="BK396" s="202"/>
      <c r="BL396" s="202"/>
      <c r="BM396" s="202"/>
      <c r="BN396" s="202"/>
      <c r="BO396" s="202"/>
      <c r="BP396" s="202"/>
      <c r="BQ396" s="202"/>
      <c r="BR396" s="202"/>
      <c r="BS396" s="202"/>
      <c r="BT396" s="202"/>
      <c r="BU396" s="202"/>
      <c r="BV396" s="202"/>
      <c r="BW396" s="202"/>
      <c r="BX396" s="202"/>
      <c r="BY396" s="202"/>
      <c r="BZ396" s="202"/>
      <c r="CA396" s="202"/>
      <c r="CB396" s="202"/>
      <c r="CC396" s="202"/>
      <c r="CD396" s="202"/>
      <c r="CE396" s="202"/>
      <c r="CF396" s="202"/>
      <c r="CG396" s="202"/>
      <c r="CH396" s="202"/>
      <c r="CI396" s="202"/>
      <c r="CJ396" s="202"/>
      <c r="CK396" s="202"/>
      <c r="CL396" s="202"/>
      <c r="CM396" s="202"/>
      <c r="CN396" s="202"/>
      <c r="CO396" s="202"/>
      <c r="CP396" s="202"/>
      <c r="CQ396" s="202"/>
      <c r="CR396" s="202"/>
      <c r="CS396" s="202"/>
      <c r="CT396" s="202"/>
      <c r="CU396" s="202"/>
      <c r="CV396" s="202"/>
      <c r="CW396" s="202"/>
      <c r="CX396" s="202"/>
      <c r="CY396" s="202"/>
      <c r="CZ396" s="202"/>
      <c r="DA396" s="202"/>
      <c r="DB396" s="202"/>
      <c r="DC396" s="202"/>
      <c r="DD396" s="202"/>
      <c r="DE396" s="202"/>
      <c r="DF396" s="202"/>
      <c r="DG396" s="202"/>
      <c r="DH396" s="202"/>
      <c r="DI396" s="202"/>
      <c r="DJ396" s="202"/>
      <c r="DK396" s="202"/>
      <c r="DL396" s="202"/>
      <c r="DM396" s="202"/>
      <c r="DN396" s="202"/>
      <c r="DO396" s="202"/>
      <c r="DP396" s="202"/>
      <c r="DQ396" s="202"/>
      <c r="DR396" s="202"/>
      <c r="DS396" s="202"/>
      <c r="DT396" s="202"/>
      <c r="DU396" s="202"/>
      <c r="DV396" s="202"/>
      <c r="DW396" s="202"/>
      <c r="DX396" s="202"/>
      <c r="DY396" s="202"/>
      <c r="DZ396" s="202"/>
      <c r="EA396" s="202"/>
      <c r="EB396" s="202"/>
      <c r="EC396" s="202"/>
      <c r="ED396" s="202"/>
      <c r="EE396" s="202"/>
      <c r="EF396" s="202"/>
      <c r="EG396" s="202"/>
      <c r="EH396" s="202"/>
      <c r="EI396" s="202"/>
      <c r="EJ396" s="202"/>
      <c r="EK396" s="202"/>
      <c r="EL396" s="202"/>
      <c r="EM396" s="202"/>
      <c r="EN396" s="202"/>
      <c r="EO396" s="202"/>
      <c r="EP396" s="202"/>
      <c r="EQ396" s="202"/>
      <c r="ER396" s="202"/>
      <c r="ES396" s="202"/>
      <c r="ET396" s="202"/>
      <c r="EU396" s="202"/>
      <c r="EV396" s="202"/>
      <c r="EW396" s="202"/>
      <c r="EX396" s="202"/>
      <c r="EY396" s="202"/>
      <c r="EZ396" s="202"/>
      <c r="FA396" s="202"/>
      <c r="FB396" s="202"/>
      <c r="FC396" s="202"/>
      <c r="FD396" s="202"/>
      <c r="FE396" s="202"/>
      <c r="FF396" s="202"/>
      <c r="FG396" s="202"/>
      <c r="FH396" s="202"/>
      <c r="FI396" s="202"/>
      <c r="FJ396" s="202"/>
      <c r="FK396" s="202"/>
      <c r="FL396" s="202"/>
      <c r="FM396" s="202"/>
      <c r="FN396" s="202"/>
      <c r="FO396" s="202"/>
      <c r="FP396" s="202"/>
      <c r="FQ396" s="202"/>
      <c r="FR396" s="202"/>
      <c r="FS396" s="202"/>
      <c r="FT396" s="202"/>
      <c r="FU396" s="202"/>
      <c r="FV396" s="202"/>
      <c r="FW396" s="202"/>
      <c r="FX396" s="202"/>
      <c r="FY396" s="202"/>
      <c r="FZ396" s="202"/>
      <c r="GA396" s="202"/>
      <c r="GB396" s="202"/>
    </row>
    <row r="397" spans="1:184" x14ac:dyDescent="0.2">
      <c r="A397" s="205" t="str">
        <f t="shared" si="6"/>
        <v/>
      </c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  <c r="BF397" s="202"/>
      <c r="BG397" s="202"/>
      <c r="BH397" s="202"/>
      <c r="BI397" s="202"/>
      <c r="BJ397" s="202"/>
      <c r="BK397" s="202"/>
      <c r="BL397" s="202"/>
      <c r="BM397" s="202"/>
      <c r="BN397" s="202"/>
      <c r="BO397" s="202"/>
      <c r="BP397" s="202"/>
      <c r="BQ397" s="202"/>
      <c r="BR397" s="202"/>
      <c r="BS397" s="202"/>
      <c r="BT397" s="202"/>
      <c r="BU397" s="202"/>
      <c r="BV397" s="202"/>
      <c r="BW397" s="202"/>
      <c r="BX397" s="202"/>
      <c r="BY397" s="202"/>
      <c r="BZ397" s="202"/>
      <c r="CA397" s="202"/>
      <c r="CB397" s="202"/>
      <c r="CC397" s="202"/>
      <c r="CD397" s="202"/>
      <c r="CE397" s="202"/>
      <c r="CF397" s="202"/>
      <c r="CG397" s="202"/>
      <c r="CH397" s="202"/>
      <c r="CI397" s="202"/>
      <c r="CJ397" s="202"/>
      <c r="CK397" s="202"/>
      <c r="CL397" s="202"/>
      <c r="CM397" s="202"/>
      <c r="CN397" s="202"/>
      <c r="CO397" s="202"/>
      <c r="CP397" s="202"/>
      <c r="CQ397" s="202"/>
      <c r="CR397" s="202"/>
      <c r="CS397" s="202"/>
      <c r="CT397" s="202"/>
      <c r="CU397" s="202"/>
      <c r="CV397" s="202"/>
      <c r="CW397" s="202"/>
      <c r="CX397" s="202"/>
      <c r="CY397" s="202"/>
      <c r="CZ397" s="202"/>
      <c r="DA397" s="202"/>
      <c r="DB397" s="202"/>
      <c r="DC397" s="202"/>
      <c r="DD397" s="202"/>
      <c r="DE397" s="202"/>
      <c r="DF397" s="202"/>
      <c r="DG397" s="202"/>
      <c r="DH397" s="202"/>
      <c r="DI397" s="202"/>
      <c r="DJ397" s="202"/>
      <c r="DK397" s="202"/>
      <c r="DL397" s="202"/>
      <c r="DM397" s="202"/>
      <c r="DN397" s="202"/>
      <c r="DO397" s="202"/>
      <c r="DP397" s="202"/>
      <c r="DQ397" s="202"/>
      <c r="DR397" s="202"/>
      <c r="DS397" s="202"/>
      <c r="DT397" s="202"/>
      <c r="DU397" s="202"/>
      <c r="DV397" s="202"/>
      <c r="DW397" s="202"/>
      <c r="DX397" s="202"/>
      <c r="DY397" s="202"/>
      <c r="DZ397" s="202"/>
      <c r="EA397" s="202"/>
      <c r="EB397" s="202"/>
      <c r="EC397" s="202"/>
      <c r="ED397" s="202"/>
      <c r="EE397" s="202"/>
      <c r="EF397" s="202"/>
      <c r="EG397" s="202"/>
      <c r="EH397" s="202"/>
      <c r="EI397" s="202"/>
      <c r="EJ397" s="202"/>
      <c r="EK397" s="202"/>
      <c r="EL397" s="202"/>
      <c r="EM397" s="202"/>
      <c r="EN397" s="202"/>
      <c r="EO397" s="202"/>
      <c r="EP397" s="202"/>
      <c r="EQ397" s="202"/>
      <c r="ER397" s="202"/>
      <c r="ES397" s="202"/>
      <c r="ET397" s="202"/>
      <c r="EU397" s="202"/>
      <c r="EV397" s="202"/>
      <c r="EW397" s="202"/>
      <c r="EX397" s="202"/>
      <c r="EY397" s="202"/>
      <c r="EZ397" s="202"/>
      <c r="FA397" s="202"/>
      <c r="FB397" s="202"/>
      <c r="FC397" s="202"/>
      <c r="FD397" s="202"/>
      <c r="FE397" s="202"/>
      <c r="FF397" s="202"/>
      <c r="FG397" s="202"/>
      <c r="FH397" s="202"/>
      <c r="FI397" s="202"/>
      <c r="FJ397" s="202"/>
      <c r="FK397" s="202"/>
      <c r="FL397" s="202"/>
      <c r="FM397" s="202"/>
      <c r="FN397" s="202"/>
      <c r="FO397" s="202"/>
      <c r="FP397" s="202"/>
      <c r="FQ397" s="202"/>
      <c r="FR397" s="202"/>
      <c r="FS397" s="202"/>
      <c r="FT397" s="202"/>
      <c r="FU397" s="202"/>
      <c r="FV397" s="202"/>
      <c r="FW397" s="202"/>
      <c r="FX397" s="202"/>
      <c r="FY397" s="202"/>
      <c r="FZ397" s="202"/>
      <c r="GA397" s="202"/>
      <c r="GB397" s="202"/>
    </row>
    <row r="398" spans="1:184" x14ac:dyDescent="0.2">
      <c r="A398" s="205" t="str">
        <f t="shared" si="6"/>
        <v/>
      </c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  <c r="BF398" s="202"/>
      <c r="BG398" s="202"/>
      <c r="BH398" s="202"/>
      <c r="BI398" s="202"/>
      <c r="BJ398" s="202"/>
      <c r="BK398" s="202"/>
      <c r="BL398" s="202"/>
      <c r="BM398" s="202"/>
      <c r="BN398" s="202"/>
      <c r="BO398" s="202"/>
      <c r="BP398" s="202"/>
      <c r="BQ398" s="202"/>
      <c r="BR398" s="202"/>
      <c r="BS398" s="202"/>
      <c r="BT398" s="202"/>
      <c r="BU398" s="202"/>
      <c r="BV398" s="202"/>
      <c r="BW398" s="202"/>
      <c r="BX398" s="202"/>
      <c r="BY398" s="202"/>
      <c r="BZ398" s="202"/>
      <c r="CA398" s="202"/>
      <c r="CB398" s="202"/>
      <c r="CC398" s="202"/>
      <c r="CD398" s="202"/>
      <c r="CE398" s="202"/>
      <c r="CF398" s="202"/>
      <c r="CG398" s="202"/>
      <c r="CH398" s="202"/>
      <c r="CI398" s="202"/>
      <c r="CJ398" s="202"/>
      <c r="CK398" s="202"/>
      <c r="CL398" s="202"/>
      <c r="CM398" s="202"/>
      <c r="CN398" s="202"/>
      <c r="CO398" s="202"/>
      <c r="CP398" s="202"/>
      <c r="CQ398" s="202"/>
      <c r="CR398" s="202"/>
      <c r="CS398" s="202"/>
      <c r="CT398" s="202"/>
      <c r="CU398" s="202"/>
      <c r="CV398" s="202"/>
      <c r="CW398" s="202"/>
      <c r="CX398" s="202"/>
      <c r="CY398" s="202"/>
      <c r="CZ398" s="202"/>
      <c r="DA398" s="202"/>
      <c r="DB398" s="202"/>
      <c r="DC398" s="202"/>
      <c r="DD398" s="202"/>
      <c r="DE398" s="202"/>
      <c r="DF398" s="202"/>
      <c r="DG398" s="202"/>
      <c r="DH398" s="202"/>
      <c r="DI398" s="202"/>
      <c r="DJ398" s="202"/>
      <c r="DK398" s="202"/>
      <c r="DL398" s="202"/>
      <c r="DM398" s="202"/>
      <c r="DN398" s="202"/>
      <c r="DO398" s="202"/>
      <c r="DP398" s="202"/>
      <c r="DQ398" s="202"/>
      <c r="DR398" s="202"/>
      <c r="DS398" s="202"/>
      <c r="DT398" s="202"/>
      <c r="DU398" s="202"/>
      <c r="DV398" s="202"/>
      <c r="DW398" s="202"/>
      <c r="DX398" s="202"/>
      <c r="DY398" s="202"/>
      <c r="DZ398" s="202"/>
      <c r="EA398" s="202"/>
      <c r="EB398" s="202"/>
      <c r="EC398" s="202"/>
      <c r="ED398" s="202"/>
      <c r="EE398" s="202"/>
      <c r="EF398" s="202"/>
      <c r="EG398" s="202"/>
      <c r="EH398" s="202"/>
      <c r="EI398" s="202"/>
      <c r="EJ398" s="202"/>
      <c r="EK398" s="202"/>
      <c r="EL398" s="202"/>
      <c r="EM398" s="202"/>
      <c r="EN398" s="202"/>
      <c r="EO398" s="202"/>
      <c r="EP398" s="202"/>
      <c r="EQ398" s="202"/>
      <c r="ER398" s="202"/>
      <c r="ES398" s="202"/>
      <c r="ET398" s="202"/>
      <c r="EU398" s="202"/>
      <c r="EV398" s="202"/>
      <c r="EW398" s="202"/>
      <c r="EX398" s="202"/>
      <c r="EY398" s="202"/>
      <c r="EZ398" s="202"/>
      <c r="FA398" s="202"/>
      <c r="FB398" s="202"/>
      <c r="FC398" s="202"/>
      <c r="FD398" s="202"/>
      <c r="FE398" s="202"/>
      <c r="FF398" s="202"/>
      <c r="FG398" s="202"/>
      <c r="FH398" s="202"/>
      <c r="FI398" s="202"/>
      <c r="FJ398" s="202"/>
      <c r="FK398" s="202"/>
      <c r="FL398" s="202"/>
      <c r="FM398" s="202"/>
      <c r="FN398" s="202"/>
      <c r="FO398" s="202"/>
      <c r="FP398" s="202"/>
      <c r="FQ398" s="202"/>
      <c r="FR398" s="202"/>
      <c r="FS398" s="202"/>
      <c r="FT398" s="202"/>
      <c r="FU398" s="202"/>
      <c r="FV398" s="202"/>
      <c r="FW398" s="202"/>
      <c r="FX398" s="202"/>
      <c r="FY398" s="202"/>
      <c r="FZ398" s="202"/>
      <c r="GA398" s="202"/>
      <c r="GB398" s="202"/>
    </row>
    <row r="399" spans="1:184" x14ac:dyDescent="0.2">
      <c r="A399" s="205" t="str">
        <f t="shared" si="6"/>
        <v/>
      </c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  <c r="BF399" s="202"/>
      <c r="BG399" s="202"/>
      <c r="BH399" s="202"/>
      <c r="BI399" s="202"/>
      <c r="BJ399" s="202"/>
      <c r="BK399" s="202"/>
      <c r="BL399" s="202"/>
      <c r="BM399" s="202"/>
      <c r="BN399" s="202"/>
      <c r="BO399" s="202"/>
      <c r="BP399" s="202"/>
      <c r="BQ399" s="202"/>
      <c r="BR399" s="202"/>
      <c r="BS399" s="202"/>
      <c r="BT399" s="202"/>
      <c r="BU399" s="202"/>
      <c r="BV399" s="202"/>
      <c r="BW399" s="202"/>
      <c r="BX399" s="202"/>
      <c r="BY399" s="202"/>
      <c r="BZ399" s="202"/>
      <c r="CA399" s="202"/>
      <c r="CB399" s="202"/>
      <c r="CC399" s="202"/>
      <c r="CD399" s="202"/>
      <c r="CE399" s="202"/>
      <c r="CF399" s="202"/>
      <c r="CG399" s="202"/>
      <c r="CH399" s="202"/>
      <c r="CI399" s="202"/>
      <c r="CJ399" s="202"/>
      <c r="CK399" s="202"/>
      <c r="CL399" s="202"/>
      <c r="CM399" s="202"/>
      <c r="CN399" s="202"/>
      <c r="CO399" s="202"/>
      <c r="CP399" s="202"/>
      <c r="CQ399" s="202"/>
      <c r="CR399" s="202"/>
      <c r="CS399" s="202"/>
      <c r="CT399" s="202"/>
      <c r="CU399" s="202"/>
      <c r="CV399" s="202"/>
      <c r="CW399" s="202"/>
      <c r="CX399" s="202"/>
      <c r="CY399" s="202"/>
      <c r="CZ399" s="202"/>
      <c r="DA399" s="202"/>
      <c r="DB399" s="202"/>
      <c r="DC399" s="202"/>
      <c r="DD399" s="202"/>
      <c r="DE399" s="202"/>
      <c r="DF399" s="202"/>
      <c r="DG399" s="202"/>
      <c r="DH399" s="202"/>
      <c r="DI399" s="202"/>
      <c r="DJ399" s="202"/>
      <c r="DK399" s="202"/>
      <c r="DL399" s="202"/>
      <c r="DM399" s="202"/>
      <c r="DN399" s="202"/>
      <c r="DO399" s="202"/>
      <c r="DP399" s="202"/>
      <c r="DQ399" s="202"/>
      <c r="DR399" s="202"/>
      <c r="DS399" s="202"/>
      <c r="DT399" s="202"/>
      <c r="DU399" s="202"/>
      <c r="DV399" s="202"/>
      <c r="DW399" s="202"/>
      <c r="DX399" s="202"/>
      <c r="DY399" s="202"/>
      <c r="DZ399" s="202"/>
      <c r="EA399" s="202"/>
      <c r="EB399" s="202"/>
      <c r="EC399" s="202"/>
      <c r="ED399" s="202"/>
      <c r="EE399" s="202"/>
      <c r="EF399" s="202"/>
      <c r="EG399" s="202"/>
      <c r="EH399" s="202"/>
      <c r="EI399" s="202"/>
      <c r="EJ399" s="202"/>
      <c r="EK399" s="202"/>
      <c r="EL399" s="202"/>
      <c r="EM399" s="202"/>
      <c r="EN399" s="202"/>
      <c r="EO399" s="202"/>
      <c r="EP399" s="202"/>
      <c r="EQ399" s="202"/>
      <c r="ER399" s="202"/>
      <c r="ES399" s="202"/>
      <c r="ET399" s="202"/>
      <c r="EU399" s="202"/>
      <c r="EV399" s="202"/>
      <c r="EW399" s="202"/>
      <c r="EX399" s="202"/>
      <c r="EY399" s="202"/>
      <c r="EZ399" s="202"/>
      <c r="FA399" s="202"/>
      <c r="FB399" s="202"/>
      <c r="FC399" s="202"/>
      <c r="FD399" s="202"/>
      <c r="FE399" s="202"/>
      <c r="FF399" s="202"/>
      <c r="FG399" s="202"/>
      <c r="FH399" s="202"/>
      <c r="FI399" s="202"/>
      <c r="FJ399" s="202"/>
      <c r="FK399" s="202"/>
      <c r="FL399" s="202"/>
      <c r="FM399" s="202"/>
      <c r="FN399" s="202"/>
      <c r="FO399" s="202"/>
      <c r="FP399" s="202"/>
      <c r="FQ399" s="202"/>
      <c r="FR399" s="202"/>
      <c r="FS399" s="202"/>
      <c r="FT399" s="202"/>
      <c r="FU399" s="202"/>
      <c r="FV399" s="202"/>
      <c r="FW399" s="202"/>
      <c r="FX399" s="202"/>
      <c r="FY399" s="202"/>
      <c r="FZ399" s="202"/>
      <c r="GA399" s="202"/>
      <c r="GB399" s="202"/>
    </row>
    <row r="400" spans="1:184" x14ac:dyDescent="0.2">
      <c r="A400" s="205" t="str">
        <f t="shared" ref="A400:A463" si="7">IFERROR(VALUE(LEFT(B400,4)),"")</f>
        <v/>
      </c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  <c r="BF400" s="202"/>
      <c r="BG400" s="202"/>
      <c r="BH400" s="202"/>
      <c r="BI400" s="202"/>
      <c r="BJ400" s="202"/>
      <c r="BK400" s="202"/>
      <c r="BL400" s="202"/>
      <c r="BM400" s="202"/>
      <c r="BN400" s="202"/>
      <c r="BO400" s="202"/>
      <c r="BP400" s="202"/>
      <c r="BQ400" s="202"/>
      <c r="BR400" s="202"/>
      <c r="BS400" s="202"/>
      <c r="BT400" s="202"/>
      <c r="BU400" s="202"/>
      <c r="BV400" s="202"/>
      <c r="BW400" s="202"/>
      <c r="BX400" s="202"/>
      <c r="BY400" s="202"/>
      <c r="BZ400" s="202"/>
      <c r="CA400" s="202"/>
      <c r="CB400" s="202"/>
      <c r="CC400" s="202"/>
      <c r="CD400" s="202"/>
      <c r="CE400" s="202"/>
      <c r="CF400" s="202"/>
      <c r="CG400" s="202"/>
      <c r="CH400" s="202"/>
      <c r="CI400" s="202"/>
      <c r="CJ400" s="202"/>
      <c r="CK400" s="202"/>
      <c r="CL400" s="202"/>
      <c r="CM400" s="202"/>
      <c r="CN400" s="202"/>
      <c r="CO400" s="202"/>
      <c r="CP400" s="202"/>
      <c r="CQ400" s="202"/>
      <c r="CR400" s="202"/>
      <c r="CS400" s="202"/>
      <c r="CT400" s="202"/>
      <c r="CU400" s="202"/>
      <c r="CV400" s="202"/>
      <c r="CW400" s="202"/>
      <c r="CX400" s="202"/>
      <c r="CY400" s="202"/>
      <c r="CZ400" s="202"/>
      <c r="DA400" s="202"/>
      <c r="DB400" s="202"/>
      <c r="DC400" s="202"/>
      <c r="DD400" s="202"/>
      <c r="DE400" s="202"/>
      <c r="DF400" s="202"/>
      <c r="DG400" s="202"/>
      <c r="DH400" s="202"/>
      <c r="DI400" s="202"/>
      <c r="DJ400" s="202"/>
      <c r="DK400" s="202"/>
      <c r="DL400" s="202"/>
      <c r="DM400" s="202"/>
      <c r="DN400" s="202"/>
      <c r="DO400" s="202"/>
      <c r="DP400" s="202"/>
      <c r="DQ400" s="202"/>
      <c r="DR400" s="202"/>
      <c r="DS400" s="202"/>
      <c r="DT400" s="202"/>
      <c r="DU400" s="202"/>
      <c r="DV400" s="202"/>
      <c r="DW400" s="202"/>
      <c r="DX400" s="202"/>
      <c r="DY400" s="202"/>
      <c r="DZ400" s="202"/>
      <c r="EA400" s="202"/>
      <c r="EB400" s="202"/>
      <c r="EC400" s="202"/>
      <c r="ED400" s="202"/>
      <c r="EE400" s="202"/>
      <c r="EF400" s="202"/>
      <c r="EG400" s="202"/>
      <c r="EH400" s="202"/>
      <c r="EI400" s="202"/>
      <c r="EJ400" s="202"/>
      <c r="EK400" s="202"/>
      <c r="EL400" s="202"/>
      <c r="EM400" s="202"/>
      <c r="EN400" s="202"/>
      <c r="EO400" s="202"/>
      <c r="EP400" s="202"/>
      <c r="EQ400" s="202"/>
      <c r="ER400" s="202"/>
      <c r="ES400" s="202"/>
      <c r="ET400" s="202"/>
      <c r="EU400" s="202"/>
      <c r="EV400" s="202"/>
      <c r="EW400" s="202"/>
      <c r="EX400" s="202"/>
      <c r="EY400" s="202"/>
      <c r="EZ400" s="202"/>
      <c r="FA400" s="202"/>
      <c r="FB400" s="202"/>
      <c r="FC400" s="202"/>
      <c r="FD400" s="202"/>
      <c r="FE400" s="202"/>
      <c r="FF400" s="202"/>
      <c r="FG400" s="202"/>
      <c r="FH400" s="202"/>
      <c r="FI400" s="202"/>
      <c r="FJ400" s="202"/>
      <c r="FK400" s="202"/>
      <c r="FL400" s="202"/>
      <c r="FM400" s="202"/>
      <c r="FN400" s="202"/>
      <c r="FO400" s="202"/>
      <c r="FP400" s="202"/>
      <c r="FQ400" s="202"/>
      <c r="FR400" s="202"/>
      <c r="FS400" s="202"/>
      <c r="FT400" s="202"/>
      <c r="FU400" s="202"/>
      <c r="FV400" s="202"/>
      <c r="FW400" s="202"/>
      <c r="FX400" s="202"/>
      <c r="FY400" s="202"/>
      <c r="FZ400" s="202"/>
      <c r="GA400" s="202"/>
      <c r="GB400" s="202"/>
    </row>
    <row r="401" spans="1:1" x14ac:dyDescent="0.2">
      <c r="A401" s="205" t="str">
        <f t="shared" si="7"/>
        <v/>
      </c>
    </row>
    <row r="402" spans="1:1" x14ac:dyDescent="0.2">
      <c r="A402" s="205" t="str">
        <f t="shared" si="7"/>
        <v/>
      </c>
    </row>
    <row r="403" spans="1:1" x14ac:dyDescent="0.2">
      <c r="A403" s="205" t="str">
        <f t="shared" si="7"/>
        <v/>
      </c>
    </row>
    <row r="404" spans="1:1" x14ac:dyDescent="0.2">
      <c r="A404" s="205" t="str">
        <f t="shared" si="7"/>
        <v/>
      </c>
    </row>
    <row r="405" spans="1:1" x14ac:dyDescent="0.2">
      <c r="A405" s="205" t="str">
        <f t="shared" si="7"/>
        <v/>
      </c>
    </row>
    <row r="406" spans="1:1" x14ac:dyDescent="0.2">
      <c r="A406" s="205" t="str">
        <f t="shared" si="7"/>
        <v/>
      </c>
    </row>
    <row r="407" spans="1:1" x14ac:dyDescent="0.2">
      <c r="A407" s="205" t="str">
        <f t="shared" si="7"/>
        <v/>
      </c>
    </row>
    <row r="408" spans="1:1" x14ac:dyDescent="0.2">
      <c r="A408" s="205" t="str">
        <f t="shared" si="7"/>
        <v/>
      </c>
    </row>
    <row r="409" spans="1:1" x14ac:dyDescent="0.2">
      <c r="A409" s="205" t="str">
        <f t="shared" si="7"/>
        <v/>
      </c>
    </row>
    <row r="410" spans="1:1" x14ac:dyDescent="0.2">
      <c r="A410" s="205" t="str">
        <f t="shared" si="7"/>
        <v/>
      </c>
    </row>
    <row r="411" spans="1:1" x14ac:dyDescent="0.2">
      <c r="A411" s="205" t="str">
        <f t="shared" si="7"/>
        <v/>
      </c>
    </row>
    <row r="412" spans="1:1" x14ac:dyDescent="0.2">
      <c r="A412" s="205" t="str">
        <f t="shared" si="7"/>
        <v/>
      </c>
    </row>
    <row r="413" spans="1:1" x14ac:dyDescent="0.2">
      <c r="A413" s="205" t="str">
        <f t="shared" si="7"/>
        <v/>
      </c>
    </row>
    <row r="414" spans="1:1" x14ac:dyDescent="0.2">
      <c r="A414" s="205" t="str">
        <f t="shared" si="7"/>
        <v/>
      </c>
    </row>
    <row r="415" spans="1:1" x14ac:dyDescent="0.2">
      <c r="A415" s="205" t="str">
        <f t="shared" si="7"/>
        <v/>
      </c>
    </row>
    <row r="416" spans="1:1" x14ac:dyDescent="0.2">
      <c r="A416" s="205" t="str">
        <f t="shared" si="7"/>
        <v/>
      </c>
    </row>
    <row r="417" spans="1:1" x14ac:dyDescent="0.2">
      <c r="A417" s="205" t="str">
        <f t="shared" si="7"/>
        <v/>
      </c>
    </row>
    <row r="418" spans="1:1" x14ac:dyDescent="0.2">
      <c r="A418" s="205" t="str">
        <f t="shared" si="7"/>
        <v/>
      </c>
    </row>
    <row r="419" spans="1:1" x14ac:dyDescent="0.2">
      <c r="A419" s="205" t="str">
        <f t="shared" si="7"/>
        <v/>
      </c>
    </row>
    <row r="420" spans="1:1" x14ac:dyDescent="0.2">
      <c r="A420" s="205" t="str">
        <f t="shared" si="7"/>
        <v/>
      </c>
    </row>
    <row r="421" spans="1:1" x14ac:dyDescent="0.2">
      <c r="A421" s="205" t="str">
        <f t="shared" si="7"/>
        <v/>
      </c>
    </row>
    <row r="422" spans="1:1" x14ac:dyDescent="0.2">
      <c r="A422" s="205" t="str">
        <f t="shared" si="7"/>
        <v/>
      </c>
    </row>
    <row r="423" spans="1:1" x14ac:dyDescent="0.2">
      <c r="A423" s="205" t="str">
        <f t="shared" si="7"/>
        <v/>
      </c>
    </row>
    <row r="424" spans="1:1" x14ac:dyDescent="0.2">
      <c r="A424" s="205" t="str">
        <f t="shared" si="7"/>
        <v/>
      </c>
    </row>
    <row r="425" spans="1:1" x14ac:dyDescent="0.2">
      <c r="A425" s="205" t="str">
        <f t="shared" si="7"/>
        <v/>
      </c>
    </row>
    <row r="426" spans="1:1" x14ac:dyDescent="0.2">
      <c r="A426" s="205" t="str">
        <f t="shared" si="7"/>
        <v/>
      </c>
    </row>
    <row r="427" spans="1:1" x14ac:dyDescent="0.2">
      <c r="A427" s="205" t="str">
        <f t="shared" si="7"/>
        <v/>
      </c>
    </row>
    <row r="428" spans="1:1" x14ac:dyDescent="0.2">
      <c r="A428" s="205" t="str">
        <f t="shared" si="7"/>
        <v/>
      </c>
    </row>
    <row r="429" spans="1:1" x14ac:dyDescent="0.2">
      <c r="A429" s="205" t="str">
        <f t="shared" si="7"/>
        <v/>
      </c>
    </row>
    <row r="430" spans="1:1" x14ac:dyDescent="0.2">
      <c r="A430" s="205" t="str">
        <f t="shared" si="7"/>
        <v/>
      </c>
    </row>
    <row r="431" spans="1:1" x14ac:dyDescent="0.2">
      <c r="A431" s="205" t="str">
        <f t="shared" si="7"/>
        <v/>
      </c>
    </row>
    <row r="432" spans="1:1" x14ac:dyDescent="0.2">
      <c r="A432" s="205" t="str">
        <f t="shared" si="7"/>
        <v/>
      </c>
    </row>
    <row r="433" spans="1:1" x14ac:dyDescent="0.2">
      <c r="A433" s="205" t="str">
        <f t="shared" si="7"/>
        <v/>
      </c>
    </row>
    <row r="434" spans="1:1" x14ac:dyDescent="0.2">
      <c r="A434" s="205" t="str">
        <f t="shared" si="7"/>
        <v/>
      </c>
    </row>
    <row r="435" spans="1:1" x14ac:dyDescent="0.2">
      <c r="A435" s="205" t="str">
        <f t="shared" si="7"/>
        <v/>
      </c>
    </row>
    <row r="436" spans="1:1" x14ac:dyDescent="0.2">
      <c r="A436" s="205" t="str">
        <f t="shared" si="7"/>
        <v/>
      </c>
    </row>
    <row r="437" spans="1:1" x14ac:dyDescent="0.2">
      <c r="A437" s="205" t="str">
        <f t="shared" si="7"/>
        <v/>
      </c>
    </row>
    <row r="438" spans="1:1" x14ac:dyDescent="0.2">
      <c r="A438" s="205" t="str">
        <f t="shared" si="7"/>
        <v/>
      </c>
    </row>
    <row r="439" spans="1:1" x14ac:dyDescent="0.2">
      <c r="A439" s="205" t="str">
        <f t="shared" si="7"/>
        <v/>
      </c>
    </row>
    <row r="440" spans="1:1" x14ac:dyDescent="0.2">
      <c r="A440" s="205" t="str">
        <f t="shared" si="7"/>
        <v/>
      </c>
    </row>
    <row r="441" spans="1:1" x14ac:dyDescent="0.2">
      <c r="A441" s="205" t="str">
        <f t="shared" si="7"/>
        <v/>
      </c>
    </row>
    <row r="442" spans="1:1" x14ac:dyDescent="0.2">
      <c r="A442" s="205" t="str">
        <f t="shared" si="7"/>
        <v/>
      </c>
    </row>
    <row r="443" spans="1:1" x14ac:dyDescent="0.2">
      <c r="A443" s="205" t="str">
        <f t="shared" si="7"/>
        <v/>
      </c>
    </row>
    <row r="444" spans="1:1" x14ac:dyDescent="0.2">
      <c r="A444" s="205" t="str">
        <f t="shared" si="7"/>
        <v/>
      </c>
    </row>
    <row r="445" spans="1:1" x14ac:dyDescent="0.2">
      <c r="A445" s="205" t="str">
        <f t="shared" si="7"/>
        <v/>
      </c>
    </row>
    <row r="446" spans="1:1" x14ac:dyDescent="0.2">
      <c r="A446" s="205" t="str">
        <f t="shared" si="7"/>
        <v/>
      </c>
    </row>
    <row r="447" spans="1:1" x14ac:dyDescent="0.2">
      <c r="A447" s="205" t="str">
        <f t="shared" si="7"/>
        <v/>
      </c>
    </row>
    <row r="448" spans="1:1" x14ac:dyDescent="0.2">
      <c r="A448" s="205" t="str">
        <f t="shared" si="7"/>
        <v/>
      </c>
    </row>
    <row r="449" spans="1:1" x14ac:dyDescent="0.2">
      <c r="A449" s="205" t="str">
        <f t="shared" si="7"/>
        <v/>
      </c>
    </row>
    <row r="450" spans="1:1" x14ac:dyDescent="0.2">
      <c r="A450" s="205" t="str">
        <f t="shared" si="7"/>
        <v/>
      </c>
    </row>
    <row r="451" spans="1:1" x14ac:dyDescent="0.2">
      <c r="A451" s="205" t="str">
        <f t="shared" si="7"/>
        <v/>
      </c>
    </row>
    <row r="452" spans="1:1" x14ac:dyDescent="0.2">
      <c r="A452" s="205" t="str">
        <f t="shared" si="7"/>
        <v/>
      </c>
    </row>
    <row r="453" spans="1:1" x14ac:dyDescent="0.2">
      <c r="A453" s="205" t="str">
        <f t="shared" si="7"/>
        <v/>
      </c>
    </row>
    <row r="454" spans="1:1" x14ac:dyDescent="0.2">
      <c r="A454" s="205" t="str">
        <f t="shared" si="7"/>
        <v/>
      </c>
    </row>
    <row r="455" spans="1:1" x14ac:dyDescent="0.2">
      <c r="A455" s="205" t="str">
        <f t="shared" si="7"/>
        <v/>
      </c>
    </row>
    <row r="456" spans="1:1" x14ac:dyDescent="0.2">
      <c r="A456" s="205" t="str">
        <f t="shared" si="7"/>
        <v/>
      </c>
    </row>
    <row r="457" spans="1:1" x14ac:dyDescent="0.2">
      <c r="A457" s="205" t="str">
        <f t="shared" si="7"/>
        <v/>
      </c>
    </row>
    <row r="458" spans="1:1" x14ac:dyDescent="0.2">
      <c r="A458" s="205" t="str">
        <f t="shared" si="7"/>
        <v/>
      </c>
    </row>
    <row r="459" spans="1:1" x14ac:dyDescent="0.2">
      <c r="A459" s="205" t="str">
        <f t="shared" si="7"/>
        <v/>
      </c>
    </row>
    <row r="460" spans="1:1" x14ac:dyDescent="0.2">
      <c r="A460" s="205" t="str">
        <f t="shared" si="7"/>
        <v/>
      </c>
    </row>
    <row r="461" spans="1:1" x14ac:dyDescent="0.2">
      <c r="A461" s="205" t="str">
        <f t="shared" si="7"/>
        <v/>
      </c>
    </row>
    <row r="462" spans="1:1" x14ac:dyDescent="0.2">
      <c r="A462" s="205" t="str">
        <f t="shared" si="7"/>
        <v/>
      </c>
    </row>
    <row r="463" spans="1:1" x14ac:dyDescent="0.2">
      <c r="A463" s="205" t="str">
        <f t="shared" si="7"/>
        <v/>
      </c>
    </row>
    <row r="464" spans="1:1" x14ac:dyDescent="0.2">
      <c r="A464" s="205" t="str">
        <f t="shared" ref="A464:A527" si="8">IFERROR(VALUE(LEFT(B464,4)),"")</f>
        <v/>
      </c>
    </row>
    <row r="465" spans="1:1" x14ac:dyDescent="0.2">
      <c r="A465" s="205" t="str">
        <f t="shared" si="8"/>
        <v/>
      </c>
    </row>
    <row r="466" spans="1:1" x14ac:dyDescent="0.2">
      <c r="A466" s="205" t="str">
        <f t="shared" si="8"/>
        <v/>
      </c>
    </row>
    <row r="467" spans="1:1" x14ac:dyDescent="0.2">
      <c r="A467" s="205" t="str">
        <f t="shared" si="8"/>
        <v/>
      </c>
    </row>
    <row r="468" spans="1:1" x14ac:dyDescent="0.2">
      <c r="A468" s="205" t="str">
        <f t="shared" si="8"/>
        <v/>
      </c>
    </row>
    <row r="469" spans="1:1" x14ac:dyDescent="0.2">
      <c r="A469" s="205" t="str">
        <f t="shared" si="8"/>
        <v/>
      </c>
    </row>
    <row r="470" spans="1:1" x14ac:dyDescent="0.2">
      <c r="A470" s="205" t="str">
        <f t="shared" si="8"/>
        <v/>
      </c>
    </row>
    <row r="471" spans="1:1" x14ac:dyDescent="0.2">
      <c r="A471" s="205" t="str">
        <f t="shared" si="8"/>
        <v/>
      </c>
    </row>
    <row r="472" spans="1:1" x14ac:dyDescent="0.2">
      <c r="A472" s="205" t="str">
        <f t="shared" si="8"/>
        <v/>
      </c>
    </row>
    <row r="473" spans="1:1" x14ac:dyDescent="0.2">
      <c r="A473" s="205" t="str">
        <f t="shared" si="8"/>
        <v/>
      </c>
    </row>
    <row r="474" spans="1:1" x14ac:dyDescent="0.2">
      <c r="A474" s="205" t="str">
        <f t="shared" si="8"/>
        <v/>
      </c>
    </row>
    <row r="475" spans="1:1" x14ac:dyDescent="0.2">
      <c r="A475" s="205" t="str">
        <f t="shared" si="8"/>
        <v/>
      </c>
    </row>
    <row r="476" spans="1:1" x14ac:dyDescent="0.2">
      <c r="A476" s="205" t="str">
        <f t="shared" si="8"/>
        <v/>
      </c>
    </row>
    <row r="477" spans="1:1" x14ac:dyDescent="0.2">
      <c r="A477" s="205" t="str">
        <f t="shared" si="8"/>
        <v/>
      </c>
    </row>
    <row r="478" spans="1:1" x14ac:dyDescent="0.2">
      <c r="A478" s="205" t="str">
        <f t="shared" si="8"/>
        <v/>
      </c>
    </row>
    <row r="479" spans="1:1" x14ac:dyDescent="0.2">
      <c r="A479" s="205" t="str">
        <f t="shared" si="8"/>
        <v/>
      </c>
    </row>
    <row r="480" spans="1:1" x14ac:dyDescent="0.2">
      <c r="A480" s="205" t="str">
        <f t="shared" si="8"/>
        <v/>
      </c>
    </row>
    <row r="481" spans="1:1" x14ac:dyDescent="0.2">
      <c r="A481" s="205" t="str">
        <f t="shared" si="8"/>
        <v/>
      </c>
    </row>
    <row r="482" spans="1:1" x14ac:dyDescent="0.2">
      <c r="A482" s="205" t="str">
        <f t="shared" si="8"/>
        <v/>
      </c>
    </row>
    <row r="483" spans="1:1" x14ac:dyDescent="0.2">
      <c r="A483" s="205" t="str">
        <f t="shared" si="8"/>
        <v/>
      </c>
    </row>
    <row r="484" spans="1:1" x14ac:dyDescent="0.2">
      <c r="A484" s="205" t="str">
        <f t="shared" si="8"/>
        <v/>
      </c>
    </row>
    <row r="485" spans="1:1" x14ac:dyDescent="0.2">
      <c r="A485" s="205" t="str">
        <f t="shared" si="8"/>
        <v/>
      </c>
    </row>
    <row r="486" spans="1:1" x14ac:dyDescent="0.2">
      <c r="A486" s="205" t="str">
        <f t="shared" si="8"/>
        <v/>
      </c>
    </row>
    <row r="487" spans="1:1" x14ac:dyDescent="0.2">
      <c r="A487" s="205" t="str">
        <f t="shared" si="8"/>
        <v/>
      </c>
    </row>
    <row r="488" spans="1:1" x14ac:dyDescent="0.2">
      <c r="A488" s="205" t="str">
        <f t="shared" si="8"/>
        <v/>
      </c>
    </row>
    <row r="489" spans="1:1" x14ac:dyDescent="0.2">
      <c r="A489" s="205" t="str">
        <f t="shared" si="8"/>
        <v/>
      </c>
    </row>
    <row r="490" spans="1:1" x14ac:dyDescent="0.2">
      <c r="A490" s="205" t="str">
        <f t="shared" si="8"/>
        <v/>
      </c>
    </row>
    <row r="491" spans="1:1" x14ac:dyDescent="0.2">
      <c r="A491" s="205" t="str">
        <f t="shared" si="8"/>
        <v/>
      </c>
    </row>
    <row r="492" spans="1:1" x14ac:dyDescent="0.2">
      <c r="A492" s="205" t="str">
        <f t="shared" si="8"/>
        <v/>
      </c>
    </row>
    <row r="493" spans="1:1" x14ac:dyDescent="0.2">
      <c r="A493" s="205" t="str">
        <f t="shared" si="8"/>
        <v/>
      </c>
    </row>
    <row r="494" spans="1:1" x14ac:dyDescent="0.2">
      <c r="A494" s="205" t="str">
        <f t="shared" si="8"/>
        <v/>
      </c>
    </row>
    <row r="495" spans="1:1" x14ac:dyDescent="0.2">
      <c r="A495" s="205" t="str">
        <f t="shared" si="8"/>
        <v/>
      </c>
    </row>
    <row r="496" spans="1:1" x14ac:dyDescent="0.2">
      <c r="A496" s="205" t="str">
        <f t="shared" si="8"/>
        <v/>
      </c>
    </row>
    <row r="497" spans="1:1" x14ac:dyDescent="0.2">
      <c r="A497" s="205" t="str">
        <f t="shared" si="8"/>
        <v/>
      </c>
    </row>
    <row r="498" spans="1:1" x14ac:dyDescent="0.2">
      <c r="A498" s="205" t="str">
        <f t="shared" si="8"/>
        <v/>
      </c>
    </row>
    <row r="499" spans="1:1" x14ac:dyDescent="0.2">
      <c r="A499" s="205" t="str">
        <f t="shared" si="8"/>
        <v/>
      </c>
    </row>
    <row r="500" spans="1:1" x14ac:dyDescent="0.2">
      <c r="A500" s="205" t="str">
        <f t="shared" si="8"/>
        <v/>
      </c>
    </row>
    <row r="501" spans="1:1" x14ac:dyDescent="0.2">
      <c r="A501" s="205" t="str">
        <f t="shared" si="8"/>
        <v/>
      </c>
    </row>
    <row r="502" spans="1:1" x14ac:dyDescent="0.2">
      <c r="A502" s="205" t="str">
        <f t="shared" si="8"/>
        <v/>
      </c>
    </row>
    <row r="503" spans="1:1" x14ac:dyDescent="0.2">
      <c r="A503" s="205" t="str">
        <f t="shared" si="8"/>
        <v/>
      </c>
    </row>
    <row r="504" spans="1:1" x14ac:dyDescent="0.2">
      <c r="A504" s="205" t="str">
        <f t="shared" si="8"/>
        <v/>
      </c>
    </row>
    <row r="505" spans="1:1" x14ac:dyDescent="0.2">
      <c r="A505" s="205" t="str">
        <f t="shared" si="8"/>
        <v/>
      </c>
    </row>
    <row r="506" spans="1:1" x14ac:dyDescent="0.2">
      <c r="A506" s="205" t="str">
        <f t="shared" si="8"/>
        <v/>
      </c>
    </row>
    <row r="507" spans="1:1" x14ac:dyDescent="0.2">
      <c r="A507" s="205" t="str">
        <f t="shared" si="8"/>
        <v/>
      </c>
    </row>
    <row r="508" spans="1:1" x14ac:dyDescent="0.2">
      <c r="A508" s="205" t="str">
        <f t="shared" si="8"/>
        <v/>
      </c>
    </row>
    <row r="509" spans="1:1" x14ac:dyDescent="0.2">
      <c r="A509" s="205" t="str">
        <f t="shared" si="8"/>
        <v/>
      </c>
    </row>
    <row r="510" spans="1:1" x14ac:dyDescent="0.2">
      <c r="A510" s="205" t="str">
        <f t="shared" si="8"/>
        <v/>
      </c>
    </row>
    <row r="511" spans="1:1" x14ac:dyDescent="0.2">
      <c r="A511" s="205" t="str">
        <f t="shared" si="8"/>
        <v/>
      </c>
    </row>
    <row r="512" spans="1:1" x14ac:dyDescent="0.2">
      <c r="A512" s="205" t="str">
        <f t="shared" si="8"/>
        <v/>
      </c>
    </row>
    <row r="513" spans="1:1" x14ac:dyDescent="0.2">
      <c r="A513" s="205" t="str">
        <f t="shared" si="8"/>
        <v/>
      </c>
    </row>
    <row r="514" spans="1:1" x14ac:dyDescent="0.2">
      <c r="A514" s="205" t="str">
        <f t="shared" si="8"/>
        <v/>
      </c>
    </row>
    <row r="515" spans="1:1" x14ac:dyDescent="0.2">
      <c r="A515" s="205" t="str">
        <f t="shared" si="8"/>
        <v/>
      </c>
    </row>
    <row r="516" spans="1:1" x14ac:dyDescent="0.2">
      <c r="A516" s="205" t="str">
        <f t="shared" si="8"/>
        <v/>
      </c>
    </row>
    <row r="517" spans="1:1" x14ac:dyDescent="0.2">
      <c r="A517" s="205" t="str">
        <f t="shared" si="8"/>
        <v/>
      </c>
    </row>
    <row r="518" spans="1:1" x14ac:dyDescent="0.2">
      <c r="A518" s="205" t="str">
        <f t="shared" si="8"/>
        <v/>
      </c>
    </row>
    <row r="519" spans="1:1" x14ac:dyDescent="0.2">
      <c r="A519" s="205" t="str">
        <f t="shared" si="8"/>
        <v/>
      </c>
    </row>
    <row r="520" spans="1:1" x14ac:dyDescent="0.2">
      <c r="A520" s="205" t="str">
        <f t="shared" si="8"/>
        <v/>
      </c>
    </row>
    <row r="521" spans="1:1" x14ac:dyDescent="0.2">
      <c r="A521" s="205" t="str">
        <f t="shared" si="8"/>
        <v/>
      </c>
    </row>
    <row r="522" spans="1:1" x14ac:dyDescent="0.2">
      <c r="A522" s="205" t="str">
        <f t="shared" si="8"/>
        <v/>
      </c>
    </row>
    <row r="523" spans="1:1" x14ac:dyDescent="0.2">
      <c r="A523" s="205" t="str">
        <f t="shared" si="8"/>
        <v/>
      </c>
    </row>
    <row r="524" spans="1:1" x14ac:dyDescent="0.2">
      <c r="A524" s="205" t="str">
        <f t="shared" si="8"/>
        <v/>
      </c>
    </row>
    <row r="525" spans="1:1" x14ac:dyDescent="0.2">
      <c r="A525" s="205" t="str">
        <f t="shared" si="8"/>
        <v/>
      </c>
    </row>
    <row r="526" spans="1:1" x14ac:dyDescent="0.2">
      <c r="A526" s="205" t="str">
        <f t="shared" si="8"/>
        <v/>
      </c>
    </row>
    <row r="527" spans="1:1" x14ac:dyDescent="0.2">
      <c r="A527" s="205" t="str">
        <f t="shared" si="8"/>
        <v/>
      </c>
    </row>
    <row r="528" spans="1:1" x14ac:dyDescent="0.2">
      <c r="A528" s="205" t="str">
        <f t="shared" ref="A528:A591" si="9">IFERROR(VALUE(LEFT(B528,4)),"")</f>
        <v/>
      </c>
    </row>
    <row r="529" spans="1:1" x14ac:dyDescent="0.2">
      <c r="A529" s="205" t="str">
        <f t="shared" si="9"/>
        <v/>
      </c>
    </row>
    <row r="530" spans="1:1" x14ac:dyDescent="0.2">
      <c r="A530" s="205" t="str">
        <f t="shared" si="9"/>
        <v/>
      </c>
    </row>
    <row r="531" spans="1:1" x14ac:dyDescent="0.2">
      <c r="A531" s="205" t="str">
        <f t="shared" si="9"/>
        <v/>
      </c>
    </row>
    <row r="532" spans="1:1" x14ac:dyDescent="0.2">
      <c r="A532" s="205" t="str">
        <f t="shared" si="9"/>
        <v/>
      </c>
    </row>
    <row r="533" spans="1:1" x14ac:dyDescent="0.2">
      <c r="A533" s="205" t="str">
        <f t="shared" si="9"/>
        <v/>
      </c>
    </row>
    <row r="534" spans="1:1" x14ac:dyDescent="0.2">
      <c r="A534" s="205" t="str">
        <f t="shared" si="9"/>
        <v/>
      </c>
    </row>
    <row r="535" spans="1:1" x14ac:dyDescent="0.2">
      <c r="A535" s="205" t="str">
        <f t="shared" si="9"/>
        <v/>
      </c>
    </row>
    <row r="536" spans="1:1" x14ac:dyDescent="0.2">
      <c r="A536" s="205" t="str">
        <f t="shared" si="9"/>
        <v/>
      </c>
    </row>
    <row r="537" spans="1:1" x14ac:dyDescent="0.2">
      <c r="A537" s="205" t="str">
        <f t="shared" si="9"/>
        <v/>
      </c>
    </row>
    <row r="538" spans="1:1" x14ac:dyDescent="0.2">
      <c r="A538" s="205" t="str">
        <f t="shared" si="9"/>
        <v/>
      </c>
    </row>
    <row r="539" spans="1:1" x14ac:dyDescent="0.2">
      <c r="A539" s="205" t="str">
        <f t="shared" si="9"/>
        <v/>
      </c>
    </row>
    <row r="540" spans="1:1" x14ac:dyDescent="0.2">
      <c r="A540" s="205" t="str">
        <f t="shared" si="9"/>
        <v/>
      </c>
    </row>
    <row r="541" spans="1:1" x14ac:dyDescent="0.2">
      <c r="A541" s="205" t="str">
        <f t="shared" si="9"/>
        <v/>
      </c>
    </row>
    <row r="542" spans="1:1" x14ac:dyDescent="0.2">
      <c r="A542" s="205" t="str">
        <f t="shared" si="9"/>
        <v/>
      </c>
    </row>
    <row r="543" spans="1:1" x14ac:dyDescent="0.2">
      <c r="A543" s="205" t="str">
        <f t="shared" si="9"/>
        <v/>
      </c>
    </row>
    <row r="544" spans="1:1" x14ac:dyDescent="0.2">
      <c r="A544" s="205" t="str">
        <f t="shared" si="9"/>
        <v/>
      </c>
    </row>
    <row r="545" spans="1:1" x14ac:dyDescent="0.2">
      <c r="A545" s="205" t="str">
        <f t="shared" si="9"/>
        <v/>
      </c>
    </row>
    <row r="546" spans="1:1" x14ac:dyDescent="0.2">
      <c r="A546" s="205" t="str">
        <f t="shared" si="9"/>
        <v/>
      </c>
    </row>
    <row r="547" spans="1:1" x14ac:dyDescent="0.2">
      <c r="A547" s="205" t="str">
        <f t="shared" si="9"/>
        <v/>
      </c>
    </row>
    <row r="548" spans="1:1" x14ac:dyDescent="0.2">
      <c r="A548" s="205" t="str">
        <f t="shared" si="9"/>
        <v/>
      </c>
    </row>
    <row r="549" spans="1:1" x14ac:dyDescent="0.2">
      <c r="A549" s="205" t="str">
        <f t="shared" si="9"/>
        <v/>
      </c>
    </row>
    <row r="550" spans="1:1" x14ac:dyDescent="0.2">
      <c r="A550" s="205" t="str">
        <f t="shared" si="9"/>
        <v/>
      </c>
    </row>
    <row r="551" spans="1:1" x14ac:dyDescent="0.2">
      <c r="A551" s="205" t="str">
        <f t="shared" si="9"/>
        <v/>
      </c>
    </row>
    <row r="552" spans="1:1" x14ac:dyDescent="0.2">
      <c r="A552" s="205" t="str">
        <f t="shared" si="9"/>
        <v/>
      </c>
    </row>
    <row r="553" spans="1:1" x14ac:dyDescent="0.2">
      <c r="A553" s="205" t="str">
        <f t="shared" si="9"/>
        <v/>
      </c>
    </row>
    <row r="554" spans="1:1" x14ac:dyDescent="0.2">
      <c r="A554" s="205" t="str">
        <f t="shared" si="9"/>
        <v/>
      </c>
    </row>
    <row r="555" spans="1:1" x14ac:dyDescent="0.2">
      <c r="A555" s="205" t="str">
        <f t="shared" si="9"/>
        <v/>
      </c>
    </row>
    <row r="556" spans="1:1" x14ac:dyDescent="0.2">
      <c r="A556" s="205" t="str">
        <f t="shared" si="9"/>
        <v/>
      </c>
    </row>
    <row r="557" spans="1:1" x14ac:dyDescent="0.2">
      <c r="A557" s="205" t="str">
        <f t="shared" si="9"/>
        <v/>
      </c>
    </row>
    <row r="558" spans="1:1" x14ac:dyDescent="0.2">
      <c r="A558" s="205" t="str">
        <f t="shared" si="9"/>
        <v/>
      </c>
    </row>
    <row r="559" spans="1:1" x14ac:dyDescent="0.2">
      <c r="A559" s="205" t="str">
        <f t="shared" si="9"/>
        <v/>
      </c>
    </row>
    <row r="560" spans="1:1" x14ac:dyDescent="0.2">
      <c r="A560" s="205" t="str">
        <f t="shared" si="9"/>
        <v/>
      </c>
    </row>
    <row r="561" spans="1:1" x14ac:dyDescent="0.2">
      <c r="A561" s="205" t="str">
        <f t="shared" si="9"/>
        <v/>
      </c>
    </row>
    <row r="562" spans="1:1" x14ac:dyDescent="0.2">
      <c r="A562" s="205" t="str">
        <f t="shared" si="9"/>
        <v/>
      </c>
    </row>
    <row r="563" spans="1:1" x14ac:dyDescent="0.2">
      <c r="A563" s="205" t="str">
        <f t="shared" si="9"/>
        <v/>
      </c>
    </row>
    <row r="564" spans="1:1" x14ac:dyDescent="0.2">
      <c r="A564" s="205" t="str">
        <f t="shared" si="9"/>
        <v/>
      </c>
    </row>
    <row r="565" spans="1:1" x14ac:dyDescent="0.2">
      <c r="A565" s="205" t="str">
        <f t="shared" si="9"/>
        <v/>
      </c>
    </row>
    <row r="566" spans="1:1" x14ac:dyDescent="0.2">
      <c r="A566" s="205" t="str">
        <f t="shared" si="9"/>
        <v/>
      </c>
    </row>
    <row r="567" spans="1:1" x14ac:dyDescent="0.2">
      <c r="A567" s="205" t="str">
        <f t="shared" si="9"/>
        <v/>
      </c>
    </row>
    <row r="568" spans="1:1" x14ac:dyDescent="0.2">
      <c r="A568" s="205" t="str">
        <f t="shared" si="9"/>
        <v/>
      </c>
    </row>
    <row r="569" spans="1:1" x14ac:dyDescent="0.2">
      <c r="A569" s="205" t="str">
        <f t="shared" si="9"/>
        <v/>
      </c>
    </row>
    <row r="570" spans="1:1" x14ac:dyDescent="0.2">
      <c r="A570" s="205" t="str">
        <f t="shared" si="9"/>
        <v/>
      </c>
    </row>
    <row r="571" spans="1:1" x14ac:dyDescent="0.2">
      <c r="A571" s="205" t="str">
        <f t="shared" si="9"/>
        <v/>
      </c>
    </row>
    <row r="572" spans="1:1" x14ac:dyDescent="0.2">
      <c r="A572" s="205" t="str">
        <f t="shared" si="9"/>
        <v/>
      </c>
    </row>
    <row r="573" spans="1:1" x14ac:dyDescent="0.2">
      <c r="A573" s="205" t="str">
        <f t="shared" si="9"/>
        <v/>
      </c>
    </row>
    <row r="574" spans="1:1" x14ac:dyDescent="0.2">
      <c r="A574" s="205" t="str">
        <f t="shared" si="9"/>
        <v/>
      </c>
    </row>
    <row r="575" spans="1:1" x14ac:dyDescent="0.2">
      <c r="A575" s="205" t="str">
        <f t="shared" si="9"/>
        <v/>
      </c>
    </row>
    <row r="576" spans="1:1" x14ac:dyDescent="0.2">
      <c r="A576" s="205" t="str">
        <f t="shared" si="9"/>
        <v/>
      </c>
    </row>
    <row r="577" spans="1:1" x14ac:dyDescent="0.2">
      <c r="A577" s="205" t="str">
        <f t="shared" si="9"/>
        <v/>
      </c>
    </row>
    <row r="578" spans="1:1" x14ac:dyDescent="0.2">
      <c r="A578" s="205" t="str">
        <f t="shared" si="9"/>
        <v/>
      </c>
    </row>
    <row r="579" spans="1:1" x14ac:dyDescent="0.2">
      <c r="A579" s="205" t="str">
        <f t="shared" si="9"/>
        <v/>
      </c>
    </row>
    <row r="580" spans="1:1" x14ac:dyDescent="0.2">
      <c r="A580" s="205" t="str">
        <f t="shared" si="9"/>
        <v/>
      </c>
    </row>
    <row r="581" spans="1:1" x14ac:dyDescent="0.2">
      <c r="A581" s="205" t="str">
        <f t="shared" si="9"/>
        <v/>
      </c>
    </row>
    <row r="582" spans="1:1" x14ac:dyDescent="0.2">
      <c r="A582" s="205" t="str">
        <f t="shared" si="9"/>
        <v/>
      </c>
    </row>
    <row r="583" spans="1:1" x14ac:dyDescent="0.2">
      <c r="A583" s="205" t="str">
        <f t="shared" si="9"/>
        <v/>
      </c>
    </row>
    <row r="584" spans="1:1" x14ac:dyDescent="0.2">
      <c r="A584" s="205" t="str">
        <f t="shared" si="9"/>
        <v/>
      </c>
    </row>
    <row r="585" spans="1:1" x14ac:dyDescent="0.2">
      <c r="A585" s="205" t="str">
        <f t="shared" si="9"/>
        <v/>
      </c>
    </row>
    <row r="586" spans="1:1" x14ac:dyDescent="0.2">
      <c r="A586" s="205" t="str">
        <f t="shared" si="9"/>
        <v/>
      </c>
    </row>
    <row r="587" spans="1:1" x14ac:dyDescent="0.2">
      <c r="A587" s="205" t="str">
        <f t="shared" si="9"/>
        <v/>
      </c>
    </row>
    <row r="588" spans="1:1" x14ac:dyDescent="0.2">
      <c r="A588" s="205" t="str">
        <f t="shared" si="9"/>
        <v/>
      </c>
    </row>
    <row r="589" spans="1:1" x14ac:dyDescent="0.2">
      <c r="A589" s="205" t="str">
        <f t="shared" si="9"/>
        <v/>
      </c>
    </row>
    <row r="590" spans="1:1" x14ac:dyDescent="0.2">
      <c r="A590" s="205" t="str">
        <f t="shared" si="9"/>
        <v/>
      </c>
    </row>
    <row r="591" spans="1:1" x14ac:dyDescent="0.2">
      <c r="A591" s="205" t="str">
        <f t="shared" si="9"/>
        <v/>
      </c>
    </row>
    <row r="592" spans="1:1" x14ac:dyDescent="0.2">
      <c r="A592" s="205" t="str">
        <f t="shared" ref="A592:A655" si="10">IFERROR(VALUE(LEFT(B592,4)),"")</f>
        <v/>
      </c>
    </row>
    <row r="593" spans="1:1" x14ac:dyDescent="0.2">
      <c r="A593" s="205" t="str">
        <f t="shared" si="10"/>
        <v/>
      </c>
    </row>
    <row r="594" spans="1:1" x14ac:dyDescent="0.2">
      <c r="A594" s="205" t="str">
        <f t="shared" si="10"/>
        <v/>
      </c>
    </row>
    <row r="595" spans="1:1" x14ac:dyDescent="0.2">
      <c r="A595" s="205" t="str">
        <f t="shared" si="10"/>
        <v/>
      </c>
    </row>
    <row r="596" spans="1:1" x14ac:dyDescent="0.2">
      <c r="A596" s="205" t="str">
        <f t="shared" si="10"/>
        <v/>
      </c>
    </row>
    <row r="597" spans="1:1" x14ac:dyDescent="0.2">
      <c r="A597" s="205" t="str">
        <f t="shared" si="10"/>
        <v/>
      </c>
    </row>
    <row r="598" spans="1:1" x14ac:dyDescent="0.2">
      <c r="A598" s="205" t="str">
        <f t="shared" si="10"/>
        <v/>
      </c>
    </row>
    <row r="599" spans="1:1" x14ac:dyDescent="0.2">
      <c r="A599" s="205" t="str">
        <f t="shared" si="10"/>
        <v/>
      </c>
    </row>
    <row r="600" spans="1:1" x14ac:dyDescent="0.2">
      <c r="A600" s="205" t="str">
        <f t="shared" si="10"/>
        <v/>
      </c>
    </row>
    <row r="601" spans="1:1" x14ac:dyDescent="0.2">
      <c r="A601" s="205" t="str">
        <f t="shared" si="10"/>
        <v/>
      </c>
    </row>
    <row r="602" spans="1:1" x14ac:dyDescent="0.2">
      <c r="A602" s="205" t="str">
        <f t="shared" si="10"/>
        <v/>
      </c>
    </row>
    <row r="603" spans="1:1" x14ac:dyDescent="0.2">
      <c r="A603" s="205" t="str">
        <f t="shared" si="10"/>
        <v/>
      </c>
    </row>
    <row r="604" spans="1:1" x14ac:dyDescent="0.2">
      <c r="A604" s="205" t="str">
        <f t="shared" si="10"/>
        <v/>
      </c>
    </row>
    <row r="605" spans="1:1" x14ac:dyDescent="0.2">
      <c r="A605" s="205" t="str">
        <f t="shared" si="10"/>
        <v/>
      </c>
    </row>
    <row r="606" spans="1:1" x14ac:dyDescent="0.2">
      <c r="A606" s="205" t="str">
        <f t="shared" si="10"/>
        <v/>
      </c>
    </row>
    <row r="607" spans="1:1" x14ac:dyDescent="0.2">
      <c r="A607" s="205" t="str">
        <f t="shared" si="10"/>
        <v/>
      </c>
    </row>
    <row r="608" spans="1:1" x14ac:dyDescent="0.2">
      <c r="A608" s="205" t="str">
        <f t="shared" si="10"/>
        <v/>
      </c>
    </row>
    <row r="609" spans="1:1" x14ac:dyDescent="0.2">
      <c r="A609" s="205" t="str">
        <f t="shared" si="10"/>
        <v/>
      </c>
    </row>
    <row r="610" spans="1:1" x14ac:dyDescent="0.2">
      <c r="A610" s="205" t="str">
        <f t="shared" si="10"/>
        <v/>
      </c>
    </row>
    <row r="611" spans="1:1" x14ac:dyDescent="0.2">
      <c r="A611" s="205" t="str">
        <f t="shared" si="10"/>
        <v/>
      </c>
    </row>
    <row r="612" spans="1:1" x14ac:dyDescent="0.2">
      <c r="A612" s="205" t="str">
        <f t="shared" si="10"/>
        <v/>
      </c>
    </row>
    <row r="613" spans="1:1" x14ac:dyDescent="0.2">
      <c r="A613" s="205" t="str">
        <f t="shared" si="10"/>
        <v/>
      </c>
    </row>
    <row r="614" spans="1:1" x14ac:dyDescent="0.2">
      <c r="A614" s="205" t="str">
        <f t="shared" si="10"/>
        <v/>
      </c>
    </row>
    <row r="615" spans="1:1" x14ac:dyDescent="0.2">
      <c r="A615" s="205" t="str">
        <f t="shared" si="10"/>
        <v/>
      </c>
    </row>
    <row r="616" spans="1:1" x14ac:dyDescent="0.2">
      <c r="A616" s="205" t="str">
        <f t="shared" si="10"/>
        <v/>
      </c>
    </row>
    <row r="617" spans="1:1" x14ac:dyDescent="0.2">
      <c r="A617" s="205" t="str">
        <f t="shared" si="10"/>
        <v/>
      </c>
    </row>
    <row r="618" spans="1:1" x14ac:dyDescent="0.2">
      <c r="A618" s="205" t="str">
        <f t="shared" si="10"/>
        <v/>
      </c>
    </row>
    <row r="619" spans="1:1" x14ac:dyDescent="0.2">
      <c r="A619" s="205" t="str">
        <f t="shared" si="10"/>
        <v/>
      </c>
    </row>
    <row r="620" spans="1:1" x14ac:dyDescent="0.2">
      <c r="A620" s="205" t="str">
        <f t="shared" si="10"/>
        <v/>
      </c>
    </row>
    <row r="621" spans="1:1" x14ac:dyDescent="0.2">
      <c r="A621" s="205" t="str">
        <f t="shared" si="10"/>
        <v/>
      </c>
    </row>
    <row r="622" spans="1:1" x14ac:dyDescent="0.2">
      <c r="A622" s="205" t="str">
        <f t="shared" si="10"/>
        <v/>
      </c>
    </row>
    <row r="623" spans="1:1" x14ac:dyDescent="0.2">
      <c r="A623" s="205" t="str">
        <f t="shared" si="10"/>
        <v/>
      </c>
    </row>
    <row r="624" spans="1:1" x14ac:dyDescent="0.2">
      <c r="A624" s="205" t="str">
        <f t="shared" si="10"/>
        <v/>
      </c>
    </row>
    <row r="625" spans="1:1" x14ac:dyDescent="0.2">
      <c r="A625" s="205" t="str">
        <f t="shared" si="10"/>
        <v/>
      </c>
    </row>
    <row r="626" spans="1:1" x14ac:dyDescent="0.2">
      <c r="A626" s="205" t="str">
        <f t="shared" si="10"/>
        <v/>
      </c>
    </row>
    <row r="627" spans="1:1" x14ac:dyDescent="0.2">
      <c r="A627" s="205" t="str">
        <f t="shared" si="10"/>
        <v/>
      </c>
    </row>
    <row r="628" spans="1:1" x14ac:dyDescent="0.2">
      <c r="A628" s="205" t="str">
        <f t="shared" si="10"/>
        <v/>
      </c>
    </row>
    <row r="629" spans="1:1" x14ac:dyDescent="0.2">
      <c r="A629" s="205" t="str">
        <f t="shared" si="10"/>
        <v/>
      </c>
    </row>
    <row r="630" spans="1:1" x14ac:dyDescent="0.2">
      <c r="A630" s="205" t="str">
        <f t="shared" si="10"/>
        <v/>
      </c>
    </row>
    <row r="631" spans="1:1" x14ac:dyDescent="0.2">
      <c r="A631" s="205" t="str">
        <f t="shared" si="10"/>
        <v/>
      </c>
    </row>
    <row r="632" spans="1:1" x14ac:dyDescent="0.2">
      <c r="A632" s="205" t="str">
        <f t="shared" si="10"/>
        <v/>
      </c>
    </row>
    <row r="633" spans="1:1" x14ac:dyDescent="0.2">
      <c r="A633" s="205" t="str">
        <f t="shared" si="10"/>
        <v/>
      </c>
    </row>
    <row r="634" spans="1:1" x14ac:dyDescent="0.2">
      <c r="A634" s="205" t="str">
        <f t="shared" si="10"/>
        <v/>
      </c>
    </row>
    <row r="635" spans="1:1" x14ac:dyDescent="0.2">
      <c r="A635" s="205" t="str">
        <f t="shared" si="10"/>
        <v/>
      </c>
    </row>
    <row r="636" spans="1:1" x14ac:dyDescent="0.2">
      <c r="A636" s="205" t="str">
        <f t="shared" si="10"/>
        <v/>
      </c>
    </row>
    <row r="637" spans="1:1" x14ac:dyDescent="0.2">
      <c r="A637" s="205" t="str">
        <f t="shared" si="10"/>
        <v/>
      </c>
    </row>
    <row r="638" spans="1:1" x14ac:dyDescent="0.2">
      <c r="A638" s="205" t="str">
        <f t="shared" si="10"/>
        <v/>
      </c>
    </row>
    <row r="639" spans="1:1" x14ac:dyDescent="0.2">
      <c r="A639" s="205" t="str">
        <f t="shared" si="10"/>
        <v/>
      </c>
    </row>
    <row r="640" spans="1:1" x14ac:dyDescent="0.2">
      <c r="A640" s="205" t="str">
        <f t="shared" si="10"/>
        <v/>
      </c>
    </row>
    <row r="641" spans="1:1" x14ac:dyDescent="0.2">
      <c r="A641" s="205" t="str">
        <f t="shared" si="10"/>
        <v/>
      </c>
    </row>
    <row r="642" spans="1:1" x14ac:dyDescent="0.2">
      <c r="A642" s="205" t="str">
        <f t="shared" si="10"/>
        <v/>
      </c>
    </row>
    <row r="643" spans="1:1" x14ac:dyDescent="0.2">
      <c r="A643" s="205" t="str">
        <f t="shared" si="10"/>
        <v/>
      </c>
    </row>
    <row r="644" spans="1:1" x14ac:dyDescent="0.2">
      <c r="A644" s="205" t="str">
        <f t="shared" si="10"/>
        <v/>
      </c>
    </row>
    <row r="645" spans="1:1" x14ac:dyDescent="0.2">
      <c r="A645" s="205" t="str">
        <f t="shared" si="10"/>
        <v/>
      </c>
    </row>
    <row r="646" spans="1:1" x14ac:dyDescent="0.2">
      <c r="A646" s="205" t="str">
        <f t="shared" si="10"/>
        <v/>
      </c>
    </row>
    <row r="647" spans="1:1" x14ac:dyDescent="0.2">
      <c r="A647" s="205" t="str">
        <f t="shared" si="10"/>
        <v/>
      </c>
    </row>
    <row r="648" spans="1:1" x14ac:dyDescent="0.2">
      <c r="A648" s="205" t="str">
        <f t="shared" si="10"/>
        <v/>
      </c>
    </row>
    <row r="649" spans="1:1" x14ac:dyDescent="0.2">
      <c r="A649" s="205" t="str">
        <f t="shared" si="10"/>
        <v/>
      </c>
    </row>
    <row r="650" spans="1:1" x14ac:dyDescent="0.2">
      <c r="A650" s="205" t="str">
        <f t="shared" si="10"/>
        <v/>
      </c>
    </row>
    <row r="651" spans="1:1" x14ac:dyDescent="0.2">
      <c r="A651" s="205" t="str">
        <f t="shared" si="10"/>
        <v/>
      </c>
    </row>
    <row r="652" spans="1:1" x14ac:dyDescent="0.2">
      <c r="A652" s="205" t="str">
        <f t="shared" si="10"/>
        <v/>
      </c>
    </row>
    <row r="653" spans="1:1" x14ac:dyDescent="0.2">
      <c r="A653" s="205" t="str">
        <f t="shared" si="10"/>
        <v/>
      </c>
    </row>
    <row r="654" spans="1:1" x14ac:dyDescent="0.2">
      <c r="A654" s="205" t="str">
        <f t="shared" si="10"/>
        <v/>
      </c>
    </row>
    <row r="655" spans="1:1" x14ac:dyDescent="0.2">
      <c r="A655" s="205" t="str">
        <f t="shared" si="10"/>
        <v/>
      </c>
    </row>
    <row r="656" spans="1:1" x14ac:dyDescent="0.2">
      <c r="A656" s="205" t="str">
        <f t="shared" ref="A656:A719" si="11">IFERROR(VALUE(LEFT(B656,4)),"")</f>
        <v/>
      </c>
    </row>
    <row r="657" spans="1:1" x14ac:dyDescent="0.2">
      <c r="A657" s="205" t="str">
        <f t="shared" si="11"/>
        <v/>
      </c>
    </row>
    <row r="658" spans="1:1" x14ac:dyDescent="0.2">
      <c r="A658" s="205" t="str">
        <f t="shared" si="11"/>
        <v/>
      </c>
    </row>
    <row r="659" spans="1:1" x14ac:dyDescent="0.2">
      <c r="A659" s="205" t="str">
        <f t="shared" si="11"/>
        <v/>
      </c>
    </row>
    <row r="660" spans="1:1" x14ac:dyDescent="0.2">
      <c r="A660" s="205" t="str">
        <f t="shared" si="11"/>
        <v/>
      </c>
    </row>
    <row r="661" spans="1:1" x14ac:dyDescent="0.2">
      <c r="A661" s="205" t="str">
        <f t="shared" si="11"/>
        <v/>
      </c>
    </row>
    <row r="662" spans="1:1" x14ac:dyDescent="0.2">
      <c r="A662" s="205" t="str">
        <f t="shared" si="11"/>
        <v/>
      </c>
    </row>
    <row r="663" spans="1:1" x14ac:dyDescent="0.2">
      <c r="A663" s="205" t="str">
        <f t="shared" si="11"/>
        <v/>
      </c>
    </row>
    <row r="664" spans="1:1" x14ac:dyDescent="0.2">
      <c r="A664" s="205" t="str">
        <f t="shared" si="11"/>
        <v/>
      </c>
    </row>
    <row r="665" spans="1:1" x14ac:dyDescent="0.2">
      <c r="A665" s="205" t="str">
        <f t="shared" si="11"/>
        <v/>
      </c>
    </row>
    <row r="666" spans="1:1" x14ac:dyDescent="0.2">
      <c r="A666" s="205" t="str">
        <f t="shared" si="11"/>
        <v/>
      </c>
    </row>
    <row r="667" spans="1:1" x14ac:dyDescent="0.2">
      <c r="A667" s="205" t="str">
        <f t="shared" si="11"/>
        <v/>
      </c>
    </row>
    <row r="668" spans="1:1" x14ac:dyDescent="0.2">
      <c r="A668" s="205" t="str">
        <f t="shared" si="11"/>
        <v/>
      </c>
    </row>
    <row r="669" spans="1:1" x14ac:dyDescent="0.2">
      <c r="A669" s="205" t="str">
        <f t="shared" si="11"/>
        <v/>
      </c>
    </row>
    <row r="670" spans="1:1" x14ac:dyDescent="0.2">
      <c r="A670" s="205" t="str">
        <f t="shared" si="11"/>
        <v/>
      </c>
    </row>
    <row r="671" spans="1:1" x14ac:dyDescent="0.2">
      <c r="A671" s="205" t="str">
        <f t="shared" si="11"/>
        <v/>
      </c>
    </row>
    <row r="672" spans="1:1" x14ac:dyDescent="0.2">
      <c r="A672" s="205" t="str">
        <f t="shared" si="11"/>
        <v/>
      </c>
    </row>
    <row r="673" spans="1:1" x14ac:dyDescent="0.2">
      <c r="A673" s="205" t="str">
        <f t="shared" si="11"/>
        <v/>
      </c>
    </row>
    <row r="674" spans="1:1" x14ac:dyDescent="0.2">
      <c r="A674" s="205" t="str">
        <f t="shared" si="11"/>
        <v/>
      </c>
    </row>
    <row r="675" spans="1:1" x14ac:dyDescent="0.2">
      <c r="A675" s="205" t="str">
        <f t="shared" si="11"/>
        <v/>
      </c>
    </row>
    <row r="676" spans="1:1" x14ac:dyDescent="0.2">
      <c r="A676" s="205" t="str">
        <f t="shared" si="11"/>
        <v/>
      </c>
    </row>
    <row r="677" spans="1:1" x14ac:dyDescent="0.2">
      <c r="A677" s="205" t="str">
        <f t="shared" si="11"/>
        <v/>
      </c>
    </row>
    <row r="678" spans="1:1" x14ac:dyDescent="0.2">
      <c r="A678" s="205" t="str">
        <f t="shared" si="11"/>
        <v/>
      </c>
    </row>
    <row r="679" spans="1:1" x14ac:dyDescent="0.2">
      <c r="A679" s="205" t="str">
        <f t="shared" si="11"/>
        <v/>
      </c>
    </row>
    <row r="680" spans="1:1" x14ac:dyDescent="0.2">
      <c r="A680" s="205" t="str">
        <f t="shared" si="11"/>
        <v/>
      </c>
    </row>
    <row r="681" spans="1:1" x14ac:dyDescent="0.2">
      <c r="A681" s="205" t="str">
        <f t="shared" si="11"/>
        <v/>
      </c>
    </row>
    <row r="682" spans="1:1" x14ac:dyDescent="0.2">
      <c r="A682" s="205" t="str">
        <f t="shared" si="11"/>
        <v/>
      </c>
    </row>
    <row r="683" spans="1:1" x14ac:dyDescent="0.2">
      <c r="A683" s="205" t="str">
        <f t="shared" si="11"/>
        <v/>
      </c>
    </row>
    <row r="684" spans="1:1" x14ac:dyDescent="0.2">
      <c r="A684" s="205" t="str">
        <f t="shared" si="11"/>
        <v/>
      </c>
    </row>
    <row r="685" spans="1:1" x14ac:dyDescent="0.2">
      <c r="A685" s="205" t="str">
        <f t="shared" si="11"/>
        <v/>
      </c>
    </row>
    <row r="686" spans="1:1" x14ac:dyDescent="0.2">
      <c r="A686" s="205" t="str">
        <f t="shared" si="11"/>
        <v/>
      </c>
    </row>
    <row r="687" spans="1:1" x14ac:dyDescent="0.2">
      <c r="A687" s="205" t="str">
        <f t="shared" si="11"/>
        <v/>
      </c>
    </row>
    <row r="688" spans="1:1" x14ac:dyDescent="0.2">
      <c r="A688" s="205" t="str">
        <f t="shared" si="11"/>
        <v/>
      </c>
    </row>
    <row r="689" spans="1:1" x14ac:dyDescent="0.2">
      <c r="A689" s="205" t="str">
        <f t="shared" si="11"/>
        <v/>
      </c>
    </row>
    <row r="690" spans="1:1" x14ac:dyDescent="0.2">
      <c r="A690" s="205" t="str">
        <f t="shared" si="11"/>
        <v/>
      </c>
    </row>
    <row r="691" spans="1:1" x14ac:dyDescent="0.2">
      <c r="A691" s="205" t="str">
        <f t="shared" si="11"/>
        <v/>
      </c>
    </row>
    <row r="692" spans="1:1" x14ac:dyDescent="0.2">
      <c r="A692" s="205" t="str">
        <f t="shared" si="11"/>
        <v/>
      </c>
    </row>
    <row r="693" spans="1:1" x14ac:dyDescent="0.2">
      <c r="A693" s="205" t="str">
        <f t="shared" si="11"/>
        <v/>
      </c>
    </row>
    <row r="694" spans="1:1" x14ac:dyDescent="0.2">
      <c r="A694" s="205" t="str">
        <f t="shared" si="11"/>
        <v/>
      </c>
    </row>
    <row r="695" spans="1:1" x14ac:dyDescent="0.2">
      <c r="A695" s="205" t="str">
        <f t="shared" si="11"/>
        <v/>
      </c>
    </row>
    <row r="696" spans="1:1" x14ac:dyDescent="0.2">
      <c r="A696" s="205" t="str">
        <f t="shared" si="11"/>
        <v/>
      </c>
    </row>
    <row r="697" spans="1:1" x14ac:dyDescent="0.2">
      <c r="A697" s="205" t="str">
        <f t="shared" si="11"/>
        <v/>
      </c>
    </row>
    <row r="698" spans="1:1" x14ac:dyDescent="0.2">
      <c r="A698" s="205" t="str">
        <f t="shared" si="11"/>
        <v/>
      </c>
    </row>
    <row r="699" spans="1:1" x14ac:dyDescent="0.2">
      <c r="A699" s="205" t="str">
        <f t="shared" si="11"/>
        <v/>
      </c>
    </row>
    <row r="700" spans="1:1" x14ac:dyDescent="0.2">
      <c r="A700" s="205" t="str">
        <f t="shared" si="11"/>
        <v/>
      </c>
    </row>
    <row r="701" spans="1:1" x14ac:dyDescent="0.2">
      <c r="A701" s="205" t="str">
        <f t="shared" si="11"/>
        <v/>
      </c>
    </row>
    <row r="702" spans="1:1" x14ac:dyDescent="0.2">
      <c r="A702" s="205" t="str">
        <f t="shared" si="11"/>
        <v/>
      </c>
    </row>
    <row r="703" spans="1:1" x14ac:dyDescent="0.2">
      <c r="A703" s="205" t="str">
        <f t="shared" si="11"/>
        <v/>
      </c>
    </row>
    <row r="704" spans="1:1" x14ac:dyDescent="0.2">
      <c r="A704" s="205" t="str">
        <f t="shared" si="11"/>
        <v/>
      </c>
    </row>
    <row r="705" spans="1:1" x14ac:dyDescent="0.2">
      <c r="A705" s="205" t="str">
        <f t="shared" si="11"/>
        <v/>
      </c>
    </row>
    <row r="706" spans="1:1" x14ac:dyDescent="0.2">
      <c r="A706" s="205" t="str">
        <f t="shared" si="11"/>
        <v/>
      </c>
    </row>
    <row r="707" spans="1:1" x14ac:dyDescent="0.2">
      <c r="A707" s="205" t="str">
        <f t="shared" si="11"/>
        <v/>
      </c>
    </row>
    <row r="708" spans="1:1" x14ac:dyDescent="0.2">
      <c r="A708" s="205" t="str">
        <f t="shared" si="11"/>
        <v/>
      </c>
    </row>
    <row r="709" spans="1:1" x14ac:dyDescent="0.2">
      <c r="A709" s="205" t="str">
        <f t="shared" si="11"/>
        <v/>
      </c>
    </row>
    <row r="710" spans="1:1" x14ac:dyDescent="0.2">
      <c r="A710" s="205" t="str">
        <f t="shared" si="11"/>
        <v/>
      </c>
    </row>
    <row r="711" spans="1:1" x14ac:dyDescent="0.2">
      <c r="A711" s="205" t="str">
        <f t="shared" si="11"/>
        <v/>
      </c>
    </row>
    <row r="712" spans="1:1" x14ac:dyDescent="0.2">
      <c r="A712" s="205" t="str">
        <f t="shared" si="11"/>
        <v/>
      </c>
    </row>
    <row r="713" spans="1:1" x14ac:dyDescent="0.2">
      <c r="A713" s="205" t="str">
        <f t="shared" si="11"/>
        <v/>
      </c>
    </row>
    <row r="714" spans="1:1" x14ac:dyDescent="0.2">
      <c r="A714" s="205" t="str">
        <f t="shared" si="11"/>
        <v/>
      </c>
    </row>
    <row r="715" spans="1:1" x14ac:dyDescent="0.2">
      <c r="A715" s="205" t="str">
        <f t="shared" si="11"/>
        <v/>
      </c>
    </row>
    <row r="716" spans="1:1" x14ac:dyDescent="0.2">
      <c r="A716" s="205" t="str">
        <f t="shared" si="11"/>
        <v/>
      </c>
    </row>
    <row r="717" spans="1:1" x14ac:dyDescent="0.2">
      <c r="A717" s="205" t="str">
        <f t="shared" si="11"/>
        <v/>
      </c>
    </row>
    <row r="718" spans="1:1" x14ac:dyDescent="0.2">
      <c r="A718" s="205" t="str">
        <f t="shared" si="11"/>
        <v/>
      </c>
    </row>
    <row r="719" spans="1:1" x14ac:dyDescent="0.2">
      <c r="A719" s="205" t="str">
        <f t="shared" si="11"/>
        <v/>
      </c>
    </row>
    <row r="720" spans="1:1" x14ac:dyDescent="0.2">
      <c r="A720" s="205" t="str">
        <f t="shared" ref="A720:A783" si="12">IFERROR(VALUE(LEFT(B720,4)),"")</f>
        <v/>
      </c>
    </row>
    <row r="721" spans="1:1" x14ac:dyDescent="0.2">
      <c r="A721" s="205" t="str">
        <f t="shared" si="12"/>
        <v/>
      </c>
    </row>
    <row r="722" spans="1:1" x14ac:dyDescent="0.2">
      <c r="A722" s="205" t="str">
        <f t="shared" si="12"/>
        <v/>
      </c>
    </row>
    <row r="723" spans="1:1" x14ac:dyDescent="0.2">
      <c r="A723" s="205" t="str">
        <f t="shared" si="12"/>
        <v/>
      </c>
    </row>
    <row r="724" spans="1:1" x14ac:dyDescent="0.2">
      <c r="A724" s="205" t="str">
        <f t="shared" si="12"/>
        <v/>
      </c>
    </row>
    <row r="725" spans="1:1" x14ac:dyDescent="0.2">
      <c r="A725" s="205" t="str">
        <f t="shared" si="12"/>
        <v/>
      </c>
    </row>
    <row r="726" spans="1:1" x14ac:dyDescent="0.2">
      <c r="A726" s="205" t="str">
        <f t="shared" si="12"/>
        <v/>
      </c>
    </row>
    <row r="727" spans="1:1" x14ac:dyDescent="0.2">
      <c r="A727" s="205" t="str">
        <f t="shared" si="12"/>
        <v/>
      </c>
    </row>
    <row r="728" spans="1:1" x14ac:dyDescent="0.2">
      <c r="A728" s="205" t="str">
        <f t="shared" si="12"/>
        <v/>
      </c>
    </row>
    <row r="729" spans="1:1" x14ac:dyDescent="0.2">
      <c r="A729" s="205" t="str">
        <f t="shared" si="12"/>
        <v/>
      </c>
    </row>
    <row r="730" spans="1:1" x14ac:dyDescent="0.2">
      <c r="A730" s="205" t="str">
        <f t="shared" si="12"/>
        <v/>
      </c>
    </row>
    <row r="731" spans="1:1" x14ac:dyDescent="0.2">
      <c r="A731" s="205" t="str">
        <f t="shared" si="12"/>
        <v/>
      </c>
    </row>
    <row r="732" spans="1:1" x14ac:dyDescent="0.2">
      <c r="A732" s="205" t="str">
        <f t="shared" si="12"/>
        <v/>
      </c>
    </row>
    <row r="733" spans="1:1" x14ac:dyDescent="0.2">
      <c r="A733" s="205" t="str">
        <f t="shared" si="12"/>
        <v/>
      </c>
    </row>
    <row r="734" spans="1:1" x14ac:dyDescent="0.2">
      <c r="A734" s="205" t="str">
        <f t="shared" si="12"/>
        <v/>
      </c>
    </row>
    <row r="735" spans="1:1" x14ac:dyDescent="0.2">
      <c r="A735" s="205" t="str">
        <f t="shared" si="12"/>
        <v/>
      </c>
    </row>
    <row r="736" spans="1:1" x14ac:dyDescent="0.2">
      <c r="A736" s="205" t="str">
        <f t="shared" si="12"/>
        <v/>
      </c>
    </row>
    <row r="737" spans="1:1" x14ac:dyDescent="0.2">
      <c r="A737" s="205" t="str">
        <f t="shared" si="12"/>
        <v/>
      </c>
    </row>
    <row r="738" spans="1:1" x14ac:dyDescent="0.2">
      <c r="A738" s="205" t="str">
        <f t="shared" si="12"/>
        <v/>
      </c>
    </row>
    <row r="739" spans="1:1" x14ac:dyDescent="0.2">
      <c r="A739" s="205" t="str">
        <f t="shared" si="12"/>
        <v/>
      </c>
    </row>
    <row r="740" spans="1:1" x14ac:dyDescent="0.2">
      <c r="A740" s="205" t="str">
        <f t="shared" si="12"/>
        <v/>
      </c>
    </row>
    <row r="741" spans="1:1" x14ac:dyDescent="0.2">
      <c r="A741" s="205" t="str">
        <f t="shared" si="12"/>
        <v/>
      </c>
    </row>
    <row r="742" spans="1:1" x14ac:dyDescent="0.2">
      <c r="A742" s="205" t="str">
        <f t="shared" si="12"/>
        <v/>
      </c>
    </row>
    <row r="743" spans="1:1" x14ac:dyDescent="0.2">
      <c r="A743" s="205" t="str">
        <f t="shared" si="12"/>
        <v/>
      </c>
    </row>
    <row r="744" spans="1:1" x14ac:dyDescent="0.2">
      <c r="A744" s="205" t="str">
        <f t="shared" si="12"/>
        <v/>
      </c>
    </row>
    <row r="745" spans="1:1" x14ac:dyDescent="0.2">
      <c r="A745" s="205" t="str">
        <f t="shared" si="12"/>
        <v/>
      </c>
    </row>
    <row r="746" spans="1:1" x14ac:dyDescent="0.2">
      <c r="A746" s="205" t="str">
        <f t="shared" si="12"/>
        <v/>
      </c>
    </row>
    <row r="747" spans="1:1" x14ac:dyDescent="0.2">
      <c r="A747" s="205" t="str">
        <f t="shared" si="12"/>
        <v/>
      </c>
    </row>
    <row r="748" spans="1:1" x14ac:dyDescent="0.2">
      <c r="A748" s="205" t="str">
        <f t="shared" si="12"/>
        <v/>
      </c>
    </row>
    <row r="749" spans="1:1" x14ac:dyDescent="0.2">
      <c r="A749" s="205" t="str">
        <f t="shared" si="12"/>
        <v/>
      </c>
    </row>
    <row r="750" spans="1:1" x14ac:dyDescent="0.2">
      <c r="A750" s="205" t="str">
        <f t="shared" si="12"/>
        <v/>
      </c>
    </row>
    <row r="751" spans="1:1" x14ac:dyDescent="0.2">
      <c r="A751" s="205" t="str">
        <f t="shared" si="12"/>
        <v/>
      </c>
    </row>
    <row r="752" spans="1:1" x14ac:dyDescent="0.2">
      <c r="A752" s="205" t="str">
        <f t="shared" si="12"/>
        <v/>
      </c>
    </row>
    <row r="753" spans="1:1" x14ac:dyDescent="0.2">
      <c r="A753" s="205" t="str">
        <f t="shared" si="12"/>
        <v/>
      </c>
    </row>
    <row r="754" spans="1:1" x14ac:dyDescent="0.2">
      <c r="A754" s="205" t="str">
        <f t="shared" si="12"/>
        <v/>
      </c>
    </row>
    <row r="755" spans="1:1" x14ac:dyDescent="0.2">
      <c r="A755" s="205" t="str">
        <f t="shared" si="12"/>
        <v/>
      </c>
    </row>
    <row r="756" spans="1:1" x14ac:dyDescent="0.2">
      <c r="A756" s="205" t="str">
        <f t="shared" si="12"/>
        <v/>
      </c>
    </row>
    <row r="757" spans="1:1" x14ac:dyDescent="0.2">
      <c r="A757" s="205" t="str">
        <f t="shared" si="12"/>
        <v/>
      </c>
    </row>
    <row r="758" spans="1:1" x14ac:dyDescent="0.2">
      <c r="A758" s="205" t="str">
        <f t="shared" si="12"/>
        <v/>
      </c>
    </row>
    <row r="759" spans="1:1" x14ac:dyDescent="0.2">
      <c r="A759" s="205" t="str">
        <f t="shared" si="12"/>
        <v/>
      </c>
    </row>
    <row r="760" spans="1:1" x14ac:dyDescent="0.2">
      <c r="A760" s="205" t="str">
        <f t="shared" si="12"/>
        <v/>
      </c>
    </row>
    <row r="761" spans="1:1" x14ac:dyDescent="0.2">
      <c r="A761" s="205" t="str">
        <f t="shared" si="12"/>
        <v/>
      </c>
    </row>
    <row r="762" spans="1:1" x14ac:dyDescent="0.2">
      <c r="A762" s="205" t="str">
        <f t="shared" si="12"/>
        <v/>
      </c>
    </row>
    <row r="763" spans="1:1" x14ac:dyDescent="0.2">
      <c r="A763" s="205" t="str">
        <f t="shared" si="12"/>
        <v/>
      </c>
    </row>
    <row r="764" spans="1:1" x14ac:dyDescent="0.2">
      <c r="A764" s="205" t="str">
        <f t="shared" si="12"/>
        <v/>
      </c>
    </row>
    <row r="765" spans="1:1" x14ac:dyDescent="0.2">
      <c r="A765" s="205" t="str">
        <f t="shared" si="12"/>
        <v/>
      </c>
    </row>
    <row r="766" spans="1:1" x14ac:dyDescent="0.2">
      <c r="A766" s="205" t="str">
        <f t="shared" si="12"/>
        <v/>
      </c>
    </row>
    <row r="767" spans="1:1" x14ac:dyDescent="0.2">
      <c r="A767" s="205" t="str">
        <f t="shared" si="12"/>
        <v/>
      </c>
    </row>
    <row r="768" spans="1:1" x14ac:dyDescent="0.2">
      <c r="A768" s="205" t="str">
        <f t="shared" si="12"/>
        <v/>
      </c>
    </row>
    <row r="769" spans="1:1" x14ac:dyDescent="0.2">
      <c r="A769" s="205" t="str">
        <f t="shared" si="12"/>
        <v/>
      </c>
    </row>
    <row r="770" spans="1:1" x14ac:dyDescent="0.2">
      <c r="A770" s="205" t="str">
        <f t="shared" si="12"/>
        <v/>
      </c>
    </row>
    <row r="771" spans="1:1" x14ac:dyDescent="0.2">
      <c r="A771" s="205" t="str">
        <f t="shared" si="12"/>
        <v/>
      </c>
    </row>
    <row r="772" spans="1:1" x14ac:dyDescent="0.2">
      <c r="A772" s="205" t="str">
        <f t="shared" si="12"/>
        <v/>
      </c>
    </row>
    <row r="773" spans="1:1" x14ac:dyDescent="0.2">
      <c r="A773" s="205" t="str">
        <f t="shared" si="12"/>
        <v/>
      </c>
    </row>
    <row r="774" spans="1:1" x14ac:dyDescent="0.2">
      <c r="A774" s="205" t="str">
        <f t="shared" si="12"/>
        <v/>
      </c>
    </row>
    <row r="775" spans="1:1" x14ac:dyDescent="0.2">
      <c r="A775" s="205" t="str">
        <f t="shared" si="12"/>
        <v/>
      </c>
    </row>
    <row r="776" spans="1:1" x14ac:dyDescent="0.2">
      <c r="A776" s="205" t="str">
        <f t="shared" si="12"/>
        <v/>
      </c>
    </row>
    <row r="777" spans="1:1" x14ac:dyDescent="0.2">
      <c r="A777" s="205" t="str">
        <f t="shared" si="12"/>
        <v/>
      </c>
    </row>
    <row r="778" spans="1:1" x14ac:dyDescent="0.2">
      <c r="A778" s="205" t="str">
        <f t="shared" si="12"/>
        <v/>
      </c>
    </row>
    <row r="779" spans="1:1" x14ac:dyDescent="0.2">
      <c r="A779" s="205" t="str">
        <f t="shared" si="12"/>
        <v/>
      </c>
    </row>
    <row r="780" spans="1:1" x14ac:dyDescent="0.2">
      <c r="A780" s="205" t="str">
        <f t="shared" si="12"/>
        <v/>
      </c>
    </row>
    <row r="781" spans="1:1" x14ac:dyDescent="0.2">
      <c r="A781" s="205" t="str">
        <f t="shared" si="12"/>
        <v/>
      </c>
    </row>
    <row r="782" spans="1:1" x14ac:dyDescent="0.2">
      <c r="A782" s="205" t="str">
        <f t="shared" si="12"/>
        <v/>
      </c>
    </row>
    <row r="783" spans="1:1" x14ac:dyDescent="0.2">
      <c r="A783" s="205" t="str">
        <f t="shared" si="12"/>
        <v/>
      </c>
    </row>
    <row r="784" spans="1:1" x14ac:dyDescent="0.2">
      <c r="A784" s="205" t="str">
        <f t="shared" ref="A784:A847" si="13">IFERROR(VALUE(LEFT(B784,4)),"")</f>
        <v/>
      </c>
    </row>
    <row r="785" spans="1:1" x14ac:dyDescent="0.2">
      <c r="A785" s="205" t="str">
        <f t="shared" si="13"/>
        <v/>
      </c>
    </row>
    <row r="786" spans="1:1" x14ac:dyDescent="0.2">
      <c r="A786" s="205" t="str">
        <f t="shared" si="13"/>
        <v/>
      </c>
    </row>
    <row r="787" spans="1:1" x14ac:dyDescent="0.2">
      <c r="A787" s="205" t="str">
        <f t="shared" si="13"/>
        <v/>
      </c>
    </row>
    <row r="788" spans="1:1" x14ac:dyDescent="0.2">
      <c r="A788" s="205" t="str">
        <f t="shared" si="13"/>
        <v/>
      </c>
    </row>
    <row r="789" spans="1:1" x14ac:dyDescent="0.2">
      <c r="A789" s="205" t="str">
        <f t="shared" si="13"/>
        <v/>
      </c>
    </row>
    <row r="790" spans="1:1" x14ac:dyDescent="0.2">
      <c r="A790" s="205" t="str">
        <f t="shared" si="13"/>
        <v/>
      </c>
    </row>
    <row r="791" spans="1:1" x14ac:dyDescent="0.2">
      <c r="A791" s="205" t="str">
        <f t="shared" si="13"/>
        <v/>
      </c>
    </row>
    <row r="792" spans="1:1" x14ac:dyDescent="0.2">
      <c r="A792" s="205" t="str">
        <f t="shared" si="13"/>
        <v/>
      </c>
    </row>
    <row r="793" spans="1:1" x14ac:dyDescent="0.2">
      <c r="A793" s="205" t="str">
        <f t="shared" si="13"/>
        <v/>
      </c>
    </row>
    <row r="794" spans="1:1" x14ac:dyDescent="0.2">
      <c r="A794" s="205" t="str">
        <f t="shared" si="13"/>
        <v/>
      </c>
    </row>
    <row r="795" spans="1:1" x14ac:dyDescent="0.2">
      <c r="A795" s="205" t="str">
        <f t="shared" si="13"/>
        <v/>
      </c>
    </row>
    <row r="796" spans="1:1" x14ac:dyDescent="0.2">
      <c r="A796" s="205" t="str">
        <f t="shared" si="13"/>
        <v/>
      </c>
    </row>
    <row r="797" spans="1:1" x14ac:dyDescent="0.2">
      <c r="A797" s="205" t="str">
        <f t="shared" si="13"/>
        <v/>
      </c>
    </row>
    <row r="798" spans="1:1" x14ac:dyDescent="0.2">
      <c r="A798" s="205" t="str">
        <f t="shared" si="13"/>
        <v/>
      </c>
    </row>
    <row r="799" spans="1:1" x14ac:dyDescent="0.2">
      <c r="A799" s="205" t="str">
        <f t="shared" si="13"/>
        <v/>
      </c>
    </row>
    <row r="800" spans="1:1" x14ac:dyDescent="0.2">
      <c r="A800" s="205" t="str">
        <f t="shared" si="13"/>
        <v/>
      </c>
    </row>
    <row r="801" spans="1:1" x14ac:dyDescent="0.2">
      <c r="A801" s="205" t="str">
        <f t="shared" si="13"/>
        <v/>
      </c>
    </row>
    <row r="802" spans="1:1" x14ac:dyDescent="0.2">
      <c r="A802" s="205" t="str">
        <f t="shared" si="13"/>
        <v/>
      </c>
    </row>
    <row r="803" spans="1:1" x14ac:dyDescent="0.2">
      <c r="A803" s="205" t="str">
        <f t="shared" si="13"/>
        <v/>
      </c>
    </row>
    <row r="804" spans="1:1" x14ac:dyDescent="0.2">
      <c r="A804" s="205" t="str">
        <f t="shared" si="13"/>
        <v/>
      </c>
    </row>
    <row r="805" spans="1:1" x14ac:dyDescent="0.2">
      <c r="A805" s="205" t="str">
        <f t="shared" si="13"/>
        <v/>
      </c>
    </row>
    <row r="806" spans="1:1" x14ac:dyDescent="0.2">
      <c r="A806" s="205" t="str">
        <f t="shared" si="13"/>
        <v/>
      </c>
    </row>
    <row r="807" spans="1:1" x14ac:dyDescent="0.2">
      <c r="A807" s="205" t="str">
        <f t="shared" si="13"/>
        <v/>
      </c>
    </row>
    <row r="808" spans="1:1" x14ac:dyDescent="0.2">
      <c r="A808" s="205" t="str">
        <f t="shared" si="13"/>
        <v/>
      </c>
    </row>
    <row r="809" spans="1:1" x14ac:dyDescent="0.2">
      <c r="A809" s="205" t="str">
        <f t="shared" si="13"/>
        <v/>
      </c>
    </row>
    <row r="810" spans="1:1" x14ac:dyDescent="0.2">
      <c r="A810" s="205" t="str">
        <f t="shared" si="13"/>
        <v/>
      </c>
    </row>
    <row r="811" spans="1:1" x14ac:dyDescent="0.2">
      <c r="A811" s="205" t="str">
        <f t="shared" si="13"/>
        <v/>
      </c>
    </row>
    <row r="812" spans="1:1" x14ac:dyDescent="0.2">
      <c r="A812" s="205" t="str">
        <f t="shared" si="13"/>
        <v/>
      </c>
    </row>
    <row r="813" spans="1:1" x14ac:dyDescent="0.2">
      <c r="A813" s="205" t="str">
        <f t="shared" si="13"/>
        <v/>
      </c>
    </row>
    <row r="814" spans="1:1" x14ac:dyDescent="0.2">
      <c r="A814" s="205" t="str">
        <f t="shared" si="13"/>
        <v/>
      </c>
    </row>
    <row r="815" spans="1:1" x14ac:dyDescent="0.2">
      <c r="A815" s="205" t="str">
        <f t="shared" si="13"/>
        <v/>
      </c>
    </row>
    <row r="816" spans="1:1" x14ac:dyDescent="0.2">
      <c r="A816" s="205" t="str">
        <f t="shared" si="13"/>
        <v/>
      </c>
    </row>
    <row r="817" spans="1:1" x14ac:dyDescent="0.2">
      <c r="A817" s="205" t="str">
        <f t="shared" si="13"/>
        <v/>
      </c>
    </row>
    <row r="818" spans="1:1" x14ac:dyDescent="0.2">
      <c r="A818" s="205" t="str">
        <f t="shared" si="13"/>
        <v/>
      </c>
    </row>
    <row r="819" spans="1:1" x14ac:dyDescent="0.2">
      <c r="A819" s="205" t="str">
        <f t="shared" si="13"/>
        <v/>
      </c>
    </row>
    <row r="820" spans="1:1" x14ac:dyDescent="0.2">
      <c r="A820" s="205" t="str">
        <f t="shared" si="13"/>
        <v/>
      </c>
    </row>
    <row r="821" spans="1:1" x14ac:dyDescent="0.2">
      <c r="A821" s="205" t="str">
        <f t="shared" si="13"/>
        <v/>
      </c>
    </row>
    <row r="822" spans="1:1" x14ac:dyDescent="0.2">
      <c r="A822" s="205" t="str">
        <f t="shared" si="13"/>
        <v/>
      </c>
    </row>
    <row r="823" spans="1:1" x14ac:dyDescent="0.2">
      <c r="A823" s="205" t="str">
        <f t="shared" si="13"/>
        <v/>
      </c>
    </row>
    <row r="824" spans="1:1" x14ac:dyDescent="0.2">
      <c r="A824" s="205" t="str">
        <f t="shared" si="13"/>
        <v/>
      </c>
    </row>
    <row r="825" spans="1:1" x14ac:dyDescent="0.2">
      <c r="A825" s="205" t="str">
        <f t="shared" si="13"/>
        <v/>
      </c>
    </row>
    <row r="826" spans="1:1" x14ac:dyDescent="0.2">
      <c r="A826" s="205" t="str">
        <f t="shared" si="13"/>
        <v/>
      </c>
    </row>
    <row r="827" spans="1:1" x14ac:dyDescent="0.2">
      <c r="A827" s="205" t="str">
        <f t="shared" si="13"/>
        <v/>
      </c>
    </row>
    <row r="828" spans="1:1" x14ac:dyDescent="0.2">
      <c r="A828" s="205" t="str">
        <f t="shared" si="13"/>
        <v/>
      </c>
    </row>
    <row r="829" spans="1:1" x14ac:dyDescent="0.2">
      <c r="A829" s="205" t="str">
        <f t="shared" si="13"/>
        <v/>
      </c>
    </row>
    <row r="830" spans="1:1" x14ac:dyDescent="0.2">
      <c r="A830" s="205" t="str">
        <f t="shared" si="13"/>
        <v/>
      </c>
    </row>
    <row r="831" spans="1:1" x14ac:dyDescent="0.2">
      <c r="A831" s="205" t="str">
        <f t="shared" si="13"/>
        <v/>
      </c>
    </row>
    <row r="832" spans="1:1" x14ac:dyDescent="0.2">
      <c r="A832" s="205" t="str">
        <f t="shared" si="13"/>
        <v/>
      </c>
    </row>
    <row r="833" spans="1:1" x14ac:dyDescent="0.2">
      <c r="A833" s="205" t="str">
        <f t="shared" si="13"/>
        <v/>
      </c>
    </row>
    <row r="834" spans="1:1" x14ac:dyDescent="0.2">
      <c r="A834" s="205" t="str">
        <f t="shared" si="13"/>
        <v/>
      </c>
    </row>
    <row r="835" spans="1:1" x14ac:dyDescent="0.2">
      <c r="A835" s="205" t="str">
        <f t="shared" si="13"/>
        <v/>
      </c>
    </row>
    <row r="836" spans="1:1" x14ac:dyDescent="0.2">
      <c r="A836" s="205" t="str">
        <f t="shared" si="13"/>
        <v/>
      </c>
    </row>
    <row r="837" spans="1:1" x14ac:dyDescent="0.2">
      <c r="A837" s="205" t="str">
        <f t="shared" si="13"/>
        <v/>
      </c>
    </row>
    <row r="838" spans="1:1" x14ac:dyDescent="0.2">
      <c r="A838" s="205" t="str">
        <f t="shared" si="13"/>
        <v/>
      </c>
    </row>
    <row r="839" spans="1:1" x14ac:dyDescent="0.2">
      <c r="A839" s="205" t="str">
        <f t="shared" si="13"/>
        <v/>
      </c>
    </row>
    <row r="840" spans="1:1" x14ac:dyDescent="0.2">
      <c r="A840" s="205" t="str">
        <f t="shared" si="13"/>
        <v/>
      </c>
    </row>
    <row r="841" spans="1:1" x14ac:dyDescent="0.2">
      <c r="A841" s="205" t="str">
        <f t="shared" si="13"/>
        <v/>
      </c>
    </row>
    <row r="842" spans="1:1" x14ac:dyDescent="0.2">
      <c r="A842" s="205" t="str">
        <f t="shared" si="13"/>
        <v/>
      </c>
    </row>
    <row r="843" spans="1:1" x14ac:dyDescent="0.2">
      <c r="A843" s="205" t="str">
        <f t="shared" si="13"/>
        <v/>
      </c>
    </row>
    <row r="844" spans="1:1" x14ac:dyDescent="0.2">
      <c r="A844" s="205" t="str">
        <f t="shared" si="13"/>
        <v/>
      </c>
    </row>
    <row r="845" spans="1:1" x14ac:dyDescent="0.2">
      <c r="A845" s="205" t="str">
        <f t="shared" si="13"/>
        <v/>
      </c>
    </row>
    <row r="846" spans="1:1" x14ac:dyDescent="0.2">
      <c r="A846" s="205" t="str">
        <f t="shared" si="13"/>
        <v/>
      </c>
    </row>
    <row r="847" spans="1:1" x14ac:dyDescent="0.2">
      <c r="A847" s="205" t="str">
        <f t="shared" si="13"/>
        <v/>
      </c>
    </row>
    <row r="848" spans="1:1" x14ac:dyDescent="0.2">
      <c r="A848" s="205" t="str">
        <f t="shared" ref="A848:A911" si="14">IFERROR(VALUE(LEFT(B848,4)),"")</f>
        <v/>
      </c>
    </row>
    <row r="849" spans="1:1" x14ac:dyDescent="0.2">
      <c r="A849" s="205" t="str">
        <f t="shared" si="14"/>
        <v/>
      </c>
    </row>
    <row r="850" spans="1:1" x14ac:dyDescent="0.2">
      <c r="A850" s="205" t="str">
        <f t="shared" si="14"/>
        <v/>
      </c>
    </row>
    <row r="851" spans="1:1" x14ac:dyDescent="0.2">
      <c r="A851" s="205" t="str">
        <f t="shared" si="14"/>
        <v/>
      </c>
    </row>
    <row r="852" spans="1:1" x14ac:dyDescent="0.2">
      <c r="A852" s="205" t="str">
        <f t="shared" si="14"/>
        <v/>
      </c>
    </row>
    <row r="853" spans="1:1" x14ac:dyDescent="0.2">
      <c r="A853" s="205" t="str">
        <f t="shared" si="14"/>
        <v/>
      </c>
    </row>
    <row r="854" spans="1:1" x14ac:dyDescent="0.2">
      <c r="A854" s="205" t="str">
        <f t="shared" si="14"/>
        <v/>
      </c>
    </row>
    <row r="855" spans="1:1" x14ac:dyDescent="0.2">
      <c r="A855" s="205" t="str">
        <f t="shared" si="14"/>
        <v/>
      </c>
    </row>
    <row r="856" spans="1:1" x14ac:dyDescent="0.2">
      <c r="A856" s="205" t="str">
        <f t="shared" si="14"/>
        <v/>
      </c>
    </row>
    <row r="857" spans="1:1" x14ac:dyDescent="0.2">
      <c r="A857" s="205" t="str">
        <f t="shared" si="14"/>
        <v/>
      </c>
    </row>
    <row r="858" spans="1:1" x14ac:dyDescent="0.2">
      <c r="A858" s="205" t="str">
        <f t="shared" si="14"/>
        <v/>
      </c>
    </row>
    <row r="859" spans="1:1" x14ac:dyDescent="0.2">
      <c r="A859" s="205" t="str">
        <f t="shared" si="14"/>
        <v/>
      </c>
    </row>
    <row r="860" spans="1:1" x14ac:dyDescent="0.2">
      <c r="A860" s="205" t="str">
        <f t="shared" si="14"/>
        <v/>
      </c>
    </row>
    <row r="861" spans="1:1" x14ac:dyDescent="0.2">
      <c r="A861" s="205" t="str">
        <f t="shared" si="14"/>
        <v/>
      </c>
    </row>
    <row r="862" spans="1:1" x14ac:dyDescent="0.2">
      <c r="A862" s="205" t="str">
        <f t="shared" si="14"/>
        <v/>
      </c>
    </row>
    <row r="863" spans="1:1" x14ac:dyDescent="0.2">
      <c r="A863" s="205" t="str">
        <f t="shared" si="14"/>
        <v/>
      </c>
    </row>
    <row r="864" spans="1:1" x14ac:dyDescent="0.2">
      <c r="A864" s="205" t="str">
        <f t="shared" si="14"/>
        <v/>
      </c>
    </row>
    <row r="865" spans="1:1" x14ac:dyDescent="0.2">
      <c r="A865" s="205" t="str">
        <f t="shared" si="14"/>
        <v/>
      </c>
    </row>
    <row r="866" spans="1:1" x14ac:dyDescent="0.2">
      <c r="A866" s="205" t="str">
        <f t="shared" si="14"/>
        <v/>
      </c>
    </row>
    <row r="867" spans="1:1" x14ac:dyDescent="0.2">
      <c r="A867" s="205" t="str">
        <f t="shared" si="14"/>
        <v/>
      </c>
    </row>
    <row r="868" spans="1:1" x14ac:dyDescent="0.2">
      <c r="A868" s="205" t="str">
        <f t="shared" si="14"/>
        <v/>
      </c>
    </row>
    <row r="869" spans="1:1" x14ac:dyDescent="0.2">
      <c r="A869" s="205" t="str">
        <f t="shared" si="14"/>
        <v/>
      </c>
    </row>
    <row r="870" spans="1:1" x14ac:dyDescent="0.2">
      <c r="A870" s="205" t="str">
        <f t="shared" si="14"/>
        <v/>
      </c>
    </row>
    <row r="871" spans="1:1" x14ac:dyDescent="0.2">
      <c r="A871" s="205" t="str">
        <f t="shared" si="14"/>
        <v/>
      </c>
    </row>
    <row r="872" spans="1:1" x14ac:dyDescent="0.2">
      <c r="A872" s="205" t="str">
        <f t="shared" si="14"/>
        <v/>
      </c>
    </row>
    <row r="873" spans="1:1" x14ac:dyDescent="0.2">
      <c r="A873" s="205" t="str">
        <f t="shared" si="14"/>
        <v/>
      </c>
    </row>
    <row r="874" spans="1:1" x14ac:dyDescent="0.2">
      <c r="A874" s="205" t="str">
        <f t="shared" si="14"/>
        <v/>
      </c>
    </row>
    <row r="875" spans="1:1" x14ac:dyDescent="0.2">
      <c r="A875" s="205" t="str">
        <f t="shared" si="14"/>
        <v/>
      </c>
    </row>
    <row r="876" spans="1:1" x14ac:dyDescent="0.2">
      <c r="A876" s="205" t="str">
        <f t="shared" si="14"/>
        <v/>
      </c>
    </row>
    <row r="877" spans="1:1" x14ac:dyDescent="0.2">
      <c r="A877" s="205" t="str">
        <f t="shared" si="14"/>
        <v/>
      </c>
    </row>
    <row r="878" spans="1:1" x14ac:dyDescent="0.2">
      <c r="A878" s="205" t="str">
        <f t="shared" si="14"/>
        <v/>
      </c>
    </row>
    <row r="879" spans="1:1" x14ac:dyDescent="0.2">
      <c r="A879" s="205" t="str">
        <f t="shared" si="14"/>
        <v/>
      </c>
    </row>
    <row r="880" spans="1:1" x14ac:dyDescent="0.2">
      <c r="A880" s="205" t="str">
        <f t="shared" si="14"/>
        <v/>
      </c>
    </row>
    <row r="881" spans="1:1" x14ac:dyDescent="0.2">
      <c r="A881" s="205" t="str">
        <f t="shared" si="14"/>
        <v/>
      </c>
    </row>
    <row r="882" spans="1:1" x14ac:dyDescent="0.2">
      <c r="A882" s="205" t="str">
        <f t="shared" si="14"/>
        <v/>
      </c>
    </row>
    <row r="883" spans="1:1" x14ac:dyDescent="0.2">
      <c r="A883" s="205" t="str">
        <f t="shared" si="14"/>
        <v/>
      </c>
    </row>
    <row r="884" spans="1:1" x14ac:dyDescent="0.2">
      <c r="A884" s="205" t="str">
        <f t="shared" si="14"/>
        <v/>
      </c>
    </row>
    <row r="885" spans="1:1" x14ac:dyDescent="0.2">
      <c r="A885" s="205" t="str">
        <f t="shared" si="14"/>
        <v/>
      </c>
    </row>
    <row r="886" spans="1:1" x14ac:dyDescent="0.2">
      <c r="A886" s="205" t="str">
        <f t="shared" si="14"/>
        <v/>
      </c>
    </row>
    <row r="887" spans="1:1" x14ac:dyDescent="0.2">
      <c r="A887" s="205" t="str">
        <f t="shared" si="14"/>
        <v/>
      </c>
    </row>
    <row r="888" spans="1:1" x14ac:dyDescent="0.2">
      <c r="A888" s="205" t="str">
        <f t="shared" si="14"/>
        <v/>
      </c>
    </row>
    <row r="889" spans="1:1" x14ac:dyDescent="0.2">
      <c r="A889" s="205" t="str">
        <f t="shared" si="14"/>
        <v/>
      </c>
    </row>
    <row r="890" spans="1:1" x14ac:dyDescent="0.2">
      <c r="A890" s="205" t="str">
        <f t="shared" si="14"/>
        <v/>
      </c>
    </row>
    <row r="891" spans="1:1" x14ac:dyDescent="0.2">
      <c r="A891" s="205" t="str">
        <f t="shared" si="14"/>
        <v/>
      </c>
    </row>
    <row r="892" spans="1:1" x14ac:dyDescent="0.2">
      <c r="A892" s="205" t="str">
        <f t="shared" si="14"/>
        <v/>
      </c>
    </row>
    <row r="893" spans="1:1" x14ac:dyDescent="0.2">
      <c r="A893" s="205" t="str">
        <f t="shared" si="14"/>
        <v/>
      </c>
    </row>
    <row r="894" spans="1:1" x14ac:dyDescent="0.2">
      <c r="A894" s="205" t="str">
        <f t="shared" si="14"/>
        <v/>
      </c>
    </row>
    <row r="895" spans="1:1" x14ac:dyDescent="0.2">
      <c r="A895" s="205" t="str">
        <f t="shared" si="14"/>
        <v/>
      </c>
    </row>
    <row r="896" spans="1:1" x14ac:dyDescent="0.2">
      <c r="A896" s="205" t="str">
        <f t="shared" si="14"/>
        <v/>
      </c>
    </row>
    <row r="897" spans="1:1" x14ac:dyDescent="0.2">
      <c r="A897" s="205" t="str">
        <f t="shared" si="14"/>
        <v/>
      </c>
    </row>
    <row r="898" spans="1:1" x14ac:dyDescent="0.2">
      <c r="A898" s="205" t="str">
        <f t="shared" si="14"/>
        <v/>
      </c>
    </row>
    <row r="899" spans="1:1" x14ac:dyDescent="0.2">
      <c r="A899" s="205" t="str">
        <f t="shared" si="14"/>
        <v/>
      </c>
    </row>
    <row r="900" spans="1:1" x14ac:dyDescent="0.2">
      <c r="A900" s="205" t="str">
        <f t="shared" si="14"/>
        <v/>
      </c>
    </row>
    <row r="901" spans="1:1" x14ac:dyDescent="0.2">
      <c r="A901" s="205" t="str">
        <f t="shared" si="14"/>
        <v/>
      </c>
    </row>
    <row r="902" spans="1:1" x14ac:dyDescent="0.2">
      <c r="A902" s="205" t="str">
        <f t="shared" si="14"/>
        <v/>
      </c>
    </row>
    <row r="903" spans="1:1" x14ac:dyDescent="0.2">
      <c r="A903" s="205" t="str">
        <f t="shared" si="14"/>
        <v/>
      </c>
    </row>
    <row r="904" spans="1:1" x14ac:dyDescent="0.2">
      <c r="A904" s="205" t="str">
        <f t="shared" si="14"/>
        <v/>
      </c>
    </row>
    <row r="905" spans="1:1" x14ac:dyDescent="0.2">
      <c r="A905" s="205" t="str">
        <f t="shared" si="14"/>
        <v/>
      </c>
    </row>
    <row r="906" spans="1:1" x14ac:dyDescent="0.2">
      <c r="A906" s="205" t="str">
        <f t="shared" si="14"/>
        <v/>
      </c>
    </row>
    <row r="907" spans="1:1" x14ac:dyDescent="0.2">
      <c r="A907" s="205" t="str">
        <f t="shared" si="14"/>
        <v/>
      </c>
    </row>
    <row r="908" spans="1:1" x14ac:dyDescent="0.2">
      <c r="A908" s="205" t="str">
        <f t="shared" si="14"/>
        <v/>
      </c>
    </row>
    <row r="909" spans="1:1" x14ac:dyDescent="0.2">
      <c r="A909" s="205" t="str">
        <f t="shared" si="14"/>
        <v/>
      </c>
    </row>
    <row r="910" spans="1:1" x14ac:dyDescent="0.2">
      <c r="A910" s="205" t="str">
        <f t="shared" si="14"/>
        <v/>
      </c>
    </row>
    <row r="911" spans="1:1" x14ac:dyDescent="0.2">
      <c r="A911" s="205" t="str">
        <f t="shared" si="14"/>
        <v/>
      </c>
    </row>
    <row r="912" spans="1:1" x14ac:dyDescent="0.2">
      <c r="A912" s="205" t="str">
        <f t="shared" ref="A912:A975" si="15">IFERROR(VALUE(LEFT(B912,4)),"")</f>
        <v/>
      </c>
    </row>
    <row r="913" spans="1:1" x14ac:dyDescent="0.2">
      <c r="A913" s="205" t="str">
        <f t="shared" si="15"/>
        <v/>
      </c>
    </row>
    <row r="914" spans="1:1" x14ac:dyDescent="0.2">
      <c r="A914" s="205" t="str">
        <f t="shared" si="15"/>
        <v/>
      </c>
    </row>
    <row r="915" spans="1:1" x14ac:dyDescent="0.2">
      <c r="A915" s="205" t="str">
        <f t="shared" si="15"/>
        <v/>
      </c>
    </row>
    <row r="916" spans="1:1" x14ac:dyDescent="0.2">
      <c r="A916" s="205" t="str">
        <f t="shared" si="15"/>
        <v/>
      </c>
    </row>
    <row r="917" spans="1:1" x14ac:dyDescent="0.2">
      <c r="A917" s="205" t="str">
        <f t="shared" si="15"/>
        <v/>
      </c>
    </row>
    <row r="918" spans="1:1" x14ac:dyDescent="0.2">
      <c r="A918" s="205" t="str">
        <f t="shared" si="15"/>
        <v/>
      </c>
    </row>
    <row r="919" spans="1:1" x14ac:dyDescent="0.2">
      <c r="A919" s="205" t="str">
        <f t="shared" si="15"/>
        <v/>
      </c>
    </row>
    <row r="920" spans="1:1" x14ac:dyDescent="0.2">
      <c r="A920" s="205" t="str">
        <f t="shared" si="15"/>
        <v/>
      </c>
    </row>
    <row r="921" spans="1:1" x14ac:dyDescent="0.2">
      <c r="A921" s="205" t="str">
        <f t="shared" si="15"/>
        <v/>
      </c>
    </row>
    <row r="922" spans="1:1" x14ac:dyDescent="0.2">
      <c r="A922" s="205" t="str">
        <f t="shared" si="15"/>
        <v/>
      </c>
    </row>
    <row r="923" spans="1:1" x14ac:dyDescent="0.2">
      <c r="A923" s="205" t="str">
        <f t="shared" si="15"/>
        <v/>
      </c>
    </row>
    <row r="924" spans="1:1" x14ac:dyDescent="0.2">
      <c r="A924" s="205" t="str">
        <f t="shared" si="15"/>
        <v/>
      </c>
    </row>
    <row r="925" spans="1:1" x14ac:dyDescent="0.2">
      <c r="A925" s="205" t="str">
        <f t="shared" si="15"/>
        <v/>
      </c>
    </row>
    <row r="926" spans="1:1" x14ac:dyDescent="0.2">
      <c r="A926" s="205" t="str">
        <f t="shared" si="15"/>
        <v/>
      </c>
    </row>
    <row r="927" spans="1:1" x14ac:dyDescent="0.2">
      <c r="A927" s="205" t="str">
        <f t="shared" si="15"/>
        <v/>
      </c>
    </row>
    <row r="928" spans="1:1" x14ac:dyDescent="0.2">
      <c r="A928" s="205" t="str">
        <f t="shared" si="15"/>
        <v/>
      </c>
    </row>
    <row r="929" spans="1:1" x14ac:dyDescent="0.2">
      <c r="A929" s="205" t="str">
        <f t="shared" si="15"/>
        <v/>
      </c>
    </row>
    <row r="930" spans="1:1" x14ac:dyDescent="0.2">
      <c r="A930" s="205" t="str">
        <f t="shared" si="15"/>
        <v/>
      </c>
    </row>
    <row r="931" spans="1:1" x14ac:dyDescent="0.2">
      <c r="A931" s="205" t="str">
        <f t="shared" si="15"/>
        <v/>
      </c>
    </row>
    <row r="932" spans="1:1" x14ac:dyDescent="0.2">
      <c r="A932" s="205" t="str">
        <f t="shared" si="15"/>
        <v/>
      </c>
    </row>
    <row r="933" spans="1:1" x14ac:dyDescent="0.2">
      <c r="A933" s="205" t="str">
        <f t="shared" si="15"/>
        <v/>
      </c>
    </row>
    <row r="934" spans="1:1" x14ac:dyDescent="0.2">
      <c r="A934" s="205" t="str">
        <f t="shared" si="15"/>
        <v/>
      </c>
    </row>
    <row r="935" spans="1:1" x14ac:dyDescent="0.2">
      <c r="A935" s="205" t="str">
        <f t="shared" si="15"/>
        <v/>
      </c>
    </row>
    <row r="936" spans="1:1" x14ac:dyDescent="0.2">
      <c r="A936" s="205" t="str">
        <f t="shared" si="15"/>
        <v/>
      </c>
    </row>
    <row r="937" spans="1:1" x14ac:dyDescent="0.2">
      <c r="A937" s="205" t="str">
        <f t="shared" si="15"/>
        <v/>
      </c>
    </row>
    <row r="938" spans="1:1" x14ac:dyDescent="0.2">
      <c r="A938" s="205" t="str">
        <f t="shared" si="15"/>
        <v/>
      </c>
    </row>
    <row r="939" spans="1:1" x14ac:dyDescent="0.2">
      <c r="A939" s="205" t="str">
        <f t="shared" si="15"/>
        <v/>
      </c>
    </row>
    <row r="940" spans="1:1" x14ac:dyDescent="0.2">
      <c r="A940" s="205" t="str">
        <f t="shared" si="15"/>
        <v/>
      </c>
    </row>
    <row r="941" spans="1:1" x14ac:dyDescent="0.2">
      <c r="A941" s="205" t="str">
        <f t="shared" si="15"/>
        <v/>
      </c>
    </row>
    <row r="942" spans="1:1" x14ac:dyDescent="0.2">
      <c r="A942" s="205" t="str">
        <f t="shared" si="15"/>
        <v/>
      </c>
    </row>
    <row r="943" spans="1:1" x14ac:dyDescent="0.2">
      <c r="A943" s="205" t="str">
        <f t="shared" si="15"/>
        <v/>
      </c>
    </row>
    <row r="944" spans="1:1" x14ac:dyDescent="0.2">
      <c r="A944" s="205" t="str">
        <f t="shared" si="15"/>
        <v/>
      </c>
    </row>
    <row r="945" spans="1:1" x14ac:dyDescent="0.2">
      <c r="A945" s="205" t="str">
        <f t="shared" si="15"/>
        <v/>
      </c>
    </row>
    <row r="946" spans="1:1" x14ac:dyDescent="0.2">
      <c r="A946" s="205" t="str">
        <f t="shared" si="15"/>
        <v/>
      </c>
    </row>
    <row r="947" spans="1:1" x14ac:dyDescent="0.2">
      <c r="A947" s="205" t="str">
        <f t="shared" si="15"/>
        <v/>
      </c>
    </row>
    <row r="948" spans="1:1" x14ac:dyDescent="0.2">
      <c r="A948" s="205" t="str">
        <f t="shared" si="15"/>
        <v/>
      </c>
    </row>
    <row r="949" spans="1:1" x14ac:dyDescent="0.2">
      <c r="A949" s="205" t="str">
        <f t="shared" si="15"/>
        <v/>
      </c>
    </row>
    <row r="950" spans="1:1" x14ac:dyDescent="0.2">
      <c r="A950" s="205" t="str">
        <f t="shared" si="15"/>
        <v/>
      </c>
    </row>
    <row r="951" spans="1:1" x14ac:dyDescent="0.2">
      <c r="A951" s="205" t="str">
        <f t="shared" si="15"/>
        <v/>
      </c>
    </row>
    <row r="952" spans="1:1" x14ac:dyDescent="0.2">
      <c r="A952" s="205" t="str">
        <f t="shared" si="15"/>
        <v/>
      </c>
    </row>
    <row r="953" spans="1:1" x14ac:dyDescent="0.2">
      <c r="A953" s="205" t="str">
        <f t="shared" si="15"/>
        <v/>
      </c>
    </row>
    <row r="954" spans="1:1" x14ac:dyDescent="0.2">
      <c r="A954" s="205" t="str">
        <f t="shared" si="15"/>
        <v/>
      </c>
    </row>
    <row r="955" spans="1:1" x14ac:dyDescent="0.2">
      <c r="A955" s="205" t="str">
        <f t="shared" si="15"/>
        <v/>
      </c>
    </row>
    <row r="956" spans="1:1" x14ac:dyDescent="0.2">
      <c r="A956" s="205" t="str">
        <f t="shared" si="15"/>
        <v/>
      </c>
    </row>
    <row r="957" spans="1:1" x14ac:dyDescent="0.2">
      <c r="A957" s="205" t="str">
        <f t="shared" si="15"/>
        <v/>
      </c>
    </row>
    <row r="958" spans="1:1" x14ac:dyDescent="0.2">
      <c r="A958" s="205" t="str">
        <f t="shared" si="15"/>
        <v/>
      </c>
    </row>
    <row r="959" spans="1:1" x14ac:dyDescent="0.2">
      <c r="A959" s="205" t="str">
        <f t="shared" si="15"/>
        <v/>
      </c>
    </row>
    <row r="960" spans="1:1" x14ac:dyDescent="0.2">
      <c r="A960" s="205" t="str">
        <f t="shared" si="15"/>
        <v/>
      </c>
    </row>
    <row r="961" spans="1:1" x14ac:dyDescent="0.2">
      <c r="A961" s="205" t="str">
        <f t="shared" si="15"/>
        <v/>
      </c>
    </row>
    <row r="962" spans="1:1" x14ac:dyDescent="0.2">
      <c r="A962" s="205" t="str">
        <f t="shared" si="15"/>
        <v/>
      </c>
    </row>
    <row r="963" spans="1:1" x14ac:dyDescent="0.2">
      <c r="A963" s="205" t="str">
        <f t="shared" si="15"/>
        <v/>
      </c>
    </row>
    <row r="964" spans="1:1" x14ac:dyDescent="0.2">
      <c r="A964" s="205" t="str">
        <f t="shared" si="15"/>
        <v/>
      </c>
    </row>
    <row r="965" spans="1:1" x14ac:dyDescent="0.2">
      <c r="A965" s="205" t="str">
        <f t="shared" si="15"/>
        <v/>
      </c>
    </row>
    <row r="966" spans="1:1" x14ac:dyDescent="0.2">
      <c r="A966" s="205" t="str">
        <f t="shared" si="15"/>
        <v/>
      </c>
    </row>
    <row r="967" spans="1:1" x14ac:dyDescent="0.2">
      <c r="A967" s="205" t="str">
        <f t="shared" si="15"/>
        <v/>
      </c>
    </row>
    <row r="968" spans="1:1" x14ac:dyDescent="0.2">
      <c r="A968" s="205" t="str">
        <f t="shared" si="15"/>
        <v/>
      </c>
    </row>
    <row r="969" spans="1:1" x14ac:dyDescent="0.2">
      <c r="A969" s="205" t="str">
        <f t="shared" si="15"/>
        <v/>
      </c>
    </row>
    <row r="970" spans="1:1" x14ac:dyDescent="0.2">
      <c r="A970" s="205" t="str">
        <f t="shared" si="15"/>
        <v/>
      </c>
    </row>
    <row r="971" spans="1:1" x14ac:dyDescent="0.2">
      <c r="A971" s="205" t="str">
        <f t="shared" si="15"/>
        <v/>
      </c>
    </row>
    <row r="972" spans="1:1" x14ac:dyDescent="0.2">
      <c r="A972" s="205" t="str">
        <f t="shared" si="15"/>
        <v/>
      </c>
    </row>
    <row r="973" spans="1:1" x14ac:dyDescent="0.2">
      <c r="A973" s="205" t="str">
        <f t="shared" si="15"/>
        <v/>
      </c>
    </row>
    <row r="974" spans="1:1" x14ac:dyDescent="0.2">
      <c r="A974" s="205" t="str">
        <f t="shared" si="15"/>
        <v/>
      </c>
    </row>
    <row r="975" spans="1:1" x14ac:dyDescent="0.2">
      <c r="A975" s="205" t="str">
        <f t="shared" si="15"/>
        <v/>
      </c>
    </row>
    <row r="976" spans="1:1" x14ac:dyDescent="0.2">
      <c r="A976" s="205" t="str">
        <f t="shared" ref="A976:A1000" si="16">IFERROR(VALUE(LEFT(B976,4)),"")</f>
        <v/>
      </c>
    </row>
    <row r="977" spans="1:1" x14ac:dyDescent="0.2">
      <c r="A977" s="205" t="str">
        <f t="shared" si="16"/>
        <v/>
      </c>
    </row>
    <row r="978" spans="1:1" x14ac:dyDescent="0.2">
      <c r="A978" s="205" t="str">
        <f t="shared" si="16"/>
        <v/>
      </c>
    </row>
    <row r="979" spans="1:1" x14ac:dyDescent="0.2">
      <c r="A979" s="205" t="str">
        <f t="shared" si="16"/>
        <v/>
      </c>
    </row>
    <row r="980" spans="1:1" x14ac:dyDescent="0.2">
      <c r="A980" s="205" t="str">
        <f t="shared" si="16"/>
        <v/>
      </c>
    </row>
    <row r="981" spans="1:1" x14ac:dyDescent="0.2">
      <c r="A981" s="205" t="str">
        <f t="shared" si="16"/>
        <v/>
      </c>
    </row>
    <row r="982" spans="1:1" x14ac:dyDescent="0.2">
      <c r="A982" s="205" t="str">
        <f t="shared" si="16"/>
        <v/>
      </c>
    </row>
    <row r="983" spans="1:1" x14ac:dyDescent="0.2">
      <c r="A983" s="205" t="str">
        <f t="shared" si="16"/>
        <v/>
      </c>
    </row>
    <row r="984" spans="1:1" x14ac:dyDescent="0.2">
      <c r="A984" s="205" t="str">
        <f t="shared" si="16"/>
        <v/>
      </c>
    </row>
    <row r="985" spans="1:1" x14ac:dyDescent="0.2">
      <c r="A985" s="205" t="str">
        <f t="shared" si="16"/>
        <v/>
      </c>
    </row>
    <row r="986" spans="1:1" x14ac:dyDescent="0.2">
      <c r="A986" s="205" t="str">
        <f t="shared" si="16"/>
        <v/>
      </c>
    </row>
    <row r="987" spans="1:1" x14ac:dyDescent="0.2">
      <c r="A987" s="205" t="str">
        <f t="shared" si="16"/>
        <v/>
      </c>
    </row>
    <row r="988" spans="1:1" x14ac:dyDescent="0.2">
      <c r="A988" s="205" t="str">
        <f t="shared" si="16"/>
        <v/>
      </c>
    </row>
    <row r="989" spans="1:1" x14ac:dyDescent="0.2">
      <c r="A989" s="205" t="str">
        <f t="shared" si="16"/>
        <v/>
      </c>
    </row>
    <row r="990" spans="1:1" x14ac:dyDescent="0.2">
      <c r="A990" s="205" t="str">
        <f t="shared" si="16"/>
        <v/>
      </c>
    </row>
    <row r="991" spans="1:1" x14ac:dyDescent="0.2">
      <c r="A991" s="205" t="str">
        <f t="shared" si="16"/>
        <v/>
      </c>
    </row>
    <row r="992" spans="1:1" x14ac:dyDescent="0.2">
      <c r="A992" s="205" t="str">
        <f t="shared" si="16"/>
        <v/>
      </c>
    </row>
    <row r="993" spans="1:1" x14ac:dyDescent="0.2">
      <c r="A993" s="205" t="str">
        <f t="shared" si="16"/>
        <v/>
      </c>
    </row>
    <row r="994" spans="1:1" x14ac:dyDescent="0.2">
      <c r="A994" s="205" t="str">
        <f t="shared" si="16"/>
        <v/>
      </c>
    </row>
    <row r="995" spans="1:1" x14ac:dyDescent="0.2">
      <c r="A995" s="205" t="str">
        <f t="shared" si="16"/>
        <v/>
      </c>
    </row>
    <row r="996" spans="1:1" x14ac:dyDescent="0.2">
      <c r="A996" s="205" t="str">
        <f t="shared" si="16"/>
        <v/>
      </c>
    </row>
    <row r="997" spans="1:1" x14ac:dyDescent="0.2">
      <c r="A997" s="205" t="str">
        <f t="shared" si="16"/>
        <v/>
      </c>
    </row>
    <row r="998" spans="1:1" x14ac:dyDescent="0.2">
      <c r="A998" s="205" t="str">
        <f t="shared" si="16"/>
        <v/>
      </c>
    </row>
    <row r="999" spans="1:1" x14ac:dyDescent="0.2">
      <c r="A999" s="205" t="str">
        <f t="shared" si="16"/>
        <v/>
      </c>
    </row>
    <row r="1000" spans="1:1" x14ac:dyDescent="0.2">
      <c r="A1000" s="205" t="str">
        <f t="shared" si="16"/>
        <v/>
      </c>
    </row>
  </sheetData>
  <mergeCells count="18">
    <mergeCell ref="N12:O12"/>
    <mergeCell ref="R12:S12"/>
    <mergeCell ref="T12:U12"/>
    <mergeCell ref="X12:Y12"/>
    <mergeCell ref="Z12:AA12"/>
    <mergeCell ref="B10:B12"/>
    <mergeCell ref="C10:AG10"/>
    <mergeCell ref="C11:C13"/>
    <mergeCell ref="D11:I11"/>
    <mergeCell ref="J11:O11"/>
    <mergeCell ref="P11:U11"/>
    <mergeCell ref="V11:AA11"/>
    <mergeCell ref="AB11:AG11"/>
    <mergeCell ref="F12:G12"/>
    <mergeCell ref="H12:I12"/>
    <mergeCell ref="AD12:AE12"/>
    <mergeCell ref="AF12:AG12"/>
    <mergeCell ref="L12:M12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tabColor rgb="FFFFFF00"/>
  </sheetPr>
  <dimension ref="A1:GC1000"/>
  <sheetViews>
    <sheetView zoomScaleNormal="100" workbookViewId="0">
      <pane xSplit="2" ySplit="5" topLeftCell="C6" activePane="bottomRight" state="frozen"/>
      <selection activeCell="B125" sqref="B125"/>
      <selection pane="topRight" activeCell="B125" sqref="B125"/>
      <selection pane="bottomLeft" activeCell="B125" sqref="B125"/>
      <selection pane="bottomRight" activeCell="B125" sqref="B125"/>
    </sheetView>
  </sheetViews>
  <sheetFormatPr defaultRowHeight="12.75" x14ac:dyDescent="0.2"/>
  <cols>
    <col min="1" max="1" width="8.85546875" style="197"/>
    <col min="2" max="2" width="40" style="202" bestFit="1" customWidth="1"/>
    <col min="3" max="33" width="8.85546875" style="202"/>
    <col min="34" max="159" width="8.85546875" style="197"/>
    <col min="160" max="160" width="40" style="197" bestFit="1" customWidth="1"/>
    <col min="161" max="415" width="8.85546875" style="197"/>
    <col min="416" max="416" width="40" style="197" bestFit="1" customWidth="1"/>
    <col min="417" max="671" width="8.85546875" style="197"/>
    <col min="672" max="672" width="40" style="197" bestFit="1" customWidth="1"/>
    <col min="673" max="927" width="8.85546875" style="197"/>
    <col min="928" max="928" width="40" style="197" bestFit="1" customWidth="1"/>
    <col min="929" max="1183" width="8.85546875" style="197"/>
    <col min="1184" max="1184" width="40" style="197" bestFit="1" customWidth="1"/>
    <col min="1185" max="1439" width="8.85546875" style="197"/>
    <col min="1440" max="1440" width="40" style="197" bestFit="1" customWidth="1"/>
    <col min="1441" max="1695" width="8.85546875" style="197"/>
    <col min="1696" max="1696" width="40" style="197" bestFit="1" customWidth="1"/>
    <col min="1697" max="1951" width="8.85546875" style="197"/>
    <col min="1952" max="1952" width="40" style="197" bestFit="1" customWidth="1"/>
    <col min="1953" max="2207" width="8.85546875" style="197"/>
    <col min="2208" max="2208" width="40" style="197" bestFit="1" customWidth="1"/>
    <col min="2209" max="2463" width="8.85546875" style="197"/>
    <col min="2464" max="2464" width="40" style="197" bestFit="1" customWidth="1"/>
    <col min="2465" max="2719" width="8.85546875" style="197"/>
    <col min="2720" max="2720" width="40" style="197" bestFit="1" customWidth="1"/>
    <col min="2721" max="2975" width="8.85546875" style="197"/>
    <col min="2976" max="2976" width="40" style="197" bestFit="1" customWidth="1"/>
    <col min="2977" max="3231" width="8.85546875" style="197"/>
    <col min="3232" max="3232" width="40" style="197" bestFit="1" customWidth="1"/>
    <col min="3233" max="3487" width="8.85546875" style="197"/>
    <col min="3488" max="3488" width="40" style="197" bestFit="1" customWidth="1"/>
    <col min="3489" max="3743" width="8.85546875" style="197"/>
    <col min="3744" max="3744" width="40" style="197" bestFit="1" customWidth="1"/>
    <col min="3745" max="3999" width="8.85546875" style="197"/>
    <col min="4000" max="4000" width="40" style="197" bestFit="1" customWidth="1"/>
    <col min="4001" max="4255" width="8.85546875" style="197"/>
    <col min="4256" max="4256" width="40" style="197" bestFit="1" customWidth="1"/>
    <col min="4257" max="4511" width="8.85546875" style="197"/>
    <col min="4512" max="4512" width="40" style="197" bestFit="1" customWidth="1"/>
    <col min="4513" max="4767" width="8.85546875" style="197"/>
    <col min="4768" max="4768" width="40" style="197" bestFit="1" customWidth="1"/>
    <col min="4769" max="5023" width="8.85546875" style="197"/>
    <col min="5024" max="5024" width="40" style="197" bestFit="1" customWidth="1"/>
    <col min="5025" max="5279" width="8.85546875" style="197"/>
    <col min="5280" max="5280" width="40" style="197" bestFit="1" customWidth="1"/>
    <col min="5281" max="5535" width="8.85546875" style="197"/>
    <col min="5536" max="5536" width="40" style="197" bestFit="1" customWidth="1"/>
    <col min="5537" max="5791" width="8.85546875" style="197"/>
    <col min="5792" max="5792" width="40" style="197" bestFit="1" customWidth="1"/>
    <col min="5793" max="6047" width="8.85546875" style="197"/>
    <col min="6048" max="6048" width="40" style="197" bestFit="1" customWidth="1"/>
    <col min="6049" max="6303" width="8.85546875" style="197"/>
    <col min="6304" max="6304" width="40" style="197" bestFit="1" customWidth="1"/>
    <col min="6305" max="6559" width="8.85546875" style="197"/>
    <col min="6560" max="6560" width="40" style="197" bestFit="1" customWidth="1"/>
    <col min="6561" max="6815" width="8.85546875" style="197"/>
    <col min="6816" max="6816" width="40" style="197" bestFit="1" customWidth="1"/>
    <col min="6817" max="7071" width="8.85546875" style="197"/>
    <col min="7072" max="7072" width="40" style="197" bestFit="1" customWidth="1"/>
    <col min="7073" max="7327" width="8.85546875" style="197"/>
    <col min="7328" max="7328" width="40" style="197" bestFit="1" customWidth="1"/>
    <col min="7329" max="7583" width="8.85546875" style="197"/>
    <col min="7584" max="7584" width="40" style="197" bestFit="1" customWidth="1"/>
    <col min="7585" max="7839" width="8.85546875" style="197"/>
    <col min="7840" max="7840" width="40" style="197" bestFit="1" customWidth="1"/>
    <col min="7841" max="8095" width="8.85546875" style="197"/>
    <col min="8096" max="8096" width="40" style="197" bestFit="1" customWidth="1"/>
    <col min="8097" max="8351" width="8.85546875" style="197"/>
    <col min="8352" max="8352" width="40" style="197" bestFit="1" customWidth="1"/>
    <col min="8353" max="8607" width="8.85546875" style="197"/>
    <col min="8608" max="8608" width="40" style="197" bestFit="1" customWidth="1"/>
    <col min="8609" max="8863" width="8.85546875" style="197"/>
    <col min="8864" max="8864" width="40" style="197" bestFit="1" customWidth="1"/>
    <col min="8865" max="9119" width="8.85546875" style="197"/>
    <col min="9120" max="9120" width="40" style="197" bestFit="1" customWidth="1"/>
    <col min="9121" max="9375" width="8.85546875" style="197"/>
    <col min="9376" max="9376" width="40" style="197" bestFit="1" customWidth="1"/>
    <col min="9377" max="9631" width="8.85546875" style="197"/>
    <col min="9632" max="9632" width="40" style="197" bestFit="1" customWidth="1"/>
    <col min="9633" max="9887" width="8.85546875" style="197"/>
    <col min="9888" max="9888" width="40" style="197" bestFit="1" customWidth="1"/>
    <col min="9889" max="10143" width="8.85546875" style="197"/>
    <col min="10144" max="10144" width="40" style="197" bestFit="1" customWidth="1"/>
    <col min="10145" max="10399" width="8.85546875" style="197"/>
    <col min="10400" max="10400" width="40" style="197" bestFit="1" customWidth="1"/>
    <col min="10401" max="10655" width="8.85546875" style="197"/>
    <col min="10656" max="10656" width="40" style="197" bestFit="1" customWidth="1"/>
    <col min="10657" max="10911" width="8.85546875" style="197"/>
    <col min="10912" max="10912" width="40" style="197" bestFit="1" customWidth="1"/>
    <col min="10913" max="11167" width="8.85546875" style="197"/>
    <col min="11168" max="11168" width="40" style="197" bestFit="1" customWidth="1"/>
    <col min="11169" max="11423" width="8.85546875" style="197"/>
    <col min="11424" max="11424" width="40" style="197" bestFit="1" customWidth="1"/>
    <col min="11425" max="11679" width="8.85546875" style="197"/>
    <col min="11680" max="11680" width="40" style="197" bestFit="1" customWidth="1"/>
    <col min="11681" max="11935" width="8.85546875" style="197"/>
    <col min="11936" max="11936" width="40" style="197" bestFit="1" customWidth="1"/>
    <col min="11937" max="12191" width="8.85546875" style="197"/>
    <col min="12192" max="12192" width="40" style="197" bestFit="1" customWidth="1"/>
    <col min="12193" max="12447" width="8.85546875" style="197"/>
    <col min="12448" max="12448" width="40" style="197" bestFit="1" customWidth="1"/>
    <col min="12449" max="12703" width="8.85546875" style="197"/>
    <col min="12704" max="12704" width="40" style="197" bestFit="1" customWidth="1"/>
    <col min="12705" max="12959" width="8.85546875" style="197"/>
    <col min="12960" max="12960" width="40" style="197" bestFit="1" customWidth="1"/>
    <col min="12961" max="13215" width="8.85546875" style="197"/>
    <col min="13216" max="13216" width="40" style="197" bestFit="1" customWidth="1"/>
    <col min="13217" max="13471" width="8.85546875" style="197"/>
    <col min="13472" max="13472" width="40" style="197" bestFit="1" customWidth="1"/>
    <col min="13473" max="13727" width="8.85546875" style="197"/>
    <col min="13728" max="13728" width="40" style="197" bestFit="1" customWidth="1"/>
    <col min="13729" max="13983" width="8.85546875" style="197"/>
    <col min="13984" max="13984" width="40" style="197" bestFit="1" customWidth="1"/>
    <col min="13985" max="14239" width="8.85546875" style="197"/>
    <col min="14240" max="14240" width="40" style="197" bestFit="1" customWidth="1"/>
    <col min="14241" max="14495" width="8.85546875" style="197"/>
    <col min="14496" max="14496" width="40" style="197" bestFit="1" customWidth="1"/>
    <col min="14497" max="14751" width="8.85546875" style="197"/>
    <col min="14752" max="14752" width="40" style="197" bestFit="1" customWidth="1"/>
    <col min="14753" max="15007" width="8.85546875" style="197"/>
    <col min="15008" max="15008" width="40" style="197" bestFit="1" customWidth="1"/>
    <col min="15009" max="15263" width="8.85546875" style="197"/>
    <col min="15264" max="15264" width="40" style="197" bestFit="1" customWidth="1"/>
    <col min="15265" max="15519" width="8.85546875" style="197"/>
    <col min="15520" max="15520" width="40" style="197" bestFit="1" customWidth="1"/>
    <col min="15521" max="15775" width="8.85546875" style="197"/>
    <col min="15776" max="15776" width="40" style="197" bestFit="1" customWidth="1"/>
    <col min="15777" max="16031" width="8.85546875" style="197"/>
    <col min="16032" max="16032" width="40" style="197" bestFit="1" customWidth="1"/>
    <col min="16033" max="16384" width="8.85546875" style="197"/>
  </cols>
  <sheetData>
    <row r="1" spans="1:184" ht="18" x14ac:dyDescent="0.2">
      <c r="B1" s="201" t="s">
        <v>4970</v>
      </c>
      <c r="AH1" s="202"/>
      <c r="AI1" s="202"/>
      <c r="AJ1" s="202"/>
      <c r="AK1" s="202"/>
      <c r="AL1" s="202"/>
      <c r="AM1" s="202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202"/>
      <c r="BN1" s="202"/>
      <c r="BO1" s="202"/>
      <c r="BP1" s="202"/>
      <c r="BQ1" s="202"/>
      <c r="BR1" s="202"/>
      <c r="BS1" s="202"/>
      <c r="BT1" s="202"/>
      <c r="BU1" s="202"/>
      <c r="BV1" s="202"/>
      <c r="BW1" s="202"/>
      <c r="BX1" s="202"/>
      <c r="BY1" s="202"/>
      <c r="BZ1" s="202"/>
      <c r="CA1" s="202"/>
      <c r="CB1" s="202"/>
      <c r="CC1" s="202"/>
      <c r="CD1" s="202"/>
      <c r="CE1" s="202"/>
      <c r="CF1" s="202"/>
      <c r="CG1" s="202"/>
      <c r="CH1" s="202"/>
      <c r="CI1" s="202"/>
      <c r="CJ1" s="202"/>
      <c r="CK1" s="202"/>
      <c r="CL1" s="202"/>
      <c r="CM1" s="202"/>
      <c r="CN1" s="202"/>
      <c r="CO1" s="202"/>
      <c r="CP1" s="202"/>
      <c r="CQ1" s="202"/>
      <c r="CR1" s="202"/>
      <c r="CS1" s="202"/>
      <c r="CT1" s="202"/>
      <c r="CU1" s="202"/>
      <c r="CV1" s="202"/>
      <c r="CW1" s="202"/>
      <c r="CX1" s="202"/>
      <c r="CY1" s="202"/>
      <c r="CZ1" s="202"/>
      <c r="DA1" s="202"/>
      <c r="DB1" s="202"/>
      <c r="DC1" s="202"/>
      <c r="DD1" s="202"/>
      <c r="DE1" s="202"/>
      <c r="DF1" s="202"/>
      <c r="DG1" s="202"/>
      <c r="DH1" s="202"/>
      <c r="DI1" s="202"/>
      <c r="DJ1" s="202"/>
      <c r="DK1" s="202"/>
      <c r="DL1" s="202"/>
      <c r="DM1" s="202"/>
      <c r="DN1" s="202"/>
      <c r="DO1" s="202"/>
      <c r="DP1" s="202"/>
      <c r="DQ1" s="202"/>
      <c r="DR1" s="202"/>
      <c r="DS1" s="202"/>
      <c r="DT1" s="202"/>
      <c r="DU1" s="202"/>
      <c r="DV1" s="202"/>
      <c r="DW1" s="202"/>
      <c r="DX1" s="202"/>
      <c r="DY1" s="202"/>
      <c r="DZ1" s="202"/>
      <c r="EA1" s="202"/>
      <c r="EB1" s="202"/>
      <c r="EC1" s="202"/>
      <c r="ED1" s="202"/>
      <c r="EE1" s="202"/>
      <c r="EF1" s="202"/>
      <c r="EG1" s="202"/>
      <c r="EH1" s="202"/>
      <c r="EI1" s="202"/>
      <c r="EJ1" s="202"/>
      <c r="EK1" s="202"/>
      <c r="EL1" s="202"/>
      <c r="EM1" s="202"/>
      <c r="EN1" s="202"/>
      <c r="EO1" s="202"/>
      <c r="EP1" s="202"/>
      <c r="EQ1" s="202"/>
      <c r="ER1" s="202"/>
      <c r="ES1" s="202"/>
      <c r="ET1" s="202"/>
      <c r="EU1" s="202"/>
      <c r="EV1" s="202"/>
      <c r="EW1" s="202"/>
      <c r="EX1" s="202"/>
      <c r="EY1" s="202"/>
      <c r="EZ1" s="202"/>
      <c r="FA1" s="202"/>
      <c r="FB1" s="202"/>
      <c r="FC1" s="202"/>
      <c r="FD1" s="202"/>
      <c r="FE1" s="202"/>
      <c r="FF1" s="202"/>
      <c r="FG1" s="202"/>
      <c r="FH1" s="202"/>
      <c r="FI1" s="202"/>
      <c r="FJ1" s="202"/>
      <c r="FK1" s="202"/>
      <c r="FL1" s="202"/>
      <c r="FM1" s="202"/>
      <c r="FN1" s="202"/>
      <c r="FO1" s="202"/>
      <c r="FP1" s="202"/>
      <c r="FQ1" s="202"/>
      <c r="FR1" s="202"/>
      <c r="FS1" s="202"/>
      <c r="FT1" s="202"/>
      <c r="FU1" s="202"/>
      <c r="FV1" s="202"/>
      <c r="FW1" s="202"/>
      <c r="FX1" s="202"/>
      <c r="FY1" s="202"/>
      <c r="FZ1" s="202"/>
      <c r="GA1" s="202"/>
      <c r="GB1" s="202"/>
    </row>
    <row r="2" spans="1:184" x14ac:dyDescent="0.2"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2"/>
      <c r="BO2" s="202"/>
      <c r="BP2" s="202"/>
      <c r="BQ2" s="202"/>
      <c r="BR2" s="202"/>
      <c r="BS2" s="202"/>
      <c r="BT2" s="202"/>
      <c r="BU2" s="202"/>
      <c r="BV2" s="202"/>
      <c r="BW2" s="202"/>
      <c r="BX2" s="202"/>
      <c r="BY2" s="202"/>
      <c r="BZ2" s="202"/>
      <c r="CA2" s="202"/>
      <c r="CB2" s="202"/>
      <c r="CC2" s="202"/>
      <c r="CD2" s="202"/>
      <c r="CE2" s="202"/>
      <c r="CF2" s="202"/>
      <c r="CG2" s="202"/>
      <c r="CH2" s="202"/>
      <c r="CI2" s="202"/>
      <c r="CJ2" s="202"/>
      <c r="CK2" s="202"/>
      <c r="CL2" s="202"/>
      <c r="CM2" s="202"/>
      <c r="CN2" s="202"/>
      <c r="CO2" s="202"/>
      <c r="CP2" s="202"/>
      <c r="CQ2" s="202"/>
      <c r="CR2" s="202"/>
      <c r="CS2" s="202"/>
      <c r="CT2" s="202"/>
      <c r="CU2" s="202"/>
      <c r="CV2" s="202"/>
      <c r="CW2" s="202"/>
      <c r="CX2" s="202"/>
      <c r="CY2" s="202"/>
      <c r="CZ2" s="202"/>
      <c r="DA2" s="202"/>
      <c r="DB2" s="202"/>
      <c r="DC2" s="202"/>
      <c r="DD2" s="202"/>
      <c r="DE2" s="202"/>
      <c r="DF2" s="202"/>
      <c r="DG2" s="202"/>
      <c r="DH2" s="202"/>
      <c r="DI2" s="202"/>
      <c r="DJ2" s="202"/>
      <c r="DK2" s="202"/>
      <c r="DL2" s="202"/>
      <c r="DM2" s="202"/>
      <c r="DN2" s="202"/>
      <c r="DO2" s="202"/>
      <c r="DP2" s="202"/>
      <c r="DQ2" s="202"/>
      <c r="DR2" s="202"/>
      <c r="DS2" s="202"/>
      <c r="DT2" s="202"/>
      <c r="DU2" s="202"/>
      <c r="DV2" s="202"/>
      <c r="DW2" s="202"/>
      <c r="DX2" s="202"/>
      <c r="DY2" s="202"/>
      <c r="DZ2" s="202"/>
      <c r="EA2" s="202"/>
      <c r="EB2" s="202"/>
      <c r="EC2" s="202"/>
      <c r="ED2" s="202"/>
      <c r="EE2" s="202"/>
      <c r="EF2" s="202"/>
      <c r="EG2" s="202"/>
      <c r="EH2" s="202"/>
      <c r="EI2" s="202"/>
      <c r="EJ2" s="202"/>
      <c r="EK2" s="202"/>
      <c r="EL2" s="202"/>
      <c r="EM2" s="202"/>
      <c r="EN2" s="202"/>
      <c r="EO2" s="202"/>
      <c r="EP2" s="202"/>
      <c r="EQ2" s="202"/>
      <c r="ER2" s="202"/>
      <c r="ES2" s="202"/>
      <c r="ET2" s="202"/>
      <c r="EU2" s="202"/>
      <c r="EV2" s="202"/>
      <c r="EW2" s="202"/>
      <c r="EX2" s="202"/>
      <c r="EY2" s="202"/>
      <c r="EZ2" s="202"/>
      <c r="FA2" s="202"/>
      <c r="FB2" s="202"/>
      <c r="FC2" s="202"/>
      <c r="FD2" s="202"/>
      <c r="FE2" s="202"/>
      <c r="FF2" s="202"/>
      <c r="FG2" s="202"/>
      <c r="FH2" s="202"/>
      <c r="FI2" s="202"/>
      <c r="FJ2" s="202"/>
      <c r="FK2" s="202"/>
      <c r="FL2" s="202"/>
      <c r="FM2" s="202"/>
      <c r="FN2" s="202"/>
      <c r="FO2" s="202"/>
      <c r="FP2" s="202"/>
      <c r="FQ2" s="202"/>
      <c r="FR2" s="202"/>
      <c r="FS2" s="202"/>
      <c r="FT2" s="202"/>
      <c r="FU2" s="202"/>
      <c r="FV2" s="202"/>
      <c r="FW2" s="202"/>
      <c r="FX2" s="202"/>
      <c r="FY2" s="202"/>
      <c r="FZ2" s="202"/>
      <c r="GA2" s="202"/>
      <c r="GB2" s="202"/>
    </row>
    <row r="3" spans="1:184" x14ac:dyDescent="0.2">
      <c r="B3" s="203" t="s">
        <v>1495</v>
      </c>
      <c r="C3" s="204" t="s">
        <v>4971</v>
      </c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02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202"/>
      <c r="BZ3" s="202"/>
      <c r="CA3" s="202"/>
      <c r="CB3" s="202"/>
      <c r="CC3" s="202"/>
      <c r="CD3" s="202"/>
      <c r="CE3" s="202"/>
      <c r="CF3" s="202"/>
      <c r="CG3" s="202"/>
      <c r="CH3" s="202"/>
      <c r="CI3" s="202"/>
      <c r="CJ3" s="202"/>
      <c r="CK3" s="202"/>
      <c r="CL3" s="202"/>
      <c r="CM3" s="202"/>
      <c r="CN3" s="202"/>
      <c r="CO3" s="202"/>
      <c r="CP3" s="202"/>
      <c r="CQ3" s="202"/>
      <c r="CR3" s="202"/>
      <c r="CS3" s="202"/>
      <c r="CT3" s="202"/>
      <c r="CU3" s="202"/>
      <c r="CV3" s="202"/>
      <c r="CW3" s="202"/>
      <c r="CX3" s="202"/>
      <c r="CY3" s="202"/>
      <c r="CZ3" s="202"/>
      <c r="DA3" s="202"/>
      <c r="DB3" s="202"/>
      <c r="DC3" s="202"/>
      <c r="DD3" s="202"/>
      <c r="DE3" s="202"/>
      <c r="DF3" s="202"/>
      <c r="DG3" s="202"/>
      <c r="DH3" s="202"/>
      <c r="DI3" s="202"/>
      <c r="DJ3" s="202"/>
      <c r="DK3" s="202"/>
      <c r="DL3" s="202"/>
      <c r="DM3" s="202"/>
      <c r="DN3" s="202"/>
      <c r="DO3" s="202"/>
      <c r="DP3" s="202"/>
      <c r="DQ3" s="202"/>
      <c r="DR3" s="202"/>
      <c r="DS3" s="202"/>
      <c r="DT3" s="202"/>
      <c r="DU3" s="202"/>
      <c r="DV3" s="202"/>
      <c r="DW3" s="202"/>
      <c r="DX3" s="202"/>
      <c r="DY3" s="202"/>
      <c r="DZ3" s="202"/>
      <c r="EA3" s="202"/>
      <c r="EB3" s="202"/>
      <c r="EC3" s="202"/>
      <c r="ED3" s="202"/>
      <c r="EE3" s="202"/>
      <c r="EF3" s="202"/>
      <c r="EG3" s="202"/>
      <c r="EH3" s="202"/>
      <c r="EI3" s="202"/>
      <c r="EJ3" s="202"/>
      <c r="EK3" s="202"/>
      <c r="EL3" s="202"/>
      <c r="EM3" s="202"/>
      <c r="EN3" s="202"/>
      <c r="EO3" s="202"/>
      <c r="EP3" s="202"/>
      <c r="EQ3" s="202"/>
      <c r="ER3" s="202"/>
      <c r="ES3" s="202"/>
      <c r="ET3" s="202"/>
      <c r="EU3" s="202"/>
      <c r="EV3" s="202"/>
      <c r="EW3" s="202"/>
      <c r="EX3" s="202"/>
      <c r="EY3" s="202"/>
      <c r="EZ3" s="202"/>
      <c r="FA3" s="202"/>
      <c r="FB3" s="202"/>
      <c r="FC3" s="202"/>
      <c r="FD3" s="202"/>
      <c r="FE3" s="202"/>
      <c r="FF3" s="202"/>
      <c r="FG3" s="202"/>
      <c r="FH3" s="202"/>
      <c r="FI3" s="202"/>
      <c r="FJ3" s="202"/>
      <c r="FK3" s="202"/>
      <c r="FL3" s="202"/>
      <c r="FM3" s="202"/>
      <c r="FN3" s="202"/>
      <c r="FO3" s="202"/>
      <c r="FP3" s="202"/>
      <c r="FQ3" s="202"/>
      <c r="FR3" s="202"/>
      <c r="FS3" s="202"/>
      <c r="FT3" s="202"/>
      <c r="FU3" s="202"/>
      <c r="FV3" s="202"/>
      <c r="FW3" s="202"/>
      <c r="FX3" s="202"/>
      <c r="FY3" s="202"/>
      <c r="FZ3" s="202"/>
      <c r="GA3" s="202"/>
      <c r="GB3" s="202"/>
    </row>
    <row r="4" spans="1:184" x14ac:dyDescent="0.2">
      <c r="B4" s="203" t="s">
        <v>1497</v>
      </c>
      <c r="C4" s="204" t="s">
        <v>4574</v>
      </c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2"/>
      <c r="AX4" s="202"/>
      <c r="AY4" s="202"/>
      <c r="AZ4" s="202"/>
      <c r="BA4" s="202"/>
      <c r="BB4" s="202"/>
      <c r="BC4" s="202"/>
      <c r="BD4" s="202"/>
      <c r="BE4" s="202"/>
      <c r="BF4" s="202"/>
      <c r="BG4" s="202"/>
      <c r="BH4" s="202"/>
      <c r="BI4" s="202"/>
      <c r="BJ4" s="202"/>
      <c r="BK4" s="202"/>
      <c r="BL4" s="202"/>
      <c r="BM4" s="202"/>
      <c r="BN4" s="202"/>
      <c r="BO4" s="202"/>
      <c r="BP4" s="202"/>
      <c r="BQ4" s="202"/>
      <c r="BR4" s="202"/>
      <c r="BS4" s="202"/>
      <c r="BT4" s="202"/>
      <c r="BU4" s="202"/>
      <c r="BV4" s="202"/>
      <c r="BW4" s="202"/>
      <c r="BX4" s="202"/>
      <c r="BY4" s="202"/>
      <c r="BZ4" s="202"/>
      <c r="CA4" s="202"/>
      <c r="CB4" s="202"/>
      <c r="CC4" s="202"/>
      <c r="CD4" s="202"/>
      <c r="CE4" s="202"/>
      <c r="CF4" s="202"/>
      <c r="CG4" s="202"/>
      <c r="CH4" s="202"/>
      <c r="CI4" s="202"/>
      <c r="CJ4" s="202"/>
      <c r="CK4" s="202"/>
      <c r="CL4" s="202"/>
      <c r="CM4" s="202"/>
      <c r="CN4" s="202"/>
      <c r="CO4" s="202"/>
      <c r="CP4" s="202"/>
      <c r="CQ4" s="202"/>
      <c r="CR4" s="202"/>
      <c r="CS4" s="202"/>
      <c r="CT4" s="202"/>
      <c r="CU4" s="202"/>
      <c r="CV4" s="202"/>
      <c r="CW4" s="202"/>
      <c r="CX4" s="202"/>
      <c r="CY4" s="202"/>
      <c r="CZ4" s="202"/>
      <c r="DA4" s="202"/>
      <c r="DB4" s="202"/>
      <c r="DC4" s="202"/>
      <c r="DD4" s="202"/>
      <c r="DE4" s="202"/>
      <c r="DF4" s="202"/>
      <c r="DG4" s="202"/>
      <c r="DH4" s="202"/>
      <c r="DI4" s="202"/>
      <c r="DJ4" s="202"/>
      <c r="DK4" s="202"/>
      <c r="DL4" s="202"/>
      <c r="DM4" s="202"/>
      <c r="DN4" s="202"/>
      <c r="DO4" s="202"/>
      <c r="DP4" s="202"/>
      <c r="DQ4" s="202"/>
      <c r="DR4" s="202"/>
      <c r="DS4" s="202"/>
      <c r="DT4" s="202"/>
      <c r="DU4" s="202"/>
      <c r="DV4" s="202"/>
      <c r="DW4" s="202"/>
      <c r="DX4" s="202"/>
      <c r="DY4" s="202"/>
      <c r="DZ4" s="202"/>
      <c r="EA4" s="202"/>
      <c r="EB4" s="202"/>
      <c r="EC4" s="202"/>
      <c r="ED4" s="202"/>
      <c r="EE4" s="202"/>
      <c r="EF4" s="202"/>
      <c r="EG4" s="202"/>
      <c r="EH4" s="202"/>
      <c r="EI4" s="202"/>
      <c r="EJ4" s="202"/>
      <c r="EK4" s="202"/>
      <c r="EL4" s="202"/>
      <c r="EM4" s="202"/>
      <c r="EN4" s="202"/>
      <c r="EO4" s="202"/>
      <c r="EP4" s="202"/>
      <c r="EQ4" s="202"/>
      <c r="ER4" s="202"/>
      <c r="ES4" s="202"/>
      <c r="ET4" s="202"/>
      <c r="EU4" s="202"/>
      <c r="EV4" s="202"/>
      <c r="EW4" s="202"/>
      <c r="EX4" s="202"/>
      <c r="EY4" s="202"/>
      <c r="EZ4" s="202"/>
      <c r="FA4" s="202"/>
      <c r="FB4" s="202"/>
      <c r="FC4" s="202"/>
      <c r="FD4" s="202"/>
      <c r="FE4" s="202"/>
      <c r="FF4" s="202"/>
      <c r="FG4" s="202"/>
      <c r="FH4" s="202"/>
      <c r="FI4" s="202"/>
      <c r="FJ4" s="202"/>
      <c r="FK4" s="202"/>
      <c r="FL4" s="202"/>
      <c r="FM4" s="202"/>
      <c r="FN4" s="202"/>
      <c r="FO4" s="202"/>
      <c r="FP4" s="202"/>
      <c r="FQ4" s="202"/>
      <c r="FR4" s="202"/>
      <c r="FS4" s="202"/>
      <c r="FT4" s="202"/>
      <c r="FU4" s="202"/>
      <c r="FV4" s="202"/>
      <c r="FW4" s="202"/>
      <c r="FX4" s="202"/>
      <c r="FY4" s="202"/>
      <c r="FZ4" s="202"/>
      <c r="GA4" s="202"/>
      <c r="GB4" s="202"/>
    </row>
    <row r="5" spans="1:184" x14ac:dyDescent="0.2">
      <c r="B5" s="203" t="s">
        <v>1499</v>
      </c>
      <c r="C5" s="204" t="s">
        <v>71</v>
      </c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2"/>
      <c r="BO5" s="202"/>
      <c r="BP5" s="202"/>
      <c r="BQ5" s="202"/>
      <c r="BR5" s="202"/>
      <c r="BS5" s="202"/>
      <c r="BT5" s="202"/>
      <c r="BU5" s="202"/>
      <c r="BV5" s="202"/>
      <c r="BW5" s="202"/>
      <c r="BX5" s="202"/>
      <c r="BY5" s="202"/>
      <c r="BZ5" s="202"/>
      <c r="CA5" s="202"/>
      <c r="CB5" s="202"/>
      <c r="CC5" s="202"/>
      <c r="CD5" s="202"/>
      <c r="CE5" s="202"/>
      <c r="CF5" s="202"/>
      <c r="CG5" s="202"/>
      <c r="CH5" s="202"/>
      <c r="CI5" s="202"/>
      <c r="CJ5" s="202"/>
      <c r="CK5" s="202"/>
      <c r="CL5" s="202"/>
      <c r="CM5" s="202"/>
      <c r="CN5" s="202"/>
      <c r="CO5" s="202"/>
      <c r="CP5" s="202"/>
      <c r="CQ5" s="202"/>
      <c r="CR5" s="202"/>
      <c r="CS5" s="202"/>
      <c r="CT5" s="202"/>
      <c r="CU5" s="202"/>
      <c r="CV5" s="202"/>
      <c r="CW5" s="202"/>
      <c r="CX5" s="202"/>
      <c r="CY5" s="202"/>
      <c r="CZ5" s="202"/>
      <c r="DA5" s="202"/>
      <c r="DB5" s="202"/>
      <c r="DC5" s="202"/>
      <c r="DD5" s="202"/>
      <c r="DE5" s="202"/>
      <c r="DF5" s="202"/>
      <c r="DG5" s="202"/>
      <c r="DH5" s="202"/>
      <c r="DI5" s="202"/>
      <c r="DJ5" s="202"/>
      <c r="DK5" s="202"/>
      <c r="DL5" s="202"/>
      <c r="DM5" s="202"/>
      <c r="DN5" s="202"/>
      <c r="DO5" s="202"/>
      <c r="DP5" s="202"/>
      <c r="DQ5" s="202"/>
      <c r="DR5" s="202"/>
      <c r="DS5" s="202"/>
      <c r="DT5" s="202"/>
      <c r="DU5" s="202"/>
      <c r="DV5" s="202"/>
      <c r="DW5" s="202"/>
      <c r="DX5" s="202"/>
      <c r="DY5" s="202"/>
      <c r="DZ5" s="202"/>
      <c r="EA5" s="202"/>
      <c r="EB5" s="202"/>
      <c r="EC5" s="202"/>
      <c r="ED5" s="202"/>
      <c r="EE5" s="202"/>
      <c r="EF5" s="202"/>
      <c r="EG5" s="202"/>
      <c r="EH5" s="202"/>
      <c r="EI5" s="202"/>
      <c r="EJ5" s="202"/>
      <c r="EK5" s="202"/>
      <c r="EL5" s="202"/>
      <c r="EM5" s="202"/>
      <c r="EN5" s="202"/>
      <c r="EO5" s="202"/>
      <c r="EP5" s="202"/>
      <c r="EQ5" s="202"/>
      <c r="ER5" s="202"/>
      <c r="ES5" s="202"/>
      <c r="ET5" s="202"/>
      <c r="EU5" s="202"/>
      <c r="EV5" s="202"/>
      <c r="EW5" s="202"/>
      <c r="EX5" s="202"/>
      <c r="EY5" s="202"/>
      <c r="EZ5" s="202"/>
      <c r="FA5" s="202"/>
      <c r="FB5" s="202"/>
      <c r="FC5" s="202"/>
      <c r="FD5" s="202"/>
      <c r="FE5" s="202"/>
      <c r="FF5" s="202"/>
      <c r="FG5" s="202"/>
      <c r="FH5" s="202"/>
      <c r="FI5" s="202"/>
      <c r="FJ5" s="202"/>
      <c r="FK5" s="202"/>
      <c r="FL5" s="202"/>
      <c r="FM5" s="202"/>
      <c r="FN5" s="202"/>
      <c r="FO5" s="202"/>
      <c r="FP5" s="202"/>
      <c r="FQ5" s="202"/>
      <c r="FR5" s="202"/>
      <c r="FS5" s="202"/>
      <c r="FT5" s="202"/>
      <c r="FU5" s="202"/>
      <c r="FV5" s="202"/>
      <c r="FW5" s="202"/>
      <c r="FX5" s="202"/>
      <c r="FY5" s="202"/>
      <c r="FZ5" s="202"/>
      <c r="GA5" s="202"/>
      <c r="GB5" s="202"/>
    </row>
    <row r="6" spans="1:184" x14ac:dyDescent="0.2">
      <c r="A6" s="205" t="str">
        <f t="shared" ref="A6:A69" si="0">IFERROR(VALUE(LEFT(B6,4)),"")</f>
        <v/>
      </c>
      <c r="B6" s="203" t="s">
        <v>1500</v>
      </c>
      <c r="C6" s="204" t="s">
        <v>4972</v>
      </c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02"/>
      <c r="BR6" s="202"/>
      <c r="BS6" s="202"/>
      <c r="BT6" s="202"/>
      <c r="BU6" s="202"/>
      <c r="BV6" s="202"/>
      <c r="BW6" s="202"/>
      <c r="BX6" s="202"/>
      <c r="BY6" s="202"/>
      <c r="BZ6" s="202"/>
      <c r="CA6" s="202"/>
      <c r="CB6" s="202"/>
      <c r="CC6" s="202"/>
      <c r="CD6" s="202"/>
      <c r="CE6" s="202"/>
      <c r="CF6" s="202"/>
      <c r="CG6" s="202"/>
      <c r="CH6" s="202"/>
      <c r="CI6" s="202"/>
      <c r="CJ6" s="202"/>
      <c r="CK6" s="202"/>
      <c r="CL6" s="202"/>
      <c r="CM6" s="202"/>
      <c r="CN6" s="202"/>
      <c r="CO6" s="202"/>
      <c r="CP6" s="202"/>
      <c r="CQ6" s="202"/>
      <c r="CR6" s="202"/>
      <c r="CS6" s="202"/>
      <c r="CT6" s="202"/>
      <c r="CU6" s="202"/>
      <c r="CV6" s="202"/>
      <c r="CW6" s="202"/>
      <c r="CX6" s="202"/>
      <c r="CY6" s="202"/>
      <c r="CZ6" s="202"/>
      <c r="DA6" s="202"/>
      <c r="DB6" s="202"/>
      <c r="DC6" s="202"/>
      <c r="DD6" s="202"/>
      <c r="DE6" s="202"/>
      <c r="DF6" s="202"/>
      <c r="DG6" s="202"/>
      <c r="DH6" s="202"/>
      <c r="DI6" s="202"/>
      <c r="DJ6" s="202"/>
      <c r="DK6" s="202"/>
      <c r="DL6" s="202"/>
      <c r="DM6" s="202"/>
      <c r="DN6" s="202"/>
      <c r="DO6" s="202"/>
      <c r="DP6" s="202"/>
      <c r="DQ6" s="202"/>
      <c r="DR6" s="202"/>
      <c r="DS6" s="202"/>
      <c r="DT6" s="202"/>
      <c r="DU6" s="202"/>
      <c r="DV6" s="202"/>
      <c r="DW6" s="202"/>
      <c r="DX6" s="202"/>
      <c r="DY6" s="202"/>
      <c r="DZ6" s="202"/>
      <c r="EA6" s="202"/>
      <c r="EB6" s="202"/>
      <c r="EC6" s="202"/>
      <c r="ED6" s="202"/>
      <c r="EE6" s="202"/>
      <c r="EF6" s="202"/>
      <c r="EG6" s="202"/>
      <c r="EH6" s="202"/>
      <c r="EI6" s="202"/>
      <c r="EJ6" s="202"/>
      <c r="EK6" s="202"/>
      <c r="EL6" s="202"/>
      <c r="EM6" s="202"/>
      <c r="EN6" s="202"/>
      <c r="EO6" s="202"/>
      <c r="EP6" s="202"/>
      <c r="EQ6" s="202"/>
      <c r="ER6" s="202"/>
      <c r="ES6" s="202"/>
      <c r="ET6" s="202"/>
      <c r="EU6" s="202"/>
      <c r="EV6" s="202"/>
      <c r="EW6" s="202"/>
      <c r="EX6" s="202"/>
      <c r="EY6" s="202"/>
      <c r="EZ6" s="202"/>
      <c r="FA6" s="202"/>
      <c r="FB6" s="202"/>
      <c r="FC6" s="202"/>
      <c r="FD6" s="202"/>
      <c r="FE6" s="202"/>
      <c r="FF6" s="202"/>
      <c r="FG6" s="202"/>
      <c r="FH6" s="202"/>
      <c r="FI6" s="202"/>
      <c r="FJ6" s="202"/>
      <c r="FK6" s="202"/>
      <c r="FL6" s="202"/>
      <c r="FM6" s="202"/>
      <c r="FN6" s="202"/>
      <c r="FO6" s="202"/>
      <c r="FP6" s="202"/>
      <c r="FQ6" s="202"/>
      <c r="FR6" s="202"/>
      <c r="FS6" s="202"/>
      <c r="FT6" s="202"/>
      <c r="FU6" s="202"/>
      <c r="FV6" s="202"/>
      <c r="FW6" s="202"/>
      <c r="FX6" s="202"/>
      <c r="FY6" s="202"/>
      <c r="FZ6" s="202"/>
      <c r="GA6" s="202"/>
      <c r="GB6" s="202"/>
    </row>
    <row r="7" spans="1:184" x14ac:dyDescent="0.2">
      <c r="A7" s="205" t="str">
        <f t="shared" si="0"/>
        <v/>
      </c>
      <c r="B7" s="203" t="s">
        <v>1502</v>
      </c>
      <c r="C7" s="204" t="s">
        <v>1503</v>
      </c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2"/>
      <c r="BN7" s="202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  <c r="CK7" s="202"/>
      <c r="CL7" s="202"/>
      <c r="CM7" s="202"/>
      <c r="CN7" s="202"/>
      <c r="CO7" s="202"/>
      <c r="CP7" s="202"/>
      <c r="CQ7" s="202"/>
      <c r="CR7" s="202"/>
      <c r="CS7" s="202"/>
      <c r="CT7" s="202"/>
      <c r="CU7" s="202"/>
      <c r="CV7" s="202"/>
      <c r="CW7" s="202"/>
      <c r="CX7" s="202"/>
      <c r="CY7" s="202"/>
      <c r="CZ7" s="202"/>
      <c r="DA7" s="202"/>
      <c r="DB7" s="202"/>
      <c r="DC7" s="202"/>
      <c r="DD7" s="202"/>
      <c r="DE7" s="202"/>
      <c r="DF7" s="202"/>
      <c r="DG7" s="202"/>
      <c r="DH7" s="202"/>
      <c r="DI7" s="202"/>
      <c r="DJ7" s="202"/>
      <c r="DK7" s="202"/>
      <c r="DL7" s="202"/>
      <c r="DM7" s="202"/>
      <c r="DN7" s="202"/>
      <c r="DO7" s="202"/>
      <c r="DP7" s="202"/>
      <c r="DQ7" s="202"/>
      <c r="DR7" s="202"/>
      <c r="DS7" s="202"/>
      <c r="DT7" s="202"/>
      <c r="DU7" s="202"/>
      <c r="DV7" s="202"/>
      <c r="DW7" s="202"/>
      <c r="DX7" s="202"/>
      <c r="DY7" s="202"/>
      <c r="DZ7" s="202"/>
      <c r="EA7" s="202"/>
      <c r="EB7" s="202"/>
      <c r="EC7" s="202"/>
      <c r="ED7" s="202"/>
      <c r="EE7" s="202"/>
      <c r="EF7" s="202"/>
      <c r="EG7" s="202"/>
      <c r="EH7" s="202"/>
      <c r="EI7" s="202"/>
      <c r="EJ7" s="202"/>
      <c r="EK7" s="202"/>
      <c r="EL7" s="202"/>
      <c r="EM7" s="202"/>
      <c r="EN7" s="202"/>
      <c r="EO7" s="202"/>
      <c r="EP7" s="202"/>
      <c r="EQ7" s="202"/>
      <c r="ER7" s="202"/>
      <c r="ES7" s="202"/>
      <c r="ET7" s="202"/>
      <c r="EU7" s="202"/>
      <c r="EV7" s="202"/>
      <c r="EW7" s="202"/>
      <c r="EX7" s="202"/>
      <c r="EY7" s="202"/>
      <c r="EZ7" s="202"/>
      <c r="FA7" s="202"/>
      <c r="FB7" s="202"/>
      <c r="FC7" s="202"/>
      <c r="FD7" s="202"/>
      <c r="FE7" s="202"/>
      <c r="FF7" s="202"/>
      <c r="FG7" s="202"/>
      <c r="FH7" s="202"/>
      <c r="FI7" s="202"/>
      <c r="FJ7" s="202"/>
      <c r="FK7" s="202"/>
      <c r="FL7" s="202"/>
      <c r="FM7" s="202"/>
      <c r="FN7" s="202"/>
      <c r="FO7" s="202"/>
      <c r="FP7" s="202"/>
      <c r="FQ7" s="202"/>
      <c r="FR7" s="202"/>
      <c r="FS7" s="202"/>
      <c r="FT7" s="202"/>
      <c r="FU7" s="202"/>
      <c r="FV7" s="202"/>
      <c r="FW7" s="202"/>
      <c r="FX7" s="202"/>
      <c r="FY7" s="202"/>
      <c r="FZ7" s="202"/>
      <c r="GA7" s="202"/>
      <c r="GB7" s="202"/>
    </row>
    <row r="8" spans="1:184" x14ac:dyDescent="0.2">
      <c r="A8" s="205" t="str">
        <f t="shared" si="0"/>
        <v/>
      </c>
      <c r="B8" s="203" t="s">
        <v>1504</v>
      </c>
      <c r="C8" s="204" t="s">
        <v>1505</v>
      </c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2"/>
      <c r="BN8" s="202"/>
      <c r="BO8" s="202"/>
      <c r="BP8" s="202"/>
      <c r="BQ8" s="202"/>
      <c r="BR8" s="202"/>
      <c r="BS8" s="202"/>
      <c r="BT8" s="202"/>
      <c r="BU8" s="202"/>
      <c r="BV8" s="202"/>
      <c r="BW8" s="202"/>
      <c r="BX8" s="202"/>
      <c r="BY8" s="202"/>
      <c r="BZ8" s="202"/>
      <c r="CA8" s="202"/>
      <c r="CB8" s="202"/>
      <c r="CC8" s="202"/>
      <c r="CD8" s="202"/>
      <c r="CE8" s="202"/>
      <c r="CF8" s="202"/>
      <c r="CG8" s="202"/>
      <c r="CH8" s="202"/>
      <c r="CI8" s="202"/>
      <c r="CJ8" s="202"/>
      <c r="CK8" s="202"/>
      <c r="CL8" s="202"/>
      <c r="CM8" s="202"/>
      <c r="CN8" s="202"/>
      <c r="CO8" s="202"/>
      <c r="CP8" s="202"/>
      <c r="CQ8" s="202"/>
      <c r="CR8" s="202"/>
      <c r="CS8" s="202"/>
      <c r="CT8" s="202"/>
      <c r="CU8" s="202"/>
      <c r="CV8" s="202"/>
      <c r="CW8" s="202"/>
      <c r="CX8" s="202"/>
      <c r="CY8" s="202"/>
      <c r="CZ8" s="202"/>
      <c r="DA8" s="202"/>
      <c r="DB8" s="202"/>
      <c r="DC8" s="202"/>
      <c r="DD8" s="202"/>
      <c r="DE8" s="202"/>
      <c r="DF8" s="202"/>
      <c r="DG8" s="202"/>
      <c r="DH8" s="202"/>
      <c r="DI8" s="202"/>
      <c r="DJ8" s="202"/>
      <c r="DK8" s="202"/>
      <c r="DL8" s="202"/>
      <c r="DM8" s="202"/>
      <c r="DN8" s="202"/>
      <c r="DO8" s="202"/>
      <c r="DP8" s="202"/>
      <c r="DQ8" s="202"/>
      <c r="DR8" s="202"/>
      <c r="DS8" s="202"/>
      <c r="DT8" s="202"/>
      <c r="DU8" s="202"/>
      <c r="DV8" s="202"/>
      <c r="DW8" s="202"/>
      <c r="DX8" s="202"/>
      <c r="DY8" s="202"/>
      <c r="DZ8" s="202"/>
      <c r="EA8" s="202"/>
      <c r="EB8" s="202"/>
      <c r="EC8" s="202"/>
      <c r="ED8" s="202"/>
      <c r="EE8" s="202"/>
      <c r="EF8" s="202"/>
      <c r="EG8" s="202"/>
      <c r="EH8" s="202"/>
      <c r="EI8" s="202"/>
      <c r="EJ8" s="202"/>
      <c r="EK8" s="202"/>
      <c r="EL8" s="202"/>
      <c r="EM8" s="202"/>
      <c r="EN8" s="202"/>
      <c r="EO8" s="202"/>
      <c r="EP8" s="202"/>
      <c r="EQ8" s="202"/>
      <c r="ER8" s="202"/>
      <c r="ES8" s="202"/>
      <c r="ET8" s="202"/>
      <c r="EU8" s="202"/>
      <c r="EV8" s="202"/>
      <c r="EW8" s="202"/>
      <c r="EX8" s="202"/>
      <c r="EY8" s="202"/>
      <c r="EZ8" s="202"/>
      <c r="FA8" s="202"/>
      <c r="FB8" s="202"/>
      <c r="FC8" s="202"/>
      <c r="FD8" s="202"/>
      <c r="FE8" s="202"/>
      <c r="FF8" s="202"/>
      <c r="FG8" s="202"/>
      <c r="FH8" s="202"/>
      <c r="FI8" s="202"/>
      <c r="FJ8" s="202"/>
      <c r="FK8" s="202"/>
      <c r="FL8" s="202"/>
      <c r="FM8" s="202"/>
      <c r="FN8" s="202"/>
      <c r="FO8" s="202"/>
      <c r="FP8" s="202"/>
      <c r="FQ8" s="202"/>
      <c r="FR8" s="202"/>
      <c r="FS8" s="202"/>
      <c r="FT8" s="202"/>
      <c r="FU8" s="202"/>
      <c r="FV8" s="202"/>
      <c r="FW8" s="202"/>
      <c r="FX8" s="202"/>
      <c r="FY8" s="202"/>
      <c r="FZ8" s="202"/>
      <c r="GA8" s="202"/>
      <c r="GB8" s="202"/>
    </row>
    <row r="9" spans="1:184" x14ac:dyDescent="0.2">
      <c r="A9" s="205" t="str">
        <f t="shared" si="0"/>
        <v/>
      </c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2"/>
      <c r="BN9" s="202"/>
      <c r="BO9" s="202"/>
      <c r="BP9" s="202"/>
      <c r="BQ9" s="202"/>
      <c r="BR9" s="202"/>
      <c r="BS9" s="202"/>
      <c r="BT9" s="202"/>
      <c r="BU9" s="202"/>
      <c r="BV9" s="202"/>
      <c r="BW9" s="202"/>
      <c r="BX9" s="202"/>
      <c r="BY9" s="202"/>
      <c r="BZ9" s="202"/>
      <c r="CA9" s="202"/>
      <c r="CB9" s="202"/>
      <c r="CC9" s="202"/>
      <c r="CD9" s="202"/>
      <c r="CE9" s="202"/>
      <c r="CF9" s="202"/>
      <c r="CG9" s="202"/>
      <c r="CH9" s="202"/>
      <c r="CI9" s="202"/>
      <c r="CJ9" s="202"/>
      <c r="CK9" s="202"/>
      <c r="CL9" s="202"/>
      <c r="CM9" s="202"/>
      <c r="CN9" s="202"/>
      <c r="CO9" s="202"/>
      <c r="CP9" s="202"/>
      <c r="CQ9" s="202"/>
      <c r="CR9" s="202"/>
      <c r="CS9" s="202"/>
      <c r="CT9" s="202"/>
      <c r="CU9" s="202"/>
      <c r="CV9" s="202"/>
      <c r="CW9" s="202"/>
      <c r="CX9" s="202"/>
      <c r="CY9" s="202"/>
      <c r="CZ9" s="202"/>
      <c r="DA9" s="202"/>
      <c r="DB9" s="202"/>
      <c r="DC9" s="202"/>
      <c r="DD9" s="202"/>
      <c r="DE9" s="202"/>
      <c r="DF9" s="202"/>
      <c r="DG9" s="202"/>
      <c r="DH9" s="202"/>
      <c r="DI9" s="202"/>
      <c r="DJ9" s="202"/>
      <c r="DK9" s="202"/>
      <c r="DL9" s="202"/>
      <c r="DM9" s="202"/>
      <c r="DN9" s="202"/>
      <c r="DO9" s="202"/>
      <c r="DP9" s="202"/>
      <c r="DQ9" s="202"/>
      <c r="DR9" s="202"/>
      <c r="DS9" s="202"/>
      <c r="DT9" s="202"/>
      <c r="DU9" s="202"/>
      <c r="DV9" s="202"/>
      <c r="DW9" s="202"/>
      <c r="DX9" s="202"/>
      <c r="DY9" s="202"/>
      <c r="DZ9" s="202"/>
      <c r="EA9" s="202"/>
      <c r="EB9" s="202"/>
      <c r="EC9" s="202"/>
      <c r="ED9" s="202"/>
      <c r="EE9" s="202"/>
      <c r="EF9" s="202"/>
      <c r="EG9" s="202"/>
      <c r="EH9" s="202"/>
      <c r="EI9" s="202"/>
      <c r="EJ9" s="202"/>
      <c r="EK9" s="202"/>
      <c r="EL9" s="202"/>
      <c r="EM9" s="202"/>
      <c r="EN9" s="202"/>
      <c r="EO9" s="202"/>
      <c r="EP9" s="202"/>
      <c r="EQ9" s="202"/>
      <c r="ER9" s="202"/>
      <c r="ES9" s="202"/>
      <c r="ET9" s="202"/>
      <c r="EU9" s="202"/>
      <c r="EV9" s="202"/>
      <c r="EW9" s="202"/>
      <c r="EX9" s="202"/>
      <c r="EY9" s="202"/>
      <c r="EZ9" s="202"/>
      <c r="FA9" s="202"/>
      <c r="FB9" s="202"/>
      <c r="FC9" s="202"/>
      <c r="FD9" s="202"/>
      <c r="FE9" s="202"/>
      <c r="FF9" s="202"/>
      <c r="FG9" s="202"/>
      <c r="FH9" s="202"/>
      <c r="FI9" s="202"/>
      <c r="FJ9" s="202"/>
      <c r="FK9" s="202"/>
      <c r="FL9" s="202"/>
      <c r="FM9" s="202"/>
      <c r="FN9" s="202"/>
      <c r="FO9" s="202"/>
      <c r="FP9" s="202"/>
      <c r="FQ9" s="202"/>
      <c r="FR9" s="202"/>
      <c r="FS9" s="202"/>
      <c r="FT9" s="202"/>
      <c r="FU9" s="202"/>
      <c r="FV9" s="202"/>
      <c r="FW9" s="202"/>
      <c r="FX9" s="202"/>
      <c r="FY9" s="202"/>
      <c r="FZ9" s="202"/>
      <c r="GA9" s="202"/>
      <c r="GB9" s="202"/>
    </row>
    <row r="10" spans="1:184" s="207" customFormat="1" ht="39" customHeight="1" x14ac:dyDescent="0.2">
      <c r="A10" s="205" t="str">
        <f t="shared" si="0"/>
        <v/>
      </c>
      <c r="B10" s="401" t="s">
        <v>4973</v>
      </c>
      <c r="C10" s="403" t="s">
        <v>4972</v>
      </c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  <c r="T10" s="404"/>
      <c r="U10" s="404"/>
      <c r="V10" s="404"/>
      <c r="W10" s="404"/>
      <c r="X10" s="404"/>
      <c r="Y10" s="404"/>
      <c r="Z10" s="404"/>
      <c r="AA10" s="404"/>
      <c r="AB10" s="404"/>
      <c r="AC10" s="404"/>
      <c r="AD10" s="404"/>
      <c r="AE10" s="404"/>
      <c r="AF10" s="404"/>
      <c r="AG10" s="405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26"/>
      <c r="BB10" s="226"/>
      <c r="BC10" s="226"/>
      <c r="BD10" s="226"/>
      <c r="BE10" s="226"/>
      <c r="BF10" s="226"/>
      <c r="BG10" s="226"/>
      <c r="BH10" s="226"/>
      <c r="BI10" s="226"/>
      <c r="BJ10" s="226"/>
      <c r="BK10" s="226"/>
      <c r="BL10" s="226"/>
      <c r="BM10" s="226"/>
      <c r="BN10" s="226"/>
      <c r="BO10" s="226"/>
      <c r="BP10" s="226"/>
      <c r="BQ10" s="226"/>
      <c r="BR10" s="226"/>
      <c r="BS10" s="226"/>
      <c r="BT10" s="226"/>
      <c r="BU10" s="226"/>
      <c r="BV10" s="226"/>
      <c r="BW10" s="226"/>
      <c r="BX10" s="226"/>
      <c r="BY10" s="226"/>
      <c r="BZ10" s="226"/>
      <c r="CA10" s="226"/>
      <c r="CB10" s="226"/>
      <c r="CC10" s="226"/>
      <c r="CD10" s="226"/>
      <c r="CE10" s="226"/>
      <c r="CF10" s="226"/>
      <c r="CG10" s="226"/>
      <c r="CH10" s="226"/>
      <c r="CI10" s="226"/>
      <c r="CJ10" s="226"/>
      <c r="CK10" s="226"/>
      <c r="CL10" s="226"/>
      <c r="CM10" s="226"/>
      <c r="CN10" s="226"/>
      <c r="CO10" s="226"/>
      <c r="CP10" s="226"/>
      <c r="CQ10" s="226"/>
      <c r="CR10" s="226"/>
      <c r="CS10" s="226"/>
      <c r="CT10" s="226"/>
      <c r="CU10" s="226"/>
      <c r="CV10" s="226"/>
      <c r="CW10" s="226"/>
      <c r="CX10" s="226"/>
      <c r="CY10" s="226"/>
      <c r="CZ10" s="226"/>
      <c r="DA10" s="226"/>
      <c r="DB10" s="226"/>
      <c r="DC10" s="226"/>
      <c r="DD10" s="226"/>
      <c r="DE10" s="226"/>
      <c r="DF10" s="226"/>
      <c r="DG10" s="226"/>
      <c r="DH10" s="226"/>
      <c r="DI10" s="226"/>
      <c r="DJ10" s="226"/>
      <c r="DK10" s="226"/>
      <c r="DL10" s="226"/>
      <c r="DM10" s="226"/>
      <c r="DN10" s="226"/>
      <c r="DO10" s="226"/>
      <c r="DP10" s="226"/>
      <c r="DQ10" s="226"/>
      <c r="DR10" s="226"/>
      <c r="DS10" s="226"/>
      <c r="DT10" s="226"/>
      <c r="DU10" s="226"/>
      <c r="DV10" s="226"/>
      <c r="DW10" s="226"/>
      <c r="DX10" s="226"/>
      <c r="DY10" s="226"/>
      <c r="DZ10" s="226"/>
      <c r="EA10" s="226"/>
      <c r="EB10" s="226"/>
      <c r="EC10" s="226"/>
      <c r="ED10" s="226"/>
      <c r="EE10" s="226"/>
      <c r="EF10" s="226"/>
      <c r="EG10" s="226"/>
      <c r="EH10" s="226"/>
      <c r="EI10" s="226"/>
      <c r="EJ10" s="226"/>
      <c r="EK10" s="226"/>
      <c r="EL10" s="226"/>
      <c r="EM10" s="226"/>
      <c r="EN10" s="226"/>
      <c r="EO10" s="226"/>
      <c r="EP10" s="226"/>
      <c r="EQ10" s="226"/>
      <c r="ER10" s="226"/>
      <c r="ES10" s="226"/>
      <c r="ET10" s="226"/>
      <c r="EU10" s="226"/>
      <c r="EV10" s="226"/>
      <c r="EW10" s="226"/>
      <c r="EX10" s="226"/>
      <c r="EY10" s="226"/>
      <c r="EZ10" s="226"/>
      <c r="FA10" s="226"/>
      <c r="FB10" s="226"/>
      <c r="FC10" s="226"/>
      <c r="FD10" s="226"/>
      <c r="FE10" s="226"/>
      <c r="FF10" s="226"/>
      <c r="FG10" s="226"/>
      <c r="FH10" s="226"/>
      <c r="FI10" s="226"/>
      <c r="FJ10" s="226"/>
      <c r="FK10" s="226"/>
      <c r="FL10" s="226"/>
      <c r="FM10" s="226"/>
      <c r="FN10" s="226"/>
      <c r="FO10" s="226"/>
      <c r="FP10" s="226"/>
      <c r="FQ10" s="226"/>
      <c r="FR10" s="226"/>
      <c r="FS10" s="226"/>
      <c r="FT10" s="226"/>
      <c r="FU10" s="226"/>
      <c r="FV10" s="226"/>
      <c r="FW10" s="226"/>
      <c r="FX10" s="226"/>
      <c r="FY10" s="226"/>
      <c r="FZ10" s="226"/>
      <c r="GA10" s="226"/>
      <c r="GB10" s="226"/>
    </row>
    <row r="11" spans="1:184" s="207" customFormat="1" ht="39" customHeight="1" x14ac:dyDescent="0.2">
      <c r="A11" s="205" t="str">
        <f t="shared" si="0"/>
        <v/>
      </c>
      <c r="B11" s="402"/>
      <c r="C11" s="406" t="s">
        <v>1507</v>
      </c>
      <c r="D11" s="408" t="s">
        <v>4244</v>
      </c>
      <c r="E11" s="409"/>
      <c r="F11" s="409"/>
      <c r="G11" s="409"/>
      <c r="H11" s="409"/>
      <c r="I11" s="410"/>
      <c r="J11" s="408" t="s">
        <v>2962</v>
      </c>
      <c r="K11" s="409"/>
      <c r="L11" s="409"/>
      <c r="M11" s="409"/>
      <c r="N11" s="409"/>
      <c r="O11" s="410"/>
      <c r="P11" s="408" t="s">
        <v>2963</v>
      </c>
      <c r="Q11" s="409"/>
      <c r="R11" s="409"/>
      <c r="S11" s="409"/>
      <c r="T11" s="409"/>
      <c r="U11" s="410"/>
      <c r="V11" s="408" t="s">
        <v>4245</v>
      </c>
      <c r="W11" s="409"/>
      <c r="X11" s="409"/>
      <c r="Y11" s="409"/>
      <c r="Z11" s="409"/>
      <c r="AA11" s="410"/>
      <c r="AB11" s="408" t="s">
        <v>2965</v>
      </c>
      <c r="AC11" s="409"/>
      <c r="AD11" s="409"/>
      <c r="AE11" s="409"/>
      <c r="AF11" s="409"/>
      <c r="AG11" s="410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26"/>
      <c r="BB11" s="226"/>
      <c r="BC11" s="226"/>
      <c r="BD11" s="226"/>
      <c r="BE11" s="226"/>
      <c r="BF11" s="226"/>
      <c r="BG11" s="226"/>
      <c r="BH11" s="226"/>
      <c r="BI11" s="226"/>
      <c r="BJ11" s="226"/>
      <c r="BK11" s="226"/>
      <c r="BL11" s="226"/>
      <c r="BM11" s="226"/>
      <c r="BN11" s="226"/>
      <c r="BO11" s="226"/>
      <c r="BP11" s="226"/>
      <c r="BQ11" s="226"/>
      <c r="BR11" s="226"/>
      <c r="BS11" s="226"/>
      <c r="BT11" s="226"/>
      <c r="BU11" s="226"/>
      <c r="BV11" s="226"/>
      <c r="BW11" s="226"/>
      <c r="BX11" s="226"/>
      <c r="BY11" s="226"/>
      <c r="BZ11" s="226"/>
      <c r="CA11" s="226"/>
      <c r="CB11" s="226"/>
      <c r="CC11" s="226"/>
      <c r="CD11" s="226"/>
      <c r="CE11" s="226"/>
      <c r="CF11" s="226"/>
      <c r="CG11" s="226"/>
      <c r="CH11" s="226"/>
      <c r="CI11" s="226"/>
      <c r="CJ11" s="226"/>
      <c r="CK11" s="226"/>
      <c r="CL11" s="226"/>
      <c r="CM11" s="226"/>
      <c r="CN11" s="226"/>
      <c r="CO11" s="226"/>
      <c r="CP11" s="226"/>
      <c r="CQ11" s="226"/>
      <c r="CR11" s="226"/>
      <c r="CS11" s="226"/>
      <c r="CT11" s="226"/>
      <c r="CU11" s="226"/>
      <c r="CV11" s="226"/>
      <c r="CW11" s="226"/>
      <c r="CX11" s="226"/>
      <c r="CY11" s="226"/>
      <c r="CZ11" s="226"/>
      <c r="DA11" s="226"/>
      <c r="DB11" s="226"/>
      <c r="DC11" s="226"/>
      <c r="DD11" s="226"/>
      <c r="DE11" s="226"/>
      <c r="DF11" s="226"/>
      <c r="DG11" s="226"/>
      <c r="DH11" s="226"/>
      <c r="DI11" s="226"/>
      <c r="DJ11" s="226"/>
      <c r="DK11" s="226"/>
      <c r="DL11" s="226"/>
      <c r="DM11" s="226"/>
      <c r="DN11" s="226"/>
      <c r="DO11" s="226"/>
      <c r="DP11" s="226"/>
      <c r="DQ11" s="226"/>
      <c r="DR11" s="226"/>
      <c r="DS11" s="226"/>
      <c r="DT11" s="226"/>
      <c r="DU11" s="226"/>
      <c r="DV11" s="226"/>
      <c r="DW11" s="226"/>
      <c r="DX11" s="226"/>
      <c r="DY11" s="226"/>
      <c r="DZ11" s="226"/>
      <c r="EA11" s="226"/>
      <c r="EB11" s="226"/>
      <c r="EC11" s="226"/>
      <c r="ED11" s="226"/>
      <c r="EE11" s="226"/>
      <c r="EF11" s="226"/>
      <c r="EG11" s="226"/>
      <c r="EH11" s="226"/>
      <c r="EI11" s="226"/>
      <c r="EJ11" s="226"/>
      <c r="EK11" s="226"/>
      <c r="EL11" s="226"/>
      <c r="EM11" s="226"/>
      <c r="EN11" s="226"/>
      <c r="EO11" s="226"/>
      <c r="EP11" s="226"/>
      <c r="EQ11" s="226"/>
      <c r="ER11" s="226"/>
      <c r="ES11" s="226"/>
      <c r="ET11" s="226"/>
      <c r="EU11" s="226"/>
      <c r="EV11" s="226"/>
      <c r="EW11" s="226"/>
      <c r="EX11" s="226"/>
      <c r="EY11" s="226"/>
      <c r="EZ11" s="226"/>
      <c r="FA11" s="226"/>
      <c r="FB11" s="226"/>
      <c r="FC11" s="226"/>
      <c r="FD11" s="226"/>
      <c r="FE11" s="226"/>
      <c r="FF11" s="226"/>
      <c r="FG11" s="226"/>
      <c r="FH11" s="226"/>
      <c r="FI11" s="226"/>
      <c r="FJ11" s="226"/>
      <c r="FK11" s="226"/>
      <c r="FL11" s="226"/>
      <c r="FM11" s="226"/>
      <c r="FN11" s="226"/>
      <c r="FO11" s="226"/>
      <c r="FP11" s="226"/>
      <c r="FQ11" s="226"/>
      <c r="FR11" s="226"/>
      <c r="FS11" s="226"/>
      <c r="FT11" s="226"/>
      <c r="FU11" s="226"/>
      <c r="FV11" s="226"/>
      <c r="FW11" s="226"/>
      <c r="FX11" s="226"/>
      <c r="FY11" s="226"/>
      <c r="FZ11" s="226"/>
      <c r="GA11" s="226"/>
      <c r="GB11" s="226"/>
    </row>
    <row r="12" spans="1:184" s="207" customFormat="1" ht="39" customHeight="1" x14ac:dyDescent="0.2">
      <c r="A12" s="205" t="str">
        <f t="shared" si="0"/>
        <v/>
      </c>
      <c r="B12" s="402"/>
      <c r="C12" s="407"/>
      <c r="D12" s="208" t="s">
        <v>89</v>
      </c>
      <c r="E12" s="208" t="s">
        <v>90</v>
      </c>
      <c r="F12" s="399" t="s">
        <v>1513</v>
      </c>
      <c r="G12" s="400"/>
      <c r="H12" s="399" t="s">
        <v>1514</v>
      </c>
      <c r="I12" s="400"/>
      <c r="J12" s="208" t="s">
        <v>89</v>
      </c>
      <c r="K12" s="208" t="s">
        <v>90</v>
      </c>
      <c r="L12" s="399" t="s">
        <v>1513</v>
      </c>
      <c r="M12" s="400"/>
      <c r="N12" s="399" t="s">
        <v>1514</v>
      </c>
      <c r="O12" s="400"/>
      <c r="P12" s="208" t="s">
        <v>89</v>
      </c>
      <c r="Q12" s="208" t="s">
        <v>90</v>
      </c>
      <c r="R12" s="399" t="s">
        <v>1513</v>
      </c>
      <c r="S12" s="400"/>
      <c r="T12" s="399" t="s">
        <v>1514</v>
      </c>
      <c r="U12" s="400"/>
      <c r="V12" s="208" t="s">
        <v>89</v>
      </c>
      <c r="W12" s="208" t="s">
        <v>90</v>
      </c>
      <c r="X12" s="399" t="s">
        <v>1513</v>
      </c>
      <c r="Y12" s="400"/>
      <c r="Z12" s="399" t="s">
        <v>1514</v>
      </c>
      <c r="AA12" s="400"/>
      <c r="AB12" s="208" t="s">
        <v>89</v>
      </c>
      <c r="AC12" s="208" t="s">
        <v>90</v>
      </c>
      <c r="AD12" s="399" t="s">
        <v>1513</v>
      </c>
      <c r="AE12" s="400"/>
      <c r="AF12" s="399" t="s">
        <v>1514</v>
      </c>
      <c r="AG12" s="400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26"/>
      <c r="BB12" s="226"/>
      <c r="BC12" s="226"/>
      <c r="BD12" s="226"/>
      <c r="BE12" s="226"/>
      <c r="BF12" s="226"/>
      <c r="BG12" s="226"/>
      <c r="BH12" s="226"/>
      <c r="BI12" s="226"/>
      <c r="BJ12" s="226"/>
      <c r="BK12" s="226"/>
      <c r="BL12" s="226"/>
      <c r="BM12" s="226"/>
      <c r="BN12" s="226"/>
      <c r="BO12" s="226"/>
      <c r="BP12" s="226"/>
      <c r="BQ12" s="226"/>
      <c r="BR12" s="226"/>
      <c r="BS12" s="226"/>
      <c r="BT12" s="226"/>
      <c r="BU12" s="226"/>
      <c r="BV12" s="226"/>
      <c r="BW12" s="226"/>
      <c r="BX12" s="226"/>
      <c r="BY12" s="226"/>
      <c r="BZ12" s="226"/>
      <c r="CA12" s="226"/>
      <c r="CB12" s="226"/>
      <c r="CC12" s="226"/>
      <c r="CD12" s="226"/>
      <c r="CE12" s="226"/>
      <c r="CF12" s="226"/>
      <c r="CG12" s="226"/>
      <c r="CH12" s="226"/>
      <c r="CI12" s="226"/>
      <c r="CJ12" s="226"/>
      <c r="CK12" s="226"/>
      <c r="CL12" s="226"/>
      <c r="CM12" s="226"/>
      <c r="CN12" s="226"/>
      <c r="CO12" s="226"/>
      <c r="CP12" s="226"/>
      <c r="CQ12" s="226"/>
      <c r="CR12" s="226"/>
      <c r="CS12" s="226"/>
      <c r="CT12" s="226"/>
      <c r="CU12" s="226"/>
      <c r="CV12" s="226"/>
      <c r="CW12" s="226"/>
      <c r="CX12" s="226"/>
      <c r="CY12" s="226"/>
      <c r="CZ12" s="226"/>
      <c r="DA12" s="226"/>
      <c r="DB12" s="226"/>
      <c r="DC12" s="226"/>
      <c r="DD12" s="226"/>
      <c r="DE12" s="226"/>
      <c r="DF12" s="226"/>
      <c r="DG12" s="226"/>
      <c r="DH12" s="226"/>
      <c r="DI12" s="226"/>
      <c r="DJ12" s="226"/>
      <c r="DK12" s="226"/>
      <c r="DL12" s="226"/>
      <c r="DM12" s="226"/>
      <c r="DN12" s="226"/>
      <c r="DO12" s="226"/>
      <c r="DP12" s="226"/>
      <c r="DQ12" s="226"/>
      <c r="DR12" s="226"/>
      <c r="DS12" s="226"/>
      <c r="DT12" s="226"/>
      <c r="DU12" s="226"/>
      <c r="DV12" s="226"/>
      <c r="DW12" s="226"/>
      <c r="DX12" s="226"/>
      <c r="DY12" s="226"/>
      <c r="DZ12" s="226"/>
      <c r="EA12" s="226"/>
      <c r="EB12" s="226"/>
      <c r="EC12" s="226"/>
      <c r="ED12" s="226"/>
      <c r="EE12" s="226"/>
      <c r="EF12" s="226"/>
      <c r="EG12" s="226"/>
      <c r="EH12" s="226"/>
      <c r="EI12" s="226"/>
      <c r="EJ12" s="226"/>
      <c r="EK12" s="226"/>
      <c r="EL12" s="226"/>
      <c r="EM12" s="226"/>
      <c r="EN12" s="226"/>
      <c r="EO12" s="226"/>
      <c r="EP12" s="226"/>
      <c r="EQ12" s="226"/>
      <c r="ER12" s="226"/>
      <c r="ES12" s="226"/>
      <c r="ET12" s="226"/>
      <c r="EU12" s="226"/>
      <c r="EV12" s="226"/>
      <c r="EW12" s="226"/>
      <c r="EX12" s="226"/>
      <c r="EY12" s="226"/>
      <c r="EZ12" s="226"/>
      <c r="FA12" s="226"/>
      <c r="FB12" s="226"/>
      <c r="FC12" s="226"/>
      <c r="FD12" s="226"/>
      <c r="FE12" s="226"/>
      <c r="FF12" s="226"/>
      <c r="FG12" s="226"/>
      <c r="FH12" s="226"/>
      <c r="FI12" s="226"/>
      <c r="FJ12" s="226"/>
      <c r="FK12" s="226"/>
      <c r="FL12" s="226"/>
      <c r="FM12" s="226"/>
      <c r="FN12" s="226"/>
      <c r="FO12" s="226"/>
      <c r="FP12" s="226"/>
      <c r="FQ12" s="226"/>
      <c r="FR12" s="226"/>
      <c r="FS12" s="226"/>
      <c r="FT12" s="226"/>
      <c r="FU12" s="226"/>
      <c r="FV12" s="226"/>
      <c r="FW12" s="226"/>
      <c r="FX12" s="226"/>
      <c r="FY12" s="226"/>
      <c r="FZ12" s="226"/>
      <c r="GA12" s="226"/>
      <c r="GB12" s="226"/>
    </row>
    <row r="13" spans="1:184" s="207" customFormat="1" ht="39" customHeight="1" x14ac:dyDescent="0.2">
      <c r="A13" s="205" t="str">
        <f t="shared" si="0"/>
        <v/>
      </c>
      <c r="B13" s="209" t="s">
        <v>15</v>
      </c>
      <c r="C13" s="407"/>
      <c r="D13" s="210" t="s">
        <v>85</v>
      </c>
      <c r="E13" s="210" t="s">
        <v>85</v>
      </c>
      <c r="F13" s="210" t="s">
        <v>1515</v>
      </c>
      <c r="G13" s="210" t="s">
        <v>1516</v>
      </c>
      <c r="H13" s="210" t="s">
        <v>1515</v>
      </c>
      <c r="I13" s="210" t="s">
        <v>1516</v>
      </c>
      <c r="J13" s="210" t="s">
        <v>85</v>
      </c>
      <c r="K13" s="210" t="s">
        <v>85</v>
      </c>
      <c r="L13" s="210" t="s">
        <v>1515</v>
      </c>
      <c r="M13" s="210" t="s">
        <v>1516</v>
      </c>
      <c r="N13" s="210" t="s">
        <v>1515</v>
      </c>
      <c r="O13" s="210" t="s">
        <v>1516</v>
      </c>
      <c r="P13" s="210" t="s">
        <v>85</v>
      </c>
      <c r="Q13" s="210" t="s">
        <v>85</v>
      </c>
      <c r="R13" s="210" t="s">
        <v>1515</v>
      </c>
      <c r="S13" s="210" t="s">
        <v>1516</v>
      </c>
      <c r="T13" s="210" t="s">
        <v>1515</v>
      </c>
      <c r="U13" s="210" t="s">
        <v>1516</v>
      </c>
      <c r="V13" s="210" t="s">
        <v>85</v>
      </c>
      <c r="W13" s="210" t="s">
        <v>85</v>
      </c>
      <c r="X13" s="210" t="s">
        <v>1515</v>
      </c>
      <c r="Y13" s="210" t="s">
        <v>1516</v>
      </c>
      <c r="Z13" s="210" t="s">
        <v>1515</v>
      </c>
      <c r="AA13" s="210" t="s">
        <v>1516</v>
      </c>
      <c r="AB13" s="210" t="s">
        <v>85</v>
      </c>
      <c r="AC13" s="210" t="s">
        <v>85</v>
      </c>
      <c r="AD13" s="210" t="s">
        <v>1515</v>
      </c>
      <c r="AE13" s="210" t="s">
        <v>1516</v>
      </c>
      <c r="AF13" s="210" t="s">
        <v>1515</v>
      </c>
      <c r="AG13" s="210" t="s">
        <v>1516</v>
      </c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26"/>
      <c r="BB13" s="226"/>
      <c r="BC13" s="226"/>
      <c r="BD13" s="226"/>
      <c r="BE13" s="226"/>
      <c r="BF13" s="226"/>
      <c r="BG13" s="226"/>
      <c r="BH13" s="226"/>
      <c r="BI13" s="226"/>
      <c r="BJ13" s="226"/>
      <c r="BK13" s="226"/>
      <c r="BL13" s="226"/>
      <c r="BM13" s="226"/>
      <c r="BN13" s="226"/>
      <c r="BO13" s="226"/>
      <c r="BP13" s="226"/>
      <c r="BQ13" s="226"/>
      <c r="BR13" s="226"/>
      <c r="BS13" s="226"/>
      <c r="BT13" s="226"/>
      <c r="BU13" s="226"/>
      <c r="BV13" s="226"/>
      <c r="BW13" s="226"/>
      <c r="BX13" s="226"/>
      <c r="BY13" s="226"/>
      <c r="BZ13" s="226"/>
      <c r="CA13" s="226"/>
      <c r="CB13" s="226"/>
      <c r="CC13" s="226"/>
      <c r="CD13" s="226"/>
      <c r="CE13" s="226"/>
      <c r="CF13" s="226"/>
      <c r="CG13" s="226"/>
      <c r="CH13" s="226"/>
      <c r="CI13" s="226"/>
      <c r="CJ13" s="226"/>
      <c r="CK13" s="226"/>
      <c r="CL13" s="226"/>
      <c r="CM13" s="226"/>
      <c r="CN13" s="226"/>
      <c r="CO13" s="226"/>
      <c r="CP13" s="226"/>
      <c r="CQ13" s="226"/>
      <c r="CR13" s="226"/>
      <c r="CS13" s="226"/>
      <c r="CT13" s="226"/>
      <c r="CU13" s="226"/>
      <c r="CV13" s="226"/>
      <c r="CW13" s="226"/>
      <c r="CX13" s="226"/>
      <c r="CY13" s="226"/>
      <c r="CZ13" s="226"/>
      <c r="DA13" s="226"/>
      <c r="DB13" s="226"/>
      <c r="DC13" s="226"/>
      <c r="DD13" s="226"/>
      <c r="DE13" s="226"/>
      <c r="DF13" s="226"/>
      <c r="DG13" s="226"/>
      <c r="DH13" s="226"/>
      <c r="DI13" s="226"/>
      <c r="DJ13" s="226"/>
      <c r="DK13" s="226"/>
      <c r="DL13" s="226"/>
      <c r="DM13" s="226"/>
      <c r="DN13" s="226"/>
      <c r="DO13" s="226"/>
      <c r="DP13" s="226"/>
      <c r="DQ13" s="226"/>
      <c r="DR13" s="226"/>
      <c r="DS13" s="226"/>
      <c r="DT13" s="226"/>
      <c r="DU13" s="226"/>
      <c r="DV13" s="226"/>
      <c r="DW13" s="226"/>
      <c r="DX13" s="226"/>
      <c r="DY13" s="226"/>
      <c r="DZ13" s="226"/>
      <c r="EA13" s="226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26"/>
      <c r="EO13" s="226"/>
      <c r="EP13" s="226"/>
      <c r="EQ13" s="226"/>
      <c r="ER13" s="226"/>
      <c r="ES13" s="226"/>
      <c r="ET13" s="226"/>
      <c r="EU13" s="226"/>
      <c r="EV13" s="226"/>
      <c r="EW13" s="226"/>
      <c r="EX13" s="226"/>
      <c r="EY13" s="226"/>
      <c r="EZ13" s="226"/>
      <c r="FA13" s="226"/>
      <c r="FB13" s="226"/>
      <c r="FC13" s="226"/>
      <c r="FD13" s="226"/>
      <c r="FE13" s="226"/>
      <c r="FF13" s="226"/>
      <c r="FG13" s="226"/>
      <c r="FH13" s="226"/>
      <c r="FI13" s="226"/>
      <c r="FJ13" s="226"/>
      <c r="FK13" s="226"/>
      <c r="FL13" s="226"/>
      <c r="FM13" s="226"/>
      <c r="FN13" s="226"/>
      <c r="FO13" s="226"/>
      <c r="FP13" s="226"/>
      <c r="FQ13" s="226"/>
      <c r="FR13" s="226"/>
      <c r="FS13" s="226"/>
      <c r="FT13" s="226"/>
      <c r="FU13" s="226"/>
      <c r="FV13" s="226"/>
      <c r="FW13" s="226"/>
      <c r="FX13" s="226"/>
      <c r="FY13" s="226"/>
      <c r="FZ13" s="226"/>
      <c r="GA13" s="226"/>
      <c r="GB13" s="226"/>
    </row>
    <row r="14" spans="1:184" x14ac:dyDescent="0.2">
      <c r="A14" s="205">
        <f t="shared" si="0"/>
        <v>70</v>
      </c>
      <c r="B14" s="204" t="s">
        <v>1526</v>
      </c>
      <c r="C14" s="211">
        <v>30</v>
      </c>
      <c r="D14" s="212">
        <v>36.599998474121094</v>
      </c>
      <c r="E14" s="213">
        <v>0.5</v>
      </c>
      <c r="F14" s="211">
        <v>28</v>
      </c>
      <c r="G14" s="211">
        <v>2</v>
      </c>
      <c r="H14" s="214" t="s">
        <v>1950</v>
      </c>
      <c r="I14" s="214" t="s">
        <v>1951</v>
      </c>
      <c r="J14" s="212">
        <v>5.8000001907348633</v>
      </c>
      <c r="K14" s="213">
        <v>0.48</v>
      </c>
      <c r="L14" s="211">
        <v>26</v>
      </c>
      <c r="M14" s="211">
        <v>4</v>
      </c>
      <c r="N14" s="214" t="s">
        <v>2047</v>
      </c>
      <c r="O14" s="214" t="s">
        <v>2048</v>
      </c>
      <c r="P14" s="212">
        <v>11.5</v>
      </c>
      <c r="Q14" s="213">
        <v>0.52</v>
      </c>
      <c r="R14" s="211">
        <v>23</v>
      </c>
      <c r="S14" s="211">
        <v>7</v>
      </c>
      <c r="T14" s="214" t="s">
        <v>4246</v>
      </c>
      <c r="U14" s="214" t="s">
        <v>4247</v>
      </c>
      <c r="V14" s="212">
        <v>10</v>
      </c>
      <c r="W14" s="213">
        <v>0.5</v>
      </c>
      <c r="X14" s="211">
        <v>25</v>
      </c>
      <c r="Y14" s="211">
        <v>5</v>
      </c>
      <c r="Z14" s="214" t="s">
        <v>1651</v>
      </c>
      <c r="AA14" s="214" t="s">
        <v>1652</v>
      </c>
      <c r="AB14" s="212">
        <v>9.3000001907348633</v>
      </c>
      <c r="AC14" s="213">
        <v>0.49</v>
      </c>
      <c r="AD14" s="211">
        <v>27</v>
      </c>
      <c r="AE14" s="211">
        <v>3</v>
      </c>
      <c r="AF14" s="214" t="s">
        <v>1755</v>
      </c>
      <c r="AG14" s="214" t="s">
        <v>1756</v>
      </c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  <c r="ER14" s="202"/>
      <c r="ES14" s="202"/>
      <c r="ET14" s="202"/>
      <c r="EU14" s="202"/>
      <c r="EV14" s="202"/>
      <c r="EW14" s="202"/>
      <c r="EX14" s="202"/>
      <c r="EY14" s="202"/>
      <c r="EZ14" s="202"/>
      <c r="FA14" s="202"/>
      <c r="FB14" s="202"/>
      <c r="FC14" s="202"/>
      <c r="FD14" s="202"/>
      <c r="FE14" s="202"/>
      <c r="FF14" s="202"/>
      <c r="FG14" s="202"/>
      <c r="FH14" s="202"/>
      <c r="FI14" s="202"/>
      <c r="FJ14" s="202"/>
      <c r="FK14" s="202"/>
      <c r="FL14" s="202"/>
      <c r="FM14" s="202"/>
      <c r="FN14" s="202"/>
      <c r="FO14" s="202"/>
      <c r="FP14" s="202"/>
      <c r="FQ14" s="202"/>
      <c r="FR14" s="202"/>
      <c r="FS14" s="202"/>
      <c r="FT14" s="202"/>
      <c r="FU14" s="202"/>
      <c r="FV14" s="202"/>
      <c r="FW14" s="202"/>
      <c r="FX14" s="202"/>
      <c r="FY14" s="202"/>
      <c r="FZ14" s="202"/>
      <c r="GA14" s="202"/>
      <c r="GB14" s="202"/>
    </row>
    <row r="15" spans="1:184" x14ac:dyDescent="0.2">
      <c r="A15" s="205">
        <f t="shared" si="0"/>
        <v>71</v>
      </c>
      <c r="B15" s="215" t="s">
        <v>1535</v>
      </c>
      <c r="C15" s="216">
        <v>153</v>
      </c>
      <c r="D15" s="217">
        <v>33.299999237060547</v>
      </c>
      <c r="E15" s="218">
        <v>0.46</v>
      </c>
      <c r="F15" s="216">
        <v>135</v>
      </c>
      <c r="G15" s="216">
        <v>18</v>
      </c>
      <c r="H15" s="219" t="s">
        <v>1925</v>
      </c>
      <c r="I15" s="219" t="s">
        <v>1926</v>
      </c>
      <c r="J15" s="217">
        <v>5.4000000953674316</v>
      </c>
      <c r="K15" s="218">
        <v>0.45</v>
      </c>
      <c r="L15" s="216">
        <v>132</v>
      </c>
      <c r="M15" s="216">
        <v>21</v>
      </c>
      <c r="N15" s="219" t="s">
        <v>4295</v>
      </c>
      <c r="O15" s="219" t="s">
        <v>4296</v>
      </c>
      <c r="P15" s="217">
        <v>10.399999618530273</v>
      </c>
      <c r="Q15" s="218">
        <v>0.47</v>
      </c>
      <c r="R15" s="216">
        <v>128</v>
      </c>
      <c r="S15" s="216">
        <v>25</v>
      </c>
      <c r="T15" s="219" t="s">
        <v>4974</v>
      </c>
      <c r="U15" s="219" t="s">
        <v>4975</v>
      </c>
      <c r="V15" s="217">
        <v>9</v>
      </c>
      <c r="W15" s="218">
        <v>0.45</v>
      </c>
      <c r="X15" s="216">
        <v>131</v>
      </c>
      <c r="Y15" s="216">
        <v>22</v>
      </c>
      <c r="Z15" s="219" t="s">
        <v>4380</v>
      </c>
      <c r="AA15" s="219" t="s">
        <v>4381</v>
      </c>
      <c r="AB15" s="217">
        <v>8.5</v>
      </c>
      <c r="AC15" s="218">
        <v>0.45</v>
      </c>
      <c r="AD15" s="216">
        <v>143</v>
      </c>
      <c r="AE15" s="216">
        <v>10</v>
      </c>
      <c r="AF15" s="219" t="s">
        <v>4062</v>
      </c>
      <c r="AG15" s="219" t="s">
        <v>4063</v>
      </c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2"/>
      <c r="FE15" s="202"/>
      <c r="FF15" s="202"/>
      <c r="FG15" s="202"/>
      <c r="FH15" s="202"/>
      <c r="FI15" s="202"/>
      <c r="FJ15" s="202"/>
      <c r="FK15" s="202"/>
      <c r="FL15" s="202"/>
      <c r="FM15" s="202"/>
      <c r="FN15" s="202"/>
      <c r="FO15" s="202"/>
      <c r="FP15" s="202"/>
      <c r="FQ15" s="202"/>
      <c r="FR15" s="202"/>
      <c r="FS15" s="202"/>
      <c r="FT15" s="202"/>
      <c r="FU15" s="202"/>
      <c r="FV15" s="202"/>
      <c r="FW15" s="202"/>
      <c r="FX15" s="202"/>
      <c r="FY15" s="202"/>
      <c r="FZ15" s="202"/>
      <c r="GA15" s="202"/>
      <c r="GB15" s="202"/>
    </row>
    <row r="16" spans="1:184" x14ac:dyDescent="0.2">
      <c r="A16" s="205">
        <f t="shared" si="0"/>
        <v>73</v>
      </c>
      <c r="B16" s="204" t="s">
        <v>1550</v>
      </c>
      <c r="C16" s="211">
        <v>57</v>
      </c>
      <c r="D16" s="212">
        <v>26.399999618530273</v>
      </c>
      <c r="E16" s="213">
        <v>0.36</v>
      </c>
      <c r="F16" s="211">
        <v>55</v>
      </c>
      <c r="G16" s="211">
        <v>2</v>
      </c>
      <c r="H16" s="214" t="s">
        <v>2430</v>
      </c>
      <c r="I16" s="214" t="s">
        <v>2431</v>
      </c>
      <c r="J16" s="212">
        <v>4.1999998092651367</v>
      </c>
      <c r="K16" s="213">
        <v>0.35</v>
      </c>
      <c r="L16" s="211">
        <v>55</v>
      </c>
      <c r="M16" s="211">
        <v>2</v>
      </c>
      <c r="N16" s="214" t="s">
        <v>2430</v>
      </c>
      <c r="O16" s="214" t="s">
        <v>2431</v>
      </c>
      <c r="P16" s="212">
        <v>7.5999999046325684</v>
      </c>
      <c r="Q16" s="213">
        <v>0.35</v>
      </c>
      <c r="R16" s="211">
        <v>56</v>
      </c>
      <c r="S16" s="211">
        <v>1</v>
      </c>
      <c r="T16" s="214" t="s">
        <v>2472</v>
      </c>
      <c r="U16" s="214" t="s">
        <v>2473</v>
      </c>
      <c r="V16" s="212">
        <v>7.4000000953674316</v>
      </c>
      <c r="W16" s="213">
        <v>0.37</v>
      </c>
      <c r="X16" s="211">
        <v>54</v>
      </c>
      <c r="Y16" s="211">
        <v>3</v>
      </c>
      <c r="Z16" s="214" t="s">
        <v>2418</v>
      </c>
      <c r="AA16" s="214" t="s">
        <v>2419</v>
      </c>
      <c r="AB16" s="212">
        <v>7.1999998092651367</v>
      </c>
      <c r="AC16" s="213">
        <v>0.38</v>
      </c>
      <c r="AD16" s="211">
        <v>54</v>
      </c>
      <c r="AE16" s="211">
        <v>3</v>
      </c>
      <c r="AF16" s="214" t="s">
        <v>2418</v>
      </c>
      <c r="AG16" s="214" t="s">
        <v>2419</v>
      </c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  <c r="ER16" s="202"/>
      <c r="ES16" s="202"/>
      <c r="ET16" s="202"/>
      <c r="EU16" s="202"/>
      <c r="EV16" s="202"/>
      <c r="EW16" s="202"/>
      <c r="EX16" s="202"/>
      <c r="EY16" s="202"/>
      <c r="EZ16" s="202"/>
      <c r="FA16" s="202"/>
      <c r="FB16" s="202"/>
      <c r="FC16" s="202"/>
      <c r="FD16" s="202"/>
      <c r="FE16" s="202"/>
      <c r="FF16" s="202"/>
      <c r="FG16" s="202"/>
      <c r="FH16" s="202"/>
      <c r="FI16" s="202"/>
      <c r="FJ16" s="202"/>
      <c r="FK16" s="202"/>
      <c r="FL16" s="202"/>
      <c r="FM16" s="202"/>
      <c r="FN16" s="202"/>
      <c r="FO16" s="202"/>
      <c r="FP16" s="202"/>
      <c r="FQ16" s="202"/>
      <c r="FR16" s="202"/>
      <c r="FS16" s="202"/>
      <c r="FT16" s="202"/>
      <c r="FU16" s="202"/>
      <c r="FV16" s="202"/>
      <c r="FW16" s="202"/>
      <c r="FX16" s="202"/>
      <c r="FY16" s="202"/>
      <c r="FZ16" s="202"/>
      <c r="GA16" s="202"/>
      <c r="GB16" s="202"/>
    </row>
    <row r="17" spans="1:185" x14ac:dyDescent="0.2">
      <c r="A17" s="205">
        <f t="shared" si="0"/>
        <v>91</v>
      </c>
      <c r="B17" s="215" t="s">
        <v>1564</v>
      </c>
      <c r="C17" s="216">
        <v>223</v>
      </c>
      <c r="D17" s="217">
        <v>34.299999237060547</v>
      </c>
      <c r="E17" s="218">
        <v>0.47</v>
      </c>
      <c r="F17" s="216">
        <v>191</v>
      </c>
      <c r="G17" s="216">
        <v>32</v>
      </c>
      <c r="H17" s="219" t="s">
        <v>4976</v>
      </c>
      <c r="I17" s="219" t="s">
        <v>4977</v>
      </c>
      <c r="J17" s="217">
        <v>5.6999998092651367</v>
      </c>
      <c r="K17" s="218">
        <v>0.47</v>
      </c>
      <c r="L17" s="216">
        <v>185</v>
      </c>
      <c r="M17" s="216">
        <v>38</v>
      </c>
      <c r="N17" s="219" t="s">
        <v>1952</v>
      </c>
      <c r="O17" s="219" t="s">
        <v>1953</v>
      </c>
      <c r="P17" s="217">
        <v>10.199999809265137</v>
      </c>
      <c r="Q17" s="218">
        <v>0.46</v>
      </c>
      <c r="R17" s="216">
        <v>190</v>
      </c>
      <c r="S17" s="216">
        <v>33</v>
      </c>
      <c r="T17" s="219" t="s">
        <v>4611</v>
      </c>
      <c r="U17" s="219" t="s">
        <v>4612</v>
      </c>
      <c r="V17" s="217">
        <v>9.6000003814697266</v>
      </c>
      <c r="W17" s="218">
        <v>0.48</v>
      </c>
      <c r="X17" s="216">
        <v>176</v>
      </c>
      <c r="Y17" s="216">
        <v>47</v>
      </c>
      <c r="Z17" s="219" t="s">
        <v>4978</v>
      </c>
      <c r="AA17" s="219" t="s">
        <v>4979</v>
      </c>
      <c r="AB17" s="217">
        <v>8.8999996185302734</v>
      </c>
      <c r="AC17" s="218">
        <v>0.47</v>
      </c>
      <c r="AD17" s="216">
        <v>195</v>
      </c>
      <c r="AE17" s="216">
        <v>28</v>
      </c>
      <c r="AF17" s="219" t="s">
        <v>4980</v>
      </c>
      <c r="AG17" s="219" t="s">
        <v>4981</v>
      </c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  <c r="ER17" s="202"/>
      <c r="ES17" s="202"/>
      <c r="ET17" s="202"/>
      <c r="EU17" s="202"/>
      <c r="EV17" s="202"/>
      <c r="EW17" s="202"/>
      <c r="EX17" s="202"/>
      <c r="EY17" s="202"/>
      <c r="EZ17" s="202"/>
      <c r="FA17" s="202"/>
      <c r="FB17" s="202"/>
      <c r="FC17" s="202"/>
      <c r="FD17" s="202"/>
      <c r="FE17" s="202"/>
      <c r="FF17" s="202"/>
      <c r="FG17" s="202"/>
      <c r="FH17" s="202"/>
      <c r="FI17" s="202"/>
      <c r="FJ17" s="202"/>
      <c r="FK17" s="202"/>
      <c r="FL17" s="202"/>
      <c r="FM17" s="202"/>
      <c r="FN17" s="202"/>
      <c r="FO17" s="202"/>
      <c r="FP17" s="202"/>
      <c r="FQ17" s="202"/>
      <c r="FR17" s="202"/>
      <c r="FS17" s="202"/>
      <c r="FT17" s="202"/>
      <c r="FU17" s="202"/>
      <c r="FV17" s="202"/>
      <c r="FW17" s="202"/>
      <c r="FX17" s="202"/>
      <c r="FY17" s="202"/>
      <c r="FZ17" s="202"/>
      <c r="GA17" s="202"/>
      <c r="GB17" s="202"/>
    </row>
    <row r="18" spans="1:185" s="220" customFormat="1" x14ac:dyDescent="0.2">
      <c r="A18" s="205">
        <f t="shared" si="0"/>
        <v>92</v>
      </c>
      <c r="B18" s="204" t="s">
        <v>1575</v>
      </c>
      <c r="C18" s="211">
        <v>188</v>
      </c>
      <c r="D18" s="212">
        <v>34.299999237060547</v>
      </c>
      <c r="E18" s="213">
        <v>0.47</v>
      </c>
      <c r="F18" s="211">
        <v>169</v>
      </c>
      <c r="G18" s="211">
        <v>19</v>
      </c>
      <c r="H18" s="214" t="s">
        <v>4982</v>
      </c>
      <c r="I18" s="214" t="s">
        <v>4983</v>
      </c>
      <c r="J18" s="212">
        <v>5.4000000953674316</v>
      </c>
      <c r="K18" s="213">
        <v>0.45</v>
      </c>
      <c r="L18" s="211">
        <v>170</v>
      </c>
      <c r="M18" s="211">
        <v>18</v>
      </c>
      <c r="N18" s="214" t="s">
        <v>3533</v>
      </c>
      <c r="O18" s="214" t="s">
        <v>3534</v>
      </c>
      <c r="P18" s="212">
        <v>10.300000190734863</v>
      </c>
      <c r="Q18" s="213">
        <v>0.47</v>
      </c>
      <c r="R18" s="211">
        <v>169</v>
      </c>
      <c r="S18" s="211">
        <v>19</v>
      </c>
      <c r="T18" s="214" t="s">
        <v>4982</v>
      </c>
      <c r="U18" s="214" t="s">
        <v>4983</v>
      </c>
      <c r="V18" s="212">
        <v>9.6000003814697266</v>
      </c>
      <c r="W18" s="213">
        <v>0.48</v>
      </c>
      <c r="X18" s="211">
        <v>155</v>
      </c>
      <c r="Y18" s="211">
        <v>33</v>
      </c>
      <c r="Z18" s="214" t="s">
        <v>4984</v>
      </c>
      <c r="AA18" s="214" t="s">
        <v>4985</v>
      </c>
      <c r="AB18" s="212">
        <v>8.8999996185302734</v>
      </c>
      <c r="AC18" s="213">
        <v>0.47</v>
      </c>
      <c r="AD18" s="211">
        <v>167</v>
      </c>
      <c r="AE18" s="211">
        <v>21</v>
      </c>
      <c r="AF18" s="214" t="s">
        <v>4986</v>
      </c>
      <c r="AG18" s="214" t="s">
        <v>4987</v>
      </c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  <c r="ER18" s="202"/>
      <c r="ES18" s="202"/>
      <c r="ET18" s="202"/>
      <c r="EU18" s="202"/>
      <c r="EV18" s="202"/>
      <c r="EW18" s="202"/>
      <c r="EX18" s="202"/>
      <c r="EY18" s="202"/>
      <c r="EZ18" s="202"/>
      <c r="FA18" s="202"/>
      <c r="FB18" s="202"/>
      <c r="FC18" s="202"/>
      <c r="FD18" s="202"/>
      <c r="FE18" s="202"/>
      <c r="FF18" s="202"/>
      <c r="FG18" s="202"/>
      <c r="FH18" s="202"/>
      <c r="FI18" s="202"/>
      <c r="FJ18" s="202"/>
      <c r="FK18" s="202"/>
      <c r="FL18" s="202"/>
      <c r="FM18" s="202"/>
      <c r="FN18" s="202"/>
      <c r="FO18" s="202"/>
      <c r="FP18" s="202"/>
      <c r="FQ18" s="202"/>
      <c r="FR18" s="202"/>
      <c r="FS18" s="202"/>
      <c r="FT18" s="202"/>
      <c r="FU18" s="202"/>
      <c r="FV18" s="202"/>
      <c r="FW18" s="202"/>
      <c r="FX18" s="202"/>
      <c r="FY18" s="202"/>
      <c r="FZ18" s="202"/>
      <c r="GA18" s="202"/>
      <c r="GB18" s="202"/>
    </row>
    <row r="19" spans="1:185" x14ac:dyDescent="0.2">
      <c r="A19" s="205">
        <f t="shared" si="0"/>
        <v>122</v>
      </c>
      <c r="B19" s="215" t="s">
        <v>1626</v>
      </c>
      <c r="C19" s="216">
        <v>168</v>
      </c>
      <c r="D19" s="217">
        <v>35.400001525878906</v>
      </c>
      <c r="E19" s="218">
        <v>0.49</v>
      </c>
      <c r="F19" s="216">
        <v>148</v>
      </c>
      <c r="G19" s="216">
        <v>20</v>
      </c>
      <c r="H19" s="219" t="s">
        <v>4128</v>
      </c>
      <c r="I19" s="219" t="s">
        <v>4129</v>
      </c>
      <c r="J19" s="217">
        <v>5.8000001907348633</v>
      </c>
      <c r="K19" s="218">
        <v>0.48</v>
      </c>
      <c r="L19" s="216">
        <v>136</v>
      </c>
      <c r="M19" s="216">
        <v>32</v>
      </c>
      <c r="N19" s="219" t="s">
        <v>4312</v>
      </c>
      <c r="O19" s="219" t="s">
        <v>4313</v>
      </c>
      <c r="P19" s="217">
        <v>10.600000381469727</v>
      </c>
      <c r="Q19" s="218">
        <v>0.48</v>
      </c>
      <c r="R19" s="216">
        <v>147</v>
      </c>
      <c r="S19" s="216">
        <v>21</v>
      </c>
      <c r="T19" s="219" t="s">
        <v>2234</v>
      </c>
      <c r="U19" s="219" t="s">
        <v>2235</v>
      </c>
      <c r="V19" s="217">
        <v>10</v>
      </c>
      <c r="W19" s="218">
        <v>0.5</v>
      </c>
      <c r="X19" s="216">
        <v>134</v>
      </c>
      <c r="Y19" s="216">
        <v>34</v>
      </c>
      <c r="Z19" s="219" t="s">
        <v>4771</v>
      </c>
      <c r="AA19" s="219" t="s">
        <v>4772</v>
      </c>
      <c r="AB19" s="217">
        <v>9</v>
      </c>
      <c r="AC19" s="218">
        <v>0.47</v>
      </c>
      <c r="AD19" s="216">
        <v>151</v>
      </c>
      <c r="AE19" s="216">
        <v>17</v>
      </c>
      <c r="AF19" s="219" t="s">
        <v>4568</v>
      </c>
      <c r="AG19" s="219" t="s">
        <v>4569</v>
      </c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  <c r="ER19" s="202"/>
      <c r="ES19" s="202"/>
      <c r="ET19" s="202"/>
      <c r="EU19" s="202"/>
      <c r="EV19" s="202"/>
      <c r="EW19" s="202"/>
      <c r="EX19" s="202"/>
      <c r="EY19" s="202"/>
      <c r="EZ19" s="202"/>
      <c r="FA19" s="202"/>
      <c r="FB19" s="202"/>
      <c r="FC19" s="202"/>
      <c r="FD19" s="202"/>
      <c r="FE19" s="202"/>
      <c r="FF19" s="202"/>
      <c r="FG19" s="202"/>
      <c r="FH19" s="202"/>
      <c r="FI19" s="202"/>
      <c r="FJ19" s="202"/>
      <c r="FK19" s="202"/>
      <c r="FL19" s="202"/>
      <c r="FM19" s="202"/>
      <c r="FN19" s="202"/>
      <c r="FO19" s="202"/>
      <c r="FP19" s="202"/>
      <c r="FQ19" s="202"/>
      <c r="FR19" s="202"/>
      <c r="FS19" s="202"/>
      <c r="FT19" s="202"/>
      <c r="FU19" s="202"/>
      <c r="FV19" s="202"/>
      <c r="FW19" s="202"/>
      <c r="FX19" s="202"/>
      <c r="FY19" s="202"/>
      <c r="FZ19" s="202"/>
      <c r="GA19" s="202"/>
      <c r="GB19" s="202"/>
    </row>
    <row r="20" spans="1:185" x14ac:dyDescent="0.2">
      <c r="A20" s="205">
        <f t="shared" si="0"/>
        <v>231</v>
      </c>
      <c r="B20" s="204" t="s">
        <v>1671</v>
      </c>
      <c r="C20" s="211">
        <v>175</v>
      </c>
      <c r="D20" s="212">
        <v>32.700000762939453</v>
      </c>
      <c r="E20" s="213">
        <v>0.45</v>
      </c>
      <c r="F20" s="211">
        <v>165</v>
      </c>
      <c r="G20" s="211">
        <v>10</v>
      </c>
      <c r="H20" s="214" t="s">
        <v>1959</v>
      </c>
      <c r="I20" s="214" t="s">
        <v>1960</v>
      </c>
      <c r="J20" s="212">
        <v>5.1999998092651367</v>
      </c>
      <c r="K20" s="213">
        <v>0.44</v>
      </c>
      <c r="L20" s="211">
        <v>162</v>
      </c>
      <c r="M20" s="211">
        <v>13</v>
      </c>
      <c r="N20" s="214" t="s">
        <v>4619</v>
      </c>
      <c r="O20" s="214" t="s">
        <v>4620</v>
      </c>
      <c r="P20" s="212">
        <v>10</v>
      </c>
      <c r="Q20" s="213">
        <v>0.45</v>
      </c>
      <c r="R20" s="211">
        <v>160</v>
      </c>
      <c r="S20" s="211">
        <v>15</v>
      </c>
      <c r="T20" s="214" t="s">
        <v>2120</v>
      </c>
      <c r="U20" s="214" t="s">
        <v>2121</v>
      </c>
      <c r="V20" s="212">
        <v>9.1999998092651367</v>
      </c>
      <c r="W20" s="213">
        <v>0.46</v>
      </c>
      <c r="X20" s="211">
        <v>149</v>
      </c>
      <c r="Y20" s="211">
        <v>26</v>
      </c>
      <c r="Z20" s="214" t="s">
        <v>1786</v>
      </c>
      <c r="AA20" s="214" t="s">
        <v>1787</v>
      </c>
      <c r="AB20" s="212">
        <v>8.1999998092651367</v>
      </c>
      <c r="AC20" s="213">
        <v>0.43</v>
      </c>
      <c r="AD20" s="211">
        <v>166</v>
      </c>
      <c r="AE20" s="211">
        <v>9</v>
      </c>
      <c r="AF20" s="214" t="s">
        <v>4988</v>
      </c>
      <c r="AG20" s="214" t="s">
        <v>4989</v>
      </c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  <c r="ER20" s="202"/>
      <c r="ES20" s="202"/>
      <c r="ET20" s="202"/>
      <c r="EU20" s="202"/>
      <c r="EV20" s="202"/>
      <c r="EW20" s="202"/>
      <c r="EX20" s="202"/>
      <c r="EY20" s="202"/>
      <c r="EZ20" s="202"/>
      <c r="FA20" s="202"/>
      <c r="FB20" s="202"/>
      <c r="FC20" s="202"/>
      <c r="FD20" s="202"/>
      <c r="FE20" s="202"/>
      <c r="FF20" s="202"/>
      <c r="FG20" s="202"/>
      <c r="FH20" s="202"/>
      <c r="FI20" s="202"/>
      <c r="FJ20" s="202"/>
      <c r="FK20" s="202"/>
      <c r="FL20" s="202"/>
      <c r="FM20" s="202"/>
      <c r="FN20" s="202"/>
      <c r="FO20" s="202"/>
      <c r="FP20" s="202"/>
      <c r="FQ20" s="202"/>
      <c r="FR20" s="202"/>
      <c r="FS20" s="202"/>
      <c r="FT20" s="202"/>
      <c r="FU20" s="202"/>
      <c r="FV20" s="202"/>
      <c r="FW20" s="202"/>
      <c r="FX20" s="202"/>
      <c r="FY20" s="202"/>
      <c r="FZ20" s="202"/>
      <c r="GA20" s="202"/>
      <c r="GB20" s="202"/>
    </row>
    <row r="21" spans="1:185" x14ac:dyDescent="0.2">
      <c r="A21" s="205">
        <f t="shared" si="0"/>
        <v>241</v>
      </c>
      <c r="B21" s="215" t="s">
        <v>1682</v>
      </c>
      <c r="C21" s="216">
        <v>94</v>
      </c>
      <c r="D21" s="217">
        <v>31.5</v>
      </c>
      <c r="E21" s="218">
        <v>0.43</v>
      </c>
      <c r="F21" s="216">
        <v>89</v>
      </c>
      <c r="G21" s="216">
        <v>5</v>
      </c>
      <c r="H21" s="219" t="s">
        <v>2353</v>
      </c>
      <c r="I21" s="219" t="s">
        <v>2354</v>
      </c>
      <c r="J21" s="217">
        <v>5.4000000953674316</v>
      </c>
      <c r="K21" s="218">
        <v>0.45</v>
      </c>
      <c r="L21" s="216">
        <v>87</v>
      </c>
      <c r="M21" s="216">
        <v>7</v>
      </c>
      <c r="N21" s="219" t="s">
        <v>2287</v>
      </c>
      <c r="O21" s="219" t="s">
        <v>2288</v>
      </c>
      <c r="P21" s="217">
        <v>9.8999996185302734</v>
      </c>
      <c r="Q21" s="218">
        <v>0.45</v>
      </c>
      <c r="R21" s="216">
        <v>86</v>
      </c>
      <c r="S21" s="216">
        <v>8</v>
      </c>
      <c r="T21" s="219" t="s">
        <v>2714</v>
      </c>
      <c r="U21" s="219" t="s">
        <v>2715</v>
      </c>
      <c r="V21" s="217">
        <v>8.5</v>
      </c>
      <c r="W21" s="218">
        <v>0.43</v>
      </c>
      <c r="X21" s="216">
        <v>84</v>
      </c>
      <c r="Y21" s="216">
        <v>10</v>
      </c>
      <c r="Z21" s="219" t="s">
        <v>3226</v>
      </c>
      <c r="AA21" s="219" t="s">
        <v>3227</v>
      </c>
      <c r="AB21" s="217">
        <v>7.8000001907348633</v>
      </c>
      <c r="AC21" s="218">
        <v>0.41</v>
      </c>
      <c r="AD21" s="216">
        <v>92</v>
      </c>
      <c r="AE21" s="216">
        <v>2</v>
      </c>
      <c r="AF21" s="219" t="s">
        <v>2509</v>
      </c>
      <c r="AG21" s="219" t="s">
        <v>2510</v>
      </c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  <c r="ER21" s="202"/>
      <c r="ES21" s="202"/>
      <c r="ET21" s="202"/>
      <c r="EU21" s="202"/>
      <c r="EV21" s="202"/>
      <c r="EW21" s="202"/>
      <c r="EX21" s="202"/>
      <c r="EY21" s="202"/>
      <c r="EZ21" s="202"/>
      <c r="FA21" s="202"/>
      <c r="FB21" s="202"/>
      <c r="FC21" s="202"/>
      <c r="FD21" s="202"/>
      <c r="FE21" s="202"/>
      <c r="FF21" s="202"/>
      <c r="FG21" s="202"/>
      <c r="FH21" s="202"/>
      <c r="FI21" s="202"/>
      <c r="FJ21" s="202"/>
      <c r="FK21" s="202"/>
      <c r="FL21" s="202"/>
      <c r="FM21" s="202"/>
      <c r="FN21" s="202"/>
      <c r="FO21" s="202"/>
      <c r="FP21" s="202"/>
      <c r="FQ21" s="202"/>
      <c r="FR21" s="202"/>
      <c r="FS21" s="202"/>
      <c r="FT21" s="202"/>
      <c r="FU21" s="202"/>
      <c r="FV21" s="202"/>
      <c r="FW21" s="202"/>
      <c r="FX21" s="202"/>
      <c r="FY21" s="202"/>
      <c r="FZ21" s="202"/>
      <c r="GA21" s="202"/>
      <c r="GB21" s="202"/>
    </row>
    <row r="22" spans="1:185" x14ac:dyDescent="0.2">
      <c r="A22" s="205">
        <f t="shared" si="0"/>
        <v>332</v>
      </c>
      <c r="B22" s="204" t="s">
        <v>1733</v>
      </c>
      <c r="C22" s="211">
        <v>133</v>
      </c>
      <c r="D22" s="212">
        <v>29.799999237060547</v>
      </c>
      <c r="E22" s="213">
        <v>0.41</v>
      </c>
      <c r="F22" s="211">
        <v>127</v>
      </c>
      <c r="G22" s="211">
        <v>6</v>
      </c>
      <c r="H22" s="214" t="s">
        <v>3093</v>
      </c>
      <c r="I22" s="214" t="s">
        <v>3094</v>
      </c>
      <c r="J22" s="212">
        <v>5</v>
      </c>
      <c r="K22" s="213">
        <v>0.42</v>
      </c>
      <c r="L22" s="211">
        <v>122</v>
      </c>
      <c r="M22" s="211">
        <v>11</v>
      </c>
      <c r="N22" s="214" t="s">
        <v>2829</v>
      </c>
      <c r="O22" s="214" t="s">
        <v>2830</v>
      </c>
      <c r="P22" s="212">
        <v>9.1000003814697266</v>
      </c>
      <c r="Q22" s="213">
        <v>0.41</v>
      </c>
      <c r="R22" s="211">
        <v>123</v>
      </c>
      <c r="S22" s="211">
        <v>10</v>
      </c>
      <c r="T22" s="214" t="s">
        <v>4990</v>
      </c>
      <c r="U22" s="214" t="s">
        <v>4991</v>
      </c>
      <c r="V22" s="212">
        <v>8</v>
      </c>
      <c r="W22" s="213">
        <v>0.4</v>
      </c>
      <c r="X22" s="211">
        <v>121</v>
      </c>
      <c r="Y22" s="211">
        <v>12</v>
      </c>
      <c r="Z22" s="214" t="s">
        <v>4992</v>
      </c>
      <c r="AA22" s="214" t="s">
        <v>4993</v>
      </c>
      <c r="AB22" s="212">
        <v>7.6999998092651367</v>
      </c>
      <c r="AC22" s="213">
        <v>0.41</v>
      </c>
      <c r="AD22" s="211">
        <v>130</v>
      </c>
      <c r="AE22" s="211">
        <v>3</v>
      </c>
      <c r="AF22" s="214" t="s">
        <v>2559</v>
      </c>
      <c r="AG22" s="214" t="s">
        <v>2560</v>
      </c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2"/>
      <c r="DH22" s="202"/>
      <c r="DI22" s="202"/>
      <c r="DJ22" s="202"/>
      <c r="DK22" s="202"/>
      <c r="DL22" s="202"/>
      <c r="DM22" s="202"/>
      <c r="DN22" s="202"/>
      <c r="DO22" s="202"/>
      <c r="DP22" s="202"/>
      <c r="DQ22" s="202"/>
      <c r="DR22" s="202"/>
      <c r="DS22" s="202"/>
      <c r="DT22" s="202"/>
      <c r="DU22" s="202"/>
      <c r="DV22" s="202"/>
      <c r="DW22" s="202"/>
      <c r="DX22" s="202"/>
      <c r="DY22" s="202"/>
      <c r="DZ22" s="202"/>
      <c r="EA22" s="202"/>
      <c r="EB22" s="202"/>
      <c r="EC22" s="202"/>
      <c r="ED22" s="202"/>
      <c r="EE22" s="202"/>
      <c r="EF22" s="202"/>
      <c r="EG22" s="202"/>
      <c r="EH22" s="202"/>
      <c r="EI22" s="202"/>
      <c r="EJ22" s="202"/>
      <c r="EK22" s="202"/>
      <c r="EL22" s="202"/>
      <c r="EM22" s="202"/>
      <c r="EN22" s="202"/>
      <c r="EO22" s="202"/>
      <c r="EP22" s="202"/>
      <c r="EQ22" s="202"/>
      <c r="ER22" s="202"/>
      <c r="ES22" s="202"/>
      <c r="ET22" s="202"/>
      <c r="EU22" s="202"/>
      <c r="EV22" s="202"/>
      <c r="EW22" s="202"/>
      <c r="EX22" s="202"/>
      <c r="EY22" s="202"/>
      <c r="EZ22" s="202"/>
      <c r="FA22" s="202"/>
      <c r="FB22" s="202"/>
      <c r="FC22" s="202"/>
      <c r="FD22" s="202"/>
      <c r="FE22" s="202"/>
      <c r="FF22" s="202"/>
      <c r="FG22" s="202"/>
      <c r="FH22" s="202"/>
      <c r="FI22" s="202"/>
      <c r="FJ22" s="202"/>
      <c r="FK22" s="202"/>
      <c r="FL22" s="202"/>
      <c r="FM22" s="202"/>
      <c r="FN22" s="202"/>
      <c r="FO22" s="202"/>
      <c r="FP22" s="202"/>
      <c r="FQ22" s="202"/>
      <c r="FR22" s="202"/>
      <c r="FS22" s="202"/>
      <c r="FT22" s="202"/>
      <c r="FU22" s="202"/>
      <c r="FV22" s="202"/>
      <c r="FW22" s="202"/>
      <c r="FX22" s="202"/>
      <c r="FY22" s="202"/>
      <c r="FZ22" s="202"/>
      <c r="GA22" s="202"/>
      <c r="GB22" s="202"/>
    </row>
    <row r="23" spans="1:185" x14ac:dyDescent="0.2">
      <c r="A23" s="205">
        <f t="shared" si="0"/>
        <v>451</v>
      </c>
      <c r="B23" s="215" t="s">
        <v>1783</v>
      </c>
      <c r="C23" s="216">
        <v>198</v>
      </c>
      <c r="D23" s="217">
        <v>28.700000762939453</v>
      </c>
      <c r="E23" s="218">
        <v>0.39</v>
      </c>
      <c r="F23" s="216">
        <v>187</v>
      </c>
      <c r="G23" s="216">
        <v>11</v>
      </c>
      <c r="H23" s="219" t="s">
        <v>1649</v>
      </c>
      <c r="I23" s="219" t="s">
        <v>1650</v>
      </c>
      <c r="J23" s="217">
        <v>4.5</v>
      </c>
      <c r="K23" s="218">
        <v>0.38</v>
      </c>
      <c r="L23" s="216">
        <v>185</v>
      </c>
      <c r="M23" s="216">
        <v>13</v>
      </c>
      <c r="N23" s="219" t="s">
        <v>4994</v>
      </c>
      <c r="O23" s="219" t="s">
        <v>4995</v>
      </c>
      <c r="P23" s="217">
        <v>8.6999998092651367</v>
      </c>
      <c r="Q23" s="218">
        <v>0.39</v>
      </c>
      <c r="R23" s="216">
        <v>188</v>
      </c>
      <c r="S23" s="216">
        <v>10</v>
      </c>
      <c r="T23" s="219" t="s">
        <v>3260</v>
      </c>
      <c r="U23" s="219" t="s">
        <v>3261</v>
      </c>
      <c r="V23" s="217">
        <v>7.6999998092651367</v>
      </c>
      <c r="W23" s="218">
        <v>0.39</v>
      </c>
      <c r="X23" s="216">
        <v>179</v>
      </c>
      <c r="Y23" s="216">
        <v>19</v>
      </c>
      <c r="Z23" s="219" t="s">
        <v>4996</v>
      </c>
      <c r="AA23" s="219" t="s">
        <v>4997</v>
      </c>
      <c r="AB23" s="217">
        <v>7.8000001907348633</v>
      </c>
      <c r="AC23" s="218">
        <v>0.41</v>
      </c>
      <c r="AD23" s="216">
        <v>186</v>
      </c>
      <c r="AE23" s="216">
        <v>12</v>
      </c>
      <c r="AF23" s="219" t="s">
        <v>2777</v>
      </c>
      <c r="AG23" s="219" t="s">
        <v>2778</v>
      </c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2"/>
      <c r="DH23" s="202"/>
      <c r="DI23" s="202"/>
      <c r="DJ23" s="202"/>
      <c r="DK23" s="202"/>
      <c r="DL23" s="202"/>
      <c r="DM23" s="202"/>
      <c r="DN23" s="202"/>
      <c r="DO23" s="202"/>
      <c r="DP23" s="202"/>
      <c r="DQ23" s="202"/>
      <c r="DR23" s="202"/>
      <c r="DS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D23" s="202"/>
      <c r="EE23" s="202"/>
      <c r="EF23" s="202"/>
      <c r="EG23" s="202"/>
      <c r="EH23" s="202"/>
      <c r="EI23" s="202"/>
      <c r="EJ23" s="202"/>
      <c r="EK23" s="202"/>
      <c r="EL23" s="202"/>
      <c r="EM23" s="202"/>
      <c r="EN23" s="202"/>
      <c r="EO23" s="202"/>
      <c r="EP23" s="202"/>
      <c r="EQ23" s="202"/>
      <c r="ER23" s="202"/>
      <c r="ES23" s="202"/>
      <c r="ET23" s="202"/>
      <c r="EU23" s="202"/>
      <c r="EV23" s="202"/>
      <c r="EW23" s="202"/>
      <c r="EX23" s="202"/>
      <c r="EY23" s="202"/>
      <c r="EZ23" s="202"/>
      <c r="FA23" s="202"/>
      <c r="FB23" s="202"/>
      <c r="FC23" s="202"/>
      <c r="FD23" s="202"/>
      <c r="FE23" s="202"/>
      <c r="FF23" s="202"/>
      <c r="FG23" s="202"/>
      <c r="FH23" s="202"/>
      <c r="FI23" s="202"/>
      <c r="FJ23" s="202"/>
      <c r="FK23" s="202"/>
      <c r="FL23" s="202"/>
      <c r="FM23" s="202"/>
      <c r="FN23" s="202"/>
      <c r="FO23" s="202"/>
      <c r="FP23" s="202"/>
      <c r="FQ23" s="202"/>
      <c r="FR23" s="202"/>
      <c r="FS23" s="202"/>
      <c r="FT23" s="202"/>
      <c r="FU23" s="202"/>
      <c r="FV23" s="202"/>
      <c r="FW23" s="202"/>
      <c r="FX23" s="202"/>
      <c r="FY23" s="202"/>
      <c r="FZ23" s="202"/>
      <c r="GA23" s="202"/>
      <c r="GB23" s="202"/>
    </row>
    <row r="24" spans="1:185" x14ac:dyDescent="0.2">
      <c r="A24" s="205">
        <f t="shared" si="0"/>
        <v>651</v>
      </c>
      <c r="B24" s="204" t="s">
        <v>1844</v>
      </c>
      <c r="C24" s="211">
        <v>65</v>
      </c>
      <c r="D24" s="212">
        <v>24.299999237060547</v>
      </c>
      <c r="E24" s="213">
        <v>0.33</v>
      </c>
      <c r="F24" s="211">
        <v>65</v>
      </c>
      <c r="H24" s="214" t="s">
        <v>1545</v>
      </c>
      <c r="J24" s="212">
        <v>3.5</v>
      </c>
      <c r="K24" s="213">
        <v>0.28999999999999998</v>
      </c>
      <c r="L24" s="211">
        <v>65</v>
      </c>
      <c r="N24" s="214" t="s">
        <v>1545</v>
      </c>
      <c r="P24" s="212">
        <v>7.9000000953674316</v>
      </c>
      <c r="Q24" s="213">
        <v>0.36</v>
      </c>
      <c r="R24" s="211">
        <v>63</v>
      </c>
      <c r="S24" s="211">
        <v>2</v>
      </c>
      <c r="T24" s="214" t="s">
        <v>1598</v>
      </c>
      <c r="U24" s="214" t="s">
        <v>1599</v>
      </c>
      <c r="V24" s="212">
        <v>6.5999999046325684</v>
      </c>
      <c r="W24" s="213">
        <v>0.33</v>
      </c>
      <c r="X24" s="211">
        <v>65</v>
      </c>
      <c r="Z24" s="214" t="s">
        <v>1545</v>
      </c>
      <c r="AB24" s="212">
        <v>6.1999998092651367</v>
      </c>
      <c r="AC24" s="213">
        <v>0.33</v>
      </c>
      <c r="AD24" s="211">
        <v>65</v>
      </c>
      <c r="AF24" s="214" t="s">
        <v>1545</v>
      </c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02"/>
      <c r="DR24" s="202"/>
      <c r="DS24" s="202"/>
      <c r="DT24" s="202"/>
      <c r="DU24" s="202"/>
      <c r="DV24" s="202"/>
      <c r="DW24" s="202"/>
      <c r="DX24" s="202"/>
      <c r="DY24" s="202"/>
      <c r="DZ24" s="202"/>
      <c r="EA24" s="202"/>
      <c r="EB24" s="202"/>
      <c r="EC24" s="202"/>
      <c r="ED24" s="202"/>
      <c r="EE24" s="202"/>
      <c r="EF24" s="202"/>
      <c r="EG24" s="202"/>
      <c r="EH24" s="202"/>
      <c r="EI24" s="202"/>
      <c r="EJ24" s="202"/>
      <c r="EK24" s="202"/>
      <c r="EL24" s="202"/>
      <c r="EM24" s="202"/>
      <c r="EN24" s="202"/>
      <c r="EO24" s="202"/>
      <c r="EP24" s="202"/>
      <c r="EQ24" s="202"/>
      <c r="ER24" s="202"/>
      <c r="ES24" s="202"/>
      <c r="ET24" s="202"/>
      <c r="EU24" s="202"/>
      <c r="EV24" s="202"/>
      <c r="EW24" s="202"/>
      <c r="EX24" s="202"/>
      <c r="EY24" s="202"/>
      <c r="EZ24" s="202"/>
      <c r="FA24" s="202"/>
      <c r="FB24" s="202"/>
      <c r="FC24" s="202"/>
      <c r="FD24" s="202"/>
      <c r="FE24" s="202"/>
      <c r="FF24" s="202"/>
      <c r="FG24" s="202"/>
      <c r="FH24" s="202"/>
      <c r="FI24" s="202"/>
      <c r="FJ24" s="202"/>
      <c r="FK24" s="202"/>
      <c r="FL24" s="202"/>
      <c r="FM24" s="202"/>
      <c r="FN24" s="202"/>
      <c r="FO24" s="202"/>
      <c r="FP24" s="202"/>
      <c r="FQ24" s="202"/>
      <c r="FR24" s="202"/>
      <c r="FS24" s="202"/>
      <c r="FT24" s="202"/>
      <c r="FU24" s="202"/>
      <c r="FV24" s="202"/>
      <c r="FW24" s="202"/>
      <c r="FX24" s="202"/>
      <c r="FY24" s="202"/>
      <c r="FZ24" s="202"/>
      <c r="GA24" s="202"/>
      <c r="GB24" s="202"/>
      <c r="GC24" s="202"/>
    </row>
    <row r="25" spans="1:185" x14ac:dyDescent="0.2">
      <c r="A25" s="205">
        <f t="shared" si="0"/>
        <v>761</v>
      </c>
      <c r="B25" s="215" t="s">
        <v>1881</v>
      </c>
      <c r="C25" s="216">
        <v>84</v>
      </c>
      <c r="D25" s="217">
        <v>31.399999618530273</v>
      </c>
      <c r="E25" s="218">
        <v>0.43</v>
      </c>
      <c r="F25" s="216">
        <v>75</v>
      </c>
      <c r="G25" s="216">
        <v>9</v>
      </c>
      <c r="H25" s="219" t="s">
        <v>2912</v>
      </c>
      <c r="I25" s="219" t="s">
        <v>2913</v>
      </c>
      <c r="J25" s="217">
        <v>5.5</v>
      </c>
      <c r="K25" s="218">
        <v>0.46</v>
      </c>
      <c r="L25" s="216">
        <v>71</v>
      </c>
      <c r="M25" s="216">
        <v>13</v>
      </c>
      <c r="N25" s="219" t="s">
        <v>3767</v>
      </c>
      <c r="O25" s="219" t="s">
        <v>3768</v>
      </c>
      <c r="P25" s="217">
        <v>9.3000001907348633</v>
      </c>
      <c r="Q25" s="218">
        <v>0.42</v>
      </c>
      <c r="R25" s="216">
        <v>76</v>
      </c>
      <c r="S25" s="216">
        <v>8</v>
      </c>
      <c r="T25" s="219" t="s">
        <v>2797</v>
      </c>
      <c r="U25" s="219" t="s">
        <v>2798</v>
      </c>
      <c r="V25" s="217">
        <v>8.5</v>
      </c>
      <c r="W25" s="218">
        <v>0.42</v>
      </c>
      <c r="X25" s="216">
        <v>74</v>
      </c>
      <c r="Y25" s="216">
        <v>10</v>
      </c>
      <c r="Z25" s="219" t="s">
        <v>4128</v>
      </c>
      <c r="AA25" s="219" t="s">
        <v>4129</v>
      </c>
      <c r="AB25" s="217">
        <v>8.1999998092651367</v>
      </c>
      <c r="AC25" s="218">
        <v>0.43</v>
      </c>
      <c r="AD25" s="216">
        <v>75</v>
      </c>
      <c r="AE25" s="216">
        <v>9</v>
      </c>
      <c r="AF25" s="219" t="s">
        <v>2912</v>
      </c>
      <c r="AG25" s="219" t="s">
        <v>2913</v>
      </c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  <c r="ER25" s="202"/>
      <c r="ES25" s="202"/>
      <c r="ET25" s="202"/>
      <c r="EU25" s="202"/>
      <c r="EV25" s="202"/>
      <c r="EW25" s="202"/>
      <c r="EX25" s="202"/>
      <c r="EY25" s="202"/>
      <c r="EZ25" s="202"/>
      <c r="FA25" s="202"/>
      <c r="FB25" s="202"/>
      <c r="FC25" s="202"/>
      <c r="FD25" s="202"/>
      <c r="FE25" s="202"/>
      <c r="FF25" s="202"/>
      <c r="FG25" s="202"/>
      <c r="FH25" s="202"/>
      <c r="FI25" s="202"/>
      <c r="FJ25" s="202"/>
      <c r="FK25" s="202"/>
      <c r="FL25" s="202"/>
      <c r="FM25" s="202"/>
      <c r="FN25" s="202"/>
      <c r="FO25" s="202"/>
      <c r="FP25" s="202"/>
      <c r="FQ25" s="202"/>
      <c r="FR25" s="202"/>
      <c r="FS25" s="202"/>
      <c r="FT25" s="202"/>
      <c r="FU25" s="202"/>
      <c r="FV25" s="202"/>
      <c r="FW25" s="202"/>
      <c r="FX25" s="202"/>
      <c r="FY25" s="202"/>
      <c r="FZ25" s="202"/>
      <c r="GA25" s="202"/>
      <c r="GB25" s="202"/>
      <c r="GC25" s="202"/>
    </row>
    <row r="26" spans="1:185" x14ac:dyDescent="0.2">
      <c r="A26" s="205">
        <f t="shared" si="0"/>
        <v>950</v>
      </c>
      <c r="B26" s="204" t="s">
        <v>1924</v>
      </c>
      <c r="C26" s="211">
        <v>42</v>
      </c>
      <c r="D26" s="212">
        <v>35.299999237060547</v>
      </c>
      <c r="E26" s="213">
        <v>0.48</v>
      </c>
      <c r="F26" s="211">
        <v>40</v>
      </c>
      <c r="G26" s="211">
        <v>2</v>
      </c>
      <c r="H26" s="214" t="s">
        <v>1548</v>
      </c>
      <c r="I26" s="214" t="s">
        <v>1549</v>
      </c>
      <c r="J26" s="212">
        <v>6.5999999046325684</v>
      </c>
      <c r="K26" s="213">
        <v>0.55000000000000004</v>
      </c>
      <c r="L26" s="211">
        <v>34</v>
      </c>
      <c r="M26" s="211">
        <v>8</v>
      </c>
      <c r="N26" s="214" t="s">
        <v>4312</v>
      </c>
      <c r="O26" s="214" t="s">
        <v>4313</v>
      </c>
      <c r="P26" s="212">
        <v>10.300000190734863</v>
      </c>
      <c r="Q26" s="213">
        <v>0.47</v>
      </c>
      <c r="R26" s="211">
        <v>39</v>
      </c>
      <c r="S26" s="211">
        <v>3</v>
      </c>
      <c r="T26" s="214" t="s">
        <v>2099</v>
      </c>
      <c r="U26" s="214" t="s">
        <v>2100</v>
      </c>
      <c r="V26" s="212">
        <v>9.8000001907348633</v>
      </c>
      <c r="W26" s="213">
        <v>0.49</v>
      </c>
      <c r="X26" s="211">
        <v>40</v>
      </c>
      <c r="Y26" s="211">
        <v>2</v>
      </c>
      <c r="Z26" s="214" t="s">
        <v>1548</v>
      </c>
      <c r="AA26" s="214" t="s">
        <v>1549</v>
      </c>
      <c r="AB26" s="212">
        <v>8.6000003814697266</v>
      </c>
      <c r="AC26" s="213">
        <v>0.45</v>
      </c>
      <c r="AD26" s="211">
        <v>41</v>
      </c>
      <c r="AE26" s="211">
        <v>1</v>
      </c>
      <c r="AF26" s="214" t="s">
        <v>1744</v>
      </c>
      <c r="AG26" s="214" t="s">
        <v>1745</v>
      </c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  <c r="ER26" s="202"/>
      <c r="ES26" s="202"/>
      <c r="ET26" s="202"/>
      <c r="EU26" s="202"/>
      <c r="EV26" s="202"/>
      <c r="EW26" s="202"/>
      <c r="EX26" s="202"/>
      <c r="EY26" s="202"/>
      <c r="EZ26" s="202"/>
      <c r="FA26" s="202"/>
      <c r="FB26" s="202"/>
      <c r="FC26" s="202"/>
      <c r="FD26" s="202"/>
      <c r="FE26" s="202"/>
      <c r="FF26" s="202"/>
      <c r="FG26" s="202"/>
      <c r="FH26" s="202"/>
      <c r="FI26" s="202"/>
      <c r="FJ26" s="202"/>
      <c r="FK26" s="202"/>
      <c r="FL26" s="202"/>
      <c r="FM26" s="202"/>
      <c r="FN26" s="202"/>
      <c r="FO26" s="202"/>
      <c r="FP26" s="202"/>
      <c r="FQ26" s="202"/>
      <c r="FR26" s="202"/>
      <c r="FS26" s="202"/>
      <c r="FT26" s="202"/>
      <c r="FU26" s="202"/>
      <c r="FV26" s="202"/>
      <c r="FW26" s="202"/>
      <c r="FX26" s="202"/>
      <c r="FY26" s="202"/>
      <c r="FZ26" s="202"/>
      <c r="GA26" s="202"/>
      <c r="GB26" s="202"/>
      <c r="GC26" s="202"/>
    </row>
    <row r="27" spans="1:185" x14ac:dyDescent="0.2">
      <c r="A27" s="205">
        <f t="shared" si="0"/>
        <v>961</v>
      </c>
      <c r="B27" s="215" t="s">
        <v>1933</v>
      </c>
      <c r="C27" s="216">
        <v>91</v>
      </c>
      <c r="D27" s="217">
        <v>35.799999237060547</v>
      </c>
      <c r="E27" s="218">
        <v>0.49</v>
      </c>
      <c r="F27" s="216">
        <v>73</v>
      </c>
      <c r="G27" s="216">
        <v>18</v>
      </c>
      <c r="H27" s="219" t="s">
        <v>4332</v>
      </c>
      <c r="I27" s="219" t="s">
        <v>4333</v>
      </c>
      <c r="J27" s="217">
        <v>5.9000000953674316</v>
      </c>
      <c r="K27" s="218">
        <v>0.49</v>
      </c>
      <c r="L27" s="216">
        <v>73</v>
      </c>
      <c r="M27" s="216">
        <v>18</v>
      </c>
      <c r="N27" s="219" t="s">
        <v>4332</v>
      </c>
      <c r="O27" s="219" t="s">
        <v>4333</v>
      </c>
      <c r="P27" s="217">
        <v>10.600000381469727</v>
      </c>
      <c r="Q27" s="218">
        <v>0.48</v>
      </c>
      <c r="R27" s="216">
        <v>72</v>
      </c>
      <c r="S27" s="216">
        <v>19</v>
      </c>
      <c r="T27" s="219" t="s">
        <v>4998</v>
      </c>
      <c r="U27" s="219" t="s">
        <v>4999</v>
      </c>
      <c r="V27" s="217">
        <v>9.1999998092651367</v>
      </c>
      <c r="W27" s="218">
        <v>0.46</v>
      </c>
      <c r="X27" s="216">
        <v>73</v>
      </c>
      <c r="Y27" s="216">
        <v>18</v>
      </c>
      <c r="Z27" s="219" t="s">
        <v>4332</v>
      </c>
      <c r="AA27" s="219" t="s">
        <v>4333</v>
      </c>
      <c r="AB27" s="217">
        <v>10.199999809265137</v>
      </c>
      <c r="AC27" s="218">
        <v>0.53</v>
      </c>
      <c r="AD27" s="216">
        <v>68</v>
      </c>
      <c r="AE27" s="216">
        <v>23</v>
      </c>
      <c r="AF27" s="219" t="s">
        <v>4737</v>
      </c>
      <c r="AG27" s="219" t="s">
        <v>4738</v>
      </c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2"/>
      <c r="DH27" s="202"/>
      <c r="DI27" s="202"/>
      <c r="DJ27" s="202"/>
      <c r="DK27" s="202"/>
      <c r="DL27" s="202"/>
      <c r="DM27" s="202"/>
      <c r="DN27" s="202"/>
      <c r="DO27" s="202"/>
      <c r="DP27" s="202"/>
      <c r="DQ27" s="202"/>
      <c r="DR27" s="202"/>
      <c r="DS27" s="202"/>
      <c r="DT27" s="202"/>
      <c r="DU27" s="202"/>
      <c r="DV27" s="202"/>
      <c r="DW27" s="202"/>
      <c r="DX27" s="202"/>
      <c r="DY27" s="202"/>
      <c r="DZ27" s="202"/>
      <c r="EA27" s="202"/>
      <c r="EB27" s="202"/>
      <c r="EC27" s="202"/>
      <c r="ED27" s="202"/>
      <c r="EE27" s="202"/>
      <c r="EF27" s="202"/>
      <c r="EG27" s="202"/>
      <c r="EH27" s="202"/>
      <c r="EI27" s="202"/>
      <c r="EJ27" s="202"/>
      <c r="EK27" s="202"/>
      <c r="EL27" s="202"/>
      <c r="EM27" s="202"/>
      <c r="EN27" s="202"/>
      <c r="EO27" s="202"/>
      <c r="EP27" s="202"/>
      <c r="EQ27" s="202"/>
      <c r="ER27" s="202"/>
      <c r="ES27" s="202"/>
      <c r="ET27" s="202"/>
      <c r="EU27" s="202"/>
      <c r="EV27" s="202"/>
      <c r="EW27" s="202"/>
      <c r="EX27" s="202"/>
      <c r="EY27" s="202"/>
      <c r="EZ27" s="202"/>
      <c r="FA27" s="202"/>
      <c r="FB27" s="202"/>
      <c r="FC27" s="202"/>
      <c r="FD27" s="202"/>
      <c r="FE27" s="202"/>
      <c r="FF27" s="202"/>
      <c r="FG27" s="202"/>
      <c r="FH27" s="202"/>
      <c r="FI27" s="202"/>
      <c r="FJ27" s="202"/>
      <c r="FK27" s="202"/>
      <c r="FL27" s="202"/>
      <c r="FM27" s="202"/>
      <c r="FN27" s="202"/>
      <c r="FO27" s="202"/>
      <c r="FP27" s="202"/>
      <c r="FQ27" s="202"/>
      <c r="FR27" s="202"/>
      <c r="FS27" s="202"/>
      <c r="FT27" s="202"/>
      <c r="FU27" s="202"/>
      <c r="FV27" s="202"/>
      <c r="FW27" s="202"/>
      <c r="FX27" s="202"/>
      <c r="FY27" s="202"/>
      <c r="FZ27" s="202"/>
      <c r="GA27" s="202"/>
      <c r="GB27" s="202"/>
    </row>
    <row r="28" spans="1:185" x14ac:dyDescent="0.2">
      <c r="A28" s="205">
        <f t="shared" si="0"/>
        <v>1020</v>
      </c>
      <c r="B28" s="204" t="s">
        <v>1966</v>
      </c>
      <c r="C28" s="211">
        <v>93</v>
      </c>
      <c r="D28" s="212">
        <v>32.599998474121094</v>
      </c>
      <c r="E28" s="213">
        <v>0.45</v>
      </c>
      <c r="F28" s="211">
        <v>87</v>
      </c>
      <c r="G28" s="211">
        <v>6</v>
      </c>
      <c r="H28" s="214" t="s">
        <v>2617</v>
      </c>
      <c r="I28" s="214" t="s">
        <v>2618</v>
      </c>
      <c r="J28" s="212">
        <v>5.4000000953674316</v>
      </c>
      <c r="K28" s="213">
        <v>0.45</v>
      </c>
      <c r="L28" s="211">
        <v>84</v>
      </c>
      <c r="M28" s="211">
        <v>9</v>
      </c>
      <c r="N28" s="214" t="s">
        <v>3908</v>
      </c>
      <c r="O28" s="214" t="s">
        <v>3909</v>
      </c>
      <c r="P28" s="212">
        <v>9.8000001907348633</v>
      </c>
      <c r="Q28" s="213">
        <v>0.45</v>
      </c>
      <c r="R28" s="211">
        <v>82</v>
      </c>
      <c r="S28" s="211">
        <v>11</v>
      </c>
      <c r="T28" s="214" t="s">
        <v>4877</v>
      </c>
      <c r="U28" s="214" t="s">
        <v>4878</v>
      </c>
      <c r="V28" s="212">
        <v>9</v>
      </c>
      <c r="W28" s="213">
        <v>0.45</v>
      </c>
      <c r="X28" s="211">
        <v>82</v>
      </c>
      <c r="Y28" s="211">
        <v>11</v>
      </c>
      <c r="Z28" s="214" t="s">
        <v>4877</v>
      </c>
      <c r="AA28" s="214" t="s">
        <v>4878</v>
      </c>
      <c r="AB28" s="212">
        <v>8.3000001907348633</v>
      </c>
      <c r="AC28" s="213">
        <v>0.44</v>
      </c>
      <c r="AD28" s="211">
        <v>87</v>
      </c>
      <c r="AE28" s="211">
        <v>6</v>
      </c>
      <c r="AF28" s="214" t="s">
        <v>2617</v>
      </c>
      <c r="AG28" s="214" t="s">
        <v>2618</v>
      </c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2"/>
      <c r="DH28" s="202"/>
      <c r="DI28" s="202"/>
      <c r="DJ28" s="202"/>
      <c r="DK28" s="202"/>
      <c r="DL28" s="202"/>
      <c r="DM28" s="202"/>
      <c r="DN28" s="202"/>
      <c r="DO28" s="202"/>
      <c r="DP28" s="202"/>
      <c r="DQ28" s="202"/>
      <c r="DR28" s="202"/>
      <c r="DS28" s="202"/>
      <c r="DT28" s="202"/>
      <c r="DU28" s="202"/>
      <c r="DV28" s="202"/>
      <c r="DW28" s="202"/>
      <c r="DX28" s="202"/>
      <c r="DY28" s="202"/>
      <c r="DZ28" s="202"/>
      <c r="EA28" s="202"/>
      <c r="EB28" s="202"/>
      <c r="EC28" s="202"/>
      <c r="ED28" s="202"/>
      <c r="EE28" s="202"/>
      <c r="EF28" s="202"/>
      <c r="EG28" s="202"/>
      <c r="EH28" s="202"/>
      <c r="EI28" s="202"/>
      <c r="EJ28" s="202"/>
      <c r="EK28" s="202"/>
      <c r="EL28" s="202"/>
      <c r="EM28" s="202"/>
      <c r="EN28" s="202"/>
      <c r="EO28" s="202"/>
      <c r="EP28" s="202"/>
      <c r="EQ28" s="202"/>
      <c r="ER28" s="202"/>
      <c r="ES28" s="202"/>
      <c r="ET28" s="202"/>
      <c r="EU28" s="202"/>
      <c r="EV28" s="202"/>
      <c r="EW28" s="202"/>
      <c r="EX28" s="202"/>
      <c r="EY28" s="202"/>
      <c r="EZ28" s="202"/>
      <c r="FA28" s="202"/>
      <c r="FB28" s="202"/>
      <c r="FC28" s="202"/>
      <c r="FD28" s="202"/>
      <c r="FE28" s="202"/>
      <c r="FF28" s="202"/>
      <c r="FG28" s="202"/>
      <c r="FH28" s="202"/>
      <c r="FI28" s="202"/>
      <c r="FJ28" s="202"/>
      <c r="FK28" s="202"/>
      <c r="FL28" s="202"/>
      <c r="FM28" s="202"/>
      <c r="FN28" s="202"/>
      <c r="FO28" s="202"/>
      <c r="FP28" s="202"/>
      <c r="FQ28" s="202"/>
      <c r="FR28" s="202"/>
      <c r="FS28" s="202"/>
      <c r="FT28" s="202"/>
      <c r="FU28" s="202"/>
      <c r="FV28" s="202"/>
      <c r="FW28" s="202"/>
      <c r="FX28" s="202"/>
      <c r="FY28" s="202"/>
      <c r="FZ28" s="202"/>
      <c r="GA28" s="202"/>
      <c r="GB28" s="202"/>
    </row>
    <row r="29" spans="1:185" x14ac:dyDescent="0.2">
      <c r="A29" s="205">
        <f t="shared" si="0"/>
        <v>1121</v>
      </c>
      <c r="B29" s="215" t="s">
        <v>1981</v>
      </c>
      <c r="C29" s="216">
        <v>155</v>
      </c>
      <c r="D29" s="217">
        <v>35.299999237060547</v>
      </c>
      <c r="E29" s="218">
        <v>0.48</v>
      </c>
      <c r="F29" s="216">
        <v>130</v>
      </c>
      <c r="G29" s="216">
        <v>25</v>
      </c>
      <c r="H29" s="219" t="s">
        <v>3906</v>
      </c>
      <c r="I29" s="219" t="s">
        <v>3907</v>
      </c>
      <c r="J29" s="217">
        <v>5.8000001907348633</v>
      </c>
      <c r="K29" s="218">
        <v>0.48</v>
      </c>
      <c r="L29" s="216">
        <v>130</v>
      </c>
      <c r="M29" s="216">
        <v>25</v>
      </c>
      <c r="N29" s="219" t="s">
        <v>3906</v>
      </c>
      <c r="O29" s="219" t="s">
        <v>3907</v>
      </c>
      <c r="P29" s="217">
        <v>11.100000381469727</v>
      </c>
      <c r="Q29" s="218">
        <v>0.5</v>
      </c>
      <c r="R29" s="216">
        <v>125</v>
      </c>
      <c r="S29" s="216">
        <v>30</v>
      </c>
      <c r="T29" s="219" t="s">
        <v>4213</v>
      </c>
      <c r="U29" s="219" t="s">
        <v>4214</v>
      </c>
      <c r="V29" s="217">
        <v>9.6999998092651367</v>
      </c>
      <c r="W29" s="218">
        <v>0.49</v>
      </c>
      <c r="X29" s="216">
        <v>121</v>
      </c>
      <c r="Y29" s="216">
        <v>34</v>
      </c>
      <c r="Z29" s="219" t="s">
        <v>5000</v>
      </c>
      <c r="AA29" s="219" t="s">
        <v>5001</v>
      </c>
      <c r="AB29" s="217">
        <v>8.6999998092651367</v>
      </c>
      <c r="AC29" s="218">
        <v>0.46</v>
      </c>
      <c r="AD29" s="216">
        <v>140</v>
      </c>
      <c r="AE29" s="216">
        <v>15</v>
      </c>
      <c r="AF29" s="219" t="s">
        <v>3908</v>
      </c>
      <c r="AG29" s="219" t="s">
        <v>3909</v>
      </c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  <c r="ER29" s="202"/>
      <c r="ES29" s="202"/>
      <c r="ET29" s="202"/>
      <c r="EU29" s="202"/>
      <c r="EV29" s="202"/>
      <c r="EW29" s="202"/>
      <c r="EX29" s="202"/>
      <c r="EY29" s="202"/>
      <c r="EZ29" s="202"/>
      <c r="FA29" s="202"/>
      <c r="FB29" s="202"/>
      <c r="FC29" s="202"/>
      <c r="FD29" s="202"/>
      <c r="FE29" s="202"/>
      <c r="FF29" s="202"/>
      <c r="FG29" s="202"/>
      <c r="FH29" s="202"/>
      <c r="FI29" s="202"/>
      <c r="FJ29" s="202"/>
      <c r="FK29" s="202"/>
      <c r="FL29" s="202"/>
      <c r="FM29" s="202"/>
      <c r="FN29" s="202"/>
      <c r="FO29" s="202"/>
      <c r="FP29" s="202"/>
      <c r="FQ29" s="202"/>
      <c r="FR29" s="202"/>
      <c r="FS29" s="202"/>
      <c r="FT29" s="202"/>
      <c r="FU29" s="202"/>
      <c r="FV29" s="202"/>
      <c r="FW29" s="202"/>
      <c r="FX29" s="202"/>
      <c r="FY29" s="202"/>
      <c r="FZ29" s="202"/>
      <c r="GA29" s="202"/>
      <c r="GB29" s="202"/>
    </row>
    <row r="30" spans="1:185" x14ac:dyDescent="0.2">
      <c r="A30" s="205">
        <f t="shared" si="0"/>
        <v>1331</v>
      </c>
      <c r="B30" s="204" t="s">
        <v>2009</v>
      </c>
      <c r="C30" s="211">
        <v>138</v>
      </c>
      <c r="D30" s="212">
        <v>27.200000762939453</v>
      </c>
      <c r="E30" s="213">
        <v>0.37</v>
      </c>
      <c r="F30" s="211">
        <v>133</v>
      </c>
      <c r="G30" s="211">
        <v>5</v>
      </c>
      <c r="H30" s="214" t="s">
        <v>3625</v>
      </c>
      <c r="I30" s="214" t="s">
        <v>3626</v>
      </c>
      <c r="J30" s="212">
        <v>4.3000001907348633</v>
      </c>
      <c r="K30" s="213">
        <v>0.36</v>
      </c>
      <c r="L30" s="211">
        <v>130</v>
      </c>
      <c r="M30" s="211">
        <v>8</v>
      </c>
      <c r="N30" s="214" t="s">
        <v>2200</v>
      </c>
      <c r="O30" s="214" t="s">
        <v>2201</v>
      </c>
      <c r="P30" s="212">
        <v>8.5</v>
      </c>
      <c r="Q30" s="213">
        <v>0.39</v>
      </c>
      <c r="R30" s="211">
        <v>127</v>
      </c>
      <c r="S30" s="211">
        <v>11</v>
      </c>
      <c r="T30" s="214" t="s">
        <v>4741</v>
      </c>
      <c r="U30" s="214" t="s">
        <v>4742</v>
      </c>
      <c r="V30" s="212">
        <v>7.4000000953674316</v>
      </c>
      <c r="W30" s="213">
        <v>0.37</v>
      </c>
      <c r="X30" s="211">
        <v>132</v>
      </c>
      <c r="Y30" s="211">
        <v>6</v>
      </c>
      <c r="Z30" s="214" t="s">
        <v>2050</v>
      </c>
      <c r="AA30" s="214" t="s">
        <v>2051</v>
      </c>
      <c r="AB30" s="212">
        <v>7</v>
      </c>
      <c r="AC30" s="213">
        <v>0.37</v>
      </c>
      <c r="AD30" s="211">
        <v>136</v>
      </c>
      <c r="AE30" s="211">
        <v>2</v>
      </c>
      <c r="AF30" s="214" t="s">
        <v>3641</v>
      </c>
      <c r="AG30" s="214" t="s">
        <v>3642</v>
      </c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  <c r="ER30" s="202"/>
      <c r="ES30" s="202"/>
      <c r="ET30" s="202"/>
      <c r="EU30" s="202"/>
      <c r="EV30" s="202"/>
      <c r="EW30" s="202"/>
      <c r="EX30" s="202"/>
      <c r="EY30" s="202"/>
      <c r="EZ30" s="202"/>
      <c r="FA30" s="202"/>
      <c r="FB30" s="202"/>
      <c r="FC30" s="202"/>
      <c r="FD30" s="202"/>
      <c r="FE30" s="202"/>
      <c r="FF30" s="202"/>
      <c r="FG30" s="202"/>
      <c r="FH30" s="202"/>
      <c r="FI30" s="202"/>
      <c r="FJ30" s="202"/>
      <c r="FK30" s="202"/>
      <c r="FL30" s="202"/>
      <c r="FM30" s="202"/>
      <c r="FN30" s="202"/>
      <c r="FO30" s="202"/>
      <c r="FP30" s="202"/>
      <c r="FQ30" s="202"/>
      <c r="FR30" s="202"/>
      <c r="FS30" s="202"/>
      <c r="FT30" s="202"/>
      <c r="FU30" s="202"/>
      <c r="FV30" s="202"/>
      <c r="FW30" s="202"/>
      <c r="FX30" s="202"/>
      <c r="FY30" s="202"/>
      <c r="FZ30" s="202"/>
      <c r="GA30" s="202"/>
      <c r="GB30" s="202"/>
    </row>
    <row r="31" spans="1:185" x14ac:dyDescent="0.2">
      <c r="A31" s="205">
        <f t="shared" si="0"/>
        <v>1681</v>
      </c>
      <c r="B31" s="215" t="s">
        <v>2049</v>
      </c>
      <c r="C31" s="216">
        <v>27</v>
      </c>
      <c r="D31" s="217">
        <v>25.899999618530273</v>
      </c>
      <c r="E31" s="218">
        <v>0.36</v>
      </c>
      <c r="F31" s="216">
        <v>27</v>
      </c>
      <c r="H31" s="219" t="s">
        <v>1545</v>
      </c>
      <c r="J31" s="217">
        <v>4.1999998092651367</v>
      </c>
      <c r="K31" s="218">
        <v>0.35</v>
      </c>
      <c r="L31" s="216">
        <v>27</v>
      </c>
      <c r="N31" s="219" t="s">
        <v>1545</v>
      </c>
      <c r="P31" s="217">
        <v>7.4000000953674316</v>
      </c>
      <c r="Q31" s="218">
        <v>0.34</v>
      </c>
      <c r="R31" s="216">
        <v>27</v>
      </c>
      <c r="T31" s="219" t="s">
        <v>1545</v>
      </c>
      <c r="V31" s="217">
        <v>7.0999999046325684</v>
      </c>
      <c r="W31" s="218">
        <v>0.36</v>
      </c>
      <c r="X31" s="216">
        <v>27</v>
      </c>
      <c r="Z31" s="219" t="s">
        <v>1545</v>
      </c>
      <c r="AB31" s="217">
        <v>7.0999999046325684</v>
      </c>
      <c r="AC31" s="218">
        <v>0.38</v>
      </c>
      <c r="AD31" s="216">
        <v>27</v>
      </c>
      <c r="AF31" s="219" t="s">
        <v>1545</v>
      </c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  <c r="ER31" s="202"/>
      <c r="ES31" s="202"/>
      <c r="ET31" s="202"/>
      <c r="EU31" s="202"/>
      <c r="EV31" s="202"/>
      <c r="EW31" s="202"/>
      <c r="EX31" s="202"/>
      <c r="EY31" s="202"/>
      <c r="EZ31" s="202"/>
      <c r="FA31" s="202"/>
      <c r="FB31" s="202"/>
      <c r="FC31" s="202"/>
      <c r="FD31" s="202"/>
      <c r="FE31" s="202"/>
      <c r="FF31" s="202"/>
      <c r="FG31" s="202"/>
      <c r="FH31" s="202"/>
      <c r="FI31" s="202"/>
      <c r="FJ31" s="202"/>
      <c r="FK31" s="202"/>
      <c r="FL31" s="202"/>
      <c r="FM31" s="202"/>
      <c r="FN31" s="202"/>
      <c r="FO31" s="202"/>
      <c r="FP31" s="202"/>
      <c r="FQ31" s="202"/>
      <c r="FR31" s="202"/>
      <c r="FS31" s="202"/>
      <c r="FT31" s="202"/>
      <c r="FU31" s="202"/>
      <c r="FV31" s="202"/>
      <c r="FW31" s="202"/>
      <c r="FX31" s="202"/>
      <c r="FY31" s="202"/>
      <c r="FZ31" s="202"/>
      <c r="GA31" s="202"/>
      <c r="GB31" s="202"/>
    </row>
    <row r="32" spans="1:185" x14ac:dyDescent="0.2">
      <c r="A32" s="205">
        <f t="shared" si="0"/>
        <v>1721</v>
      </c>
      <c r="B32" s="204" t="s">
        <v>2061</v>
      </c>
      <c r="C32" s="211">
        <v>145</v>
      </c>
      <c r="D32" s="212">
        <v>32.299999237060547</v>
      </c>
      <c r="E32" s="213">
        <v>0.44</v>
      </c>
      <c r="F32" s="211">
        <v>133</v>
      </c>
      <c r="G32" s="211">
        <v>12</v>
      </c>
      <c r="H32" s="214" t="s">
        <v>2855</v>
      </c>
      <c r="I32" s="214" t="s">
        <v>2856</v>
      </c>
      <c r="J32" s="212">
        <v>5.3000001907348633</v>
      </c>
      <c r="K32" s="213">
        <v>0.44</v>
      </c>
      <c r="L32" s="211">
        <v>131</v>
      </c>
      <c r="M32" s="211">
        <v>14</v>
      </c>
      <c r="N32" s="214" t="s">
        <v>2633</v>
      </c>
      <c r="O32" s="214" t="s">
        <v>2634</v>
      </c>
      <c r="P32" s="212">
        <v>9.8999996185302734</v>
      </c>
      <c r="Q32" s="213">
        <v>0.45</v>
      </c>
      <c r="R32" s="211">
        <v>127</v>
      </c>
      <c r="S32" s="211">
        <v>18</v>
      </c>
      <c r="T32" s="214" t="s">
        <v>4219</v>
      </c>
      <c r="U32" s="214" t="s">
        <v>4220</v>
      </c>
      <c r="V32" s="212">
        <v>8.8000001907348633</v>
      </c>
      <c r="W32" s="213">
        <v>0.44</v>
      </c>
      <c r="X32" s="211">
        <v>123</v>
      </c>
      <c r="Y32" s="211">
        <v>22</v>
      </c>
      <c r="Z32" s="214" t="s">
        <v>5002</v>
      </c>
      <c r="AA32" s="214" t="s">
        <v>5003</v>
      </c>
      <c r="AB32" s="212">
        <v>8.1999998092651367</v>
      </c>
      <c r="AC32" s="213">
        <v>0.43</v>
      </c>
      <c r="AD32" s="211">
        <v>139</v>
      </c>
      <c r="AE32" s="211">
        <v>6</v>
      </c>
      <c r="AF32" s="214" t="s">
        <v>2878</v>
      </c>
      <c r="AG32" s="214" t="s">
        <v>2879</v>
      </c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  <c r="ER32" s="202"/>
      <c r="ES32" s="202"/>
      <c r="ET32" s="202"/>
      <c r="EU32" s="202"/>
      <c r="EV32" s="202"/>
      <c r="EW32" s="202"/>
      <c r="EX32" s="202"/>
      <c r="EY32" s="202"/>
      <c r="EZ32" s="202"/>
      <c r="FA32" s="202"/>
      <c r="FB32" s="202"/>
      <c r="FC32" s="202"/>
      <c r="FD32" s="202"/>
      <c r="FE32" s="202"/>
      <c r="FF32" s="202"/>
      <c r="FG32" s="202"/>
      <c r="FH32" s="202"/>
      <c r="FI32" s="202"/>
      <c r="FJ32" s="202"/>
      <c r="FK32" s="202"/>
      <c r="FL32" s="202"/>
      <c r="FM32" s="202"/>
      <c r="FN32" s="202"/>
      <c r="FO32" s="202"/>
      <c r="FP32" s="202"/>
      <c r="FQ32" s="202"/>
      <c r="FR32" s="202"/>
      <c r="FS32" s="202"/>
      <c r="FT32" s="202"/>
      <c r="FU32" s="202"/>
      <c r="FV32" s="202"/>
      <c r="FW32" s="202"/>
      <c r="FX32" s="202"/>
      <c r="FY32" s="202"/>
      <c r="FZ32" s="202"/>
      <c r="GA32" s="202"/>
      <c r="GB32" s="202"/>
    </row>
    <row r="33" spans="1:184" x14ac:dyDescent="0.2">
      <c r="A33" s="205">
        <f t="shared" si="0"/>
        <v>2041</v>
      </c>
      <c r="B33" s="215" t="s">
        <v>2144</v>
      </c>
      <c r="C33" s="216">
        <v>45</v>
      </c>
      <c r="D33" s="217">
        <v>27.399999618530273</v>
      </c>
      <c r="E33" s="218">
        <v>0.38</v>
      </c>
      <c r="F33" s="216">
        <v>45</v>
      </c>
      <c r="H33" s="219" t="s">
        <v>1545</v>
      </c>
      <c r="J33" s="217">
        <v>4.0999999046325684</v>
      </c>
      <c r="K33" s="218">
        <v>0.34</v>
      </c>
      <c r="L33" s="216">
        <v>45</v>
      </c>
      <c r="N33" s="219" t="s">
        <v>1545</v>
      </c>
      <c r="P33" s="217">
        <v>8.3000001907348633</v>
      </c>
      <c r="Q33" s="218">
        <v>0.38</v>
      </c>
      <c r="R33" s="216">
        <v>45</v>
      </c>
      <c r="T33" s="219" t="s">
        <v>1545</v>
      </c>
      <c r="V33" s="217">
        <v>8.1000003814697266</v>
      </c>
      <c r="W33" s="218">
        <v>0.41</v>
      </c>
      <c r="X33" s="216">
        <v>44</v>
      </c>
      <c r="Y33" s="216">
        <v>1</v>
      </c>
      <c r="Z33" s="219" t="s">
        <v>2306</v>
      </c>
      <c r="AA33" s="219" t="s">
        <v>2307</v>
      </c>
      <c r="AB33" s="217">
        <v>6.9000000953674316</v>
      </c>
      <c r="AC33" s="218">
        <v>0.36</v>
      </c>
      <c r="AD33" s="216">
        <v>45</v>
      </c>
      <c r="AF33" s="219" t="s">
        <v>1545</v>
      </c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  <c r="ER33" s="202"/>
      <c r="ES33" s="202"/>
      <c r="ET33" s="202"/>
      <c r="EU33" s="202"/>
      <c r="EV33" s="202"/>
      <c r="EW33" s="202"/>
      <c r="EX33" s="202"/>
      <c r="EY33" s="202"/>
      <c r="EZ33" s="202"/>
      <c r="FA33" s="202"/>
      <c r="FB33" s="202"/>
      <c r="FC33" s="202"/>
      <c r="FD33" s="202"/>
      <c r="FE33" s="202"/>
      <c r="FF33" s="202"/>
      <c r="FG33" s="202"/>
      <c r="FH33" s="202"/>
      <c r="FI33" s="202"/>
      <c r="FJ33" s="202"/>
      <c r="FK33" s="202"/>
      <c r="FL33" s="202"/>
      <c r="FM33" s="202"/>
      <c r="FN33" s="202"/>
      <c r="FO33" s="202"/>
      <c r="FP33" s="202"/>
      <c r="FQ33" s="202"/>
      <c r="FR33" s="202"/>
      <c r="FS33" s="202"/>
      <c r="FT33" s="202"/>
      <c r="FU33" s="202"/>
      <c r="FV33" s="202"/>
      <c r="FW33" s="202"/>
      <c r="FX33" s="202"/>
      <c r="FY33" s="202"/>
      <c r="FZ33" s="202"/>
      <c r="GA33" s="202"/>
      <c r="GB33" s="202"/>
    </row>
    <row r="34" spans="1:184" x14ac:dyDescent="0.2">
      <c r="A34" s="205">
        <f t="shared" si="0"/>
        <v>2060</v>
      </c>
      <c r="B34" s="204" t="s">
        <v>2151</v>
      </c>
      <c r="C34" s="211">
        <v>22</v>
      </c>
      <c r="D34" s="212">
        <v>29.200000762939453</v>
      </c>
      <c r="E34" s="213">
        <v>0.4</v>
      </c>
      <c r="F34" s="211">
        <v>22</v>
      </c>
      <c r="H34" s="214" t="s">
        <v>1545</v>
      </c>
      <c r="J34" s="212">
        <v>4.9000000953674316</v>
      </c>
      <c r="K34" s="213">
        <v>0.41</v>
      </c>
      <c r="L34" s="211">
        <v>21</v>
      </c>
      <c r="M34" s="211">
        <v>1</v>
      </c>
      <c r="N34" s="214" t="s">
        <v>1669</v>
      </c>
      <c r="O34" s="214" t="s">
        <v>1670</v>
      </c>
      <c r="P34" s="212">
        <v>8.6000003814697266</v>
      </c>
      <c r="Q34" s="213">
        <v>0.39</v>
      </c>
      <c r="R34" s="211">
        <v>21</v>
      </c>
      <c r="S34" s="211">
        <v>1</v>
      </c>
      <c r="T34" s="214" t="s">
        <v>1669</v>
      </c>
      <c r="U34" s="214" t="s">
        <v>1670</v>
      </c>
      <c r="V34" s="212">
        <v>8</v>
      </c>
      <c r="W34" s="213">
        <v>0.4</v>
      </c>
      <c r="X34" s="211">
        <v>22</v>
      </c>
      <c r="Z34" s="214" t="s">
        <v>1545</v>
      </c>
      <c r="AB34" s="212">
        <v>7.5999999046325684</v>
      </c>
      <c r="AC34" s="213">
        <v>0.4</v>
      </c>
      <c r="AD34" s="211">
        <v>20</v>
      </c>
      <c r="AE34" s="211">
        <v>2</v>
      </c>
      <c r="AF34" s="214" t="s">
        <v>1665</v>
      </c>
      <c r="AG34" s="214" t="s">
        <v>1666</v>
      </c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  <c r="ER34" s="202"/>
      <c r="ES34" s="202"/>
      <c r="ET34" s="202"/>
      <c r="EU34" s="202"/>
      <c r="EV34" s="202"/>
      <c r="EW34" s="202"/>
      <c r="EX34" s="202"/>
      <c r="EY34" s="202"/>
      <c r="EZ34" s="202"/>
      <c r="FA34" s="202"/>
      <c r="FB34" s="202"/>
      <c r="FC34" s="202"/>
      <c r="FD34" s="202"/>
      <c r="FE34" s="202"/>
      <c r="FF34" s="202"/>
      <c r="FG34" s="202"/>
      <c r="FH34" s="202"/>
      <c r="FI34" s="202"/>
      <c r="FJ34" s="202"/>
      <c r="FK34" s="202"/>
      <c r="FL34" s="202"/>
      <c r="FM34" s="202"/>
      <c r="FN34" s="202"/>
      <c r="FO34" s="202"/>
      <c r="FP34" s="202"/>
      <c r="FQ34" s="202"/>
      <c r="FR34" s="202"/>
      <c r="FS34" s="202"/>
      <c r="FT34" s="202"/>
      <c r="FU34" s="202"/>
      <c r="FV34" s="202"/>
      <c r="FW34" s="202"/>
      <c r="FX34" s="202"/>
      <c r="FY34" s="202"/>
      <c r="FZ34" s="202"/>
      <c r="GA34" s="202"/>
      <c r="GB34" s="202"/>
    </row>
    <row r="35" spans="1:184" x14ac:dyDescent="0.2">
      <c r="A35" s="205">
        <f t="shared" si="0"/>
        <v>2701</v>
      </c>
      <c r="B35" s="215" t="s">
        <v>2305</v>
      </c>
      <c r="C35" s="216">
        <v>117</v>
      </c>
      <c r="D35" s="217">
        <v>35.599998474121094</v>
      </c>
      <c r="E35" s="218">
        <v>0.49</v>
      </c>
      <c r="F35" s="216">
        <v>105</v>
      </c>
      <c r="G35" s="216">
        <v>12</v>
      </c>
      <c r="H35" s="219" t="s">
        <v>2717</v>
      </c>
      <c r="I35" s="219" t="s">
        <v>2718</v>
      </c>
      <c r="J35" s="217">
        <v>6.1999998092651367</v>
      </c>
      <c r="K35" s="218">
        <v>0.51</v>
      </c>
      <c r="L35" s="216">
        <v>101</v>
      </c>
      <c r="M35" s="216">
        <v>16</v>
      </c>
      <c r="N35" s="219" t="s">
        <v>4593</v>
      </c>
      <c r="O35" s="219" t="s">
        <v>4594</v>
      </c>
      <c r="P35" s="217">
        <v>10.899999618530273</v>
      </c>
      <c r="Q35" s="218">
        <v>0.49</v>
      </c>
      <c r="R35" s="216">
        <v>100</v>
      </c>
      <c r="S35" s="216">
        <v>17</v>
      </c>
      <c r="T35" s="219" t="s">
        <v>5004</v>
      </c>
      <c r="U35" s="219" t="s">
        <v>5005</v>
      </c>
      <c r="V35" s="217">
        <v>9.6999998092651367</v>
      </c>
      <c r="W35" s="218">
        <v>0.49</v>
      </c>
      <c r="X35" s="216">
        <v>100</v>
      </c>
      <c r="Y35" s="216">
        <v>17</v>
      </c>
      <c r="Z35" s="219" t="s">
        <v>5004</v>
      </c>
      <c r="AA35" s="219" t="s">
        <v>5005</v>
      </c>
      <c r="AB35" s="217">
        <v>8.8000001907348633</v>
      </c>
      <c r="AC35" s="218">
        <v>0.46</v>
      </c>
      <c r="AD35" s="216">
        <v>108</v>
      </c>
      <c r="AE35" s="216">
        <v>9</v>
      </c>
      <c r="AF35" s="219" t="s">
        <v>1602</v>
      </c>
      <c r="AG35" s="219" t="s">
        <v>1603</v>
      </c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  <c r="ER35" s="202"/>
      <c r="ES35" s="202"/>
      <c r="ET35" s="202"/>
      <c r="EU35" s="202"/>
      <c r="EV35" s="202"/>
      <c r="EW35" s="202"/>
      <c r="EX35" s="202"/>
      <c r="EY35" s="202"/>
      <c r="EZ35" s="202"/>
      <c r="FA35" s="202"/>
      <c r="FB35" s="202"/>
      <c r="FC35" s="202"/>
      <c r="FD35" s="202"/>
      <c r="FE35" s="202"/>
      <c r="FF35" s="202"/>
      <c r="FG35" s="202"/>
      <c r="FH35" s="202"/>
      <c r="FI35" s="202"/>
      <c r="FJ35" s="202"/>
      <c r="FK35" s="202"/>
      <c r="FL35" s="202"/>
      <c r="FM35" s="202"/>
      <c r="FN35" s="202"/>
      <c r="FO35" s="202"/>
      <c r="FP35" s="202"/>
      <c r="FQ35" s="202"/>
      <c r="FR35" s="202"/>
      <c r="FS35" s="202"/>
      <c r="FT35" s="202"/>
      <c r="FU35" s="202"/>
      <c r="FV35" s="202"/>
      <c r="FW35" s="202"/>
      <c r="FX35" s="202"/>
      <c r="FY35" s="202"/>
      <c r="FZ35" s="202"/>
      <c r="GA35" s="202"/>
      <c r="GB35" s="202"/>
    </row>
    <row r="36" spans="1:184" x14ac:dyDescent="0.2">
      <c r="A36" s="205">
        <f t="shared" si="0"/>
        <v>2741</v>
      </c>
      <c r="B36" s="204" t="s">
        <v>2310</v>
      </c>
      <c r="C36" s="211">
        <v>79</v>
      </c>
      <c r="D36" s="212">
        <v>34.900001525878906</v>
      </c>
      <c r="E36" s="213">
        <v>0.48</v>
      </c>
      <c r="F36" s="211">
        <v>73</v>
      </c>
      <c r="G36" s="211">
        <v>6</v>
      </c>
      <c r="H36" s="214" t="s">
        <v>2814</v>
      </c>
      <c r="I36" s="214" t="s">
        <v>2815</v>
      </c>
      <c r="J36" s="212">
        <v>5.5</v>
      </c>
      <c r="K36" s="213">
        <v>0.46</v>
      </c>
      <c r="L36" s="211">
        <v>66</v>
      </c>
      <c r="M36" s="211">
        <v>13</v>
      </c>
      <c r="N36" s="214" t="s">
        <v>5006</v>
      </c>
      <c r="O36" s="214" t="s">
        <v>5007</v>
      </c>
      <c r="P36" s="212">
        <v>10.5</v>
      </c>
      <c r="Q36" s="213">
        <v>0.48</v>
      </c>
      <c r="R36" s="211">
        <v>69</v>
      </c>
      <c r="S36" s="211">
        <v>10</v>
      </c>
      <c r="T36" s="214" t="s">
        <v>2816</v>
      </c>
      <c r="U36" s="214" t="s">
        <v>2817</v>
      </c>
      <c r="V36" s="212">
        <v>10.399999618530273</v>
      </c>
      <c r="W36" s="213">
        <v>0.52</v>
      </c>
      <c r="X36" s="211">
        <v>64</v>
      </c>
      <c r="Y36" s="211">
        <v>15</v>
      </c>
      <c r="Z36" s="214" t="s">
        <v>2140</v>
      </c>
      <c r="AA36" s="214" t="s">
        <v>2141</v>
      </c>
      <c r="AB36" s="212">
        <v>8.5</v>
      </c>
      <c r="AC36" s="213">
        <v>0.45</v>
      </c>
      <c r="AD36" s="211">
        <v>75</v>
      </c>
      <c r="AE36" s="211">
        <v>4</v>
      </c>
      <c r="AF36" s="214" t="s">
        <v>2205</v>
      </c>
      <c r="AG36" s="214" t="s">
        <v>2206</v>
      </c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  <c r="ER36" s="202"/>
      <c r="ES36" s="202"/>
      <c r="ET36" s="202"/>
      <c r="EU36" s="202"/>
      <c r="EV36" s="202"/>
      <c r="EW36" s="202"/>
      <c r="EX36" s="202"/>
      <c r="EY36" s="202"/>
      <c r="EZ36" s="202"/>
      <c r="FA36" s="202"/>
      <c r="FB36" s="202"/>
      <c r="FC36" s="202"/>
      <c r="FD36" s="202"/>
      <c r="FE36" s="202"/>
      <c r="FF36" s="202"/>
      <c r="FG36" s="202"/>
      <c r="FH36" s="202"/>
      <c r="FI36" s="202"/>
      <c r="FJ36" s="202"/>
      <c r="FK36" s="202"/>
      <c r="FL36" s="202"/>
      <c r="FM36" s="202"/>
      <c r="FN36" s="202"/>
      <c r="FO36" s="202"/>
      <c r="FP36" s="202"/>
      <c r="FQ36" s="202"/>
      <c r="FR36" s="202"/>
      <c r="FS36" s="202"/>
      <c r="FT36" s="202"/>
      <c r="FU36" s="202"/>
      <c r="FV36" s="202"/>
      <c r="FW36" s="202"/>
      <c r="FX36" s="202"/>
      <c r="FY36" s="202"/>
      <c r="FZ36" s="202"/>
      <c r="GA36" s="202"/>
      <c r="GB36" s="202"/>
    </row>
    <row r="37" spans="1:184" x14ac:dyDescent="0.2">
      <c r="A37" s="205">
        <f t="shared" si="0"/>
        <v>2881</v>
      </c>
      <c r="B37" s="215" t="s">
        <v>2336</v>
      </c>
      <c r="C37" s="216">
        <v>70</v>
      </c>
      <c r="D37" s="217">
        <v>35.099998474121094</v>
      </c>
      <c r="E37" s="218">
        <v>0.48</v>
      </c>
      <c r="F37" s="216">
        <v>65</v>
      </c>
      <c r="G37" s="216">
        <v>5</v>
      </c>
      <c r="H37" s="219" t="s">
        <v>2099</v>
      </c>
      <c r="I37" s="219" t="s">
        <v>2100</v>
      </c>
      <c r="J37" s="217">
        <v>5.4000000953674316</v>
      </c>
      <c r="K37" s="218">
        <v>0.45</v>
      </c>
      <c r="L37" s="216">
        <v>64</v>
      </c>
      <c r="M37" s="216">
        <v>6</v>
      </c>
      <c r="N37" s="219" t="s">
        <v>2120</v>
      </c>
      <c r="O37" s="219" t="s">
        <v>2121</v>
      </c>
      <c r="P37" s="217">
        <v>11.5</v>
      </c>
      <c r="Q37" s="218">
        <v>0.52</v>
      </c>
      <c r="R37" s="216">
        <v>60</v>
      </c>
      <c r="S37" s="216">
        <v>10</v>
      </c>
      <c r="T37" s="219" t="s">
        <v>1546</v>
      </c>
      <c r="U37" s="219" t="s">
        <v>1547</v>
      </c>
      <c r="V37" s="217">
        <v>9.8000001907348633</v>
      </c>
      <c r="W37" s="218">
        <v>0.49</v>
      </c>
      <c r="X37" s="216">
        <v>61</v>
      </c>
      <c r="Y37" s="216">
        <v>9</v>
      </c>
      <c r="Z37" s="219" t="s">
        <v>4912</v>
      </c>
      <c r="AA37" s="219" t="s">
        <v>4913</v>
      </c>
      <c r="AB37" s="217">
        <v>8.3999996185302734</v>
      </c>
      <c r="AC37" s="218">
        <v>0.44</v>
      </c>
      <c r="AD37" s="216">
        <v>66</v>
      </c>
      <c r="AE37" s="216">
        <v>4</v>
      </c>
      <c r="AF37" s="219" t="s">
        <v>1959</v>
      </c>
      <c r="AG37" s="219" t="s">
        <v>1960</v>
      </c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  <c r="ER37" s="202"/>
      <c r="ES37" s="202"/>
      <c r="ET37" s="202"/>
      <c r="EU37" s="202"/>
      <c r="EV37" s="202"/>
      <c r="EW37" s="202"/>
      <c r="EX37" s="202"/>
      <c r="EY37" s="202"/>
      <c r="EZ37" s="202"/>
      <c r="FA37" s="202"/>
      <c r="FB37" s="202"/>
      <c r="FC37" s="202"/>
      <c r="FD37" s="202"/>
      <c r="FE37" s="202"/>
      <c r="FF37" s="202"/>
      <c r="FG37" s="202"/>
      <c r="FH37" s="202"/>
      <c r="FI37" s="202"/>
      <c r="FJ37" s="202"/>
      <c r="FK37" s="202"/>
      <c r="FL37" s="202"/>
      <c r="FM37" s="202"/>
      <c r="FN37" s="202"/>
      <c r="FO37" s="202"/>
      <c r="FP37" s="202"/>
      <c r="FQ37" s="202"/>
      <c r="FR37" s="202"/>
      <c r="FS37" s="202"/>
      <c r="FT37" s="202"/>
      <c r="FU37" s="202"/>
      <c r="FV37" s="202"/>
      <c r="FW37" s="202"/>
      <c r="FX37" s="202"/>
      <c r="FY37" s="202"/>
      <c r="FZ37" s="202"/>
      <c r="GA37" s="202"/>
      <c r="GB37" s="202"/>
    </row>
    <row r="38" spans="1:184" x14ac:dyDescent="0.2">
      <c r="A38" s="205">
        <f t="shared" si="0"/>
        <v>2901</v>
      </c>
      <c r="B38" s="204" t="s">
        <v>2352</v>
      </c>
      <c r="C38" s="211">
        <v>96</v>
      </c>
      <c r="D38" s="212">
        <v>29.299999237060547</v>
      </c>
      <c r="E38" s="213">
        <v>0.4</v>
      </c>
      <c r="F38" s="211">
        <v>93</v>
      </c>
      <c r="G38" s="211">
        <v>3</v>
      </c>
      <c r="H38" s="214" t="s">
        <v>2078</v>
      </c>
      <c r="I38" s="214" t="s">
        <v>2079</v>
      </c>
      <c r="J38" s="212">
        <v>4.9000000953674316</v>
      </c>
      <c r="K38" s="213">
        <v>0.41</v>
      </c>
      <c r="L38" s="211">
        <v>89</v>
      </c>
      <c r="M38" s="211">
        <v>7</v>
      </c>
      <c r="N38" s="214" t="s">
        <v>3563</v>
      </c>
      <c r="O38" s="214" t="s">
        <v>3564</v>
      </c>
      <c r="P38" s="212">
        <v>9.3000001907348633</v>
      </c>
      <c r="Q38" s="213">
        <v>0.42</v>
      </c>
      <c r="R38" s="211">
        <v>92</v>
      </c>
      <c r="S38" s="211">
        <v>4</v>
      </c>
      <c r="T38" s="214" t="s">
        <v>1769</v>
      </c>
      <c r="U38" s="214" t="s">
        <v>1770</v>
      </c>
      <c r="V38" s="212">
        <v>8.1999998092651367</v>
      </c>
      <c r="W38" s="213">
        <v>0.41</v>
      </c>
      <c r="X38" s="211">
        <v>88</v>
      </c>
      <c r="Y38" s="211">
        <v>8</v>
      </c>
      <c r="Z38" s="214" t="s">
        <v>1736</v>
      </c>
      <c r="AA38" s="214" t="s">
        <v>1737</v>
      </c>
      <c r="AB38" s="212">
        <v>6.9000000953674316</v>
      </c>
      <c r="AC38" s="213">
        <v>0.37</v>
      </c>
      <c r="AD38" s="211">
        <v>94</v>
      </c>
      <c r="AE38" s="211">
        <v>2</v>
      </c>
      <c r="AF38" s="214" t="s">
        <v>2007</v>
      </c>
      <c r="AG38" s="214" t="s">
        <v>2008</v>
      </c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  <c r="ER38" s="202"/>
      <c r="ES38" s="202"/>
      <c r="ET38" s="202"/>
      <c r="EU38" s="202"/>
      <c r="EV38" s="202"/>
      <c r="EW38" s="202"/>
      <c r="EX38" s="202"/>
      <c r="EY38" s="202"/>
      <c r="EZ38" s="202"/>
      <c r="FA38" s="202"/>
      <c r="FB38" s="202"/>
      <c r="FC38" s="202"/>
      <c r="FD38" s="202"/>
      <c r="FE38" s="202"/>
      <c r="FF38" s="202"/>
      <c r="FG38" s="202"/>
      <c r="FH38" s="202"/>
      <c r="FI38" s="202"/>
      <c r="FJ38" s="202"/>
      <c r="FK38" s="202"/>
      <c r="FL38" s="202"/>
      <c r="FM38" s="202"/>
      <c r="FN38" s="202"/>
      <c r="FO38" s="202"/>
      <c r="FP38" s="202"/>
      <c r="FQ38" s="202"/>
      <c r="FR38" s="202"/>
      <c r="FS38" s="202"/>
      <c r="FT38" s="202"/>
      <c r="FU38" s="202"/>
      <c r="FV38" s="202"/>
      <c r="FW38" s="202"/>
      <c r="FX38" s="202"/>
      <c r="FY38" s="202"/>
      <c r="FZ38" s="202"/>
      <c r="GA38" s="202"/>
      <c r="GB38" s="202"/>
    </row>
    <row r="39" spans="1:184" x14ac:dyDescent="0.2">
      <c r="A39" s="205">
        <f t="shared" si="0"/>
        <v>2911</v>
      </c>
      <c r="B39" s="215" t="s">
        <v>2359</v>
      </c>
      <c r="C39" s="216">
        <v>98</v>
      </c>
      <c r="D39" s="217">
        <v>29.200000762939453</v>
      </c>
      <c r="E39" s="218">
        <v>0.4</v>
      </c>
      <c r="F39" s="216">
        <v>96</v>
      </c>
      <c r="G39" s="216">
        <v>2</v>
      </c>
      <c r="H39" s="219" t="s">
        <v>1618</v>
      </c>
      <c r="I39" s="219" t="s">
        <v>1619</v>
      </c>
      <c r="J39" s="217">
        <v>4.9000000953674316</v>
      </c>
      <c r="K39" s="218">
        <v>0.41</v>
      </c>
      <c r="L39" s="216">
        <v>90</v>
      </c>
      <c r="M39" s="216">
        <v>8</v>
      </c>
      <c r="N39" s="219" t="s">
        <v>2124</v>
      </c>
      <c r="O39" s="219" t="s">
        <v>2125</v>
      </c>
      <c r="P39" s="217">
        <v>8.8999996185302734</v>
      </c>
      <c r="Q39" s="218">
        <v>0.41</v>
      </c>
      <c r="R39" s="216">
        <v>95</v>
      </c>
      <c r="S39" s="216">
        <v>3</v>
      </c>
      <c r="T39" s="219" t="s">
        <v>5008</v>
      </c>
      <c r="U39" s="219" t="s">
        <v>5009</v>
      </c>
      <c r="V39" s="217">
        <v>8.3000001907348633</v>
      </c>
      <c r="W39" s="218">
        <v>0.42</v>
      </c>
      <c r="X39" s="216">
        <v>92</v>
      </c>
      <c r="Y39" s="216">
        <v>6</v>
      </c>
      <c r="Z39" s="219" t="s">
        <v>1624</v>
      </c>
      <c r="AA39" s="219" t="s">
        <v>1625</v>
      </c>
      <c r="AB39" s="217">
        <v>7.0999999046325684</v>
      </c>
      <c r="AC39" s="218">
        <v>0.37</v>
      </c>
      <c r="AD39" s="216">
        <v>96</v>
      </c>
      <c r="AE39" s="216">
        <v>2</v>
      </c>
      <c r="AF39" s="219" t="s">
        <v>1618</v>
      </c>
      <c r="AG39" s="219" t="s">
        <v>1619</v>
      </c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  <c r="ER39" s="202"/>
      <c r="ES39" s="202"/>
      <c r="ET39" s="202"/>
      <c r="EU39" s="202"/>
      <c r="EV39" s="202"/>
      <c r="EW39" s="202"/>
      <c r="EX39" s="202"/>
      <c r="EY39" s="202"/>
      <c r="EZ39" s="202"/>
      <c r="FA39" s="202"/>
      <c r="FB39" s="202"/>
      <c r="FC39" s="202"/>
      <c r="FD39" s="202"/>
      <c r="FE39" s="202"/>
      <c r="FF39" s="202"/>
      <c r="FG39" s="202"/>
      <c r="FH39" s="202"/>
      <c r="FI39" s="202"/>
      <c r="FJ39" s="202"/>
      <c r="FK39" s="202"/>
      <c r="FL39" s="202"/>
      <c r="FM39" s="202"/>
      <c r="FN39" s="202"/>
      <c r="FO39" s="202"/>
      <c r="FP39" s="202"/>
      <c r="FQ39" s="202"/>
      <c r="FR39" s="202"/>
      <c r="FS39" s="202"/>
      <c r="FT39" s="202"/>
      <c r="FU39" s="202"/>
      <c r="FV39" s="202"/>
      <c r="FW39" s="202"/>
      <c r="FX39" s="202"/>
      <c r="FY39" s="202"/>
      <c r="FZ39" s="202"/>
      <c r="GA39" s="202"/>
      <c r="GB39" s="202"/>
    </row>
    <row r="40" spans="1:184" x14ac:dyDescent="0.2">
      <c r="A40" s="205">
        <f t="shared" si="0"/>
        <v>3029</v>
      </c>
      <c r="B40" s="204" t="s">
        <v>3060</v>
      </c>
      <c r="C40" s="211">
        <v>21</v>
      </c>
      <c r="D40" s="212">
        <v>42.299999237060547</v>
      </c>
      <c r="E40" s="213">
        <v>0.57999999999999996</v>
      </c>
      <c r="F40" s="211">
        <v>17</v>
      </c>
      <c r="G40" s="211">
        <v>4</v>
      </c>
      <c r="H40" s="214" t="s">
        <v>4312</v>
      </c>
      <c r="I40" s="214" t="s">
        <v>4313</v>
      </c>
      <c r="J40" s="212">
        <v>7.4000000953674316</v>
      </c>
      <c r="K40" s="213">
        <v>0.61</v>
      </c>
      <c r="L40" s="211">
        <v>15</v>
      </c>
      <c r="M40" s="211">
        <v>6</v>
      </c>
      <c r="N40" s="214" t="s">
        <v>2296</v>
      </c>
      <c r="O40" s="214" t="s">
        <v>2297</v>
      </c>
      <c r="P40" s="212">
        <v>12.399999618530273</v>
      </c>
      <c r="Q40" s="213">
        <v>0.56000000000000005</v>
      </c>
      <c r="R40" s="211">
        <v>17</v>
      </c>
      <c r="S40" s="211">
        <v>4</v>
      </c>
      <c r="T40" s="214" t="s">
        <v>4312</v>
      </c>
      <c r="U40" s="214" t="s">
        <v>4313</v>
      </c>
      <c r="V40" s="212">
        <v>11.699999809265137</v>
      </c>
      <c r="W40" s="213">
        <v>0.57999999999999996</v>
      </c>
      <c r="X40" s="211">
        <v>17</v>
      </c>
      <c r="Y40" s="211">
        <v>4</v>
      </c>
      <c r="Z40" s="214" t="s">
        <v>4312</v>
      </c>
      <c r="AA40" s="214" t="s">
        <v>4313</v>
      </c>
      <c r="AB40" s="212">
        <v>10.899999618530273</v>
      </c>
      <c r="AC40" s="213">
        <v>0.56999999999999995</v>
      </c>
      <c r="AD40" s="211">
        <v>19</v>
      </c>
      <c r="AE40" s="211">
        <v>2</v>
      </c>
      <c r="AF40" s="214" t="s">
        <v>2797</v>
      </c>
      <c r="AG40" s="214" t="s">
        <v>2798</v>
      </c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  <c r="ER40" s="202"/>
      <c r="ES40" s="202"/>
      <c r="ET40" s="202"/>
      <c r="EU40" s="202"/>
      <c r="EV40" s="202"/>
      <c r="EW40" s="202"/>
      <c r="EX40" s="202"/>
      <c r="EY40" s="202"/>
      <c r="EZ40" s="202"/>
      <c r="FA40" s="202"/>
      <c r="FB40" s="202"/>
      <c r="FC40" s="202"/>
      <c r="FD40" s="202"/>
      <c r="FE40" s="202"/>
      <c r="FF40" s="202"/>
      <c r="FG40" s="202"/>
      <c r="FH40" s="202"/>
      <c r="FI40" s="202"/>
      <c r="FJ40" s="202"/>
      <c r="FK40" s="202"/>
      <c r="FL40" s="202"/>
      <c r="FM40" s="202"/>
      <c r="FN40" s="202"/>
      <c r="FO40" s="202"/>
      <c r="FP40" s="202"/>
      <c r="FQ40" s="202"/>
      <c r="FR40" s="202"/>
      <c r="FS40" s="202"/>
      <c r="FT40" s="202"/>
      <c r="FU40" s="202"/>
      <c r="FV40" s="202"/>
      <c r="FW40" s="202"/>
      <c r="FX40" s="202"/>
      <c r="FY40" s="202"/>
      <c r="FZ40" s="202"/>
      <c r="GA40" s="202"/>
      <c r="GB40" s="202"/>
    </row>
    <row r="41" spans="1:184" x14ac:dyDescent="0.2">
      <c r="A41" s="205">
        <f t="shared" si="0"/>
        <v>3032</v>
      </c>
      <c r="B41" s="215" t="s">
        <v>4311</v>
      </c>
      <c r="C41" s="216">
        <v>113</v>
      </c>
      <c r="D41" s="217">
        <v>26.799999237060547</v>
      </c>
      <c r="E41" s="218">
        <v>0.37</v>
      </c>
      <c r="F41" s="216">
        <v>111</v>
      </c>
      <c r="G41" s="216">
        <v>2</v>
      </c>
      <c r="H41" s="219" t="s">
        <v>4518</v>
      </c>
      <c r="I41" s="219" t="s">
        <v>4519</v>
      </c>
      <c r="J41" s="217">
        <v>4.3000001907348633</v>
      </c>
      <c r="K41" s="218">
        <v>0.36</v>
      </c>
      <c r="L41" s="216">
        <v>113</v>
      </c>
      <c r="N41" s="219" t="s">
        <v>1545</v>
      </c>
      <c r="P41" s="217">
        <v>8.6999998092651367</v>
      </c>
      <c r="Q41" s="218">
        <v>0.4</v>
      </c>
      <c r="R41" s="216">
        <v>108</v>
      </c>
      <c r="S41" s="216">
        <v>5</v>
      </c>
      <c r="T41" s="219" t="s">
        <v>3058</v>
      </c>
      <c r="U41" s="219" t="s">
        <v>3059</v>
      </c>
      <c r="V41" s="217">
        <v>6.6999998092651367</v>
      </c>
      <c r="W41" s="218">
        <v>0.33</v>
      </c>
      <c r="X41" s="216">
        <v>108</v>
      </c>
      <c r="Y41" s="216">
        <v>5</v>
      </c>
      <c r="Z41" s="219" t="s">
        <v>3058</v>
      </c>
      <c r="AA41" s="219" t="s">
        <v>3059</v>
      </c>
      <c r="AB41" s="217">
        <v>7.0999999046325684</v>
      </c>
      <c r="AC41" s="218">
        <v>0.37</v>
      </c>
      <c r="AD41" s="216">
        <v>113</v>
      </c>
      <c r="AF41" s="219" t="s">
        <v>1545</v>
      </c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2"/>
      <c r="DH41" s="202"/>
      <c r="DI41" s="202"/>
      <c r="DJ41" s="202"/>
      <c r="DK41" s="202"/>
      <c r="DL41" s="202"/>
      <c r="DM41" s="202"/>
      <c r="DN41" s="202"/>
      <c r="DO41" s="202"/>
      <c r="DP41" s="202"/>
      <c r="DQ41" s="202"/>
      <c r="DR41" s="202"/>
      <c r="DS41" s="202"/>
      <c r="DT41" s="202"/>
      <c r="DU41" s="202"/>
      <c r="DV41" s="202"/>
      <c r="DW41" s="202"/>
      <c r="DX41" s="202"/>
      <c r="DY41" s="202"/>
      <c r="DZ41" s="202"/>
      <c r="EA41" s="202"/>
      <c r="EB41" s="202"/>
      <c r="EC41" s="202"/>
      <c r="ED41" s="202"/>
      <c r="EE41" s="202"/>
      <c r="EF41" s="202"/>
      <c r="EG41" s="202"/>
      <c r="EH41" s="202"/>
      <c r="EI41" s="202"/>
      <c r="EJ41" s="202"/>
      <c r="EK41" s="202"/>
      <c r="EL41" s="202"/>
      <c r="EM41" s="202"/>
      <c r="EN41" s="202"/>
      <c r="EO41" s="202"/>
      <c r="EP41" s="202"/>
      <c r="EQ41" s="202"/>
      <c r="ER41" s="202"/>
      <c r="ES41" s="202"/>
      <c r="ET41" s="202"/>
      <c r="EU41" s="202"/>
      <c r="EV41" s="202"/>
      <c r="EW41" s="202"/>
      <c r="EX41" s="202"/>
      <c r="EY41" s="202"/>
      <c r="EZ41" s="202"/>
      <c r="FA41" s="202"/>
      <c r="FB41" s="202"/>
      <c r="FC41" s="202"/>
      <c r="FD41" s="202"/>
      <c r="FE41" s="202"/>
      <c r="FF41" s="202"/>
      <c r="FG41" s="202"/>
      <c r="FH41" s="202"/>
      <c r="FI41" s="202"/>
      <c r="FJ41" s="202"/>
      <c r="FK41" s="202"/>
      <c r="FL41" s="202"/>
      <c r="FM41" s="202"/>
      <c r="FN41" s="202"/>
      <c r="FO41" s="202"/>
      <c r="FP41" s="202"/>
      <c r="FQ41" s="202"/>
      <c r="FR41" s="202"/>
      <c r="FS41" s="202"/>
      <c r="FT41" s="202"/>
      <c r="FU41" s="202"/>
      <c r="FV41" s="202"/>
      <c r="FW41" s="202"/>
      <c r="FX41" s="202"/>
      <c r="FY41" s="202"/>
      <c r="FZ41" s="202"/>
      <c r="GA41" s="202"/>
      <c r="GB41" s="202"/>
    </row>
    <row r="42" spans="1:184" x14ac:dyDescent="0.2">
      <c r="A42" s="205">
        <f t="shared" si="0"/>
        <v>3101</v>
      </c>
      <c r="B42" s="204" t="s">
        <v>2396</v>
      </c>
      <c r="C42" s="211">
        <v>55</v>
      </c>
      <c r="D42" s="212">
        <v>36.5</v>
      </c>
      <c r="E42" s="213">
        <v>0.5</v>
      </c>
      <c r="F42" s="211">
        <v>51</v>
      </c>
      <c r="G42" s="211">
        <v>4</v>
      </c>
      <c r="H42" s="214" t="s">
        <v>3198</v>
      </c>
      <c r="I42" s="214" t="s">
        <v>3199</v>
      </c>
      <c r="J42" s="212">
        <v>6.1999998092651367</v>
      </c>
      <c r="K42" s="213">
        <v>0.51</v>
      </c>
      <c r="L42" s="211">
        <v>46</v>
      </c>
      <c r="M42" s="211">
        <v>9</v>
      </c>
      <c r="N42" s="214" t="s">
        <v>3192</v>
      </c>
      <c r="O42" s="214" t="s">
        <v>3193</v>
      </c>
      <c r="P42" s="212">
        <v>11.899999618530273</v>
      </c>
      <c r="Q42" s="213">
        <v>0.54</v>
      </c>
      <c r="R42" s="211">
        <v>49</v>
      </c>
      <c r="S42" s="211">
        <v>6</v>
      </c>
      <c r="T42" s="214" t="s">
        <v>2579</v>
      </c>
      <c r="U42" s="214" t="s">
        <v>2580</v>
      </c>
      <c r="V42" s="212">
        <v>10.399999618530273</v>
      </c>
      <c r="W42" s="213">
        <v>0.52</v>
      </c>
      <c r="X42" s="211">
        <v>44</v>
      </c>
      <c r="Y42" s="211">
        <v>11</v>
      </c>
      <c r="Z42" s="214" t="s">
        <v>1986</v>
      </c>
      <c r="AA42" s="214" t="s">
        <v>1987</v>
      </c>
      <c r="AB42" s="212">
        <v>8</v>
      </c>
      <c r="AC42" s="213">
        <v>0.42</v>
      </c>
      <c r="AD42" s="211">
        <v>53</v>
      </c>
      <c r="AE42" s="211">
        <v>2</v>
      </c>
      <c r="AF42" s="214" t="s">
        <v>2577</v>
      </c>
      <c r="AG42" s="214" t="s">
        <v>2578</v>
      </c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  <c r="ER42" s="202"/>
      <c r="ES42" s="202"/>
      <c r="ET42" s="202"/>
      <c r="EU42" s="202"/>
      <c r="EV42" s="202"/>
      <c r="EW42" s="202"/>
      <c r="EX42" s="202"/>
      <c r="EY42" s="202"/>
      <c r="EZ42" s="202"/>
      <c r="FA42" s="202"/>
      <c r="FB42" s="202"/>
      <c r="FC42" s="202"/>
      <c r="FD42" s="202"/>
      <c r="FE42" s="202"/>
      <c r="FF42" s="202"/>
      <c r="FG42" s="202"/>
      <c r="FH42" s="202"/>
      <c r="FI42" s="202"/>
      <c r="FJ42" s="202"/>
      <c r="FK42" s="202"/>
      <c r="FL42" s="202"/>
      <c r="FM42" s="202"/>
      <c r="FN42" s="202"/>
      <c r="FO42" s="202"/>
      <c r="FP42" s="202"/>
      <c r="FQ42" s="202"/>
      <c r="FR42" s="202"/>
      <c r="FS42" s="202"/>
      <c r="FT42" s="202"/>
      <c r="FU42" s="202"/>
      <c r="FV42" s="202"/>
      <c r="FW42" s="202"/>
      <c r="FX42" s="202"/>
      <c r="FY42" s="202"/>
      <c r="FZ42" s="202"/>
      <c r="GA42" s="202"/>
      <c r="GB42" s="202"/>
    </row>
    <row r="43" spans="1:184" x14ac:dyDescent="0.2">
      <c r="A43" s="205">
        <f t="shared" si="0"/>
        <v>3191</v>
      </c>
      <c r="B43" s="215" t="s">
        <v>2420</v>
      </c>
      <c r="C43" s="216">
        <v>86</v>
      </c>
      <c r="D43" s="217">
        <v>41</v>
      </c>
      <c r="E43" s="218">
        <v>0.56000000000000005</v>
      </c>
      <c r="F43" s="216">
        <v>72</v>
      </c>
      <c r="G43" s="216">
        <v>14</v>
      </c>
      <c r="H43" s="219" t="s">
        <v>1964</v>
      </c>
      <c r="I43" s="219" t="s">
        <v>1965</v>
      </c>
      <c r="J43" s="217">
        <v>6.5999999046325684</v>
      </c>
      <c r="K43" s="218">
        <v>0.55000000000000004</v>
      </c>
      <c r="L43" s="216">
        <v>68</v>
      </c>
      <c r="M43" s="216">
        <v>18</v>
      </c>
      <c r="N43" s="219" t="s">
        <v>3675</v>
      </c>
      <c r="O43" s="219" t="s">
        <v>3676</v>
      </c>
      <c r="P43" s="217">
        <v>12.600000381469727</v>
      </c>
      <c r="Q43" s="218">
        <v>0.56999999999999995</v>
      </c>
      <c r="R43" s="216">
        <v>67</v>
      </c>
      <c r="S43" s="216">
        <v>19</v>
      </c>
      <c r="T43" s="219" t="s">
        <v>3601</v>
      </c>
      <c r="U43" s="219" t="s">
        <v>3602</v>
      </c>
      <c r="V43" s="217">
        <v>11</v>
      </c>
      <c r="W43" s="218">
        <v>0.55000000000000004</v>
      </c>
      <c r="X43" s="216">
        <v>72</v>
      </c>
      <c r="Y43" s="216">
        <v>14</v>
      </c>
      <c r="Z43" s="219" t="s">
        <v>1964</v>
      </c>
      <c r="AA43" s="219" t="s">
        <v>1965</v>
      </c>
      <c r="AB43" s="217">
        <v>10.800000190734863</v>
      </c>
      <c r="AC43" s="218">
        <v>0.56999999999999995</v>
      </c>
      <c r="AD43" s="216">
        <v>70</v>
      </c>
      <c r="AE43" s="216">
        <v>16</v>
      </c>
      <c r="AF43" s="219" t="s">
        <v>2772</v>
      </c>
      <c r="AG43" s="219" t="s">
        <v>2773</v>
      </c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  <c r="ER43" s="202"/>
      <c r="ES43" s="202"/>
      <c r="ET43" s="202"/>
      <c r="EU43" s="202"/>
      <c r="EV43" s="202"/>
      <c r="EW43" s="202"/>
      <c r="EX43" s="202"/>
      <c r="EY43" s="202"/>
      <c r="EZ43" s="202"/>
      <c r="FA43" s="202"/>
      <c r="FB43" s="202"/>
      <c r="FC43" s="202"/>
      <c r="FD43" s="202"/>
      <c r="FE43" s="202"/>
      <c r="FF43" s="202"/>
      <c r="FG43" s="202"/>
      <c r="FH43" s="202"/>
      <c r="FI43" s="202"/>
      <c r="FJ43" s="202"/>
      <c r="FK43" s="202"/>
      <c r="FL43" s="202"/>
      <c r="FM43" s="202"/>
      <c r="FN43" s="202"/>
      <c r="FO43" s="202"/>
      <c r="FP43" s="202"/>
      <c r="FQ43" s="202"/>
      <c r="FR43" s="202"/>
      <c r="FS43" s="202"/>
      <c r="FT43" s="202"/>
      <c r="FU43" s="202"/>
      <c r="FV43" s="202"/>
      <c r="FW43" s="202"/>
      <c r="FX43" s="202"/>
      <c r="FY43" s="202"/>
      <c r="FZ43" s="202"/>
      <c r="GA43" s="202"/>
      <c r="GB43" s="202"/>
    </row>
    <row r="44" spans="1:184" x14ac:dyDescent="0.2">
      <c r="A44" s="205">
        <f t="shared" si="0"/>
        <v>3281</v>
      </c>
      <c r="B44" s="204" t="s">
        <v>2435</v>
      </c>
      <c r="C44" s="211">
        <v>114</v>
      </c>
      <c r="D44" s="212">
        <v>29.399999618530273</v>
      </c>
      <c r="E44" s="213">
        <v>0.4</v>
      </c>
      <c r="F44" s="211">
        <v>113</v>
      </c>
      <c r="G44" s="211">
        <v>1</v>
      </c>
      <c r="H44" s="214" t="s">
        <v>2547</v>
      </c>
      <c r="I44" s="214" t="s">
        <v>2548</v>
      </c>
      <c r="J44" s="212">
        <v>4.5</v>
      </c>
      <c r="K44" s="213">
        <v>0.37</v>
      </c>
      <c r="L44" s="211">
        <v>112</v>
      </c>
      <c r="M44" s="211">
        <v>2</v>
      </c>
      <c r="N44" s="214" t="s">
        <v>2472</v>
      </c>
      <c r="O44" s="214" t="s">
        <v>2473</v>
      </c>
      <c r="P44" s="212">
        <v>9.5</v>
      </c>
      <c r="Q44" s="213">
        <v>0.43</v>
      </c>
      <c r="R44" s="211">
        <v>108</v>
      </c>
      <c r="S44" s="211">
        <v>6</v>
      </c>
      <c r="T44" s="214" t="s">
        <v>2418</v>
      </c>
      <c r="U44" s="214" t="s">
        <v>2419</v>
      </c>
      <c r="V44" s="212">
        <v>8.1999998092651367</v>
      </c>
      <c r="W44" s="213">
        <v>0.41</v>
      </c>
      <c r="X44" s="211">
        <v>100</v>
      </c>
      <c r="Y44" s="211">
        <v>14</v>
      </c>
      <c r="Z44" s="214" t="s">
        <v>1809</v>
      </c>
      <c r="AA44" s="214" t="s">
        <v>1810</v>
      </c>
      <c r="AB44" s="212">
        <v>7.1999998092651367</v>
      </c>
      <c r="AC44" s="213">
        <v>0.38</v>
      </c>
      <c r="AD44" s="211">
        <v>112</v>
      </c>
      <c r="AE44" s="211">
        <v>2</v>
      </c>
      <c r="AF44" s="214" t="s">
        <v>2472</v>
      </c>
      <c r="AG44" s="214" t="s">
        <v>2473</v>
      </c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  <c r="ER44" s="202"/>
      <c r="ES44" s="202"/>
      <c r="ET44" s="202"/>
      <c r="EU44" s="202"/>
      <c r="EV44" s="202"/>
      <c r="EW44" s="202"/>
      <c r="EX44" s="202"/>
      <c r="EY44" s="202"/>
      <c r="EZ44" s="202"/>
      <c r="FA44" s="202"/>
      <c r="FB44" s="202"/>
      <c r="FC44" s="202"/>
      <c r="FD44" s="202"/>
      <c r="FE44" s="202"/>
      <c r="FF44" s="202"/>
      <c r="FG44" s="202"/>
      <c r="FH44" s="202"/>
      <c r="FI44" s="202"/>
      <c r="FJ44" s="202"/>
      <c r="FK44" s="202"/>
      <c r="FL44" s="202"/>
      <c r="FM44" s="202"/>
      <c r="FN44" s="202"/>
      <c r="FO44" s="202"/>
      <c r="FP44" s="202"/>
      <c r="FQ44" s="202"/>
      <c r="FR44" s="202"/>
      <c r="FS44" s="202"/>
      <c r="FT44" s="202"/>
      <c r="FU44" s="202"/>
      <c r="FV44" s="202"/>
      <c r="FW44" s="202"/>
      <c r="FX44" s="202"/>
      <c r="FY44" s="202"/>
      <c r="FZ44" s="202"/>
      <c r="GA44" s="202"/>
      <c r="GB44" s="202"/>
    </row>
    <row r="45" spans="1:184" x14ac:dyDescent="0.2">
      <c r="A45" s="205">
        <f t="shared" si="0"/>
        <v>3421</v>
      </c>
      <c r="B45" s="215" t="s">
        <v>2463</v>
      </c>
      <c r="C45" s="216">
        <v>147</v>
      </c>
      <c r="D45" s="217">
        <v>29.200000762939453</v>
      </c>
      <c r="E45" s="218">
        <v>0.4</v>
      </c>
      <c r="F45" s="216">
        <v>138</v>
      </c>
      <c r="G45" s="216">
        <v>9</v>
      </c>
      <c r="H45" s="219" t="s">
        <v>1624</v>
      </c>
      <c r="I45" s="219" t="s">
        <v>1625</v>
      </c>
      <c r="J45" s="217">
        <v>4.8000001907348633</v>
      </c>
      <c r="K45" s="218">
        <v>0.4</v>
      </c>
      <c r="L45" s="216">
        <v>133</v>
      </c>
      <c r="M45" s="216">
        <v>14</v>
      </c>
      <c r="N45" s="219" t="s">
        <v>2797</v>
      </c>
      <c r="O45" s="219" t="s">
        <v>2798</v>
      </c>
      <c r="P45" s="217">
        <v>9</v>
      </c>
      <c r="Q45" s="218">
        <v>0.41</v>
      </c>
      <c r="R45" s="216">
        <v>133</v>
      </c>
      <c r="S45" s="216">
        <v>14</v>
      </c>
      <c r="T45" s="219" t="s">
        <v>2797</v>
      </c>
      <c r="U45" s="219" t="s">
        <v>2798</v>
      </c>
      <c r="V45" s="217">
        <v>8.3999996185302734</v>
      </c>
      <c r="W45" s="218">
        <v>0.42</v>
      </c>
      <c r="X45" s="216">
        <v>128</v>
      </c>
      <c r="Y45" s="216">
        <v>19</v>
      </c>
      <c r="Z45" s="219" t="s">
        <v>4388</v>
      </c>
      <c r="AA45" s="219" t="s">
        <v>4389</v>
      </c>
      <c r="AB45" s="217">
        <v>7</v>
      </c>
      <c r="AC45" s="218">
        <v>0.37</v>
      </c>
      <c r="AD45" s="216">
        <v>141</v>
      </c>
      <c r="AE45" s="216">
        <v>6</v>
      </c>
      <c r="AF45" s="219" t="s">
        <v>1912</v>
      </c>
      <c r="AG45" s="219" t="s">
        <v>1913</v>
      </c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  <c r="ER45" s="202"/>
      <c r="ES45" s="202"/>
      <c r="ET45" s="202"/>
      <c r="EU45" s="202"/>
      <c r="EV45" s="202"/>
      <c r="EW45" s="202"/>
      <c r="EX45" s="202"/>
      <c r="EY45" s="202"/>
      <c r="EZ45" s="202"/>
      <c r="FA45" s="202"/>
      <c r="FB45" s="202"/>
      <c r="FC45" s="202"/>
      <c r="FD45" s="202"/>
      <c r="FE45" s="202"/>
      <c r="FF45" s="202"/>
      <c r="FG45" s="202"/>
      <c r="FH45" s="202"/>
      <c r="FI45" s="202"/>
      <c r="FJ45" s="202"/>
      <c r="FK45" s="202"/>
      <c r="FL45" s="202"/>
      <c r="FM45" s="202"/>
      <c r="FN45" s="202"/>
      <c r="FO45" s="202"/>
      <c r="FP45" s="202"/>
      <c r="FQ45" s="202"/>
      <c r="FR45" s="202"/>
      <c r="FS45" s="202"/>
      <c r="FT45" s="202"/>
      <c r="FU45" s="202"/>
      <c r="FV45" s="202"/>
      <c r="FW45" s="202"/>
      <c r="FX45" s="202"/>
      <c r="FY45" s="202"/>
      <c r="FZ45" s="202"/>
      <c r="GA45" s="202"/>
      <c r="GB45" s="202"/>
    </row>
    <row r="46" spans="1:184" x14ac:dyDescent="0.2">
      <c r="A46" s="205">
        <f t="shared" si="0"/>
        <v>3621</v>
      </c>
      <c r="B46" s="204" t="s">
        <v>2480</v>
      </c>
      <c r="C46" s="211">
        <v>103</v>
      </c>
      <c r="D46" s="212">
        <v>29.200000762939453</v>
      </c>
      <c r="E46" s="213">
        <v>0.4</v>
      </c>
      <c r="F46" s="211">
        <v>99</v>
      </c>
      <c r="G46" s="211">
        <v>4</v>
      </c>
      <c r="H46" s="214" t="s">
        <v>3635</v>
      </c>
      <c r="I46" s="214" t="s">
        <v>3636</v>
      </c>
      <c r="J46" s="212">
        <v>4.9000000953674316</v>
      </c>
      <c r="K46" s="213">
        <v>0.41</v>
      </c>
      <c r="L46" s="211">
        <v>95</v>
      </c>
      <c r="M46" s="211">
        <v>8</v>
      </c>
      <c r="N46" s="214" t="s">
        <v>5010</v>
      </c>
      <c r="O46" s="214" t="s">
        <v>5011</v>
      </c>
      <c r="P46" s="212">
        <v>9</v>
      </c>
      <c r="Q46" s="213">
        <v>0.41</v>
      </c>
      <c r="R46" s="211">
        <v>96</v>
      </c>
      <c r="S46" s="211">
        <v>7</v>
      </c>
      <c r="T46" s="214" t="s">
        <v>3593</v>
      </c>
      <c r="U46" s="214" t="s">
        <v>3594</v>
      </c>
      <c r="V46" s="212">
        <v>8</v>
      </c>
      <c r="W46" s="213">
        <v>0.4</v>
      </c>
      <c r="X46" s="211">
        <v>95</v>
      </c>
      <c r="Y46" s="211">
        <v>8</v>
      </c>
      <c r="Z46" s="214" t="s">
        <v>5010</v>
      </c>
      <c r="AA46" s="214" t="s">
        <v>5011</v>
      </c>
      <c r="AB46" s="212">
        <v>7.3000001907348633</v>
      </c>
      <c r="AC46" s="213">
        <v>0.38</v>
      </c>
      <c r="AD46" s="211">
        <v>98</v>
      </c>
      <c r="AE46" s="211">
        <v>5</v>
      </c>
      <c r="AF46" s="214" t="s">
        <v>5012</v>
      </c>
      <c r="AG46" s="214" t="s">
        <v>5013</v>
      </c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2"/>
      <c r="DH46" s="202"/>
      <c r="DI46" s="202"/>
      <c r="DJ46" s="202"/>
      <c r="DK46" s="202"/>
      <c r="DL46" s="202"/>
      <c r="DM46" s="202"/>
      <c r="DN46" s="202"/>
      <c r="DO46" s="202"/>
      <c r="DP46" s="202"/>
      <c r="DQ46" s="202"/>
      <c r="DR46" s="202"/>
      <c r="DS46" s="202"/>
      <c r="DT46" s="202"/>
      <c r="DU46" s="202"/>
      <c r="DV46" s="202"/>
      <c r="DW46" s="202"/>
      <c r="DX46" s="202"/>
      <c r="DY46" s="202"/>
      <c r="DZ46" s="202"/>
      <c r="EA46" s="202"/>
      <c r="EB46" s="202"/>
      <c r="EC46" s="202"/>
      <c r="ED46" s="202"/>
      <c r="EE46" s="202"/>
      <c r="EF46" s="202"/>
      <c r="EG46" s="202"/>
      <c r="EH46" s="202"/>
      <c r="EI46" s="202"/>
      <c r="EJ46" s="202"/>
      <c r="EK46" s="202"/>
      <c r="EL46" s="202"/>
      <c r="EM46" s="202"/>
      <c r="EN46" s="202"/>
      <c r="EO46" s="202"/>
      <c r="EP46" s="202"/>
      <c r="EQ46" s="202"/>
      <c r="ER46" s="202"/>
      <c r="ES46" s="202"/>
      <c r="ET46" s="202"/>
      <c r="EU46" s="202"/>
      <c r="EV46" s="202"/>
      <c r="EW46" s="202"/>
      <c r="EX46" s="202"/>
      <c r="EY46" s="202"/>
      <c r="EZ46" s="202"/>
      <c r="FA46" s="202"/>
      <c r="FB46" s="202"/>
      <c r="FC46" s="202"/>
      <c r="FD46" s="202"/>
      <c r="FE46" s="202"/>
      <c r="FF46" s="202"/>
      <c r="FG46" s="202"/>
      <c r="FH46" s="202"/>
      <c r="FI46" s="202"/>
      <c r="FJ46" s="202"/>
      <c r="FK46" s="202"/>
      <c r="FL46" s="202"/>
      <c r="FM46" s="202"/>
      <c r="FN46" s="202"/>
      <c r="FO46" s="202"/>
      <c r="FP46" s="202"/>
      <c r="FQ46" s="202"/>
      <c r="FR46" s="202"/>
      <c r="FS46" s="202"/>
      <c r="FT46" s="202"/>
      <c r="FU46" s="202"/>
      <c r="FV46" s="202"/>
      <c r="FW46" s="202"/>
      <c r="FX46" s="202"/>
      <c r="FY46" s="202"/>
      <c r="FZ46" s="202"/>
      <c r="GA46" s="202"/>
      <c r="GB46" s="202"/>
    </row>
    <row r="47" spans="1:184" x14ac:dyDescent="0.2">
      <c r="A47" s="205">
        <f t="shared" si="0"/>
        <v>3821</v>
      </c>
      <c r="B47" s="215" t="s">
        <v>2503</v>
      </c>
      <c r="C47" s="216">
        <v>34</v>
      </c>
      <c r="D47" s="217">
        <v>24.5</v>
      </c>
      <c r="E47" s="218">
        <v>0.34</v>
      </c>
      <c r="F47" s="216">
        <v>34</v>
      </c>
      <c r="H47" s="219" t="s">
        <v>1545</v>
      </c>
      <c r="J47" s="217">
        <v>4.3000001907348633</v>
      </c>
      <c r="K47" s="218">
        <v>0.36</v>
      </c>
      <c r="L47" s="216">
        <v>32</v>
      </c>
      <c r="M47" s="216">
        <v>2</v>
      </c>
      <c r="N47" s="219" t="s">
        <v>1800</v>
      </c>
      <c r="O47" s="219" t="s">
        <v>1801</v>
      </c>
      <c r="P47" s="217">
        <v>8.1000003814697266</v>
      </c>
      <c r="Q47" s="218">
        <v>0.37</v>
      </c>
      <c r="R47" s="216">
        <v>33</v>
      </c>
      <c r="S47" s="216">
        <v>1</v>
      </c>
      <c r="T47" s="219" t="s">
        <v>1798</v>
      </c>
      <c r="U47" s="219" t="s">
        <v>1799</v>
      </c>
      <c r="V47" s="217">
        <v>6.4000000953674316</v>
      </c>
      <c r="W47" s="218">
        <v>0.32</v>
      </c>
      <c r="X47" s="216">
        <v>33</v>
      </c>
      <c r="Y47" s="216">
        <v>1</v>
      </c>
      <c r="Z47" s="219" t="s">
        <v>1798</v>
      </c>
      <c r="AA47" s="219" t="s">
        <v>1799</v>
      </c>
      <c r="AB47" s="217">
        <v>5.8000001907348633</v>
      </c>
      <c r="AC47" s="218">
        <v>0.3</v>
      </c>
      <c r="AD47" s="216">
        <v>34</v>
      </c>
      <c r="AF47" s="219" t="s">
        <v>1545</v>
      </c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202"/>
      <c r="DY47" s="202"/>
      <c r="DZ47" s="202"/>
      <c r="EA47" s="202"/>
      <c r="EB47" s="202"/>
      <c r="EC47" s="202"/>
      <c r="ED47" s="202"/>
      <c r="EE47" s="202"/>
      <c r="EF47" s="202"/>
      <c r="EG47" s="202"/>
      <c r="EH47" s="202"/>
      <c r="EI47" s="202"/>
      <c r="EJ47" s="202"/>
      <c r="EK47" s="202"/>
      <c r="EL47" s="202"/>
      <c r="EM47" s="202"/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2"/>
      <c r="FE47" s="202"/>
      <c r="FF47" s="202"/>
      <c r="FG47" s="202"/>
      <c r="FH47" s="202"/>
      <c r="FI47" s="202"/>
      <c r="FJ47" s="202"/>
      <c r="FK47" s="202"/>
      <c r="FL47" s="202"/>
      <c r="FM47" s="202"/>
      <c r="FN47" s="202"/>
      <c r="FO47" s="202"/>
      <c r="FP47" s="202"/>
      <c r="FQ47" s="202"/>
      <c r="FR47" s="202"/>
      <c r="FS47" s="202"/>
      <c r="FT47" s="202"/>
      <c r="FU47" s="202"/>
      <c r="FV47" s="202"/>
      <c r="FW47" s="202"/>
      <c r="FX47" s="202"/>
      <c r="FY47" s="202"/>
      <c r="FZ47" s="202"/>
      <c r="GA47" s="202"/>
      <c r="GB47" s="202"/>
    </row>
    <row r="48" spans="1:184" x14ac:dyDescent="0.2">
      <c r="A48" s="205">
        <f t="shared" si="0"/>
        <v>4031</v>
      </c>
      <c r="B48" s="204" t="s">
        <v>2549</v>
      </c>
      <c r="C48" s="211">
        <v>116</v>
      </c>
      <c r="D48" s="212">
        <v>30.600000381469727</v>
      </c>
      <c r="E48" s="213">
        <v>0.42</v>
      </c>
      <c r="F48" s="211">
        <v>109</v>
      </c>
      <c r="G48" s="211">
        <v>7</v>
      </c>
      <c r="H48" s="214" t="s">
        <v>4390</v>
      </c>
      <c r="I48" s="214" t="s">
        <v>4391</v>
      </c>
      <c r="J48" s="212">
        <v>4.8000001907348633</v>
      </c>
      <c r="K48" s="213">
        <v>0.4</v>
      </c>
      <c r="L48" s="211">
        <v>106</v>
      </c>
      <c r="M48" s="211">
        <v>10</v>
      </c>
      <c r="N48" s="214" t="s">
        <v>1859</v>
      </c>
      <c r="O48" s="214" t="s">
        <v>1860</v>
      </c>
      <c r="P48" s="212">
        <v>9.5</v>
      </c>
      <c r="Q48" s="213">
        <v>0.43</v>
      </c>
      <c r="R48" s="211">
        <v>106</v>
      </c>
      <c r="S48" s="211">
        <v>10</v>
      </c>
      <c r="T48" s="214" t="s">
        <v>1859</v>
      </c>
      <c r="U48" s="214" t="s">
        <v>1860</v>
      </c>
      <c r="V48" s="212">
        <v>8.5</v>
      </c>
      <c r="W48" s="213">
        <v>0.42</v>
      </c>
      <c r="X48" s="211">
        <v>106</v>
      </c>
      <c r="Y48" s="211">
        <v>10</v>
      </c>
      <c r="Z48" s="214" t="s">
        <v>1859</v>
      </c>
      <c r="AA48" s="214" t="s">
        <v>1860</v>
      </c>
      <c r="AB48" s="212">
        <v>7.6999998092651367</v>
      </c>
      <c r="AC48" s="213">
        <v>0.41</v>
      </c>
      <c r="AD48" s="211">
        <v>111</v>
      </c>
      <c r="AE48" s="211">
        <v>5</v>
      </c>
      <c r="AF48" s="214" t="s">
        <v>1865</v>
      </c>
      <c r="AG48" s="214" t="s">
        <v>1866</v>
      </c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2"/>
      <c r="DH48" s="202"/>
      <c r="DI48" s="202"/>
      <c r="DJ48" s="202"/>
      <c r="DK48" s="202"/>
      <c r="DL48" s="202"/>
      <c r="DM48" s="202"/>
      <c r="DN48" s="202"/>
      <c r="DO48" s="202"/>
      <c r="DP48" s="202"/>
      <c r="DQ48" s="202"/>
      <c r="DR48" s="202"/>
      <c r="DS48" s="202"/>
      <c r="DT48" s="202"/>
      <c r="DU48" s="202"/>
      <c r="DV48" s="202"/>
      <c r="DW48" s="202"/>
      <c r="DX48" s="202"/>
      <c r="DY48" s="202"/>
      <c r="DZ48" s="202"/>
      <c r="EA48" s="202"/>
      <c r="EB48" s="202"/>
      <c r="EC48" s="202"/>
      <c r="ED48" s="202"/>
      <c r="EE48" s="202"/>
      <c r="EF48" s="202"/>
      <c r="EG48" s="202"/>
      <c r="EH48" s="202"/>
      <c r="EI48" s="202"/>
      <c r="EJ48" s="202"/>
      <c r="EK48" s="202"/>
      <c r="EL48" s="202"/>
      <c r="EM48" s="202"/>
      <c r="EN48" s="202"/>
      <c r="EO48" s="202"/>
      <c r="EP48" s="202"/>
      <c r="EQ48" s="202"/>
      <c r="ER48" s="202"/>
      <c r="ES48" s="202"/>
      <c r="ET48" s="202"/>
      <c r="EU48" s="202"/>
      <c r="EV48" s="202"/>
      <c r="EW48" s="202"/>
      <c r="EX48" s="202"/>
      <c r="EY48" s="202"/>
      <c r="EZ48" s="202"/>
      <c r="FA48" s="202"/>
      <c r="FB48" s="202"/>
      <c r="FC48" s="202"/>
      <c r="FD48" s="202"/>
      <c r="FE48" s="202"/>
      <c r="FF48" s="202"/>
      <c r="FG48" s="202"/>
      <c r="FH48" s="202"/>
      <c r="FI48" s="202"/>
      <c r="FJ48" s="202"/>
      <c r="FK48" s="202"/>
      <c r="FL48" s="202"/>
      <c r="FM48" s="202"/>
      <c r="FN48" s="202"/>
      <c r="FO48" s="202"/>
      <c r="FP48" s="202"/>
      <c r="FQ48" s="202"/>
      <c r="FR48" s="202"/>
      <c r="FS48" s="202"/>
      <c r="FT48" s="202"/>
      <c r="FU48" s="202"/>
      <c r="FV48" s="202"/>
      <c r="FW48" s="202"/>
      <c r="FX48" s="202"/>
      <c r="FY48" s="202"/>
      <c r="FZ48" s="202"/>
      <c r="GA48" s="202"/>
      <c r="GB48" s="202"/>
    </row>
    <row r="49" spans="1:184" x14ac:dyDescent="0.2">
      <c r="A49" s="205">
        <f t="shared" si="0"/>
        <v>4391</v>
      </c>
      <c r="B49" s="215" t="s">
        <v>2614</v>
      </c>
      <c r="C49" s="216">
        <v>39</v>
      </c>
      <c r="D49" s="217">
        <v>24.200000762939453</v>
      </c>
      <c r="E49" s="218">
        <v>0.33</v>
      </c>
      <c r="F49" s="216">
        <v>39</v>
      </c>
      <c r="H49" s="219" t="s">
        <v>1545</v>
      </c>
      <c r="J49" s="217">
        <v>3.7999999523162842</v>
      </c>
      <c r="K49" s="218">
        <v>0.31</v>
      </c>
      <c r="L49" s="216">
        <v>37</v>
      </c>
      <c r="M49" s="216">
        <v>2</v>
      </c>
      <c r="N49" s="219" t="s">
        <v>2334</v>
      </c>
      <c r="O49" s="219" t="s">
        <v>2335</v>
      </c>
      <c r="P49" s="217">
        <v>7.4000000953674316</v>
      </c>
      <c r="Q49" s="218">
        <v>0.34</v>
      </c>
      <c r="R49" s="216">
        <v>38</v>
      </c>
      <c r="S49" s="216">
        <v>1</v>
      </c>
      <c r="T49" s="219" t="s">
        <v>2040</v>
      </c>
      <c r="U49" s="219" t="s">
        <v>2041</v>
      </c>
      <c r="V49" s="217">
        <v>6.5</v>
      </c>
      <c r="W49" s="218">
        <v>0.32</v>
      </c>
      <c r="X49" s="216">
        <v>39</v>
      </c>
      <c r="Z49" s="219" t="s">
        <v>1545</v>
      </c>
      <c r="AB49" s="217">
        <v>6.5</v>
      </c>
      <c r="AC49" s="218">
        <v>0.34</v>
      </c>
      <c r="AD49" s="216">
        <v>39</v>
      </c>
      <c r="AF49" s="219" t="s">
        <v>1545</v>
      </c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2"/>
      <c r="DH49" s="202"/>
      <c r="DI49" s="202"/>
      <c r="DJ49" s="202"/>
      <c r="DK49" s="202"/>
      <c r="DL49" s="202"/>
      <c r="DM49" s="202"/>
      <c r="DN49" s="202"/>
      <c r="DO49" s="202"/>
      <c r="DP49" s="202"/>
      <c r="DQ49" s="202"/>
      <c r="DR49" s="202"/>
      <c r="DS49" s="202"/>
      <c r="DT49" s="202"/>
      <c r="DU49" s="202"/>
      <c r="DV49" s="202"/>
      <c r="DW49" s="202"/>
      <c r="DX49" s="202"/>
      <c r="DY49" s="202"/>
      <c r="DZ49" s="202"/>
      <c r="EA49" s="202"/>
      <c r="EB49" s="202"/>
      <c r="EC49" s="202"/>
      <c r="ED49" s="202"/>
      <c r="EE49" s="202"/>
      <c r="EF49" s="202"/>
      <c r="EG49" s="202"/>
      <c r="EH49" s="202"/>
      <c r="EI49" s="202"/>
      <c r="EJ49" s="202"/>
      <c r="EK49" s="202"/>
      <c r="EL49" s="202"/>
      <c r="EM49" s="202"/>
      <c r="EN49" s="202"/>
      <c r="EO49" s="202"/>
      <c r="EP49" s="202"/>
      <c r="EQ49" s="202"/>
      <c r="ER49" s="202"/>
      <c r="ES49" s="202"/>
      <c r="ET49" s="202"/>
      <c r="EU49" s="202"/>
      <c r="EV49" s="202"/>
      <c r="EW49" s="202"/>
      <c r="EX49" s="202"/>
      <c r="EY49" s="202"/>
      <c r="EZ49" s="202"/>
      <c r="FA49" s="202"/>
      <c r="FB49" s="202"/>
      <c r="FC49" s="202"/>
      <c r="FD49" s="202"/>
      <c r="FE49" s="202"/>
      <c r="FF49" s="202"/>
      <c r="FG49" s="202"/>
      <c r="FH49" s="202"/>
      <c r="FI49" s="202"/>
      <c r="FJ49" s="202"/>
      <c r="FK49" s="202"/>
      <c r="FL49" s="202"/>
      <c r="FM49" s="202"/>
      <c r="FN49" s="202"/>
      <c r="FO49" s="202"/>
      <c r="FP49" s="202"/>
      <c r="FQ49" s="202"/>
      <c r="FR49" s="202"/>
      <c r="FS49" s="202"/>
      <c r="FT49" s="202"/>
      <c r="FU49" s="202"/>
      <c r="FV49" s="202"/>
      <c r="FW49" s="202"/>
      <c r="FX49" s="202"/>
      <c r="FY49" s="202"/>
      <c r="FZ49" s="202"/>
      <c r="GA49" s="202"/>
      <c r="GB49" s="202"/>
    </row>
    <row r="50" spans="1:184" x14ac:dyDescent="0.2">
      <c r="A50" s="205">
        <f t="shared" si="0"/>
        <v>4691</v>
      </c>
      <c r="B50" s="204" t="s">
        <v>2684</v>
      </c>
      <c r="C50" s="211">
        <v>120</v>
      </c>
      <c r="D50" s="212">
        <v>36.299999237060547</v>
      </c>
      <c r="E50" s="213">
        <v>0.5</v>
      </c>
      <c r="F50" s="211">
        <v>106</v>
      </c>
      <c r="G50" s="211">
        <v>14</v>
      </c>
      <c r="H50" s="214" t="s">
        <v>2045</v>
      </c>
      <c r="I50" s="214" t="s">
        <v>2046</v>
      </c>
      <c r="J50" s="212">
        <v>6.3000001907348633</v>
      </c>
      <c r="K50" s="213">
        <v>0.53</v>
      </c>
      <c r="L50" s="211">
        <v>91</v>
      </c>
      <c r="M50" s="211">
        <v>29</v>
      </c>
      <c r="N50" s="214" t="s">
        <v>5014</v>
      </c>
      <c r="O50" s="214" t="s">
        <v>5015</v>
      </c>
      <c r="P50" s="212">
        <v>10.5</v>
      </c>
      <c r="Q50" s="213">
        <v>0.48</v>
      </c>
      <c r="R50" s="211">
        <v>108</v>
      </c>
      <c r="S50" s="211">
        <v>12</v>
      </c>
      <c r="T50" s="214" t="s">
        <v>1755</v>
      </c>
      <c r="U50" s="214" t="s">
        <v>1756</v>
      </c>
      <c r="V50" s="212">
        <v>10</v>
      </c>
      <c r="W50" s="213">
        <v>0.5</v>
      </c>
      <c r="X50" s="211">
        <v>95</v>
      </c>
      <c r="Y50" s="211">
        <v>25</v>
      </c>
      <c r="Z50" s="214" t="s">
        <v>1776</v>
      </c>
      <c r="AA50" s="214" t="s">
        <v>1777</v>
      </c>
      <c r="AB50" s="212">
        <v>9.5</v>
      </c>
      <c r="AC50" s="213">
        <v>0.5</v>
      </c>
      <c r="AD50" s="211">
        <v>103</v>
      </c>
      <c r="AE50" s="211">
        <v>17</v>
      </c>
      <c r="AF50" s="214" t="s">
        <v>2936</v>
      </c>
      <c r="AG50" s="214" t="s">
        <v>2937</v>
      </c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2"/>
      <c r="DH50" s="202"/>
      <c r="DI50" s="202"/>
      <c r="DJ50" s="202"/>
      <c r="DK50" s="202"/>
      <c r="DL50" s="202"/>
      <c r="DM50" s="202"/>
      <c r="DN50" s="202"/>
      <c r="DO50" s="202"/>
      <c r="DP50" s="202"/>
      <c r="DQ50" s="202"/>
      <c r="DR50" s="202"/>
      <c r="DS50" s="202"/>
      <c r="DT50" s="202"/>
      <c r="DU50" s="202"/>
      <c r="DV50" s="202"/>
      <c r="DW50" s="202"/>
      <c r="DX50" s="202"/>
      <c r="DY50" s="202"/>
      <c r="DZ50" s="202"/>
      <c r="EA50" s="202"/>
      <c r="EB50" s="202"/>
      <c r="EC50" s="202"/>
      <c r="ED50" s="202"/>
      <c r="EE50" s="202"/>
      <c r="EF50" s="202"/>
      <c r="EG50" s="202"/>
      <c r="EH50" s="202"/>
      <c r="EI50" s="202"/>
      <c r="EJ50" s="202"/>
      <c r="EK50" s="202"/>
      <c r="EL50" s="202"/>
      <c r="EM50" s="202"/>
      <c r="EN50" s="202"/>
      <c r="EO50" s="202"/>
      <c r="EP50" s="202"/>
      <c r="EQ50" s="202"/>
      <c r="ER50" s="202"/>
      <c r="ES50" s="202"/>
      <c r="ET50" s="202"/>
      <c r="EU50" s="202"/>
      <c r="EV50" s="202"/>
      <c r="EW50" s="202"/>
      <c r="EX50" s="202"/>
      <c r="EY50" s="202"/>
      <c r="EZ50" s="202"/>
      <c r="FA50" s="202"/>
      <c r="FB50" s="202"/>
      <c r="FC50" s="202"/>
      <c r="FD50" s="202"/>
      <c r="FE50" s="202"/>
      <c r="FF50" s="202"/>
      <c r="FG50" s="202"/>
      <c r="FH50" s="202"/>
      <c r="FI50" s="202"/>
      <c r="FJ50" s="202"/>
      <c r="FK50" s="202"/>
      <c r="FL50" s="202"/>
      <c r="FM50" s="202"/>
      <c r="FN50" s="202"/>
      <c r="FO50" s="202"/>
      <c r="FP50" s="202"/>
      <c r="FQ50" s="202"/>
      <c r="FR50" s="202"/>
      <c r="FS50" s="202"/>
      <c r="FT50" s="202"/>
      <c r="FU50" s="202"/>
      <c r="FV50" s="202"/>
      <c r="FW50" s="202"/>
      <c r="FX50" s="202"/>
      <c r="FY50" s="202"/>
      <c r="FZ50" s="202"/>
      <c r="GA50" s="202"/>
      <c r="GB50" s="202"/>
    </row>
    <row r="51" spans="1:184" x14ac:dyDescent="0.2">
      <c r="A51" s="205">
        <f t="shared" si="0"/>
        <v>5003</v>
      </c>
      <c r="B51" s="215" t="s">
        <v>2736</v>
      </c>
      <c r="C51" s="216">
        <v>257</v>
      </c>
      <c r="D51" s="217">
        <v>26.700000762939453</v>
      </c>
      <c r="E51" s="218">
        <v>0.37</v>
      </c>
      <c r="F51" s="216">
        <v>254</v>
      </c>
      <c r="G51" s="216">
        <v>3</v>
      </c>
      <c r="H51" s="219" t="s">
        <v>5016</v>
      </c>
      <c r="I51" s="219" t="s">
        <v>5017</v>
      </c>
      <c r="J51" s="217">
        <v>4.4000000953674316</v>
      </c>
      <c r="K51" s="218">
        <v>0.37</v>
      </c>
      <c r="L51" s="216">
        <v>249</v>
      </c>
      <c r="M51" s="216">
        <v>8</v>
      </c>
      <c r="N51" s="219" t="s">
        <v>2728</v>
      </c>
      <c r="O51" s="219" t="s">
        <v>2729</v>
      </c>
      <c r="P51" s="217">
        <v>8.3999996185302734</v>
      </c>
      <c r="Q51" s="218">
        <v>0.38</v>
      </c>
      <c r="R51" s="216">
        <v>244</v>
      </c>
      <c r="S51" s="216">
        <v>13</v>
      </c>
      <c r="T51" s="219" t="s">
        <v>2205</v>
      </c>
      <c r="U51" s="219" t="s">
        <v>2206</v>
      </c>
      <c r="V51" s="217">
        <v>7.5</v>
      </c>
      <c r="W51" s="218">
        <v>0.38</v>
      </c>
      <c r="X51" s="216">
        <v>246</v>
      </c>
      <c r="Y51" s="216">
        <v>11</v>
      </c>
      <c r="Z51" s="219" t="s">
        <v>5018</v>
      </c>
      <c r="AA51" s="219" t="s">
        <v>5019</v>
      </c>
      <c r="AB51" s="217">
        <v>6.4000000953674316</v>
      </c>
      <c r="AC51" s="218">
        <v>0.34</v>
      </c>
      <c r="AD51" s="216">
        <v>256</v>
      </c>
      <c r="AE51" s="216">
        <v>1</v>
      </c>
      <c r="AF51" s="219" t="s">
        <v>5020</v>
      </c>
      <c r="AG51" s="219" t="s">
        <v>5021</v>
      </c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2"/>
      <c r="DJ51" s="202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2"/>
      <c r="DV51" s="202"/>
      <c r="DW51" s="202"/>
      <c r="DX51" s="202"/>
      <c r="DY51" s="202"/>
      <c r="DZ51" s="202"/>
      <c r="EA51" s="202"/>
      <c r="EB51" s="202"/>
      <c r="EC51" s="202"/>
      <c r="ED51" s="202"/>
      <c r="EE51" s="202"/>
      <c r="EF51" s="202"/>
      <c r="EG51" s="202"/>
      <c r="EH51" s="202"/>
      <c r="EI51" s="202"/>
      <c r="EJ51" s="202"/>
      <c r="EK51" s="202"/>
      <c r="EL51" s="202"/>
      <c r="EM51" s="202"/>
      <c r="EN51" s="202"/>
      <c r="EO51" s="202"/>
      <c r="EP51" s="202"/>
      <c r="EQ51" s="202"/>
      <c r="ER51" s="202"/>
      <c r="ES51" s="202"/>
      <c r="ET51" s="202"/>
      <c r="EU51" s="202"/>
      <c r="EV51" s="202"/>
      <c r="EW51" s="202"/>
      <c r="EX51" s="202"/>
      <c r="EY51" s="202"/>
      <c r="EZ51" s="202"/>
      <c r="FA51" s="202"/>
      <c r="FB51" s="202"/>
      <c r="FC51" s="202"/>
      <c r="FD51" s="202"/>
      <c r="FE51" s="202"/>
      <c r="FF51" s="202"/>
      <c r="FG51" s="202"/>
      <c r="FH51" s="202"/>
      <c r="FI51" s="202"/>
      <c r="FJ51" s="202"/>
      <c r="FK51" s="202"/>
      <c r="FL51" s="202"/>
      <c r="FM51" s="202"/>
      <c r="FN51" s="202"/>
      <c r="FO51" s="202"/>
      <c r="FP51" s="202"/>
      <c r="FQ51" s="202"/>
      <c r="FR51" s="202"/>
      <c r="FS51" s="202"/>
      <c r="FT51" s="202"/>
      <c r="FU51" s="202"/>
      <c r="FV51" s="202"/>
      <c r="FW51" s="202"/>
      <c r="FX51" s="202"/>
      <c r="FY51" s="202"/>
      <c r="FZ51" s="202"/>
      <c r="GA51" s="202"/>
      <c r="GB51" s="202"/>
    </row>
    <row r="52" spans="1:184" x14ac:dyDescent="0.2">
      <c r="A52" s="205">
        <f t="shared" si="0"/>
        <v>5005</v>
      </c>
      <c r="B52" s="204" t="s">
        <v>2743</v>
      </c>
      <c r="C52" s="211">
        <v>171</v>
      </c>
      <c r="D52" s="212">
        <v>27.100000381469727</v>
      </c>
      <c r="E52" s="213">
        <v>0.37</v>
      </c>
      <c r="F52" s="211">
        <v>165</v>
      </c>
      <c r="G52" s="211">
        <v>6</v>
      </c>
      <c r="H52" s="214" t="s">
        <v>2430</v>
      </c>
      <c r="I52" s="214" t="s">
        <v>2431</v>
      </c>
      <c r="J52" s="212">
        <v>4.3000001907348633</v>
      </c>
      <c r="K52" s="213">
        <v>0.36</v>
      </c>
      <c r="L52" s="211">
        <v>161</v>
      </c>
      <c r="M52" s="211">
        <v>10</v>
      </c>
      <c r="N52" s="214" t="s">
        <v>3282</v>
      </c>
      <c r="O52" s="214" t="s">
        <v>3283</v>
      </c>
      <c r="P52" s="212">
        <v>8.3000001907348633</v>
      </c>
      <c r="Q52" s="213">
        <v>0.38</v>
      </c>
      <c r="R52" s="211">
        <v>163</v>
      </c>
      <c r="S52" s="211">
        <v>8</v>
      </c>
      <c r="T52" s="214" t="s">
        <v>5022</v>
      </c>
      <c r="U52" s="214" t="s">
        <v>5023</v>
      </c>
      <c r="V52" s="212">
        <v>7.4000000953674316</v>
      </c>
      <c r="W52" s="213">
        <v>0.37</v>
      </c>
      <c r="X52" s="211">
        <v>157</v>
      </c>
      <c r="Y52" s="211">
        <v>14</v>
      </c>
      <c r="Z52" s="214" t="s">
        <v>5024</v>
      </c>
      <c r="AA52" s="214" t="s">
        <v>5025</v>
      </c>
      <c r="AB52" s="212">
        <v>7.0999999046325684</v>
      </c>
      <c r="AC52" s="213">
        <v>0.37</v>
      </c>
      <c r="AD52" s="211">
        <v>166</v>
      </c>
      <c r="AE52" s="211">
        <v>5</v>
      </c>
      <c r="AF52" s="214" t="s">
        <v>3372</v>
      </c>
      <c r="AG52" s="214" t="s">
        <v>3373</v>
      </c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2"/>
      <c r="DH52" s="202"/>
      <c r="DI52" s="202"/>
      <c r="DJ52" s="202"/>
      <c r="DK52" s="202"/>
      <c r="DL52" s="202"/>
      <c r="DM52" s="202"/>
      <c r="DN52" s="202"/>
      <c r="DO52" s="202"/>
      <c r="DP52" s="202"/>
      <c r="DQ52" s="202"/>
      <c r="DR52" s="202"/>
      <c r="DS52" s="202"/>
      <c r="DT52" s="202"/>
      <c r="DU52" s="202"/>
      <c r="DV52" s="202"/>
      <c r="DW52" s="202"/>
      <c r="DX52" s="202"/>
      <c r="DY52" s="202"/>
      <c r="DZ52" s="202"/>
      <c r="EA52" s="202"/>
      <c r="EB52" s="202"/>
      <c r="EC52" s="202"/>
      <c r="ED52" s="202"/>
      <c r="EE52" s="202"/>
      <c r="EF52" s="202"/>
      <c r="EG52" s="202"/>
      <c r="EH52" s="202"/>
      <c r="EI52" s="202"/>
      <c r="EJ52" s="202"/>
      <c r="EK52" s="202"/>
      <c r="EL52" s="202"/>
      <c r="EM52" s="202"/>
      <c r="EN52" s="202"/>
      <c r="EO52" s="202"/>
      <c r="EP52" s="202"/>
      <c r="EQ52" s="202"/>
      <c r="ER52" s="202"/>
      <c r="ES52" s="202"/>
      <c r="ET52" s="202"/>
      <c r="EU52" s="202"/>
      <c r="EV52" s="202"/>
      <c r="EW52" s="202"/>
      <c r="EX52" s="202"/>
      <c r="EY52" s="202"/>
      <c r="EZ52" s="202"/>
      <c r="FA52" s="202"/>
      <c r="FB52" s="202"/>
      <c r="FC52" s="202"/>
      <c r="FD52" s="202"/>
      <c r="FE52" s="202"/>
      <c r="FF52" s="202"/>
      <c r="FG52" s="202"/>
      <c r="FH52" s="202"/>
      <c r="FI52" s="202"/>
      <c r="FJ52" s="202"/>
      <c r="FK52" s="202"/>
      <c r="FL52" s="202"/>
      <c r="FM52" s="202"/>
      <c r="FN52" s="202"/>
      <c r="FO52" s="202"/>
      <c r="FP52" s="202"/>
      <c r="FQ52" s="202"/>
      <c r="FR52" s="202"/>
      <c r="FS52" s="202"/>
      <c r="FT52" s="202"/>
      <c r="FU52" s="202"/>
      <c r="FV52" s="202"/>
      <c r="FW52" s="202"/>
      <c r="FX52" s="202"/>
      <c r="FY52" s="202"/>
      <c r="FZ52" s="202"/>
      <c r="GA52" s="202"/>
      <c r="GB52" s="202"/>
    </row>
    <row r="53" spans="1:184" x14ac:dyDescent="0.2">
      <c r="A53" s="205">
        <f t="shared" si="0"/>
        <v>5006</v>
      </c>
      <c r="B53" s="215" t="s">
        <v>4338</v>
      </c>
      <c r="C53" s="216">
        <v>170</v>
      </c>
      <c r="D53" s="217">
        <v>30.299999237060547</v>
      </c>
      <c r="E53" s="218">
        <v>0.42</v>
      </c>
      <c r="F53" s="216">
        <v>164</v>
      </c>
      <c r="G53" s="216">
        <v>6</v>
      </c>
      <c r="H53" s="219" t="s">
        <v>1845</v>
      </c>
      <c r="I53" s="219" t="s">
        <v>1846</v>
      </c>
      <c r="J53" s="217">
        <v>4.9000000953674316</v>
      </c>
      <c r="K53" s="218">
        <v>0.41</v>
      </c>
      <c r="L53" s="216">
        <v>160</v>
      </c>
      <c r="M53" s="216">
        <v>10</v>
      </c>
      <c r="N53" s="219" t="s">
        <v>1800</v>
      </c>
      <c r="O53" s="219" t="s">
        <v>1801</v>
      </c>
      <c r="P53" s="217">
        <v>9.1999998092651367</v>
      </c>
      <c r="Q53" s="218">
        <v>0.42</v>
      </c>
      <c r="R53" s="216">
        <v>160</v>
      </c>
      <c r="S53" s="216">
        <v>10</v>
      </c>
      <c r="T53" s="219" t="s">
        <v>1800</v>
      </c>
      <c r="U53" s="219" t="s">
        <v>1801</v>
      </c>
      <c r="V53" s="217">
        <v>8.5</v>
      </c>
      <c r="W53" s="218">
        <v>0.42</v>
      </c>
      <c r="X53" s="216">
        <v>148</v>
      </c>
      <c r="Y53" s="216">
        <v>22</v>
      </c>
      <c r="Z53" s="219" t="s">
        <v>1849</v>
      </c>
      <c r="AA53" s="219" t="s">
        <v>1850</v>
      </c>
      <c r="AB53" s="217">
        <v>7.8000001907348633</v>
      </c>
      <c r="AC53" s="218">
        <v>0.41</v>
      </c>
      <c r="AD53" s="216">
        <v>163</v>
      </c>
      <c r="AE53" s="216">
        <v>7</v>
      </c>
      <c r="AF53" s="219" t="s">
        <v>2227</v>
      </c>
      <c r="AG53" s="219" t="s">
        <v>2228</v>
      </c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2"/>
      <c r="DH53" s="202"/>
      <c r="DI53" s="202"/>
      <c r="DJ53" s="202"/>
      <c r="DK53" s="202"/>
      <c r="DL53" s="202"/>
      <c r="DM53" s="202"/>
      <c r="DN53" s="202"/>
      <c r="DO53" s="202"/>
      <c r="DP53" s="202"/>
      <c r="DQ53" s="202"/>
      <c r="DR53" s="202"/>
      <c r="DS53" s="202"/>
      <c r="DT53" s="202"/>
      <c r="DU53" s="202"/>
      <c r="DV53" s="202"/>
      <c r="DW53" s="202"/>
      <c r="DX53" s="202"/>
      <c r="DY53" s="202"/>
      <c r="DZ53" s="202"/>
      <c r="EA53" s="202"/>
      <c r="EB53" s="202"/>
      <c r="EC53" s="202"/>
      <c r="ED53" s="202"/>
      <c r="EE53" s="202"/>
      <c r="EF53" s="202"/>
      <c r="EG53" s="202"/>
      <c r="EH53" s="202"/>
      <c r="EI53" s="202"/>
      <c r="EJ53" s="202"/>
      <c r="EK53" s="202"/>
      <c r="EL53" s="202"/>
      <c r="EM53" s="202"/>
      <c r="EN53" s="202"/>
      <c r="EO53" s="202"/>
      <c r="EP53" s="202"/>
      <c r="EQ53" s="202"/>
      <c r="ER53" s="202"/>
      <c r="ES53" s="202"/>
      <c r="ET53" s="202"/>
      <c r="EU53" s="202"/>
      <c r="EV53" s="202"/>
      <c r="EW53" s="202"/>
      <c r="EX53" s="202"/>
      <c r="EY53" s="202"/>
      <c r="EZ53" s="202"/>
      <c r="FA53" s="202"/>
      <c r="FB53" s="202"/>
      <c r="FC53" s="202"/>
      <c r="FD53" s="202"/>
      <c r="FE53" s="202"/>
      <c r="FF53" s="202"/>
      <c r="FG53" s="202"/>
      <c r="FH53" s="202"/>
      <c r="FI53" s="202"/>
      <c r="FJ53" s="202"/>
      <c r="FK53" s="202"/>
      <c r="FL53" s="202"/>
      <c r="FM53" s="202"/>
      <c r="FN53" s="202"/>
      <c r="FO53" s="202"/>
      <c r="FP53" s="202"/>
      <c r="FQ53" s="202"/>
      <c r="FR53" s="202"/>
      <c r="FS53" s="202"/>
      <c r="FT53" s="202"/>
      <c r="FU53" s="202"/>
      <c r="FV53" s="202"/>
      <c r="FW53" s="202"/>
      <c r="FX53" s="202"/>
      <c r="FY53" s="202"/>
      <c r="FZ53" s="202"/>
      <c r="GA53" s="202"/>
      <c r="GB53" s="202"/>
    </row>
    <row r="54" spans="1:184" x14ac:dyDescent="0.2">
      <c r="A54" s="205">
        <f t="shared" si="0"/>
        <v>5007</v>
      </c>
      <c r="B54" s="204" t="s">
        <v>2748</v>
      </c>
      <c r="C54" s="211">
        <v>17</v>
      </c>
      <c r="D54" s="212">
        <v>35</v>
      </c>
      <c r="E54" s="213">
        <v>0.48</v>
      </c>
      <c r="F54" s="211">
        <v>15</v>
      </c>
      <c r="G54" s="211">
        <v>2</v>
      </c>
      <c r="H54" s="214" t="s">
        <v>1925</v>
      </c>
      <c r="I54" s="214" t="s">
        <v>1926</v>
      </c>
      <c r="J54" s="212">
        <v>6.5999999046325684</v>
      </c>
      <c r="K54" s="213">
        <v>0.55000000000000004</v>
      </c>
      <c r="L54" s="211">
        <v>14</v>
      </c>
      <c r="M54" s="211">
        <v>3</v>
      </c>
      <c r="N54" s="214" t="s">
        <v>3779</v>
      </c>
      <c r="O54" s="214" t="s">
        <v>3780</v>
      </c>
      <c r="P54" s="212">
        <v>10.100000381469727</v>
      </c>
      <c r="Q54" s="213">
        <v>0.46</v>
      </c>
      <c r="R54" s="211">
        <v>17</v>
      </c>
      <c r="T54" s="214" t="s">
        <v>1545</v>
      </c>
      <c r="V54" s="212">
        <v>10.5</v>
      </c>
      <c r="W54" s="213">
        <v>0.52</v>
      </c>
      <c r="X54" s="211">
        <v>12</v>
      </c>
      <c r="Y54" s="211">
        <v>5</v>
      </c>
      <c r="Z54" s="214" t="s">
        <v>1931</v>
      </c>
      <c r="AA54" s="214" t="s">
        <v>1932</v>
      </c>
      <c r="AB54" s="212">
        <v>7.9000000953674316</v>
      </c>
      <c r="AC54" s="213">
        <v>0.41</v>
      </c>
      <c r="AD54" s="211">
        <v>16</v>
      </c>
      <c r="AE54" s="211">
        <v>1</v>
      </c>
      <c r="AF54" s="214" t="s">
        <v>1800</v>
      </c>
      <c r="AG54" s="214" t="s">
        <v>1801</v>
      </c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2"/>
      <c r="DH54" s="202"/>
      <c r="DI54" s="202"/>
      <c r="DJ54" s="202"/>
      <c r="DK54" s="202"/>
      <c r="DL54" s="202"/>
      <c r="DM54" s="202"/>
      <c r="DN54" s="202"/>
      <c r="DO54" s="202"/>
      <c r="DP54" s="202"/>
      <c r="DQ54" s="202"/>
      <c r="DR54" s="202"/>
      <c r="DS54" s="202"/>
      <c r="DT54" s="202"/>
      <c r="DU54" s="202"/>
      <c r="DV54" s="202"/>
      <c r="DW54" s="202"/>
      <c r="DX54" s="202"/>
      <c r="DY54" s="202"/>
      <c r="DZ54" s="202"/>
      <c r="EA54" s="202"/>
      <c r="EB54" s="202"/>
      <c r="EC54" s="202"/>
      <c r="ED54" s="202"/>
      <c r="EE54" s="202"/>
      <c r="EF54" s="202"/>
      <c r="EG54" s="202"/>
      <c r="EH54" s="202"/>
      <c r="EI54" s="202"/>
      <c r="EJ54" s="202"/>
      <c r="EK54" s="202"/>
      <c r="EL54" s="202"/>
      <c r="EM54" s="202"/>
      <c r="EN54" s="202"/>
      <c r="EO54" s="202"/>
      <c r="EP54" s="202"/>
      <c r="EQ54" s="202"/>
      <c r="ER54" s="202"/>
      <c r="ES54" s="202"/>
      <c r="ET54" s="202"/>
      <c r="EU54" s="202"/>
      <c r="EV54" s="202"/>
      <c r="EW54" s="202"/>
      <c r="EX54" s="202"/>
      <c r="EY54" s="202"/>
      <c r="EZ54" s="202"/>
      <c r="FA54" s="202"/>
      <c r="FB54" s="202"/>
      <c r="FC54" s="202"/>
      <c r="FD54" s="202"/>
      <c r="FE54" s="202"/>
      <c r="FF54" s="202"/>
      <c r="FG54" s="202"/>
      <c r="FH54" s="202"/>
      <c r="FI54" s="202"/>
      <c r="FJ54" s="202"/>
      <c r="FK54" s="202"/>
      <c r="FL54" s="202"/>
      <c r="FM54" s="202"/>
      <c r="FN54" s="202"/>
      <c r="FO54" s="202"/>
      <c r="FP54" s="202"/>
      <c r="FQ54" s="202"/>
      <c r="FR54" s="202"/>
      <c r="FS54" s="202"/>
      <c r="FT54" s="202"/>
      <c r="FU54" s="202"/>
      <c r="FV54" s="202"/>
      <c r="FW54" s="202"/>
      <c r="FX54" s="202"/>
      <c r="FY54" s="202"/>
      <c r="FZ54" s="202"/>
      <c r="GA54" s="202"/>
      <c r="GB54" s="202"/>
    </row>
    <row r="55" spans="1:184" x14ac:dyDescent="0.2">
      <c r="A55" s="205">
        <f t="shared" si="0"/>
        <v>5010</v>
      </c>
      <c r="B55" s="215" t="s">
        <v>2749</v>
      </c>
      <c r="C55" s="216">
        <v>11</v>
      </c>
      <c r="D55" s="217">
        <v>27.5</v>
      </c>
      <c r="E55" s="218">
        <v>0.38</v>
      </c>
      <c r="F55" s="216">
        <v>11</v>
      </c>
      <c r="H55" s="219" t="s">
        <v>1545</v>
      </c>
      <c r="J55" s="217">
        <v>5.3000001907348633</v>
      </c>
      <c r="K55" s="218">
        <v>0.44</v>
      </c>
      <c r="L55" s="216">
        <v>10</v>
      </c>
      <c r="M55" s="216">
        <v>1</v>
      </c>
      <c r="N55" s="219" t="s">
        <v>1665</v>
      </c>
      <c r="O55" s="219" t="s">
        <v>1666</v>
      </c>
      <c r="P55" s="217">
        <v>8.8000001907348633</v>
      </c>
      <c r="Q55" s="218">
        <v>0.4</v>
      </c>
      <c r="R55" s="216">
        <v>10</v>
      </c>
      <c r="S55" s="216">
        <v>1</v>
      </c>
      <c r="T55" s="219" t="s">
        <v>1665</v>
      </c>
      <c r="U55" s="219" t="s">
        <v>1666</v>
      </c>
      <c r="V55" s="217">
        <v>7.0999999046325684</v>
      </c>
      <c r="W55" s="218">
        <v>0.35</v>
      </c>
      <c r="X55" s="216">
        <v>11</v>
      </c>
      <c r="Z55" s="219" t="s">
        <v>1545</v>
      </c>
      <c r="AB55" s="217">
        <v>6.4000000953674316</v>
      </c>
      <c r="AC55" s="218">
        <v>0.33</v>
      </c>
      <c r="AD55" s="216">
        <v>11</v>
      </c>
      <c r="AF55" s="219" t="s">
        <v>1545</v>
      </c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2"/>
      <c r="DH55" s="202"/>
      <c r="DI55" s="202"/>
      <c r="DJ55" s="202"/>
      <c r="DK55" s="202"/>
      <c r="DL55" s="202"/>
      <c r="DM55" s="202"/>
      <c r="DN55" s="202"/>
      <c r="DO55" s="202"/>
      <c r="DP55" s="202"/>
      <c r="DQ55" s="202"/>
      <c r="DR55" s="202"/>
      <c r="DS55" s="202"/>
      <c r="DT55" s="202"/>
      <c r="DU55" s="202"/>
      <c r="DV55" s="202"/>
      <c r="DW55" s="202"/>
      <c r="DX55" s="202"/>
      <c r="DY55" s="202"/>
      <c r="DZ55" s="202"/>
      <c r="EA55" s="202"/>
      <c r="EB55" s="202"/>
      <c r="EC55" s="202"/>
      <c r="ED55" s="202"/>
      <c r="EE55" s="202"/>
      <c r="EF55" s="202"/>
      <c r="EG55" s="202"/>
      <c r="EH55" s="202"/>
      <c r="EI55" s="202"/>
      <c r="EJ55" s="202"/>
      <c r="EK55" s="202"/>
      <c r="EL55" s="202"/>
      <c r="EM55" s="202"/>
      <c r="EN55" s="202"/>
      <c r="EO55" s="202"/>
      <c r="EP55" s="202"/>
      <c r="EQ55" s="202"/>
      <c r="ER55" s="202"/>
      <c r="ES55" s="202"/>
      <c r="ET55" s="202"/>
      <c r="EU55" s="202"/>
      <c r="EV55" s="202"/>
      <c r="EW55" s="202"/>
      <c r="EX55" s="202"/>
      <c r="EY55" s="202"/>
      <c r="EZ55" s="202"/>
      <c r="FA55" s="202"/>
      <c r="FB55" s="202"/>
      <c r="FC55" s="202"/>
      <c r="FD55" s="202"/>
      <c r="FE55" s="202"/>
      <c r="FF55" s="202"/>
      <c r="FG55" s="202"/>
      <c r="FH55" s="202"/>
      <c r="FI55" s="202"/>
      <c r="FJ55" s="202"/>
      <c r="FK55" s="202"/>
      <c r="FL55" s="202"/>
      <c r="FM55" s="202"/>
      <c r="FN55" s="202"/>
      <c r="FO55" s="202"/>
      <c r="FP55" s="202"/>
      <c r="FQ55" s="202"/>
      <c r="FR55" s="202"/>
      <c r="FS55" s="202"/>
      <c r="FT55" s="202"/>
      <c r="FU55" s="202"/>
      <c r="FV55" s="202"/>
      <c r="FW55" s="202"/>
      <c r="FX55" s="202"/>
      <c r="FY55" s="202"/>
      <c r="FZ55" s="202"/>
      <c r="GA55" s="202"/>
      <c r="GB55" s="202"/>
    </row>
    <row r="56" spans="1:184" x14ac:dyDescent="0.2">
      <c r="A56" s="205">
        <f t="shared" si="0"/>
        <v>5020</v>
      </c>
      <c r="B56" s="204" t="s">
        <v>4102</v>
      </c>
      <c r="C56" s="211">
        <v>10</v>
      </c>
      <c r="D56" s="212">
        <v>28.200000762939453</v>
      </c>
      <c r="E56" s="213">
        <v>0.39</v>
      </c>
      <c r="F56" s="211">
        <v>10</v>
      </c>
      <c r="H56" s="214" t="s">
        <v>1545</v>
      </c>
      <c r="J56" s="212">
        <v>4.5999999046325684</v>
      </c>
      <c r="K56" s="213">
        <v>0.38</v>
      </c>
      <c r="L56" s="211">
        <v>10</v>
      </c>
      <c r="N56" s="214" t="s">
        <v>1545</v>
      </c>
      <c r="P56" s="212">
        <v>9.6999998092651367</v>
      </c>
      <c r="Q56" s="213">
        <v>0.44</v>
      </c>
      <c r="R56" s="211">
        <v>9</v>
      </c>
      <c r="S56" s="211">
        <v>1</v>
      </c>
      <c r="T56" s="214" t="s">
        <v>1755</v>
      </c>
      <c r="U56" s="214" t="s">
        <v>1756</v>
      </c>
      <c r="V56" s="212">
        <v>8.1999998092651367</v>
      </c>
      <c r="W56" s="213">
        <v>0.41</v>
      </c>
      <c r="X56" s="211">
        <v>10</v>
      </c>
      <c r="Z56" s="214" t="s">
        <v>1545</v>
      </c>
      <c r="AB56" s="212">
        <v>5.6999998092651367</v>
      </c>
      <c r="AC56" s="213">
        <v>0.3</v>
      </c>
      <c r="AD56" s="211">
        <v>10</v>
      </c>
      <c r="AF56" s="214" t="s">
        <v>1545</v>
      </c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2"/>
      <c r="DH56" s="202"/>
      <c r="DI56" s="202"/>
      <c r="DJ56" s="202"/>
      <c r="DK56" s="202"/>
      <c r="DL56" s="202"/>
      <c r="DM56" s="202"/>
      <c r="DN56" s="202"/>
      <c r="DO56" s="202"/>
      <c r="DP56" s="202"/>
      <c r="DQ56" s="202"/>
      <c r="DR56" s="202"/>
      <c r="DS56" s="202"/>
      <c r="DT56" s="202"/>
      <c r="DU56" s="202"/>
      <c r="DV56" s="202"/>
      <c r="DW56" s="202"/>
      <c r="DX56" s="202"/>
      <c r="DY56" s="202"/>
      <c r="DZ56" s="202"/>
      <c r="EA56" s="202"/>
      <c r="EB56" s="202"/>
      <c r="EC56" s="202"/>
      <c r="ED56" s="202"/>
      <c r="EE56" s="202"/>
      <c r="EF56" s="202"/>
      <c r="EG56" s="202"/>
      <c r="EH56" s="202"/>
      <c r="EI56" s="202"/>
      <c r="EJ56" s="202"/>
      <c r="EK56" s="202"/>
      <c r="EL56" s="202"/>
      <c r="EM56" s="202"/>
      <c r="EN56" s="202"/>
      <c r="EO56" s="202"/>
      <c r="EP56" s="202"/>
      <c r="EQ56" s="202"/>
      <c r="ER56" s="202"/>
      <c r="ES56" s="202"/>
      <c r="ET56" s="202"/>
      <c r="EU56" s="202"/>
      <c r="EV56" s="202"/>
      <c r="EW56" s="202"/>
      <c r="EX56" s="202"/>
      <c r="EY56" s="202"/>
      <c r="EZ56" s="202"/>
      <c r="FA56" s="202"/>
      <c r="FB56" s="202"/>
      <c r="FC56" s="202"/>
      <c r="FD56" s="202"/>
      <c r="FE56" s="202"/>
      <c r="FF56" s="202"/>
      <c r="FG56" s="202"/>
      <c r="FH56" s="202"/>
      <c r="FI56" s="202"/>
      <c r="FJ56" s="202"/>
      <c r="FK56" s="202"/>
      <c r="FL56" s="202"/>
      <c r="FM56" s="202"/>
      <c r="FN56" s="202"/>
      <c r="FO56" s="202"/>
      <c r="FP56" s="202"/>
      <c r="FQ56" s="202"/>
      <c r="FR56" s="202"/>
      <c r="FS56" s="202"/>
      <c r="FT56" s="202"/>
      <c r="FU56" s="202"/>
      <c r="FV56" s="202"/>
      <c r="FW56" s="202"/>
      <c r="FX56" s="202"/>
      <c r="FY56" s="202"/>
      <c r="FZ56" s="202"/>
      <c r="GA56" s="202"/>
      <c r="GB56" s="202"/>
    </row>
    <row r="57" spans="1:184" x14ac:dyDescent="0.2">
      <c r="A57" s="205">
        <f t="shared" si="0"/>
        <v>5022</v>
      </c>
      <c r="B57" s="215" t="s">
        <v>2753</v>
      </c>
      <c r="C57" s="216">
        <v>11</v>
      </c>
      <c r="D57" s="217">
        <v>29.299999237060547</v>
      </c>
      <c r="E57" s="218">
        <v>0.4</v>
      </c>
      <c r="F57" s="216">
        <v>11</v>
      </c>
      <c r="H57" s="219" t="s">
        <v>1545</v>
      </c>
      <c r="J57" s="217">
        <v>5.0999999046325684</v>
      </c>
      <c r="K57" s="218">
        <v>0.42</v>
      </c>
      <c r="L57" s="216">
        <v>11</v>
      </c>
      <c r="N57" s="219" t="s">
        <v>1545</v>
      </c>
      <c r="P57" s="217">
        <v>8.6999998092651367</v>
      </c>
      <c r="Q57" s="218">
        <v>0.4</v>
      </c>
      <c r="R57" s="216">
        <v>11</v>
      </c>
      <c r="T57" s="219" t="s">
        <v>1545</v>
      </c>
      <c r="V57" s="217">
        <v>8</v>
      </c>
      <c r="W57" s="218">
        <v>0.4</v>
      </c>
      <c r="X57" s="216">
        <v>11</v>
      </c>
      <c r="Z57" s="219" t="s">
        <v>1545</v>
      </c>
      <c r="AB57" s="217">
        <v>7.5</v>
      </c>
      <c r="AC57" s="218">
        <v>0.39</v>
      </c>
      <c r="AD57" s="216">
        <v>11</v>
      </c>
      <c r="AF57" s="219" t="s">
        <v>1545</v>
      </c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2"/>
      <c r="DH57" s="202"/>
      <c r="DI57" s="202"/>
      <c r="DJ57" s="202"/>
      <c r="DK57" s="202"/>
      <c r="DL57" s="202"/>
      <c r="DM57" s="202"/>
      <c r="DN57" s="202"/>
      <c r="DO57" s="202"/>
      <c r="DP57" s="202"/>
      <c r="DQ57" s="202"/>
      <c r="DR57" s="202"/>
      <c r="DS57" s="202"/>
      <c r="DT57" s="202"/>
      <c r="DU57" s="202"/>
      <c r="DV57" s="202"/>
      <c r="DW57" s="202"/>
      <c r="DX57" s="202"/>
      <c r="DY57" s="202"/>
      <c r="DZ57" s="202"/>
      <c r="EA57" s="202"/>
      <c r="EB57" s="202"/>
      <c r="EC57" s="202"/>
      <c r="ED57" s="202"/>
      <c r="EE57" s="202"/>
      <c r="EF57" s="202"/>
      <c r="EG57" s="202"/>
      <c r="EH57" s="202"/>
      <c r="EI57" s="202"/>
      <c r="EJ57" s="202"/>
      <c r="EK57" s="202"/>
      <c r="EL57" s="202"/>
      <c r="EM57" s="202"/>
      <c r="EN57" s="202"/>
      <c r="EO57" s="202"/>
      <c r="EP57" s="202"/>
      <c r="EQ57" s="202"/>
      <c r="ER57" s="202"/>
      <c r="ES57" s="202"/>
      <c r="ET57" s="202"/>
      <c r="EU57" s="202"/>
      <c r="EV57" s="202"/>
      <c r="EW57" s="202"/>
      <c r="EX57" s="202"/>
      <c r="EY57" s="202"/>
      <c r="EZ57" s="202"/>
      <c r="FA57" s="202"/>
      <c r="FB57" s="202"/>
      <c r="FC57" s="202"/>
      <c r="FD57" s="202"/>
      <c r="FE57" s="202"/>
      <c r="FF57" s="202"/>
      <c r="FG57" s="202"/>
      <c r="FH57" s="202"/>
      <c r="FI57" s="202"/>
      <c r="FJ57" s="202"/>
      <c r="FK57" s="202"/>
      <c r="FL57" s="202"/>
      <c r="FM57" s="202"/>
      <c r="FN57" s="202"/>
      <c r="FO57" s="202"/>
      <c r="FP57" s="202"/>
      <c r="FQ57" s="202"/>
      <c r="FR57" s="202"/>
      <c r="FS57" s="202"/>
      <c r="FT57" s="202"/>
      <c r="FU57" s="202"/>
      <c r="FV57" s="202"/>
      <c r="FW57" s="202"/>
      <c r="FX57" s="202"/>
      <c r="FY57" s="202"/>
      <c r="FZ57" s="202"/>
      <c r="GA57" s="202"/>
      <c r="GB57" s="202"/>
    </row>
    <row r="58" spans="1:184" x14ac:dyDescent="0.2">
      <c r="A58" s="205">
        <f t="shared" si="0"/>
        <v>5025</v>
      </c>
      <c r="B58" s="204" t="s">
        <v>2756</v>
      </c>
      <c r="C58" s="211">
        <v>70</v>
      </c>
      <c r="D58" s="212">
        <v>27.5</v>
      </c>
      <c r="E58" s="213">
        <v>0.38</v>
      </c>
      <c r="F58" s="211">
        <v>66</v>
      </c>
      <c r="G58" s="211">
        <v>4</v>
      </c>
      <c r="H58" s="214" t="s">
        <v>1959</v>
      </c>
      <c r="I58" s="214" t="s">
        <v>1960</v>
      </c>
      <c r="J58" s="212">
        <v>4.3000001907348633</v>
      </c>
      <c r="K58" s="213">
        <v>0.36</v>
      </c>
      <c r="L58" s="211">
        <v>65</v>
      </c>
      <c r="M58" s="211">
        <v>5</v>
      </c>
      <c r="N58" s="214" t="s">
        <v>2099</v>
      </c>
      <c r="O58" s="214" t="s">
        <v>2100</v>
      </c>
      <c r="P58" s="212">
        <v>8.3999996185302734</v>
      </c>
      <c r="Q58" s="213">
        <v>0.38</v>
      </c>
      <c r="R58" s="211">
        <v>67</v>
      </c>
      <c r="S58" s="211">
        <v>3</v>
      </c>
      <c r="T58" s="214" t="s">
        <v>2680</v>
      </c>
      <c r="U58" s="214" t="s">
        <v>2681</v>
      </c>
      <c r="V58" s="212">
        <v>7.6999998092651367</v>
      </c>
      <c r="W58" s="213">
        <v>0.39</v>
      </c>
      <c r="X58" s="211">
        <v>65</v>
      </c>
      <c r="Y58" s="211">
        <v>5</v>
      </c>
      <c r="Z58" s="214" t="s">
        <v>2099</v>
      </c>
      <c r="AA58" s="214" t="s">
        <v>2100</v>
      </c>
      <c r="AB58" s="212">
        <v>7</v>
      </c>
      <c r="AC58" s="213">
        <v>0.37</v>
      </c>
      <c r="AD58" s="211">
        <v>66</v>
      </c>
      <c r="AE58" s="211">
        <v>4</v>
      </c>
      <c r="AF58" s="214" t="s">
        <v>1959</v>
      </c>
      <c r="AG58" s="214" t="s">
        <v>1960</v>
      </c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2"/>
      <c r="DH58" s="202"/>
      <c r="DI58" s="202"/>
      <c r="DJ58" s="202"/>
      <c r="DK58" s="202"/>
      <c r="DL58" s="202"/>
      <c r="DM58" s="202"/>
      <c r="DN58" s="202"/>
      <c r="DO58" s="202"/>
      <c r="DP58" s="202"/>
      <c r="DQ58" s="202"/>
      <c r="DR58" s="202"/>
      <c r="DS58" s="202"/>
      <c r="DT58" s="202"/>
      <c r="DU58" s="202"/>
      <c r="DV58" s="202"/>
      <c r="DW58" s="202"/>
      <c r="DX58" s="202"/>
      <c r="DY58" s="202"/>
      <c r="DZ58" s="202"/>
      <c r="EA58" s="202"/>
      <c r="EB58" s="202"/>
      <c r="EC58" s="202"/>
      <c r="ED58" s="202"/>
      <c r="EE58" s="202"/>
      <c r="EF58" s="202"/>
      <c r="EG58" s="202"/>
      <c r="EH58" s="202"/>
      <c r="EI58" s="202"/>
      <c r="EJ58" s="202"/>
      <c r="EK58" s="202"/>
      <c r="EL58" s="202"/>
      <c r="EM58" s="202"/>
      <c r="EN58" s="202"/>
      <c r="EO58" s="202"/>
      <c r="EP58" s="202"/>
      <c r="EQ58" s="202"/>
      <c r="ER58" s="202"/>
      <c r="ES58" s="202"/>
      <c r="ET58" s="202"/>
      <c r="EU58" s="202"/>
      <c r="EV58" s="202"/>
      <c r="EW58" s="202"/>
      <c r="EX58" s="202"/>
      <c r="EY58" s="202"/>
      <c r="EZ58" s="202"/>
      <c r="FA58" s="202"/>
      <c r="FB58" s="202"/>
      <c r="FC58" s="202"/>
      <c r="FD58" s="202"/>
      <c r="FE58" s="202"/>
      <c r="FF58" s="202"/>
      <c r="FG58" s="202"/>
      <c r="FH58" s="202"/>
      <c r="FI58" s="202"/>
      <c r="FJ58" s="202"/>
      <c r="FK58" s="202"/>
      <c r="FL58" s="202"/>
      <c r="FM58" s="202"/>
      <c r="FN58" s="202"/>
      <c r="FO58" s="202"/>
      <c r="FP58" s="202"/>
      <c r="FQ58" s="202"/>
      <c r="FR58" s="202"/>
      <c r="FS58" s="202"/>
      <c r="FT58" s="202"/>
      <c r="FU58" s="202"/>
      <c r="FV58" s="202"/>
      <c r="FW58" s="202"/>
      <c r="FX58" s="202"/>
      <c r="FY58" s="202"/>
      <c r="FZ58" s="202"/>
      <c r="GA58" s="202"/>
      <c r="GB58" s="202"/>
    </row>
    <row r="59" spans="1:184" x14ac:dyDescent="0.2">
      <c r="A59" s="205">
        <f t="shared" si="0"/>
        <v>5044</v>
      </c>
      <c r="B59" s="215" t="s">
        <v>4112</v>
      </c>
      <c r="C59" s="216">
        <v>9</v>
      </c>
      <c r="D59" s="217">
        <v>24.799999237060547</v>
      </c>
      <c r="E59" s="218">
        <v>0.34</v>
      </c>
      <c r="F59" s="216">
        <v>9</v>
      </c>
      <c r="H59" s="219" t="s">
        <v>1545</v>
      </c>
      <c r="J59" s="217">
        <v>5.1999998092651367</v>
      </c>
      <c r="K59" s="218">
        <v>0.44</v>
      </c>
      <c r="L59" s="216">
        <v>9</v>
      </c>
      <c r="N59" s="219" t="s">
        <v>1545</v>
      </c>
      <c r="P59" s="217">
        <v>7</v>
      </c>
      <c r="Q59" s="218">
        <v>0.32</v>
      </c>
      <c r="R59" s="216">
        <v>9</v>
      </c>
      <c r="T59" s="219" t="s">
        <v>1545</v>
      </c>
      <c r="V59" s="217">
        <v>6</v>
      </c>
      <c r="W59" s="218">
        <v>0.3</v>
      </c>
      <c r="X59" s="216">
        <v>9</v>
      </c>
      <c r="Z59" s="219" t="s">
        <v>1545</v>
      </c>
      <c r="AB59" s="217">
        <v>6.5999999046325684</v>
      </c>
      <c r="AC59" s="218">
        <v>0.35</v>
      </c>
      <c r="AD59" s="216">
        <v>9</v>
      </c>
      <c r="AF59" s="219" t="s">
        <v>1545</v>
      </c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2"/>
      <c r="DH59" s="202"/>
      <c r="DI59" s="202"/>
      <c r="DJ59" s="202"/>
      <c r="DK59" s="202"/>
      <c r="DL59" s="202"/>
      <c r="DM59" s="202"/>
      <c r="DN59" s="202"/>
      <c r="DO59" s="202"/>
      <c r="DP59" s="202"/>
      <c r="DQ59" s="202"/>
      <c r="DR59" s="202"/>
      <c r="DS59" s="202"/>
      <c r="DT59" s="202"/>
      <c r="DU59" s="202"/>
      <c r="DV59" s="202"/>
      <c r="DW59" s="202"/>
      <c r="DX59" s="202"/>
      <c r="DY59" s="202"/>
      <c r="DZ59" s="202"/>
      <c r="EA59" s="202"/>
      <c r="EB59" s="202"/>
      <c r="EC59" s="202"/>
      <c r="ED59" s="202"/>
      <c r="EE59" s="202"/>
      <c r="EF59" s="202"/>
      <c r="EG59" s="202"/>
      <c r="EH59" s="202"/>
      <c r="EI59" s="202"/>
      <c r="EJ59" s="202"/>
      <c r="EK59" s="202"/>
      <c r="EL59" s="202"/>
      <c r="EM59" s="202"/>
      <c r="EN59" s="202"/>
      <c r="EO59" s="202"/>
      <c r="EP59" s="202"/>
      <c r="EQ59" s="202"/>
      <c r="ER59" s="202"/>
      <c r="ES59" s="202"/>
      <c r="ET59" s="202"/>
      <c r="EU59" s="202"/>
      <c r="EV59" s="202"/>
      <c r="EW59" s="202"/>
      <c r="EX59" s="202"/>
      <c r="EY59" s="202"/>
      <c r="EZ59" s="202"/>
      <c r="FA59" s="202"/>
      <c r="FB59" s="202"/>
      <c r="FC59" s="202"/>
      <c r="FD59" s="202"/>
      <c r="FE59" s="202"/>
      <c r="FF59" s="202"/>
      <c r="FG59" s="202"/>
      <c r="FH59" s="202"/>
      <c r="FI59" s="202"/>
      <c r="FJ59" s="202"/>
      <c r="FK59" s="202"/>
      <c r="FL59" s="202"/>
      <c r="FM59" s="202"/>
      <c r="FN59" s="202"/>
      <c r="FO59" s="202"/>
      <c r="FP59" s="202"/>
      <c r="FQ59" s="202"/>
      <c r="FR59" s="202"/>
      <c r="FS59" s="202"/>
      <c r="FT59" s="202"/>
      <c r="FU59" s="202"/>
      <c r="FV59" s="202"/>
      <c r="FW59" s="202"/>
      <c r="FX59" s="202"/>
      <c r="FY59" s="202"/>
      <c r="FZ59" s="202"/>
      <c r="GA59" s="202"/>
      <c r="GB59" s="202"/>
    </row>
    <row r="60" spans="1:184" x14ac:dyDescent="0.2">
      <c r="A60" s="205">
        <f t="shared" si="0"/>
        <v>5047</v>
      </c>
      <c r="B60" s="204" t="s">
        <v>2768</v>
      </c>
      <c r="C60" s="211">
        <v>61</v>
      </c>
      <c r="D60" s="212">
        <v>32.400001525878906</v>
      </c>
      <c r="E60" s="213">
        <v>0.44</v>
      </c>
      <c r="F60" s="211">
        <v>59</v>
      </c>
      <c r="G60" s="211">
        <v>2</v>
      </c>
      <c r="H60" s="214" t="s">
        <v>3703</v>
      </c>
      <c r="I60" s="214" t="s">
        <v>3704</v>
      </c>
      <c r="J60" s="212">
        <v>5.4000000953674316</v>
      </c>
      <c r="K60" s="213">
        <v>0.45</v>
      </c>
      <c r="L60" s="211">
        <v>55</v>
      </c>
      <c r="M60" s="211">
        <v>6</v>
      </c>
      <c r="N60" s="214" t="s">
        <v>2864</v>
      </c>
      <c r="O60" s="214" t="s">
        <v>2865</v>
      </c>
      <c r="P60" s="212">
        <v>9.8999996185302734</v>
      </c>
      <c r="Q60" s="213">
        <v>0.45</v>
      </c>
      <c r="R60" s="211">
        <v>57</v>
      </c>
      <c r="S60" s="211">
        <v>4</v>
      </c>
      <c r="T60" s="214" t="s">
        <v>3701</v>
      </c>
      <c r="U60" s="214" t="s">
        <v>3702</v>
      </c>
      <c r="V60" s="212">
        <v>9.3999996185302734</v>
      </c>
      <c r="W60" s="213">
        <v>0.47</v>
      </c>
      <c r="X60" s="211">
        <v>55</v>
      </c>
      <c r="Y60" s="211">
        <v>6</v>
      </c>
      <c r="Z60" s="214" t="s">
        <v>2864</v>
      </c>
      <c r="AA60" s="214" t="s">
        <v>2865</v>
      </c>
      <c r="AB60" s="212">
        <v>7.6999998092651367</v>
      </c>
      <c r="AC60" s="213">
        <v>0.41</v>
      </c>
      <c r="AD60" s="211">
        <v>60</v>
      </c>
      <c r="AE60" s="211">
        <v>1</v>
      </c>
      <c r="AF60" s="214" t="s">
        <v>1868</v>
      </c>
      <c r="AG60" s="214" t="s">
        <v>1869</v>
      </c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2"/>
      <c r="DH60" s="202"/>
      <c r="DI60" s="202"/>
      <c r="DJ60" s="202"/>
      <c r="DK60" s="202"/>
      <c r="DL60" s="202"/>
      <c r="DM60" s="202"/>
      <c r="DN60" s="202"/>
      <c r="DO60" s="202"/>
      <c r="DP60" s="202"/>
      <c r="DQ60" s="202"/>
      <c r="DR60" s="202"/>
      <c r="DS60" s="202"/>
      <c r="DT60" s="202"/>
      <c r="DU60" s="202"/>
      <c r="DV60" s="202"/>
      <c r="DW60" s="202"/>
      <c r="DX60" s="202"/>
      <c r="DY60" s="202"/>
      <c r="DZ60" s="202"/>
      <c r="EA60" s="202"/>
      <c r="EB60" s="202"/>
      <c r="EC60" s="202"/>
      <c r="ED60" s="202"/>
      <c r="EE60" s="202"/>
      <c r="EF60" s="202"/>
      <c r="EG60" s="202"/>
      <c r="EH60" s="202"/>
      <c r="EI60" s="202"/>
      <c r="EJ60" s="202"/>
      <c r="EK60" s="202"/>
      <c r="EL60" s="202"/>
      <c r="EM60" s="202"/>
      <c r="EN60" s="202"/>
      <c r="EO60" s="202"/>
      <c r="EP60" s="202"/>
      <c r="EQ60" s="202"/>
      <c r="ER60" s="202"/>
      <c r="ES60" s="202"/>
      <c r="ET60" s="202"/>
      <c r="EU60" s="202"/>
      <c r="EV60" s="202"/>
      <c r="EW60" s="202"/>
      <c r="EX60" s="202"/>
      <c r="EY60" s="202"/>
      <c r="EZ60" s="202"/>
      <c r="FA60" s="202"/>
      <c r="FB60" s="202"/>
      <c r="FC60" s="202"/>
      <c r="FD60" s="202"/>
      <c r="FE60" s="202"/>
      <c r="FF60" s="202"/>
      <c r="FG60" s="202"/>
      <c r="FH60" s="202"/>
      <c r="FI60" s="202"/>
      <c r="FJ60" s="202"/>
      <c r="FK60" s="202"/>
      <c r="FL60" s="202"/>
      <c r="FM60" s="202"/>
      <c r="FN60" s="202"/>
      <c r="FO60" s="202"/>
      <c r="FP60" s="202"/>
      <c r="FQ60" s="202"/>
      <c r="FR60" s="202"/>
      <c r="FS60" s="202"/>
      <c r="FT60" s="202"/>
      <c r="FU60" s="202"/>
      <c r="FV60" s="202"/>
      <c r="FW60" s="202"/>
      <c r="FX60" s="202"/>
      <c r="FY60" s="202"/>
      <c r="FZ60" s="202"/>
      <c r="GA60" s="202"/>
      <c r="GB60" s="202"/>
    </row>
    <row r="61" spans="1:184" x14ac:dyDescent="0.2">
      <c r="A61" s="205">
        <f t="shared" si="0"/>
        <v>5049</v>
      </c>
      <c r="B61" s="215" t="s">
        <v>2774</v>
      </c>
      <c r="C61" s="216">
        <v>24</v>
      </c>
      <c r="D61" s="217">
        <v>36.5</v>
      </c>
      <c r="E61" s="218">
        <v>0.5</v>
      </c>
      <c r="F61" s="216">
        <v>22</v>
      </c>
      <c r="G61" s="216">
        <v>2</v>
      </c>
      <c r="H61" s="219" t="s">
        <v>1736</v>
      </c>
      <c r="I61" s="219" t="s">
        <v>1737</v>
      </c>
      <c r="J61" s="217">
        <v>6</v>
      </c>
      <c r="K61" s="218">
        <v>0.5</v>
      </c>
      <c r="L61" s="216">
        <v>19</v>
      </c>
      <c r="M61" s="216">
        <v>5</v>
      </c>
      <c r="N61" s="219" t="s">
        <v>1776</v>
      </c>
      <c r="O61" s="219" t="s">
        <v>1777</v>
      </c>
      <c r="P61" s="217">
        <v>11.100000381469727</v>
      </c>
      <c r="Q61" s="218">
        <v>0.51</v>
      </c>
      <c r="R61" s="216">
        <v>20</v>
      </c>
      <c r="S61" s="216">
        <v>4</v>
      </c>
      <c r="T61" s="219" t="s">
        <v>1651</v>
      </c>
      <c r="U61" s="219" t="s">
        <v>1652</v>
      </c>
      <c r="V61" s="217">
        <v>9.8999996185302734</v>
      </c>
      <c r="W61" s="218">
        <v>0.49</v>
      </c>
      <c r="X61" s="216">
        <v>22</v>
      </c>
      <c r="Y61" s="216">
        <v>2</v>
      </c>
      <c r="Z61" s="219" t="s">
        <v>1736</v>
      </c>
      <c r="AA61" s="219" t="s">
        <v>1737</v>
      </c>
      <c r="AB61" s="217">
        <v>9.5</v>
      </c>
      <c r="AC61" s="218">
        <v>0.5</v>
      </c>
      <c r="AD61" s="216">
        <v>22</v>
      </c>
      <c r="AE61" s="216">
        <v>2</v>
      </c>
      <c r="AF61" s="219" t="s">
        <v>1736</v>
      </c>
      <c r="AG61" s="219" t="s">
        <v>1737</v>
      </c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2"/>
      <c r="DH61" s="202"/>
      <c r="DI61" s="202"/>
      <c r="DJ61" s="202"/>
      <c r="DK61" s="202"/>
      <c r="DL61" s="202"/>
      <c r="DM61" s="202"/>
      <c r="DN61" s="202"/>
      <c r="DO61" s="202"/>
      <c r="DP61" s="202"/>
      <c r="DQ61" s="202"/>
      <c r="DR61" s="202"/>
      <c r="DS61" s="202"/>
      <c r="DT61" s="202"/>
      <c r="DU61" s="202"/>
      <c r="DV61" s="202"/>
      <c r="DW61" s="202"/>
      <c r="DX61" s="202"/>
      <c r="DY61" s="202"/>
      <c r="DZ61" s="202"/>
      <c r="EA61" s="202"/>
      <c r="EB61" s="202"/>
      <c r="EC61" s="202"/>
      <c r="ED61" s="202"/>
      <c r="EE61" s="202"/>
      <c r="EF61" s="202"/>
      <c r="EG61" s="202"/>
      <c r="EH61" s="202"/>
      <c r="EI61" s="202"/>
      <c r="EJ61" s="202"/>
      <c r="EK61" s="202"/>
      <c r="EL61" s="202"/>
      <c r="EM61" s="202"/>
      <c r="EN61" s="202"/>
      <c r="EO61" s="202"/>
      <c r="EP61" s="202"/>
      <c r="EQ61" s="202"/>
      <c r="ER61" s="202"/>
      <c r="ES61" s="202"/>
      <c r="ET61" s="202"/>
      <c r="EU61" s="202"/>
      <c r="EV61" s="202"/>
      <c r="EW61" s="202"/>
      <c r="EX61" s="202"/>
      <c r="EY61" s="202"/>
      <c r="EZ61" s="202"/>
      <c r="FA61" s="202"/>
      <c r="FB61" s="202"/>
      <c r="FC61" s="202"/>
      <c r="FD61" s="202"/>
      <c r="FE61" s="202"/>
      <c r="FF61" s="202"/>
      <c r="FG61" s="202"/>
      <c r="FH61" s="202"/>
      <c r="FI61" s="202"/>
      <c r="FJ61" s="202"/>
      <c r="FK61" s="202"/>
      <c r="FL61" s="202"/>
      <c r="FM61" s="202"/>
      <c r="FN61" s="202"/>
      <c r="FO61" s="202"/>
      <c r="FP61" s="202"/>
      <c r="FQ61" s="202"/>
      <c r="FR61" s="202"/>
      <c r="FS61" s="202"/>
      <c r="FT61" s="202"/>
      <c r="FU61" s="202"/>
      <c r="FV61" s="202"/>
      <c r="FW61" s="202"/>
      <c r="FX61" s="202"/>
      <c r="FY61" s="202"/>
      <c r="FZ61" s="202"/>
      <c r="GA61" s="202"/>
      <c r="GB61" s="202"/>
    </row>
    <row r="62" spans="1:184" x14ac:dyDescent="0.2">
      <c r="A62" s="205">
        <f t="shared" si="0"/>
        <v>5051</v>
      </c>
      <c r="B62" s="204" t="s">
        <v>2779</v>
      </c>
      <c r="C62" s="211">
        <v>101</v>
      </c>
      <c r="D62" s="212">
        <v>31.100000381469727</v>
      </c>
      <c r="E62" s="213">
        <v>0.43</v>
      </c>
      <c r="F62" s="211">
        <v>96</v>
      </c>
      <c r="G62" s="211">
        <v>5</v>
      </c>
      <c r="H62" s="214" t="s">
        <v>4156</v>
      </c>
      <c r="I62" s="214" t="s">
        <v>4157</v>
      </c>
      <c r="J62" s="212">
        <v>4.8000001907348633</v>
      </c>
      <c r="K62" s="213">
        <v>0.4</v>
      </c>
      <c r="L62" s="211">
        <v>93</v>
      </c>
      <c r="M62" s="211">
        <v>8</v>
      </c>
      <c r="N62" s="214" t="s">
        <v>2364</v>
      </c>
      <c r="O62" s="214" t="s">
        <v>2365</v>
      </c>
      <c r="P62" s="212">
        <v>9.8000001907348633</v>
      </c>
      <c r="Q62" s="213">
        <v>0.45</v>
      </c>
      <c r="R62" s="211">
        <v>86</v>
      </c>
      <c r="S62" s="211">
        <v>15</v>
      </c>
      <c r="T62" s="214" t="s">
        <v>5026</v>
      </c>
      <c r="U62" s="214" t="s">
        <v>5027</v>
      </c>
      <c r="V62" s="212">
        <v>8.8000001907348633</v>
      </c>
      <c r="W62" s="213">
        <v>0.44</v>
      </c>
      <c r="X62" s="211">
        <v>87</v>
      </c>
      <c r="Y62" s="211">
        <v>14</v>
      </c>
      <c r="Z62" s="214" t="s">
        <v>4024</v>
      </c>
      <c r="AA62" s="214" t="s">
        <v>4025</v>
      </c>
      <c r="AB62" s="212">
        <v>7.5999999046325684</v>
      </c>
      <c r="AC62" s="213">
        <v>0.4</v>
      </c>
      <c r="AD62" s="211">
        <v>99</v>
      </c>
      <c r="AE62" s="211">
        <v>2</v>
      </c>
      <c r="AF62" s="214" t="s">
        <v>2838</v>
      </c>
      <c r="AG62" s="214" t="s">
        <v>2839</v>
      </c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2"/>
      <c r="DH62" s="202"/>
      <c r="DI62" s="202"/>
      <c r="DJ62" s="202"/>
      <c r="DK62" s="202"/>
      <c r="DL62" s="202"/>
      <c r="DM62" s="202"/>
      <c r="DN62" s="202"/>
      <c r="DO62" s="202"/>
      <c r="DP62" s="202"/>
      <c r="DQ62" s="202"/>
      <c r="DR62" s="202"/>
      <c r="DS62" s="202"/>
      <c r="DT62" s="202"/>
      <c r="DU62" s="202"/>
      <c r="DV62" s="202"/>
      <c r="DW62" s="202"/>
      <c r="DX62" s="202"/>
      <c r="DY62" s="202"/>
      <c r="DZ62" s="202"/>
      <c r="EA62" s="202"/>
      <c r="EB62" s="202"/>
      <c r="EC62" s="202"/>
      <c r="ED62" s="202"/>
      <c r="EE62" s="202"/>
      <c r="EF62" s="202"/>
      <c r="EG62" s="202"/>
      <c r="EH62" s="202"/>
      <c r="EI62" s="202"/>
      <c r="EJ62" s="202"/>
      <c r="EK62" s="202"/>
      <c r="EL62" s="202"/>
      <c r="EM62" s="202"/>
      <c r="EN62" s="202"/>
      <c r="EO62" s="202"/>
      <c r="EP62" s="202"/>
      <c r="EQ62" s="202"/>
      <c r="ER62" s="202"/>
      <c r="ES62" s="202"/>
      <c r="ET62" s="202"/>
      <c r="EU62" s="202"/>
      <c r="EV62" s="202"/>
      <c r="EW62" s="202"/>
      <c r="EX62" s="202"/>
      <c r="EY62" s="202"/>
      <c r="EZ62" s="202"/>
      <c r="FA62" s="202"/>
      <c r="FB62" s="202"/>
      <c r="FC62" s="202"/>
      <c r="FD62" s="202"/>
      <c r="FE62" s="202"/>
      <c r="FF62" s="202"/>
      <c r="FG62" s="202"/>
      <c r="FH62" s="202"/>
      <c r="FI62" s="202"/>
      <c r="FJ62" s="202"/>
      <c r="FK62" s="202"/>
      <c r="FL62" s="202"/>
      <c r="FM62" s="202"/>
      <c r="FN62" s="202"/>
      <c r="FO62" s="202"/>
      <c r="FP62" s="202"/>
      <c r="FQ62" s="202"/>
      <c r="FR62" s="202"/>
      <c r="FS62" s="202"/>
      <c r="FT62" s="202"/>
      <c r="FU62" s="202"/>
      <c r="FV62" s="202"/>
      <c r="FW62" s="202"/>
      <c r="FX62" s="202"/>
      <c r="FY62" s="202"/>
      <c r="FZ62" s="202"/>
      <c r="GA62" s="202"/>
      <c r="GB62" s="202"/>
    </row>
    <row r="63" spans="1:184" x14ac:dyDescent="0.2">
      <c r="A63" s="205">
        <f t="shared" si="0"/>
        <v>5101</v>
      </c>
      <c r="B63" s="215" t="s">
        <v>2799</v>
      </c>
      <c r="C63" s="216">
        <v>116</v>
      </c>
      <c r="D63" s="217">
        <v>28.799999237060547</v>
      </c>
      <c r="E63" s="218">
        <v>0.39</v>
      </c>
      <c r="F63" s="216">
        <v>113</v>
      </c>
      <c r="G63" s="216">
        <v>3</v>
      </c>
      <c r="H63" s="219" t="s">
        <v>2216</v>
      </c>
      <c r="I63" s="219" t="s">
        <v>2217</v>
      </c>
      <c r="J63" s="217">
        <v>4.4000000953674316</v>
      </c>
      <c r="K63" s="218">
        <v>0.37</v>
      </c>
      <c r="L63" s="216">
        <v>107</v>
      </c>
      <c r="M63" s="216">
        <v>9</v>
      </c>
      <c r="N63" s="219" t="s">
        <v>2218</v>
      </c>
      <c r="O63" s="219" t="s">
        <v>2219</v>
      </c>
      <c r="P63" s="217">
        <v>9.1000003814697266</v>
      </c>
      <c r="Q63" s="218">
        <v>0.41</v>
      </c>
      <c r="R63" s="216">
        <v>110</v>
      </c>
      <c r="S63" s="216">
        <v>6</v>
      </c>
      <c r="T63" s="219" t="s">
        <v>2610</v>
      </c>
      <c r="U63" s="219" t="s">
        <v>2611</v>
      </c>
      <c r="V63" s="217">
        <v>7.8000001907348633</v>
      </c>
      <c r="W63" s="218">
        <v>0.39</v>
      </c>
      <c r="X63" s="216">
        <v>108</v>
      </c>
      <c r="Y63" s="216">
        <v>8</v>
      </c>
      <c r="Z63" s="219" t="s">
        <v>2131</v>
      </c>
      <c r="AA63" s="219" t="s">
        <v>2132</v>
      </c>
      <c r="AB63" s="217">
        <v>7.5</v>
      </c>
      <c r="AC63" s="218">
        <v>0.39</v>
      </c>
      <c r="AD63" s="216">
        <v>113</v>
      </c>
      <c r="AE63" s="216">
        <v>3</v>
      </c>
      <c r="AF63" s="219" t="s">
        <v>2216</v>
      </c>
      <c r="AG63" s="219" t="s">
        <v>2217</v>
      </c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2"/>
      <c r="DH63" s="202"/>
      <c r="DI63" s="202"/>
      <c r="DJ63" s="202"/>
      <c r="DK63" s="202"/>
      <c r="DL63" s="202"/>
      <c r="DM63" s="202"/>
      <c r="DN63" s="202"/>
      <c r="DO63" s="202"/>
      <c r="DP63" s="202"/>
      <c r="DQ63" s="202"/>
      <c r="DR63" s="202"/>
      <c r="DS63" s="202"/>
      <c r="DT63" s="202"/>
      <c r="DU63" s="202"/>
      <c r="DV63" s="202"/>
      <c r="DW63" s="202"/>
      <c r="DX63" s="202"/>
      <c r="DY63" s="202"/>
      <c r="DZ63" s="202"/>
      <c r="EA63" s="202"/>
      <c r="EB63" s="202"/>
      <c r="EC63" s="202"/>
      <c r="ED63" s="202"/>
      <c r="EE63" s="202"/>
      <c r="EF63" s="202"/>
      <c r="EG63" s="202"/>
      <c r="EH63" s="202"/>
      <c r="EI63" s="202"/>
      <c r="EJ63" s="202"/>
      <c r="EK63" s="202"/>
      <c r="EL63" s="202"/>
      <c r="EM63" s="202"/>
      <c r="EN63" s="202"/>
      <c r="EO63" s="202"/>
      <c r="EP63" s="202"/>
      <c r="EQ63" s="202"/>
      <c r="ER63" s="202"/>
      <c r="ES63" s="202"/>
      <c r="ET63" s="202"/>
      <c r="EU63" s="202"/>
      <c r="EV63" s="202"/>
      <c r="EW63" s="202"/>
      <c r="EX63" s="202"/>
      <c r="EY63" s="202"/>
      <c r="EZ63" s="202"/>
      <c r="FA63" s="202"/>
      <c r="FB63" s="202"/>
      <c r="FC63" s="202"/>
      <c r="FD63" s="202"/>
      <c r="FE63" s="202"/>
      <c r="FF63" s="202"/>
      <c r="FG63" s="202"/>
      <c r="FH63" s="202"/>
      <c r="FI63" s="202"/>
      <c r="FJ63" s="202"/>
      <c r="FK63" s="202"/>
      <c r="FL63" s="202"/>
      <c r="FM63" s="202"/>
      <c r="FN63" s="202"/>
      <c r="FO63" s="202"/>
      <c r="FP63" s="202"/>
      <c r="FQ63" s="202"/>
      <c r="FR63" s="202"/>
      <c r="FS63" s="202"/>
      <c r="FT63" s="202"/>
      <c r="FU63" s="202"/>
      <c r="FV63" s="202"/>
      <c r="FW63" s="202"/>
      <c r="FX63" s="202"/>
      <c r="FY63" s="202"/>
      <c r="FZ63" s="202"/>
      <c r="GA63" s="202"/>
      <c r="GB63" s="202"/>
    </row>
    <row r="64" spans="1:184" x14ac:dyDescent="0.2">
      <c r="A64" s="205">
        <f t="shared" si="0"/>
        <v>5141</v>
      </c>
      <c r="B64" s="204" t="s">
        <v>2820</v>
      </c>
      <c r="C64" s="211">
        <v>93</v>
      </c>
      <c r="D64" s="212">
        <v>25.899999618530273</v>
      </c>
      <c r="E64" s="213">
        <v>0.36</v>
      </c>
      <c r="F64" s="211">
        <v>90</v>
      </c>
      <c r="G64" s="211">
        <v>3</v>
      </c>
      <c r="H64" s="214" t="s">
        <v>2014</v>
      </c>
      <c r="I64" s="214" t="s">
        <v>2015</v>
      </c>
      <c r="J64" s="212">
        <v>4.3000001907348633</v>
      </c>
      <c r="K64" s="213">
        <v>0.36</v>
      </c>
      <c r="L64" s="211">
        <v>90</v>
      </c>
      <c r="M64" s="211">
        <v>3</v>
      </c>
      <c r="N64" s="214" t="s">
        <v>2014</v>
      </c>
      <c r="O64" s="214" t="s">
        <v>2015</v>
      </c>
      <c r="P64" s="212">
        <v>8.1000003814697266</v>
      </c>
      <c r="Q64" s="213">
        <v>0.37</v>
      </c>
      <c r="R64" s="211">
        <v>88</v>
      </c>
      <c r="S64" s="211">
        <v>5</v>
      </c>
      <c r="T64" s="214" t="s">
        <v>2619</v>
      </c>
      <c r="U64" s="214" t="s">
        <v>2620</v>
      </c>
      <c r="V64" s="212">
        <v>7</v>
      </c>
      <c r="W64" s="213">
        <v>0.35</v>
      </c>
      <c r="X64" s="211">
        <v>89</v>
      </c>
      <c r="Y64" s="211">
        <v>4</v>
      </c>
      <c r="Z64" s="214" t="s">
        <v>2949</v>
      </c>
      <c r="AA64" s="214" t="s">
        <v>2950</v>
      </c>
      <c r="AB64" s="212">
        <v>6.5999999046325684</v>
      </c>
      <c r="AC64" s="213">
        <v>0.35</v>
      </c>
      <c r="AD64" s="211">
        <v>90</v>
      </c>
      <c r="AE64" s="211">
        <v>3</v>
      </c>
      <c r="AF64" s="214" t="s">
        <v>2014</v>
      </c>
      <c r="AG64" s="214" t="s">
        <v>2015</v>
      </c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2"/>
      <c r="DH64" s="202"/>
      <c r="DI64" s="202"/>
      <c r="DJ64" s="202"/>
      <c r="DK64" s="202"/>
      <c r="DL64" s="202"/>
      <c r="DM64" s="202"/>
      <c r="DN64" s="202"/>
      <c r="DO64" s="202"/>
      <c r="DP64" s="202"/>
      <c r="DQ64" s="202"/>
      <c r="DR64" s="202"/>
      <c r="DS64" s="202"/>
      <c r="DT64" s="202"/>
      <c r="DU64" s="202"/>
      <c r="DV64" s="202"/>
      <c r="DW64" s="202"/>
      <c r="DX64" s="202"/>
      <c r="DY64" s="202"/>
      <c r="DZ64" s="202"/>
      <c r="EA64" s="202"/>
      <c r="EB64" s="202"/>
      <c r="EC64" s="202"/>
      <c r="ED64" s="202"/>
      <c r="EE64" s="202"/>
      <c r="EF64" s="202"/>
      <c r="EG64" s="202"/>
      <c r="EH64" s="202"/>
      <c r="EI64" s="202"/>
      <c r="EJ64" s="202"/>
      <c r="EK64" s="202"/>
      <c r="EL64" s="202"/>
      <c r="EM64" s="202"/>
      <c r="EN64" s="202"/>
      <c r="EO64" s="202"/>
      <c r="EP64" s="202"/>
      <c r="EQ64" s="202"/>
      <c r="ER64" s="202"/>
      <c r="ES64" s="202"/>
      <c r="ET64" s="202"/>
      <c r="EU64" s="202"/>
      <c r="EV64" s="202"/>
      <c r="EW64" s="202"/>
      <c r="EX64" s="202"/>
      <c r="EY64" s="202"/>
      <c r="EZ64" s="202"/>
      <c r="FA64" s="202"/>
      <c r="FB64" s="202"/>
      <c r="FC64" s="202"/>
      <c r="FD64" s="202"/>
      <c r="FE64" s="202"/>
      <c r="FF64" s="202"/>
      <c r="FG64" s="202"/>
      <c r="FH64" s="202"/>
      <c r="FI64" s="202"/>
      <c r="FJ64" s="202"/>
      <c r="FK64" s="202"/>
      <c r="FL64" s="202"/>
      <c r="FM64" s="202"/>
      <c r="FN64" s="202"/>
      <c r="FO64" s="202"/>
      <c r="FP64" s="202"/>
      <c r="FQ64" s="202"/>
      <c r="FR64" s="202"/>
      <c r="FS64" s="202"/>
      <c r="FT64" s="202"/>
      <c r="FU64" s="202"/>
      <c r="FV64" s="202"/>
      <c r="FW64" s="202"/>
      <c r="FX64" s="202"/>
      <c r="FY64" s="202"/>
      <c r="FZ64" s="202"/>
      <c r="GA64" s="202"/>
      <c r="GB64" s="202"/>
    </row>
    <row r="65" spans="1:184" x14ac:dyDescent="0.2">
      <c r="A65" s="205">
        <f t="shared" si="0"/>
        <v>5241</v>
      </c>
      <c r="B65" s="215" t="s">
        <v>2828</v>
      </c>
      <c r="C65" s="216">
        <v>61</v>
      </c>
      <c r="D65" s="217">
        <v>28.899999618530273</v>
      </c>
      <c r="E65" s="218">
        <v>0.4</v>
      </c>
      <c r="F65" s="216">
        <v>59</v>
      </c>
      <c r="G65" s="216">
        <v>2</v>
      </c>
      <c r="H65" s="219" t="s">
        <v>3703</v>
      </c>
      <c r="I65" s="219" t="s">
        <v>3704</v>
      </c>
      <c r="J65" s="217">
        <v>4.9000000953674316</v>
      </c>
      <c r="K65" s="218">
        <v>0.4</v>
      </c>
      <c r="L65" s="216">
        <v>55</v>
      </c>
      <c r="M65" s="216">
        <v>6</v>
      </c>
      <c r="N65" s="219" t="s">
        <v>2864</v>
      </c>
      <c r="O65" s="219" t="s">
        <v>2865</v>
      </c>
      <c r="P65" s="217">
        <v>8.8000001907348633</v>
      </c>
      <c r="Q65" s="218">
        <v>0.4</v>
      </c>
      <c r="R65" s="216">
        <v>58</v>
      </c>
      <c r="S65" s="216">
        <v>3</v>
      </c>
      <c r="T65" s="219" t="s">
        <v>1870</v>
      </c>
      <c r="U65" s="219" t="s">
        <v>1871</v>
      </c>
      <c r="V65" s="217">
        <v>8.1999998092651367</v>
      </c>
      <c r="W65" s="218">
        <v>0.41</v>
      </c>
      <c r="X65" s="216">
        <v>55</v>
      </c>
      <c r="Y65" s="216">
        <v>6</v>
      </c>
      <c r="Z65" s="219" t="s">
        <v>2864</v>
      </c>
      <c r="AA65" s="219" t="s">
        <v>2865</v>
      </c>
      <c r="AB65" s="217">
        <v>7</v>
      </c>
      <c r="AC65" s="218">
        <v>0.37</v>
      </c>
      <c r="AD65" s="216">
        <v>61</v>
      </c>
      <c r="AF65" s="219" t="s">
        <v>1545</v>
      </c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2"/>
      <c r="DH65" s="202"/>
      <c r="DI65" s="202"/>
      <c r="DJ65" s="202"/>
      <c r="DK65" s="202"/>
      <c r="DL65" s="202"/>
      <c r="DM65" s="202"/>
      <c r="DN65" s="202"/>
      <c r="DO65" s="202"/>
      <c r="DP65" s="202"/>
      <c r="DQ65" s="202"/>
      <c r="DR65" s="202"/>
      <c r="DS65" s="202"/>
      <c r="DT65" s="202"/>
      <c r="DU65" s="202"/>
      <c r="DV65" s="202"/>
      <c r="DW65" s="202"/>
      <c r="DX65" s="202"/>
      <c r="DY65" s="202"/>
      <c r="DZ65" s="202"/>
      <c r="EA65" s="202"/>
      <c r="EB65" s="202"/>
      <c r="EC65" s="202"/>
      <c r="ED65" s="202"/>
      <c r="EE65" s="202"/>
      <c r="EF65" s="202"/>
      <c r="EG65" s="202"/>
      <c r="EH65" s="202"/>
      <c r="EI65" s="202"/>
      <c r="EJ65" s="202"/>
      <c r="EK65" s="202"/>
      <c r="EL65" s="202"/>
      <c r="EM65" s="202"/>
      <c r="EN65" s="202"/>
      <c r="EO65" s="202"/>
      <c r="EP65" s="202"/>
      <c r="EQ65" s="202"/>
      <c r="ER65" s="202"/>
      <c r="ES65" s="202"/>
      <c r="ET65" s="202"/>
      <c r="EU65" s="202"/>
      <c r="EV65" s="202"/>
      <c r="EW65" s="202"/>
      <c r="EX65" s="202"/>
      <c r="EY65" s="202"/>
      <c r="EZ65" s="202"/>
      <c r="FA65" s="202"/>
      <c r="FB65" s="202"/>
      <c r="FC65" s="202"/>
      <c r="FD65" s="202"/>
      <c r="FE65" s="202"/>
      <c r="FF65" s="202"/>
      <c r="FG65" s="202"/>
      <c r="FH65" s="202"/>
      <c r="FI65" s="202"/>
      <c r="FJ65" s="202"/>
      <c r="FK65" s="202"/>
      <c r="FL65" s="202"/>
      <c r="FM65" s="202"/>
      <c r="FN65" s="202"/>
      <c r="FO65" s="202"/>
      <c r="FP65" s="202"/>
      <c r="FQ65" s="202"/>
      <c r="FR65" s="202"/>
      <c r="FS65" s="202"/>
      <c r="FT65" s="202"/>
      <c r="FU65" s="202"/>
      <c r="FV65" s="202"/>
      <c r="FW65" s="202"/>
      <c r="FX65" s="202"/>
      <c r="FY65" s="202"/>
      <c r="FZ65" s="202"/>
      <c r="GA65" s="202"/>
      <c r="GB65" s="202"/>
    </row>
    <row r="66" spans="1:184" x14ac:dyDescent="0.2">
      <c r="A66" s="205">
        <f t="shared" si="0"/>
        <v>5671</v>
      </c>
      <c r="B66" s="204" t="s">
        <v>2916</v>
      </c>
      <c r="C66" s="211">
        <v>88</v>
      </c>
      <c r="D66" s="212">
        <v>31.899999618530273</v>
      </c>
      <c r="E66" s="213">
        <v>0.44</v>
      </c>
      <c r="F66" s="211">
        <v>87</v>
      </c>
      <c r="G66" s="211">
        <v>1</v>
      </c>
      <c r="H66" s="214" t="s">
        <v>1882</v>
      </c>
      <c r="I66" s="214" t="s">
        <v>1883</v>
      </c>
      <c r="J66" s="212">
        <v>5.1999998092651367</v>
      </c>
      <c r="K66" s="213">
        <v>0.43</v>
      </c>
      <c r="L66" s="211">
        <v>79</v>
      </c>
      <c r="M66" s="211">
        <v>9</v>
      </c>
      <c r="N66" s="214" t="s">
        <v>2889</v>
      </c>
      <c r="O66" s="214" t="s">
        <v>2890</v>
      </c>
      <c r="P66" s="212">
        <v>9.6999998092651367</v>
      </c>
      <c r="Q66" s="213">
        <v>0.44</v>
      </c>
      <c r="R66" s="211">
        <v>86</v>
      </c>
      <c r="S66" s="211">
        <v>2</v>
      </c>
      <c r="T66" s="214" t="s">
        <v>1741</v>
      </c>
      <c r="U66" s="214" t="s">
        <v>1742</v>
      </c>
      <c r="V66" s="212">
        <v>7.9000000953674316</v>
      </c>
      <c r="W66" s="213">
        <v>0.39</v>
      </c>
      <c r="X66" s="211">
        <v>87</v>
      </c>
      <c r="Y66" s="211">
        <v>1</v>
      </c>
      <c r="Z66" s="214" t="s">
        <v>1882</v>
      </c>
      <c r="AA66" s="214" t="s">
        <v>1883</v>
      </c>
      <c r="AB66" s="212">
        <v>9.1999998092651367</v>
      </c>
      <c r="AC66" s="213">
        <v>0.48</v>
      </c>
      <c r="AD66" s="211">
        <v>80</v>
      </c>
      <c r="AE66" s="211">
        <v>8</v>
      </c>
      <c r="AF66" s="214" t="s">
        <v>1665</v>
      </c>
      <c r="AG66" s="214" t="s">
        <v>1666</v>
      </c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2"/>
      <c r="DH66" s="202"/>
      <c r="DI66" s="202"/>
      <c r="DJ66" s="202"/>
      <c r="DK66" s="202"/>
      <c r="DL66" s="202"/>
      <c r="DM66" s="202"/>
      <c r="DN66" s="202"/>
      <c r="DO66" s="202"/>
      <c r="DP66" s="202"/>
      <c r="DQ66" s="202"/>
      <c r="DR66" s="202"/>
      <c r="DS66" s="202"/>
      <c r="DT66" s="202"/>
      <c r="DU66" s="202"/>
      <c r="DV66" s="202"/>
      <c r="DW66" s="202"/>
      <c r="DX66" s="202"/>
      <c r="DY66" s="202"/>
      <c r="DZ66" s="202"/>
      <c r="EA66" s="202"/>
      <c r="EB66" s="202"/>
      <c r="EC66" s="202"/>
      <c r="ED66" s="202"/>
      <c r="EE66" s="202"/>
      <c r="EF66" s="202"/>
      <c r="EG66" s="202"/>
      <c r="EH66" s="202"/>
      <c r="EI66" s="202"/>
      <c r="EJ66" s="202"/>
      <c r="EK66" s="202"/>
      <c r="EL66" s="202"/>
      <c r="EM66" s="202"/>
      <c r="EN66" s="202"/>
      <c r="EO66" s="202"/>
      <c r="EP66" s="202"/>
      <c r="EQ66" s="202"/>
      <c r="ER66" s="202"/>
      <c r="ES66" s="202"/>
      <c r="ET66" s="202"/>
      <c r="EU66" s="202"/>
      <c r="EV66" s="202"/>
      <c r="EW66" s="202"/>
      <c r="EX66" s="202"/>
      <c r="EY66" s="202"/>
      <c r="EZ66" s="202"/>
      <c r="FA66" s="202"/>
      <c r="FB66" s="202"/>
      <c r="FC66" s="202"/>
      <c r="FD66" s="202"/>
      <c r="FE66" s="202"/>
      <c r="FF66" s="202"/>
      <c r="FG66" s="202"/>
      <c r="FH66" s="202"/>
      <c r="FI66" s="202"/>
      <c r="FJ66" s="202"/>
      <c r="FK66" s="202"/>
      <c r="FL66" s="202"/>
      <c r="FM66" s="202"/>
      <c r="FN66" s="202"/>
      <c r="FO66" s="202"/>
      <c r="FP66" s="202"/>
      <c r="FQ66" s="202"/>
      <c r="FR66" s="202"/>
      <c r="FS66" s="202"/>
      <c r="FT66" s="202"/>
      <c r="FU66" s="202"/>
      <c r="FV66" s="202"/>
      <c r="FW66" s="202"/>
      <c r="FX66" s="202"/>
      <c r="FY66" s="202"/>
      <c r="FZ66" s="202"/>
      <c r="GA66" s="202"/>
      <c r="GB66" s="202"/>
    </row>
    <row r="67" spans="1:184" x14ac:dyDescent="0.2">
      <c r="A67" s="205">
        <f t="shared" si="0"/>
        <v>5861</v>
      </c>
      <c r="B67" s="215" t="s">
        <v>2932</v>
      </c>
      <c r="C67" s="216">
        <v>39</v>
      </c>
      <c r="D67" s="217">
        <v>27.799999237060547</v>
      </c>
      <c r="E67" s="218">
        <v>0.38</v>
      </c>
      <c r="F67" s="216">
        <v>38</v>
      </c>
      <c r="G67" s="216">
        <v>1</v>
      </c>
      <c r="H67" s="219" t="s">
        <v>2040</v>
      </c>
      <c r="I67" s="219" t="s">
        <v>2041</v>
      </c>
      <c r="J67" s="217">
        <v>4.5999999046325684</v>
      </c>
      <c r="K67" s="218">
        <v>0.38</v>
      </c>
      <c r="L67" s="216">
        <v>37</v>
      </c>
      <c r="M67" s="216">
        <v>2</v>
      </c>
      <c r="N67" s="219" t="s">
        <v>2334</v>
      </c>
      <c r="O67" s="219" t="s">
        <v>2335</v>
      </c>
      <c r="P67" s="217">
        <v>9.6999998092651367</v>
      </c>
      <c r="Q67" s="218">
        <v>0.44</v>
      </c>
      <c r="R67" s="216">
        <v>34</v>
      </c>
      <c r="S67" s="216">
        <v>5</v>
      </c>
      <c r="T67" s="219" t="s">
        <v>2392</v>
      </c>
      <c r="U67" s="219" t="s">
        <v>2393</v>
      </c>
      <c r="V67" s="217">
        <v>7.3000001907348633</v>
      </c>
      <c r="W67" s="218">
        <v>0.37</v>
      </c>
      <c r="X67" s="216">
        <v>36</v>
      </c>
      <c r="Y67" s="216">
        <v>3</v>
      </c>
      <c r="Z67" s="219" t="s">
        <v>1602</v>
      </c>
      <c r="AA67" s="219" t="s">
        <v>1603</v>
      </c>
      <c r="AB67" s="217">
        <v>6.1999998092651367</v>
      </c>
      <c r="AC67" s="218">
        <v>0.33</v>
      </c>
      <c r="AD67" s="216">
        <v>39</v>
      </c>
      <c r="AF67" s="219" t="s">
        <v>1545</v>
      </c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2"/>
      <c r="DH67" s="202"/>
      <c r="DI67" s="202"/>
      <c r="DJ67" s="202"/>
      <c r="DK67" s="202"/>
      <c r="DL67" s="202"/>
      <c r="DM67" s="202"/>
      <c r="DN67" s="202"/>
      <c r="DO67" s="202"/>
      <c r="DP67" s="202"/>
      <c r="DQ67" s="202"/>
      <c r="DR67" s="202"/>
      <c r="DS67" s="202"/>
      <c r="DT67" s="202"/>
      <c r="DU67" s="202"/>
      <c r="DV67" s="202"/>
      <c r="DW67" s="202"/>
      <c r="DX67" s="202"/>
      <c r="DY67" s="202"/>
      <c r="DZ67" s="202"/>
      <c r="EA67" s="202"/>
      <c r="EB67" s="202"/>
      <c r="EC67" s="202"/>
      <c r="ED67" s="202"/>
      <c r="EE67" s="202"/>
      <c r="EF67" s="202"/>
      <c r="EG67" s="202"/>
      <c r="EH67" s="202"/>
      <c r="EI67" s="202"/>
      <c r="EJ67" s="202"/>
      <c r="EK67" s="202"/>
      <c r="EL67" s="202"/>
      <c r="EM67" s="202"/>
      <c r="EN67" s="202"/>
      <c r="EO67" s="202"/>
      <c r="EP67" s="202"/>
      <c r="EQ67" s="202"/>
      <c r="ER67" s="202"/>
      <c r="ES67" s="202"/>
      <c r="ET67" s="202"/>
      <c r="EU67" s="202"/>
      <c r="EV67" s="202"/>
      <c r="EW67" s="202"/>
      <c r="EX67" s="202"/>
      <c r="EY67" s="202"/>
      <c r="EZ67" s="202"/>
      <c r="FA67" s="202"/>
      <c r="FB67" s="202"/>
      <c r="FC67" s="202"/>
      <c r="FD67" s="202"/>
      <c r="FE67" s="202"/>
      <c r="FF67" s="202"/>
      <c r="FG67" s="202"/>
      <c r="FH67" s="202"/>
      <c r="FI67" s="202"/>
      <c r="FJ67" s="202"/>
      <c r="FK67" s="202"/>
      <c r="FL67" s="202"/>
      <c r="FM67" s="202"/>
      <c r="FN67" s="202"/>
      <c r="FO67" s="202"/>
      <c r="FP67" s="202"/>
      <c r="FQ67" s="202"/>
      <c r="FR67" s="202"/>
      <c r="FS67" s="202"/>
      <c r="FT67" s="202"/>
      <c r="FU67" s="202"/>
      <c r="FV67" s="202"/>
      <c r="FW67" s="202"/>
      <c r="FX67" s="202"/>
      <c r="FY67" s="202"/>
      <c r="FZ67" s="202"/>
      <c r="GA67" s="202"/>
      <c r="GB67" s="202"/>
    </row>
    <row r="68" spans="1:184" x14ac:dyDescent="0.2">
      <c r="A68" s="205">
        <f t="shared" si="0"/>
        <v>5901</v>
      </c>
      <c r="B68" s="204" t="s">
        <v>2933</v>
      </c>
      <c r="C68" s="211">
        <v>49</v>
      </c>
      <c r="D68" s="212">
        <v>27.299999237060547</v>
      </c>
      <c r="E68" s="213">
        <v>0.37</v>
      </c>
      <c r="F68" s="211">
        <v>49</v>
      </c>
      <c r="H68" s="214" t="s">
        <v>1545</v>
      </c>
      <c r="J68" s="212">
        <v>4.8000001907348633</v>
      </c>
      <c r="K68" s="213">
        <v>0.4</v>
      </c>
      <c r="L68" s="211">
        <v>49</v>
      </c>
      <c r="N68" s="214" t="s">
        <v>1545</v>
      </c>
      <c r="P68" s="212">
        <v>8.6999998092651367</v>
      </c>
      <c r="Q68" s="213">
        <v>0.39</v>
      </c>
      <c r="R68" s="211">
        <v>47</v>
      </c>
      <c r="S68" s="211">
        <v>2</v>
      </c>
      <c r="T68" s="214" t="s">
        <v>1912</v>
      </c>
      <c r="U68" s="214" t="s">
        <v>1913</v>
      </c>
      <c r="V68" s="212">
        <v>8</v>
      </c>
      <c r="W68" s="213">
        <v>0.4</v>
      </c>
      <c r="X68" s="211">
        <v>47</v>
      </c>
      <c r="Y68" s="211">
        <v>2</v>
      </c>
      <c r="Z68" s="214" t="s">
        <v>1912</v>
      </c>
      <c r="AA68" s="214" t="s">
        <v>1913</v>
      </c>
      <c r="AB68" s="212">
        <v>5.8000001907348633</v>
      </c>
      <c r="AC68" s="213">
        <v>0.31</v>
      </c>
      <c r="AD68" s="211">
        <v>49</v>
      </c>
      <c r="AF68" s="214" t="s">
        <v>1545</v>
      </c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2"/>
      <c r="DH68" s="202"/>
      <c r="DI68" s="202"/>
      <c r="DJ68" s="202"/>
      <c r="DK68" s="202"/>
      <c r="DL68" s="202"/>
      <c r="DM68" s="202"/>
      <c r="DN68" s="202"/>
      <c r="DO68" s="202"/>
      <c r="DP68" s="202"/>
      <c r="DQ68" s="202"/>
      <c r="DR68" s="202"/>
      <c r="DS68" s="202"/>
      <c r="DT68" s="202"/>
      <c r="DU68" s="202"/>
      <c r="DV68" s="202"/>
      <c r="DW68" s="202"/>
      <c r="DX68" s="202"/>
      <c r="DY68" s="202"/>
      <c r="DZ68" s="202"/>
      <c r="EA68" s="202"/>
      <c r="EB68" s="202"/>
      <c r="EC68" s="202"/>
      <c r="ED68" s="202"/>
      <c r="EE68" s="202"/>
      <c r="EF68" s="202"/>
      <c r="EG68" s="202"/>
      <c r="EH68" s="202"/>
      <c r="EI68" s="202"/>
      <c r="EJ68" s="202"/>
      <c r="EK68" s="202"/>
      <c r="EL68" s="202"/>
      <c r="EM68" s="202"/>
      <c r="EN68" s="202"/>
      <c r="EO68" s="202"/>
      <c r="EP68" s="202"/>
      <c r="EQ68" s="202"/>
      <c r="ER68" s="202"/>
      <c r="ES68" s="202"/>
      <c r="ET68" s="202"/>
      <c r="EU68" s="202"/>
      <c r="EV68" s="202"/>
      <c r="EW68" s="202"/>
      <c r="EX68" s="202"/>
      <c r="EY68" s="202"/>
      <c r="EZ68" s="202"/>
      <c r="FA68" s="202"/>
      <c r="FB68" s="202"/>
      <c r="FC68" s="202"/>
      <c r="FD68" s="202"/>
      <c r="FE68" s="202"/>
      <c r="FF68" s="202"/>
      <c r="FG68" s="202"/>
      <c r="FH68" s="202"/>
      <c r="FI68" s="202"/>
      <c r="FJ68" s="202"/>
      <c r="FK68" s="202"/>
      <c r="FL68" s="202"/>
      <c r="FM68" s="202"/>
      <c r="FN68" s="202"/>
      <c r="FO68" s="202"/>
      <c r="FP68" s="202"/>
      <c r="FQ68" s="202"/>
      <c r="FR68" s="202"/>
      <c r="FS68" s="202"/>
      <c r="FT68" s="202"/>
      <c r="FU68" s="202"/>
      <c r="FV68" s="202"/>
      <c r="FW68" s="202"/>
      <c r="FX68" s="202"/>
      <c r="FY68" s="202"/>
      <c r="FZ68" s="202"/>
      <c r="GA68" s="202"/>
      <c r="GB68" s="202"/>
    </row>
    <row r="69" spans="1:184" x14ac:dyDescent="0.2">
      <c r="A69" s="205">
        <f t="shared" si="0"/>
        <v>5961</v>
      </c>
      <c r="B69" s="215" t="s">
        <v>2938</v>
      </c>
      <c r="C69" s="216">
        <v>151</v>
      </c>
      <c r="D69" s="217">
        <v>24.100000381469727</v>
      </c>
      <c r="E69" s="218">
        <v>0.33</v>
      </c>
      <c r="F69" s="216">
        <v>150</v>
      </c>
      <c r="G69" s="216">
        <v>1</v>
      </c>
      <c r="H69" s="219" t="s">
        <v>3329</v>
      </c>
      <c r="I69" s="219" t="s">
        <v>3330</v>
      </c>
      <c r="J69" s="217">
        <v>3.7000000476837158</v>
      </c>
      <c r="K69" s="218">
        <v>0.31</v>
      </c>
      <c r="L69" s="216">
        <v>146</v>
      </c>
      <c r="M69" s="216">
        <v>5</v>
      </c>
      <c r="N69" s="219" t="s">
        <v>4853</v>
      </c>
      <c r="O69" s="219" t="s">
        <v>4854</v>
      </c>
      <c r="P69" s="217">
        <v>7.3000001907348633</v>
      </c>
      <c r="Q69" s="218">
        <v>0.33</v>
      </c>
      <c r="R69" s="216">
        <v>147</v>
      </c>
      <c r="S69" s="216">
        <v>4</v>
      </c>
      <c r="T69" s="219" t="s">
        <v>3633</v>
      </c>
      <c r="U69" s="219" t="s">
        <v>3634</v>
      </c>
      <c r="V69" s="217">
        <v>6.4000000953674316</v>
      </c>
      <c r="W69" s="218">
        <v>0.32</v>
      </c>
      <c r="X69" s="216">
        <v>147</v>
      </c>
      <c r="Y69" s="216">
        <v>4</v>
      </c>
      <c r="Z69" s="219" t="s">
        <v>3633</v>
      </c>
      <c r="AA69" s="219" t="s">
        <v>3634</v>
      </c>
      <c r="AB69" s="217">
        <v>6.5999999046325684</v>
      </c>
      <c r="AC69" s="218">
        <v>0.35</v>
      </c>
      <c r="AD69" s="216">
        <v>149</v>
      </c>
      <c r="AE69" s="216">
        <v>2</v>
      </c>
      <c r="AF69" s="219" t="s">
        <v>1610</v>
      </c>
      <c r="AG69" s="219" t="s">
        <v>1611</v>
      </c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2"/>
      <c r="DH69" s="202"/>
      <c r="DI69" s="202"/>
      <c r="DJ69" s="202"/>
      <c r="DK69" s="202"/>
      <c r="DL69" s="202"/>
      <c r="DM69" s="202"/>
      <c r="DN69" s="202"/>
      <c r="DO69" s="202"/>
      <c r="DP69" s="202"/>
      <c r="DQ69" s="202"/>
      <c r="DR69" s="202"/>
      <c r="DS69" s="202"/>
      <c r="DT69" s="202"/>
      <c r="DU69" s="202"/>
      <c r="DV69" s="202"/>
      <c r="DW69" s="202"/>
      <c r="DX69" s="202"/>
      <c r="DY69" s="202"/>
      <c r="DZ69" s="202"/>
      <c r="EA69" s="202"/>
      <c r="EB69" s="202"/>
      <c r="EC69" s="202"/>
      <c r="ED69" s="202"/>
      <c r="EE69" s="202"/>
      <c r="EF69" s="202"/>
      <c r="EG69" s="202"/>
      <c r="EH69" s="202"/>
      <c r="EI69" s="202"/>
      <c r="EJ69" s="202"/>
      <c r="EK69" s="202"/>
      <c r="EL69" s="202"/>
      <c r="EM69" s="202"/>
      <c r="EN69" s="202"/>
      <c r="EO69" s="202"/>
      <c r="EP69" s="202"/>
      <c r="EQ69" s="202"/>
      <c r="ER69" s="202"/>
      <c r="ES69" s="202"/>
      <c r="ET69" s="202"/>
      <c r="EU69" s="202"/>
      <c r="EV69" s="202"/>
      <c r="EW69" s="202"/>
      <c r="EX69" s="202"/>
      <c r="EY69" s="202"/>
      <c r="EZ69" s="202"/>
      <c r="FA69" s="202"/>
      <c r="FB69" s="202"/>
      <c r="FC69" s="202"/>
      <c r="FD69" s="202"/>
      <c r="FE69" s="202"/>
      <c r="FF69" s="202"/>
      <c r="FG69" s="202"/>
      <c r="FH69" s="202"/>
      <c r="FI69" s="202"/>
      <c r="FJ69" s="202"/>
      <c r="FK69" s="202"/>
      <c r="FL69" s="202"/>
      <c r="FM69" s="202"/>
      <c r="FN69" s="202"/>
      <c r="FO69" s="202"/>
      <c r="FP69" s="202"/>
      <c r="FQ69" s="202"/>
      <c r="FR69" s="202"/>
      <c r="FS69" s="202"/>
      <c r="FT69" s="202"/>
      <c r="FU69" s="202"/>
      <c r="FV69" s="202"/>
      <c r="FW69" s="202"/>
      <c r="FX69" s="202"/>
      <c r="FY69" s="202"/>
      <c r="FZ69" s="202"/>
      <c r="GA69" s="202"/>
      <c r="GB69" s="202"/>
    </row>
    <row r="70" spans="1:184" x14ac:dyDescent="0.2">
      <c r="A70" s="205">
        <f t="shared" ref="A70:A133" si="1">IFERROR(VALUE(LEFT(B70,4)),"")</f>
        <v>6001</v>
      </c>
      <c r="B70" s="204" t="s">
        <v>3103</v>
      </c>
      <c r="C70" s="211">
        <v>307</v>
      </c>
      <c r="D70" s="212">
        <v>36.299999237060547</v>
      </c>
      <c r="E70" s="213">
        <v>0.5</v>
      </c>
      <c r="F70" s="211">
        <v>267</v>
      </c>
      <c r="G70" s="211">
        <v>40</v>
      </c>
      <c r="H70" s="214" t="s">
        <v>5028</v>
      </c>
      <c r="I70" s="214" t="s">
        <v>5029</v>
      </c>
      <c r="J70" s="212">
        <v>5.6999998092651367</v>
      </c>
      <c r="K70" s="213">
        <v>0.48</v>
      </c>
      <c r="L70" s="211">
        <v>266</v>
      </c>
      <c r="M70" s="211">
        <v>41</v>
      </c>
      <c r="N70" s="214" t="s">
        <v>5030</v>
      </c>
      <c r="O70" s="214" t="s">
        <v>5031</v>
      </c>
      <c r="P70" s="212">
        <v>11.199999809265137</v>
      </c>
      <c r="Q70" s="213">
        <v>0.51</v>
      </c>
      <c r="R70" s="211">
        <v>247</v>
      </c>
      <c r="S70" s="211">
        <v>60</v>
      </c>
      <c r="T70" s="214" t="s">
        <v>5032</v>
      </c>
      <c r="U70" s="214" t="s">
        <v>5033</v>
      </c>
      <c r="V70" s="212">
        <v>10.5</v>
      </c>
      <c r="W70" s="213">
        <v>0.52</v>
      </c>
      <c r="X70" s="211">
        <v>248</v>
      </c>
      <c r="Y70" s="211">
        <v>59</v>
      </c>
      <c r="Z70" s="214" t="s">
        <v>5034</v>
      </c>
      <c r="AA70" s="214" t="s">
        <v>5035</v>
      </c>
      <c r="AB70" s="212">
        <v>8.8999996185302734</v>
      </c>
      <c r="AC70" s="213">
        <v>0.47</v>
      </c>
      <c r="AD70" s="211">
        <v>272</v>
      </c>
      <c r="AE70" s="211">
        <v>35</v>
      </c>
      <c r="AF70" s="214" t="s">
        <v>5036</v>
      </c>
      <c r="AG70" s="214" t="s">
        <v>5037</v>
      </c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2"/>
      <c r="DH70" s="202"/>
      <c r="DI70" s="202"/>
      <c r="DJ70" s="202"/>
      <c r="DK70" s="202"/>
      <c r="DL70" s="202"/>
      <c r="DM70" s="202"/>
      <c r="DN70" s="202"/>
      <c r="DO70" s="202"/>
      <c r="DP70" s="202"/>
      <c r="DQ70" s="202"/>
      <c r="DR70" s="202"/>
      <c r="DS70" s="202"/>
      <c r="DT70" s="202"/>
      <c r="DU70" s="202"/>
      <c r="DV70" s="202"/>
      <c r="DW70" s="202"/>
      <c r="DX70" s="202"/>
      <c r="DY70" s="202"/>
      <c r="DZ70" s="202"/>
      <c r="EA70" s="202"/>
      <c r="EB70" s="202"/>
      <c r="EC70" s="202"/>
      <c r="ED70" s="202"/>
      <c r="EE70" s="202"/>
      <c r="EF70" s="202"/>
      <c r="EG70" s="202"/>
      <c r="EH70" s="202"/>
      <c r="EI70" s="202"/>
      <c r="EJ70" s="202"/>
      <c r="EK70" s="202"/>
      <c r="EL70" s="202"/>
      <c r="EM70" s="202"/>
      <c r="EN70" s="202"/>
      <c r="EO70" s="202"/>
      <c r="EP70" s="202"/>
      <c r="EQ70" s="202"/>
      <c r="ER70" s="202"/>
      <c r="ES70" s="202"/>
      <c r="ET70" s="202"/>
      <c r="EU70" s="202"/>
      <c r="EV70" s="202"/>
      <c r="EW70" s="202"/>
      <c r="EX70" s="202"/>
      <c r="EY70" s="202"/>
      <c r="EZ70" s="202"/>
      <c r="FA70" s="202"/>
      <c r="FB70" s="202"/>
      <c r="FC70" s="202"/>
      <c r="FD70" s="202"/>
      <c r="FE70" s="202"/>
      <c r="FF70" s="202"/>
      <c r="FG70" s="202"/>
      <c r="FH70" s="202"/>
      <c r="FI70" s="202"/>
      <c r="FJ70" s="202"/>
      <c r="FK70" s="202"/>
      <c r="FL70" s="202"/>
      <c r="FM70" s="202"/>
      <c r="FN70" s="202"/>
      <c r="FO70" s="202"/>
      <c r="FP70" s="202"/>
      <c r="FQ70" s="202"/>
      <c r="FR70" s="202"/>
      <c r="FS70" s="202"/>
      <c r="FT70" s="202"/>
      <c r="FU70" s="202"/>
      <c r="FV70" s="202"/>
      <c r="FW70" s="202"/>
      <c r="FX70" s="202"/>
      <c r="FY70" s="202"/>
      <c r="FZ70" s="202"/>
      <c r="GA70" s="202"/>
      <c r="GB70" s="202"/>
    </row>
    <row r="71" spans="1:184" x14ac:dyDescent="0.2">
      <c r="A71" s="205">
        <f t="shared" si="1"/>
        <v>6004</v>
      </c>
      <c r="B71" s="215" t="s">
        <v>3108</v>
      </c>
      <c r="C71" s="216">
        <v>56</v>
      </c>
      <c r="D71" s="217">
        <v>32.900001525878906</v>
      </c>
      <c r="E71" s="218">
        <v>0.45</v>
      </c>
      <c r="F71" s="216">
        <v>56</v>
      </c>
      <c r="H71" s="219" t="s">
        <v>1545</v>
      </c>
      <c r="J71" s="217">
        <v>5.3000001907348633</v>
      </c>
      <c r="K71" s="218">
        <v>0.44</v>
      </c>
      <c r="L71" s="216">
        <v>54</v>
      </c>
      <c r="M71" s="216">
        <v>2</v>
      </c>
      <c r="N71" s="219" t="s">
        <v>2484</v>
      </c>
      <c r="O71" s="219" t="s">
        <v>2485</v>
      </c>
      <c r="P71" s="217">
        <v>10.800000190734863</v>
      </c>
      <c r="Q71" s="218">
        <v>0.49</v>
      </c>
      <c r="R71" s="216">
        <v>53</v>
      </c>
      <c r="S71" s="216">
        <v>3</v>
      </c>
      <c r="T71" s="219" t="s">
        <v>1731</v>
      </c>
      <c r="U71" s="219" t="s">
        <v>1732</v>
      </c>
      <c r="V71" s="217">
        <v>8.8999996185302734</v>
      </c>
      <c r="W71" s="218">
        <v>0.44</v>
      </c>
      <c r="X71" s="216">
        <v>52</v>
      </c>
      <c r="Y71" s="216">
        <v>4</v>
      </c>
      <c r="Z71" s="219" t="s">
        <v>2099</v>
      </c>
      <c r="AA71" s="219" t="s">
        <v>2100</v>
      </c>
      <c r="AB71" s="217">
        <v>7.9000000953674316</v>
      </c>
      <c r="AC71" s="218">
        <v>0.42</v>
      </c>
      <c r="AD71" s="216">
        <v>55</v>
      </c>
      <c r="AE71" s="216">
        <v>1</v>
      </c>
      <c r="AF71" s="219" t="s">
        <v>1727</v>
      </c>
      <c r="AG71" s="219" t="s">
        <v>1728</v>
      </c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2"/>
      <c r="DH71" s="202"/>
      <c r="DI71" s="202"/>
      <c r="DJ71" s="202"/>
      <c r="DK71" s="202"/>
      <c r="DL71" s="202"/>
      <c r="DM71" s="202"/>
      <c r="DN71" s="202"/>
      <c r="DO71" s="202"/>
      <c r="DP71" s="202"/>
      <c r="DQ71" s="202"/>
      <c r="DR71" s="202"/>
      <c r="DS71" s="202"/>
      <c r="DT71" s="202"/>
      <c r="DU71" s="202"/>
      <c r="DV71" s="202"/>
      <c r="DW71" s="202"/>
      <c r="DX71" s="202"/>
      <c r="DY71" s="202"/>
      <c r="DZ71" s="202"/>
      <c r="EA71" s="202"/>
      <c r="EB71" s="202"/>
      <c r="EC71" s="202"/>
      <c r="ED71" s="202"/>
      <c r="EE71" s="202"/>
      <c r="EF71" s="202"/>
      <c r="EG71" s="202"/>
      <c r="EH71" s="202"/>
      <c r="EI71" s="202"/>
      <c r="EJ71" s="202"/>
      <c r="EK71" s="202"/>
      <c r="EL71" s="202"/>
      <c r="EM71" s="202"/>
      <c r="EN71" s="202"/>
      <c r="EO71" s="202"/>
      <c r="EP71" s="202"/>
      <c r="EQ71" s="202"/>
      <c r="ER71" s="202"/>
      <c r="ES71" s="202"/>
      <c r="ET71" s="202"/>
      <c r="EU71" s="202"/>
      <c r="EV71" s="202"/>
      <c r="EW71" s="202"/>
      <c r="EX71" s="202"/>
      <c r="EY71" s="202"/>
      <c r="EZ71" s="202"/>
      <c r="FA71" s="202"/>
      <c r="FB71" s="202"/>
      <c r="FC71" s="202"/>
      <c r="FD71" s="202"/>
      <c r="FE71" s="202"/>
      <c r="FF71" s="202"/>
      <c r="FG71" s="202"/>
      <c r="FH71" s="202"/>
      <c r="FI71" s="202"/>
      <c r="FJ71" s="202"/>
      <c r="FK71" s="202"/>
      <c r="FL71" s="202"/>
      <c r="FM71" s="202"/>
      <c r="FN71" s="202"/>
      <c r="FO71" s="202"/>
      <c r="FP71" s="202"/>
      <c r="FQ71" s="202"/>
      <c r="FR71" s="202"/>
      <c r="FS71" s="202"/>
      <c r="FT71" s="202"/>
      <c r="FU71" s="202"/>
      <c r="FV71" s="202"/>
      <c r="FW71" s="202"/>
      <c r="FX71" s="202"/>
      <c r="FY71" s="202"/>
      <c r="FZ71" s="202"/>
      <c r="GA71" s="202"/>
      <c r="GB71" s="202"/>
    </row>
    <row r="72" spans="1:184" x14ac:dyDescent="0.2">
      <c r="A72" s="205">
        <f t="shared" si="1"/>
        <v>6005</v>
      </c>
      <c r="B72" s="204" t="s">
        <v>4359</v>
      </c>
      <c r="C72" s="211">
        <v>37</v>
      </c>
      <c r="D72" s="212">
        <v>24.100000381469727</v>
      </c>
      <c r="E72" s="213">
        <v>0.33</v>
      </c>
      <c r="F72" s="211">
        <v>37</v>
      </c>
      <c r="H72" s="214" t="s">
        <v>1545</v>
      </c>
      <c r="J72" s="212">
        <v>3.9000000953674316</v>
      </c>
      <c r="K72" s="213">
        <v>0.33</v>
      </c>
      <c r="L72" s="211">
        <v>36</v>
      </c>
      <c r="M72" s="211">
        <v>1</v>
      </c>
      <c r="N72" s="214" t="s">
        <v>1779</v>
      </c>
      <c r="O72" s="214" t="s">
        <v>1780</v>
      </c>
      <c r="P72" s="212">
        <v>7.0999999046325684</v>
      </c>
      <c r="Q72" s="213">
        <v>0.32</v>
      </c>
      <c r="R72" s="211">
        <v>37</v>
      </c>
      <c r="T72" s="214" t="s">
        <v>1545</v>
      </c>
      <c r="V72" s="212">
        <v>6.8000001907348633</v>
      </c>
      <c r="W72" s="213">
        <v>0.34</v>
      </c>
      <c r="X72" s="211">
        <v>37</v>
      </c>
      <c r="Z72" s="214" t="s">
        <v>1545</v>
      </c>
      <c r="AB72" s="212">
        <v>6.1999998092651367</v>
      </c>
      <c r="AC72" s="213">
        <v>0.33</v>
      </c>
      <c r="AD72" s="211">
        <v>37</v>
      </c>
      <c r="AF72" s="214" t="s">
        <v>1545</v>
      </c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2"/>
      <c r="DH72" s="202"/>
      <c r="DI72" s="202"/>
      <c r="DJ72" s="202"/>
      <c r="DK72" s="202"/>
      <c r="DL72" s="202"/>
      <c r="DM72" s="202"/>
      <c r="DN72" s="202"/>
      <c r="DO72" s="202"/>
      <c r="DP72" s="202"/>
      <c r="DQ72" s="202"/>
      <c r="DR72" s="202"/>
      <c r="DS72" s="202"/>
      <c r="DT72" s="202"/>
      <c r="DU72" s="202"/>
      <c r="DV72" s="202"/>
      <c r="DW72" s="202"/>
      <c r="DX72" s="202"/>
      <c r="DY72" s="202"/>
      <c r="DZ72" s="202"/>
      <c r="EA72" s="202"/>
      <c r="EB72" s="202"/>
      <c r="EC72" s="202"/>
      <c r="ED72" s="202"/>
      <c r="EE72" s="202"/>
      <c r="EF72" s="202"/>
      <c r="EG72" s="202"/>
      <c r="EH72" s="202"/>
      <c r="EI72" s="202"/>
      <c r="EJ72" s="202"/>
      <c r="EK72" s="202"/>
      <c r="EL72" s="202"/>
      <c r="EM72" s="202"/>
      <c r="EN72" s="202"/>
      <c r="EO72" s="202"/>
      <c r="EP72" s="202"/>
      <c r="EQ72" s="202"/>
      <c r="ER72" s="202"/>
      <c r="ES72" s="202"/>
      <c r="ET72" s="202"/>
      <c r="EU72" s="202"/>
      <c r="EV72" s="202"/>
      <c r="EW72" s="202"/>
      <c r="EX72" s="202"/>
      <c r="EY72" s="202"/>
      <c r="EZ72" s="202"/>
      <c r="FA72" s="202"/>
      <c r="FB72" s="202"/>
      <c r="FC72" s="202"/>
      <c r="FD72" s="202"/>
      <c r="FE72" s="202"/>
      <c r="FF72" s="202"/>
      <c r="FG72" s="202"/>
      <c r="FH72" s="202"/>
      <c r="FI72" s="202"/>
      <c r="FJ72" s="202"/>
      <c r="FK72" s="202"/>
      <c r="FL72" s="202"/>
      <c r="FM72" s="202"/>
      <c r="FN72" s="202"/>
      <c r="FO72" s="202"/>
      <c r="FP72" s="202"/>
      <c r="FQ72" s="202"/>
      <c r="FR72" s="202"/>
      <c r="FS72" s="202"/>
      <c r="FT72" s="202"/>
      <c r="FU72" s="202"/>
      <c r="FV72" s="202"/>
      <c r="FW72" s="202"/>
      <c r="FX72" s="202"/>
      <c r="FY72" s="202"/>
      <c r="FZ72" s="202"/>
      <c r="GA72" s="202"/>
      <c r="GB72" s="202"/>
    </row>
    <row r="73" spans="1:184" x14ac:dyDescent="0.2">
      <c r="A73" s="205">
        <f t="shared" si="1"/>
        <v>6006</v>
      </c>
      <c r="B73" s="215" t="s">
        <v>3111</v>
      </c>
      <c r="C73" s="216">
        <v>114</v>
      </c>
      <c r="D73" s="217">
        <v>40.299999237060547</v>
      </c>
      <c r="E73" s="218">
        <v>0.55000000000000004</v>
      </c>
      <c r="F73" s="216">
        <v>91</v>
      </c>
      <c r="G73" s="216">
        <v>23</v>
      </c>
      <c r="H73" s="219" t="s">
        <v>2466</v>
      </c>
      <c r="I73" s="219" t="s">
        <v>2467</v>
      </c>
      <c r="J73" s="217">
        <v>6.6999998092651367</v>
      </c>
      <c r="K73" s="218">
        <v>0.55000000000000004</v>
      </c>
      <c r="L73" s="216">
        <v>91</v>
      </c>
      <c r="M73" s="216">
        <v>23</v>
      </c>
      <c r="N73" s="219" t="s">
        <v>2466</v>
      </c>
      <c r="O73" s="219" t="s">
        <v>2467</v>
      </c>
      <c r="P73" s="217">
        <v>11.800000190734863</v>
      </c>
      <c r="Q73" s="218">
        <v>0.53</v>
      </c>
      <c r="R73" s="216">
        <v>94</v>
      </c>
      <c r="S73" s="216">
        <v>20</v>
      </c>
      <c r="T73" s="219" t="s">
        <v>4655</v>
      </c>
      <c r="U73" s="219" t="s">
        <v>4656</v>
      </c>
      <c r="V73" s="217">
        <v>11.100000381469727</v>
      </c>
      <c r="W73" s="218">
        <v>0.56000000000000005</v>
      </c>
      <c r="X73" s="216">
        <v>82</v>
      </c>
      <c r="Y73" s="216">
        <v>32</v>
      </c>
      <c r="Z73" s="219" t="s">
        <v>5038</v>
      </c>
      <c r="AA73" s="219" t="s">
        <v>5039</v>
      </c>
      <c r="AB73" s="217">
        <v>10.699999809265137</v>
      </c>
      <c r="AC73" s="218">
        <v>0.56999999999999995</v>
      </c>
      <c r="AD73" s="216">
        <v>91</v>
      </c>
      <c r="AE73" s="216">
        <v>23</v>
      </c>
      <c r="AF73" s="219" t="s">
        <v>2466</v>
      </c>
      <c r="AG73" s="219" t="s">
        <v>2467</v>
      </c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2"/>
      <c r="DH73" s="202"/>
      <c r="DI73" s="202"/>
      <c r="DJ73" s="202"/>
      <c r="DK73" s="202"/>
      <c r="DL73" s="202"/>
      <c r="DM73" s="202"/>
      <c r="DN73" s="202"/>
      <c r="DO73" s="202"/>
      <c r="DP73" s="202"/>
      <c r="DQ73" s="202"/>
      <c r="DR73" s="202"/>
      <c r="DS73" s="202"/>
      <c r="DT73" s="202"/>
      <c r="DU73" s="202"/>
      <c r="DV73" s="202"/>
      <c r="DW73" s="202"/>
      <c r="DX73" s="202"/>
      <c r="DY73" s="202"/>
      <c r="DZ73" s="202"/>
      <c r="EA73" s="202"/>
      <c r="EB73" s="202"/>
      <c r="EC73" s="202"/>
      <c r="ED73" s="202"/>
      <c r="EE73" s="202"/>
      <c r="EF73" s="202"/>
      <c r="EG73" s="202"/>
      <c r="EH73" s="202"/>
      <c r="EI73" s="202"/>
      <c r="EJ73" s="202"/>
      <c r="EK73" s="202"/>
      <c r="EL73" s="202"/>
      <c r="EM73" s="202"/>
      <c r="EN73" s="202"/>
      <c r="EO73" s="202"/>
      <c r="EP73" s="202"/>
      <c r="EQ73" s="202"/>
      <c r="ER73" s="202"/>
      <c r="ES73" s="202"/>
      <c r="ET73" s="202"/>
      <c r="EU73" s="202"/>
      <c r="EV73" s="202"/>
      <c r="EW73" s="202"/>
      <c r="EX73" s="202"/>
      <c r="EY73" s="202"/>
      <c r="EZ73" s="202"/>
      <c r="FA73" s="202"/>
      <c r="FB73" s="202"/>
      <c r="FC73" s="202"/>
      <c r="FD73" s="202"/>
      <c r="FE73" s="202"/>
      <c r="FF73" s="202"/>
      <c r="FG73" s="202"/>
      <c r="FH73" s="202"/>
      <c r="FI73" s="202"/>
      <c r="FJ73" s="202"/>
      <c r="FK73" s="202"/>
      <c r="FL73" s="202"/>
      <c r="FM73" s="202"/>
      <c r="FN73" s="202"/>
      <c r="FO73" s="202"/>
      <c r="FP73" s="202"/>
      <c r="FQ73" s="202"/>
      <c r="FR73" s="202"/>
      <c r="FS73" s="202"/>
      <c r="FT73" s="202"/>
      <c r="FU73" s="202"/>
      <c r="FV73" s="202"/>
      <c r="FW73" s="202"/>
      <c r="FX73" s="202"/>
      <c r="FY73" s="202"/>
      <c r="FZ73" s="202"/>
      <c r="GA73" s="202"/>
      <c r="GB73" s="202"/>
    </row>
    <row r="74" spans="1:184" x14ac:dyDescent="0.2">
      <c r="A74" s="205">
        <f t="shared" si="1"/>
        <v>6008</v>
      </c>
      <c r="B74" s="204" t="s">
        <v>3120</v>
      </c>
      <c r="C74" s="211">
        <v>33</v>
      </c>
      <c r="D74" s="212">
        <v>24.200000762939453</v>
      </c>
      <c r="E74" s="213">
        <v>0.33</v>
      </c>
      <c r="F74" s="211">
        <v>32</v>
      </c>
      <c r="G74" s="211">
        <v>1</v>
      </c>
      <c r="H74" s="214" t="s">
        <v>3264</v>
      </c>
      <c r="I74" s="214" t="s">
        <v>3265</v>
      </c>
      <c r="J74" s="212">
        <v>4.0999999046325684</v>
      </c>
      <c r="K74" s="213">
        <v>0.34</v>
      </c>
      <c r="L74" s="211">
        <v>33</v>
      </c>
      <c r="N74" s="214" t="s">
        <v>1545</v>
      </c>
      <c r="P74" s="212">
        <v>7.1999998092651367</v>
      </c>
      <c r="Q74" s="213">
        <v>0.33</v>
      </c>
      <c r="R74" s="211">
        <v>31</v>
      </c>
      <c r="S74" s="211">
        <v>2</v>
      </c>
      <c r="T74" s="214" t="s">
        <v>2777</v>
      </c>
      <c r="U74" s="214" t="s">
        <v>2778</v>
      </c>
      <c r="V74" s="212">
        <v>6.4000000953674316</v>
      </c>
      <c r="W74" s="213">
        <v>0.32</v>
      </c>
      <c r="X74" s="211">
        <v>31</v>
      </c>
      <c r="Y74" s="211">
        <v>2</v>
      </c>
      <c r="Z74" s="214" t="s">
        <v>2777</v>
      </c>
      <c r="AA74" s="214" t="s">
        <v>2778</v>
      </c>
      <c r="AB74" s="212">
        <v>6.5999999046325684</v>
      </c>
      <c r="AC74" s="213">
        <v>0.35</v>
      </c>
      <c r="AD74" s="211">
        <v>33</v>
      </c>
      <c r="AF74" s="214" t="s">
        <v>1545</v>
      </c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  <c r="DK74" s="202"/>
      <c r="DL74" s="202"/>
      <c r="DM74" s="202"/>
      <c r="DN74" s="202"/>
      <c r="DO74" s="202"/>
      <c r="DP74" s="202"/>
      <c r="DQ74" s="202"/>
      <c r="DR74" s="202"/>
      <c r="DS74" s="202"/>
      <c r="DT74" s="202"/>
      <c r="DU74" s="202"/>
      <c r="DV74" s="202"/>
      <c r="DW74" s="202"/>
      <c r="DX74" s="202"/>
      <c r="DY74" s="202"/>
      <c r="DZ74" s="202"/>
      <c r="EA74" s="202"/>
      <c r="EB74" s="202"/>
      <c r="EC74" s="202"/>
      <c r="ED74" s="202"/>
      <c r="EE74" s="202"/>
      <c r="EF74" s="202"/>
      <c r="EG74" s="202"/>
      <c r="EH74" s="202"/>
      <c r="EI74" s="202"/>
      <c r="EJ74" s="202"/>
      <c r="EK74" s="202"/>
      <c r="EL74" s="202"/>
      <c r="EM74" s="202"/>
      <c r="EN74" s="202"/>
      <c r="EO74" s="202"/>
      <c r="EP74" s="202"/>
      <c r="EQ74" s="202"/>
      <c r="ER74" s="202"/>
      <c r="ES74" s="202"/>
      <c r="ET74" s="202"/>
      <c r="EU74" s="202"/>
      <c r="EV74" s="202"/>
      <c r="EW74" s="202"/>
      <c r="EX74" s="202"/>
      <c r="EY74" s="202"/>
      <c r="EZ74" s="202"/>
      <c r="FA74" s="202"/>
      <c r="FB74" s="202"/>
      <c r="FC74" s="202"/>
      <c r="FD74" s="202"/>
      <c r="FE74" s="202"/>
      <c r="FF74" s="202"/>
      <c r="FG74" s="202"/>
      <c r="FH74" s="202"/>
      <c r="FI74" s="202"/>
      <c r="FJ74" s="202"/>
      <c r="FK74" s="202"/>
      <c r="FL74" s="202"/>
      <c r="FM74" s="202"/>
      <c r="FN74" s="202"/>
      <c r="FO74" s="202"/>
      <c r="FP74" s="202"/>
      <c r="FQ74" s="202"/>
      <c r="FR74" s="202"/>
      <c r="FS74" s="202"/>
      <c r="FT74" s="202"/>
      <c r="FU74" s="202"/>
      <c r="FV74" s="202"/>
      <c r="FW74" s="202"/>
      <c r="FX74" s="202"/>
      <c r="FY74" s="202"/>
      <c r="FZ74" s="202"/>
      <c r="GA74" s="202"/>
      <c r="GB74" s="202"/>
    </row>
    <row r="75" spans="1:184" x14ac:dyDescent="0.2">
      <c r="A75" s="205">
        <f t="shared" si="1"/>
        <v>6009</v>
      </c>
      <c r="B75" s="215" t="s">
        <v>3121</v>
      </c>
      <c r="C75" s="216">
        <v>89</v>
      </c>
      <c r="D75" s="217">
        <v>27.100000381469727</v>
      </c>
      <c r="E75" s="218">
        <v>0.37</v>
      </c>
      <c r="F75" s="216">
        <v>89</v>
      </c>
      <c r="H75" s="219" t="s">
        <v>1545</v>
      </c>
      <c r="J75" s="217">
        <v>4.4000000953674316</v>
      </c>
      <c r="K75" s="218">
        <v>0.37</v>
      </c>
      <c r="L75" s="216">
        <v>86</v>
      </c>
      <c r="M75" s="216">
        <v>3</v>
      </c>
      <c r="N75" s="219" t="s">
        <v>3408</v>
      </c>
      <c r="O75" s="219" t="s">
        <v>3409</v>
      </c>
      <c r="P75" s="217">
        <v>8.6000003814697266</v>
      </c>
      <c r="Q75" s="218">
        <v>0.39</v>
      </c>
      <c r="R75" s="216">
        <v>87</v>
      </c>
      <c r="S75" s="216">
        <v>2</v>
      </c>
      <c r="T75" s="219" t="s">
        <v>2530</v>
      </c>
      <c r="U75" s="219" t="s">
        <v>2531</v>
      </c>
      <c r="V75" s="217">
        <v>7.0999999046325684</v>
      </c>
      <c r="W75" s="218">
        <v>0.36</v>
      </c>
      <c r="X75" s="216">
        <v>86</v>
      </c>
      <c r="Y75" s="216">
        <v>3</v>
      </c>
      <c r="Z75" s="219" t="s">
        <v>3408</v>
      </c>
      <c r="AA75" s="219" t="s">
        <v>3409</v>
      </c>
      <c r="AB75" s="217">
        <v>7</v>
      </c>
      <c r="AC75" s="218">
        <v>0.37</v>
      </c>
      <c r="AD75" s="216">
        <v>89</v>
      </c>
      <c r="AF75" s="219" t="s">
        <v>1545</v>
      </c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  <c r="DK75" s="202"/>
      <c r="DL75" s="202"/>
      <c r="DM75" s="202"/>
      <c r="DN75" s="202"/>
      <c r="DO75" s="202"/>
      <c r="DP75" s="202"/>
      <c r="DQ75" s="202"/>
      <c r="DR75" s="202"/>
      <c r="DS75" s="202"/>
      <c r="DT75" s="202"/>
      <c r="DU75" s="202"/>
      <c r="DV75" s="202"/>
      <c r="DW75" s="202"/>
      <c r="DX75" s="202"/>
      <c r="DY75" s="202"/>
      <c r="DZ75" s="202"/>
      <c r="EA75" s="202"/>
      <c r="EB75" s="202"/>
      <c r="EC75" s="202"/>
      <c r="ED75" s="202"/>
      <c r="EE75" s="202"/>
      <c r="EF75" s="202"/>
      <c r="EG75" s="202"/>
      <c r="EH75" s="202"/>
      <c r="EI75" s="202"/>
      <c r="EJ75" s="202"/>
      <c r="EK75" s="202"/>
      <c r="EL75" s="202"/>
      <c r="EM75" s="202"/>
      <c r="EN75" s="202"/>
      <c r="EO75" s="202"/>
      <c r="EP75" s="202"/>
      <c r="EQ75" s="202"/>
      <c r="ER75" s="202"/>
      <c r="ES75" s="202"/>
      <c r="ET75" s="202"/>
      <c r="EU75" s="202"/>
      <c r="EV75" s="202"/>
      <c r="EW75" s="202"/>
      <c r="EX75" s="202"/>
      <c r="EY75" s="202"/>
      <c r="EZ75" s="202"/>
      <c r="FA75" s="202"/>
      <c r="FB75" s="202"/>
      <c r="FC75" s="202"/>
      <c r="FD75" s="202"/>
      <c r="FE75" s="202"/>
      <c r="FF75" s="202"/>
      <c r="FG75" s="202"/>
      <c r="FH75" s="202"/>
      <c r="FI75" s="202"/>
      <c r="FJ75" s="202"/>
      <c r="FK75" s="202"/>
      <c r="FL75" s="202"/>
      <c r="FM75" s="202"/>
      <c r="FN75" s="202"/>
      <c r="FO75" s="202"/>
      <c r="FP75" s="202"/>
      <c r="FQ75" s="202"/>
      <c r="FR75" s="202"/>
      <c r="FS75" s="202"/>
      <c r="FT75" s="202"/>
      <c r="FU75" s="202"/>
      <c r="FV75" s="202"/>
      <c r="FW75" s="202"/>
      <c r="FX75" s="202"/>
      <c r="FY75" s="202"/>
      <c r="FZ75" s="202"/>
      <c r="GA75" s="202"/>
      <c r="GB75" s="202"/>
    </row>
    <row r="76" spans="1:184" x14ac:dyDescent="0.2">
      <c r="A76" s="205">
        <f t="shared" si="1"/>
        <v>6010</v>
      </c>
      <c r="B76" s="204" t="s">
        <v>3126</v>
      </c>
      <c r="C76" s="211">
        <v>107</v>
      </c>
      <c r="D76" s="212">
        <v>25.5</v>
      </c>
      <c r="E76" s="213">
        <v>0.35</v>
      </c>
      <c r="F76" s="211">
        <v>107</v>
      </c>
      <c r="H76" s="214" t="s">
        <v>1545</v>
      </c>
      <c r="J76" s="212">
        <v>4.1999998092651367</v>
      </c>
      <c r="K76" s="213">
        <v>0.35</v>
      </c>
      <c r="L76" s="211">
        <v>104</v>
      </c>
      <c r="M76" s="211">
        <v>3</v>
      </c>
      <c r="N76" s="214" t="s">
        <v>2457</v>
      </c>
      <c r="O76" s="214" t="s">
        <v>2458</v>
      </c>
      <c r="P76" s="212">
        <v>7.5999999046325684</v>
      </c>
      <c r="Q76" s="213">
        <v>0.35</v>
      </c>
      <c r="R76" s="211">
        <v>105</v>
      </c>
      <c r="S76" s="211">
        <v>2</v>
      </c>
      <c r="T76" s="214" t="s">
        <v>4060</v>
      </c>
      <c r="U76" s="214" t="s">
        <v>4061</v>
      </c>
      <c r="V76" s="212">
        <v>7.4000000953674316</v>
      </c>
      <c r="W76" s="213">
        <v>0.37</v>
      </c>
      <c r="X76" s="211">
        <v>104</v>
      </c>
      <c r="Y76" s="211">
        <v>3</v>
      </c>
      <c r="Z76" s="214" t="s">
        <v>2457</v>
      </c>
      <c r="AA76" s="214" t="s">
        <v>2458</v>
      </c>
      <c r="AB76" s="212">
        <v>6.3000001907348633</v>
      </c>
      <c r="AC76" s="213">
        <v>0.33</v>
      </c>
      <c r="AD76" s="211">
        <v>107</v>
      </c>
      <c r="AF76" s="214" t="s">
        <v>1545</v>
      </c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  <c r="DK76" s="202"/>
      <c r="DL76" s="202"/>
      <c r="DM76" s="202"/>
      <c r="DN76" s="202"/>
      <c r="DO76" s="202"/>
      <c r="DP76" s="202"/>
      <c r="DQ76" s="202"/>
      <c r="DR76" s="202"/>
      <c r="DS76" s="202"/>
      <c r="DT76" s="202"/>
      <c r="DU76" s="202"/>
      <c r="DV76" s="202"/>
      <c r="DW76" s="202"/>
      <c r="DX76" s="202"/>
      <c r="DY76" s="202"/>
      <c r="DZ76" s="202"/>
      <c r="EA76" s="202"/>
      <c r="EB76" s="202"/>
      <c r="EC76" s="202"/>
      <c r="ED76" s="202"/>
      <c r="EE76" s="202"/>
      <c r="EF76" s="202"/>
      <c r="EG76" s="202"/>
      <c r="EH76" s="202"/>
      <c r="EI76" s="202"/>
      <c r="EJ76" s="202"/>
      <c r="EK76" s="202"/>
      <c r="EL76" s="202"/>
      <c r="EM76" s="202"/>
      <c r="EN76" s="202"/>
      <c r="EO76" s="202"/>
      <c r="EP76" s="202"/>
      <c r="EQ76" s="202"/>
      <c r="ER76" s="202"/>
      <c r="ES76" s="202"/>
      <c r="ET76" s="202"/>
      <c r="EU76" s="202"/>
      <c r="EV76" s="202"/>
      <c r="EW76" s="202"/>
      <c r="EX76" s="202"/>
      <c r="EY76" s="202"/>
      <c r="EZ76" s="202"/>
      <c r="FA76" s="202"/>
      <c r="FB76" s="202"/>
      <c r="FC76" s="202"/>
      <c r="FD76" s="202"/>
      <c r="FE76" s="202"/>
      <c r="FF76" s="202"/>
      <c r="FG76" s="202"/>
      <c r="FH76" s="202"/>
      <c r="FI76" s="202"/>
      <c r="FJ76" s="202"/>
      <c r="FK76" s="202"/>
      <c r="FL76" s="202"/>
      <c r="FM76" s="202"/>
      <c r="FN76" s="202"/>
      <c r="FO76" s="202"/>
      <c r="FP76" s="202"/>
      <c r="FQ76" s="202"/>
      <c r="FR76" s="202"/>
      <c r="FS76" s="202"/>
      <c r="FT76" s="202"/>
      <c r="FU76" s="202"/>
      <c r="FV76" s="202"/>
      <c r="FW76" s="202"/>
      <c r="FX76" s="202"/>
      <c r="FY76" s="202"/>
      <c r="FZ76" s="202"/>
      <c r="GA76" s="202"/>
      <c r="GB76" s="202"/>
    </row>
    <row r="77" spans="1:184" x14ac:dyDescent="0.2">
      <c r="A77" s="205">
        <f t="shared" si="1"/>
        <v>6011</v>
      </c>
      <c r="B77" s="215" t="s">
        <v>3131</v>
      </c>
      <c r="C77" s="216">
        <v>167</v>
      </c>
      <c r="D77" s="217">
        <v>23.399999618530273</v>
      </c>
      <c r="E77" s="218">
        <v>0.32</v>
      </c>
      <c r="F77" s="216">
        <v>167</v>
      </c>
      <c r="H77" s="219" t="s">
        <v>1545</v>
      </c>
      <c r="J77" s="217">
        <v>4.0999999046325684</v>
      </c>
      <c r="K77" s="218">
        <v>0.34</v>
      </c>
      <c r="L77" s="216">
        <v>162</v>
      </c>
      <c r="M77" s="216">
        <v>5</v>
      </c>
      <c r="N77" s="219" t="s">
        <v>2650</v>
      </c>
      <c r="O77" s="219" t="s">
        <v>2651</v>
      </c>
      <c r="P77" s="217">
        <v>7.1999998092651367</v>
      </c>
      <c r="Q77" s="218">
        <v>0.33</v>
      </c>
      <c r="R77" s="216">
        <v>164</v>
      </c>
      <c r="S77" s="216">
        <v>3</v>
      </c>
      <c r="T77" s="219" t="s">
        <v>2516</v>
      </c>
      <c r="U77" s="219" t="s">
        <v>2517</v>
      </c>
      <c r="V77" s="217">
        <v>6.1999998092651367</v>
      </c>
      <c r="W77" s="218">
        <v>0.31</v>
      </c>
      <c r="X77" s="216">
        <v>165</v>
      </c>
      <c r="Y77" s="216">
        <v>2</v>
      </c>
      <c r="Z77" s="219" t="s">
        <v>2176</v>
      </c>
      <c r="AA77" s="219" t="s">
        <v>2177</v>
      </c>
      <c r="AB77" s="217">
        <v>5.9000000953674316</v>
      </c>
      <c r="AC77" s="218">
        <v>0.31</v>
      </c>
      <c r="AD77" s="216">
        <v>167</v>
      </c>
      <c r="AF77" s="219" t="s">
        <v>1545</v>
      </c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  <c r="DK77" s="202"/>
      <c r="DL77" s="202"/>
      <c r="DM77" s="202"/>
      <c r="DN77" s="202"/>
      <c r="DO77" s="202"/>
      <c r="DP77" s="202"/>
      <c r="DQ77" s="202"/>
      <c r="DR77" s="202"/>
      <c r="DS77" s="202"/>
      <c r="DT77" s="202"/>
      <c r="DU77" s="202"/>
      <c r="DV77" s="202"/>
      <c r="DW77" s="202"/>
      <c r="DX77" s="202"/>
      <c r="DY77" s="202"/>
      <c r="DZ77" s="202"/>
      <c r="EA77" s="202"/>
      <c r="EB77" s="202"/>
      <c r="EC77" s="202"/>
      <c r="ED77" s="202"/>
      <c r="EE77" s="202"/>
      <c r="EF77" s="202"/>
      <c r="EG77" s="202"/>
      <c r="EH77" s="202"/>
      <c r="EI77" s="202"/>
      <c r="EJ77" s="202"/>
      <c r="EK77" s="202"/>
      <c r="EL77" s="202"/>
      <c r="EM77" s="202"/>
      <c r="EN77" s="202"/>
      <c r="EO77" s="202"/>
      <c r="EP77" s="202"/>
      <c r="EQ77" s="202"/>
      <c r="ER77" s="202"/>
      <c r="ES77" s="202"/>
      <c r="ET77" s="202"/>
      <c r="EU77" s="202"/>
      <c r="EV77" s="202"/>
      <c r="EW77" s="202"/>
      <c r="EX77" s="202"/>
      <c r="EY77" s="202"/>
      <c r="EZ77" s="202"/>
      <c r="FA77" s="202"/>
      <c r="FB77" s="202"/>
      <c r="FC77" s="202"/>
      <c r="FD77" s="202"/>
      <c r="FE77" s="202"/>
      <c r="FF77" s="202"/>
      <c r="FG77" s="202"/>
      <c r="FH77" s="202"/>
      <c r="FI77" s="202"/>
      <c r="FJ77" s="202"/>
      <c r="FK77" s="202"/>
      <c r="FL77" s="202"/>
      <c r="FM77" s="202"/>
      <c r="FN77" s="202"/>
      <c r="FO77" s="202"/>
      <c r="FP77" s="202"/>
      <c r="FQ77" s="202"/>
      <c r="FR77" s="202"/>
      <c r="FS77" s="202"/>
      <c r="FT77" s="202"/>
      <c r="FU77" s="202"/>
      <c r="FV77" s="202"/>
      <c r="FW77" s="202"/>
      <c r="FX77" s="202"/>
      <c r="FY77" s="202"/>
      <c r="FZ77" s="202"/>
      <c r="GA77" s="202"/>
      <c r="GB77" s="202"/>
    </row>
    <row r="78" spans="1:184" x14ac:dyDescent="0.2">
      <c r="A78" s="205">
        <f t="shared" si="1"/>
        <v>6012</v>
      </c>
      <c r="B78" s="204" t="s">
        <v>3136</v>
      </c>
      <c r="C78" s="211">
        <v>270</v>
      </c>
      <c r="D78" s="212">
        <v>26.100000381469727</v>
      </c>
      <c r="E78" s="213">
        <v>0.36</v>
      </c>
      <c r="F78" s="211">
        <v>269</v>
      </c>
      <c r="G78" s="211">
        <v>1</v>
      </c>
      <c r="H78" s="214" t="s">
        <v>5040</v>
      </c>
      <c r="I78" s="214" t="s">
        <v>5041</v>
      </c>
      <c r="J78" s="212">
        <v>4.0999999046325684</v>
      </c>
      <c r="K78" s="213">
        <v>0.34</v>
      </c>
      <c r="L78" s="211">
        <v>266</v>
      </c>
      <c r="M78" s="211">
        <v>4</v>
      </c>
      <c r="N78" s="214" t="s">
        <v>2308</v>
      </c>
      <c r="O78" s="214" t="s">
        <v>2309</v>
      </c>
      <c r="P78" s="212">
        <v>8.1000003814697266</v>
      </c>
      <c r="Q78" s="213">
        <v>0.37</v>
      </c>
      <c r="R78" s="211">
        <v>263</v>
      </c>
      <c r="S78" s="211">
        <v>7</v>
      </c>
      <c r="T78" s="214" t="s">
        <v>2216</v>
      </c>
      <c r="U78" s="214" t="s">
        <v>2217</v>
      </c>
      <c r="V78" s="212">
        <v>7</v>
      </c>
      <c r="W78" s="213">
        <v>0.35</v>
      </c>
      <c r="X78" s="211">
        <v>263</v>
      </c>
      <c r="Y78" s="211">
        <v>7</v>
      </c>
      <c r="Z78" s="214" t="s">
        <v>2216</v>
      </c>
      <c r="AA78" s="214" t="s">
        <v>2217</v>
      </c>
      <c r="AB78" s="212">
        <v>6.8000001907348633</v>
      </c>
      <c r="AC78" s="213">
        <v>0.36</v>
      </c>
      <c r="AD78" s="211">
        <v>269</v>
      </c>
      <c r="AE78" s="211">
        <v>1</v>
      </c>
      <c r="AF78" s="214" t="s">
        <v>5040</v>
      </c>
      <c r="AG78" s="214" t="s">
        <v>5041</v>
      </c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  <c r="DK78" s="202"/>
      <c r="DL78" s="202"/>
      <c r="DM78" s="202"/>
      <c r="DN78" s="202"/>
      <c r="DO78" s="202"/>
      <c r="DP78" s="202"/>
      <c r="DQ78" s="202"/>
      <c r="DR78" s="202"/>
      <c r="DS78" s="202"/>
      <c r="DT78" s="202"/>
      <c r="DU78" s="202"/>
      <c r="DV78" s="202"/>
      <c r="DW78" s="202"/>
      <c r="DX78" s="202"/>
      <c r="DY78" s="202"/>
      <c r="DZ78" s="202"/>
      <c r="EA78" s="202"/>
      <c r="EB78" s="202"/>
      <c r="EC78" s="202"/>
      <c r="ED78" s="202"/>
      <c r="EE78" s="202"/>
      <c r="EF78" s="202"/>
      <c r="EG78" s="202"/>
      <c r="EH78" s="202"/>
      <c r="EI78" s="202"/>
      <c r="EJ78" s="202"/>
      <c r="EK78" s="202"/>
      <c r="EL78" s="202"/>
      <c r="EM78" s="202"/>
      <c r="EN78" s="202"/>
      <c r="EO78" s="202"/>
      <c r="EP78" s="202"/>
      <c r="EQ78" s="202"/>
      <c r="ER78" s="202"/>
      <c r="ES78" s="202"/>
      <c r="ET78" s="202"/>
      <c r="EU78" s="202"/>
      <c r="EV78" s="202"/>
      <c r="EW78" s="202"/>
      <c r="EX78" s="202"/>
      <c r="EY78" s="202"/>
      <c r="EZ78" s="202"/>
      <c r="FA78" s="202"/>
      <c r="FB78" s="202"/>
      <c r="FC78" s="202"/>
      <c r="FD78" s="202"/>
      <c r="FE78" s="202"/>
      <c r="FF78" s="202"/>
      <c r="FG78" s="202"/>
      <c r="FH78" s="202"/>
      <c r="FI78" s="202"/>
      <c r="FJ78" s="202"/>
      <c r="FK78" s="202"/>
      <c r="FL78" s="202"/>
      <c r="FM78" s="202"/>
      <c r="FN78" s="202"/>
      <c r="FO78" s="202"/>
      <c r="FP78" s="202"/>
      <c r="FQ78" s="202"/>
      <c r="FR78" s="202"/>
      <c r="FS78" s="202"/>
      <c r="FT78" s="202"/>
      <c r="FU78" s="202"/>
      <c r="FV78" s="202"/>
      <c r="FW78" s="202"/>
      <c r="FX78" s="202"/>
      <c r="FY78" s="202"/>
      <c r="FZ78" s="202"/>
      <c r="GA78" s="202"/>
      <c r="GB78" s="202"/>
    </row>
    <row r="79" spans="1:184" x14ac:dyDescent="0.2">
      <c r="A79" s="205">
        <f t="shared" si="1"/>
        <v>6013</v>
      </c>
      <c r="B79" s="215" t="s">
        <v>3141</v>
      </c>
      <c r="C79" s="216">
        <v>47</v>
      </c>
      <c r="D79" s="217">
        <v>34.700000762939453</v>
      </c>
      <c r="E79" s="218">
        <v>0.48</v>
      </c>
      <c r="F79" s="216">
        <v>45</v>
      </c>
      <c r="G79" s="216">
        <v>2</v>
      </c>
      <c r="H79" s="219" t="s">
        <v>2513</v>
      </c>
      <c r="I79" s="219" t="s">
        <v>2514</v>
      </c>
      <c r="J79" s="217">
        <v>5.3000001907348633</v>
      </c>
      <c r="K79" s="218">
        <v>0.44</v>
      </c>
      <c r="L79" s="216">
        <v>45</v>
      </c>
      <c r="M79" s="216">
        <v>2</v>
      </c>
      <c r="N79" s="219" t="s">
        <v>2513</v>
      </c>
      <c r="O79" s="219" t="s">
        <v>2514</v>
      </c>
      <c r="P79" s="217">
        <v>11.100000381469727</v>
      </c>
      <c r="Q79" s="218">
        <v>0.51</v>
      </c>
      <c r="R79" s="216">
        <v>41</v>
      </c>
      <c r="S79" s="216">
        <v>6</v>
      </c>
      <c r="T79" s="219" t="s">
        <v>2846</v>
      </c>
      <c r="U79" s="219" t="s">
        <v>2847</v>
      </c>
      <c r="V79" s="217">
        <v>9.8999996185302734</v>
      </c>
      <c r="W79" s="218">
        <v>0.5</v>
      </c>
      <c r="X79" s="216">
        <v>38</v>
      </c>
      <c r="Y79" s="216">
        <v>9</v>
      </c>
      <c r="Z79" s="219" t="s">
        <v>4114</v>
      </c>
      <c r="AA79" s="219" t="s">
        <v>4115</v>
      </c>
      <c r="AB79" s="217">
        <v>8.3999996185302734</v>
      </c>
      <c r="AC79" s="218">
        <v>0.44</v>
      </c>
      <c r="AD79" s="216">
        <v>47</v>
      </c>
      <c r="AF79" s="219" t="s">
        <v>1545</v>
      </c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202"/>
      <c r="DY79" s="202"/>
      <c r="DZ79" s="202"/>
      <c r="EA79" s="202"/>
      <c r="EB79" s="202"/>
      <c r="EC79" s="202"/>
      <c r="ED79" s="202"/>
      <c r="EE79" s="202"/>
      <c r="EF79" s="202"/>
      <c r="EG79" s="202"/>
      <c r="EH79" s="202"/>
      <c r="EI79" s="202"/>
      <c r="EJ79" s="202"/>
      <c r="EK79" s="202"/>
      <c r="EL79" s="202"/>
      <c r="EM79" s="202"/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2"/>
      <c r="FE79" s="202"/>
      <c r="FF79" s="202"/>
      <c r="FG79" s="202"/>
      <c r="FH79" s="202"/>
      <c r="FI79" s="202"/>
      <c r="FJ79" s="202"/>
      <c r="FK79" s="202"/>
      <c r="FL79" s="202"/>
      <c r="FM79" s="202"/>
      <c r="FN79" s="202"/>
      <c r="FO79" s="202"/>
      <c r="FP79" s="202"/>
      <c r="FQ79" s="202"/>
      <c r="FR79" s="202"/>
      <c r="FS79" s="202"/>
      <c r="FT79" s="202"/>
      <c r="FU79" s="202"/>
      <c r="FV79" s="202"/>
      <c r="FW79" s="202"/>
      <c r="FX79" s="202"/>
      <c r="FY79" s="202"/>
      <c r="FZ79" s="202"/>
      <c r="GA79" s="202"/>
      <c r="GB79" s="202"/>
    </row>
    <row r="80" spans="1:184" x14ac:dyDescent="0.2">
      <c r="A80" s="205">
        <f t="shared" si="1"/>
        <v>6014</v>
      </c>
      <c r="B80" s="204" t="s">
        <v>5042</v>
      </c>
      <c r="C80" s="211">
        <v>99</v>
      </c>
      <c r="D80" s="212">
        <v>27.600000381469727</v>
      </c>
      <c r="E80" s="213">
        <v>0.38</v>
      </c>
      <c r="F80" s="211">
        <v>95</v>
      </c>
      <c r="G80" s="211">
        <v>4</v>
      </c>
      <c r="H80" s="214" t="s">
        <v>3605</v>
      </c>
      <c r="I80" s="214" t="s">
        <v>3606</v>
      </c>
      <c r="J80" s="212">
        <v>4.6999998092651367</v>
      </c>
      <c r="K80" s="213">
        <v>0.39</v>
      </c>
      <c r="L80" s="211">
        <v>93</v>
      </c>
      <c r="M80" s="211">
        <v>6</v>
      </c>
      <c r="N80" s="214" t="s">
        <v>2777</v>
      </c>
      <c r="O80" s="214" t="s">
        <v>2778</v>
      </c>
      <c r="P80" s="212">
        <v>8.5</v>
      </c>
      <c r="Q80" s="213">
        <v>0.39</v>
      </c>
      <c r="R80" s="211">
        <v>93</v>
      </c>
      <c r="S80" s="211">
        <v>6</v>
      </c>
      <c r="T80" s="214" t="s">
        <v>2777</v>
      </c>
      <c r="U80" s="214" t="s">
        <v>2778</v>
      </c>
      <c r="V80" s="212">
        <v>7.1999998092651367</v>
      </c>
      <c r="W80" s="213">
        <v>0.36</v>
      </c>
      <c r="X80" s="211">
        <v>92</v>
      </c>
      <c r="Y80" s="211">
        <v>7</v>
      </c>
      <c r="Z80" s="214" t="s">
        <v>3721</v>
      </c>
      <c r="AA80" s="214" t="s">
        <v>3722</v>
      </c>
      <c r="AB80" s="212">
        <v>7.1999998092651367</v>
      </c>
      <c r="AC80" s="213">
        <v>0.38</v>
      </c>
      <c r="AD80" s="211">
        <v>97</v>
      </c>
      <c r="AE80" s="211">
        <v>2</v>
      </c>
      <c r="AF80" s="214" t="s">
        <v>3262</v>
      </c>
      <c r="AG80" s="214" t="s">
        <v>3263</v>
      </c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  <c r="DK80" s="202"/>
      <c r="DL80" s="202"/>
      <c r="DM80" s="202"/>
      <c r="DN80" s="202"/>
      <c r="DO80" s="202"/>
      <c r="DP80" s="202"/>
      <c r="DQ80" s="202"/>
      <c r="DR80" s="202"/>
      <c r="DS80" s="202"/>
      <c r="DT80" s="202"/>
      <c r="DU80" s="202"/>
      <c r="DV80" s="202"/>
      <c r="DW80" s="202"/>
      <c r="DX80" s="202"/>
      <c r="DY80" s="202"/>
      <c r="DZ80" s="202"/>
      <c r="EA80" s="202"/>
      <c r="EB80" s="202"/>
      <c r="EC80" s="202"/>
      <c r="ED80" s="202"/>
      <c r="EE80" s="202"/>
      <c r="EF80" s="202"/>
      <c r="EG80" s="202"/>
      <c r="EH80" s="202"/>
      <c r="EI80" s="202"/>
      <c r="EJ80" s="202"/>
      <c r="EK80" s="202"/>
      <c r="EL80" s="202"/>
      <c r="EM80" s="202"/>
      <c r="EN80" s="202"/>
      <c r="EO80" s="202"/>
      <c r="EP80" s="202"/>
      <c r="EQ80" s="202"/>
      <c r="ER80" s="202"/>
      <c r="ES80" s="202"/>
      <c r="ET80" s="202"/>
      <c r="EU80" s="202"/>
      <c r="EV80" s="202"/>
      <c r="EW80" s="202"/>
      <c r="EX80" s="202"/>
      <c r="EY80" s="202"/>
      <c r="EZ80" s="202"/>
      <c r="FA80" s="202"/>
      <c r="FB80" s="202"/>
      <c r="FC80" s="202"/>
      <c r="FD80" s="202"/>
      <c r="FE80" s="202"/>
      <c r="FF80" s="202"/>
      <c r="FG80" s="202"/>
      <c r="FH80" s="202"/>
      <c r="FI80" s="202"/>
      <c r="FJ80" s="202"/>
      <c r="FK80" s="202"/>
      <c r="FL80" s="202"/>
      <c r="FM80" s="202"/>
      <c r="FN80" s="202"/>
      <c r="FO80" s="202"/>
      <c r="FP80" s="202"/>
      <c r="FQ80" s="202"/>
      <c r="FR80" s="202"/>
      <c r="FS80" s="202"/>
      <c r="FT80" s="202"/>
      <c r="FU80" s="202"/>
      <c r="FV80" s="202"/>
      <c r="FW80" s="202"/>
      <c r="FX80" s="202"/>
      <c r="FY80" s="202"/>
      <c r="FZ80" s="202"/>
      <c r="GA80" s="202"/>
      <c r="GB80" s="202"/>
    </row>
    <row r="81" spans="1:184" x14ac:dyDescent="0.2">
      <c r="A81" s="205">
        <f t="shared" si="1"/>
        <v>6015</v>
      </c>
      <c r="B81" s="215" t="s">
        <v>5043</v>
      </c>
      <c r="C81" s="216">
        <v>62</v>
      </c>
      <c r="D81" s="217">
        <v>24.399999618530273</v>
      </c>
      <c r="E81" s="218">
        <v>0.33</v>
      </c>
      <c r="F81" s="216">
        <v>62</v>
      </c>
      <c r="H81" s="219" t="s">
        <v>1545</v>
      </c>
      <c r="J81" s="217">
        <v>4.1999998092651367</v>
      </c>
      <c r="K81" s="218">
        <v>0.35</v>
      </c>
      <c r="L81" s="216">
        <v>60</v>
      </c>
      <c r="M81" s="216">
        <v>2</v>
      </c>
      <c r="N81" s="219" t="s">
        <v>2014</v>
      </c>
      <c r="O81" s="219" t="s">
        <v>2015</v>
      </c>
      <c r="P81" s="217">
        <v>7.4000000953674316</v>
      </c>
      <c r="Q81" s="218">
        <v>0.34</v>
      </c>
      <c r="R81" s="216">
        <v>62</v>
      </c>
      <c r="T81" s="219" t="s">
        <v>1545</v>
      </c>
      <c r="V81" s="217">
        <v>6.5</v>
      </c>
      <c r="W81" s="218">
        <v>0.32</v>
      </c>
      <c r="X81" s="216">
        <v>60</v>
      </c>
      <c r="Y81" s="216">
        <v>2</v>
      </c>
      <c r="Z81" s="219" t="s">
        <v>2014</v>
      </c>
      <c r="AA81" s="219" t="s">
        <v>2015</v>
      </c>
      <c r="AB81" s="217">
        <v>6.1999998092651367</v>
      </c>
      <c r="AC81" s="218">
        <v>0.33</v>
      </c>
      <c r="AD81" s="216">
        <v>62</v>
      </c>
      <c r="AF81" s="219" t="s">
        <v>1545</v>
      </c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  <c r="DK81" s="202"/>
      <c r="DL81" s="202"/>
      <c r="DM81" s="202"/>
      <c r="DN81" s="202"/>
      <c r="DO81" s="202"/>
      <c r="DP81" s="202"/>
      <c r="DQ81" s="202"/>
      <c r="DR81" s="202"/>
      <c r="DS81" s="202"/>
      <c r="DT81" s="202"/>
      <c r="DU81" s="202"/>
      <c r="DV81" s="202"/>
      <c r="DW81" s="202"/>
      <c r="DX81" s="202"/>
      <c r="DY81" s="202"/>
      <c r="DZ81" s="202"/>
      <c r="EA81" s="202"/>
      <c r="EB81" s="202"/>
      <c r="EC81" s="202"/>
      <c r="ED81" s="202"/>
      <c r="EE81" s="202"/>
      <c r="EF81" s="202"/>
      <c r="EG81" s="202"/>
      <c r="EH81" s="202"/>
      <c r="EI81" s="202"/>
      <c r="EJ81" s="202"/>
      <c r="EK81" s="202"/>
      <c r="EL81" s="202"/>
      <c r="EM81" s="202"/>
      <c r="EN81" s="202"/>
      <c r="EO81" s="202"/>
      <c r="EP81" s="202"/>
      <c r="EQ81" s="202"/>
      <c r="ER81" s="202"/>
      <c r="ES81" s="202"/>
      <c r="ET81" s="202"/>
      <c r="EU81" s="202"/>
      <c r="EV81" s="202"/>
      <c r="EW81" s="202"/>
      <c r="EX81" s="202"/>
      <c r="EY81" s="202"/>
      <c r="EZ81" s="202"/>
      <c r="FA81" s="202"/>
      <c r="FB81" s="202"/>
      <c r="FC81" s="202"/>
      <c r="FD81" s="202"/>
      <c r="FE81" s="202"/>
      <c r="FF81" s="202"/>
      <c r="FG81" s="202"/>
      <c r="FH81" s="202"/>
      <c r="FI81" s="202"/>
      <c r="FJ81" s="202"/>
      <c r="FK81" s="202"/>
      <c r="FL81" s="202"/>
      <c r="FM81" s="202"/>
      <c r="FN81" s="202"/>
      <c r="FO81" s="202"/>
      <c r="FP81" s="202"/>
      <c r="FQ81" s="202"/>
      <c r="FR81" s="202"/>
      <c r="FS81" s="202"/>
      <c r="FT81" s="202"/>
      <c r="FU81" s="202"/>
      <c r="FV81" s="202"/>
      <c r="FW81" s="202"/>
      <c r="FX81" s="202"/>
      <c r="FY81" s="202"/>
      <c r="FZ81" s="202"/>
      <c r="GA81" s="202"/>
      <c r="GB81" s="202"/>
    </row>
    <row r="82" spans="1:184" x14ac:dyDescent="0.2">
      <c r="A82" s="205">
        <f t="shared" si="1"/>
        <v>6020</v>
      </c>
      <c r="B82" s="204" t="s">
        <v>3142</v>
      </c>
      <c r="C82" s="211">
        <v>155</v>
      </c>
      <c r="D82" s="212">
        <v>23.600000381469727</v>
      </c>
      <c r="E82" s="213">
        <v>0.32</v>
      </c>
      <c r="F82" s="211">
        <v>155</v>
      </c>
      <c r="H82" s="214" t="s">
        <v>1545</v>
      </c>
      <c r="J82" s="212">
        <v>3.5999999046325684</v>
      </c>
      <c r="K82" s="213">
        <v>0.3</v>
      </c>
      <c r="L82" s="211">
        <v>155</v>
      </c>
      <c r="N82" s="214" t="s">
        <v>1545</v>
      </c>
      <c r="P82" s="212">
        <v>7.4000000953674316</v>
      </c>
      <c r="Q82" s="213">
        <v>0.34</v>
      </c>
      <c r="R82" s="211">
        <v>153</v>
      </c>
      <c r="S82" s="211">
        <v>2</v>
      </c>
      <c r="T82" s="214" t="s">
        <v>4544</v>
      </c>
      <c r="U82" s="214" t="s">
        <v>4545</v>
      </c>
      <c r="V82" s="212">
        <v>6.3000001907348633</v>
      </c>
      <c r="W82" s="213">
        <v>0.32</v>
      </c>
      <c r="X82" s="211">
        <v>155</v>
      </c>
      <c r="Z82" s="214" t="s">
        <v>1545</v>
      </c>
      <c r="AB82" s="212">
        <v>6.3000001907348633</v>
      </c>
      <c r="AC82" s="213">
        <v>0.33</v>
      </c>
      <c r="AD82" s="211">
        <v>155</v>
      </c>
      <c r="AF82" s="214" t="s">
        <v>1545</v>
      </c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  <c r="DK82" s="202"/>
      <c r="DL82" s="202"/>
      <c r="DM82" s="202"/>
      <c r="DN82" s="202"/>
      <c r="DO82" s="202"/>
      <c r="DP82" s="202"/>
      <c r="DQ82" s="202"/>
      <c r="DR82" s="202"/>
      <c r="DS82" s="202"/>
      <c r="DT82" s="202"/>
      <c r="DU82" s="202"/>
      <c r="DV82" s="202"/>
      <c r="DW82" s="202"/>
      <c r="DX82" s="202"/>
      <c r="DY82" s="202"/>
      <c r="DZ82" s="202"/>
      <c r="EA82" s="202"/>
      <c r="EB82" s="202"/>
      <c r="EC82" s="202"/>
      <c r="ED82" s="202"/>
      <c r="EE82" s="202"/>
      <c r="EF82" s="202"/>
      <c r="EG82" s="202"/>
      <c r="EH82" s="202"/>
      <c r="EI82" s="202"/>
      <c r="EJ82" s="202"/>
      <c r="EK82" s="202"/>
      <c r="EL82" s="202"/>
      <c r="EM82" s="202"/>
      <c r="EN82" s="202"/>
      <c r="EO82" s="202"/>
      <c r="EP82" s="202"/>
      <c r="EQ82" s="202"/>
      <c r="ER82" s="202"/>
      <c r="ES82" s="202"/>
      <c r="ET82" s="202"/>
      <c r="EU82" s="202"/>
      <c r="EV82" s="202"/>
      <c r="EW82" s="202"/>
      <c r="EX82" s="202"/>
      <c r="EY82" s="202"/>
      <c r="EZ82" s="202"/>
      <c r="FA82" s="202"/>
      <c r="FB82" s="202"/>
      <c r="FC82" s="202"/>
      <c r="FD82" s="202"/>
      <c r="FE82" s="202"/>
      <c r="FF82" s="202"/>
      <c r="FG82" s="202"/>
      <c r="FH82" s="202"/>
      <c r="FI82" s="202"/>
      <c r="FJ82" s="202"/>
      <c r="FK82" s="202"/>
      <c r="FL82" s="202"/>
      <c r="FM82" s="202"/>
      <c r="FN82" s="202"/>
      <c r="FO82" s="202"/>
      <c r="FP82" s="202"/>
      <c r="FQ82" s="202"/>
      <c r="FR82" s="202"/>
      <c r="FS82" s="202"/>
      <c r="FT82" s="202"/>
      <c r="FU82" s="202"/>
      <c r="FV82" s="202"/>
      <c r="FW82" s="202"/>
      <c r="FX82" s="202"/>
      <c r="FY82" s="202"/>
      <c r="FZ82" s="202"/>
      <c r="GA82" s="202"/>
      <c r="GB82" s="202"/>
    </row>
    <row r="83" spans="1:184" x14ac:dyDescent="0.2">
      <c r="A83" s="205">
        <f t="shared" si="1"/>
        <v>6021</v>
      </c>
      <c r="B83" s="215" t="s">
        <v>3145</v>
      </c>
      <c r="C83" s="216">
        <v>294</v>
      </c>
      <c r="D83" s="217">
        <v>28.399999618530273</v>
      </c>
      <c r="E83" s="218">
        <v>0.39</v>
      </c>
      <c r="F83" s="216">
        <v>289</v>
      </c>
      <c r="G83" s="216">
        <v>5</v>
      </c>
      <c r="H83" s="219" t="s">
        <v>2433</v>
      </c>
      <c r="I83" s="219" t="s">
        <v>2434</v>
      </c>
      <c r="J83" s="217">
        <v>4.5</v>
      </c>
      <c r="K83" s="218">
        <v>0.38</v>
      </c>
      <c r="L83" s="216">
        <v>281</v>
      </c>
      <c r="M83" s="216">
        <v>13</v>
      </c>
      <c r="N83" s="219" t="s">
        <v>3058</v>
      </c>
      <c r="O83" s="219" t="s">
        <v>3059</v>
      </c>
      <c r="P83" s="217">
        <v>8.8000001907348633</v>
      </c>
      <c r="Q83" s="218">
        <v>0.4</v>
      </c>
      <c r="R83" s="216">
        <v>279</v>
      </c>
      <c r="S83" s="216">
        <v>15</v>
      </c>
      <c r="T83" s="219" t="s">
        <v>3157</v>
      </c>
      <c r="U83" s="219" t="s">
        <v>3158</v>
      </c>
      <c r="V83" s="217">
        <v>7.8000001907348633</v>
      </c>
      <c r="W83" s="218">
        <v>0.39</v>
      </c>
      <c r="X83" s="216">
        <v>281</v>
      </c>
      <c r="Y83" s="216">
        <v>13</v>
      </c>
      <c r="Z83" s="219" t="s">
        <v>3058</v>
      </c>
      <c r="AA83" s="219" t="s">
        <v>3059</v>
      </c>
      <c r="AB83" s="217">
        <v>7.4000000953674316</v>
      </c>
      <c r="AC83" s="218">
        <v>0.39</v>
      </c>
      <c r="AD83" s="216">
        <v>294</v>
      </c>
      <c r="AF83" s="219" t="s">
        <v>1545</v>
      </c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  <c r="DK83" s="202"/>
      <c r="DL83" s="202"/>
      <c r="DM83" s="202"/>
      <c r="DN83" s="202"/>
      <c r="DO83" s="202"/>
      <c r="DP83" s="202"/>
      <c r="DQ83" s="202"/>
      <c r="DR83" s="202"/>
      <c r="DS83" s="202"/>
      <c r="DT83" s="202"/>
      <c r="DU83" s="202"/>
      <c r="DV83" s="202"/>
      <c r="DW83" s="202"/>
      <c r="DX83" s="202"/>
      <c r="DY83" s="202"/>
      <c r="DZ83" s="202"/>
      <c r="EA83" s="202"/>
      <c r="EB83" s="202"/>
      <c r="EC83" s="202"/>
      <c r="ED83" s="202"/>
      <c r="EE83" s="202"/>
      <c r="EF83" s="202"/>
      <c r="EG83" s="202"/>
      <c r="EH83" s="202"/>
      <c r="EI83" s="202"/>
      <c r="EJ83" s="202"/>
      <c r="EK83" s="202"/>
      <c r="EL83" s="202"/>
      <c r="EM83" s="202"/>
      <c r="EN83" s="202"/>
      <c r="EO83" s="202"/>
      <c r="EP83" s="202"/>
      <c r="EQ83" s="202"/>
      <c r="ER83" s="202"/>
      <c r="ES83" s="202"/>
      <c r="ET83" s="202"/>
      <c r="EU83" s="202"/>
      <c r="EV83" s="202"/>
      <c r="EW83" s="202"/>
      <c r="EX83" s="202"/>
      <c r="EY83" s="202"/>
      <c r="EZ83" s="202"/>
      <c r="FA83" s="202"/>
      <c r="FB83" s="202"/>
      <c r="FC83" s="202"/>
      <c r="FD83" s="202"/>
      <c r="FE83" s="202"/>
      <c r="FF83" s="202"/>
      <c r="FG83" s="202"/>
      <c r="FH83" s="202"/>
      <c r="FI83" s="202"/>
      <c r="FJ83" s="202"/>
      <c r="FK83" s="202"/>
      <c r="FL83" s="202"/>
      <c r="FM83" s="202"/>
      <c r="FN83" s="202"/>
      <c r="FO83" s="202"/>
      <c r="FP83" s="202"/>
      <c r="FQ83" s="202"/>
      <c r="FR83" s="202"/>
      <c r="FS83" s="202"/>
      <c r="FT83" s="202"/>
      <c r="FU83" s="202"/>
      <c r="FV83" s="202"/>
      <c r="FW83" s="202"/>
      <c r="FX83" s="202"/>
      <c r="FY83" s="202"/>
      <c r="FZ83" s="202"/>
      <c r="GA83" s="202"/>
      <c r="GB83" s="202"/>
    </row>
    <row r="84" spans="1:184" x14ac:dyDescent="0.2">
      <c r="A84" s="205">
        <f t="shared" si="1"/>
        <v>6022</v>
      </c>
      <c r="B84" s="204" t="s">
        <v>3156</v>
      </c>
      <c r="C84" s="211">
        <v>98</v>
      </c>
      <c r="D84" s="212">
        <v>28.5</v>
      </c>
      <c r="E84" s="213">
        <v>0.39</v>
      </c>
      <c r="F84" s="211">
        <v>97</v>
      </c>
      <c r="G84" s="211">
        <v>1</v>
      </c>
      <c r="H84" s="214" t="s">
        <v>5044</v>
      </c>
      <c r="I84" s="214" t="s">
        <v>5045</v>
      </c>
      <c r="J84" s="212">
        <v>4.5</v>
      </c>
      <c r="K84" s="213">
        <v>0.37</v>
      </c>
      <c r="L84" s="211">
        <v>96</v>
      </c>
      <c r="M84" s="211">
        <v>2</v>
      </c>
      <c r="N84" s="214" t="s">
        <v>1618</v>
      </c>
      <c r="O84" s="214" t="s">
        <v>1619</v>
      </c>
      <c r="P84" s="212">
        <v>9.1999998092651367</v>
      </c>
      <c r="Q84" s="213">
        <v>0.42</v>
      </c>
      <c r="R84" s="211">
        <v>92</v>
      </c>
      <c r="S84" s="211">
        <v>6</v>
      </c>
      <c r="T84" s="214" t="s">
        <v>1624</v>
      </c>
      <c r="U84" s="214" t="s">
        <v>1625</v>
      </c>
      <c r="V84" s="212">
        <v>7.6999998092651367</v>
      </c>
      <c r="W84" s="213">
        <v>0.38</v>
      </c>
      <c r="X84" s="211">
        <v>93</v>
      </c>
      <c r="Y84" s="211">
        <v>5</v>
      </c>
      <c r="Z84" s="214" t="s">
        <v>3157</v>
      </c>
      <c r="AA84" s="214" t="s">
        <v>3158</v>
      </c>
      <c r="AB84" s="212">
        <v>7.1999998092651367</v>
      </c>
      <c r="AC84" s="213">
        <v>0.38</v>
      </c>
      <c r="AD84" s="211">
        <v>98</v>
      </c>
      <c r="AF84" s="214" t="s">
        <v>1545</v>
      </c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  <c r="DK84" s="202"/>
      <c r="DL84" s="202"/>
      <c r="DM84" s="202"/>
      <c r="DN84" s="202"/>
      <c r="DO84" s="202"/>
      <c r="DP84" s="202"/>
      <c r="DQ84" s="202"/>
      <c r="DR84" s="202"/>
      <c r="DS84" s="202"/>
      <c r="DT84" s="202"/>
      <c r="DU84" s="202"/>
      <c r="DV84" s="202"/>
      <c r="DW84" s="202"/>
      <c r="DX84" s="202"/>
      <c r="DY84" s="202"/>
      <c r="DZ84" s="202"/>
      <c r="EA84" s="202"/>
      <c r="EB84" s="202"/>
      <c r="EC84" s="202"/>
      <c r="ED84" s="202"/>
      <c r="EE84" s="202"/>
      <c r="EF84" s="202"/>
      <c r="EG84" s="202"/>
      <c r="EH84" s="202"/>
      <c r="EI84" s="202"/>
      <c r="EJ84" s="202"/>
      <c r="EK84" s="202"/>
      <c r="EL84" s="202"/>
      <c r="EM84" s="202"/>
      <c r="EN84" s="202"/>
      <c r="EO84" s="202"/>
      <c r="EP84" s="202"/>
      <c r="EQ84" s="202"/>
      <c r="ER84" s="202"/>
      <c r="ES84" s="202"/>
      <c r="ET84" s="202"/>
      <c r="EU84" s="202"/>
      <c r="EV84" s="202"/>
      <c r="EW84" s="202"/>
      <c r="EX84" s="202"/>
      <c r="EY84" s="202"/>
      <c r="EZ84" s="202"/>
      <c r="FA84" s="202"/>
      <c r="FB84" s="202"/>
      <c r="FC84" s="202"/>
      <c r="FD84" s="202"/>
      <c r="FE84" s="202"/>
      <c r="FF84" s="202"/>
      <c r="FG84" s="202"/>
      <c r="FH84" s="202"/>
      <c r="FI84" s="202"/>
      <c r="FJ84" s="202"/>
      <c r="FK84" s="202"/>
      <c r="FL84" s="202"/>
      <c r="FM84" s="202"/>
      <c r="FN84" s="202"/>
      <c r="FO84" s="202"/>
      <c r="FP84" s="202"/>
      <c r="FQ84" s="202"/>
      <c r="FR84" s="202"/>
      <c r="FS84" s="202"/>
      <c r="FT84" s="202"/>
      <c r="FU84" s="202"/>
      <c r="FV84" s="202"/>
      <c r="FW84" s="202"/>
      <c r="FX84" s="202"/>
      <c r="FY84" s="202"/>
      <c r="FZ84" s="202"/>
      <c r="GA84" s="202"/>
      <c r="GB84" s="202"/>
    </row>
    <row r="85" spans="1:184" x14ac:dyDescent="0.2">
      <c r="A85" s="205">
        <f t="shared" si="1"/>
        <v>6023</v>
      </c>
      <c r="B85" s="215" t="s">
        <v>3159</v>
      </c>
      <c r="C85" s="216">
        <v>298</v>
      </c>
      <c r="D85" s="217">
        <v>25.100000381469727</v>
      </c>
      <c r="E85" s="218">
        <v>0.34</v>
      </c>
      <c r="F85" s="216">
        <v>295</v>
      </c>
      <c r="G85" s="216">
        <v>3</v>
      </c>
      <c r="H85" s="219" t="s">
        <v>2411</v>
      </c>
      <c r="I85" s="219" t="s">
        <v>2412</v>
      </c>
      <c r="J85" s="217">
        <v>4.1999998092651367</v>
      </c>
      <c r="K85" s="218">
        <v>0.35</v>
      </c>
      <c r="L85" s="216">
        <v>287</v>
      </c>
      <c r="M85" s="216">
        <v>11</v>
      </c>
      <c r="N85" s="219" t="s">
        <v>5046</v>
      </c>
      <c r="O85" s="219" t="s">
        <v>5047</v>
      </c>
      <c r="P85" s="217">
        <v>7.5999999046325684</v>
      </c>
      <c r="Q85" s="218">
        <v>0.35</v>
      </c>
      <c r="R85" s="216">
        <v>293</v>
      </c>
      <c r="S85" s="216">
        <v>5</v>
      </c>
      <c r="T85" s="219" t="s">
        <v>2259</v>
      </c>
      <c r="U85" s="219" t="s">
        <v>2260</v>
      </c>
      <c r="V85" s="217">
        <v>6.6999998092651367</v>
      </c>
      <c r="W85" s="218">
        <v>0.34</v>
      </c>
      <c r="X85" s="216">
        <v>285</v>
      </c>
      <c r="Y85" s="216">
        <v>13</v>
      </c>
      <c r="Z85" s="219" t="s">
        <v>5048</v>
      </c>
      <c r="AA85" s="219" t="s">
        <v>5049</v>
      </c>
      <c r="AB85" s="217">
        <v>6.5</v>
      </c>
      <c r="AC85" s="218">
        <v>0.34</v>
      </c>
      <c r="AD85" s="216">
        <v>297</v>
      </c>
      <c r="AE85" s="216">
        <v>1</v>
      </c>
      <c r="AF85" s="219" t="s">
        <v>5050</v>
      </c>
      <c r="AG85" s="219" t="s">
        <v>5051</v>
      </c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  <c r="DK85" s="202"/>
      <c r="DL85" s="202"/>
      <c r="DM85" s="202"/>
      <c r="DN85" s="202"/>
      <c r="DO85" s="202"/>
      <c r="DP85" s="202"/>
      <c r="DQ85" s="202"/>
      <c r="DR85" s="202"/>
      <c r="DS85" s="202"/>
      <c r="DT85" s="202"/>
      <c r="DU85" s="202"/>
      <c r="DV85" s="202"/>
      <c r="DW85" s="202"/>
      <c r="DX85" s="202"/>
      <c r="DY85" s="202"/>
      <c r="DZ85" s="202"/>
      <c r="EA85" s="202"/>
      <c r="EB85" s="202"/>
      <c r="EC85" s="202"/>
      <c r="ED85" s="202"/>
      <c r="EE85" s="202"/>
      <c r="EF85" s="202"/>
      <c r="EG85" s="202"/>
      <c r="EH85" s="202"/>
      <c r="EI85" s="202"/>
      <c r="EJ85" s="202"/>
      <c r="EK85" s="202"/>
      <c r="EL85" s="202"/>
      <c r="EM85" s="202"/>
      <c r="EN85" s="202"/>
      <c r="EO85" s="202"/>
      <c r="EP85" s="202"/>
      <c r="EQ85" s="202"/>
      <c r="ER85" s="202"/>
      <c r="ES85" s="202"/>
      <c r="ET85" s="202"/>
      <c r="EU85" s="202"/>
      <c r="EV85" s="202"/>
      <c r="EW85" s="202"/>
      <c r="EX85" s="202"/>
      <c r="EY85" s="202"/>
      <c r="EZ85" s="202"/>
      <c r="FA85" s="202"/>
      <c r="FB85" s="202"/>
      <c r="FC85" s="202"/>
      <c r="FD85" s="202"/>
      <c r="FE85" s="202"/>
      <c r="FF85" s="202"/>
      <c r="FG85" s="202"/>
      <c r="FH85" s="202"/>
      <c r="FI85" s="202"/>
      <c r="FJ85" s="202"/>
      <c r="FK85" s="202"/>
      <c r="FL85" s="202"/>
      <c r="FM85" s="202"/>
      <c r="FN85" s="202"/>
      <c r="FO85" s="202"/>
      <c r="FP85" s="202"/>
      <c r="FQ85" s="202"/>
      <c r="FR85" s="202"/>
      <c r="FS85" s="202"/>
      <c r="FT85" s="202"/>
      <c r="FU85" s="202"/>
      <c r="FV85" s="202"/>
      <c r="FW85" s="202"/>
      <c r="FX85" s="202"/>
      <c r="FY85" s="202"/>
      <c r="FZ85" s="202"/>
      <c r="GA85" s="202"/>
      <c r="GB85" s="202"/>
    </row>
    <row r="86" spans="1:184" x14ac:dyDescent="0.2">
      <c r="A86" s="205">
        <f t="shared" si="1"/>
        <v>6030</v>
      </c>
      <c r="B86" s="204" t="s">
        <v>3162</v>
      </c>
      <c r="C86" s="211">
        <v>374</v>
      </c>
      <c r="D86" s="212">
        <v>33.799999237060547</v>
      </c>
      <c r="E86" s="213">
        <v>0.46</v>
      </c>
      <c r="F86" s="211">
        <v>350</v>
      </c>
      <c r="G86" s="211">
        <v>24</v>
      </c>
      <c r="H86" s="214" t="s">
        <v>2341</v>
      </c>
      <c r="I86" s="214" t="s">
        <v>2342</v>
      </c>
      <c r="J86" s="212">
        <v>5.5999999046325684</v>
      </c>
      <c r="K86" s="213">
        <v>0.46</v>
      </c>
      <c r="L86" s="211">
        <v>329</v>
      </c>
      <c r="M86" s="211">
        <v>45</v>
      </c>
      <c r="N86" s="214" t="s">
        <v>2209</v>
      </c>
      <c r="O86" s="214" t="s">
        <v>2210</v>
      </c>
      <c r="P86" s="212">
        <v>10.399999618530273</v>
      </c>
      <c r="Q86" s="213">
        <v>0.47</v>
      </c>
      <c r="R86" s="211">
        <v>332</v>
      </c>
      <c r="S86" s="211">
        <v>42</v>
      </c>
      <c r="T86" s="214" t="s">
        <v>5052</v>
      </c>
      <c r="U86" s="214" t="s">
        <v>5053</v>
      </c>
      <c r="V86" s="212">
        <v>9.5</v>
      </c>
      <c r="W86" s="213">
        <v>0.47</v>
      </c>
      <c r="X86" s="211">
        <v>319</v>
      </c>
      <c r="Y86" s="211">
        <v>55</v>
      </c>
      <c r="Z86" s="214" t="s">
        <v>1927</v>
      </c>
      <c r="AA86" s="214" t="s">
        <v>1928</v>
      </c>
      <c r="AB86" s="212">
        <v>8.3999996185302734</v>
      </c>
      <c r="AC86" s="213">
        <v>0.44</v>
      </c>
      <c r="AD86" s="211">
        <v>356</v>
      </c>
      <c r="AE86" s="211">
        <v>18</v>
      </c>
      <c r="AF86" s="214" t="s">
        <v>3429</v>
      </c>
      <c r="AG86" s="214" t="s">
        <v>3430</v>
      </c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  <c r="DK86" s="202"/>
      <c r="DL86" s="202"/>
      <c r="DM86" s="202"/>
      <c r="DN86" s="202"/>
      <c r="DO86" s="202"/>
      <c r="DP86" s="202"/>
      <c r="DQ86" s="202"/>
      <c r="DR86" s="202"/>
      <c r="DS86" s="202"/>
      <c r="DT86" s="202"/>
      <c r="DU86" s="202"/>
      <c r="DV86" s="202"/>
      <c r="DW86" s="202"/>
      <c r="DX86" s="202"/>
      <c r="DY86" s="202"/>
      <c r="DZ86" s="202"/>
      <c r="EA86" s="202"/>
      <c r="EB86" s="202"/>
      <c r="EC86" s="202"/>
      <c r="ED86" s="202"/>
      <c r="EE86" s="202"/>
      <c r="EF86" s="202"/>
      <c r="EG86" s="202"/>
      <c r="EH86" s="202"/>
      <c r="EI86" s="202"/>
      <c r="EJ86" s="202"/>
      <c r="EK86" s="202"/>
      <c r="EL86" s="202"/>
      <c r="EM86" s="202"/>
      <c r="EN86" s="202"/>
      <c r="EO86" s="202"/>
      <c r="EP86" s="202"/>
      <c r="EQ86" s="202"/>
      <c r="ER86" s="202"/>
      <c r="ES86" s="202"/>
      <c r="ET86" s="202"/>
      <c r="EU86" s="202"/>
      <c r="EV86" s="202"/>
      <c r="EW86" s="202"/>
      <c r="EX86" s="202"/>
      <c r="EY86" s="202"/>
      <c r="EZ86" s="202"/>
      <c r="FA86" s="202"/>
      <c r="FB86" s="202"/>
      <c r="FC86" s="202"/>
      <c r="FD86" s="202"/>
      <c r="FE86" s="202"/>
      <c r="FF86" s="202"/>
      <c r="FG86" s="202"/>
      <c r="FH86" s="202"/>
      <c r="FI86" s="202"/>
      <c r="FJ86" s="202"/>
      <c r="FK86" s="202"/>
      <c r="FL86" s="202"/>
      <c r="FM86" s="202"/>
      <c r="FN86" s="202"/>
      <c r="FO86" s="202"/>
      <c r="FP86" s="202"/>
      <c r="FQ86" s="202"/>
      <c r="FR86" s="202"/>
      <c r="FS86" s="202"/>
      <c r="FT86" s="202"/>
      <c r="FU86" s="202"/>
      <c r="FV86" s="202"/>
      <c r="FW86" s="202"/>
      <c r="FX86" s="202"/>
      <c r="FY86" s="202"/>
      <c r="FZ86" s="202"/>
      <c r="GA86" s="202"/>
      <c r="GB86" s="202"/>
    </row>
    <row r="87" spans="1:184" x14ac:dyDescent="0.2">
      <c r="A87" s="205">
        <f t="shared" si="1"/>
        <v>6031</v>
      </c>
      <c r="B87" s="215" t="s">
        <v>3169</v>
      </c>
      <c r="C87" s="216">
        <v>210</v>
      </c>
      <c r="D87" s="217">
        <v>25.200000762939453</v>
      </c>
      <c r="E87" s="218">
        <v>0.35</v>
      </c>
      <c r="F87" s="216">
        <v>210</v>
      </c>
      <c r="H87" s="219" t="s">
        <v>1545</v>
      </c>
      <c r="J87" s="217">
        <v>4.3000001907348633</v>
      </c>
      <c r="K87" s="218">
        <v>0.36</v>
      </c>
      <c r="L87" s="216">
        <v>205</v>
      </c>
      <c r="M87" s="216">
        <v>5</v>
      </c>
      <c r="N87" s="219" t="s">
        <v>1744</v>
      </c>
      <c r="O87" s="219" t="s">
        <v>1745</v>
      </c>
      <c r="P87" s="217">
        <v>7.5</v>
      </c>
      <c r="Q87" s="218">
        <v>0.34</v>
      </c>
      <c r="R87" s="216">
        <v>210</v>
      </c>
      <c r="T87" s="219" t="s">
        <v>1545</v>
      </c>
      <c r="V87" s="217">
        <v>7.1999998092651367</v>
      </c>
      <c r="W87" s="218">
        <v>0.36</v>
      </c>
      <c r="X87" s="216">
        <v>204</v>
      </c>
      <c r="Y87" s="216">
        <v>6</v>
      </c>
      <c r="Z87" s="219" t="s">
        <v>2116</v>
      </c>
      <c r="AA87" s="219" t="s">
        <v>2117</v>
      </c>
      <c r="AB87" s="217">
        <v>6.1999998092651367</v>
      </c>
      <c r="AC87" s="218">
        <v>0.33</v>
      </c>
      <c r="AD87" s="216">
        <v>209</v>
      </c>
      <c r="AE87" s="216">
        <v>1</v>
      </c>
      <c r="AF87" s="219" t="s">
        <v>5054</v>
      </c>
      <c r="AG87" s="219" t="s">
        <v>5055</v>
      </c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  <c r="DK87" s="202"/>
      <c r="DL87" s="202"/>
      <c r="DM87" s="202"/>
      <c r="DN87" s="202"/>
      <c r="DO87" s="202"/>
      <c r="DP87" s="202"/>
      <c r="DQ87" s="202"/>
      <c r="DR87" s="202"/>
      <c r="DS87" s="202"/>
      <c r="DT87" s="202"/>
      <c r="DU87" s="202"/>
      <c r="DV87" s="202"/>
      <c r="DW87" s="202"/>
      <c r="DX87" s="202"/>
      <c r="DY87" s="202"/>
      <c r="DZ87" s="202"/>
      <c r="EA87" s="202"/>
      <c r="EB87" s="202"/>
      <c r="EC87" s="202"/>
      <c r="ED87" s="202"/>
      <c r="EE87" s="202"/>
      <c r="EF87" s="202"/>
      <c r="EG87" s="202"/>
      <c r="EH87" s="202"/>
      <c r="EI87" s="202"/>
      <c r="EJ87" s="202"/>
      <c r="EK87" s="202"/>
      <c r="EL87" s="202"/>
      <c r="EM87" s="202"/>
      <c r="EN87" s="202"/>
      <c r="EO87" s="202"/>
      <c r="EP87" s="202"/>
      <c r="EQ87" s="202"/>
      <c r="ER87" s="202"/>
      <c r="ES87" s="202"/>
      <c r="ET87" s="202"/>
      <c r="EU87" s="202"/>
      <c r="EV87" s="202"/>
      <c r="EW87" s="202"/>
      <c r="EX87" s="202"/>
      <c r="EY87" s="202"/>
      <c r="EZ87" s="202"/>
      <c r="FA87" s="202"/>
      <c r="FB87" s="202"/>
      <c r="FC87" s="202"/>
      <c r="FD87" s="202"/>
      <c r="FE87" s="202"/>
      <c r="FF87" s="202"/>
      <c r="FG87" s="202"/>
      <c r="FH87" s="202"/>
      <c r="FI87" s="202"/>
      <c r="FJ87" s="202"/>
      <c r="FK87" s="202"/>
      <c r="FL87" s="202"/>
      <c r="FM87" s="202"/>
      <c r="FN87" s="202"/>
      <c r="FO87" s="202"/>
      <c r="FP87" s="202"/>
      <c r="FQ87" s="202"/>
      <c r="FR87" s="202"/>
      <c r="FS87" s="202"/>
      <c r="FT87" s="202"/>
      <c r="FU87" s="202"/>
      <c r="FV87" s="202"/>
      <c r="FW87" s="202"/>
      <c r="FX87" s="202"/>
      <c r="FY87" s="202"/>
      <c r="FZ87" s="202"/>
      <c r="GA87" s="202"/>
      <c r="GB87" s="202"/>
    </row>
    <row r="88" spans="1:184" x14ac:dyDescent="0.2">
      <c r="A88" s="205">
        <f t="shared" si="1"/>
        <v>6033</v>
      </c>
      <c r="B88" s="204" t="s">
        <v>3172</v>
      </c>
      <c r="C88" s="211">
        <v>189</v>
      </c>
      <c r="D88" s="212">
        <v>31.399999618530273</v>
      </c>
      <c r="E88" s="213">
        <v>0.43</v>
      </c>
      <c r="F88" s="211">
        <v>182</v>
      </c>
      <c r="G88" s="211">
        <v>7</v>
      </c>
      <c r="H88" s="214" t="s">
        <v>1719</v>
      </c>
      <c r="I88" s="214" t="s">
        <v>1720</v>
      </c>
      <c r="J88" s="212">
        <v>5</v>
      </c>
      <c r="K88" s="213">
        <v>0.42</v>
      </c>
      <c r="L88" s="211">
        <v>180</v>
      </c>
      <c r="M88" s="211">
        <v>9</v>
      </c>
      <c r="N88" s="214" t="s">
        <v>1548</v>
      </c>
      <c r="O88" s="214" t="s">
        <v>1549</v>
      </c>
      <c r="P88" s="212">
        <v>9.6000003814697266</v>
      </c>
      <c r="Q88" s="213">
        <v>0.44</v>
      </c>
      <c r="R88" s="211">
        <v>177</v>
      </c>
      <c r="S88" s="211">
        <v>12</v>
      </c>
      <c r="T88" s="214" t="s">
        <v>1703</v>
      </c>
      <c r="U88" s="214" t="s">
        <v>1704</v>
      </c>
      <c r="V88" s="212">
        <v>8.6999998092651367</v>
      </c>
      <c r="W88" s="213">
        <v>0.44</v>
      </c>
      <c r="X88" s="211">
        <v>174</v>
      </c>
      <c r="Y88" s="211">
        <v>15</v>
      </c>
      <c r="Z88" s="214" t="s">
        <v>2292</v>
      </c>
      <c r="AA88" s="214" t="s">
        <v>2293</v>
      </c>
      <c r="AB88" s="212">
        <v>8</v>
      </c>
      <c r="AC88" s="213">
        <v>0.42</v>
      </c>
      <c r="AD88" s="211">
        <v>185</v>
      </c>
      <c r="AE88" s="211">
        <v>4</v>
      </c>
      <c r="AF88" s="214" t="s">
        <v>4413</v>
      </c>
      <c r="AG88" s="214" t="s">
        <v>4414</v>
      </c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  <c r="DK88" s="202"/>
      <c r="DL88" s="202"/>
      <c r="DM88" s="202"/>
      <c r="DN88" s="202"/>
      <c r="DO88" s="202"/>
      <c r="DP88" s="202"/>
      <c r="DQ88" s="202"/>
      <c r="DR88" s="202"/>
      <c r="DS88" s="202"/>
      <c r="DT88" s="202"/>
      <c r="DU88" s="202"/>
      <c r="DV88" s="202"/>
      <c r="DW88" s="202"/>
      <c r="DX88" s="202"/>
      <c r="DY88" s="202"/>
      <c r="DZ88" s="202"/>
      <c r="EA88" s="202"/>
      <c r="EB88" s="202"/>
      <c r="EC88" s="202"/>
      <c r="ED88" s="202"/>
      <c r="EE88" s="202"/>
      <c r="EF88" s="202"/>
      <c r="EG88" s="202"/>
      <c r="EH88" s="202"/>
      <c r="EI88" s="202"/>
      <c r="EJ88" s="202"/>
      <c r="EK88" s="202"/>
      <c r="EL88" s="202"/>
      <c r="EM88" s="202"/>
      <c r="EN88" s="202"/>
      <c r="EO88" s="202"/>
      <c r="EP88" s="202"/>
      <c r="EQ88" s="202"/>
      <c r="ER88" s="202"/>
      <c r="ES88" s="202"/>
      <c r="ET88" s="202"/>
      <c r="EU88" s="202"/>
      <c r="EV88" s="202"/>
      <c r="EW88" s="202"/>
      <c r="EX88" s="202"/>
      <c r="EY88" s="202"/>
      <c r="EZ88" s="202"/>
      <c r="FA88" s="202"/>
      <c r="FB88" s="202"/>
      <c r="FC88" s="202"/>
      <c r="FD88" s="202"/>
      <c r="FE88" s="202"/>
      <c r="FF88" s="202"/>
      <c r="FG88" s="202"/>
      <c r="FH88" s="202"/>
      <c r="FI88" s="202"/>
      <c r="FJ88" s="202"/>
      <c r="FK88" s="202"/>
      <c r="FL88" s="202"/>
      <c r="FM88" s="202"/>
      <c r="FN88" s="202"/>
      <c r="FO88" s="202"/>
      <c r="FP88" s="202"/>
      <c r="FQ88" s="202"/>
      <c r="FR88" s="202"/>
      <c r="FS88" s="202"/>
      <c r="FT88" s="202"/>
      <c r="FU88" s="202"/>
      <c r="FV88" s="202"/>
      <c r="FW88" s="202"/>
      <c r="FX88" s="202"/>
      <c r="FY88" s="202"/>
      <c r="FZ88" s="202"/>
      <c r="GA88" s="202"/>
      <c r="GB88" s="202"/>
    </row>
    <row r="89" spans="1:184" x14ac:dyDescent="0.2">
      <c r="A89" s="205">
        <f t="shared" si="1"/>
        <v>6040</v>
      </c>
      <c r="B89" s="215" t="s">
        <v>3181</v>
      </c>
      <c r="C89" s="216">
        <v>74</v>
      </c>
      <c r="D89" s="217">
        <v>35.700000762939453</v>
      </c>
      <c r="E89" s="218">
        <v>0.49</v>
      </c>
      <c r="F89" s="216">
        <v>68</v>
      </c>
      <c r="G89" s="216">
        <v>6</v>
      </c>
      <c r="H89" s="219" t="s">
        <v>2764</v>
      </c>
      <c r="I89" s="219" t="s">
        <v>2765</v>
      </c>
      <c r="J89" s="217">
        <v>5.9000000953674316</v>
      </c>
      <c r="K89" s="218">
        <v>0.49</v>
      </c>
      <c r="L89" s="216">
        <v>63</v>
      </c>
      <c r="M89" s="216">
        <v>11</v>
      </c>
      <c r="N89" s="219" t="s">
        <v>1786</v>
      </c>
      <c r="O89" s="219" t="s">
        <v>1787</v>
      </c>
      <c r="P89" s="217">
        <v>11.300000190734863</v>
      </c>
      <c r="Q89" s="218">
        <v>0.51</v>
      </c>
      <c r="R89" s="216">
        <v>63</v>
      </c>
      <c r="S89" s="216">
        <v>11</v>
      </c>
      <c r="T89" s="219" t="s">
        <v>1786</v>
      </c>
      <c r="U89" s="219" t="s">
        <v>1787</v>
      </c>
      <c r="V89" s="217">
        <v>10.199999809265137</v>
      </c>
      <c r="W89" s="218">
        <v>0.51</v>
      </c>
      <c r="X89" s="216">
        <v>61</v>
      </c>
      <c r="Y89" s="216">
        <v>13</v>
      </c>
      <c r="Z89" s="219" t="s">
        <v>1724</v>
      </c>
      <c r="AA89" s="219" t="s">
        <v>1725</v>
      </c>
      <c r="AB89" s="217">
        <v>8.1999998092651367</v>
      </c>
      <c r="AC89" s="218">
        <v>0.43</v>
      </c>
      <c r="AD89" s="216">
        <v>71</v>
      </c>
      <c r="AE89" s="216">
        <v>3</v>
      </c>
      <c r="AF89" s="219" t="s">
        <v>1562</v>
      </c>
      <c r="AG89" s="219" t="s">
        <v>1563</v>
      </c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  <c r="DK89" s="202"/>
      <c r="DL89" s="202"/>
      <c r="DM89" s="202"/>
      <c r="DN89" s="202"/>
      <c r="DO89" s="202"/>
      <c r="DP89" s="202"/>
      <c r="DQ89" s="202"/>
      <c r="DR89" s="202"/>
      <c r="DS89" s="202"/>
      <c r="DT89" s="202"/>
      <c r="DU89" s="202"/>
      <c r="DV89" s="202"/>
      <c r="DW89" s="202"/>
      <c r="DX89" s="202"/>
      <c r="DY89" s="202"/>
      <c r="DZ89" s="202"/>
      <c r="EA89" s="202"/>
      <c r="EB89" s="202"/>
      <c r="EC89" s="202"/>
      <c r="ED89" s="202"/>
      <c r="EE89" s="202"/>
      <c r="EF89" s="202"/>
      <c r="EG89" s="202"/>
      <c r="EH89" s="202"/>
      <c r="EI89" s="202"/>
      <c r="EJ89" s="202"/>
      <c r="EK89" s="202"/>
      <c r="EL89" s="202"/>
      <c r="EM89" s="202"/>
      <c r="EN89" s="202"/>
      <c r="EO89" s="202"/>
      <c r="EP89" s="202"/>
      <c r="EQ89" s="202"/>
      <c r="ER89" s="202"/>
      <c r="ES89" s="202"/>
      <c r="ET89" s="202"/>
      <c r="EU89" s="202"/>
      <c r="EV89" s="202"/>
      <c r="EW89" s="202"/>
      <c r="EX89" s="202"/>
      <c r="EY89" s="202"/>
      <c r="EZ89" s="202"/>
      <c r="FA89" s="202"/>
      <c r="FB89" s="202"/>
      <c r="FC89" s="202"/>
      <c r="FD89" s="202"/>
      <c r="FE89" s="202"/>
      <c r="FF89" s="202"/>
      <c r="FG89" s="202"/>
      <c r="FH89" s="202"/>
      <c r="FI89" s="202"/>
      <c r="FJ89" s="202"/>
      <c r="FK89" s="202"/>
      <c r="FL89" s="202"/>
      <c r="FM89" s="202"/>
      <c r="FN89" s="202"/>
      <c r="FO89" s="202"/>
      <c r="FP89" s="202"/>
      <c r="FQ89" s="202"/>
      <c r="FR89" s="202"/>
      <c r="FS89" s="202"/>
      <c r="FT89" s="202"/>
      <c r="FU89" s="202"/>
      <c r="FV89" s="202"/>
      <c r="FW89" s="202"/>
      <c r="FX89" s="202"/>
      <c r="FY89" s="202"/>
      <c r="FZ89" s="202"/>
      <c r="GA89" s="202"/>
      <c r="GB89" s="202"/>
    </row>
    <row r="90" spans="1:184" x14ac:dyDescent="0.2">
      <c r="A90" s="205">
        <f t="shared" si="1"/>
        <v>6041</v>
      </c>
      <c r="B90" s="204" t="s">
        <v>3188</v>
      </c>
      <c r="C90" s="211">
        <v>175</v>
      </c>
      <c r="D90" s="212">
        <v>30.5</v>
      </c>
      <c r="E90" s="213">
        <v>0.42</v>
      </c>
      <c r="F90" s="211">
        <v>168</v>
      </c>
      <c r="G90" s="211">
        <v>7</v>
      </c>
      <c r="H90" s="214" t="s">
        <v>2506</v>
      </c>
      <c r="I90" s="214" t="s">
        <v>2507</v>
      </c>
      <c r="J90" s="212">
        <v>4.8000001907348633</v>
      </c>
      <c r="K90" s="213">
        <v>0.4</v>
      </c>
      <c r="L90" s="211">
        <v>164</v>
      </c>
      <c r="M90" s="211">
        <v>11</v>
      </c>
      <c r="N90" s="214" t="s">
        <v>3274</v>
      </c>
      <c r="O90" s="214" t="s">
        <v>3275</v>
      </c>
      <c r="P90" s="212">
        <v>9.5</v>
      </c>
      <c r="Q90" s="213">
        <v>0.43</v>
      </c>
      <c r="R90" s="211">
        <v>163</v>
      </c>
      <c r="S90" s="211">
        <v>12</v>
      </c>
      <c r="T90" s="214" t="s">
        <v>4281</v>
      </c>
      <c r="U90" s="214" t="s">
        <v>4282</v>
      </c>
      <c r="V90" s="212">
        <v>8.5</v>
      </c>
      <c r="W90" s="213">
        <v>0.43</v>
      </c>
      <c r="X90" s="211">
        <v>156</v>
      </c>
      <c r="Y90" s="211">
        <v>19</v>
      </c>
      <c r="Z90" s="214" t="s">
        <v>5056</v>
      </c>
      <c r="AA90" s="214" t="s">
        <v>5057</v>
      </c>
      <c r="AB90" s="212">
        <v>7.5999999046325684</v>
      </c>
      <c r="AC90" s="213">
        <v>0.4</v>
      </c>
      <c r="AD90" s="211">
        <v>167</v>
      </c>
      <c r="AE90" s="211">
        <v>8</v>
      </c>
      <c r="AF90" s="214" t="s">
        <v>3209</v>
      </c>
      <c r="AG90" s="214" t="s">
        <v>3210</v>
      </c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  <c r="DK90" s="202"/>
      <c r="DL90" s="202"/>
      <c r="DM90" s="202"/>
      <c r="DN90" s="202"/>
      <c r="DO90" s="202"/>
      <c r="DP90" s="202"/>
      <c r="DQ90" s="202"/>
      <c r="DR90" s="202"/>
      <c r="DS90" s="202"/>
      <c r="DT90" s="202"/>
      <c r="DU90" s="202"/>
      <c r="DV90" s="202"/>
      <c r="DW90" s="202"/>
      <c r="DX90" s="202"/>
      <c r="DY90" s="202"/>
      <c r="DZ90" s="202"/>
      <c r="EA90" s="202"/>
      <c r="EB90" s="202"/>
      <c r="EC90" s="202"/>
      <c r="ED90" s="202"/>
      <c r="EE90" s="202"/>
      <c r="EF90" s="202"/>
      <c r="EG90" s="202"/>
      <c r="EH90" s="202"/>
      <c r="EI90" s="202"/>
      <c r="EJ90" s="202"/>
      <c r="EK90" s="202"/>
      <c r="EL90" s="202"/>
      <c r="EM90" s="202"/>
      <c r="EN90" s="202"/>
      <c r="EO90" s="202"/>
      <c r="EP90" s="202"/>
      <c r="EQ90" s="202"/>
      <c r="ER90" s="202"/>
      <c r="ES90" s="202"/>
      <c r="ET90" s="202"/>
      <c r="EU90" s="202"/>
      <c r="EV90" s="202"/>
      <c r="EW90" s="202"/>
      <c r="EX90" s="202"/>
      <c r="EY90" s="202"/>
      <c r="EZ90" s="202"/>
      <c r="FA90" s="202"/>
      <c r="FB90" s="202"/>
      <c r="FC90" s="202"/>
      <c r="FD90" s="202"/>
      <c r="FE90" s="202"/>
      <c r="FF90" s="202"/>
      <c r="FG90" s="202"/>
      <c r="FH90" s="202"/>
      <c r="FI90" s="202"/>
      <c r="FJ90" s="202"/>
      <c r="FK90" s="202"/>
      <c r="FL90" s="202"/>
      <c r="FM90" s="202"/>
      <c r="FN90" s="202"/>
      <c r="FO90" s="202"/>
      <c r="FP90" s="202"/>
      <c r="FQ90" s="202"/>
      <c r="FR90" s="202"/>
      <c r="FS90" s="202"/>
      <c r="FT90" s="202"/>
      <c r="FU90" s="202"/>
      <c r="FV90" s="202"/>
      <c r="FW90" s="202"/>
      <c r="FX90" s="202"/>
      <c r="FY90" s="202"/>
      <c r="FZ90" s="202"/>
      <c r="GA90" s="202"/>
      <c r="GB90" s="202"/>
    </row>
    <row r="91" spans="1:184" x14ac:dyDescent="0.2">
      <c r="A91" s="205">
        <f t="shared" si="1"/>
        <v>6042</v>
      </c>
      <c r="B91" s="215" t="s">
        <v>3191</v>
      </c>
      <c r="C91" s="216">
        <v>18</v>
      </c>
      <c r="D91" s="217">
        <v>31.100000381469727</v>
      </c>
      <c r="E91" s="218">
        <v>0.43</v>
      </c>
      <c r="F91" s="216">
        <v>18</v>
      </c>
      <c r="H91" s="219" t="s">
        <v>1545</v>
      </c>
      <c r="J91" s="217">
        <v>4.6999998092651367</v>
      </c>
      <c r="K91" s="218">
        <v>0.39</v>
      </c>
      <c r="L91" s="216">
        <v>18</v>
      </c>
      <c r="N91" s="219" t="s">
        <v>1545</v>
      </c>
      <c r="P91" s="217">
        <v>9.6999998092651367</v>
      </c>
      <c r="Q91" s="218">
        <v>0.44</v>
      </c>
      <c r="R91" s="216">
        <v>18</v>
      </c>
      <c r="T91" s="219" t="s">
        <v>1545</v>
      </c>
      <c r="V91" s="217">
        <v>9.3000001907348633</v>
      </c>
      <c r="W91" s="218">
        <v>0.47</v>
      </c>
      <c r="X91" s="216">
        <v>18</v>
      </c>
      <c r="Z91" s="219" t="s">
        <v>1545</v>
      </c>
      <c r="AB91" s="217">
        <v>7.4000000953674316</v>
      </c>
      <c r="AC91" s="218">
        <v>0.39</v>
      </c>
      <c r="AD91" s="216">
        <v>18</v>
      </c>
      <c r="AF91" s="219" t="s">
        <v>1545</v>
      </c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  <c r="DK91" s="202"/>
      <c r="DL91" s="202"/>
      <c r="DM91" s="202"/>
      <c r="DN91" s="202"/>
      <c r="DO91" s="202"/>
      <c r="DP91" s="202"/>
      <c r="DQ91" s="202"/>
      <c r="DR91" s="202"/>
      <c r="DS91" s="202"/>
      <c r="DT91" s="202"/>
      <c r="DU91" s="202"/>
      <c r="DV91" s="202"/>
      <c r="DW91" s="202"/>
      <c r="DX91" s="202"/>
      <c r="DY91" s="202"/>
      <c r="DZ91" s="202"/>
      <c r="EA91" s="202"/>
      <c r="EB91" s="202"/>
      <c r="EC91" s="202"/>
      <c r="ED91" s="202"/>
      <c r="EE91" s="202"/>
      <c r="EF91" s="202"/>
      <c r="EG91" s="202"/>
      <c r="EH91" s="202"/>
      <c r="EI91" s="202"/>
      <c r="EJ91" s="202"/>
      <c r="EK91" s="202"/>
      <c r="EL91" s="202"/>
      <c r="EM91" s="202"/>
      <c r="EN91" s="202"/>
      <c r="EO91" s="202"/>
      <c r="EP91" s="202"/>
      <c r="EQ91" s="202"/>
      <c r="ER91" s="202"/>
      <c r="ES91" s="202"/>
      <c r="ET91" s="202"/>
      <c r="EU91" s="202"/>
      <c r="EV91" s="202"/>
      <c r="EW91" s="202"/>
      <c r="EX91" s="202"/>
      <c r="EY91" s="202"/>
      <c r="EZ91" s="202"/>
      <c r="FA91" s="202"/>
      <c r="FB91" s="202"/>
      <c r="FC91" s="202"/>
      <c r="FD91" s="202"/>
      <c r="FE91" s="202"/>
      <c r="FF91" s="202"/>
      <c r="FG91" s="202"/>
      <c r="FH91" s="202"/>
      <c r="FI91" s="202"/>
      <c r="FJ91" s="202"/>
      <c r="FK91" s="202"/>
      <c r="FL91" s="202"/>
      <c r="FM91" s="202"/>
      <c r="FN91" s="202"/>
      <c r="FO91" s="202"/>
      <c r="FP91" s="202"/>
      <c r="FQ91" s="202"/>
      <c r="FR91" s="202"/>
      <c r="FS91" s="202"/>
      <c r="FT91" s="202"/>
      <c r="FU91" s="202"/>
      <c r="FV91" s="202"/>
      <c r="FW91" s="202"/>
      <c r="FX91" s="202"/>
      <c r="FY91" s="202"/>
      <c r="FZ91" s="202"/>
      <c r="GA91" s="202"/>
      <c r="GB91" s="202"/>
    </row>
    <row r="92" spans="1:184" x14ac:dyDescent="0.2">
      <c r="A92" s="205">
        <f t="shared" si="1"/>
        <v>6045</v>
      </c>
      <c r="B92" s="204" t="s">
        <v>3200</v>
      </c>
      <c r="C92" s="211">
        <v>91</v>
      </c>
      <c r="D92" s="212">
        <v>33.299999237060547</v>
      </c>
      <c r="E92" s="213">
        <v>0.46</v>
      </c>
      <c r="F92" s="211">
        <v>85</v>
      </c>
      <c r="G92" s="211">
        <v>6</v>
      </c>
      <c r="H92" s="214" t="s">
        <v>2976</v>
      </c>
      <c r="I92" s="214" t="s">
        <v>2977</v>
      </c>
      <c r="J92" s="212">
        <v>5.1999998092651367</v>
      </c>
      <c r="K92" s="213">
        <v>0.43</v>
      </c>
      <c r="L92" s="211">
        <v>82</v>
      </c>
      <c r="M92" s="211">
        <v>9</v>
      </c>
      <c r="N92" s="214" t="s">
        <v>5058</v>
      </c>
      <c r="O92" s="214" t="s">
        <v>5059</v>
      </c>
      <c r="P92" s="212">
        <v>10.5</v>
      </c>
      <c r="Q92" s="213">
        <v>0.47</v>
      </c>
      <c r="R92" s="211">
        <v>80</v>
      </c>
      <c r="S92" s="211">
        <v>11</v>
      </c>
      <c r="T92" s="214" t="s">
        <v>1569</v>
      </c>
      <c r="U92" s="214" t="s">
        <v>1570</v>
      </c>
      <c r="V92" s="212">
        <v>8.8000001907348633</v>
      </c>
      <c r="W92" s="213">
        <v>0.44</v>
      </c>
      <c r="X92" s="211">
        <v>80</v>
      </c>
      <c r="Y92" s="211">
        <v>11</v>
      </c>
      <c r="Z92" s="214" t="s">
        <v>1569</v>
      </c>
      <c r="AA92" s="214" t="s">
        <v>1570</v>
      </c>
      <c r="AB92" s="212">
        <v>8.8000001907348633</v>
      </c>
      <c r="AC92" s="213">
        <v>0.46</v>
      </c>
      <c r="AD92" s="211">
        <v>81</v>
      </c>
      <c r="AE92" s="211">
        <v>10</v>
      </c>
      <c r="AF92" s="214" t="s">
        <v>3892</v>
      </c>
      <c r="AG92" s="214" t="s">
        <v>3893</v>
      </c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  <c r="DK92" s="202"/>
      <c r="DL92" s="202"/>
      <c r="DM92" s="202"/>
      <c r="DN92" s="202"/>
      <c r="DO92" s="202"/>
      <c r="DP92" s="202"/>
      <c r="DQ92" s="202"/>
      <c r="DR92" s="202"/>
      <c r="DS92" s="202"/>
      <c r="DT92" s="202"/>
      <c r="DU92" s="202"/>
      <c r="DV92" s="202"/>
      <c r="DW92" s="202"/>
      <c r="DX92" s="202"/>
      <c r="DY92" s="202"/>
      <c r="DZ92" s="202"/>
      <c r="EA92" s="202"/>
      <c r="EB92" s="202"/>
      <c r="EC92" s="202"/>
      <c r="ED92" s="202"/>
      <c r="EE92" s="202"/>
      <c r="EF92" s="202"/>
      <c r="EG92" s="202"/>
      <c r="EH92" s="202"/>
      <c r="EI92" s="202"/>
      <c r="EJ92" s="202"/>
      <c r="EK92" s="202"/>
      <c r="EL92" s="202"/>
      <c r="EM92" s="202"/>
      <c r="EN92" s="202"/>
      <c r="EO92" s="202"/>
      <c r="EP92" s="202"/>
      <c r="EQ92" s="202"/>
      <c r="ER92" s="202"/>
      <c r="ES92" s="202"/>
      <c r="ET92" s="202"/>
      <c r="EU92" s="202"/>
      <c r="EV92" s="202"/>
      <c r="EW92" s="202"/>
      <c r="EX92" s="202"/>
      <c r="EY92" s="202"/>
      <c r="EZ92" s="202"/>
      <c r="FA92" s="202"/>
      <c r="FB92" s="202"/>
      <c r="FC92" s="202"/>
      <c r="FD92" s="202"/>
      <c r="FE92" s="202"/>
      <c r="FF92" s="202"/>
      <c r="FG92" s="202"/>
      <c r="FH92" s="202"/>
      <c r="FI92" s="202"/>
      <c r="FJ92" s="202"/>
      <c r="FK92" s="202"/>
      <c r="FL92" s="202"/>
      <c r="FM92" s="202"/>
      <c r="FN92" s="202"/>
      <c r="FO92" s="202"/>
      <c r="FP92" s="202"/>
      <c r="FQ92" s="202"/>
      <c r="FR92" s="202"/>
      <c r="FS92" s="202"/>
      <c r="FT92" s="202"/>
      <c r="FU92" s="202"/>
      <c r="FV92" s="202"/>
      <c r="FW92" s="202"/>
      <c r="FX92" s="202"/>
      <c r="FY92" s="202"/>
      <c r="FZ92" s="202"/>
      <c r="GA92" s="202"/>
      <c r="GB92" s="202"/>
    </row>
    <row r="93" spans="1:184" x14ac:dyDescent="0.2">
      <c r="A93" s="205">
        <f t="shared" si="1"/>
        <v>6047</v>
      </c>
      <c r="B93" s="215" t="s">
        <v>3203</v>
      </c>
      <c r="C93" s="216">
        <v>42</v>
      </c>
      <c r="D93" s="217">
        <v>27.5</v>
      </c>
      <c r="E93" s="218">
        <v>0.38</v>
      </c>
      <c r="F93" s="216">
        <v>42</v>
      </c>
      <c r="H93" s="219" t="s">
        <v>1545</v>
      </c>
      <c r="J93" s="217">
        <v>4.4000000953674316</v>
      </c>
      <c r="K93" s="218">
        <v>0.36</v>
      </c>
      <c r="L93" s="216">
        <v>39</v>
      </c>
      <c r="M93" s="216">
        <v>3</v>
      </c>
      <c r="N93" s="219" t="s">
        <v>2099</v>
      </c>
      <c r="O93" s="219" t="s">
        <v>2100</v>
      </c>
      <c r="P93" s="217">
        <v>8.5</v>
      </c>
      <c r="Q93" s="218">
        <v>0.39</v>
      </c>
      <c r="R93" s="216">
        <v>41</v>
      </c>
      <c r="S93" s="216">
        <v>1</v>
      </c>
      <c r="T93" s="219" t="s">
        <v>1744</v>
      </c>
      <c r="U93" s="219" t="s">
        <v>1745</v>
      </c>
      <c r="V93" s="217">
        <v>7.1999998092651367</v>
      </c>
      <c r="W93" s="218">
        <v>0.36</v>
      </c>
      <c r="X93" s="216">
        <v>42</v>
      </c>
      <c r="Z93" s="219" t="s">
        <v>1545</v>
      </c>
      <c r="AB93" s="217">
        <v>7.5</v>
      </c>
      <c r="AC93" s="218">
        <v>0.39</v>
      </c>
      <c r="AD93" s="216">
        <v>42</v>
      </c>
      <c r="AF93" s="219" t="s">
        <v>1545</v>
      </c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  <c r="DK93" s="202"/>
      <c r="DL93" s="202"/>
      <c r="DM93" s="202"/>
      <c r="DN93" s="202"/>
      <c r="DO93" s="202"/>
      <c r="DP93" s="202"/>
      <c r="DQ93" s="202"/>
      <c r="DR93" s="202"/>
      <c r="DS93" s="202"/>
      <c r="DT93" s="202"/>
      <c r="DU93" s="202"/>
      <c r="DV93" s="202"/>
      <c r="DW93" s="202"/>
      <c r="DX93" s="202"/>
      <c r="DY93" s="202"/>
      <c r="DZ93" s="202"/>
      <c r="EA93" s="202"/>
      <c r="EB93" s="202"/>
      <c r="EC93" s="202"/>
      <c r="ED93" s="202"/>
      <c r="EE93" s="202"/>
      <c r="EF93" s="202"/>
      <c r="EG93" s="202"/>
      <c r="EH93" s="202"/>
      <c r="EI93" s="202"/>
      <c r="EJ93" s="202"/>
      <c r="EK93" s="202"/>
      <c r="EL93" s="202"/>
      <c r="EM93" s="202"/>
      <c r="EN93" s="202"/>
      <c r="EO93" s="202"/>
      <c r="EP93" s="202"/>
      <c r="EQ93" s="202"/>
      <c r="ER93" s="202"/>
      <c r="ES93" s="202"/>
      <c r="ET93" s="202"/>
      <c r="EU93" s="202"/>
      <c r="EV93" s="202"/>
      <c r="EW93" s="202"/>
      <c r="EX93" s="202"/>
      <c r="EY93" s="202"/>
      <c r="EZ93" s="202"/>
      <c r="FA93" s="202"/>
      <c r="FB93" s="202"/>
      <c r="FC93" s="202"/>
      <c r="FD93" s="202"/>
      <c r="FE93" s="202"/>
      <c r="FF93" s="202"/>
      <c r="FG93" s="202"/>
      <c r="FH93" s="202"/>
      <c r="FI93" s="202"/>
      <c r="FJ93" s="202"/>
      <c r="FK93" s="202"/>
      <c r="FL93" s="202"/>
      <c r="FM93" s="202"/>
      <c r="FN93" s="202"/>
      <c r="FO93" s="202"/>
      <c r="FP93" s="202"/>
      <c r="FQ93" s="202"/>
      <c r="FR93" s="202"/>
      <c r="FS93" s="202"/>
      <c r="FT93" s="202"/>
      <c r="FU93" s="202"/>
      <c r="FV93" s="202"/>
      <c r="FW93" s="202"/>
      <c r="FX93" s="202"/>
      <c r="FY93" s="202"/>
      <c r="FZ93" s="202"/>
      <c r="GA93" s="202"/>
      <c r="GB93" s="202"/>
    </row>
    <row r="94" spans="1:184" x14ac:dyDescent="0.2">
      <c r="A94" s="205">
        <f t="shared" si="1"/>
        <v>6048</v>
      </c>
      <c r="B94" s="204" t="s">
        <v>3204</v>
      </c>
      <c r="C94" s="211">
        <v>96</v>
      </c>
      <c r="D94" s="212">
        <v>22.399999618530273</v>
      </c>
      <c r="E94" s="213">
        <v>0.31</v>
      </c>
      <c r="F94" s="211">
        <v>95</v>
      </c>
      <c r="G94" s="211">
        <v>1</v>
      </c>
      <c r="H94" s="214" t="s">
        <v>4484</v>
      </c>
      <c r="I94" s="214" t="s">
        <v>4485</v>
      </c>
      <c r="J94" s="212">
        <v>3.5999999046325684</v>
      </c>
      <c r="K94" s="213">
        <v>0.3</v>
      </c>
      <c r="L94" s="211">
        <v>95</v>
      </c>
      <c r="M94" s="211">
        <v>1</v>
      </c>
      <c r="N94" s="214" t="s">
        <v>4484</v>
      </c>
      <c r="O94" s="214" t="s">
        <v>4485</v>
      </c>
      <c r="P94" s="212">
        <v>6.6999998092651367</v>
      </c>
      <c r="Q94" s="213">
        <v>0.31</v>
      </c>
      <c r="R94" s="211">
        <v>95</v>
      </c>
      <c r="S94" s="211">
        <v>1</v>
      </c>
      <c r="T94" s="214" t="s">
        <v>4484</v>
      </c>
      <c r="U94" s="214" t="s">
        <v>4485</v>
      </c>
      <c r="V94" s="212">
        <v>5.9000000953674316</v>
      </c>
      <c r="W94" s="213">
        <v>0.28999999999999998</v>
      </c>
      <c r="X94" s="211">
        <v>95</v>
      </c>
      <c r="Y94" s="211">
        <v>1</v>
      </c>
      <c r="Z94" s="214" t="s">
        <v>4484</v>
      </c>
      <c r="AA94" s="214" t="s">
        <v>4485</v>
      </c>
      <c r="AB94" s="212">
        <v>6.3000001907348633</v>
      </c>
      <c r="AC94" s="213">
        <v>0.33</v>
      </c>
      <c r="AD94" s="211">
        <v>95</v>
      </c>
      <c r="AE94" s="211">
        <v>1</v>
      </c>
      <c r="AF94" s="214" t="s">
        <v>4484</v>
      </c>
      <c r="AG94" s="214" t="s">
        <v>4485</v>
      </c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  <c r="DK94" s="202"/>
      <c r="DL94" s="202"/>
      <c r="DM94" s="202"/>
      <c r="DN94" s="202"/>
      <c r="DO94" s="202"/>
      <c r="DP94" s="202"/>
      <c r="DQ94" s="202"/>
      <c r="DR94" s="202"/>
      <c r="DS94" s="202"/>
      <c r="DT94" s="202"/>
      <c r="DU94" s="202"/>
      <c r="DV94" s="202"/>
      <c r="DW94" s="202"/>
      <c r="DX94" s="202"/>
      <c r="DY94" s="202"/>
      <c r="DZ94" s="202"/>
      <c r="EA94" s="202"/>
      <c r="EB94" s="202"/>
      <c r="EC94" s="202"/>
      <c r="ED94" s="202"/>
      <c r="EE94" s="202"/>
      <c r="EF94" s="202"/>
      <c r="EG94" s="202"/>
      <c r="EH94" s="202"/>
      <c r="EI94" s="202"/>
      <c r="EJ94" s="202"/>
      <c r="EK94" s="202"/>
      <c r="EL94" s="202"/>
      <c r="EM94" s="202"/>
      <c r="EN94" s="202"/>
      <c r="EO94" s="202"/>
      <c r="EP94" s="202"/>
      <c r="EQ94" s="202"/>
      <c r="ER94" s="202"/>
      <c r="ES94" s="202"/>
      <c r="ET94" s="202"/>
      <c r="EU94" s="202"/>
      <c r="EV94" s="202"/>
      <c r="EW94" s="202"/>
      <c r="EX94" s="202"/>
      <c r="EY94" s="202"/>
      <c r="EZ94" s="202"/>
      <c r="FA94" s="202"/>
      <c r="FB94" s="202"/>
      <c r="FC94" s="202"/>
      <c r="FD94" s="202"/>
      <c r="FE94" s="202"/>
      <c r="FF94" s="202"/>
      <c r="FG94" s="202"/>
      <c r="FH94" s="202"/>
      <c r="FI94" s="202"/>
      <c r="FJ94" s="202"/>
      <c r="FK94" s="202"/>
      <c r="FL94" s="202"/>
      <c r="FM94" s="202"/>
      <c r="FN94" s="202"/>
      <c r="FO94" s="202"/>
      <c r="FP94" s="202"/>
      <c r="FQ94" s="202"/>
      <c r="FR94" s="202"/>
      <c r="FS94" s="202"/>
      <c r="FT94" s="202"/>
      <c r="FU94" s="202"/>
      <c r="FV94" s="202"/>
      <c r="FW94" s="202"/>
      <c r="FX94" s="202"/>
      <c r="FY94" s="202"/>
      <c r="FZ94" s="202"/>
      <c r="GA94" s="202"/>
      <c r="GB94" s="202"/>
    </row>
    <row r="95" spans="1:184" x14ac:dyDescent="0.2">
      <c r="A95" s="205">
        <f t="shared" si="1"/>
        <v>6049</v>
      </c>
      <c r="B95" s="215" t="s">
        <v>3205</v>
      </c>
      <c r="C95" s="216">
        <v>53</v>
      </c>
      <c r="D95" s="217">
        <v>21.5</v>
      </c>
      <c r="E95" s="218">
        <v>0.28999999999999998</v>
      </c>
      <c r="F95" s="216">
        <v>53</v>
      </c>
      <c r="H95" s="219" t="s">
        <v>1545</v>
      </c>
      <c r="J95" s="217">
        <v>3.4000000953674316</v>
      </c>
      <c r="K95" s="218">
        <v>0.28000000000000003</v>
      </c>
      <c r="L95" s="216">
        <v>53</v>
      </c>
      <c r="N95" s="219" t="s">
        <v>1545</v>
      </c>
      <c r="P95" s="217">
        <v>6.5999999046325684</v>
      </c>
      <c r="Q95" s="218">
        <v>0.3</v>
      </c>
      <c r="R95" s="216">
        <v>53</v>
      </c>
      <c r="T95" s="219" t="s">
        <v>1545</v>
      </c>
      <c r="V95" s="217">
        <v>5.4000000953674316</v>
      </c>
      <c r="W95" s="218">
        <v>0.27</v>
      </c>
      <c r="X95" s="216">
        <v>53</v>
      </c>
      <c r="Z95" s="219" t="s">
        <v>1545</v>
      </c>
      <c r="AB95" s="217">
        <v>6.0999999046325684</v>
      </c>
      <c r="AC95" s="218">
        <v>0.32</v>
      </c>
      <c r="AD95" s="216">
        <v>53</v>
      </c>
      <c r="AF95" s="219" t="s">
        <v>1545</v>
      </c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  <c r="DK95" s="202"/>
      <c r="DL95" s="202"/>
      <c r="DM95" s="202"/>
      <c r="DN95" s="202"/>
      <c r="DO95" s="202"/>
      <c r="DP95" s="202"/>
      <c r="DQ95" s="202"/>
      <c r="DR95" s="202"/>
      <c r="DS95" s="202"/>
      <c r="DT95" s="202"/>
      <c r="DU95" s="202"/>
      <c r="DV95" s="202"/>
      <c r="DW95" s="202"/>
      <c r="DX95" s="202"/>
      <c r="DY95" s="202"/>
      <c r="DZ95" s="202"/>
      <c r="EA95" s="202"/>
      <c r="EB95" s="202"/>
      <c r="EC95" s="202"/>
      <c r="ED95" s="202"/>
      <c r="EE95" s="202"/>
      <c r="EF95" s="202"/>
      <c r="EG95" s="202"/>
      <c r="EH95" s="202"/>
      <c r="EI95" s="202"/>
      <c r="EJ95" s="202"/>
      <c r="EK95" s="202"/>
      <c r="EL95" s="202"/>
      <c r="EM95" s="202"/>
      <c r="EN95" s="202"/>
      <c r="EO95" s="202"/>
      <c r="EP95" s="202"/>
      <c r="EQ95" s="202"/>
      <c r="ER95" s="202"/>
      <c r="ES95" s="202"/>
      <c r="ET95" s="202"/>
      <c r="EU95" s="202"/>
      <c r="EV95" s="202"/>
      <c r="EW95" s="202"/>
      <c r="EX95" s="202"/>
      <c r="EY95" s="202"/>
      <c r="EZ95" s="202"/>
      <c r="FA95" s="202"/>
      <c r="FB95" s="202"/>
      <c r="FC95" s="202"/>
      <c r="FD95" s="202"/>
      <c r="FE95" s="202"/>
      <c r="FF95" s="202"/>
      <c r="FG95" s="202"/>
      <c r="FH95" s="202"/>
      <c r="FI95" s="202"/>
      <c r="FJ95" s="202"/>
      <c r="FK95" s="202"/>
      <c r="FL95" s="202"/>
      <c r="FM95" s="202"/>
      <c r="FN95" s="202"/>
      <c r="FO95" s="202"/>
      <c r="FP95" s="202"/>
      <c r="FQ95" s="202"/>
      <c r="FR95" s="202"/>
      <c r="FS95" s="202"/>
      <c r="FT95" s="202"/>
      <c r="FU95" s="202"/>
      <c r="FV95" s="202"/>
      <c r="FW95" s="202"/>
      <c r="FX95" s="202"/>
      <c r="FY95" s="202"/>
      <c r="FZ95" s="202"/>
      <c r="GA95" s="202"/>
      <c r="GB95" s="202"/>
    </row>
    <row r="96" spans="1:184" x14ac:dyDescent="0.2">
      <c r="A96" s="205">
        <f t="shared" si="1"/>
        <v>6051</v>
      </c>
      <c r="B96" s="204" t="s">
        <v>3206</v>
      </c>
      <c r="C96" s="211">
        <v>167</v>
      </c>
      <c r="D96" s="212">
        <v>19.299999237060547</v>
      </c>
      <c r="E96" s="213">
        <v>0.26</v>
      </c>
      <c r="F96" s="211">
        <v>167</v>
      </c>
      <c r="H96" s="214" t="s">
        <v>1545</v>
      </c>
      <c r="J96" s="212">
        <v>3.5</v>
      </c>
      <c r="K96" s="213">
        <v>0.28999999999999998</v>
      </c>
      <c r="L96" s="211">
        <v>166</v>
      </c>
      <c r="M96" s="211">
        <v>1</v>
      </c>
      <c r="N96" s="214" t="s">
        <v>5060</v>
      </c>
      <c r="O96" s="214" t="s">
        <v>5061</v>
      </c>
      <c r="P96" s="212">
        <v>5.8000001907348633</v>
      </c>
      <c r="Q96" s="213">
        <v>0.26</v>
      </c>
      <c r="R96" s="211">
        <v>167</v>
      </c>
      <c r="T96" s="214" t="s">
        <v>1545</v>
      </c>
      <c r="V96" s="212">
        <v>4.5999999046325684</v>
      </c>
      <c r="W96" s="213">
        <v>0.23</v>
      </c>
      <c r="X96" s="211">
        <v>166</v>
      </c>
      <c r="Y96" s="211">
        <v>1</v>
      </c>
      <c r="Z96" s="214" t="s">
        <v>5060</v>
      </c>
      <c r="AA96" s="214" t="s">
        <v>5061</v>
      </c>
      <c r="AB96" s="212">
        <v>5.3000001907348633</v>
      </c>
      <c r="AC96" s="213">
        <v>0.28000000000000003</v>
      </c>
      <c r="AD96" s="211">
        <v>167</v>
      </c>
      <c r="AF96" s="214" t="s">
        <v>1545</v>
      </c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  <c r="DK96" s="202"/>
      <c r="DL96" s="202"/>
      <c r="DM96" s="202"/>
      <c r="DN96" s="202"/>
      <c r="DO96" s="202"/>
      <c r="DP96" s="202"/>
      <c r="DQ96" s="202"/>
      <c r="DR96" s="202"/>
      <c r="DS96" s="202"/>
      <c r="DT96" s="202"/>
      <c r="DU96" s="202"/>
      <c r="DV96" s="202"/>
      <c r="DW96" s="202"/>
      <c r="DX96" s="202"/>
      <c r="DY96" s="202"/>
      <c r="DZ96" s="202"/>
      <c r="EA96" s="202"/>
      <c r="EB96" s="202"/>
      <c r="EC96" s="202"/>
      <c r="ED96" s="202"/>
      <c r="EE96" s="202"/>
      <c r="EF96" s="202"/>
      <c r="EG96" s="202"/>
      <c r="EH96" s="202"/>
      <c r="EI96" s="202"/>
      <c r="EJ96" s="202"/>
      <c r="EK96" s="202"/>
      <c r="EL96" s="202"/>
      <c r="EM96" s="202"/>
      <c r="EN96" s="202"/>
      <c r="EO96" s="202"/>
      <c r="EP96" s="202"/>
      <c r="EQ96" s="202"/>
      <c r="ER96" s="202"/>
      <c r="ES96" s="202"/>
      <c r="ET96" s="202"/>
      <c r="EU96" s="202"/>
      <c r="EV96" s="202"/>
      <c r="EW96" s="202"/>
      <c r="EX96" s="202"/>
      <c r="EY96" s="202"/>
      <c r="EZ96" s="202"/>
      <c r="FA96" s="202"/>
      <c r="FB96" s="202"/>
      <c r="FC96" s="202"/>
      <c r="FD96" s="202"/>
      <c r="FE96" s="202"/>
      <c r="FF96" s="202"/>
      <c r="FG96" s="202"/>
      <c r="FH96" s="202"/>
      <c r="FI96" s="202"/>
      <c r="FJ96" s="202"/>
      <c r="FK96" s="202"/>
      <c r="FL96" s="202"/>
      <c r="FM96" s="202"/>
      <c r="FN96" s="202"/>
      <c r="FO96" s="202"/>
      <c r="FP96" s="202"/>
      <c r="FQ96" s="202"/>
      <c r="FR96" s="202"/>
      <c r="FS96" s="202"/>
      <c r="FT96" s="202"/>
      <c r="FU96" s="202"/>
      <c r="FV96" s="202"/>
      <c r="FW96" s="202"/>
      <c r="FX96" s="202"/>
      <c r="FY96" s="202"/>
      <c r="FZ96" s="202"/>
      <c r="GA96" s="202"/>
      <c r="GB96" s="202"/>
    </row>
    <row r="97" spans="1:184" x14ac:dyDescent="0.2">
      <c r="A97" s="205">
        <f t="shared" si="1"/>
        <v>6052</v>
      </c>
      <c r="B97" s="215" t="s">
        <v>3215</v>
      </c>
      <c r="C97" s="216">
        <v>425</v>
      </c>
      <c r="D97" s="217">
        <v>29</v>
      </c>
      <c r="E97" s="218">
        <v>0.4</v>
      </c>
      <c r="F97" s="216">
        <v>407</v>
      </c>
      <c r="G97" s="216">
        <v>18</v>
      </c>
      <c r="H97" s="219" t="s">
        <v>2450</v>
      </c>
      <c r="I97" s="219" t="s">
        <v>2451</v>
      </c>
      <c r="J97" s="217">
        <v>4.5999999046325684</v>
      </c>
      <c r="K97" s="218">
        <v>0.38</v>
      </c>
      <c r="L97" s="216">
        <v>393</v>
      </c>
      <c r="M97" s="216">
        <v>32</v>
      </c>
      <c r="N97" s="219" t="s">
        <v>2010</v>
      </c>
      <c r="O97" s="219" t="s">
        <v>2011</v>
      </c>
      <c r="P97" s="217">
        <v>8.8999996185302734</v>
      </c>
      <c r="Q97" s="218">
        <v>0.4</v>
      </c>
      <c r="R97" s="216">
        <v>401</v>
      </c>
      <c r="S97" s="216">
        <v>24</v>
      </c>
      <c r="T97" s="219" t="s">
        <v>3028</v>
      </c>
      <c r="U97" s="219" t="s">
        <v>3029</v>
      </c>
      <c r="V97" s="217">
        <v>7.9000000953674316</v>
      </c>
      <c r="W97" s="218">
        <v>0.4</v>
      </c>
      <c r="X97" s="216">
        <v>388</v>
      </c>
      <c r="Y97" s="216">
        <v>37</v>
      </c>
      <c r="Z97" s="219" t="s">
        <v>5062</v>
      </c>
      <c r="AA97" s="219" t="s">
        <v>5063</v>
      </c>
      <c r="AB97" s="217">
        <v>7.5999999046325684</v>
      </c>
      <c r="AC97" s="218">
        <v>0.4</v>
      </c>
      <c r="AD97" s="216">
        <v>406</v>
      </c>
      <c r="AE97" s="216">
        <v>19</v>
      </c>
      <c r="AF97" s="219" t="s">
        <v>5064</v>
      </c>
      <c r="AG97" s="219" t="s">
        <v>5065</v>
      </c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  <c r="DK97" s="202"/>
      <c r="DL97" s="202"/>
      <c r="DM97" s="202"/>
      <c r="DN97" s="202"/>
      <c r="DO97" s="202"/>
      <c r="DP97" s="202"/>
      <c r="DQ97" s="202"/>
      <c r="DR97" s="202"/>
      <c r="DS97" s="202"/>
      <c r="DT97" s="202"/>
      <c r="DU97" s="202"/>
      <c r="DV97" s="202"/>
      <c r="DW97" s="202"/>
      <c r="DX97" s="202"/>
      <c r="DY97" s="202"/>
      <c r="DZ97" s="202"/>
      <c r="EA97" s="202"/>
      <c r="EB97" s="202"/>
      <c r="EC97" s="202"/>
      <c r="ED97" s="202"/>
      <c r="EE97" s="202"/>
      <c r="EF97" s="202"/>
      <c r="EG97" s="202"/>
      <c r="EH97" s="202"/>
      <c r="EI97" s="202"/>
      <c r="EJ97" s="202"/>
      <c r="EK97" s="202"/>
      <c r="EL97" s="202"/>
      <c r="EM97" s="202"/>
      <c r="EN97" s="202"/>
      <c r="EO97" s="202"/>
      <c r="EP97" s="202"/>
      <c r="EQ97" s="202"/>
      <c r="ER97" s="202"/>
      <c r="ES97" s="202"/>
      <c r="ET97" s="202"/>
      <c r="EU97" s="202"/>
      <c r="EV97" s="202"/>
      <c r="EW97" s="202"/>
      <c r="EX97" s="202"/>
      <c r="EY97" s="202"/>
      <c r="EZ97" s="202"/>
      <c r="FA97" s="202"/>
      <c r="FB97" s="202"/>
      <c r="FC97" s="202"/>
      <c r="FD97" s="202"/>
      <c r="FE97" s="202"/>
      <c r="FF97" s="202"/>
      <c r="FG97" s="202"/>
      <c r="FH97" s="202"/>
      <c r="FI97" s="202"/>
      <c r="FJ97" s="202"/>
      <c r="FK97" s="202"/>
      <c r="FL97" s="202"/>
      <c r="FM97" s="202"/>
      <c r="FN97" s="202"/>
      <c r="FO97" s="202"/>
      <c r="FP97" s="202"/>
      <c r="FQ97" s="202"/>
      <c r="FR97" s="202"/>
      <c r="FS97" s="202"/>
      <c r="FT97" s="202"/>
      <c r="FU97" s="202"/>
      <c r="FV97" s="202"/>
      <c r="FW97" s="202"/>
      <c r="FX97" s="202"/>
      <c r="FY97" s="202"/>
      <c r="FZ97" s="202"/>
      <c r="GA97" s="202"/>
      <c r="GB97" s="202"/>
    </row>
    <row r="98" spans="1:184" x14ac:dyDescent="0.2">
      <c r="A98" s="205">
        <f t="shared" si="1"/>
        <v>6053</v>
      </c>
      <c r="B98" s="204" t="s">
        <v>3224</v>
      </c>
      <c r="C98" s="211">
        <v>9</v>
      </c>
      <c r="D98" s="212">
        <v>33</v>
      </c>
      <c r="E98" s="213">
        <v>0.45</v>
      </c>
      <c r="F98" s="211">
        <v>9</v>
      </c>
      <c r="H98" s="214" t="s">
        <v>1545</v>
      </c>
      <c r="J98" s="212">
        <v>5.5999999046325684</v>
      </c>
      <c r="K98" s="213">
        <v>0.46</v>
      </c>
      <c r="L98" s="211">
        <v>9</v>
      </c>
      <c r="N98" s="214" t="s">
        <v>1545</v>
      </c>
      <c r="P98" s="212">
        <v>9.8999996185302734</v>
      </c>
      <c r="Q98" s="213">
        <v>0.45</v>
      </c>
      <c r="R98" s="211">
        <v>9</v>
      </c>
      <c r="T98" s="214" t="s">
        <v>1545</v>
      </c>
      <c r="V98" s="212">
        <v>9</v>
      </c>
      <c r="W98" s="213">
        <v>0.45</v>
      </c>
      <c r="X98" s="211">
        <v>9</v>
      </c>
      <c r="Z98" s="214" t="s">
        <v>1545</v>
      </c>
      <c r="AB98" s="212">
        <v>8.6000003814697266</v>
      </c>
      <c r="AC98" s="213">
        <v>0.45</v>
      </c>
      <c r="AD98" s="211">
        <v>9</v>
      </c>
      <c r="AF98" s="214" t="s">
        <v>1545</v>
      </c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  <c r="DK98" s="202"/>
      <c r="DL98" s="202"/>
      <c r="DM98" s="202"/>
      <c r="DN98" s="202"/>
      <c r="DO98" s="202"/>
      <c r="DP98" s="202"/>
      <c r="DQ98" s="202"/>
      <c r="DR98" s="202"/>
      <c r="DS98" s="202"/>
      <c r="DT98" s="202"/>
      <c r="DU98" s="202"/>
      <c r="DV98" s="202"/>
      <c r="DW98" s="202"/>
      <c r="DX98" s="202"/>
      <c r="DY98" s="202"/>
      <c r="DZ98" s="202"/>
      <c r="EA98" s="202"/>
      <c r="EB98" s="202"/>
      <c r="EC98" s="202"/>
      <c r="ED98" s="202"/>
      <c r="EE98" s="202"/>
      <c r="EF98" s="202"/>
      <c r="EG98" s="202"/>
      <c r="EH98" s="202"/>
      <c r="EI98" s="202"/>
      <c r="EJ98" s="202"/>
      <c r="EK98" s="202"/>
      <c r="EL98" s="202"/>
      <c r="EM98" s="202"/>
      <c r="EN98" s="202"/>
      <c r="EO98" s="202"/>
      <c r="EP98" s="202"/>
      <c r="EQ98" s="202"/>
      <c r="ER98" s="202"/>
      <c r="ES98" s="202"/>
      <c r="ET98" s="202"/>
      <c r="EU98" s="202"/>
      <c r="EV98" s="202"/>
      <c r="EW98" s="202"/>
      <c r="EX98" s="202"/>
      <c r="EY98" s="202"/>
      <c r="EZ98" s="202"/>
      <c r="FA98" s="202"/>
      <c r="FB98" s="202"/>
      <c r="FC98" s="202"/>
      <c r="FD98" s="202"/>
      <c r="FE98" s="202"/>
      <c r="FF98" s="202"/>
      <c r="FG98" s="202"/>
      <c r="FH98" s="202"/>
      <c r="FI98" s="202"/>
      <c r="FJ98" s="202"/>
      <c r="FK98" s="202"/>
      <c r="FL98" s="202"/>
      <c r="FM98" s="202"/>
      <c r="FN98" s="202"/>
      <c r="FO98" s="202"/>
      <c r="FP98" s="202"/>
      <c r="FQ98" s="202"/>
      <c r="FR98" s="202"/>
      <c r="FS98" s="202"/>
      <c r="FT98" s="202"/>
      <c r="FU98" s="202"/>
      <c r="FV98" s="202"/>
      <c r="FW98" s="202"/>
      <c r="FX98" s="202"/>
      <c r="FY98" s="202"/>
      <c r="FZ98" s="202"/>
      <c r="GA98" s="202"/>
      <c r="GB98" s="202"/>
    </row>
    <row r="99" spans="1:184" x14ac:dyDescent="0.2">
      <c r="A99" s="205">
        <f t="shared" si="1"/>
        <v>6060</v>
      </c>
      <c r="B99" s="215" t="s">
        <v>3225</v>
      </c>
      <c r="C99" s="216">
        <v>113</v>
      </c>
      <c r="D99" s="217">
        <v>30.100000381469727</v>
      </c>
      <c r="E99" s="218">
        <v>0.41</v>
      </c>
      <c r="F99" s="216">
        <v>109</v>
      </c>
      <c r="G99" s="216">
        <v>4</v>
      </c>
      <c r="H99" s="219" t="s">
        <v>1903</v>
      </c>
      <c r="I99" s="219" t="s">
        <v>1904</v>
      </c>
      <c r="J99" s="217">
        <v>4.8000001907348633</v>
      </c>
      <c r="K99" s="218">
        <v>0.4</v>
      </c>
      <c r="L99" s="216">
        <v>107</v>
      </c>
      <c r="M99" s="216">
        <v>6</v>
      </c>
      <c r="N99" s="219" t="s">
        <v>3056</v>
      </c>
      <c r="O99" s="219" t="s">
        <v>3057</v>
      </c>
      <c r="P99" s="217">
        <v>9</v>
      </c>
      <c r="Q99" s="218">
        <v>0.41</v>
      </c>
      <c r="R99" s="216">
        <v>109</v>
      </c>
      <c r="S99" s="216">
        <v>4</v>
      </c>
      <c r="T99" s="219" t="s">
        <v>1903</v>
      </c>
      <c r="U99" s="219" t="s">
        <v>1904</v>
      </c>
      <c r="V99" s="217">
        <v>8.3999996185302734</v>
      </c>
      <c r="W99" s="218">
        <v>0.42</v>
      </c>
      <c r="X99" s="216">
        <v>102</v>
      </c>
      <c r="Y99" s="216">
        <v>11</v>
      </c>
      <c r="Z99" s="219" t="s">
        <v>3175</v>
      </c>
      <c r="AA99" s="219" t="s">
        <v>3176</v>
      </c>
      <c r="AB99" s="217">
        <v>7.9000000953674316</v>
      </c>
      <c r="AC99" s="218">
        <v>0.42</v>
      </c>
      <c r="AD99" s="216">
        <v>105</v>
      </c>
      <c r="AE99" s="216">
        <v>8</v>
      </c>
      <c r="AF99" s="219" t="s">
        <v>3629</v>
      </c>
      <c r="AG99" s="219" t="s">
        <v>3630</v>
      </c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  <c r="DK99" s="202"/>
      <c r="DL99" s="202"/>
      <c r="DM99" s="202"/>
      <c r="DN99" s="202"/>
      <c r="DO99" s="202"/>
      <c r="DP99" s="202"/>
      <c r="DQ99" s="202"/>
      <c r="DR99" s="202"/>
      <c r="DS99" s="202"/>
      <c r="DT99" s="202"/>
      <c r="DU99" s="202"/>
      <c r="DV99" s="202"/>
      <c r="DW99" s="202"/>
      <c r="DX99" s="202"/>
      <c r="DY99" s="202"/>
      <c r="DZ99" s="202"/>
      <c r="EA99" s="202"/>
      <c r="EB99" s="202"/>
      <c r="EC99" s="202"/>
      <c r="ED99" s="202"/>
      <c r="EE99" s="202"/>
      <c r="EF99" s="202"/>
      <c r="EG99" s="202"/>
      <c r="EH99" s="202"/>
      <c r="EI99" s="202"/>
      <c r="EJ99" s="202"/>
      <c r="EK99" s="202"/>
      <c r="EL99" s="202"/>
      <c r="EM99" s="202"/>
      <c r="EN99" s="202"/>
      <c r="EO99" s="202"/>
      <c r="EP99" s="202"/>
      <c r="EQ99" s="202"/>
      <c r="ER99" s="202"/>
      <c r="ES99" s="202"/>
      <c r="ET99" s="202"/>
      <c r="EU99" s="202"/>
      <c r="EV99" s="202"/>
      <c r="EW99" s="202"/>
      <c r="EX99" s="202"/>
      <c r="EY99" s="202"/>
      <c r="EZ99" s="202"/>
      <c r="FA99" s="202"/>
      <c r="FB99" s="202"/>
      <c r="FC99" s="202"/>
      <c r="FD99" s="202"/>
      <c r="FE99" s="202"/>
      <c r="FF99" s="202"/>
      <c r="FG99" s="202"/>
      <c r="FH99" s="202"/>
      <c r="FI99" s="202"/>
      <c r="FJ99" s="202"/>
      <c r="FK99" s="202"/>
      <c r="FL99" s="202"/>
      <c r="FM99" s="202"/>
      <c r="FN99" s="202"/>
      <c r="FO99" s="202"/>
      <c r="FP99" s="202"/>
      <c r="FQ99" s="202"/>
      <c r="FR99" s="202"/>
      <c r="FS99" s="202"/>
      <c r="FT99" s="202"/>
      <c r="FU99" s="202"/>
      <c r="FV99" s="202"/>
      <c r="FW99" s="202"/>
      <c r="FX99" s="202"/>
      <c r="FY99" s="202"/>
      <c r="FZ99" s="202"/>
      <c r="GA99" s="202"/>
      <c r="GB99" s="202"/>
    </row>
    <row r="100" spans="1:184" x14ac:dyDescent="0.2">
      <c r="A100" s="205">
        <f t="shared" si="1"/>
        <v>6061</v>
      </c>
      <c r="B100" s="204" t="s">
        <v>3228</v>
      </c>
      <c r="C100" s="211">
        <v>135</v>
      </c>
      <c r="D100" s="212">
        <v>24.899999618530273</v>
      </c>
      <c r="E100" s="213">
        <v>0.34</v>
      </c>
      <c r="F100" s="211">
        <v>133</v>
      </c>
      <c r="G100" s="211">
        <v>2</v>
      </c>
      <c r="H100" s="214" t="s">
        <v>2308</v>
      </c>
      <c r="I100" s="214" t="s">
        <v>2309</v>
      </c>
      <c r="J100" s="212">
        <v>4.1999998092651367</v>
      </c>
      <c r="K100" s="213">
        <v>0.35</v>
      </c>
      <c r="L100" s="211">
        <v>131</v>
      </c>
      <c r="M100" s="211">
        <v>4</v>
      </c>
      <c r="N100" s="214" t="s">
        <v>1954</v>
      </c>
      <c r="O100" s="214" t="s">
        <v>1955</v>
      </c>
      <c r="P100" s="212">
        <v>7.3000001907348633</v>
      </c>
      <c r="Q100" s="213">
        <v>0.33</v>
      </c>
      <c r="R100" s="211">
        <v>131</v>
      </c>
      <c r="S100" s="211">
        <v>4</v>
      </c>
      <c r="T100" s="214" t="s">
        <v>1954</v>
      </c>
      <c r="U100" s="214" t="s">
        <v>1955</v>
      </c>
      <c r="V100" s="212">
        <v>7.1999998092651367</v>
      </c>
      <c r="W100" s="213">
        <v>0.36</v>
      </c>
      <c r="X100" s="211">
        <v>132</v>
      </c>
      <c r="Y100" s="211">
        <v>3</v>
      </c>
      <c r="Z100" s="214" t="s">
        <v>2306</v>
      </c>
      <c r="AA100" s="214" t="s">
        <v>2307</v>
      </c>
      <c r="AB100" s="212">
        <v>6.3000001907348633</v>
      </c>
      <c r="AC100" s="213">
        <v>0.33</v>
      </c>
      <c r="AD100" s="211">
        <v>135</v>
      </c>
      <c r="AF100" s="214" t="s">
        <v>1545</v>
      </c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  <c r="DK100" s="202"/>
      <c r="DL100" s="202"/>
      <c r="DM100" s="202"/>
      <c r="DN100" s="202"/>
      <c r="DO100" s="202"/>
      <c r="DP100" s="202"/>
      <c r="DQ100" s="202"/>
      <c r="DR100" s="202"/>
      <c r="DS100" s="202"/>
      <c r="DT100" s="202"/>
      <c r="DU100" s="202"/>
      <c r="DV100" s="202"/>
      <c r="DW100" s="202"/>
      <c r="DX100" s="202"/>
      <c r="DY100" s="202"/>
      <c r="DZ100" s="202"/>
      <c r="EA100" s="202"/>
      <c r="EB100" s="202"/>
      <c r="EC100" s="202"/>
      <c r="ED100" s="202"/>
      <c r="EE100" s="202"/>
      <c r="EF100" s="202"/>
      <c r="EG100" s="202"/>
      <c r="EH100" s="202"/>
      <c r="EI100" s="202"/>
      <c r="EJ100" s="202"/>
      <c r="EK100" s="202"/>
      <c r="EL100" s="202"/>
      <c r="EM100" s="202"/>
      <c r="EN100" s="202"/>
      <c r="EO100" s="202"/>
      <c r="EP100" s="202"/>
      <c r="EQ100" s="202"/>
      <c r="ER100" s="202"/>
      <c r="ES100" s="202"/>
      <c r="ET100" s="202"/>
      <c r="EU100" s="202"/>
      <c r="EV100" s="202"/>
      <c r="EW100" s="202"/>
      <c r="EX100" s="202"/>
      <c r="EY100" s="202"/>
      <c r="EZ100" s="202"/>
      <c r="FA100" s="202"/>
      <c r="FB100" s="202"/>
      <c r="FC100" s="202"/>
      <c r="FD100" s="202"/>
      <c r="FE100" s="202"/>
      <c r="FF100" s="202"/>
      <c r="FG100" s="202"/>
      <c r="FH100" s="202"/>
      <c r="FI100" s="202"/>
      <c r="FJ100" s="202"/>
      <c r="FK100" s="202"/>
      <c r="FL100" s="202"/>
      <c r="FM100" s="202"/>
      <c r="FN100" s="202"/>
      <c r="FO100" s="202"/>
      <c r="FP100" s="202"/>
      <c r="FQ100" s="202"/>
      <c r="FR100" s="202"/>
      <c r="FS100" s="202"/>
      <c r="FT100" s="202"/>
      <c r="FU100" s="202"/>
      <c r="FV100" s="202"/>
      <c r="FW100" s="202"/>
      <c r="FX100" s="202"/>
      <c r="FY100" s="202"/>
      <c r="FZ100" s="202"/>
      <c r="GA100" s="202"/>
      <c r="GB100" s="202"/>
    </row>
    <row r="101" spans="1:184" x14ac:dyDescent="0.2">
      <c r="A101" s="205">
        <f t="shared" si="1"/>
        <v>6070</v>
      </c>
      <c r="B101" s="215" t="s">
        <v>3231</v>
      </c>
      <c r="C101" s="216">
        <v>160</v>
      </c>
      <c r="D101" s="217">
        <v>25.5</v>
      </c>
      <c r="E101" s="218">
        <v>0.35</v>
      </c>
      <c r="F101" s="216">
        <v>157</v>
      </c>
      <c r="G101" s="216">
        <v>3</v>
      </c>
      <c r="H101" s="219" t="s">
        <v>3936</v>
      </c>
      <c r="I101" s="219" t="s">
        <v>3937</v>
      </c>
      <c r="J101" s="217">
        <v>4.0999999046325684</v>
      </c>
      <c r="K101" s="218">
        <v>0.35</v>
      </c>
      <c r="L101" s="216">
        <v>150</v>
      </c>
      <c r="M101" s="216">
        <v>10</v>
      </c>
      <c r="N101" s="219" t="s">
        <v>2003</v>
      </c>
      <c r="O101" s="219" t="s">
        <v>2004</v>
      </c>
      <c r="P101" s="217">
        <v>7.9000000953674316</v>
      </c>
      <c r="Q101" s="218">
        <v>0.36</v>
      </c>
      <c r="R101" s="216">
        <v>154</v>
      </c>
      <c r="S101" s="216">
        <v>6</v>
      </c>
      <c r="T101" s="219" t="s">
        <v>3613</v>
      </c>
      <c r="U101" s="219" t="s">
        <v>3614</v>
      </c>
      <c r="V101" s="217">
        <v>6.9000000953674316</v>
      </c>
      <c r="W101" s="218">
        <v>0.34</v>
      </c>
      <c r="X101" s="216">
        <v>151</v>
      </c>
      <c r="Y101" s="216">
        <v>9</v>
      </c>
      <c r="Z101" s="219" t="s">
        <v>3124</v>
      </c>
      <c r="AA101" s="219" t="s">
        <v>3125</v>
      </c>
      <c r="AB101" s="217">
        <v>6.5999999046325684</v>
      </c>
      <c r="AC101" s="218">
        <v>0.35</v>
      </c>
      <c r="AD101" s="216">
        <v>160</v>
      </c>
      <c r="AF101" s="219" t="s">
        <v>1545</v>
      </c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  <c r="DK101" s="202"/>
      <c r="DL101" s="202"/>
      <c r="DM101" s="202"/>
      <c r="DN101" s="202"/>
      <c r="DO101" s="202"/>
      <c r="DP101" s="202"/>
      <c r="DQ101" s="202"/>
      <c r="DR101" s="202"/>
      <c r="DS101" s="202"/>
      <c r="DT101" s="202"/>
      <c r="DU101" s="202"/>
      <c r="DV101" s="202"/>
      <c r="DW101" s="202"/>
      <c r="DX101" s="202"/>
      <c r="DY101" s="202"/>
      <c r="DZ101" s="202"/>
      <c r="EA101" s="202"/>
      <c r="EB101" s="202"/>
      <c r="EC101" s="202"/>
      <c r="ED101" s="202"/>
      <c r="EE101" s="202"/>
      <c r="EF101" s="202"/>
      <c r="EG101" s="202"/>
      <c r="EH101" s="202"/>
      <c r="EI101" s="202"/>
      <c r="EJ101" s="202"/>
      <c r="EK101" s="202"/>
      <c r="EL101" s="202"/>
      <c r="EM101" s="202"/>
      <c r="EN101" s="202"/>
      <c r="EO101" s="202"/>
      <c r="EP101" s="202"/>
      <c r="EQ101" s="202"/>
      <c r="ER101" s="202"/>
      <c r="ES101" s="202"/>
      <c r="ET101" s="202"/>
      <c r="EU101" s="202"/>
      <c r="EV101" s="202"/>
      <c r="EW101" s="202"/>
      <c r="EX101" s="202"/>
      <c r="EY101" s="202"/>
      <c r="EZ101" s="202"/>
      <c r="FA101" s="202"/>
      <c r="FB101" s="202"/>
      <c r="FC101" s="202"/>
      <c r="FD101" s="202"/>
      <c r="FE101" s="202"/>
      <c r="FF101" s="202"/>
      <c r="FG101" s="202"/>
      <c r="FH101" s="202"/>
      <c r="FI101" s="202"/>
      <c r="FJ101" s="202"/>
      <c r="FK101" s="202"/>
      <c r="FL101" s="202"/>
      <c r="FM101" s="202"/>
      <c r="FN101" s="202"/>
      <c r="FO101" s="202"/>
      <c r="FP101" s="202"/>
      <c r="FQ101" s="202"/>
      <c r="FR101" s="202"/>
      <c r="FS101" s="202"/>
      <c r="FT101" s="202"/>
      <c r="FU101" s="202"/>
      <c r="FV101" s="202"/>
      <c r="FW101" s="202"/>
      <c r="FX101" s="202"/>
      <c r="FY101" s="202"/>
      <c r="FZ101" s="202"/>
      <c r="GA101" s="202"/>
      <c r="GB101" s="202"/>
    </row>
    <row r="102" spans="1:184" x14ac:dyDescent="0.2">
      <c r="A102" s="205">
        <f t="shared" si="1"/>
        <v>6071</v>
      </c>
      <c r="B102" s="204" t="s">
        <v>3234</v>
      </c>
      <c r="C102" s="211">
        <v>253</v>
      </c>
      <c r="D102" s="212">
        <v>37</v>
      </c>
      <c r="E102" s="213">
        <v>0.51</v>
      </c>
      <c r="F102" s="211">
        <v>225</v>
      </c>
      <c r="G102" s="211">
        <v>28</v>
      </c>
      <c r="H102" s="214" t="s">
        <v>5066</v>
      </c>
      <c r="I102" s="214" t="s">
        <v>5067</v>
      </c>
      <c r="J102" s="212">
        <v>5.6999998092651367</v>
      </c>
      <c r="K102" s="213">
        <v>0.47</v>
      </c>
      <c r="L102" s="211">
        <v>217</v>
      </c>
      <c r="M102" s="211">
        <v>36</v>
      </c>
      <c r="N102" s="214" t="s">
        <v>5068</v>
      </c>
      <c r="O102" s="214" t="s">
        <v>5069</v>
      </c>
      <c r="P102" s="212">
        <v>12.300000190734863</v>
      </c>
      <c r="Q102" s="213">
        <v>0.56000000000000005</v>
      </c>
      <c r="R102" s="211">
        <v>190</v>
      </c>
      <c r="S102" s="211">
        <v>63</v>
      </c>
      <c r="T102" s="214" t="s">
        <v>5070</v>
      </c>
      <c r="U102" s="214" t="s">
        <v>5071</v>
      </c>
      <c r="V102" s="212">
        <v>9.8000001907348633</v>
      </c>
      <c r="W102" s="213">
        <v>0.49</v>
      </c>
      <c r="X102" s="211">
        <v>207</v>
      </c>
      <c r="Y102" s="211">
        <v>46</v>
      </c>
      <c r="Z102" s="214" t="s">
        <v>3697</v>
      </c>
      <c r="AA102" s="214" t="s">
        <v>3698</v>
      </c>
      <c r="AB102" s="212">
        <v>9.1999998092651367</v>
      </c>
      <c r="AC102" s="213">
        <v>0.48</v>
      </c>
      <c r="AD102" s="211">
        <v>236</v>
      </c>
      <c r="AE102" s="211">
        <v>17</v>
      </c>
      <c r="AF102" s="214" t="s">
        <v>2498</v>
      </c>
      <c r="AG102" s="214" t="s">
        <v>2499</v>
      </c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  <c r="DK102" s="202"/>
      <c r="DL102" s="202"/>
      <c r="DM102" s="202"/>
      <c r="DN102" s="202"/>
      <c r="DO102" s="202"/>
      <c r="DP102" s="202"/>
      <c r="DQ102" s="202"/>
      <c r="DR102" s="202"/>
      <c r="DS102" s="202"/>
      <c r="DT102" s="202"/>
      <c r="DU102" s="202"/>
      <c r="DV102" s="202"/>
      <c r="DW102" s="202"/>
      <c r="DX102" s="202"/>
      <c r="DY102" s="202"/>
      <c r="DZ102" s="202"/>
      <c r="EA102" s="202"/>
      <c r="EB102" s="202"/>
      <c r="EC102" s="202"/>
      <c r="ED102" s="202"/>
      <c r="EE102" s="202"/>
      <c r="EF102" s="202"/>
      <c r="EG102" s="202"/>
      <c r="EH102" s="202"/>
      <c r="EI102" s="202"/>
      <c r="EJ102" s="202"/>
      <c r="EK102" s="202"/>
      <c r="EL102" s="202"/>
      <c r="EM102" s="202"/>
      <c r="EN102" s="202"/>
      <c r="EO102" s="202"/>
      <c r="EP102" s="202"/>
      <c r="EQ102" s="202"/>
      <c r="ER102" s="202"/>
      <c r="ES102" s="202"/>
      <c r="ET102" s="202"/>
      <c r="EU102" s="202"/>
      <c r="EV102" s="202"/>
      <c r="EW102" s="202"/>
      <c r="EX102" s="202"/>
      <c r="EY102" s="202"/>
      <c r="EZ102" s="202"/>
      <c r="FA102" s="202"/>
      <c r="FB102" s="202"/>
      <c r="FC102" s="202"/>
      <c r="FD102" s="202"/>
      <c r="FE102" s="202"/>
      <c r="FF102" s="202"/>
      <c r="FG102" s="202"/>
      <c r="FH102" s="202"/>
      <c r="FI102" s="202"/>
      <c r="FJ102" s="202"/>
      <c r="FK102" s="202"/>
      <c r="FL102" s="202"/>
      <c r="FM102" s="202"/>
      <c r="FN102" s="202"/>
      <c r="FO102" s="202"/>
      <c r="FP102" s="202"/>
      <c r="FQ102" s="202"/>
      <c r="FR102" s="202"/>
      <c r="FS102" s="202"/>
      <c r="FT102" s="202"/>
      <c r="FU102" s="202"/>
      <c r="FV102" s="202"/>
      <c r="FW102" s="202"/>
      <c r="FX102" s="202"/>
      <c r="FY102" s="202"/>
      <c r="FZ102" s="202"/>
      <c r="GA102" s="202"/>
      <c r="GB102" s="202"/>
    </row>
    <row r="103" spans="1:184" x14ac:dyDescent="0.2">
      <c r="A103" s="205">
        <f t="shared" si="1"/>
        <v>6081</v>
      </c>
      <c r="B103" s="215" t="s">
        <v>3241</v>
      </c>
      <c r="C103" s="216">
        <v>318</v>
      </c>
      <c r="D103" s="217">
        <v>28</v>
      </c>
      <c r="E103" s="218">
        <v>0.38</v>
      </c>
      <c r="F103" s="216">
        <v>304</v>
      </c>
      <c r="G103" s="216">
        <v>14</v>
      </c>
      <c r="H103" s="219" t="s">
        <v>2974</v>
      </c>
      <c r="I103" s="219" t="s">
        <v>2975</v>
      </c>
      <c r="J103" s="217">
        <v>4.4000000953674316</v>
      </c>
      <c r="K103" s="218">
        <v>0.36</v>
      </c>
      <c r="L103" s="216">
        <v>300</v>
      </c>
      <c r="M103" s="216">
        <v>18</v>
      </c>
      <c r="N103" s="219" t="s">
        <v>3276</v>
      </c>
      <c r="O103" s="219" t="s">
        <v>3277</v>
      </c>
      <c r="P103" s="217">
        <v>8.6999998092651367</v>
      </c>
      <c r="Q103" s="218">
        <v>0.39</v>
      </c>
      <c r="R103" s="216">
        <v>296</v>
      </c>
      <c r="S103" s="216">
        <v>22</v>
      </c>
      <c r="T103" s="219" t="s">
        <v>2656</v>
      </c>
      <c r="U103" s="219" t="s">
        <v>2657</v>
      </c>
      <c r="V103" s="217">
        <v>7.6999998092651367</v>
      </c>
      <c r="W103" s="218">
        <v>0.38</v>
      </c>
      <c r="X103" s="216">
        <v>300</v>
      </c>
      <c r="Y103" s="216">
        <v>18</v>
      </c>
      <c r="Z103" s="219" t="s">
        <v>3276</v>
      </c>
      <c r="AA103" s="219" t="s">
        <v>3277</v>
      </c>
      <c r="AB103" s="217">
        <v>7.3000001907348633</v>
      </c>
      <c r="AC103" s="218">
        <v>0.38</v>
      </c>
      <c r="AD103" s="216">
        <v>307</v>
      </c>
      <c r="AE103" s="216">
        <v>11</v>
      </c>
      <c r="AF103" s="219" t="s">
        <v>5072</v>
      </c>
      <c r="AG103" s="219" t="s">
        <v>5073</v>
      </c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  <c r="DK103" s="202"/>
      <c r="DL103" s="202"/>
      <c r="DM103" s="202"/>
      <c r="DN103" s="202"/>
      <c r="DO103" s="202"/>
      <c r="DP103" s="202"/>
      <c r="DQ103" s="202"/>
      <c r="DR103" s="202"/>
      <c r="DS103" s="202"/>
      <c r="DT103" s="202"/>
      <c r="DU103" s="202"/>
      <c r="DV103" s="202"/>
      <c r="DW103" s="202"/>
      <c r="DX103" s="202"/>
      <c r="DY103" s="202"/>
      <c r="DZ103" s="202"/>
      <c r="EA103" s="202"/>
      <c r="EB103" s="202"/>
      <c r="EC103" s="202"/>
      <c r="ED103" s="202"/>
      <c r="EE103" s="202"/>
      <c r="EF103" s="202"/>
      <c r="EG103" s="202"/>
      <c r="EH103" s="202"/>
      <c r="EI103" s="202"/>
      <c r="EJ103" s="202"/>
      <c r="EK103" s="202"/>
      <c r="EL103" s="202"/>
      <c r="EM103" s="202"/>
      <c r="EN103" s="202"/>
      <c r="EO103" s="202"/>
      <c r="EP103" s="202"/>
      <c r="EQ103" s="202"/>
      <c r="ER103" s="202"/>
      <c r="ES103" s="202"/>
      <c r="ET103" s="202"/>
      <c r="EU103" s="202"/>
      <c r="EV103" s="202"/>
      <c r="EW103" s="202"/>
      <c r="EX103" s="202"/>
      <c r="EY103" s="202"/>
      <c r="EZ103" s="202"/>
      <c r="FA103" s="202"/>
      <c r="FB103" s="202"/>
      <c r="FC103" s="202"/>
      <c r="FD103" s="202"/>
      <c r="FE103" s="202"/>
      <c r="FF103" s="202"/>
      <c r="FG103" s="202"/>
      <c r="FH103" s="202"/>
      <c r="FI103" s="202"/>
      <c r="FJ103" s="202"/>
      <c r="FK103" s="202"/>
      <c r="FL103" s="202"/>
      <c r="FM103" s="202"/>
      <c r="FN103" s="202"/>
      <c r="FO103" s="202"/>
      <c r="FP103" s="202"/>
      <c r="FQ103" s="202"/>
      <c r="FR103" s="202"/>
      <c r="FS103" s="202"/>
      <c r="FT103" s="202"/>
      <c r="FU103" s="202"/>
      <c r="FV103" s="202"/>
      <c r="FW103" s="202"/>
      <c r="FX103" s="202"/>
      <c r="FY103" s="202"/>
      <c r="FZ103" s="202"/>
      <c r="GA103" s="202"/>
      <c r="GB103" s="202"/>
    </row>
    <row r="104" spans="1:184" x14ac:dyDescent="0.2">
      <c r="A104" s="205">
        <f t="shared" si="1"/>
        <v>6082</v>
      </c>
      <c r="B104" s="204" t="s">
        <v>4425</v>
      </c>
      <c r="C104" s="211">
        <v>15</v>
      </c>
      <c r="D104" s="212">
        <v>23.200000762939453</v>
      </c>
      <c r="E104" s="213">
        <v>0.32</v>
      </c>
      <c r="F104" s="211">
        <v>15</v>
      </c>
      <c r="H104" s="214" t="s">
        <v>1545</v>
      </c>
      <c r="J104" s="212">
        <v>3.5</v>
      </c>
      <c r="K104" s="213">
        <v>0.28999999999999998</v>
      </c>
      <c r="L104" s="211">
        <v>14</v>
      </c>
      <c r="M104" s="211">
        <v>1</v>
      </c>
      <c r="N104" s="214" t="s">
        <v>1950</v>
      </c>
      <c r="O104" s="214" t="s">
        <v>1951</v>
      </c>
      <c r="P104" s="212">
        <v>7.8000001907348633</v>
      </c>
      <c r="Q104" s="213">
        <v>0.35</v>
      </c>
      <c r="R104" s="211">
        <v>14</v>
      </c>
      <c r="S104" s="211">
        <v>1</v>
      </c>
      <c r="T104" s="214" t="s">
        <v>1950</v>
      </c>
      <c r="U104" s="214" t="s">
        <v>1951</v>
      </c>
      <c r="V104" s="212">
        <v>5.8000001907348633</v>
      </c>
      <c r="W104" s="213">
        <v>0.28999999999999998</v>
      </c>
      <c r="X104" s="211">
        <v>15</v>
      </c>
      <c r="Z104" s="214" t="s">
        <v>1545</v>
      </c>
      <c r="AB104" s="212">
        <v>6.0999999046325684</v>
      </c>
      <c r="AC104" s="213">
        <v>0.32</v>
      </c>
      <c r="AD104" s="211">
        <v>15</v>
      </c>
      <c r="AF104" s="214" t="s">
        <v>1545</v>
      </c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  <c r="DK104" s="202"/>
      <c r="DL104" s="202"/>
      <c r="DM104" s="202"/>
      <c r="DN104" s="202"/>
      <c r="DO104" s="202"/>
      <c r="DP104" s="202"/>
      <c r="DQ104" s="202"/>
      <c r="DR104" s="202"/>
      <c r="DS104" s="202"/>
      <c r="DT104" s="202"/>
      <c r="DU104" s="202"/>
      <c r="DV104" s="202"/>
      <c r="DW104" s="202"/>
      <c r="DX104" s="202"/>
      <c r="DY104" s="202"/>
      <c r="DZ104" s="202"/>
      <c r="EA104" s="202"/>
      <c r="EB104" s="202"/>
      <c r="EC104" s="202"/>
      <c r="ED104" s="202"/>
      <c r="EE104" s="202"/>
      <c r="EF104" s="202"/>
      <c r="EG104" s="202"/>
      <c r="EH104" s="202"/>
      <c r="EI104" s="202"/>
      <c r="EJ104" s="202"/>
      <c r="EK104" s="202"/>
      <c r="EL104" s="202"/>
      <c r="EM104" s="202"/>
      <c r="EN104" s="202"/>
      <c r="EO104" s="202"/>
      <c r="EP104" s="202"/>
      <c r="EQ104" s="202"/>
      <c r="ER104" s="202"/>
      <c r="ES104" s="202"/>
      <c r="ET104" s="202"/>
      <c r="EU104" s="202"/>
      <c r="EV104" s="202"/>
      <c r="EW104" s="202"/>
      <c r="EX104" s="202"/>
      <c r="EY104" s="202"/>
      <c r="EZ104" s="202"/>
      <c r="FA104" s="202"/>
      <c r="FB104" s="202"/>
      <c r="FC104" s="202"/>
      <c r="FD104" s="202"/>
      <c r="FE104" s="202"/>
      <c r="FF104" s="202"/>
      <c r="FG104" s="202"/>
      <c r="FH104" s="202"/>
      <c r="FI104" s="202"/>
      <c r="FJ104" s="202"/>
      <c r="FK104" s="202"/>
      <c r="FL104" s="202"/>
      <c r="FM104" s="202"/>
      <c r="FN104" s="202"/>
      <c r="FO104" s="202"/>
      <c r="FP104" s="202"/>
      <c r="FQ104" s="202"/>
      <c r="FR104" s="202"/>
      <c r="FS104" s="202"/>
      <c r="FT104" s="202"/>
      <c r="FU104" s="202"/>
      <c r="FV104" s="202"/>
      <c r="FW104" s="202"/>
      <c r="FX104" s="202"/>
      <c r="FY104" s="202"/>
      <c r="FZ104" s="202"/>
      <c r="GA104" s="202"/>
      <c r="GB104" s="202"/>
    </row>
    <row r="105" spans="1:184" x14ac:dyDescent="0.2">
      <c r="A105" s="205">
        <f t="shared" si="1"/>
        <v>6091</v>
      </c>
      <c r="B105" s="215" t="s">
        <v>3244</v>
      </c>
      <c r="C105" s="216">
        <v>319</v>
      </c>
      <c r="D105" s="217">
        <v>24.299999237060547</v>
      </c>
      <c r="E105" s="218">
        <v>0.33</v>
      </c>
      <c r="F105" s="216">
        <v>315</v>
      </c>
      <c r="G105" s="216">
        <v>4</v>
      </c>
      <c r="H105" s="219" t="s">
        <v>2145</v>
      </c>
      <c r="I105" s="219" t="s">
        <v>2146</v>
      </c>
      <c r="J105" s="217">
        <v>4</v>
      </c>
      <c r="K105" s="218">
        <v>0.33</v>
      </c>
      <c r="L105" s="216">
        <v>306</v>
      </c>
      <c r="M105" s="216">
        <v>13</v>
      </c>
      <c r="N105" s="219" t="s">
        <v>1912</v>
      </c>
      <c r="O105" s="219" t="s">
        <v>1913</v>
      </c>
      <c r="P105" s="217">
        <v>7.5999999046325684</v>
      </c>
      <c r="Q105" s="218">
        <v>0.34</v>
      </c>
      <c r="R105" s="216">
        <v>312</v>
      </c>
      <c r="S105" s="216">
        <v>7</v>
      </c>
      <c r="T105" s="219" t="s">
        <v>2324</v>
      </c>
      <c r="U105" s="219" t="s">
        <v>2325</v>
      </c>
      <c r="V105" s="217">
        <v>6.5</v>
      </c>
      <c r="W105" s="218">
        <v>0.33</v>
      </c>
      <c r="X105" s="216">
        <v>308</v>
      </c>
      <c r="Y105" s="216">
        <v>11</v>
      </c>
      <c r="Z105" s="219" t="s">
        <v>1877</v>
      </c>
      <c r="AA105" s="219" t="s">
        <v>1878</v>
      </c>
      <c r="AB105" s="217">
        <v>6.1999998092651367</v>
      </c>
      <c r="AC105" s="218">
        <v>0.33</v>
      </c>
      <c r="AD105" s="216">
        <v>316</v>
      </c>
      <c r="AE105" s="216">
        <v>3</v>
      </c>
      <c r="AF105" s="219" t="s">
        <v>5074</v>
      </c>
      <c r="AG105" s="219" t="s">
        <v>5075</v>
      </c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  <c r="DK105" s="202"/>
      <c r="DL105" s="202"/>
      <c r="DM105" s="202"/>
      <c r="DN105" s="202"/>
      <c r="DO105" s="202"/>
      <c r="DP105" s="202"/>
      <c r="DQ105" s="202"/>
      <c r="DR105" s="202"/>
      <c r="DS105" s="202"/>
      <c r="DT105" s="202"/>
      <c r="DU105" s="202"/>
      <c r="DV105" s="202"/>
      <c r="DW105" s="202"/>
      <c r="DX105" s="202"/>
      <c r="DY105" s="202"/>
      <c r="DZ105" s="202"/>
      <c r="EA105" s="202"/>
      <c r="EB105" s="202"/>
      <c r="EC105" s="202"/>
      <c r="ED105" s="202"/>
      <c r="EE105" s="202"/>
      <c r="EF105" s="202"/>
      <c r="EG105" s="202"/>
      <c r="EH105" s="202"/>
      <c r="EI105" s="202"/>
      <c r="EJ105" s="202"/>
      <c r="EK105" s="202"/>
      <c r="EL105" s="202"/>
      <c r="EM105" s="202"/>
      <c r="EN105" s="202"/>
      <c r="EO105" s="202"/>
      <c r="EP105" s="202"/>
      <c r="EQ105" s="202"/>
      <c r="ER105" s="202"/>
      <c r="ES105" s="202"/>
      <c r="ET105" s="202"/>
      <c r="EU105" s="202"/>
      <c r="EV105" s="202"/>
      <c r="EW105" s="202"/>
      <c r="EX105" s="202"/>
      <c r="EY105" s="202"/>
      <c r="EZ105" s="202"/>
      <c r="FA105" s="202"/>
      <c r="FB105" s="202"/>
      <c r="FC105" s="202"/>
      <c r="FD105" s="202"/>
      <c r="FE105" s="202"/>
      <c r="FF105" s="202"/>
      <c r="FG105" s="202"/>
      <c r="FH105" s="202"/>
      <c r="FI105" s="202"/>
      <c r="FJ105" s="202"/>
      <c r="FK105" s="202"/>
      <c r="FL105" s="202"/>
      <c r="FM105" s="202"/>
      <c r="FN105" s="202"/>
      <c r="FO105" s="202"/>
      <c r="FP105" s="202"/>
      <c r="FQ105" s="202"/>
      <c r="FR105" s="202"/>
      <c r="FS105" s="202"/>
      <c r="FT105" s="202"/>
      <c r="FU105" s="202"/>
      <c r="FV105" s="202"/>
      <c r="FW105" s="202"/>
      <c r="FX105" s="202"/>
      <c r="FY105" s="202"/>
      <c r="FZ105" s="202"/>
      <c r="GA105" s="202"/>
      <c r="GB105" s="202"/>
    </row>
    <row r="106" spans="1:184" x14ac:dyDescent="0.2">
      <c r="A106" s="205">
        <f t="shared" si="1"/>
        <v>6111</v>
      </c>
      <c r="B106" s="204" t="s">
        <v>3249</v>
      </c>
      <c r="C106" s="211">
        <v>223</v>
      </c>
      <c r="D106" s="212">
        <v>23</v>
      </c>
      <c r="E106" s="213">
        <v>0.31</v>
      </c>
      <c r="F106" s="211">
        <v>223</v>
      </c>
      <c r="H106" s="214" t="s">
        <v>1545</v>
      </c>
      <c r="J106" s="212">
        <v>3.7000000476837158</v>
      </c>
      <c r="K106" s="213">
        <v>0.31</v>
      </c>
      <c r="L106" s="211">
        <v>220</v>
      </c>
      <c r="M106" s="211">
        <v>3</v>
      </c>
      <c r="N106" s="214" t="s">
        <v>1560</v>
      </c>
      <c r="O106" s="214" t="s">
        <v>1561</v>
      </c>
      <c r="P106" s="212">
        <v>7</v>
      </c>
      <c r="Q106" s="213">
        <v>0.32</v>
      </c>
      <c r="R106" s="211">
        <v>220</v>
      </c>
      <c r="S106" s="211">
        <v>3</v>
      </c>
      <c r="T106" s="214" t="s">
        <v>1560</v>
      </c>
      <c r="U106" s="214" t="s">
        <v>1561</v>
      </c>
      <c r="V106" s="212">
        <v>5.8000001907348633</v>
      </c>
      <c r="W106" s="213">
        <v>0.28999999999999998</v>
      </c>
      <c r="X106" s="211">
        <v>219</v>
      </c>
      <c r="Y106" s="211">
        <v>4</v>
      </c>
      <c r="Z106" s="214" t="s">
        <v>1727</v>
      </c>
      <c r="AA106" s="214" t="s">
        <v>1728</v>
      </c>
      <c r="AB106" s="212">
        <v>6.4000000953674316</v>
      </c>
      <c r="AC106" s="213">
        <v>0.34</v>
      </c>
      <c r="AD106" s="211">
        <v>222</v>
      </c>
      <c r="AE106" s="211">
        <v>1</v>
      </c>
      <c r="AF106" s="214" t="s">
        <v>5076</v>
      </c>
      <c r="AG106" s="214" t="s">
        <v>5077</v>
      </c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  <c r="DK106" s="202"/>
      <c r="DL106" s="202"/>
      <c r="DM106" s="202"/>
      <c r="DN106" s="202"/>
      <c r="DO106" s="202"/>
      <c r="DP106" s="202"/>
      <c r="DQ106" s="202"/>
      <c r="DR106" s="202"/>
      <c r="DS106" s="202"/>
      <c r="DT106" s="202"/>
      <c r="DU106" s="202"/>
      <c r="DV106" s="202"/>
      <c r="DW106" s="202"/>
      <c r="DX106" s="202"/>
      <c r="DY106" s="202"/>
      <c r="DZ106" s="202"/>
      <c r="EA106" s="202"/>
      <c r="EB106" s="202"/>
      <c r="EC106" s="202"/>
      <c r="ED106" s="202"/>
      <c r="EE106" s="202"/>
      <c r="EF106" s="202"/>
      <c r="EG106" s="202"/>
      <c r="EH106" s="202"/>
      <c r="EI106" s="202"/>
      <c r="EJ106" s="202"/>
      <c r="EK106" s="202"/>
      <c r="EL106" s="202"/>
      <c r="EM106" s="202"/>
      <c r="EN106" s="202"/>
      <c r="EO106" s="202"/>
      <c r="EP106" s="202"/>
      <c r="EQ106" s="202"/>
      <c r="ER106" s="202"/>
      <c r="ES106" s="202"/>
      <c r="ET106" s="202"/>
      <c r="EU106" s="202"/>
      <c r="EV106" s="202"/>
      <c r="EW106" s="202"/>
      <c r="EX106" s="202"/>
      <c r="EY106" s="202"/>
      <c r="EZ106" s="202"/>
      <c r="FA106" s="202"/>
      <c r="FB106" s="202"/>
      <c r="FC106" s="202"/>
      <c r="FD106" s="202"/>
      <c r="FE106" s="202"/>
      <c r="FF106" s="202"/>
      <c r="FG106" s="202"/>
      <c r="FH106" s="202"/>
      <c r="FI106" s="202"/>
      <c r="FJ106" s="202"/>
      <c r="FK106" s="202"/>
      <c r="FL106" s="202"/>
      <c r="FM106" s="202"/>
      <c r="FN106" s="202"/>
      <c r="FO106" s="202"/>
      <c r="FP106" s="202"/>
      <c r="FQ106" s="202"/>
      <c r="FR106" s="202"/>
      <c r="FS106" s="202"/>
      <c r="FT106" s="202"/>
      <c r="FU106" s="202"/>
      <c r="FV106" s="202"/>
      <c r="FW106" s="202"/>
      <c r="FX106" s="202"/>
      <c r="FY106" s="202"/>
      <c r="FZ106" s="202"/>
      <c r="GA106" s="202"/>
      <c r="GB106" s="202"/>
    </row>
    <row r="107" spans="1:184" x14ac:dyDescent="0.2">
      <c r="A107" s="205">
        <f t="shared" si="1"/>
        <v>6121</v>
      </c>
      <c r="B107" s="215" t="s">
        <v>3258</v>
      </c>
      <c r="C107" s="216">
        <v>206</v>
      </c>
      <c r="D107" s="217">
        <v>28.700000762939453</v>
      </c>
      <c r="E107" s="218">
        <v>0.39</v>
      </c>
      <c r="F107" s="216">
        <v>198</v>
      </c>
      <c r="G107" s="216">
        <v>8</v>
      </c>
      <c r="H107" s="219" t="s">
        <v>3635</v>
      </c>
      <c r="I107" s="219" t="s">
        <v>3636</v>
      </c>
      <c r="J107" s="217">
        <v>4.5999999046325684</v>
      </c>
      <c r="K107" s="218">
        <v>0.38</v>
      </c>
      <c r="L107" s="216">
        <v>189</v>
      </c>
      <c r="M107" s="216">
        <v>17</v>
      </c>
      <c r="N107" s="219" t="s">
        <v>2229</v>
      </c>
      <c r="O107" s="219" t="s">
        <v>2230</v>
      </c>
      <c r="P107" s="217">
        <v>8.8999996185302734</v>
      </c>
      <c r="Q107" s="218">
        <v>0.4</v>
      </c>
      <c r="R107" s="216">
        <v>187</v>
      </c>
      <c r="S107" s="216">
        <v>19</v>
      </c>
      <c r="T107" s="219" t="s">
        <v>2601</v>
      </c>
      <c r="U107" s="219" t="s">
        <v>2602</v>
      </c>
      <c r="V107" s="217">
        <v>7.5999999046325684</v>
      </c>
      <c r="W107" s="218">
        <v>0.38</v>
      </c>
      <c r="X107" s="216">
        <v>197</v>
      </c>
      <c r="Y107" s="216">
        <v>9</v>
      </c>
      <c r="Z107" s="219" t="s">
        <v>5078</v>
      </c>
      <c r="AA107" s="219" t="s">
        <v>5079</v>
      </c>
      <c r="AB107" s="217">
        <v>7.5999999046325684</v>
      </c>
      <c r="AC107" s="218">
        <v>0.4</v>
      </c>
      <c r="AD107" s="216">
        <v>198</v>
      </c>
      <c r="AE107" s="216">
        <v>8</v>
      </c>
      <c r="AF107" s="219" t="s">
        <v>3635</v>
      </c>
      <c r="AG107" s="219" t="s">
        <v>3636</v>
      </c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  <c r="DK107" s="202"/>
      <c r="DL107" s="202"/>
      <c r="DM107" s="202"/>
      <c r="DN107" s="202"/>
      <c r="DO107" s="202"/>
      <c r="DP107" s="202"/>
      <c r="DQ107" s="202"/>
      <c r="DR107" s="202"/>
      <c r="DS107" s="202"/>
      <c r="DT107" s="202"/>
      <c r="DU107" s="202"/>
      <c r="DV107" s="202"/>
      <c r="DW107" s="202"/>
      <c r="DX107" s="202"/>
      <c r="DY107" s="202"/>
      <c r="DZ107" s="202"/>
      <c r="EA107" s="202"/>
      <c r="EB107" s="202"/>
      <c r="EC107" s="202"/>
      <c r="ED107" s="202"/>
      <c r="EE107" s="202"/>
      <c r="EF107" s="202"/>
      <c r="EG107" s="202"/>
      <c r="EH107" s="202"/>
      <c r="EI107" s="202"/>
      <c r="EJ107" s="202"/>
      <c r="EK107" s="202"/>
      <c r="EL107" s="202"/>
      <c r="EM107" s="202"/>
      <c r="EN107" s="202"/>
      <c r="EO107" s="202"/>
      <c r="EP107" s="202"/>
      <c r="EQ107" s="202"/>
      <c r="ER107" s="202"/>
      <c r="ES107" s="202"/>
      <c r="ET107" s="202"/>
      <c r="EU107" s="202"/>
      <c r="EV107" s="202"/>
      <c r="EW107" s="202"/>
      <c r="EX107" s="202"/>
      <c r="EY107" s="202"/>
      <c r="EZ107" s="202"/>
      <c r="FA107" s="202"/>
      <c r="FB107" s="202"/>
      <c r="FC107" s="202"/>
      <c r="FD107" s="202"/>
      <c r="FE107" s="202"/>
      <c r="FF107" s="202"/>
      <c r="FG107" s="202"/>
      <c r="FH107" s="202"/>
      <c r="FI107" s="202"/>
      <c r="FJ107" s="202"/>
      <c r="FK107" s="202"/>
      <c r="FL107" s="202"/>
      <c r="FM107" s="202"/>
      <c r="FN107" s="202"/>
      <c r="FO107" s="202"/>
      <c r="FP107" s="202"/>
      <c r="FQ107" s="202"/>
      <c r="FR107" s="202"/>
      <c r="FS107" s="202"/>
      <c r="FT107" s="202"/>
      <c r="FU107" s="202"/>
      <c r="FV107" s="202"/>
      <c r="FW107" s="202"/>
      <c r="FX107" s="202"/>
      <c r="FY107" s="202"/>
      <c r="FZ107" s="202"/>
      <c r="GA107" s="202"/>
      <c r="GB107" s="202"/>
    </row>
    <row r="108" spans="1:184" x14ac:dyDescent="0.2">
      <c r="A108" s="205">
        <f t="shared" si="1"/>
        <v>6141</v>
      </c>
      <c r="B108" s="204" t="s">
        <v>3259</v>
      </c>
      <c r="C108" s="211">
        <v>113</v>
      </c>
      <c r="D108" s="212">
        <v>27</v>
      </c>
      <c r="E108" s="213">
        <v>0.37</v>
      </c>
      <c r="F108" s="211">
        <v>112</v>
      </c>
      <c r="G108" s="211">
        <v>1</v>
      </c>
      <c r="H108" s="214" t="s">
        <v>2547</v>
      </c>
      <c r="I108" s="214" t="s">
        <v>2548</v>
      </c>
      <c r="J108" s="212">
        <v>4.8000001907348633</v>
      </c>
      <c r="K108" s="213">
        <v>0.4</v>
      </c>
      <c r="L108" s="211">
        <v>108</v>
      </c>
      <c r="M108" s="211">
        <v>5</v>
      </c>
      <c r="N108" s="214" t="s">
        <v>3058</v>
      </c>
      <c r="O108" s="214" t="s">
        <v>3059</v>
      </c>
      <c r="P108" s="212">
        <v>7.5999999046325684</v>
      </c>
      <c r="Q108" s="213">
        <v>0.34</v>
      </c>
      <c r="R108" s="211">
        <v>108</v>
      </c>
      <c r="S108" s="211">
        <v>5</v>
      </c>
      <c r="T108" s="214" t="s">
        <v>3058</v>
      </c>
      <c r="U108" s="214" t="s">
        <v>3059</v>
      </c>
      <c r="V108" s="212">
        <v>7.9000000953674316</v>
      </c>
      <c r="W108" s="213">
        <v>0.4</v>
      </c>
      <c r="X108" s="211">
        <v>107</v>
      </c>
      <c r="Y108" s="211">
        <v>6</v>
      </c>
      <c r="Z108" s="214" t="s">
        <v>3056</v>
      </c>
      <c r="AA108" s="214" t="s">
        <v>3057</v>
      </c>
      <c r="AB108" s="212">
        <v>6.5999999046325684</v>
      </c>
      <c r="AC108" s="213">
        <v>0.35</v>
      </c>
      <c r="AD108" s="211">
        <v>113</v>
      </c>
      <c r="AF108" s="214" t="s">
        <v>1545</v>
      </c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  <c r="DK108" s="202"/>
      <c r="DL108" s="202"/>
      <c r="DM108" s="202"/>
      <c r="DN108" s="202"/>
      <c r="DO108" s="202"/>
      <c r="DP108" s="202"/>
      <c r="DQ108" s="202"/>
      <c r="DR108" s="202"/>
      <c r="DS108" s="202"/>
      <c r="DT108" s="202"/>
      <c r="DU108" s="202"/>
      <c r="DV108" s="202"/>
      <c r="DW108" s="202"/>
      <c r="DX108" s="202"/>
      <c r="DY108" s="202"/>
      <c r="DZ108" s="202"/>
      <c r="EA108" s="202"/>
      <c r="EB108" s="202"/>
      <c r="EC108" s="202"/>
      <c r="ED108" s="202"/>
      <c r="EE108" s="202"/>
      <c r="EF108" s="202"/>
      <c r="EG108" s="202"/>
      <c r="EH108" s="202"/>
      <c r="EI108" s="202"/>
      <c r="EJ108" s="202"/>
      <c r="EK108" s="202"/>
      <c r="EL108" s="202"/>
      <c r="EM108" s="202"/>
      <c r="EN108" s="202"/>
      <c r="EO108" s="202"/>
      <c r="EP108" s="202"/>
      <c r="EQ108" s="202"/>
      <c r="ER108" s="202"/>
      <c r="ES108" s="202"/>
      <c r="ET108" s="202"/>
      <c r="EU108" s="202"/>
      <c r="EV108" s="202"/>
      <c r="EW108" s="202"/>
      <c r="EX108" s="202"/>
      <c r="EY108" s="202"/>
      <c r="EZ108" s="202"/>
      <c r="FA108" s="202"/>
      <c r="FB108" s="202"/>
      <c r="FC108" s="202"/>
      <c r="FD108" s="202"/>
      <c r="FE108" s="202"/>
      <c r="FF108" s="202"/>
      <c r="FG108" s="202"/>
      <c r="FH108" s="202"/>
      <c r="FI108" s="202"/>
      <c r="FJ108" s="202"/>
      <c r="FK108" s="202"/>
      <c r="FL108" s="202"/>
      <c r="FM108" s="202"/>
      <c r="FN108" s="202"/>
      <c r="FO108" s="202"/>
      <c r="FP108" s="202"/>
      <c r="FQ108" s="202"/>
      <c r="FR108" s="202"/>
      <c r="FS108" s="202"/>
      <c r="FT108" s="202"/>
      <c r="FU108" s="202"/>
      <c r="FV108" s="202"/>
      <c r="FW108" s="202"/>
      <c r="FX108" s="202"/>
      <c r="FY108" s="202"/>
      <c r="FZ108" s="202"/>
      <c r="GA108" s="202"/>
      <c r="GB108" s="202"/>
    </row>
    <row r="109" spans="1:184" x14ac:dyDescent="0.2">
      <c r="A109" s="205">
        <f t="shared" si="1"/>
        <v>6161</v>
      </c>
      <c r="B109" s="215" t="s">
        <v>3269</v>
      </c>
      <c r="C109" s="216">
        <v>221</v>
      </c>
      <c r="D109" s="217">
        <v>25.600000381469727</v>
      </c>
      <c r="E109" s="218">
        <v>0.35</v>
      </c>
      <c r="F109" s="216">
        <v>217</v>
      </c>
      <c r="G109" s="216">
        <v>4</v>
      </c>
      <c r="H109" s="219" t="s">
        <v>5080</v>
      </c>
      <c r="I109" s="219" t="s">
        <v>5081</v>
      </c>
      <c r="J109" s="217">
        <v>4.1999998092651367</v>
      </c>
      <c r="K109" s="218">
        <v>0.35</v>
      </c>
      <c r="L109" s="216">
        <v>214</v>
      </c>
      <c r="M109" s="216">
        <v>7</v>
      </c>
      <c r="N109" s="219" t="s">
        <v>2097</v>
      </c>
      <c r="O109" s="219" t="s">
        <v>2098</v>
      </c>
      <c r="P109" s="217">
        <v>7.8000001907348633</v>
      </c>
      <c r="Q109" s="218">
        <v>0.35</v>
      </c>
      <c r="R109" s="216">
        <v>213</v>
      </c>
      <c r="S109" s="216">
        <v>8</v>
      </c>
      <c r="T109" s="219" t="s">
        <v>3625</v>
      </c>
      <c r="U109" s="219" t="s">
        <v>3626</v>
      </c>
      <c r="V109" s="217">
        <v>6.6999998092651367</v>
      </c>
      <c r="W109" s="218">
        <v>0.33</v>
      </c>
      <c r="X109" s="216">
        <v>211</v>
      </c>
      <c r="Y109" s="216">
        <v>10</v>
      </c>
      <c r="Z109" s="219" t="s">
        <v>4372</v>
      </c>
      <c r="AA109" s="219" t="s">
        <v>4373</v>
      </c>
      <c r="AB109" s="217">
        <v>7</v>
      </c>
      <c r="AC109" s="218">
        <v>0.37</v>
      </c>
      <c r="AD109" s="216">
        <v>215</v>
      </c>
      <c r="AE109" s="216">
        <v>6</v>
      </c>
      <c r="AF109" s="219" t="s">
        <v>5082</v>
      </c>
      <c r="AG109" s="219" t="s">
        <v>5083</v>
      </c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  <c r="DK109" s="202"/>
      <c r="DL109" s="202"/>
      <c r="DM109" s="202"/>
      <c r="DN109" s="202"/>
      <c r="DO109" s="202"/>
      <c r="DP109" s="202"/>
      <c r="DQ109" s="202"/>
      <c r="DR109" s="202"/>
      <c r="DS109" s="202"/>
      <c r="DT109" s="202"/>
      <c r="DU109" s="202"/>
      <c r="DV109" s="202"/>
      <c r="DW109" s="202"/>
      <c r="DX109" s="202"/>
      <c r="DY109" s="202"/>
      <c r="DZ109" s="202"/>
      <c r="EA109" s="202"/>
      <c r="EB109" s="202"/>
      <c r="EC109" s="202"/>
      <c r="ED109" s="202"/>
      <c r="EE109" s="202"/>
      <c r="EF109" s="202"/>
      <c r="EG109" s="202"/>
      <c r="EH109" s="202"/>
      <c r="EI109" s="202"/>
      <c r="EJ109" s="202"/>
      <c r="EK109" s="202"/>
      <c r="EL109" s="202"/>
      <c r="EM109" s="202"/>
      <c r="EN109" s="202"/>
      <c r="EO109" s="202"/>
      <c r="EP109" s="202"/>
      <c r="EQ109" s="202"/>
      <c r="ER109" s="202"/>
      <c r="ES109" s="202"/>
      <c r="ET109" s="202"/>
      <c r="EU109" s="202"/>
      <c r="EV109" s="202"/>
      <c r="EW109" s="202"/>
      <c r="EX109" s="202"/>
      <c r="EY109" s="202"/>
      <c r="EZ109" s="202"/>
      <c r="FA109" s="202"/>
      <c r="FB109" s="202"/>
      <c r="FC109" s="202"/>
      <c r="FD109" s="202"/>
      <c r="FE109" s="202"/>
      <c r="FF109" s="202"/>
      <c r="FG109" s="202"/>
      <c r="FH109" s="202"/>
      <c r="FI109" s="202"/>
      <c r="FJ109" s="202"/>
      <c r="FK109" s="202"/>
      <c r="FL109" s="202"/>
      <c r="FM109" s="202"/>
      <c r="FN109" s="202"/>
      <c r="FO109" s="202"/>
      <c r="FP109" s="202"/>
      <c r="FQ109" s="202"/>
      <c r="FR109" s="202"/>
      <c r="FS109" s="202"/>
      <c r="FT109" s="202"/>
      <c r="FU109" s="202"/>
      <c r="FV109" s="202"/>
      <c r="FW109" s="202"/>
      <c r="FX109" s="202"/>
      <c r="FY109" s="202"/>
      <c r="FZ109" s="202"/>
      <c r="GA109" s="202"/>
      <c r="GB109" s="202"/>
    </row>
    <row r="110" spans="1:184" x14ac:dyDescent="0.2">
      <c r="A110" s="205">
        <f t="shared" si="1"/>
        <v>6171</v>
      </c>
      <c r="B110" s="204" t="s">
        <v>3278</v>
      </c>
      <c r="C110" s="211">
        <v>393</v>
      </c>
      <c r="D110" s="212">
        <v>23.799999237060547</v>
      </c>
      <c r="E110" s="213">
        <v>0.33</v>
      </c>
      <c r="F110" s="211">
        <v>384</v>
      </c>
      <c r="G110" s="211">
        <v>9</v>
      </c>
      <c r="H110" s="214" t="s">
        <v>2108</v>
      </c>
      <c r="I110" s="214" t="s">
        <v>2109</v>
      </c>
      <c r="J110" s="212">
        <v>3.5999999046325684</v>
      </c>
      <c r="K110" s="213">
        <v>0.3</v>
      </c>
      <c r="L110" s="211">
        <v>381</v>
      </c>
      <c r="M110" s="211">
        <v>12</v>
      </c>
      <c r="N110" s="214" t="s">
        <v>5084</v>
      </c>
      <c r="O110" s="214" t="s">
        <v>5085</v>
      </c>
      <c r="P110" s="212">
        <v>7.5</v>
      </c>
      <c r="Q110" s="213">
        <v>0.34</v>
      </c>
      <c r="R110" s="211">
        <v>375</v>
      </c>
      <c r="S110" s="211">
        <v>18</v>
      </c>
      <c r="T110" s="214" t="s">
        <v>2104</v>
      </c>
      <c r="U110" s="214" t="s">
        <v>2105</v>
      </c>
      <c r="V110" s="212">
        <v>6.4000000953674316</v>
      </c>
      <c r="W110" s="213">
        <v>0.32</v>
      </c>
      <c r="X110" s="211">
        <v>378</v>
      </c>
      <c r="Y110" s="211">
        <v>15</v>
      </c>
      <c r="Z110" s="214" t="s">
        <v>2106</v>
      </c>
      <c r="AA110" s="214" t="s">
        <v>2107</v>
      </c>
      <c r="AB110" s="212">
        <v>6.3000001907348633</v>
      </c>
      <c r="AC110" s="213">
        <v>0.33</v>
      </c>
      <c r="AD110" s="211">
        <v>386</v>
      </c>
      <c r="AE110" s="211">
        <v>7</v>
      </c>
      <c r="AF110" s="214" t="s">
        <v>5086</v>
      </c>
      <c r="AG110" s="214" t="s">
        <v>5087</v>
      </c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  <c r="DK110" s="202"/>
      <c r="DL110" s="202"/>
      <c r="DM110" s="202"/>
      <c r="DN110" s="202"/>
      <c r="DO110" s="202"/>
      <c r="DP110" s="202"/>
      <c r="DQ110" s="202"/>
      <c r="DR110" s="202"/>
      <c r="DS110" s="202"/>
      <c r="DT110" s="202"/>
      <c r="DU110" s="202"/>
      <c r="DV110" s="202"/>
      <c r="DW110" s="202"/>
      <c r="DX110" s="202"/>
      <c r="DY110" s="202"/>
      <c r="DZ110" s="202"/>
      <c r="EA110" s="202"/>
      <c r="EB110" s="202"/>
      <c r="EC110" s="202"/>
      <c r="ED110" s="202"/>
      <c r="EE110" s="202"/>
      <c r="EF110" s="202"/>
      <c r="EG110" s="202"/>
      <c r="EH110" s="202"/>
      <c r="EI110" s="202"/>
      <c r="EJ110" s="202"/>
      <c r="EK110" s="202"/>
      <c r="EL110" s="202"/>
      <c r="EM110" s="202"/>
      <c r="EN110" s="202"/>
      <c r="EO110" s="202"/>
      <c r="EP110" s="202"/>
      <c r="EQ110" s="202"/>
      <c r="ER110" s="202"/>
      <c r="ES110" s="202"/>
      <c r="ET110" s="202"/>
      <c r="EU110" s="202"/>
      <c r="EV110" s="202"/>
      <c r="EW110" s="202"/>
      <c r="EX110" s="202"/>
      <c r="EY110" s="202"/>
      <c r="EZ110" s="202"/>
      <c r="FA110" s="202"/>
      <c r="FB110" s="202"/>
      <c r="FC110" s="202"/>
      <c r="FD110" s="202"/>
      <c r="FE110" s="202"/>
      <c r="FF110" s="202"/>
      <c r="FG110" s="202"/>
      <c r="FH110" s="202"/>
      <c r="FI110" s="202"/>
      <c r="FJ110" s="202"/>
      <c r="FK110" s="202"/>
      <c r="FL110" s="202"/>
      <c r="FM110" s="202"/>
      <c r="FN110" s="202"/>
      <c r="FO110" s="202"/>
      <c r="FP110" s="202"/>
      <c r="FQ110" s="202"/>
      <c r="FR110" s="202"/>
      <c r="FS110" s="202"/>
      <c r="FT110" s="202"/>
      <c r="FU110" s="202"/>
      <c r="FV110" s="202"/>
      <c r="FW110" s="202"/>
      <c r="FX110" s="202"/>
      <c r="FY110" s="202"/>
      <c r="FZ110" s="202"/>
      <c r="GA110" s="202"/>
      <c r="GB110" s="202"/>
    </row>
    <row r="111" spans="1:184" x14ac:dyDescent="0.2">
      <c r="A111" s="205">
        <f t="shared" si="1"/>
        <v>6211</v>
      </c>
      <c r="B111" s="215" t="s">
        <v>3281</v>
      </c>
      <c r="C111" s="216">
        <v>311</v>
      </c>
      <c r="D111" s="217">
        <v>28.5</v>
      </c>
      <c r="E111" s="218">
        <v>0.39</v>
      </c>
      <c r="F111" s="216">
        <v>300</v>
      </c>
      <c r="G111" s="216">
        <v>11</v>
      </c>
      <c r="H111" s="219" t="s">
        <v>1903</v>
      </c>
      <c r="I111" s="219" t="s">
        <v>1904</v>
      </c>
      <c r="J111" s="217">
        <v>4.5</v>
      </c>
      <c r="K111" s="218">
        <v>0.38</v>
      </c>
      <c r="L111" s="216">
        <v>287</v>
      </c>
      <c r="M111" s="216">
        <v>24</v>
      </c>
      <c r="N111" s="219" t="s">
        <v>5088</v>
      </c>
      <c r="O111" s="219" t="s">
        <v>5089</v>
      </c>
      <c r="P111" s="217">
        <v>8.8999996185302734</v>
      </c>
      <c r="Q111" s="218">
        <v>0.4</v>
      </c>
      <c r="R111" s="216">
        <v>294</v>
      </c>
      <c r="S111" s="216">
        <v>17</v>
      </c>
      <c r="T111" s="219" t="s">
        <v>4695</v>
      </c>
      <c r="U111" s="219" t="s">
        <v>4696</v>
      </c>
      <c r="V111" s="217">
        <v>7.5</v>
      </c>
      <c r="W111" s="218">
        <v>0.38</v>
      </c>
      <c r="X111" s="216">
        <v>289</v>
      </c>
      <c r="Y111" s="216">
        <v>22</v>
      </c>
      <c r="Z111" s="219" t="s">
        <v>3721</v>
      </c>
      <c r="AA111" s="219" t="s">
        <v>3722</v>
      </c>
      <c r="AB111" s="217">
        <v>7.5</v>
      </c>
      <c r="AC111" s="218">
        <v>0.4</v>
      </c>
      <c r="AD111" s="216">
        <v>302</v>
      </c>
      <c r="AE111" s="216">
        <v>9</v>
      </c>
      <c r="AF111" s="219" t="s">
        <v>4460</v>
      </c>
      <c r="AG111" s="219" t="s">
        <v>4461</v>
      </c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  <c r="DK111" s="202"/>
      <c r="DL111" s="202"/>
      <c r="DM111" s="202"/>
      <c r="DN111" s="202"/>
      <c r="DO111" s="202"/>
      <c r="DP111" s="202"/>
      <c r="DQ111" s="202"/>
      <c r="DR111" s="202"/>
      <c r="DS111" s="202"/>
      <c r="DT111" s="202"/>
      <c r="DU111" s="202"/>
      <c r="DV111" s="202"/>
      <c r="DW111" s="202"/>
      <c r="DX111" s="202"/>
      <c r="DY111" s="202"/>
      <c r="DZ111" s="202"/>
      <c r="EA111" s="202"/>
      <c r="EB111" s="202"/>
      <c r="EC111" s="202"/>
      <c r="ED111" s="202"/>
      <c r="EE111" s="202"/>
      <c r="EF111" s="202"/>
      <c r="EG111" s="202"/>
      <c r="EH111" s="202"/>
      <c r="EI111" s="202"/>
      <c r="EJ111" s="202"/>
      <c r="EK111" s="202"/>
      <c r="EL111" s="202"/>
      <c r="EM111" s="202"/>
      <c r="EN111" s="202"/>
      <c r="EO111" s="202"/>
      <c r="EP111" s="202"/>
      <c r="EQ111" s="202"/>
      <c r="ER111" s="202"/>
      <c r="ES111" s="202"/>
      <c r="ET111" s="202"/>
      <c r="EU111" s="202"/>
      <c r="EV111" s="202"/>
      <c r="EW111" s="202"/>
      <c r="EX111" s="202"/>
      <c r="EY111" s="202"/>
      <c r="EZ111" s="202"/>
      <c r="FA111" s="202"/>
      <c r="FB111" s="202"/>
      <c r="FC111" s="202"/>
      <c r="FD111" s="202"/>
      <c r="FE111" s="202"/>
      <c r="FF111" s="202"/>
      <c r="FG111" s="202"/>
      <c r="FH111" s="202"/>
      <c r="FI111" s="202"/>
      <c r="FJ111" s="202"/>
      <c r="FK111" s="202"/>
      <c r="FL111" s="202"/>
      <c r="FM111" s="202"/>
      <c r="FN111" s="202"/>
      <c r="FO111" s="202"/>
      <c r="FP111" s="202"/>
      <c r="FQ111" s="202"/>
      <c r="FR111" s="202"/>
      <c r="FS111" s="202"/>
      <c r="FT111" s="202"/>
      <c r="FU111" s="202"/>
      <c r="FV111" s="202"/>
      <c r="FW111" s="202"/>
      <c r="FX111" s="202"/>
      <c r="FY111" s="202"/>
      <c r="FZ111" s="202"/>
      <c r="GA111" s="202"/>
      <c r="GB111" s="202"/>
    </row>
    <row r="112" spans="1:184" x14ac:dyDescent="0.2">
      <c r="A112" s="205">
        <f t="shared" si="1"/>
        <v>6221</v>
      </c>
      <c r="B112" s="204" t="s">
        <v>3290</v>
      </c>
      <c r="C112" s="211">
        <v>376</v>
      </c>
      <c r="D112" s="212">
        <v>28.799999237060547</v>
      </c>
      <c r="E112" s="213">
        <v>0.39</v>
      </c>
      <c r="F112" s="211">
        <v>365</v>
      </c>
      <c r="G112" s="211">
        <v>11</v>
      </c>
      <c r="H112" s="214" t="s">
        <v>5090</v>
      </c>
      <c r="I112" s="214" t="s">
        <v>5091</v>
      </c>
      <c r="J112" s="212">
        <v>4.5999999046325684</v>
      </c>
      <c r="K112" s="213">
        <v>0.39</v>
      </c>
      <c r="L112" s="211">
        <v>345</v>
      </c>
      <c r="M112" s="211">
        <v>31</v>
      </c>
      <c r="N112" s="214" t="s">
        <v>2692</v>
      </c>
      <c r="O112" s="214" t="s">
        <v>2693</v>
      </c>
      <c r="P112" s="212">
        <v>8.8000001907348633</v>
      </c>
      <c r="Q112" s="213">
        <v>0.4</v>
      </c>
      <c r="R112" s="211">
        <v>352</v>
      </c>
      <c r="S112" s="211">
        <v>24</v>
      </c>
      <c r="T112" s="214" t="s">
        <v>2511</v>
      </c>
      <c r="U112" s="214" t="s">
        <v>2512</v>
      </c>
      <c r="V112" s="212">
        <v>8</v>
      </c>
      <c r="W112" s="213">
        <v>0.4</v>
      </c>
      <c r="X112" s="211">
        <v>345</v>
      </c>
      <c r="Y112" s="211">
        <v>31</v>
      </c>
      <c r="Z112" s="214" t="s">
        <v>2692</v>
      </c>
      <c r="AA112" s="214" t="s">
        <v>2693</v>
      </c>
      <c r="AB112" s="212">
        <v>7.3000001907348633</v>
      </c>
      <c r="AC112" s="213">
        <v>0.39</v>
      </c>
      <c r="AD112" s="211">
        <v>364</v>
      </c>
      <c r="AE112" s="211">
        <v>12</v>
      </c>
      <c r="AF112" s="214" t="s">
        <v>2355</v>
      </c>
      <c r="AG112" s="214" t="s">
        <v>2356</v>
      </c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  <c r="DK112" s="202"/>
      <c r="DL112" s="202"/>
      <c r="DM112" s="202"/>
      <c r="DN112" s="202"/>
      <c r="DO112" s="202"/>
      <c r="DP112" s="202"/>
      <c r="DQ112" s="202"/>
      <c r="DR112" s="202"/>
      <c r="DS112" s="202"/>
      <c r="DT112" s="202"/>
      <c r="DU112" s="202"/>
      <c r="DV112" s="202"/>
      <c r="DW112" s="202"/>
      <c r="DX112" s="202"/>
      <c r="DY112" s="202"/>
      <c r="DZ112" s="202"/>
      <c r="EA112" s="202"/>
      <c r="EB112" s="202"/>
      <c r="EC112" s="202"/>
      <c r="ED112" s="202"/>
      <c r="EE112" s="202"/>
      <c r="EF112" s="202"/>
      <c r="EG112" s="202"/>
      <c r="EH112" s="202"/>
      <c r="EI112" s="202"/>
      <c r="EJ112" s="202"/>
      <c r="EK112" s="202"/>
      <c r="EL112" s="202"/>
      <c r="EM112" s="202"/>
      <c r="EN112" s="202"/>
      <c r="EO112" s="202"/>
      <c r="EP112" s="202"/>
      <c r="EQ112" s="202"/>
      <c r="ER112" s="202"/>
      <c r="ES112" s="202"/>
      <c r="ET112" s="202"/>
      <c r="EU112" s="202"/>
      <c r="EV112" s="202"/>
      <c r="EW112" s="202"/>
      <c r="EX112" s="202"/>
      <c r="EY112" s="202"/>
      <c r="EZ112" s="202"/>
      <c r="FA112" s="202"/>
      <c r="FB112" s="202"/>
      <c r="FC112" s="202"/>
      <c r="FD112" s="202"/>
      <c r="FE112" s="202"/>
      <c r="FF112" s="202"/>
      <c r="FG112" s="202"/>
      <c r="FH112" s="202"/>
      <c r="FI112" s="202"/>
      <c r="FJ112" s="202"/>
      <c r="FK112" s="202"/>
      <c r="FL112" s="202"/>
      <c r="FM112" s="202"/>
      <c r="FN112" s="202"/>
      <c r="FO112" s="202"/>
      <c r="FP112" s="202"/>
      <c r="FQ112" s="202"/>
      <c r="FR112" s="202"/>
      <c r="FS112" s="202"/>
      <c r="FT112" s="202"/>
      <c r="FU112" s="202"/>
      <c r="FV112" s="202"/>
      <c r="FW112" s="202"/>
      <c r="FX112" s="202"/>
      <c r="FY112" s="202"/>
      <c r="FZ112" s="202"/>
      <c r="GA112" s="202"/>
      <c r="GB112" s="202"/>
    </row>
    <row r="113" spans="1:184" x14ac:dyDescent="0.2">
      <c r="A113" s="205">
        <f t="shared" si="1"/>
        <v>6231</v>
      </c>
      <c r="B113" s="215" t="s">
        <v>3299</v>
      </c>
      <c r="C113" s="216">
        <v>269</v>
      </c>
      <c r="D113" s="217">
        <v>26.399999618530273</v>
      </c>
      <c r="E113" s="218">
        <v>0.36</v>
      </c>
      <c r="F113" s="216">
        <v>256</v>
      </c>
      <c r="G113" s="216">
        <v>13</v>
      </c>
      <c r="H113" s="219" t="s">
        <v>5092</v>
      </c>
      <c r="I113" s="219" t="s">
        <v>5093</v>
      </c>
      <c r="J113" s="217">
        <v>4.1999998092651367</v>
      </c>
      <c r="K113" s="218">
        <v>0.35</v>
      </c>
      <c r="L113" s="216">
        <v>253</v>
      </c>
      <c r="M113" s="216">
        <v>16</v>
      </c>
      <c r="N113" s="219" t="s">
        <v>1748</v>
      </c>
      <c r="O113" s="219" t="s">
        <v>1749</v>
      </c>
      <c r="P113" s="217">
        <v>8.1999998092651367</v>
      </c>
      <c r="Q113" s="218">
        <v>0.37</v>
      </c>
      <c r="R113" s="216">
        <v>254</v>
      </c>
      <c r="S113" s="216">
        <v>15</v>
      </c>
      <c r="T113" s="219" t="s">
        <v>2996</v>
      </c>
      <c r="U113" s="219" t="s">
        <v>2997</v>
      </c>
      <c r="V113" s="217">
        <v>7.1999998092651367</v>
      </c>
      <c r="W113" s="218">
        <v>0.36</v>
      </c>
      <c r="X113" s="216">
        <v>248</v>
      </c>
      <c r="Y113" s="216">
        <v>21</v>
      </c>
      <c r="Z113" s="219" t="s">
        <v>3314</v>
      </c>
      <c r="AA113" s="219" t="s">
        <v>3315</v>
      </c>
      <c r="AB113" s="217">
        <v>6.6999998092651367</v>
      </c>
      <c r="AC113" s="218">
        <v>0.35</v>
      </c>
      <c r="AD113" s="216">
        <v>264</v>
      </c>
      <c r="AE113" s="216">
        <v>5</v>
      </c>
      <c r="AF113" s="219" t="s">
        <v>2732</v>
      </c>
      <c r="AG113" s="219" t="s">
        <v>2733</v>
      </c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  <c r="DK113" s="202"/>
      <c r="DL113" s="202"/>
      <c r="DM113" s="202"/>
      <c r="DN113" s="202"/>
      <c r="DO113" s="202"/>
      <c r="DP113" s="202"/>
      <c r="DQ113" s="202"/>
      <c r="DR113" s="202"/>
      <c r="DS113" s="202"/>
      <c r="DT113" s="202"/>
      <c r="DU113" s="202"/>
      <c r="DV113" s="202"/>
      <c r="DW113" s="202"/>
      <c r="DX113" s="202"/>
      <c r="DY113" s="202"/>
      <c r="DZ113" s="202"/>
      <c r="EA113" s="202"/>
      <c r="EB113" s="202"/>
      <c r="EC113" s="202"/>
      <c r="ED113" s="202"/>
      <c r="EE113" s="202"/>
      <c r="EF113" s="202"/>
      <c r="EG113" s="202"/>
      <c r="EH113" s="202"/>
      <c r="EI113" s="202"/>
      <c r="EJ113" s="202"/>
      <c r="EK113" s="202"/>
      <c r="EL113" s="202"/>
      <c r="EM113" s="202"/>
      <c r="EN113" s="202"/>
      <c r="EO113" s="202"/>
      <c r="EP113" s="202"/>
      <c r="EQ113" s="202"/>
      <c r="ER113" s="202"/>
      <c r="ES113" s="202"/>
      <c r="ET113" s="202"/>
      <c r="EU113" s="202"/>
      <c r="EV113" s="202"/>
      <c r="EW113" s="202"/>
      <c r="EX113" s="202"/>
      <c r="EY113" s="202"/>
      <c r="EZ113" s="202"/>
      <c r="FA113" s="202"/>
      <c r="FB113" s="202"/>
      <c r="FC113" s="202"/>
      <c r="FD113" s="202"/>
      <c r="FE113" s="202"/>
      <c r="FF113" s="202"/>
      <c r="FG113" s="202"/>
      <c r="FH113" s="202"/>
      <c r="FI113" s="202"/>
      <c r="FJ113" s="202"/>
      <c r="FK113" s="202"/>
      <c r="FL113" s="202"/>
      <c r="FM113" s="202"/>
      <c r="FN113" s="202"/>
      <c r="FO113" s="202"/>
      <c r="FP113" s="202"/>
      <c r="FQ113" s="202"/>
      <c r="FR113" s="202"/>
      <c r="FS113" s="202"/>
      <c r="FT113" s="202"/>
      <c r="FU113" s="202"/>
      <c r="FV113" s="202"/>
      <c r="FW113" s="202"/>
      <c r="FX113" s="202"/>
      <c r="FY113" s="202"/>
      <c r="FZ113" s="202"/>
      <c r="GA113" s="202"/>
      <c r="GB113" s="202"/>
    </row>
    <row r="114" spans="1:184" x14ac:dyDescent="0.2">
      <c r="A114" s="205">
        <f t="shared" si="1"/>
        <v>6241</v>
      </c>
      <c r="B114" s="204" t="s">
        <v>3302</v>
      </c>
      <c r="C114" s="211">
        <v>338</v>
      </c>
      <c r="D114" s="212">
        <v>25.100000381469727</v>
      </c>
      <c r="E114" s="213">
        <v>0.34</v>
      </c>
      <c r="F114" s="211">
        <v>336</v>
      </c>
      <c r="G114" s="211">
        <v>2</v>
      </c>
      <c r="H114" s="214" t="s">
        <v>3384</v>
      </c>
      <c r="I114" s="214" t="s">
        <v>3385</v>
      </c>
      <c r="J114" s="212">
        <v>4.1999998092651367</v>
      </c>
      <c r="K114" s="213">
        <v>0.35</v>
      </c>
      <c r="L114" s="211">
        <v>329</v>
      </c>
      <c r="M114" s="211">
        <v>9</v>
      </c>
      <c r="N114" s="214" t="s">
        <v>5094</v>
      </c>
      <c r="O114" s="214" t="s">
        <v>5095</v>
      </c>
      <c r="P114" s="212">
        <v>7.5999999046325684</v>
      </c>
      <c r="Q114" s="213">
        <v>0.35</v>
      </c>
      <c r="R114" s="211">
        <v>333</v>
      </c>
      <c r="S114" s="211">
        <v>5</v>
      </c>
      <c r="T114" s="214" t="s">
        <v>2308</v>
      </c>
      <c r="U114" s="214" t="s">
        <v>2309</v>
      </c>
      <c r="V114" s="212">
        <v>6.8000001907348633</v>
      </c>
      <c r="W114" s="213">
        <v>0.34</v>
      </c>
      <c r="X114" s="211">
        <v>326</v>
      </c>
      <c r="Y114" s="211">
        <v>12</v>
      </c>
      <c r="Z114" s="214" t="s">
        <v>5096</v>
      </c>
      <c r="AA114" s="214" t="s">
        <v>5097</v>
      </c>
      <c r="AB114" s="212">
        <v>6.4000000953674316</v>
      </c>
      <c r="AC114" s="213">
        <v>0.34</v>
      </c>
      <c r="AD114" s="211">
        <v>337</v>
      </c>
      <c r="AE114" s="211">
        <v>1</v>
      </c>
      <c r="AF114" s="214" t="s">
        <v>5098</v>
      </c>
      <c r="AG114" s="214" t="s">
        <v>5099</v>
      </c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  <c r="DK114" s="202"/>
      <c r="DL114" s="202"/>
      <c r="DM114" s="202"/>
      <c r="DN114" s="202"/>
      <c r="DO114" s="202"/>
      <c r="DP114" s="202"/>
      <c r="DQ114" s="202"/>
      <c r="DR114" s="202"/>
      <c r="DS114" s="202"/>
      <c r="DT114" s="202"/>
      <c r="DU114" s="202"/>
      <c r="DV114" s="202"/>
      <c r="DW114" s="202"/>
      <c r="DX114" s="202"/>
      <c r="DY114" s="202"/>
      <c r="DZ114" s="202"/>
      <c r="EA114" s="202"/>
      <c r="EB114" s="202"/>
      <c r="EC114" s="202"/>
      <c r="ED114" s="202"/>
      <c r="EE114" s="202"/>
      <c r="EF114" s="202"/>
      <c r="EG114" s="202"/>
      <c r="EH114" s="202"/>
      <c r="EI114" s="202"/>
      <c r="EJ114" s="202"/>
      <c r="EK114" s="202"/>
      <c r="EL114" s="202"/>
      <c r="EM114" s="202"/>
      <c r="EN114" s="202"/>
      <c r="EO114" s="202"/>
      <c r="EP114" s="202"/>
      <c r="EQ114" s="202"/>
      <c r="ER114" s="202"/>
      <c r="ES114" s="202"/>
      <c r="ET114" s="202"/>
      <c r="EU114" s="202"/>
      <c r="EV114" s="202"/>
      <c r="EW114" s="202"/>
      <c r="EX114" s="202"/>
      <c r="EY114" s="202"/>
      <c r="EZ114" s="202"/>
      <c r="FA114" s="202"/>
      <c r="FB114" s="202"/>
      <c r="FC114" s="202"/>
      <c r="FD114" s="202"/>
      <c r="FE114" s="202"/>
      <c r="FF114" s="202"/>
      <c r="FG114" s="202"/>
      <c r="FH114" s="202"/>
      <c r="FI114" s="202"/>
      <c r="FJ114" s="202"/>
      <c r="FK114" s="202"/>
      <c r="FL114" s="202"/>
      <c r="FM114" s="202"/>
      <c r="FN114" s="202"/>
      <c r="FO114" s="202"/>
      <c r="FP114" s="202"/>
      <c r="FQ114" s="202"/>
      <c r="FR114" s="202"/>
      <c r="FS114" s="202"/>
      <c r="FT114" s="202"/>
      <c r="FU114" s="202"/>
      <c r="FV114" s="202"/>
      <c r="FW114" s="202"/>
      <c r="FX114" s="202"/>
      <c r="FY114" s="202"/>
      <c r="FZ114" s="202"/>
      <c r="GA114" s="202"/>
      <c r="GB114" s="202"/>
    </row>
    <row r="115" spans="1:184" x14ac:dyDescent="0.2">
      <c r="A115" s="205">
        <f t="shared" si="1"/>
        <v>6251</v>
      </c>
      <c r="B115" s="215" t="s">
        <v>3311</v>
      </c>
      <c r="C115" s="216">
        <v>162</v>
      </c>
      <c r="D115" s="217">
        <v>25.100000381469727</v>
      </c>
      <c r="E115" s="218">
        <v>0.34</v>
      </c>
      <c r="F115" s="216">
        <v>157</v>
      </c>
      <c r="G115" s="216">
        <v>5</v>
      </c>
      <c r="H115" s="219" t="s">
        <v>3359</v>
      </c>
      <c r="I115" s="219" t="s">
        <v>3360</v>
      </c>
      <c r="J115" s="217">
        <v>4.0999999046325684</v>
      </c>
      <c r="K115" s="218">
        <v>0.35</v>
      </c>
      <c r="L115" s="216">
        <v>155</v>
      </c>
      <c r="M115" s="216">
        <v>7</v>
      </c>
      <c r="N115" s="219" t="s">
        <v>3173</v>
      </c>
      <c r="O115" s="219" t="s">
        <v>3174</v>
      </c>
      <c r="P115" s="217">
        <v>7.8000001907348633</v>
      </c>
      <c r="Q115" s="218">
        <v>0.36</v>
      </c>
      <c r="R115" s="216">
        <v>156</v>
      </c>
      <c r="S115" s="216">
        <v>6</v>
      </c>
      <c r="T115" s="219" t="s">
        <v>1719</v>
      </c>
      <c r="U115" s="219" t="s">
        <v>1720</v>
      </c>
      <c r="V115" s="217">
        <v>7</v>
      </c>
      <c r="W115" s="218">
        <v>0.35</v>
      </c>
      <c r="X115" s="216">
        <v>153</v>
      </c>
      <c r="Y115" s="216">
        <v>9</v>
      </c>
      <c r="Z115" s="219" t="s">
        <v>1649</v>
      </c>
      <c r="AA115" s="219" t="s">
        <v>1650</v>
      </c>
      <c r="AB115" s="217">
        <v>6.0999999046325684</v>
      </c>
      <c r="AC115" s="218">
        <v>0.32</v>
      </c>
      <c r="AD115" s="216">
        <v>160</v>
      </c>
      <c r="AE115" s="216">
        <v>2</v>
      </c>
      <c r="AF115" s="219" t="s">
        <v>1715</v>
      </c>
      <c r="AG115" s="219" t="s">
        <v>1716</v>
      </c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  <c r="DK115" s="202"/>
      <c r="DL115" s="202"/>
      <c r="DM115" s="202"/>
      <c r="DN115" s="202"/>
      <c r="DO115" s="202"/>
      <c r="DP115" s="202"/>
      <c r="DQ115" s="202"/>
      <c r="DR115" s="202"/>
      <c r="DS115" s="202"/>
      <c r="DT115" s="202"/>
      <c r="DU115" s="202"/>
      <c r="DV115" s="202"/>
      <c r="DW115" s="202"/>
      <c r="DX115" s="202"/>
      <c r="DY115" s="202"/>
      <c r="DZ115" s="202"/>
      <c r="EA115" s="202"/>
      <c r="EB115" s="202"/>
      <c r="EC115" s="202"/>
      <c r="ED115" s="202"/>
      <c r="EE115" s="202"/>
      <c r="EF115" s="202"/>
      <c r="EG115" s="202"/>
      <c r="EH115" s="202"/>
      <c r="EI115" s="202"/>
      <c r="EJ115" s="202"/>
      <c r="EK115" s="202"/>
      <c r="EL115" s="202"/>
      <c r="EM115" s="202"/>
      <c r="EN115" s="202"/>
      <c r="EO115" s="202"/>
      <c r="EP115" s="202"/>
      <c r="EQ115" s="202"/>
      <c r="ER115" s="202"/>
      <c r="ES115" s="202"/>
      <c r="ET115" s="202"/>
      <c r="EU115" s="202"/>
      <c r="EV115" s="202"/>
      <c r="EW115" s="202"/>
      <c r="EX115" s="202"/>
      <c r="EY115" s="202"/>
      <c r="EZ115" s="202"/>
      <c r="FA115" s="202"/>
      <c r="FB115" s="202"/>
      <c r="FC115" s="202"/>
      <c r="FD115" s="202"/>
      <c r="FE115" s="202"/>
      <c r="FF115" s="202"/>
      <c r="FG115" s="202"/>
      <c r="FH115" s="202"/>
      <c r="FI115" s="202"/>
      <c r="FJ115" s="202"/>
      <c r="FK115" s="202"/>
      <c r="FL115" s="202"/>
      <c r="FM115" s="202"/>
      <c r="FN115" s="202"/>
      <c r="FO115" s="202"/>
      <c r="FP115" s="202"/>
      <c r="FQ115" s="202"/>
      <c r="FR115" s="202"/>
      <c r="FS115" s="202"/>
      <c r="FT115" s="202"/>
      <c r="FU115" s="202"/>
      <c r="FV115" s="202"/>
      <c r="FW115" s="202"/>
      <c r="FX115" s="202"/>
      <c r="FY115" s="202"/>
      <c r="FZ115" s="202"/>
      <c r="GA115" s="202"/>
      <c r="GB115" s="202"/>
    </row>
    <row r="116" spans="1:184" x14ac:dyDescent="0.2">
      <c r="A116" s="205">
        <f t="shared" si="1"/>
        <v>6281</v>
      </c>
      <c r="B116" s="204" t="s">
        <v>3312</v>
      </c>
      <c r="C116" s="211">
        <v>105</v>
      </c>
      <c r="D116" s="212">
        <v>27.399999618530273</v>
      </c>
      <c r="E116" s="213">
        <v>0.37</v>
      </c>
      <c r="F116" s="211">
        <v>101</v>
      </c>
      <c r="G116" s="211">
        <v>4</v>
      </c>
      <c r="H116" s="214" t="s">
        <v>5100</v>
      </c>
      <c r="I116" s="214" t="s">
        <v>5101</v>
      </c>
      <c r="J116" s="212">
        <v>4.4000000953674316</v>
      </c>
      <c r="K116" s="213">
        <v>0.37</v>
      </c>
      <c r="L116" s="211">
        <v>100</v>
      </c>
      <c r="M116" s="211">
        <v>5</v>
      </c>
      <c r="N116" s="214" t="s">
        <v>1548</v>
      </c>
      <c r="O116" s="214" t="s">
        <v>1549</v>
      </c>
      <c r="P116" s="212">
        <v>8.1999998092651367</v>
      </c>
      <c r="Q116" s="213">
        <v>0.37</v>
      </c>
      <c r="R116" s="211">
        <v>100</v>
      </c>
      <c r="S116" s="211">
        <v>5</v>
      </c>
      <c r="T116" s="214" t="s">
        <v>1548</v>
      </c>
      <c r="U116" s="214" t="s">
        <v>1549</v>
      </c>
      <c r="V116" s="212">
        <v>7.8000001907348633</v>
      </c>
      <c r="W116" s="213">
        <v>0.39</v>
      </c>
      <c r="X116" s="211">
        <v>97</v>
      </c>
      <c r="Y116" s="211">
        <v>8</v>
      </c>
      <c r="Z116" s="214" t="s">
        <v>4785</v>
      </c>
      <c r="AA116" s="214" t="s">
        <v>4786</v>
      </c>
      <c r="AB116" s="212">
        <v>7</v>
      </c>
      <c r="AC116" s="213">
        <v>0.37</v>
      </c>
      <c r="AD116" s="211">
        <v>101</v>
      </c>
      <c r="AE116" s="211">
        <v>4</v>
      </c>
      <c r="AF116" s="214" t="s">
        <v>5100</v>
      </c>
      <c r="AG116" s="214" t="s">
        <v>5101</v>
      </c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  <c r="DK116" s="202"/>
      <c r="DL116" s="202"/>
      <c r="DM116" s="202"/>
      <c r="DN116" s="202"/>
      <c r="DO116" s="202"/>
      <c r="DP116" s="202"/>
      <c r="DQ116" s="202"/>
      <c r="DR116" s="202"/>
      <c r="DS116" s="202"/>
      <c r="DT116" s="202"/>
      <c r="DU116" s="202"/>
      <c r="DV116" s="202"/>
      <c r="DW116" s="202"/>
      <c r="DX116" s="202"/>
      <c r="DY116" s="202"/>
      <c r="DZ116" s="202"/>
      <c r="EA116" s="202"/>
      <c r="EB116" s="202"/>
      <c r="EC116" s="202"/>
      <c r="ED116" s="202"/>
      <c r="EE116" s="202"/>
      <c r="EF116" s="202"/>
      <c r="EG116" s="202"/>
      <c r="EH116" s="202"/>
      <c r="EI116" s="202"/>
      <c r="EJ116" s="202"/>
      <c r="EK116" s="202"/>
      <c r="EL116" s="202"/>
      <c r="EM116" s="202"/>
      <c r="EN116" s="202"/>
      <c r="EO116" s="202"/>
      <c r="EP116" s="202"/>
      <c r="EQ116" s="202"/>
      <c r="ER116" s="202"/>
      <c r="ES116" s="202"/>
      <c r="ET116" s="202"/>
      <c r="EU116" s="202"/>
      <c r="EV116" s="202"/>
      <c r="EW116" s="202"/>
      <c r="EX116" s="202"/>
      <c r="EY116" s="202"/>
      <c r="EZ116" s="202"/>
      <c r="FA116" s="202"/>
      <c r="FB116" s="202"/>
      <c r="FC116" s="202"/>
      <c r="FD116" s="202"/>
      <c r="FE116" s="202"/>
      <c r="FF116" s="202"/>
      <c r="FG116" s="202"/>
      <c r="FH116" s="202"/>
      <c r="FI116" s="202"/>
      <c r="FJ116" s="202"/>
      <c r="FK116" s="202"/>
      <c r="FL116" s="202"/>
      <c r="FM116" s="202"/>
      <c r="FN116" s="202"/>
      <c r="FO116" s="202"/>
      <c r="FP116" s="202"/>
      <c r="FQ116" s="202"/>
      <c r="FR116" s="202"/>
      <c r="FS116" s="202"/>
      <c r="FT116" s="202"/>
      <c r="FU116" s="202"/>
      <c r="FV116" s="202"/>
      <c r="FW116" s="202"/>
      <c r="FX116" s="202"/>
      <c r="FY116" s="202"/>
      <c r="FZ116" s="202"/>
      <c r="GA116" s="202"/>
      <c r="GB116" s="202"/>
    </row>
    <row r="117" spans="1:184" x14ac:dyDescent="0.2">
      <c r="A117" s="205">
        <f t="shared" si="1"/>
        <v>6301</v>
      </c>
      <c r="B117" s="215" t="s">
        <v>3313</v>
      </c>
      <c r="C117" s="216">
        <v>402</v>
      </c>
      <c r="D117" s="217">
        <v>29.399999618530273</v>
      </c>
      <c r="E117" s="218">
        <v>0.4</v>
      </c>
      <c r="F117" s="216">
        <v>386</v>
      </c>
      <c r="G117" s="216">
        <v>16</v>
      </c>
      <c r="H117" s="219" t="s">
        <v>1536</v>
      </c>
      <c r="I117" s="219" t="s">
        <v>1537</v>
      </c>
      <c r="J117" s="217">
        <v>4.8000001907348633</v>
      </c>
      <c r="K117" s="218">
        <v>0.4</v>
      </c>
      <c r="L117" s="216">
        <v>371</v>
      </c>
      <c r="M117" s="216">
        <v>31</v>
      </c>
      <c r="N117" s="219" t="s">
        <v>5102</v>
      </c>
      <c r="O117" s="219" t="s">
        <v>5103</v>
      </c>
      <c r="P117" s="217">
        <v>9</v>
      </c>
      <c r="Q117" s="218">
        <v>0.41</v>
      </c>
      <c r="R117" s="216">
        <v>375</v>
      </c>
      <c r="S117" s="216">
        <v>27</v>
      </c>
      <c r="T117" s="219" t="s">
        <v>2498</v>
      </c>
      <c r="U117" s="219" t="s">
        <v>2499</v>
      </c>
      <c r="V117" s="217">
        <v>7.9000000953674316</v>
      </c>
      <c r="W117" s="218">
        <v>0.4</v>
      </c>
      <c r="X117" s="216">
        <v>372</v>
      </c>
      <c r="Y117" s="216">
        <v>30</v>
      </c>
      <c r="Z117" s="219" t="s">
        <v>4839</v>
      </c>
      <c r="AA117" s="219" t="s">
        <v>4840</v>
      </c>
      <c r="AB117" s="217">
        <v>7.6999998092651367</v>
      </c>
      <c r="AC117" s="218">
        <v>0.41</v>
      </c>
      <c r="AD117" s="216">
        <v>386</v>
      </c>
      <c r="AE117" s="216">
        <v>16</v>
      </c>
      <c r="AF117" s="219" t="s">
        <v>1536</v>
      </c>
      <c r="AG117" s="219" t="s">
        <v>1537</v>
      </c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  <c r="DK117" s="202"/>
      <c r="DL117" s="202"/>
      <c r="DM117" s="202"/>
      <c r="DN117" s="202"/>
      <c r="DO117" s="202"/>
      <c r="DP117" s="202"/>
      <c r="DQ117" s="202"/>
      <c r="DR117" s="202"/>
      <c r="DS117" s="202"/>
      <c r="DT117" s="202"/>
      <c r="DU117" s="202"/>
      <c r="DV117" s="202"/>
      <c r="DW117" s="202"/>
      <c r="DX117" s="202"/>
      <c r="DY117" s="202"/>
      <c r="DZ117" s="202"/>
      <c r="EA117" s="202"/>
      <c r="EB117" s="202"/>
      <c r="EC117" s="202"/>
      <c r="ED117" s="202"/>
      <c r="EE117" s="202"/>
      <c r="EF117" s="202"/>
      <c r="EG117" s="202"/>
      <c r="EH117" s="202"/>
      <c r="EI117" s="202"/>
      <c r="EJ117" s="202"/>
      <c r="EK117" s="202"/>
      <c r="EL117" s="202"/>
      <c r="EM117" s="202"/>
      <c r="EN117" s="202"/>
      <c r="EO117" s="202"/>
      <c r="EP117" s="202"/>
      <c r="EQ117" s="202"/>
      <c r="ER117" s="202"/>
      <c r="ES117" s="202"/>
      <c r="ET117" s="202"/>
      <c r="EU117" s="202"/>
      <c r="EV117" s="202"/>
      <c r="EW117" s="202"/>
      <c r="EX117" s="202"/>
      <c r="EY117" s="202"/>
      <c r="EZ117" s="202"/>
      <c r="FA117" s="202"/>
      <c r="FB117" s="202"/>
      <c r="FC117" s="202"/>
      <c r="FD117" s="202"/>
      <c r="FE117" s="202"/>
      <c r="FF117" s="202"/>
      <c r="FG117" s="202"/>
      <c r="FH117" s="202"/>
      <c r="FI117" s="202"/>
      <c r="FJ117" s="202"/>
      <c r="FK117" s="202"/>
      <c r="FL117" s="202"/>
      <c r="FM117" s="202"/>
      <c r="FN117" s="202"/>
      <c r="FO117" s="202"/>
      <c r="FP117" s="202"/>
      <c r="FQ117" s="202"/>
      <c r="FR117" s="202"/>
      <c r="FS117" s="202"/>
      <c r="FT117" s="202"/>
      <c r="FU117" s="202"/>
      <c r="FV117" s="202"/>
      <c r="FW117" s="202"/>
      <c r="FX117" s="202"/>
      <c r="FY117" s="202"/>
      <c r="FZ117" s="202"/>
      <c r="GA117" s="202"/>
      <c r="GB117" s="202"/>
    </row>
    <row r="118" spans="1:184" x14ac:dyDescent="0.2">
      <c r="A118" s="205">
        <f t="shared" si="1"/>
        <v>6331</v>
      </c>
      <c r="B118" s="204" t="s">
        <v>3318</v>
      </c>
      <c r="C118" s="211">
        <v>411</v>
      </c>
      <c r="D118" s="212">
        <v>28.299999237060547</v>
      </c>
      <c r="E118" s="213">
        <v>0.39</v>
      </c>
      <c r="F118" s="211">
        <v>395</v>
      </c>
      <c r="G118" s="211">
        <v>16</v>
      </c>
      <c r="H118" s="214" t="s">
        <v>2436</v>
      </c>
      <c r="I118" s="214" t="s">
        <v>2437</v>
      </c>
      <c r="J118" s="212">
        <v>4.5</v>
      </c>
      <c r="K118" s="213">
        <v>0.38</v>
      </c>
      <c r="L118" s="211">
        <v>391</v>
      </c>
      <c r="M118" s="211">
        <v>20</v>
      </c>
      <c r="N118" s="214" t="s">
        <v>2951</v>
      </c>
      <c r="O118" s="214" t="s">
        <v>2952</v>
      </c>
      <c r="P118" s="212">
        <v>8.6000003814697266</v>
      </c>
      <c r="Q118" s="213">
        <v>0.39</v>
      </c>
      <c r="R118" s="211">
        <v>388</v>
      </c>
      <c r="S118" s="211">
        <v>23</v>
      </c>
      <c r="T118" s="214" t="s">
        <v>4301</v>
      </c>
      <c r="U118" s="214" t="s">
        <v>4302</v>
      </c>
      <c r="V118" s="212">
        <v>7.8000001907348633</v>
      </c>
      <c r="W118" s="213">
        <v>0.39</v>
      </c>
      <c r="X118" s="211">
        <v>378</v>
      </c>
      <c r="Y118" s="211">
        <v>33</v>
      </c>
      <c r="Z118" s="214" t="s">
        <v>4221</v>
      </c>
      <c r="AA118" s="214" t="s">
        <v>4222</v>
      </c>
      <c r="AB118" s="212">
        <v>7.5</v>
      </c>
      <c r="AC118" s="213">
        <v>0.39</v>
      </c>
      <c r="AD118" s="211">
        <v>397</v>
      </c>
      <c r="AE118" s="211">
        <v>14</v>
      </c>
      <c r="AF118" s="214" t="s">
        <v>1674</v>
      </c>
      <c r="AG118" s="214" t="s">
        <v>1675</v>
      </c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  <c r="DK118" s="202"/>
      <c r="DL118" s="202"/>
      <c r="DM118" s="202"/>
      <c r="DN118" s="202"/>
      <c r="DO118" s="202"/>
      <c r="DP118" s="202"/>
      <c r="DQ118" s="202"/>
      <c r="DR118" s="202"/>
      <c r="DS118" s="202"/>
      <c r="DT118" s="202"/>
      <c r="DU118" s="202"/>
      <c r="DV118" s="202"/>
      <c r="DW118" s="202"/>
      <c r="DX118" s="202"/>
      <c r="DY118" s="202"/>
      <c r="DZ118" s="202"/>
      <c r="EA118" s="202"/>
      <c r="EB118" s="202"/>
      <c r="EC118" s="202"/>
      <c r="ED118" s="202"/>
      <c r="EE118" s="202"/>
      <c r="EF118" s="202"/>
      <c r="EG118" s="202"/>
      <c r="EH118" s="202"/>
      <c r="EI118" s="202"/>
      <c r="EJ118" s="202"/>
      <c r="EK118" s="202"/>
      <c r="EL118" s="202"/>
      <c r="EM118" s="202"/>
      <c r="EN118" s="202"/>
      <c r="EO118" s="202"/>
      <c r="EP118" s="202"/>
      <c r="EQ118" s="202"/>
      <c r="ER118" s="202"/>
      <c r="ES118" s="202"/>
      <c r="ET118" s="202"/>
      <c r="EU118" s="202"/>
      <c r="EV118" s="202"/>
      <c r="EW118" s="202"/>
      <c r="EX118" s="202"/>
      <c r="EY118" s="202"/>
      <c r="EZ118" s="202"/>
      <c r="FA118" s="202"/>
      <c r="FB118" s="202"/>
      <c r="FC118" s="202"/>
      <c r="FD118" s="202"/>
      <c r="FE118" s="202"/>
      <c r="FF118" s="202"/>
      <c r="FG118" s="202"/>
      <c r="FH118" s="202"/>
      <c r="FI118" s="202"/>
      <c r="FJ118" s="202"/>
      <c r="FK118" s="202"/>
      <c r="FL118" s="202"/>
      <c r="FM118" s="202"/>
      <c r="FN118" s="202"/>
      <c r="FO118" s="202"/>
      <c r="FP118" s="202"/>
      <c r="FQ118" s="202"/>
      <c r="FR118" s="202"/>
      <c r="FS118" s="202"/>
      <c r="FT118" s="202"/>
      <c r="FU118" s="202"/>
      <c r="FV118" s="202"/>
      <c r="FW118" s="202"/>
      <c r="FX118" s="202"/>
      <c r="FY118" s="202"/>
      <c r="FZ118" s="202"/>
      <c r="GA118" s="202"/>
      <c r="GB118" s="202"/>
    </row>
    <row r="119" spans="1:184" x14ac:dyDescent="0.2">
      <c r="A119" s="205">
        <f t="shared" si="1"/>
        <v>6351</v>
      </c>
      <c r="B119" s="215" t="s">
        <v>3325</v>
      </c>
      <c r="C119" s="216">
        <v>196</v>
      </c>
      <c r="D119" s="217">
        <v>28.299999237060547</v>
      </c>
      <c r="E119" s="218">
        <v>0.39</v>
      </c>
      <c r="F119" s="216">
        <v>190</v>
      </c>
      <c r="G119" s="216">
        <v>6</v>
      </c>
      <c r="H119" s="219" t="s">
        <v>5008</v>
      </c>
      <c r="I119" s="219" t="s">
        <v>5009</v>
      </c>
      <c r="J119" s="217">
        <v>4.6999998092651367</v>
      </c>
      <c r="K119" s="218">
        <v>0.39</v>
      </c>
      <c r="L119" s="216">
        <v>185</v>
      </c>
      <c r="M119" s="216">
        <v>11</v>
      </c>
      <c r="N119" s="219" t="s">
        <v>3573</v>
      </c>
      <c r="O119" s="219" t="s">
        <v>3574</v>
      </c>
      <c r="P119" s="217">
        <v>8.8999996185302734</v>
      </c>
      <c r="Q119" s="218">
        <v>0.4</v>
      </c>
      <c r="R119" s="216">
        <v>180</v>
      </c>
      <c r="S119" s="216">
        <v>16</v>
      </c>
      <c r="T119" s="219" t="s">
        <v>2124</v>
      </c>
      <c r="U119" s="219" t="s">
        <v>2125</v>
      </c>
      <c r="V119" s="217">
        <v>7.8000001907348633</v>
      </c>
      <c r="W119" s="218">
        <v>0.39</v>
      </c>
      <c r="X119" s="216">
        <v>182</v>
      </c>
      <c r="Y119" s="216">
        <v>14</v>
      </c>
      <c r="Z119" s="219" t="s">
        <v>2099</v>
      </c>
      <c r="AA119" s="219" t="s">
        <v>2100</v>
      </c>
      <c r="AB119" s="217">
        <v>6.9000000953674316</v>
      </c>
      <c r="AC119" s="218">
        <v>0.36</v>
      </c>
      <c r="AD119" s="216">
        <v>192</v>
      </c>
      <c r="AE119" s="216">
        <v>4</v>
      </c>
      <c r="AF119" s="219" t="s">
        <v>1618</v>
      </c>
      <c r="AG119" s="219" t="s">
        <v>1619</v>
      </c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  <c r="DK119" s="202"/>
      <c r="DL119" s="202"/>
      <c r="DM119" s="202"/>
      <c r="DN119" s="202"/>
      <c r="DO119" s="202"/>
      <c r="DP119" s="202"/>
      <c r="DQ119" s="202"/>
      <c r="DR119" s="202"/>
      <c r="DS119" s="202"/>
      <c r="DT119" s="202"/>
      <c r="DU119" s="202"/>
      <c r="DV119" s="202"/>
      <c r="DW119" s="202"/>
      <c r="DX119" s="202"/>
      <c r="DY119" s="202"/>
      <c r="DZ119" s="202"/>
      <c r="EA119" s="202"/>
      <c r="EB119" s="202"/>
      <c r="EC119" s="202"/>
      <c r="ED119" s="202"/>
      <c r="EE119" s="202"/>
      <c r="EF119" s="202"/>
      <c r="EG119" s="202"/>
      <c r="EH119" s="202"/>
      <c r="EI119" s="202"/>
      <c r="EJ119" s="202"/>
      <c r="EK119" s="202"/>
      <c r="EL119" s="202"/>
      <c r="EM119" s="202"/>
      <c r="EN119" s="202"/>
      <c r="EO119" s="202"/>
      <c r="EP119" s="202"/>
      <c r="EQ119" s="202"/>
      <c r="ER119" s="202"/>
      <c r="ES119" s="202"/>
      <c r="ET119" s="202"/>
      <c r="EU119" s="202"/>
      <c r="EV119" s="202"/>
      <c r="EW119" s="202"/>
      <c r="EX119" s="202"/>
      <c r="EY119" s="202"/>
      <c r="EZ119" s="202"/>
      <c r="FA119" s="202"/>
      <c r="FB119" s="202"/>
      <c r="FC119" s="202"/>
      <c r="FD119" s="202"/>
      <c r="FE119" s="202"/>
      <c r="FF119" s="202"/>
      <c r="FG119" s="202"/>
      <c r="FH119" s="202"/>
      <c r="FI119" s="202"/>
      <c r="FJ119" s="202"/>
      <c r="FK119" s="202"/>
      <c r="FL119" s="202"/>
      <c r="FM119" s="202"/>
      <c r="FN119" s="202"/>
      <c r="FO119" s="202"/>
      <c r="FP119" s="202"/>
      <c r="FQ119" s="202"/>
      <c r="FR119" s="202"/>
      <c r="FS119" s="202"/>
      <c r="FT119" s="202"/>
      <c r="FU119" s="202"/>
      <c r="FV119" s="202"/>
      <c r="FW119" s="202"/>
      <c r="FX119" s="202"/>
      <c r="FY119" s="202"/>
      <c r="FZ119" s="202"/>
      <c r="GA119" s="202"/>
      <c r="GB119" s="202"/>
    </row>
    <row r="120" spans="1:184" x14ac:dyDescent="0.2">
      <c r="A120" s="205">
        <f t="shared" si="1"/>
        <v>6361</v>
      </c>
      <c r="B120" s="204" t="s">
        <v>3328</v>
      </c>
      <c r="C120" s="211">
        <v>176</v>
      </c>
      <c r="D120" s="212">
        <v>24.799999237060547</v>
      </c>
      <c r="E120" s="213">
        <v>0.34</v>
      </c>
      <c r="F120" s="211">
        <v>176</v>
      </c>
      <c r="H120" s="214" t="s">
        <v>1545</v>
      </c>
      <c r="J120" s="212">
        <v>4.0999999046325684</v>
      </c>
      <c r="K120" s="213">
        <v>0.34</v>
      </c>
      <c r="L120" s="211">
        <v>166</v>
      </c>
      <c r="M120" s="211">
        <v>10</v>
      </c>
      <c r="N120" s="214" t="s">
        <v>3717</v>
      </c>
      <c r="O120" s="214" t="s">
        <v>3718</v>
      </c>
      <c r="P120" s="212">
        <v>7.5</v>
      </c>
      <c r="Q120" s="213">
        <v>0.34</v>
      </c>
      <c r="R120" s="211">
        <v>175</v>
      </c>
      <c r="S120" s="211">
        <v>1</v>
      </c>
      <c r="T120" s="214" t="s">
        <v>3170</v>
      </c>
      <c r="U120" s="214" t="s">
        <v>3171</v>
      </c>
      <c r="V120" s="212">
        <v>6.9000000953674316</v>
      </c>
      <c r="W120" s="213">
        <v>0.34</v>
      </c>
      <c r="X120" s="211">
        <v>174</v>
      </c>
      <c r="Y120" s="211">
        <v>2</v>
      </c>
      <c r="Z120" s="214" t="s">
        <v>1882</v>
      </c>
      <c r="AA120" s="214" t="s">
        <v>1883</v>
      </c>
      <c r="AB120" s="212">
        <v>6.3000001907348633</v>
      </c>
      <c r="AC120" s="213">
        <v>0.33</v>
      </c>
      <c r="AD120" s="211">
        <v>175</v>
      </c>
      <c r="AE120" s="211">
        <v>1</v>
      </c>
      <c r="AF120" s="214" t="s">
        <v>3170</v>
      </c>
      <c r="AG120" s="214" t="s">
        <v>3171</v>
      </c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  <c r="DK120" s="202"/>
      <c r="DL120" s="202"/>
      <c r="DM120" s="202"/>
      <c r="DN120" s="202"/>
      <c r="DO120" s="202"/>
      <c r="DP120" s="202"/>
      <c r="DQ120" s="202"/>
      <c r="DR120" s="202"/>
      <c r="DS120" s="202"/>
      <c r="DT120" s="202"/>
      <c r="DU120" s="202"/>
      <c r="DV120" s="202"/>
      <c r="DW120" s="202"/>
      <c r="DX120" s="202"/>
      <c r="DY120" s="202"/>
      <c r="DZ120" s="202"/>
      <c r="EA120" s="202"/>
      <c r="EB120" s="202"/>
      <c r="EC120" s="202"/>
      <c r="ED120" s="202"/>
      <c r="EE120" s="202"/>
      <c r="EF120" s="202"/>
      <c r="EG120" s="202"/>
      <c r="EH120" s="202"/>
      <c r="EI120" s="202"/>
      <c r="EJ120" s="202"/>
      <c r="EK120" s="202"/>
      <c r="EL120" s="202"/>
      <c r="EM120" s="202"/>
      <c r="EN120" s="202"/>
      <c r="EO120" s="202"/>
      <c r="EP120" s="202"/>
      <c r="EQ120" s="202"/>
      <c r="ER120" s="202"/>
      <c r="ES120" s="202"/>
      <c r="ET120" s="202"/>
      <c r="EU120" s="202"/>
      <c r="EV120" s="202"/>
      <c r="EW120" s="202"/>
      <c r="EX120" s="202"/>
      <c r="EY120" s="202"/>
      <c r="EZ120" s="202"/>
      <c r="FA120" s="202"/>
      <c r="FB120" s="202"/>
      <c r="FC120" s="202"/>
      <c r="FD120" s="202"/>
      <c r="FE120" s="202"/>
      <c r="FF120" s="202"/>
      <c r="FG120" s="202"/>
      <c r="FH120" s="202"/>
      <c r="FI120" s="202"/>
      <c r="FJ120" s="202"/>
      <c r="FK120" s="202"/>
      <c r="FL120" s="202"/>
      <c r="FM120" s="202"/>
      <c r="FN120" s="202"/>
      <c r="FO120" s="202"/>
      <c r="FP120" s="202"/>
      <c r="FQ120" s="202"/>
      <c r="FR120" s="202"/>
      <c r="FS120" s="202"/>
      <c r="FT120" s="202"/>
      <c r="FU120" s="202"/>
      <c r="FV120" s="202"/>
      <c r="FW120" s="202"/>
      <c r="FX120" s="202"/>
      <c r="FY120" s="202"/>
      <c r="FZ120" s="202"/>
      <c r="GA120" s="202"/>
      <c r="GB120" s="202"/>
    </row>
    <row r="121" spans="1:184" x14ac:dyDescent="0.2">
      <c r="A121" s="205">
        <f t="shared" si="1"/>
        <v>6391</v>
      </c>
      <c r="B121" s="215" t="s">
        <v>3333</v>
      </c>
      <c r="C121" s="216">
        <v>157</v>
      </c>
      <c r="D121" s="217">
        <v>22.600000381469727</v>
      </c>
      <c r="E121" s="218">
        <v>0.31</v>
      </c>
      <c r="F121" s="216">
        <v>157</v>
      </c>
      <c r="H121" s="219" t="s">
        <v>1545</v>
      </c>
      <c r="J121" s="217">
        <v>3.7999999523162842</v>
      </c>
      <c r="K121" s="218">
        <v>0.32</v>
      </c>
      <c r="L121" s="216">
        <v>155</v>
      </c>
      <c r="M121" s="216">
        <v>2</v>
      </c>
      <c r="N121" s="219" t="s">
        <v>1920</v>
      </c>
      <c r="O121" s="219" t="s">
        <v>1921</v>
      </c>
      <c r="P121" s="217">
        <v>7</v>
      </c>
      <c r="Q121" s="218">
        <v>0.32</v>
      </c>
      <c r="R121" s="216">
        <v>157</v>
      </c>
      <c r="T121" s="219" t="s">
        <v>1545</v>
      </c>
      <c r="V121" s="217">
        <v>6</v>
      </c>
      <c r="W121" s="218">
        <v>0.3</v>
      </c>
      <c r="X121" s="216">
        <v>156</v>
      </c>
      <c r="Y121" s="216">
        <v>1</v>
      </c>
      <c r="Z121" s="219" t="s">
        <v>3099</v>
      </c>
      <c r="AA121" s="219" t="s">
        <v>3100</v>
      </c>
      <c r="AB121" s="217">
        <v>5.8000001907348633</v>
      </c>
      <c r="AC121" s="218">
        <v>0.3</v>
      </c>
      <c r="AD121" s="216">
        <v>157</v>
      </c>
      <c r="AF121" s="219" t="s">
        <v>1545</v>
      </c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  <c r="DK121" s="202"/>
      <c r="DL121" s="202"/>
      <c r="DM121" s="202"/>
      <c r="DN121" s="202"/>
      <c r="DO121" s="202"/>
      <c r="DP121" s="202"/>
      <c r="DQ121" s="202"/>
      <c r="DR121" s="202"/>
      <c r="DS121" s="202"/>
      <c r="DT121" s="202"/>
      <c r="DU121" s="202"/>
      <c r="DV121" s="202"/>
      <c r="DW121" s="202"/>
      <c r="DX121" s="202"/>
      <c r="DY121" s="202"/>
      <c r="DZ121" s="202"/>
      <c r="EA121" s="202"/>
      <c r="EB121" s="202"/>
      <c r="EC121" s="202"/>
      <c r="ED121" s="202"/>
      <c r="EE121" s="202"/>
      <c r="EF121" s="202"/>
      <c r="EG121" s="202"/>
      <c r="EH121" s="202"/>
      <c r="EI121" s="202"/>
      <c r="EJ121" s="202"/>
      <c r="EK121" s="202"/>
      <c r="EL121" s="202"/>
      <c r="EM121" s="202"/>
      <c r="EN121" s="202"/>
      <c r="EO121" s="202"/>
      <c r="EP121" s="202"/>
      <c r="EQ121" s="202"/>
      <c r="ER121" s="202"/>
      <c r="ES121" s="202"/>
      <c r="ET121" s="202"/>
      <c r="EU121" s="202"/>
      <c r="EV121" s="202"/>
      <c r="EW121" s="202"/>
      <c r="EX121" s="202"/>
      <c r="EY121" s="202"/>
      <c r="EZ121" s="202"/>
      <c r="FA121" s="202"/>
      <c r="FB121" s="202"/>
      <c r="FC121" s="202"/>
      <c r="FD121" s="202"/>
      <c r="FE121" s="202"/>
      <c r="FF121" s="202"/>
      <c r="FG121" s="202"/>
      <c r="FH121" s="202"/>
      <c r="FI121" s="202"/>
      <c r="FJ121" s="202"/>
      <c r="FK121" s="202"/>
      <c r="FL121" s="202"/>
      <c r="FM121" s="202"/>
      <c r="FN121" s="202"/>
      <c r="FO121" s="202"/>
      <c r="FP121" s="202"/>
      <c r="FQ121" s="202"/>
      <c r="FR121" s="202"/>
      <c r="FS121" s="202"/>
      <c r="FT121" s="202"/>
      <c r="FU121" s="202"/>
      <c r="FV121" s="202"/>
      <c r="FW121" s="202"/>
      <c r="FX121" s="202"/>
      <c r="FY121" s="202"/>
      <c r="FZ121" s="202"/>
      <c r="GA121" s="202"/>
      <c r="GB121" s="202"/>
    </row>
    <row r="122" spans="1:184" x14ac:dyDescent="0.2">
      <c r="A122" s="205">
        <f t="shared" si="1"/>
        <v>6411</v>
      </c>
      <c r="B122" s="204" t="s">
        <v>3334</v>
      </c>
      <c r="C122" s="211">
        <v>225</v>
      </c>
      <c r="D122" s="212">
        <v>27</v>
      </c>
      <c r="E122" s="213">
        <v>0.37</v>
      </c>
      <c r="F122" s="211">
        <v>219</v>
      </c>
      <c r="G122" s="211">
        <v>6</v>
      </c>
      <c r="H122" s="214" t="s">
        <v>3663</v>
      </c>
      <c r="I122" s="214" t="s">
        <v>3664</v>
      </c>
      <c r="J122" s="212">
        <v>4.3000001907348633</v>
      </c>
      <c r="K122" s="213">
        <v>0.36</v>
      </c>
      <c r="L122" s="211">
        <v>213</v>
      </c>
      <c r="M122" s="211">
        <v>12</v>
      </c>
      <c r="N122" s="214" t="s">
        <v>2663</v>
      </c>
      <c r="O122" s="214" t="s">
        <v>2664</v>
      </c>
      <c r="P122" s="212">
        <v>8.3999996185302734</v>
      </c>
      <c r="Q122" s="213">
        <v>0.38</v>
      </c>
      <c r="R122" s="211">
        <v>215</v>
      </c>
      <c r="S122" s="211">
        <v>10</v>
      </c>
      <c r="T122" s="214" t="s">
        <v>2166</v>
      </c>
      <c r="U122" s="214" t="s">
        <v>2167</v>
      </c>
      <c r="V122" s="212">
        <v>7.4000000953674316</v>
      </c>
      <c r="W122" s="213">
        <v>0.37</v>
      </c>
      <c r="X122" s="211">
        <v>209</v>
      </c>
      <c r="Y122" s="211">
        <v>16</v>
      </c>
      <c r="Z122" s="214" t="s">
        <v>5104</v>
      </c>
      <c r="AA122" s="214" t="s">
        <v>5105</v>
      </c>
      <c r="AB122" s="212">
        <v>6.9000000953674316</v>
      </c>
      <c r="AC122" s="213">
        <v>0.36</v>
      </c>
      <c r="AD122" s="211">
        <v>220</v>
      </c>
      <c r="AE122" s="211">
        <v>5</v>
      </c>
      <c r="AF122" s="214" t="s">
        <v>2306</v>
      </c>
      <c r="AG122" s="214" t="s">
        <v>2307</v>
      </c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  <c r="DK122" s="202"/>
      <c r="DL122" s="202"/>
      <c r="DM122" s="202"/>
      <c r="DN122" s="202"/>
      <c r="DO122" s="202"/>
      <c r="DP122" s="202"/>
      <c r="DQ122" s="202"/>
      <c r="DR122" s="202"/>
      <c r="DS122" s="202"/>
      <c r="DT122" s="202"/>
      <c r="DU122" s="202"/>
      <c r="DV122" s="202"/>
      <c r="DW122" s="202"/>
      <c r="DX122" s="202"/>
      <c r="DY122" s="202"/>
      <c r="DZ122" s="202"/>
      <c r="EA122" s="202"/>
      <c r="EB122" s="202"/>
      <c r="EC122" s="202"/>
      <c r="ED122" s="202"/>
      <c r="EE122" s="202"/>
      <c r="EF122" s="202"/>
      <c r="EG122" s="202"/>
      <c r="EH122" s="202"/>
      <c r="EI122" s="202"/>
      <c r="EJ122" s="202"/>
      <c r="EK122" s="202"/>
      <c r="EL122" s="202"/>
      <c r="EM122" s="202"/>
      <c r="EN122" s="202"/>
      <c r="EO122" s="202"/>
      <c r="EP122" s="202"/>
      <c r="EQ122" s="202"/>
      <c r="ER122" s="202"/>
      <c r="ES122" s="202"/>
      <c r="ET122" s="202"/>
      <c r="EU122" s="202"/>
      <c r="EV122" s="202"/>
      <c r="EW122" s="202"/>
      <c r="EX122" s="202"/>
      <c r="EY122" s="202"/>
      <c r="EZ122" s="202"/>
      <c r="FA122" s="202"/>
      <c r="FB122" s="202"/>
      <c r="FC122" s="202"/>
      <c r="FD122" s="202"/>
      <c r="FE122" s="202"/>
      <c r="FF122" s="202"/>
      <c r="FG122" s="202"/>
      <c r="FH122" s="202"/>
      <c r="FI122" s="202"/>
      <c r="FJ122" s="202"/>
      <c r="FK122" s="202"/>
      <c r="FL122" s="202"/>
      <c r="FM122" s="202"/>
      <c r="FN122" s="202"/>
      <c r="FO122" s="202"/>
      <c r="FP122" s="202"/>
      <c r="FQ122" s="202"/>
      <c r="FR122" s="202"/>
      <c r="FS122" s="202"/>
      <c r="FT122" s="202"/>
      <c r="FU122" s="202"/>
      <c r="FV122" s="202"/>
      <c r="FW122" s="202"/>
      <c r="FX122" s="202"/>
      <c r="FY122" s="202"/>
      <c r="FZ122" s="202"/>
      <c r="GA122" s="202"/>
      <c r="GB122" s="202"/>
    </row>
    <row r="123" spans="1:184" x14ac:dyDescent="0.2">
      <c r="A123" s="205">
        <f t="shared" si="1"/>
        <v>6441</v>
      </c>
      <c r="B123" s="215" t="s">
        <v>3341</v>
      </c>
      <c r="C123" s="216">
        <v>202</v>
      </c>
      <c r="D123" s="217">
        <v>17.399999618530273</v>
      </c>
      <c r="E123" s="218">
        <v>0.24</v>
      </c>
      <c r="F123" s="216">
        <v>201</v>
      </c>
      <c r="G123" s="216">
        <v>1</v>
      </c>
      <c r="H123" s="219" t="s">
        <v>2409</v>
      </c>
      <c r="I123" s="219" t="s">
        <v>2410</v>
      </c>
      <c r="J123" s="217">
        <v>2.5</v>
      </c>
      <c r="K123" s="218">
        <v>0.21</v>
      </c>
      <c r="L123" s="216">
        <v>202</v>
      </c>
      <c r="N123" s="219" t="s">
        <v>1545</v>
      </c>
      <c r="P123" s="217">
        <v>5.5</v>
      </c>
      <c r="Q123" s="218">
        <v>0.25</v>
      </c>
      <c r="R123" s="216">
        <v>199</v>
      </c>
      <c r="S123" s="216">
        <v>3</v>
      </c>
      <c r="T123" s="219" t="s">
        <v>1708</v>
      </c>
      <c r="U123" s="219" t="s">
        <v>1709</v>
      </c>
      <c r="V123" s="217">
        <v>3.5999999046325684</v>
      </c>
      <c r="W123" s="218">
        <v>0.18</v>
      </c>
      <c r="X123" s="216">
        <v>201</v>
      </c>
      <c r="Y123" s="216">
        <v>1</v>
      </c>
      <c r="Z123" s="219" t="s">
        <v>2409</v>
      </c>
      <c r="AA123" s="219" t="s">
        <v>2410</v>
      </c>
      <c r="AB123" s="217">
        <v>5.9000000953674316</v>
      </c>
      <c r="AC123" s="218">
        <v>0.31</v>
      </c>
      <c r="AD123" s="216">
        <v>201</v>
      </c>
      <c r="AE123" s="216">
        <v>1</v>
      </c>
      <c r="AF123" s="219" t="s">
        <v>2409</v>
      </c>
      <c r="AG123" s="219" t="s">
        <v>2410</v>
      </c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  <c r="DK123" s="202"/>
      <c r="DL123" s="202"/>
      <c r="DM123" s="202"/>
      <c r="DN123" s="202"/>
      <c r="DO123" s="202"/>
      <c r="DP123" s="202"/>
      <c r="DQ123" s="202"/>
      <c r="DR123" s="202"/>
      <c r="DS123" s="202"/>
      <c r="DT123" s="202"/>
      <c r="DU123" s="202"/>
      <c r="DV123" s="202"/>
      <c r="DW123" s="202"/>
      <c r="DX123" s="202"/>
      <c r="DY123" s="202"/>
      <c r="DZ123" s="202"/>
      <c r="EA123" s="202"/>
      <c r="EB123" s="202"/>
      <c r="EC123" s="202"/>
      <c r="ED123" s="202"/>
      <c r="EE123" s="202"/>
      <c r="EF123" s="202"/>
      <c r="EG123" s="202"/>
      <c r="EH123" s="202"/>
      <c r="EI123" s="202"/>
      <c r="EJ123" s="202"/>
      <c r="EK123" s="202"/>
      <c r="EL123" s="202"/>
      <c r="EM123" s="202"/>
      <c r="EN123" s="202"/>
      <c r="EO123" s="202"/>
      <c r="EP123" s="202"/>
      <c r="EQ123" s="202"/>
      <c r="ER123" s="202"/>
      <c r="ES123" s="202"/>
      <c r="ET123" s="202"/>
      <c r="EU123" s="202"/>
      <c r="EV123" s="202"/>
      <c r="EW123" s="202"/>
      <c r="EX123" s="202"/>
      <c r="EY123" s="202"/>
      <c r="EZ123" s="202"/>
      <c r="FA123" s="202"/>
      <c r="FB123" s="202"/>
      <c r="FC123" s="202"/>
      <c r="FD123" s="202"/>
      <c r="FE123" s="202"/>
      <c r="FF123" s="202"/>
      <c r="FG123" s="202"/>
      <c r="FH123" s="202"/>
      <c r="FI123" s="202"/>
      <c r="FJ123" s="202"/>
      <c r="FK123" s="202"/>
      <c r="FL123" s="202"/>
      <c r="FM123" s="202"/>
      <c r="FN123" s="202"/>
      <c r="FO123" s="202"/>
      <c r="FP123" s="202"/>
      <c r="FQ123" s="202"/>
      <c r="FR123" s="202"/>
      <c r="FS123" s="202"/>
      <c r="FT123" s="202"/>
      <c r="FU123" s="202"/>
      <c r="FV123" s="202"/>
      <c r="FW123" s="202"/>
      <c r="FX123" s="202"/>
      <c r="FY123" s="202"/>
      <c r="FZ123" s="202"/>
      <c r="GA123" s="202"/>
      <c r="GB123" s="202"/>
    </row>
    <row r="124" spans="1:184" x14ac:dyDescent="0.2">
      <c r="A124" s="205">
        <f t="shared" si="1"/>
        <v>6481</v>
      </c>
      <c r="B124" s="204" t="s">
        <v>3350</v>
      </c>
      <c r="C124" s="211">
        <v>131</v>
      </c>
      <c r="D124" s="212">
        <v>25.600000381469727</v>
      </c>
      <c r="E124" s="213">
        <v>0.35</v>
      </c>
      <c r="F124" s="211">
        <v>131</v>
      </c>
      <c r="H124" s="214" t="s">
        <v>1545</v>
      </c>
      <c r="J124" s="212">
        <v>4</v>
      </c>
      <c r="K124" s="213">
        <v>0.33</v>
      </c>
      <c r="L124" s="211">
        <v>127</v>
      </c>
      <c r="M124" s="211">
        <v>4</v>
      </c>
      <c r="N124" s="214" t="s">
        <v>5084</v>
      </c>
      <c r="O124" s="214" t="s">
        <v>5085</v>
      </c>
      <c r="P124" s="212">
        <v>7.5999999046325684</v>
      </c>
      <c r="Q124" s="213">
        <v>0.35</v>
      </c>
      <c r="R124" s="211">
        <v>127</v>
      </c>
      <c r="S124" s="211">
        <v>4</v>
      </c>
      <c r="T124" s="214" t="s">
        <v>5084</v>
      </c>
      <c r="U124" s="214" t="s">
        <v>5085</v>
      </c>
      <c r="V124" s="212">
        <v>7.3000001907348633</v>
      </c>
      <c r="W124" s="213">
        <v>0.36</v>
      </c>
      <c r="X124" s="211">
        <v>127</v>
      </c>
      <c r="Y124" s="211">
        <v>4</v>
      </c>
      <c r="Z124" s="214" t="s">
        <v>5084</v>
      </c>
      <c r="AA124" s="214" t="s">
        <v>5085</v>
      </c>
      <c r="AB124" s="212">
        <v>6.6999998092651367</v>
      </c>
      <c r="AC124" s="213">
        <v>0.35</v>
      </c>
      <c r="AD124" s="211">
        <v>130</v>
      </c>
      <c r="AE124" s="211">
        <v>1</v>
      </c>
      <c r="AF124" s="214" t="s">
        <v>5106</v>
      </c>
      <c r="AG124" s="214" t="s">
        <v>5107</v>
      </c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  <c r="DK124" s="202"/>
      <c r="DL124" s="202"/>
      <c r="DM124" s="202"/>
      <c r="DN124" s="202"/>
      <c r="DO124" s="202"/>
      <c r="DP124" s="202"/>
      <c r="DQ124" s="202"/>
      <c r="DR124" s="202"/>
      <c r="DS124" s="202"/>
      <c r="DT124" s="202"/>
      <c r="DU124" s="202"/>
      <c r="DV124" s="202"/>
      <c r="DW124" s="202"/>
      <c r="DX124" s="202"/>
      <c r="DY124" s="202"/>
      <c r="DZ124" s="202"/>
      <c r="EA124" s="202"/>
      <c r="EB124" s="202"/>
      <c r="EC124" s="202"/>
      <c r="ED124" s="202"/>
      <c r="EE124" s="202"/>
      <c r="EF124" s="202"/>
      <c r="EG124" s="202"/>
      <c r="EH124" s="202"/>
      <c r="EI124" s="202"/>
      <c r="EJ124" s="202"/>
      <c r="EK124" s="202"/>
      <c r="EL124" s="202"/>
      <c r="EM124" s="202"/>
      <c r="EN124" s="202"/>
      <c r="EO124" s="202"/>
      <c r="EP124" s="202"/>
      <c r="EQ124" s="202"/>
      <c r="ER124" s="202"/>
      <c r="ES124" s="202"/>
      <c r="ET124" s="202"/>
      <c r="EU124" s="202"/>
      <c r="EV124" s="202"/>
      <c r="EW124" s="202"/>
      <c r="EX124" s="202"/>
      <c r="EY124" s="202"/>
      <c r="EZ124" s="202"/>
      <c r="FA124" s="202"/>
      <c r="FB124" s="202"/>
      <c r="FC124" s="202"/>
      <c r="FD124" s="202"/>
      <c r="FE124" s="202"/>
      <c r="FF124" s="202"/>
      <c r="FG124" s="202"/>
      <c r="FH124" s="202"/>
      <c r="FI124" s="202"/>
      <c r="FJ124" s="202"/>
      <c r="FK124" s="202"/>
      <c r="FL124" s="202"/>
      <c r="FM124" s="202"/>
      <c r="FN124" s="202"/>
      <c r="FO124" s="202"/>
      <c r="FP124" s="202"/>
      <c r="FQ124" s="202"/>
      <c r="FR124" s="202"/>
      <c r="FS124" s="202"/>
      <c r="FT124" s="202"/>
      <c r="FU124" s="202"/>
      <c r="FV124" s="202"/>
      <c r="FW124" s="202"/>
      <c r="FX124" s="202"/>
      <c r="FY124" s="202"/>
      <c r="FZ124" s="202"/>
      <c r="GA124" s="202"/>
      <c r="GB124" s="202"/>
    </row>
    <row r="125" spans="1:184" x14ac:dyDescent="0.2">
      <c r="A125" s="205">
        <f t="shared" si="1"/>
        <v>6501</v>
      </c>
      <c r="B125" s="215" t="s">
        <v>3353</v>
      </c>
      <c r="C125" s="216">
        <v>253</v>
      </c>
      <c r="D125" s="217">
        <v>23.100000381469727</v>
      </c>
      <c r="E125" s="218">
        <v>0.32</v>
      </c>
      <c r="F125" s="216">
        <v>250</v>
      </c>
      <c r="G125" s="216">
        <v>3</v>
      </c>
      <c r="H125" s="219" t="s">
        <v>1746</v>
      </c>
      <c r="I125" s="219" t="s">
        <v>1747</v>
      </c>
      <c r="J125" s="217">
        <v>3.7000000476837158</v>
      </c>
      <c r="K125" s="218">
        <v>0.31</v>
      </c>
      <c r="L125" s="216">
        <v>247</v>
      </c>
      <c r="M125" s="216">
        <v>6</v>
      </c>
      <c r="N125" s="219" t="s">
        <v>4811</v>
      </c>
      <c r="O125" s="219" t="s">
        <v>4812</v>
      </c>
      <c r="P125" s="217">
        <v>7.0999999046325684</v>
      </c>
      <c r="Q125" s="218">
        <v>0.32</v>
      </c>
      <c r="R125" s="216">
        <v>247</v>
      </c>
      <c r="S125" s="216">
        <v>6</v>
      </c>
      <c r="T125" s="219" t="s">
        <v>4811</v>
      </c>
      <c r="U125" s="219" t="s">
        <v>4812</v>
      </c>
      <c r="V125" s="217">
        <v>6</v>
      </c>
      <c r="W125" s="218">
        <v>0.3</v>
      </c>
      <c r="X125" s="216">
        <v>245</v>
      </c>
      <c r="Y125" s="216">
        <v>8</v>
      </c>
      <c r="Z125" s="219" t="s">
        <v>2211</v>
      </c>
      <c r="AA125" s="219" t="s">
        <v>2212</v>
      </c>
      <c r="AB125" s="217">
        <v>6.4000000953674316</v>
      </c>
      <c r="AC125" s="218">
        <v>0.34</v>
      </c>
      <c r="AD125" s="216">
        <v>250</v>
      </c>
      <c r="AE125" s="216">
        <v>3</v>
      </c>
      <c r="AF125" s="219" t="s">
        <v>1746</v>
      </c>
      <c r="AG125" s="219" t="s">
        <v>1747</v>
      </c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  <c r="DK125" s="202"/>
      <c r="DL125" s="202"/>
      <c r="DM125" s="202"/>
      <c r="DN125" s="202"/>
      <c r="DO125" s="202"/>
      <c r="DP125" s="202"/>
      <c r="DQ125" s="202"/>
      <c r="DR125" s="202"/>
      <c r="DS125" s="202"/>
      <c r="DT125" s="202"/>
      <c r="DU125" s="202"/>
      <c r="DV125" s="202"/>
      <c r="DW125" s="202"/>
      <c r="DX125" s="202"/>
      <c r="DY125" s="202"/>
      <c r="DZ125" s="202"/>
      <c r="EA125" s="202"/>
      <c r="EB125" s="202"/>
      <c r="EC125" s="202"/>
      <c r="ED125" s="202"/>
      <c r="EE125" s="202"/>
      <c r="EF125" s="202"/>
      <c r="EG125" s="202"/>
      <c r="EH125" s="202"/>
      <c r="EI125" s="202"/>
      <c r="EJ125" s="202"/>
      <c r="EK125" s="202"/>
      <c r="EL125" s="202"/>
      <c r="EM125" s="202"/>
      <c r="EN125" s="202"/>
      <c r="EO125" s="202"/>
      <c r="EP125" s="202"/>
      <c r="EQ125" s="202"/>
      <c r="ER125" s="202"/>
      <c r="ES125" s="202"/>
      <c r="ET125" s="202"/>
      <c r="EU125" s="202"/>
      <c r="EV125" s="202"/>
      <c r="EW125" s="202"/>
      <c r="EX125" s="202"/>
      <c r="EY125" s="202"/>
      <c r="EZ125" s="202"/>
      <c r="FA125" s="202"/>
      <c r="FB125" s="202"/>
      <c r="FC125" s="202"/>
      <c r="FD125" s="202"/>
      <c r="FE125" s="202"/>
      <c r="FF125" s="202"/>
      <c r="FG125" s="202"/>
      <c r="FH125" s="202"/>
      <c r="FI125" s="202"/>
      <c r="FJ125" s="202"/>
      <c r="FK125" s="202"/>
      <c r="FL125" s="202"/>
      <c r="FM125" s="202"/>
      <c r="FN125" s="202"/>
      <c r="FO125" s="202"/>
      <c r="FP125" s="202"/>
      <c r="FQ125" s="202"/>
      <c r="FR125" s="202"/>
      <c r="FS125" s="202"/>
      <c r="FT125" s="202"/>
      <c r="FU125" s="202"/>
      <c r="FV125" s="202"/>
      <c r="FW125" s="202"/>
      <c r="FX125" s="202"/>
      <c r="FY125" s="202"/>
      <c r="FZ125" s="202"/>
      <c r="GA125" s="202"/>
      <c r="GB125" s="202"/>
    </row>
    <row r="126" spans="1:184" x14ac:dyDescent="0.2">
      <c r="A126" s="205">
        <f t="shared" si="1"/>
        <v>6521</v>
      </c>
      <c r="B126" s="204" t="s">
        <v>3358</v>
      </c>
      <c r="C126" s="211">
        <v>467</v>
      </c>
      <c r="D126" s="212">
        <v>26.799999237060547</v>
      </c>
      <c r="E126" s="213">
        <v>0.37</v>
      </c>
      <c r="F126" s="211">
        <v>448</v>
      </c>
      <c r="G126" s="211">
        <v>19</v>
      </c>
      <c r="H126" s="214" t="s">
        <v>3044</v>
      </c>
      <c r="I126" s="214" t="s">
        <v>3045</v>
      </c>
      <c r="J126" s="212">
        <v>4.4000000953674316</v>
      </c>
      <c r="K126" s="213">
        <v>0.37</v>
      </c>
      <c r="L126" s="211">
        <v>434</v>
      </c>
      <c r="M126" s="211">
        <v>33</v>
      </c>
      <c r="N126" s="214" t="s">
        <v>3721</v>
      </c>
      <c r="O126" s="214" t="s">
        <v>3722</v>
      </c>
      <c r="P126" s="212">
        <v>8.3999996185302734</v>
      </c>
      <c r="Q126" s="213">
        <v>0.38</v>
      </c>
      <c r="R126" s="211">
        <v>435</v>
      </c>
      <c r="S126" s="211">
        <v>32</v>
      </c>
      <c r="T126" s="214" t="s">
        <v>5108</v>
      </c>
      <c r="U126" s="214" t="s">
        <v>5109</v>
      </c>
      <c r="V126" s="212">
        <v>7.0999999046325684</v>
      </c>
      <c r="W126" s="213">
        <v>0.35</v>
      </c>
      <c r="X126" s="211">
        <v>439</v>
      </c>
      <c r="Y126" s="211">
        <v>28</v>
      </c>
      <c r="Z126" s="214" t="s">
        <v>1753</v>
      </c>
      <c r="AA126" s="214" t="s">
        <v>1754</v>
      </c>
      <c r="AB126" s="212">
        <v>6.9000000953674316</v>
      </c>
      <c r="AC126" s="213">
        <v>0.36</v>
      </c>
      <c r="AD126" s="211">
        <v>458</v>
      </c>
      <c r="AE126" s="211">
        <v>9</v>
      </c>
      <c r="AF126" s="214" t="s">
        <v>2237</v>
      </c>
      <c r="AG126" s="214" t="s">
        <v>2238</v>
      </c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  <c r="DK126" s="202"/>
      <c r="DL126" s="202"/>
      <c r="DM126" s="202"/>
      <c r="DN126" s="202"/>
      <c r="DO126" s="202"/>
      <c r="DP126" s="202"/>
      <c r="DQ126" s="202"/>
      <c r="DR126" s="202"/>
      <c r="DS126" s="202"/>
      <c r="DT126" s="202"/>
      <c r="DU126" s="202"/>
      <c r="DV126" s="202"/>
      <c r="DW126" s="202"/>
      <c r="DX126" s="202"/>
      <c r="DY126" s="202"/>
      <c r="DZ126" s="202"/>
      <c r="EA126" s="202"/>
      <c r="EB126" s="202"/>
      <c r="EC126" s="202"/>
      <c r="ED126" s="202"/>
      <c r="EE126" s="202"/>
      <c r="EF126" s="202"/>
      <c r="EG126" s="202"/>
      <c r="EH126" s="202"/>
      <c r="EI126" s="202"/>
      <c r="EJ126" s="202"/>
      <c r="EK126" s="202"/>
      <c r="EL126" s="202"/>
      <c r="EM126" s="202"/>
      <c r="EN126" s="202"/>
      <c r="EO126" s="202"/>
      <c r="EP126" s="202"/>
      <c r="EQ126" s="202"/>
      <c r="ER126" s="202"/>
      <c r="ES126" s="202"/>
      <c r="ET126" s="202"/>
      <c r="EU126" s="202"/>
      <c r="EV126" s="202"/>
      <c r="EW126" s="202"/>
      <c r="EX126" s="202"/>
      <c r="EY126" s="202"/>
      <c r="EZ126" s="202"/>
      <c r="FA126" s="202"/>
      <c r="FB126" s="202"/>
      <c r="FC126" s="202"/>
      <c r="FD126" s="202"/>
      <c r="FE126" s="202"/>
      <c r="FF126" s="202"/>
      <c r="FG126" s="202"/>
      <c r="FH126" s="202"/>
      <c r="FI126" s="202"/>
      <c r="FJ126" s="202"/>
      <c r="FK126" s="202"/>
      <c r="FL126" s="202"/>
      <c r="FM126" s="202"/>
      <c r="FN126" s="202"/>
      <c r="FO126" s="202"/>
      <c r="FP126" s="202"/>
      <c r="FQ126" s="202"/>
      <c r="FR126" s="202"/>
      <c r="FS126" s="202"/>
      <c r="FT126" s="202"/>
      <c r="FU126" s="202"/>
      <c r="FV126" s="202"/>
      <c r="FW126" s="202"/>
      <c r="FX126" s="202"/>
      <c r="FY126" s="202"/>
      <c r="FZ126" s="202"/>
      <c r="GA126" s="202"/>
      <c r="GB126" s="202"/>
    </row>
    <row r="127" spans="1:184" x14ac:dyDescent="0.2">
      <c r="A127" s="205">
        <f t="shared" si="1"/>
        <v>6541</v>
      </c>
      <c r="B127" s="215" t="s">
        <v>3365</v>
      </c>
      <c r="C127" s="216">
        <v>259</v>
      </c>
      <c r="D127" s="217">
        <v>25.899999618530273</v>
      </c>
      <c r="E127" s="218">
        <v>0.35</v>
      </c>
      <c r="F127" s="216">
        <v>254</v>
      </c>
      <c r="G127" s="216">
        <v>5</v>
      </c>
      <c r="H127" s="219" t="s">
        <v>2237</v>
      </c>
      <c r="I127" s="219" t="s">
        <v>2238</v>
      </c>
      <c r="J127" s="217">
        <v>4</v>
      </c>
      <c r="K127" s="218">
        <v>0.33</v>
      </c>
      <c r="L127" s="216">
        <v>253</v>
      </c>
      <c r="M127" s="216">
        <v>6</v>
      </c>
      <c r="N127" s="219" t="s">
        <v>5110</v>
      </c>
      <c r="O127" s="219" t="s">
        <v>5111</v>
      </c>
      <c r="P127" s="217">
        <v>8.1999998092651367</v>
      </c>
      <c r="Q127" s="218">
        <v>0.37</v>
      </c>
      <c r="R127" s="216">
        <v>250</v>
      </c>
      <c r="S127" s="216">
        <v>9</v>
      </c>
      <c r="T127" s="219" t="s">
        <v>1660</v>
      </c>
      <c r="U127" s="219" t="s">
        <v>1661</v>
      </c>
      <c r="V127" s="217">
        <v>6.9000000953674316</v>
      </c>
      <c r="W127" s="218">
        <v>0.34</v>
      </c>
      <c r="X127" s="216">
        <v>248</v>
      </c>
      <c r="Y127" s="216">
        <v>11</v>
      </c>
      <c r="Z127" s="219" t="s">
        <v>4570</v>
      </c>
      <c r="AA127" s="219" t="s">
        <v>4571</v>
      </c>
      <c r="AB127" s="217">
        <v>6.8000001907348633</v>
      </c>
      <c r="AC127" s="218">
        <v>0.36</v>
      </c>
      <c r="AD127" s="216">
        <v>257</v>
      </c>
      <c r="AE127" s="216">
        <v>2</v>
      </c>
      <c r="AF127" s="219" t="s">
        <v>3081</v>
      </c>
      <c r="AG127" s="219" t="s">
        <v>3082</v>
      </c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  <c r="DK127" s="202"/>
      <c r="DL127" s="202"/>
      <c r="DM127" s="202"/>
      <c r="DN127" s="202"/>
      <c r="DO127" s="202"/>
      <c r="DP127" s="202"/>
      <c r="DQ127" s="202"/>
      <c r="DR127" s="202"/>
      <c r="DS127" s="202"/>
      <c r="DT127" s="202"/>
      <c r="DU127" s="202"/>
      <c r="DV127" s="202"/>
      <c r="DW127" s="202"/>
      <c r="DX127" s="202"/>
      <c r="DY127" s="202"/>
      <c r="DZ127" s="202"/>
      <c r="EA127" s="202"/>
      <c r="EB127" s="202"/>
      <c r="EC127" s="202"/>
      <c r="ED127" s="202"/>
      <c r="EE127" s="202"/>
      <c r="EF127" s="202"/>
      <c r="EG127" s="202"/>
      <c r="EH127" s="202"/>
      <c r="EI127" s="202"/>
      <c r="EJ127" s="202"/>
      <c r="EK127" s="202"/>
      <c r="EL127" s="202"/>
      <c r="EM127" s="202"/>
      <c r="EN127" s="202"/>
      <c r="EO127" s="202"/>
      <c r="EP127" s="202"/>
      <c r="EQ127" s="202"/>
      <c r="ER127" s="202"/>
      <c r="ES127" s="202"/>
      <c r="ET127" s="202"/>
      <c r="EU127" s="202"/>
      <c r="EV127" s="202"/>
      <c r="EW127" s="202"/>
      <c r="EX127" s="202"/>
      <c r="EY127" s="202"/>
      <c r="EZ127" s="202"/>
      <c r="FA127" s="202"/>
      <c r="FB127" s="202"/>
      <c r="FC127" s="202"/>
      <c r="FD127" s="202"/>
      <c r="FE127" s="202"/>
      <c r="FF127" s="202"/>
      <c r="FG127" s="202"/>
      <c r="FH127" s="202"/>
      <c r="FI127" s="202"/>
      <c r="FJ127" s="202"/>
      <c r="FK127" s="202"/>
      <c r="FL127" s="202"/>
      <c r="FM127" s="202"/>
      <c r="FN127" s="202"/>
      <c r="FO127" s="202"/>
      <c r="FP127" s="202"/>
      <c r="FQ127" s="202"/>
      <c r="FR127" s="202"/>
      <c r="FS127" s="202"/>
      <c r="FT127" s="202"/>
      <c r="FU127" s="202"/>
      <c r="FV127" s="202"/>
      <c r="FW127" s="202"/>
      <c r="FX127" s="202"/>
      <c r="FY127" s="202"/>
      <c r="FZ127" s="202"/>
      <c r="GA127" s="202"/>
      <c r="GB127" s="202"/>
    </row>
    <row r="128" spans="1:184" x14ac:dyDescent="0.2">
      <c r="A128" s="205">
        <f t="shared" si="1"/>
        <v>6571</v>
      </c>
      <c r="B128" s="204" t="s">
        <v>3374</v>
      </c>
      <c r="C128" s="211">
        <v>253</v>
      </c>
      <c r="D128" s="212">
        <v>28.200000762939453</v>
      </c>
      <c r="E128" s="213">
        <v>0.39</v>
      </c>
      <c r="F128" s="211">
        <v>245</v>
      </c>
      <c r="G128" s="211">
        <v>8</v>
      </c>
      <c r="H128" s="214" t="s">
        <v>2211</v>
      </c>
      <c r="I128" s="214" t="s">
        <v>2212</v>
      </c>
      <c r="J128" s="212">
        <v>4.8000001907348633</v>
      </c>
      <c r="K128" s="213">
        <v>0.4</v>
      </c>
      <c r="L128" s="211">
        <v>238</v>
      </c>
      <c r="M128" s="211">
        <v>15</v>
      </c>
      <c r="N128" s="214" t="s">
        <v>2444</v>
      </c>
      <c r="O128" s="214" t="s">
        <v>2445</v>
      </c>
      <c r="P128" s="212">
        <v>8.6000003814697266</v>
      </c>
      <c r="Q128" s="213">
        <v>0.39</v>
      </c>
      <c r="R128" s="211">
        <v>243</v>
      </c>
      <c r="S128" s="211">
        <v>10</v>
      </c>
      <c r="T128" s="214" t="s">
        <v>2941</v>
      </c>
      <c r="U128" s="214" t="s">
        <v>2942</v>
      </c>
      <c r="V128" s="212">
        <v>8</v>
      </c>
      <c r="W128" s="213">
        <v>0.4</v>
      </c>
      <c r="X128" s="211">
        <v>236</v>
      </c>
      <c r="Y128" s="211">
        <v>17</v>
      </c>
      <c r="Z128" s="214" t="s">
        <v>2498</v>
      </c>
      <c r="AA128" s="214" t="s">
        <v>2499</v>
      </c>
      <c r="AB128" s="212">
        <v>6.9000000953674316</v>
      </c>
      <c r="AC128" s="213">
        <v>0.36</v>
      </c>
      <c r="AD128" s="211">
        <v>251</v>
      </c>
      <c r="AE128" s="211">
        <v>2</v>
      </c>
      <c r="AF128" s="214" t="s">
        <v>2113</v>
      </c>
      <c r="AG128" s="214" t="s">
        <v>2114</v>
      </c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  <c r="DK128" s="202"/>
      <c r="DL128" s="202"/>
      <c r="DM128" s="202"/>
      <c r="DN128" s="202"/>
      <c r="DO128" s="202"/>
      <c r="DP128" s="202"/>
      <c r="DQ128" s="202"/>
      <c r="DR128" s="202"/>
      <c r="DS128" s="202"/>
      <c r="DT128" s="202"/>
      <c r="DU128" s="202"/>
      <c r="DV128" s="202"/>
      <c r="DW128" s="202"/>
      <c r="DX128" s="202"/>
      <c r="DY128" s="202"/>
      <c r="DZ128" s="202"/>
      <c r="EA128" s="202"/>
      <c r="EB128" s="202"/>
      <c r="EC128" s="202"/>
      <c r="ED128" s="202"/>
      <c r="EE128" s="202"/>
      <c r="EF128" s="202"/>
      <c r="EG128" s="202"/>
      <c r="EH128" s="202"/>
      <c r="EI128" s="202"/>
      <c r="EJ128" s="202"/>
      <c r="EK128" s="202"/>
      <c r="EL128" s="202"/>
      <c r="EM128" s="202"/>
      <c r="EN128" s="202"/>
      <c r="EO128" s="202"/>
      <c r="EP128" s="202"/>
      <c r="EQ128" s="202"/>
      <c r="ER128" s="202"/>
      <c r="ES128" s="202"/>
      <c r="ET128" s="202"/>
      <c r="EU128" s="202"/>
      <c r="EV128" s="202"/>
      <c r="EW128" s="202"/>
      <c r="EX128" s="202"/>
      <c r="EY128" s="202"/>
      <c r="EZ128" s="202"/>
      <c r="FA128" s="202"/>
      <c r="FB128" s="202"/>
      <c r="FC128" s="202"/>
      <c r="FD128" s="202"/>
      <c r="FE128" s="202"/>
      <c r="FF128" s="202"/>
      <c r="FG128" s="202"/>
      <c r="FH128" s="202"/>
      <c r="FI128" s="202"/>
      <c r="FJ128" s="202"/>
      <c r="FK128" s="202"/>
      <c r="FL128" s="202"/>
      <c r="FM128" s="202"/>
      <c r="FN128" s="202"/>
      <c r="FO128" s="202"/>
      <c r="FP128" s="202"/>
      <c r="FQ128" s="202"/>
      <c r="FR128" s="202"/>
      <c r="FS128" s="202"/>
      <c r="FT128" s="202"/>
      <c r="FU128" s="202"/>
      <c r="FV128" s="202"/>
      <c r="FW128" s="202"/>
      <c r="FX128" s="202"/>
      <c r="FY128" s="202"/>
      <c r="FZ128" s="202"/>
      <c r="GA128" s="202"/>
      <c r="GB128" s="202"/>
    </row>
    <row r="129" spans="1:184" x14ac:dyDescent="0.2">
      <c r="A129" s="205">
        <f t="shared" si="1"/>
        <v>6591</v>
      </c>
      <c r="B129" s="215" t="s">
        <v>3375</v>
      </c>
      <c r="C129" s="216">
        <v>241</v>
      </c>
      <c r="D129" s="217">
        <v>25.899999618530273</v>
      </c>
      <c r="E129" s="218">
        <v>0.35</v>
      </c>
      <c r="F129" s="216">
        <v>235</v>
      </c>
      <c r="G129" s="216">
        <v>6</v>
      </c>
      <c r="H129" s="219" t="s">
        <v>5112</v>
      </c>
      <c r="I129" s="219" t="s">
        <v>5113</v>
      </c>
      <c r="J129" s="217">
        <v>4.4000000953674316</v>
      </c>
      <c r="K129" s="218">
        <v>0.37</v>
      </c>
      <c r="L129" s="216">
        <v>230</v>
      </c>
      <c r="M129" s="216">
        <v>11</v>
      </c>
      <c r="N129" s="219" t="s">
        <v>5114</v>
      </c>
      <c r="O129" s="219" t="s">
        <v>5115</v>
      </c>
      <c r="P129" s="217">
        <v>8</v>
      </c>
      <c r="Q129" s="218">
        <v>0.36</v>
      </c>
      <c r="R129" s="216">
        <v>232</v>
      </c>
      <c r="S129" s="216">
        <v>9</v>
      </c>
      <c r="T129" s="219" t="s">
        <v>2644</v>
      </c>
      <c r="U129" s="219" t="s">
        <v>2645</v>
      </c>
      <c r="V129" s="217">
        <v>6.9000000953674316</v>
      </c>
      <c r="W129" s="218">
        <v>0.34</v>
      </c>
      <c r="X129" s="216">
        <v>233</v>
      </c>
      <c r="Y129" s="216">
        <v>8</v>
      </c>
      <c r="Z129" s="219" t="s">
        <v>4428</v>
      </c>
      <c r="AA129" s="219" t="s">
        <v>4429</v>
      </c>
      <c r="AB129" s="217">
        <v>6.5999999046325684</v>
      </c>
      <c r="AC129" s="218">
        <v>0.35</v>
      </c>
      <c r="AD129" s="216">
        <v>237</v>
      </c>
      <c r="AE129" s="216">
        <v>4</v>
      </c>
      <c r="AF129" s="219" t="s">
        <v>4394</v>
      </c>
      <c r="AG129" s="219" t="s">
        <v>4395</v>
      </c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  <c r="DK129" s="202"/>
      <c r="DL129" s="202"/>
      <c r="DM129" s="202"/>
      <c r="DN129" s="202"/>
      <c r="DO129" s="202"/>
      <c r="DP129" s="202"/>
      <c r="DQ129" s="202"/>
      <c r="DR129" s="202"/>
      <c r="DS129" s="202"/>
      <c r="DT129" s="202"/>
      <c r="DU129" s="202"/>
      <c r="DV129" s="202"/>
      <c r="DW129" s="202"/>
      <c r="DX129" s="202"/>
      <c r="DY129" s="202"/>
      <c r="DZ129" s="202"/>
      <c r="EA129" s="202"/>
      <c r="EB129" s="202"/>
      <c r="EC129" s="202"/>
      <c r="ED129" s="202"/>
      <c r="EE129" s="202"/>
      <c r="EF129" s="202"/>
      <c r="EG129" s="202"/>
      <c r="EH129" s="202"/>
      <c r="EI129" s="202"/>
      <c r="EJ129" s="202"/>
      <c r="EK129" s="202"/>
      <c r="EL129" s="202"/>
      <c r="EM129" s="202"/>
      <c r="EN129" s="202"/>
      <c r="EO129" s="202"/>
      <c r="EP129" s="202"/>
      <c r="EQ129" s="202"/>
      <c r="ER129" s="202"/>
      <c r="ES129" s="202"/>
      <c r="ET129" s="202"/>
      <c r="EU129" s="202"/>
      <c r="EV129" s="202"/>
      <c r="EW129" s="202"/>
      <c r="EX129" s="202"/>
      <c r="EY129" s="202"/>
      <c r="EZ129" s="202"/>
      <c r="FA129" s="202"/>
      <c r="FB129" s="202"/>
      <c r="FC129" s="202"/>
      <c r="FD129" s="202"/>
      <c r="FE129" s="202"/>
      <c r="FF129" s="202"/>
      <c r="FG129" s="202"/>
      <c r="FH129" s="202"/>
      <c r="FI129" s="202"/>
      <c r="FJ129" s="202"/>
      <c r="FK129" s="202"/>
      <c r="FL129" s="202"/>
      <c r="FM129" s="202"/>
      <c r="FN129" s="202"/>
      <c r="FO129" s="202"/>
      <c r="FP129" s="202"/>
      <c r="FQ129" s="202"/>
      <c r="FR129" s="202"/>
      <c r="FS129" s="202"/>
      <c r="FT129" s="202"/>
      <c r="FU129" s="202"/>
      <c r="FV129" s="202"/>
      <c r="FW129" s="202"/>
      <c r="FX129" s="202"/>
      <c r="FY129" s="202"/>
      <c r="FZ129" s="202"/>
      <c r="GA129" s="202"/>
      <c r="GB129" s="202"/>
    </row>
    <row r="130" spans="1:184" x14ac:dyDescent="0.2">
      <c r="A130" s="205">
        <f t="shared" si="1"/>
        <v>6611</v>
      </c>
      <c r="B130" s="204" t="s">
        <v>3378</v>
      </c>
      <c r="C130" s="211">
        <v>396</v>
      </c>
      <c r="D130" s="212">
        <v>27.799999237060547</v>
      </c>
      <c r="E130" s="213">
        <v>0.38</v>
      </c>
      <c r="F130" s="211">
        <v>377</v>
      </c>
      <c r="G130" s="211">
        <v>19</v>
      </c>
      <c r="H130" s="214" t="s">
        <v>2064</v>
      </c>
      <c r="I130" s="214" t="s">
        <v>2065</v>
      </c>
      <c r="J130" s="212">
        <v>4.5</v>
      </c>
      <c r="K130" s="213">
        <v>0.37</v>
      </c>
      <c r="L130" s="211">
        <v>363</v>
      </c>
      <c r="M130" s="211">
        <v>33</v>
      </c>
      <c r="N130" s="214" t="s">
        <v>1736</v>
      </c>
      <c r="O130" s="214" t="s">
        <v>1737</v>
      </c>
      <c r="P130" s="212">
        <v>8.5</v>
      </c>
      <c r="Q130" s="213">
        <v>0.39</v>
      </c>
      <c r="R130" s="211">
        <v>371</v>
      </c>
      <c r="S130" s="211">
        <v>25</v>
      </c>
      <c r="T130" s="214" t="s">
        <v>4931</v>
      </c>
      <c r="U130" s="214" t="s">
        <v>4932</v>
      </c>
      <c r="V130" s="212">
        <v>7.4000000953674316</v>
      </c>
      <c r="W130" s="213">
        <v>0.37</v>
      </c>
      <c r="X130" s="211">
        <v>371</v>
      </c>
      <c r="Y130" s="211">
        <v>25</v>
      </c>
      <c r="Z130" s="214" t="s">
        <v>4931</v>
      </c>
      <c r="AA130" s="214" t="s">
        <v>4932</v>
      </c>
      <c r="AB130" s="212">
        <v>7.4000000953674316</v>
      </c>
      <c r="AC130" s="213">
        <v>0.39</v>
      </c>
      <c r="AD130" s="211">
        <v>384</v>
      </c>
      <c r="AE130" s="211">
        <v>12</v>
      </c>
      <c r="AF130" s="214" t="s">
        <v>3264</v>
      </c>
      <c r="AG130" s="214" t="s">
        <v>3265</v>
      </c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  <c r="DK130" s="202"/>
      <c r="DL130" s="202"/>
      <c r="DM130" s="202"/>
      <c r="DN130" s="202"/>
      <c r="DO130" s="202"/>
      <c r="DP130" s="202"/>
      <c r="DQ130" s="202"/>
      <c r="DR130" s="202"/>
      <c r="DS130" s="202"/>
      <c r="DT130" s="202"/>
      <c r="DU130" s="202"/>
      <c r="DV130" s="202"/>
      <c r="DW130" s="202"/>
      <c r="DX130" s="202"/>
      <c r="DY130" s="202"/>
      <c r="DZ130" s="202"/>
      <c r="EA130" s="202"/>
      <c r="EB130" s="202"/>
      <c r="EC130" s="202"/>
      <c r="ED130" s="202"/>
      <c r="EE130" s="202"/>
      <c r="EF130" s="202"/>
      <c r="EG130" s="202"/>
      <c r="EH130" s="202"/>
      <c r="EI130" s="202"/>
      <c r="EJ130" s="202"/>
      <c r="EK130" s="202"/>
      <c r="EL130" s="202"/>
      <c r="EM130" s="202"/>
      <c r="EN130" s="202"/>
      <c r="EO130" s="202"/>
      <c r="EP130" s="202"/>
      <c r="EQ130" s="202"/>
      <c r="ER130" s="202"/>
      <c r="ES130" s="202"/>
      <c r="ET130" s="202"/>
      <c r="EU130" s="202"/>
      <c r="EV130" s="202"/>
      <c r="EW130" s="202"/>
      <c r="EX130" s="202"/>
      <c r="EY130" s="202"/>
      <c r="EZ130" s="202"/>
      <c r="FA130" s="202"/>
      <c r="FB130" s="202"/>
      <c r="FC130" s="202"/>
      <c r="FD130" s="202"/>
      <c r="FE130" s="202"/>
      <c r="FF130" s="202"/>
      <c r="FG130" s="202"/>
      <c r="FH130" s="202"/>
      <c r="FI130" s="202"/>
      <c r="FJ130" s="202"/>
      <c r="FK130" s="202"/>
      <c r="FL130" s="202"/>
      <c r="FM130" s="202"/>
      <c r="FN130" s="202"/>
      <c r="FO130" s="202"/>
      <c r="FP130" s="202"/>
      <c r="FQ130" s="202"/>
      <c r="FR130" s="202"/>
      <c r="FS130" s="202"/>
      <c r="FT130" s="202"/>
      <c r="FU130" s="202"/>
      <c r="FV130" s="202"/>
      <c r="FW130" s="202"/>
      <c r="FX130" s="202"/>
      <c r="FY130" s="202"/>
      <c r="FZ130" s="202"/>
      <c r="GA130" s="202"/>
      <c r="GB130" s="202"/>
    </row>
    <row r="131" spans="1:184" x14ac:dyDescent="0.2">
      <c r="A131" s="205">
        <f t="shared" si="1"/>
        <v>6631</v>
      </c>
      <c r="B131" s="215" t="s">
        <v>3383</v>
      </c>
      <c r="C131" s="216">
        <v>321</v>
      </c>
      <c r="D131" s="217">
        <v>27.5</v>
      </c>
      <c r="E131" s="218">
        <v>0.38</v>
      </c>
      <c r="F131" s="216">
        <v>313</v>
      </c>
      <c r="G131" s="216">
        <v>8</v>
      </c>
      <c r="H131" s="219" t="s">
        <v>5112</v>
      </c>
      <c r="I131" s="219" t="s">
        <v>5113</v>
      </c>
      <c r="J131" s="217">
        <v>4.3000001907348633</v>
      </c>
      <c r="K131" s="218">
        <v>0.36</v>
      </c>
      <c r="L131" s="216">
        <v>306</v>
      </c>
      <c r="M131" s="216">
        <v>15</v>
      </c>
      <c r="N131" s="219" t="s">
        <v>1751</v>
      </c>
      <c r="O131" s="219" t="s">
        <v>1752</v>
      </c>
      <c r="P131" s="217">
        <v>8.6999998092651367</v>
      </c>
      <c r="Q131" s="218">
        <v>0.39</v>
      </c>
      <c r="R131" s="216">
        <v>310</v>
      </c>
      <c r="S131" s="216">
        <v>11</v>
      </c>
      <c r="T131" s="219" t="s">
        <v>3461</v>
      </c>
      <c r="U131" s="219" t="s">
        <v>3462</v>
      </c>
      <c r="V131" s="217">
        <v>7.9000000953674316</v>
      </c>
      <c r="W131" s="218">
        <v>0.4</v>
      </c>
      <c r="X131" s="216">
        <v>303</v>
      </c>
      <c r="Y131" s="216">
        <v>18</v>
      </c>
      <c r="Z131" s="219" t="s">
        <v>3573</v>
      </c>
      <c r="AA131" s="219" t="s">
        <v>3574</v>
      </c>
      <c r="AB131" s="217">
        <v>6.6999998092651367</v>
      </c>
      <c r="AC131" s="218">
        <v>0.35</v>
      </c>
      <c r="AD131" s="216">
        <v>317</v>
      </c>
      <c r="AE131" s="216">
        <v>4</v>
      </c>
      <c r="AF131" s="219" t="s">
        <v>2145</v>
      </c>
      <c r="AG131" s="219" t="s">
        <v>2146</v>
      </c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  <c r="DK131" s="202"/>
      <c r="DL131" s="202"/>
      <c r="DM131" s="202"/>
      <c r="DN131" s="202"/>
      <c r="DO131" s="202"/>
      <c r="DP131" s="202"/>
      <c r="DQ131" s="202"/>
      <c r="DR131" s="202"/>
      <c r="DS131" s="202"/>
      <c r="DT131" s="202"/>
      <c r="DU131" s="202"/>
      <c r="DV131" s="202"/>
      <c r="DW131" s="202"/>
      <c r="DX131" s="202"/>
      <c r="DY131" s="202"/>
      <c r="DZ131" s="202"/>
      <c r="EA131" s="202"/>
      <c r="EB131" s="202"/>
      <c r="EC131" s="202"/>
      <c r="ED131" s="202"/>
      <c r="EE131" s="202"/>
      <c r="EF131" s="202"/>
      <c r="EG131" s="202"/>
      <c r="EH131" s="202"/>
      <c r="EI131" s="202"/>
      <c r="EJ131" s="202"/>
      <c r="EK131" s="202"/>
      <c r="EL131" s="202"/>
      <c r="EM131" s="202"/>
      <c r="EN131" s="202"/>
      <c r="EO131" s="202"/>
      <c r="EP131" s="202"/>
      <c r="EQ131" s="202"/>
      <c r="ER131" s="202"/>
      <c r="ES131" s="202"/>
      <c r="ET131" s="202"/>
      <c r="EU131" s="202"/>
      <c r="EV131" s="202"/>
      <c r="EW131" s="202"/>
      <c r="EX131" s="202"/>
      <c r="EY131" s="202"/>
      <c r="EZ131" s="202"/>
      <c r="FA131" s="202"/>
      <c r="FB131" s="202"/>
      <c r="FC131" s="202"/>
      <c r="FD131" s="202"/>
      <c r="FE131" s="202"/>
      <c r="FF131" s="202"/>
      <c r="FG131" s="202"/>
      <c r="FH131" s="202"/>
      <c r="FI131" s="202"/>
      <c r="FJ131" s="202"/>
      <c r="FK131" s="202"/>
      <c r="FL131" s="202"/>
      <c r="FM131" s="202"/>
      <c r="FN131" s="202"/>
      <c r="FO131" s="202"/>
      <c r="FP131" s="202"/>
      <c r="FQ131" s="202"/>
      <c r="FR131" s="202"/>
      <c r="FS131" s="202"/>
      <c r="FT131" s="202"/>
      <c r="FU131" s="202"/>
      <c r="FV131" s="202"/>
      <c r="FW131" s="202"/>
      <c r="FX131" s="202"/>
      <c r="FY131" s="202"/>
      <c r="FZ131" s="202"/>
      <c r="GA131" s="202"/>
      <c r="GB131" s="202"/>
    </row>
    <row r="132" spans="1:184" x14ac:dyDescent="0.2">
      <c r="A132" s="205">
        <f t="shared" si="1"/>
        <v>6681</v>
      </c>
      <c r="B132" s="204" t="s">
        <v>3388</v>
      </c>
      <c r="C132" s="211">
        <v>442</v>
      </c>
      <c r="D132" s="212">
        <v>26.899999618530273</v>
      </c>
      <c r="E132" s="213">
        <v>0.37</v>
      </c>
      <c r="F132" s="211">
        <v>429</v>
      </c>
      <c r="G132" s="211">
        <v>13</v>
      </c>
      <c r="H132" s="214" t="s">
        <v>1798</v>
      </c>
      <c r="I132" s="214" t="s">
        <v>1799</v>
      </c>
      <c r="J132" s="212">
        <v>4.1999998092651367</v>
      </c>
      <c r="K132" s="213">
        <v>0.35</v>
      </c>
      <c r="L132" s="211">
        <v>422</v>
      </c>
      <c r="M132" s="211">
        <v>20</v>
      </c>
      <c r="N132" s="214" t="s">
        <v>4372</v>
      </c>
      <c r="O132" s="214" t="s">
        <v>4373</v>
      </c>
      <c r="P132" s="212">
        <v>8.5</v>
      </c>
      <c r="Q132" s="213">
        <v>0.39</v>
      </c>
      <c r="R132" s="211">
        <v>419</v>
      </c>
      <c r="S132" s="211">
        <v>23</v>
      </c>
      <c r="T132" s="214" t="s">
        <v>2780</v>
      </c>
      <c r="U132" s="214" t="s">
        <v>2781</v>
      </c>
      <c r="V132" s="212">
        <v>7.0999999046325684</v>
      </c>
      <c r="W132" s="213">
        <v>0.36</v>
      </c>
      <c r="X132" s="211">
        <v>417</v>
      </c>
      <c r="Y132" s="211">
        <v>25</v>
      </c>
      <c r="Z132" s="214" t="s">
        <v>3276</v>
      </c>
      <c r="AA132" s="214" t="s">
        <v>3277</v>
      </c>
      <c r="AB132" s="212">
        <v>7.0999999046325684</v>
      </c>
      <c r="AC132" s="213">
        <v>0.37</v>
      </c>
      <c r="AD132" s="211">
        <v>428</v>
      </c>
      <c r="AE132" s="211">
        <v>14</v>
      </c>
      <c r="AF132" s="214" t="s">
        <v>2097</v>
      </c>
      <c r="AG132" s="214" t="s">
        <v>2098</v>
      </c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  <c r="DK132" s="202"/>
      <c r="DL132" s="202"/>
      <c r="DM132" s="202"/>
      <c r="DN132" s="202"/>
      <c r="DO132" s="202"/>
      <c r="DP132" s="202"/>
      <c r="DQ132" s="202"/>
      <c r="DR132" s="202"/>
      <c r="DS132" s="202"/>
      <c r="DT132" s="202"/>
      <c r="DU132" s="202"/>
      <c r="DV132" s="202"/>
      <c r="DW132" s="202"/>
      <c r="DX132" s="202"/>
      <c r="DY132" s="202"/>
      <c r="DZ132" s="202"/>
      <c r="EA132" s="202"/>
      <c r="EB132" s="202"/>
      <c r="EC132" s="202"/>
      <c r="ED132" s="202"/>
      <c r="EE132" s="202"/>
      <c r="EF132" s="202"/>
      <c r="EG132" s="202"/>
      <c r="EH132" s="202"/>
      <c r="EI132" s="202"/>
      <c r="EJ132" s="202"/>
      <c r="EK132" s="202"/>
      <c r="EL132" s="202"/>
      <c r="EM132" s="202"/>
      <c r="EN132" s="202"/>
      <c r="EO132" s="202"/>
      <c r="EP132" s="202"/>
      <c r="EQ132" s="202"/>
      <c r="ER132" s="202"/>
      <c r="ES132" s="202"/>
      <c r="ET132" s="202"/>
      <c r="EU132" s="202"/>
      <c r="EV132" s="202"/>
      <c r="EW132" s="202"/>
      <c r="EX132" s="202"/>
      <c r="EY132" s="202"/>
      <c r="EZ132" s="202"/>
      <c r="FA132" s="202"/>
      <c r="FB132" s="202"/>
      <c r="FC132" s="202"/>
      <c r="FD132" s="202"/>
      <c r="FE132" s="202"/>
      <c r="FF132" s="202"/>
      <c r="FG132" s="202"/>
      <c r="FH132" s="202"/>
      <c r="FI132" s="202"/>
      <c r="FJ132" s="202"/>
      <c r="FK132" s="202"/>
      <c r="FL132" s="202"/>
      <c r="FM132" s="202"/>
      <c r="FN132" s="202"/>
      <c r="FO132" s="202"/>
      <c r="FP132" s="202"/>
      <c r="FQ132" s="202"/>
      <c r="FR132" s="202"/>
      <c r="FS132" s="202"/>
      <c r="FT132" s="202"/>
      <c r="FU132" s="202"/>
      <c r="FV132" s="202"/>
      <c r="FW132" s="202"/>
      <c r="FX132" s="202"/>
      <c r="FY132" s="202"/>
      <c r="FZ132" s="202"/>
      <c r="GA132" s="202"/>
      <c r="GB132" s="202"/>
    </row>
    <row r="133" spans="1:184" x14ac:dyDescent="0.2">
      <c r="A133" s="205">
        <f t="shared" si="1"/>
        <v>6701</v>
      </c>
      <c r="B133" s="215" t="s">
        <v>3391</v>
      </c>
      <c r="C133" s="216">
        <v>363</v>
      </c>
      <c r="D133" s="217">
        <v>18.899999618530273</v>
      </c>
      <c r="E133" s="218">
        <v>0.26</v>
      </c>
      <c r="F133" s="216">
        <v>354</v>
      </c>
      <c r="G133" s="216">
        <v>9</v>
      </c>
      <c r="H133" s="219" t="s">
        <v>3977</v>
      </c>
      <c r="I133" s="219" t="s">
        <v>3978</v>
      </c>
      <c r="J133" s="217">
        <v>2.5999999046325684</v>
      </c>
      <c r="K133" s="218">
        <v>0.22</v>
      </c>
      <c r="L133" s="216">
        <v>351</v>
      </c>
      <c r="M133" s="216">
        <v>12</v>
      </c>
      <c r="N133" s="219" t="s">
        <v>4853</v>
      </c>
      <c r="O133" s="219" t="s">
        <v>4854</v>
      </c>
      <c r="P133" s="217">
        <v>6</v>
      </c>
      <c r="Q133" s="218">
        <v>0.28000000000000003</v>
      </c>
      <c r="R133" s="216">
        <v>344</v>
      </c>
      <c r="S133" s="216">
        <v>19</v>
      </c>
      <c r="T133" s="219" t="s">
        <v>1576</v>
      </c>
      <c r="U133" s="219" t="s">
        <v>1577</v>
      </c>
      <c r="V133" s="217">
        <v>5</v>
      </c>
      <c r="W133" s="218">
        <v>0.25</v>
      </c>
      <c r="X133" s="216">
        <v>350</v>
      </c>
      <c r="Y133" s="216">
        <v>13</v>
      </c>
      <c r="Z133" s="219" t="s">
        <v>5116</v>
      </c>
      <c r="AA133" s="219" t="s">
        <v>5117</v>
      </c>
      <c r="AB133" s="217">
        <v>5.3000001907348633</v>
      </c>
      <c r="AC133" s="218">
        <v>0.28000000000000003</v>
      </c>
      <c r="AD133" s="216">
        <v>354</v>
      </c>
      <c r="AE133" s="216">
        <v>9</v>
      </c>
      <c r="AF133" s="219" t="s">
        <v>3977</v>
      </c>
      <c r="AG133" s="219" t="s">
        <v>3978</v>
      </c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  <c r="DK133" s="202"/>
      <c r="DL133" s="202"/>
      <c r="DM133" s="202"/>
      <c r="DN133" s="202"/>
      <c r="DO133" s="202"/>
      <c r="DP133" s="202"/>
      <c r="DQ133" s="202"/>
      <c r="DR133" s="202"/>
      <c r="DS133" s="202"/>
      <c r="DT133" s="202"/>
      <c r="DU133" s="202"/>
      <c r="DV133" s="202"/>
      <c r="DW133" s="202"/>
      <c r="DX133" s="202"/>
      <c r="DY133" s="202"/>
      <c r="DZ133" s="202"/>
      <c r="EA133" s="202"/>
      <c r="EB133" s="202"/>
      <c r="EC133" s="202"/>
      <c r="ED133" s="202"/>
      <c r="EE133" s="202"/>
      <c r="EF133" s="202"/>
      <c r="EG133" s="202"/>
      <c r="EH133" s="202"/>
      <c r="EI133" s="202"/>
      <c r="EJ133" s="202"/>
      <c r="EK133" s="202"/>
      <c r="EL133" s="202"/>
      <c r="EM133" s="202"/>
      <c r="EN133" s="202"/>
      <c r="EO133" s="202"/>
      <c r="EP133" s="202"/>
      <c r="EQ133" s="202"/>
      <c r="ER133" s="202"/>
      <c r="ES133" s="202"/>
      <c r="ET133" s="202"/>
      <c r="EU133" s="202"/>
      <c r="EV133" s="202"/>
      <c r="EW133" s="202"/>
      <c r="EX133" s="202"/>
      <c r="EY133" s="202"/>
      <c r="EZ133" s="202"/>
      <c r="FA133" s="202"/>
      <c r="FB133" s="202"/>
      <c r="FC133" s="202"/>
      <c r="FD133" s="202"/>
      <c r="FE133" s="202"/>
      <c r="FF133" s="202"/>
      <c r="FG133" s="202"/>
      <c r="FH133" s="202"/>
      <c r="FI133" s="202"/>
      <c r="FJ133" s="202"/>
      <c r="FK133" s="202"/>
      <c r="FL133" s="202"/>
      <c r="FM133" s="202"/>
      <c r="FN133" s="202"/>
      <c r="FO133" s="202"/>
      <c r="FP133" s="202"/>
      <c r="FQ133" s="202"/>
      <c r="FR133" s="202"/>
      <c r="FS133" s="202"/>
      <c r="FT133" s="202"/>
      <c r="FU133" s="202"/>
      <c r="FV133" s="202"/>
      <c r="FW133" s="202"/>
      <c r="FX133" s="202"/>
      <c r="FY133" s="202"/>
      <c r="FZ133" s="202"/>
      <c r="GA133" s="202"/>
      <c r="GB133" s="202"/>
    </row>
    <row r="134" spans="1:184" x14ac:dyDescent="0.2">
      <c r="A134" s="205">
        <f t="shared" ref="A134:A197" si="2">IFERROR(VALUE(LEFT(B134,4)),"")</f>
        <v>6721</v>
      </c>
      <c r="B134" s="204" t="s">
        <v>3396</v>
      </c>
      <c r="C134" s="211">
        <v>85</v>
      </c>
      <c r="D134" s="212">
        <v>27</v>
      </c>
      <c r="E134" s="213">
        <v>0.37</v>
      </c>
      <c r="F134" s="211">
        <v>85</v>
      </c>
      <c r="H134" s="214" t="s">
        <v>1545</v>
      </c>
      <c r="J134" s="212">
        <v>4.4000000953674316</v>
      </c>
      <c r="K134" s="213">
        <v>0.37</v>
      </c>
      <c r="L134" s="211">
        <v>81</v>
      </c>
      <c r="M134" s="211">
        <v>4</v>
      </c>
      <c r="N134" s="214" t="s">
        <v>1847</v>
      </c>
      <c r="O134" s="214" t="s">
        <v>1848</v>
      </c>
      <c r="P134" s="212">
        <v>8.1000003814697266</v>
      </c>
      <c r="Q134" s="213">
        <v>0.37</v>
      </c>
      <c r="R134" s="211">
        <v>83</v>
      </c>
      <c r="S134" s="211">
        <v>2</v>
      </c>
      <c r="T134" s="214" t="s">
        <v>2696</v>
      </c>
      <c r="U134" s="214" t="s">
        <v>2697</v>
      </c>
      <c r="V134" s="212">
        <v>7.8000001907348633</v>
      </c>
      <c r="W134" s="213">
        <v>0.39</v>
      </c>
      <c r="X134" s="211">
        <v>84</v>
      </c>
      <c r="Y134" s="211">
        <v>1</v>
      </c>
      <c r="Z134" s="214" t="s">
        <v>3665</v>
      </c>
      <c r="AA134" s="214" t="s">
        <v>3666</v>
      </c>
      <c r="AB134" s="212">
        <v>6.5999999046325684</v>
      </c>
      <c r="AC134" s="213">
        <v>0.35</v>
      </c>
      <c r="AD134" s="211">
        <v>85</v>
      </c>
      <c r="AF134" s="214" t="s">
        <v>1545</v>
      </c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  <c r="DK134" s="202"/>
      <c r="DL134" s="202"/>
      <c r="DM134" s="202"/>
      <c r="DN134" s="202"/>
      <c r="DO134" s="202"/>
      <c r="DP134" s="202"/>
      <c r="DQ134" s="202"/>
      <c r="DR134" s="202"/>
      <c r="DS134" s="202"/>
      <c r="DT134" s="202"/>
      <c r="DU134" s="202"/>
      <c r="DV134" s="202"/>
      <c r="DW134" s="202"/>
      <c r="DX134" s="202"/>
      <c r="DY134" s="202"/>
      <c r="DZ134" s="202"/>
      <c r="EA134" s="202"/>
      <c r="EB134" s="202"/>
      <c r="EC134" s="202"/>
      <c r="ED134" s="202"/>
      <c r="EE134" s="202"/>
      <c r="EF134" s="202"/>
      <c r="EG134" s="202"/>
      <c r="EH134" s="202"/>
      <c r="EI134" s="202"/>
      <c r="EJ134" s="202"/>
      <c r="EK134" s="202"/>
      <c r="EL134" s="202"/>
      <c r="EM134" s="202"/>
      <c r="EN134" s="202"/>
      <c r="EO134" s="202"/>
      <c r="EP134" s="202"/>
      <c r="EQ134" s="202"/>
      <c r="ER134" s="202"/>
      <c r="ES134" s="202"/>
      <c r="ET134" s="202"/>
      <c r="EU134" s="202"/>
      <c r="EV134" s="202"/>
      <c r="EW134" s="202"/>
      <c r="EX134" s="202"/>
      <c r="EY134" s="202"/>
      <c r="EZ134" s="202"/>
      <c r="FA134" s="202"/>
      <c r="FB134" s="202"/>
      <c r="FC134" s="202"/>
      <c r="FD134" s="202"/>
      <c r="FE134" s="202"/>
      <c r="FF134" s="202"/>
      <c r="FG134" s="202"/>
      <c r="FH134" s="202"/>
      <c r="FI134" s="202"/>
      <c r="FJ134" s="202"/>
      <c r="FK134" s="202"/>
      <c r="FL134" s="202"/>
      <c r="FM134" s="202"/>
      <c r="FN134" s="202"/>
      <c r="FO134" s="202"/>
      <c r="FP134" s="202"/>
      <c r="FQ134" s="202"/>
      <c r="FR134" s="202"/>
      <c r="FS134" s="202"/>
      <c r="FT134" s="202"/>
      <c r="FU134" s="202"/>
      <c r="FV134" s="202"/>
      <c r="FW134" s="202"/>
      <c r="FX134" s="202"/>
      <c r="FY134" s="202"/>
      <c r="FZ134" s="202"/>
      <c r="GA134" s="202"/>
      <c r="GB134" s="202"/>
    </row>
    <row r="135" spans="1:184" x14ac:dyDescent="0.2">
      <c r="A135" s="205">
        <f t="shared" si="2"/>
        <v>6741</v>
      </c>
      <c r="B135" s="215" t="s">
        <v>3397</v>
      </c>
      <c r="C135" s="216">
        <v>342</v>
      </c>
      <c r="D135" s="217">
        <v>30.200000762939453</v>
      </c>
      <c r="E135" s="218">
        <v>0.41</v>
      </c>
      <c r="F135" s="216">
        <v>329</v>
      </c>
      <c r="G135" s="216">
        <v>13</v>
      </c>
      <c r="H135" s="219" t="s">
        <v>1918</v>
      </c>
      <c r="I135" s="219" t="s">
        <v>1919</v>
      </c>
      <c r="J135" s="217">
        <v>4.9000000953674316</v>
      </c>
      <c r="K135" s="218">
        <v>0.41</v>
      </c>
      <c r="L135" s="216">
        <v>322</v>
      </c>
      <c r="M135" s="216">
        <v>20</v>
      </c>
      <c r="N135" s="219" t="s">
        <v>3282</v>
      </c>
      <c r="O135" s="219" t="s">
        <v>3283</v>
      </c>
      <c r="P135" s="217">
        <v>9.3999996185302734</v>
      </c>
      <c r="Q135" s="218">
        <v>0.43</v>
      </c>
      <c r="R135" s="216">
        <v>320</v>
      </c>
      <c r="S135" s="216">
        <v>22</v>
      </c>
      <c r="T135" s="219" t="s">
        <v>3381</v>
      </c>
      <c r="U135" s="219" t="s">
        <v>3382</v>
      </c>
      <c r="V135" s="217">
        <v>8.1999998092651367</v>
      </c>
      <c r="W135" s="218">
        <v>0.41</v>
      </c>
      <c r="X135" s="216">
        <v>318</v>
      </c>
      <c r="Y135" s="216">
        <v>24</v>
      </c>
      <c r="Z135" s="219" t="s">
        <v>2474</v>
      </c>
      <c r="AA135" s="219" t="s">
        <v>2475</v>
      </c>
      <c r="AB135" s="217">
        <v>7.6999998092651367</v>
      </c>
      <c r="AC135" s="218">
        <v>0.4</v>
      </c>
      <c r="AD135" s="216">
        <v>327</v>
      </c>
      <c r="AE135" s="216">
        <v>15</v>
      </c>
      <c r="AF135" s="219" t="s">
        <v>1678</v>
      </c>
      <c r="AG135" s="219" t="s">
        <v>1679</v>
      </c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  <c r="DK135" s="202"/>
      <c r="DL135" s="202"/>
      <c r="DM135" s="202"/>
      <c r="DN135" s="202"/>
      <c r="DO135" s="202"/>
      <c r="DP135" s="202"/>
      <c r="DQ135" s="202"/>
      <c r="DR135" s="202"/>
      <c r="DS135" s="202"/>
      <c r="DT135" s="202"/>
      <c r="DU135" s="202"/>
      <c r="DV135" s="202"/>
      <c r="DW135" s="202"/>
      <c r="DX135" s="202"/>
      <c r="DY135" s="202"/>
      <c r="DZ135" s="202"/>
      <c r="EA135" s="202"/>
      <c r="EB135" s="202"/>
      <c r="EC135" s="202"/>
      <c r="ED135" s="202"/>
      <c r="EE135" s="202"/>
      <c r="EF135" s="202"/>
      <c r="EG135" s="202"/>
      <c r="EH135" s="202"/>
      <c r="EI135" s="202"/>
      <c r="EJ135" s="202"/>
      <c r="EK135" s="202"/>
      <c r="EL135" s="202"/>
      <c r="EM135" s="202"/>
      <c r="EN135" s="202"/>
      <c r="EO135" s="202"/>
      <c r="EP135" s="202"/>
      <c r="EQ135" s="202"/>
      <c r="ER135" s="202"/>
      <c r="ES135" s="202"/>
      <c r="ET135" s="202"/>
      <c r="EU135" s="202"/>
      <c r="EV135" s="202"/>
      <c r="EW135" s="202"/>
      <c r="EX135" s="202"/>
      <c r="EY135" s="202"/>
      <c r="EZ135" s="202"/>
      <c r="FA135" s="202"/>
      <c r="FB135" s="202"/>
      <c r="FC135" s="202"/>
      <c r="FD135" s="202"/>
      <c r="FE135" s="202"/>
      <c r="FF135" s="202"/>
      <c r="FG135" s="202"/>
      <c r="FH135" s="202"/>
      <c r="FI135" s="202"/>
      <c r="FJ135" s="202"/>
      <c r="FK135" s="202"/>
      <c r="FL135" s="202"/>
      <c r="FM135" s="202"/>
      <c r="FN135" s="202"/>
      <c r="FO135" s="202"/>
      <c r="FP135" s="202"/>
      <c r="FQ135" s="202"/>
      <c r="FR135" s="202"/>
      <c r="FS135" s="202"/>
      <c r="FT135" s="202"/>
      <c r="FU135" s="202"/>
      <c r="FV135" s="202"/>
      <c r="FW135" s="202"/>
      <c r="FX135" s="202"/>
      <c r="FY135" s="202"/>
      <c r="FZ135" s="202"/>
      <c r="GA135" s="202"/>
      <c r="GB135" s="202"/>
    </row>
    <row r="136" spans="1:184" x14ac:dyDescent="0.2">
      <c r="A136" s="205">
        <f t="shared" si="2"/>
        <v>6751</v>
      </c>
      <c r="B136" s="204" t="s">
        <v>3402</v>
      </c>
      <c r="C136" s="211">
        <v>369</v>
      </c>
      <c r="D136" s="212">
        <v>25.5</v>
      </c>
      <c r="E136" s="213">
        <v>0.35</v>
      </c>
      <c r="F136" s="211">
        <v>367</v>
      </c>
      <c r="G136" s="211">
        <v>2</v>
      </c>
      <c r="H136" s="214" t="s">
        <v>5118</v>
      </c>
      <c r="I136" s="214" t="s">
        <v>5119</v>
      </c>
      <c r="J136" s="212">
        <v>4</v>
      </c>
      <c r="K136" s="213">
        <v>0.34</v>
      </c>
      <c r="L136" s="211">
        <v>364</v>
      </c>
      <c r="M136" s="211">
        <v>5</v>
      </c>
      <c r="N136" s="214" t="s">
        <v>1622</v>
      </c>
      <c r="O136" s="214" t="s">
        <v>1623</v>
      </c>
      <c r="P136" s="212">
        <v>8.1000003814697266</v>
      </c>
      <c r="Q136" s="213">
        <v>0.37</v>
      </c>
      <c r="R136" s="211">
        <v>358</v>
      </c>
      <c r="S136" s="211">
        <v>11</v>
      </c>
      <c r="T136" s="214" t="s">
        <v>4520</v>
      </c>
      <c r="U136" s="214" t="s">
        <v>4521</v>
      </c>
      <c r="V136" s="212">
        <v>6.8000001907348633</v>
      </c>
      <c r="W136" s="213">
        <v>0.34</v>
      </c>
      <c r="X136" s="211">
        <v>355</v>
      </c>
      <c r="Y136" s="211">
        <v>14</v>
      </c>
      <c r="Z136" s="214" t="s">
        <v>3860</v>
      </c>
      <c r="AA136" s="214" t="s">
        <v>3861</v>
      </c>
      <c r="AB136" s="212">
        <v>6.5999999046325684</v>
      </c>
      <c r="AC136" s="213">
        <v>0.35</v>
      </c>
      <c r="AD136" s="211">
        <v>366</v>
      </c>
      <c r="AE136" s="211">
        <v>3</v>
      </c>
      <c r="AF136" s="214" t="s">
        <v>4865</v>
      </c>
      <c r="AG136" s="214" t="s">
        <v>4866</v>
      </c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  <c r="DK136" s="202"/>
      <c r="DL136" s="202"/>
      <c r="DM136" s="202"/>
      <c r="DN136" s="202"/>
      <c r="DO136" s="202"/>
      <c r="DP136" s="202"/>
      <c r="DQ136" s="202"/>
      <c r="DR136" s="202"/>
      <c r="DS136" s="202"/>
      <c r="DT136" s="202"/>
      <c r="DU136" s="202"/>
      <c r="DV136" s="202"/>
      <c r="DW136" s="202"/>
      <c r="DX136" s="202"/>
      <c r="DY136" s="202"/>
      <c r="DZ136" s="202"/>
      <c r="EA136" s="202"/>
      <c r="EB136" s="202"/>
      <c r="EC136" s="202"/>
      <c r="ED136" s="202"/>
      <c r="EE136" s="202"/>
      <c r="EF136" s="202"/>
      <c r="EG136" s="202"/>
      <c r="EH136" s="202"/>
      <c r="EI136" s="202"/>
      <c r="EJ136" s="202"/>
      <c r="EK136" s="202"/>
      <c r="EL136" s="202"/>
      <c r="EM136" s="202"/>
      <c r="EN136" s="202"/>
      <c r="EO136" s="202"/>
      <c r="EP136" s="202"/>
      <c r="EQ136" s="202"/>
      <c r="ER136" s="202"/>
      <c r="ES136" s="202"/>
      <c r="ET136" s="202"/>
      <c r="EU136" s="202"/>
      <c r="EV136" s="202"/>
      <c r="EW136" s="202"/>
      <c r="EX136" s="202"/>
      <c r="EY136" s="202"/>
      <c r="EZ136" s="202"/>
      <c r="FA136" s="202"/>
      <c r="FB136" s="202"/>
      <c r="FC136" s="202"/>
      <c r="FD136" s="202"/>
      <c r="FE136" s="202"/>
      <c r="FF136" s="202"/>
      <c r="FG136" s="202"/>
      <c r="FH136" s="202"/>
      <c r="FI136" s="202"/>
      <c r="FJ136" s="202"/>
      <c r="FK136" s="202"/>
      <c r="FL136" s="202"/>
      <c r="FM136" s="202"/>
      <c r="FN136" s="202"/>
      <c r="FO136" s="202"/>
      <c r="FP136" s="202"/>
      <c r="FQ136" s="202"/>
      <c r="FR136" s="202"/>
      <c r="FS136" s="202"/>
      <c r="FT136" s="202"/>
      <c r="FU136" s="202"/>
      <c r="FV136" s="202"/>
      <c r="FW136" s="202"/>
      <c r="FX136" s="202"/>
      <c r="FY136" s="202"/>
      <c r="FZ136" s="202"/>
      <c r="GA136" s="202"/>
      <c r="GB136" s="202"/>
    </row>
    <row r="137" spans="1:184" x14ac:dyDescent="0.2">
      <c r="A137" s="205">
        <f t="shared" si="2"/>
        <v>6761</v>
      </c>
      <c r="B137" s="215" t="s">
        <v>3407</v>
      </c>
      <c r="C137" s="216">
        <v>177</v>
      </c>
      <c r="D137" s="217">
        <v>24.600000381469727</v>
      </c>
      <c r="E137" s="218">
        <v>0.34</v>
      </c>
      <c r="F137" s="216">
        <v>177</v>
      </c>
      <c r="H137" s="219" t="s">
        <v>1545</v>
      </c>
      <c r="J137" s="217">
        <v>3.7999999523162842</v>
      </c>
      <c r="K137" s="218">
        <v>0.32</v>
      </c>
      <c r="L137" s="216">
        <v>174</v>
      </c>
      <c r="M137" s="216">
        <v>3</v>
      </c>
      <c r="N137" s="219" t="s">
        <v>2029</v>
      </c>
      <c r="O137" s="219" t="s">
        <v>2030</v>
      </c>
      <c r="P137" s="217">
        <v>7.5999999046325684</v>
      </c>
      <c r="Q137" s="218">
        <v>0.35</v>
      </c>
      <c r="R137" s="216">
        <v>174</v>
      </c>
      <c r="S137" s="216">
        <v>3</v>
      </c>
      <c r="T137" s="219" t="s">
        <v>2029</v>
      </c>
      <c r="U137" s="219" t="s">
        <v>2030</v>
      </c>
      <c r="V137" s="217">
        <v>6.6999998092651367</v>
      </c>
      <c r="W137" s="218">
        <v>0.33</v>
      </c>
      <c r="X137" s="216">
        <v>173</v>
      </c>
      <c r="Y137" s="216">
        <v>4</v>
      </c>
      <c r="Z137" s="219" t="s">
        <v>2559</v>
      </c>
      <c r="AA137" s="219" t="s">
        <v>2560</v>
      </c>
      <c r="AB137" s="217">
        <v>6.5</v>
      </c>
      <c r="AC137" s="218">
        <v>0.34</v>
      </c>
      <c r="AD137" s="216">
        <v>177</v>
      </c>
      <c r="AF137" s="219" t="s">
        <v>1545</v>
      </c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  <c r="DK137" s="202"/>
      <c r="DL137" s="202"/>
      <c r="DM137" s="202"/>
      <c r="DN137" s="202"/>
      <c r="DO137" s="202"/>
      <c r="DP137" s="202"/>
      <c r="DQ137" s="202"/>
      <c r="DR137" s="202"/>
      <c r="DS137" s="202"/>
      <c r="DT137" s="202"/>
      <c r="DU137" s="202"/>
      <c r="DV137" s="202"/>
      <c r="DW137" s="202"/>
      <c r="DX137" s="202"/>
      <c r="DY137" s="202"/>
      <c r="DZ137" s="202"/>
      <c r="EA137" s="202"/>
      <c r="EB137" s="202"/>
      <c r="EC137" s="202"/>
      <c r="ED137" s="202"/>
      <c r="EE137" s="202"/>
      <c r="EF137" s="202"/>
      <c r="EG137" s="202"/>
      <c r="EH137" s="202"/>
      <c r="EI137" s="202"/>
      <c r="EJ137" s="202"/>
      <c r="EK137" s="202"/>
      <c r="EL137" s="202"/>
      <c r="EM137" s="202"/>
      <c r="EN137" s="202"/>
      <c r="EO137" s="202"/>
      <c r="EP137" s="202"/>
      <c r="EQ137" s="202"/>
      <c r="ER137" s="202"/>
      <c r="ES137" s="202"/>
      <c r="ET137" s="202"/>
      <c r="EU137" s="202"/>
      <c r="EV137" s="202"/>
      <c r="EW137" s="202"/>
      <c r="EX137" s="202"/>
      <c r="EY137" s="202"/>
      <c r="EZ137" s="202"/>
      <c r="FA137" s="202"/>
      <c r="FB137" s="202"/>
      <c r="FC137" s="202"/>
      <c r="FD137" s="202"/>
      <c r="FE137" s="202"/>
      <c r="FF137" s="202"/>
      <c r="FG137" s="202"/>
      <c r="FH137" s="202"/>
      <c r="FI137" s="202"/>
      <c r="FJ137" s="202"/>
      <c r="FK137" s="202"/>
      <c r="FL137" s="202"/>
      <c r="FM137" s="202"/>
      <c r="FN137" s="202"/>
      <c r="FO137" s="202"/>
      <c r="FP137" s="202"/>
      <c r="FQ137" s="202"/>
      <c r="FR137" s="202"/>
      <c r="FS137" s="202"/>
      <c r="FT137" s="202"/>
      <c r="FU137" s="202"/>
      <c r="FV137" s="202"/>
      <c r="FW137" s="202"/>
      <c r="FX137" s="202"/>
      <c r="FY137" s="202"/>
      <c r="FZ137" s="202"/>
      <c r="GA137" s="202"/>
      <c r="GB137" s="202"/>
    </row>
    <row r="138" spans="1:184" x14ac:dyDescent="0.2">
      <c r="A138" s="205">
        <f t="shared" si="2"/>
        <v>6771</v>
      </c>
      <c r="B138" s="204" t="s">
        <v>3412</v>
      </c>
      <c r="C138" s="211">
        <v>688</v>
      </c>
      <c r="D138" s="212">
        <v>30.600000381469727</v>
      </c>
      <c r="E138" s="213">
        <v>0.42</v>
      </c>
      <c r="F138" s="211">
        <v>632</v>
      </c>
      <c r="G138" s="211">
        <v>56</v>
      </c>
      <c r="H138" s="214" t="s">
        <v>3042</v>
      </c>
      <c r="I138" s="214" t="s">
        <v>3043</v>
      </c>
      <c r="J138" s="212">
        <v>5</v>
      </c>
      <c r="K138" s="213">
        <v>0.42</v>
      </c>
      <c r="L138" s="211">
        <v>597</v>
      </c>
      <c r="M138" s="211">
        <v>91</v>
      </c>
      <c r="N138" s="214" t="s">
        <v>3316</v>
      </c>
      <c r="O138" s="214" t="s">
        <v>3317</v>
      </c>
      <c r="P138" s="212">
        <v>9.3000001907348633</v>
      </c>
      <c r="Q138" s="213">
        <v>0.42</v>
      </c>
      <c r="R138" s="211">
        <v>630</v>
      </c>
      <c r="S138" s="211">
        <v>58</v>
      </c>
      <c r="T138" s="214" t="s">
        <v>3513</v>
      </c>
      <c r="U138" s="214" t="s">
        <v>3514</v>
      </c>
      <c r="V138" s="212">
        <v>8.3000001907348633</v>
      </c>
      <c r="W138" s="213">
        <v>0.42</v>
      </c>
      <c r="X138" s="211">
        <v>602</v>
      </c>
      <c r="Y138" s="211">
        <v>86</v>
      </c>
      <c r="Z138" s="214" t="s">
        <v>2234</v>
      </c>
      <c r="AA138" s="214" t="s">
        <v>2235</v>
      </c>
      <c r="AB138" s="212">
        <v>8</v>
      </c>
      <c r="AC138" s="213">
        <v>0.42</v>
      </c>
      <c r="AD138" s="211">
        <v>640</v>
      </c>
      <c r="AE138" s="211">
        <v>48</v>
      </c>
      <c r="AF138" s="214" t="s">
        <v>1962</v>
      </c>
      <c r="AG138" s="214" t="s">
        <v>1963</v>
      </c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  <c r="DK138" s="202"/>
      <c r="DL138" s="202"/>
      <c r="DM138" s="202"/>
      <c r="DN138" s="202"/>
      <c r="DO138" s="202"/>
      <c r="DP138" s="202"/>
      <c r="DQ138" s="202"/>
      <c r="DR138" s="202"/>
      <c r="DS138" s="202"/>
      <c r="DT138" s="202"/>
      <c r="DU138" s="202"/>
      <c r="DV138" s="202"/>
      <c r="DW138" s="202"/>
      <c r="DX138" s="202"/>
      <c r="DY138" s="202"/>
      <c r="DZ138" s="202"/>
      <c r="EA138" s="202"/>
      <c r="EB138" s="202"/>
      <c r="EC138" s="202"/>
      <c r="ED138" s="202"/>
      <c r="EE138" s="202"/>
      <c r="EF138" s="202"/>
      <c r="EG138" s="202"/>
      <c r="EH138" s="202"/>
      <c r="EI138" s="202"/>
      <c r="EJ138" s="202"/>
      <c r="EK138" s="202"/>
      <c r="EL138" s="202"/>
      <c r="EM138" s="202"/>
      <c r="EN138" s="202"/>
      <c r="EO138" s="202"/>
      <c r="EP138" s="202"/>
      <c r="EQ138" s="202"/>
      <c r="ER138" s="202"/>
      <c r="ES138" s="202"/>
      <c r="ET138" s="202"/>
      <c r="EU138" s="202"/>
      <c r="EV138" s="202"/>
      <c r="EW138" s="202"/>
      <c r="EX138" s="202"/>
      <c r="EY138" s="202"/>
      <c r="EZ138" s="202"/>
      <c r="FA138" s="202"/>
      <c r="FB138" s="202"/>
      <c r="FC138" s="202"/>
      <c r="FD138" s="202"/>
      <c r="FE138" s="202"/>
      <c r="FF138" s="202"/>
      <c r="FG138" s="202"/>
      <c r="FH138" s="202"/>
      <c r="FI138" s="202"/>
      <c r="FJ138" s="202"/>
      <c r="FK138" s="202"/>
      <c r="FL138" s="202"/>
      <c r="FM138" s="202"/>
      <c r="FN138" s="202"/>
      <c r="FO138" s="202"/>
      <c r="FP138" s="202"/>
      <c r="FQ138" s="202"/>
      <c r="FR138" s="202"/>
      <c r="FS138" s="202"/>
      <c r="FT138" s="202"/>
      <c r="FU138" s="202"/>
      <c r="FV138" s="202"/>
      <c r="FW138" s="202"/>
      <c r="FX138" s="202"/>
      <c r="FY138" s="202"/>
      <c r="FZ138" s="202"/>
      <c r="GA138" s="202"/>
      <c r="GB138" s="202"/>
    </row>
    <row r="139" spans="1:184" x14ac:dyDescent="0.2">
      <c r="A139" s="205">
        <f t="shared" si="2"/>
        <v>6781</v>
      </c>
      <c r="B139" s="215" t="s">
        <v>3417</v>
      </c>
      <c r="C139" s="216">
        <v>171</v>
      </c>
      <c r="D139" s="217">
        <v>29.100000381469727</v>
      </c>
      <c r="E139" s="218">
        <v>0.4</v>
      </c>
      <c r="F139" s="216">
        <v>164</v>
      </c>
      <c r="G139" s="216">
        <v>7</v>
      </c>
      <c r="H139" s="219" t="s">
        <v>4384</v>
      </c>
      <c r="I139" s="219" t="s">
        <v>4385</v>
      </c>
      <c r="J139" s="217">
        <v>4.6999998092651367</v>
      </c>
      <c r="K139" s="218">
        <v>0.39</v>
      </c>
      <c r="L139" s="216">
        <v>160</v>
      </c>
      <c r="M139" s="216">
        <v>11</v>
      </c>
      <c r="N139" s="219" t="s">
        <v>3381</v>
      </c>
      <c r="O139" s="219" t="s">
        <v>3382</v>
      </c>
      <c r="P139" s="217">
        <v>9</v>
      </c>
      <c r="Q139" s="218">
        <v>0.41</v>
      </c>
      <c r="R139" s="216">
        <v>156</v>
      </c>
      <c r="S139" s="216">
        <v>15</v>
      </c>
      <c r="T139" s="219" t="s">
        <v>2904</v>
      </c>
      <c r="U139" s="219" t="s">
        <v>2905</v>
      </c>
      <c r="V139" s="217">
        <v>8.3000001907348633</v>
      </c>
      <c r="W139" s="218">
        <v>0.42</v>
      </c>
      <c r="X139" s="216">
        <v>155</v>
      </c>
      <c r="Y139" s="216">
        <v>16</v>
      </c>
      <c r="Z139" s="219" t="s">
        <v>5120</v>
      </c>
      <c r="AA139" s="219" t="s">
        <v>5121</v>
      </c>
      <c r="AB139" s="217">
        <v>7</v>
      </c>
      <c r="AC139" s="218">
        <v>0.37</v>
      </c>
      <c r="AD139" s="216">
        <v>166</v>
      </c>
      <c r="AE139" s="216">
        <v>5</v>
      </c>
      <c r="AF139" s="219" t="s">
        <v>3372</v>
      </c>
      <c r="AG139" s="219" t="s">
        <v>3373</v>
      </c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  <c r="DK139" s="202"/>
      <c r="DL139" s="202"/>
      <c r="DM139" s="202"/>
      <c r="DN139" s="202"/>
      <c r="DO139" s="202"/>
      <c r="DP139" s="202"/>
      <c r="DQ139" s="202"/>
      <c r="DR139" s="202"/>
      <c r="DS139" s="202"/>
      <c r="DT139" s="202"/>
      <c r="DU139" s="202"/>
      <c r="DV139" s="202"/>
      <c r="DW139" s="202"/>
      <c r="DX139" s="202"/>
      <c r="DY139" s="202"/>
      <c r="DZ139" s="202"/>
      <c r="EA139" s="202"/>
      <c r="EB139" s="202"/>
      <c r="EC139" s="202"/>
      <c r="ED139" s="202"/>
      <c r="EE139" s="202"/>
      <c r="EF139" s="202"/>
      <c r="EG139" s="202"/>
      <c r="EH139" s="202"/>
      <c r="EI139" s="202"/>
      <c r="EJ139" s="202"/>
      <c r="EK139" s="202"/>
      <c r="EL139" s="202"/>
      <c r="EM139" s="202"/>
      <c r="EN139" s="202"/>
      <c r="EO139" s="202"/>
      <c r="EP139" s="202"/>
      <c r="EQ139" s="202"/>
      <c r="ER139" s="202"/>
      <c r="ES139" s="202"/>
      <c r="ET139" s="202"/>
      <c r="EU139" s="202"/>
      <c r="EV139" s="202"/>
      <c r="EW139" s="202"/>
      <c r="EX139" s="202"/>
      <c r="EY139" s="202"/>
      <c r="EZ139" s="202"/>
      <c r="FA139" s="202"/>
      <c r="FB139" s="202"/>
      <c r="FC139" s="202"/>
      <c r="FD139" s="202"/>
      <c r="FE139" s="202"/>
      <c r="FF139" s="202"/>
      <c r="FG139" s="202"/>
      <c r="FH139" s="202"/>
      <c r="FI139" s="202"/>
      <c r="FJ139" s="202"/>
      <c r="FK139" s="202"/>
      <c r="FL139" s="202"/>
      <c r="FM139" s="202"/>
      <c r="FN139" s="202"/>
      <c r="FO139" s="202"/>
      <c r="FP139" s="202"/>
      <c r="FQ139" s="202"/>
      <c r="FR139" s="202"/>
      <c r="FS139" s="202"/>
      <c r="FT139" s="202"/>
      <c r="FU139" s="202"/>
      <c r="FV139" s="202"/>
      <c r="FW139" s="202"/>
      <c r="FX139" s="202"/>
      <c r="FY139" s="202"/>
      <c r="FZ139" s="202"/>
      <c r="GA139" s="202"/>
      <c r="GB139" s="202"/>
    </row>
    <row r="140" spans="1:184" x14ac:dyDescent="0.2">
      <c r="A140" s="205">
        <f t="shared" si="2"/>
        <v>6801</v>
      </c>
      <c r="B140" s="204" t="s">
        <v>3420</v>
      </c>
      <c r="C140" s="211">
        <v>270</v>
      </c>
      <c r="D140" s="212">
        <v>27.299999237060547</v>
      </c>
      <c r="E140" s="213">
        <v>0.37</v>
      </c>
      <c r="F140" s="211">
        <v>260</v>
      </c>
      <c r="G140" s="211">
        <v>10</v>
      </c>
      <c r="H140" s="214" t="s">
        <v>1719</v>
      </c>
      <c r="I140" s="214" t="s">
        <v>1720</v>
      </c>
      <c r="J140" s="212">
        <v>4.5</v>
      </c>
      <c r="K140" s="213">
        <v>0.37</v>
      </c>
      <c r="L140" s="211">
        <v>254</v>
      </c>
      <c r="M140" s="211">
        <v>16</v>
      </c>
      <c r="N140" s="214" t="s">
        <v>2444</v>
      </c>
      <c r="O140" s="214" t="s">
        <v>2445</v>
      </c>
      <c r="P140" s="212">
        <v>8.1999998092651367</v>
      </c>
      <c r="Q140" s="213">
        <v>0.37</v>
      </c>
      <c r="R140" s="211">
        <v>257</v>
      </c>
      <c r="S140" s="211">
        <v>13</v>
      </c>
      <c r="T140" s="214" t="s">
        <v>3429</v>
      </c>
      <c r="U140" s="214" t="s">
        <v>3430</v>
      </c>
      <c r="V140" s="212">
        <v>7.5</v>
      </c>
      <c r="W140" s="213">
        <v>0.37</v>
      </c>
      <c r="X140" s="211">
        <v>250</v>
      </c>
      <c r="Y140" s="211">
        <v>20</v>
      </c>
      <c r="Z140" s="214" t="s">
        <v>1647</v>
      </c>
      <c r="AA140" s="214" t="s">
        <v>1648</v>
      </c>
      <c r="AB140" s="212">
        <v>7.0999999046325684</v>
      </c>
      <c r="AC140" s="213">
        <v>0.37</v>
      </c>
      <c r="AD140" s="211">
        <v>261</v>
      </c>
      <c r="AE140" s="211">
        <v>9</v>
      </c>
      <c r="AF140" s="214" t="s">
        <v>1734</v>
      </c>
      <c r="AG140" s="214" t="s">
        <v>1735</v>
      </c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  <c r="DK140" s="202"/>
      <c r="DL140" s="202"/>
      <c r="DM140" s="202"/>
      <c r="DN140" s="202"/>
      <c r="DO140" s="202"/>
      <c r="DP140" s="202"/>
      <c r="DQ140" s="202"/>
      <c r="DR140" s="202"/>
      <c r="DS140" s="202"/>
      <c r="DT140" s="202"/>
      <c r="DU140" s="202"/>
      <c r="DV140" s="202"/>
      <c r="DW140" s="202"/>
      <c r="DX140" s="202"/>
      <c r="DY140" s="202"/>
      <c r="DZ140" s="202"/>
      <c r="EA140" s="202"/>
      <c r="EB140" s="202"/>
      <c r="EC140" s="202"/>
      <c r="ED140" s="202"/>
      <c r="EE140" s="202"/>
      <c r="EF140" s="202"/>
      <c r="EG140" s="202"/>
      <c r="EH140" s="202"/>
      <c r="EI140" s="202"/>
      <c r="EJ140" s="202"/>
      <c r="EK140" s="202"/>
      <c r="EL140" s="202"/>
      <c r="EM140" s="202"/>
      <c r="EN140" s="202"/>
      <c r="EO140" s="202"/>
      <c r="EP140" s="202"/>
      <c r="EQ140" s="202"/>
      <c r="ER140" s="202"/>
      <c r="ES140" s="202"/>
      <c r="ET140" s="202"/>
      <c r="EU140" s="202"/>
      <c r="EV140" s="202"/>
      <c r="EW140" s="202"/>
      <c r="EX140" s="202"/>
      <c r="EY140" s="202"/>
      <c r="EZ140" s="202"/>
      <c r="FA140" s="202"/>
      <c r="FB140" s="202"/>
      <c r="FC140" s="202"/>
      <c r="FD140" s="202"/>
      <c r="FE140" s="202"/>
      <c r="FF140" s="202"/>
      <c r="FG140" s="202"/>
      <c r="FH140" s="202"/>
      <c r="FI140" s="202"/>
      <c r="FJ140" s="202"/>
      <c r="FK140" s="202"/>
      <c r="FL140" s="202"/>
      <c r="FM140" s="202"/>
      <c r="FN140" s="202"/>
      <c r="FO140" s="202"/>
      <c r="FP140" s="202"/>
      <c r="FQ140" s="202"/>
      <c r="FR140" s="202"/>
      <c r="FS140" s="202"/>
      <c r="FT140" s="202"/>
      <c r="FU140" s="202"/>
      <c r="FV140" s="202"/>
      <c r="FW140" s="202"/>
      <c r="FX140" s="202"/>
      <c r="FY140" s="202"/>
      <c r="FZ140" s="202"/>
      <c r="GA140" s="202"/>
      <c r="GB140" s="202"/>
    </row>
    <row r="141" spans="1:184" x14ac:dyDescent="0.2">
      <c r="A141" s="205">
        <f t="shared" si="2"/>
        <v>6821</v>
      </c>
      <c r="B141" s="215" t="s">
        <v>3423</v>
      </c>
      <c r="C141" s="216">
        <v>329</v>
      </c>
      <c r="D141" s="217">
        <v>26.799999237060547</v>
      </c>
      <c r="E141" s="218">
        <v>0.37</v>
      </c>
      <c r="F141" s="216">
        <v>323</v>
      </c>
      <c r="G141" s="216">
        <v>6</v>
      </c>
      <c r="H141" s="219" t="s">
        <v>3958</v>
      </c>
      <c r="I141" s="219" t="s">
        <v>3959</v>
      </c>
      <c r="J141" s="217">
        <v>4.4000000953674316</v>
      </c>
      <c r="K141" s="218">
        <v>0.37</v>
      </c>
      <c r="L141" s="216">
        <v>311</v>
      </c>
      <c r="M141" s="216">
        <v>18</v>
      </c>
      <c r="N141" s="219" t="s">
        <v>4695</v>
      </c>
      <c r="O141" s="219" t="s">
        <v>4696</v>
      </c>
      <c r="P141" s="217">
        <v>8</v>
      </c>
      <c r="Q141" s="218">
        <v>0.36</v>
      </c>
      <c r="R141" s="216">
        <v>319</v>
      </c>
      <c r="S141" s="216">
        <v>10</v>
      </c>
      <c r="T141" s="219" t="s">
        <v>5122</v>
      </c>
      <c r="U141" s="219" t="s">
        <v>5123</v>
      </c>
      <c r="V141" s="217">
        <v>7.0999999046325684</v>
      </c>
      <c r="W141" s="218">
        <v>0.35</v>
      </c>
      <c r="X141" s="216">
        <v>318</v>
      </c>
      <c r="Y141" s="216">
        <v>11</v>
      </c>
      <c r="Z141" s="219" t="s">
        <v>5124</v>
      </c>
      <c r="AA141" s="219" t="s">
        <v>5125</v>
      </c>
      <c r="AB141" s="217">
        <v>7.3000001907348633</v>
      </c>
      <c r="AC141" s="218">
        <v>0.38</v>
      </c>
      <c r="AD141" s="216">
        <v>324</v>
      </c>
      <c r="AE141" s="216">
        <v>5</v>
      </c>
      <c r="AF141" s="219" t="s">
        <v>4423</v>
      </c>
      <c r="AG141" s="219" t="s">
        <v>4424</v>
      </c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  <c r="DK141" s="202"/>
      <c r="DL141" s="202"/>
      <c r="DM141" s="202"/>
      <c r="DN141" s="202"/>
      <c r="DO141" s="202"/>
      <c r="DP141" s="202"/>
      <c r="DQ141" s="202"/>
      <c r="DR141" s="202"/>
      <c r="DS141" s="202"/>
      <c r="DT141" s="202"/>
      <c r="DU141" s="202"/>
      <c r="DV141" s="202"/>
      <c r="DW141" s="202"/>
      <c r="DX141" s="202"/>
      <c r="DY141" s="202"/>
      <c r="DZ141" s="202"/>
      <c r="EA141" s="202"/>
      <c r="EB141" s="202"/>
      <c r="EC141" s="202"/>
      <c r="ED141" s="202"/>
      <c r="EE141" s="202"/>
      <c r="EF141" s="202"/>
      <c r="EG141" s="202"/>
      <c r="EH141" s="202"/>
      <c r="EI141" s="202"/>
      <c r="EJ141" s="202"/>
      <c r="EK141" s="202"/>
      <c r="EL141" s="202"/>
      <c r="EM141" s="202"/>
      <c r="EN141" s="202"/>
      <c r="EO141" s="202"/>
      <c r="EP141" s="202"/>
      <c r="EQ141" s="202"/>
      <c r="ER141" s="202"/>
      <c r="ES141" s="202"/>
      <c r="ET141" s="202"/>
      <c r="EU141" s="202"/>
      <c r="EV141" s="202"/>
      <c r="EW141" s="202"/>
      <c r="EX141" s="202"/>
      <c r="EY141" s="202"/>
      <c r="EZ141" s="202"/>
      <c r="FA141" s="202"/>
      <c r="FB141" s="202"/>
      <c r="FC141" s="202"/>
      <c r="FD141" s="202"/>
      <c r="FE141" s="202"/>
      <c r="FF141" s="202"/>
      <c r="FG141" s="202"/>
      <c r="FH141" s="202"/>
      <c r="FI141" s="202"/>
      <c r="FJ141" s="202"/>
      <c r="FK141" s="202"/>
      <c r="FL141" s="202"/>
      <c r="FM141" s="202"/>
      <c r="FN141" s="202"/>
      <c r="FO141" s="202"/>
      <c r="FP141" s="202"/>
      <c r="FQ141" s="202"/>
      <c r="FR141" s="202"/>
      <c r="FS141" s="202"/>
      <c r="FT141" s="202"/>
      <c r="FU141" s="202"/>
      <c r="FV141" s="202"/>
      <c r="FW141" s="202"/>
      <c r="FX141" s="202"/>
      <c r="FY141" s="202"/>
      <c r="FZ141" s="202"/>
      <c r="GA141" s="202"/>
      <c r="GB141" s="202"/>
    </row>
    <row r="142" spans="1:184" x14ac:dyDescent="0.2">
      <c r="A142" s="205">
        <f t="shared" si="2"/>
        <v>6841</v>
      </c>
      <c r="B142" s="204" t="s">
        <v>3428</v>
      </c>
      <c r="C142" s="211">
        <v>322</v>
      </c>
      <c r="D142" s="212">
        <v>25.200000762939453</v>
      </c>
      <c r="E142" s="213">
        <v>0.35</v>
      </c>
      <c r="F142" s="211">
        <v>321</v>
      </c>
      <c r="G142" s="211">
        <v>1</v>
      </c>
      <c r="H142" s="214" t="s">
        <v>3247</v>
      </c>
      <c r="I142" s="214" t="s">
        <v>3248</v>
      </c>
      <c r="J142" s="212">
        <v>4.0999999046325684</v>
      </c>
      <c r="K142" s="213">
        <v>0.34</v>
      </c>
      <c r="L142" s="211">
        <v>317</v>
      </c>
      <c r="M142" s="211">
        <v>5</v>
      </c>
      <c r="N142" s="214" t="s">
        <v>1888</v>
      </c>
      <c r="O142" s="214" t="s">
        <v>1889</v>
      </c>
      <c r="P142" s="212">
        <v>7.6999998092651367</v>
      </c>
      <c r="Q142" s="213">
        <v>0.35</v>
      </c>
      <c r="R142" s="211">
        <v>320</v>
      </c>
      <c r="S142" s="211">
        <v>2</v>
      </c>
      <c r="T142" s="214" t="s">
        <v>4492</v>
      </c>
      <c r="U142" s="214" t="s">
        <v>4493</v>
      </c>
      <c r="V142" s="212">
        <v>6.8000001907348633</v>
      </c>
      <c r="W142" s="213">
        <v>0.34</v>
      </c>
      <c r="X142" s="211">
        <v>311</v>
      </c>
      <c r="Y142" s="211">
        <v>11</v>
      </c>
      <c r="Z142" s="214" t="s">
        <v>3838</v>
      </c>
      <c r="AA142" s="214" t="s">
        <v>3839</v>
      </c>
      <c r="AB142" s="212">
        <v>6.5999999046325684</v>
      </c>
      <c r="AC142" s="213">
        <v>0.35</v>
      </c>
      <c r="AD142" s="211">
        <v>316</v>
      </c>
      <c r="AE142" s="211">
        <v>6</v>
      </c>
      <c r="AF142" s="214" t="s">
        <v>2732</v>
      </c>
      <c r="AG142" s="214" t="s">
        <v>2733</v>
      </c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  <c r="DK142" s="202"/>
      <c r="DL142" s="202"/>
      <c r="DM142" s="202"/>
      <c r="DN142" s="202"/>
      <c r="DO142" s="202"/>
      <c r="DP142" s="202"/>
      <c r="DQ142" s="202"/>
      <c r="DR142" s="202"/>
      <c r="DS142" s="202"/>
      <c r="DT142" s="202"/>
      <c r="DU142" s="202"/>
      <c r="DV142" s="202"/>
      <c r="DW142" s="202"/>
      <c r="DX142" s="202"/>
      <c r="DY142" s="202"/>
      <c r="DZ142" s="202"/>
      <c r="EA142" s="202"/>
      <c r="EB142" s="202"/>
      <c r="EC142" s="202"/>
      <c r="ED142" s="202"/>
      <c r="EE142" s="202"/>
      <c r="EF142" s="202"/>
      <c r="EG142" s="202"/>
      <c r="EH142" s="202"/>
      <c r="EI142" s="202"/>
      <c r="EJ142" s="202"/>
      <c r="EK142" s="202"/>
      <c r="EL142" s="202"/>
      <c r="EM142" s="202"/>
      <c r="EN142" s="202"/>
      <c r="EO142" s="202"/>
      <c r="EP142" s="202"/>
      <c r="EQ142" s="202"/>
      <c r="ER142" s="202"/>
      <c r="ES142" s="202"/>
      <c r="ET142" s="202"/>
      <c r="EU142" s="202"/>
      <c r="EV142" s="202"/>
      <c r="EW142" s="202"/>
      <c r="EX142" s="202"/>
      <c r="EY142" s="202"/>
      <c r="EZ142" s="202"/>
      <c r="FA142" s="202"/>
      <c r="FB142" s="202"/>
      <c r="FC142" s="202"/>
      <c r="FD142" s="202"/>
      <c r="FE142" s="202"/>
      <c r="FF142" s="202"/>
      <c r="FG142" s="202"/>
      <c r="FH142" s="202"/>
      <c r="FI142" s="202"/>
      <c r="FJ142" s="202"/>
      <c r="FK142" s="202"/>
      <c r="FL142" s="202"/>
      <c r="FM142" s="202"/>
      <c r="FN142" s="202"/>
      <c r="FO142" s="202"/>
      <c r="FP142" s="202"/>
      <c r="FQ142" s="202"/>
      <c r="FR142" s="202"/>
      <c r="FS142" s="202"/>
      <c r="FT142" s="202"/>
      <c r="FU142" s="202"/>
      <c r="FV142" s="202"/>
      <c r="FW142" s="202"/>
      <c r="FX142" s="202"/>
      <c r="FY142" s="202"/>
      <c r="FZ142" s="202"/>
      <c r="GA142" s="202"/>
      <c r="GB142" s="202"/>
    </row>
    <row r="143" spans="1:184" x14ac:dyDescent="0.2">
      <c r="A143" s="205">
        <f t="shared" si="2"/>
        <v>6861</v>
      </c>
      <c r="B143" s="215" t="s">
        <v>3433</v>
      </c>
      <c r="C143" s="216">
        <v>461</v>
      </c>
      <c r="D143" s="217">
        <v>33</v>
      </c>
      <c r="E143" s="218">
        <v>0.45</v>
      </c>
      <c r="F143" s="216">
        <v>421</v>
      </c>
      <c r="G143" s="216">
        <v>40</v>
      </c>
      <c r="H143" s="219" t="s">
        <v>5126</v>
      </c>
      <c r="I143" s="219" t="s">
        <v>5127</v>
      </c>
      <c r="J143" s="217">
        <v>5.3000001907348633</v>
      </c>
      <c r="K143" s="218">
        <v>0.44</v>
      </c>
      <c r="L143" s="216">
        <v>405</v>
      </c>
      <c r="M143" s="216">
        <v>56</v>
      </c>
      <c r="N143" s="219" t="s">
        <v>5128</v>
      </c>
      <c r="O143" s="219" t="s">
        <v>5129</v>
      </c>
      <c r="P143" s="217">
        <v>10</v>
      </c>
      <c r="Q143" s="218">
        <v>0.45</v>
      </c>
      <c r="R143" s="216">
        <v>413</v>
      </c>
      <c r="S143" s="216">
        <v>48</v>
      </c>
      <c r="T143" s="219" t="s">
        <v>5130</v>
      </c>
      <c r="U143" s="219" t="s">
        <v>5131</v>
      </c>
      <c r="V143" s="217">
        <v>9.1999998092651367</v>
      </c>
      <c r="W143" s="218">
        <v>0.46</v>
      </c>
      <c r="X143" s="216">
        <v>390</v>
      </c>
      <c r="Y143" s="216">
        <v>71</v>
      </c>
      <c r="Z143" s="219" t="s">
        <v>5132</v>
      </c>
      <c r="AA143" s="219" t="s">
        <v>5133</v>
      </c>
      <c r="AB143" s="217">
        <v>8.5</v>
      </c>
      <c r="AC143" s="218">
        <v>0.45</v>
      </c>
      <c r="AD143" s="216">
        <v>424</v>
      </c>
      <c r="AE143" s="216">
        <v>37</v>
      </c>
      <c r="AF143" s="219" t="s">
        <v>4221</v>
      </c>
      <c r="AG143" s="219" t="s">
        <v>4222</v>
      </c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  <c r="DK143" s="202"/>
      <c r="DL143" s="202"/>
      <c r="DM143" s="202"/>
      <c r="DN143" s="202"/>
      <c r="DO143" s="202"/>
      <c r="DP143" s="202"/>
      <c r="DQ143" s="202"/>
      <c r="DR143" s="202"/>
      <c r="DS143" s="202"/>
      <c r="DT143" s="202"/>
      <c r="DU143" s="202"/>
      <c r="DV143" s="202"/>
      <c r="DW143" s="202"/>
      <c r="DX143" s="202"/>
      <c r="DY143" s="202"/>
      <c r="DZ143" s="202"/>
      <c r="EA143" s="202"/>
      <c r="EB143" s="202"/>
      <c r="EC143" s="202"/>
      <c r="ED143" s="202"/>
      <c r="EE143" s="202"/>
      <c r="EF143" s="202"/>
      <c r="EG143" s="202"/>
      <c r="EH143" s="202"/>
      <c r="EI143" s="202"/>
      <c r="EJ143" s="202"/>
      <c r="EK143" s="202"/>
      <c r="EL143" s="202"/>
      <c r="EM143" s="202"/>
      <c r="EN143" s="202"/>
      <c r="EO143" s="202"/>
      <c r="EP143" s="202"/>
      <c r="EQ143" s="202"/>
      <c r="ER143" s="202"/>
      <c r="ES143" s="202"/>
      <c r="ET143" s="202"/>
      <c r="EU143" s="202"/>
      <c r="EV143" s="202"/>
      <c r="EW143" s="202"/>
      <c r="EX143" s="202"/>
      <c r="EY143" s="202"/>
      <c r="EZ143" s="202"/>
      <c r="FA143" s="202"/>
      <c r="FB143" s="202"/>
      <c r="FC143" s="202"/>
      <c r="FD143" s="202"/>
      <c r="FE143" s="202"/>
      <c r="FF143" s="202"/>
      <c r="FG143" s="202"/>
      <c r="FH143" s="202"/>
      <c r="FI143" s="202"/>
      <c r="FJ143" s="202"/>
      <c r="FK143" s="202"/>
      <c r="FL143" s="202"/>
      <c r="FM143" s="202"/>
      <c r="FN143" s="202"/>
      <c r="FO143" s="202"/>
      <c r="FP143" s="202"/>
      <c r="FQ143" s="202"/>
      <c r="FR143" s="202"/>
      <c r="FS143" s="202"/>
      <c r="FT143" s="202"/>
      <c r="FU143" s="202"/>
      <c r="FV143" s="202"/>
      <c r="FW143" s="202"/>
      <c r="FX143" s="202"/>
      <c r="FY143" s="202"/>
      <c r="FZ143" s="202"/>
      <c r="GA143" s="202"/>
      <c r="GB143" s="202"/>
    </row>
    <row r="144" spans="1:184" x14ac:dyDescent="0.2">
      <c r="A144" s="205">
        <f t="shared" si="2"/>
        <v>6881</v>
      </c>
      <c r="B144" s="204" t="s">
        <v>3440</v>
      </c>
      <c r="C144" s="211">
        <v>325</v>
      </c>
      <c r="D144" s="212">
        <v>33.799999237060547</v>
      </c>
      <c r="E144" s="213">
        <v>0.46</v>
      </c>
      <c r="F144" s="211">
        <v>299</v>
      </c>
      <c r="G144" s="211">
        <v>26</v>
      </c>
      <c r="H144" s="214" t="s">
        <v>3539</v>
      </c>
      <c r="I144" s="214" t="s">
        <v>3540</v>
      </c>
      <c r="J144" s="212">
        <v>5.5</v>
      </c>
      <c r="K144" s="213">
        <v>0.46</v>
      </c>
      <c r="L144" s="211">
        <v>289</v>
      </c>
      <c r="M144" s="211">
        <v>36</v>
      </c>
      <c r="N144" s="214" t="s">
        <v>5134</v>
      </c>
      <c r="O144" s="214" t="s">
        <v>5135</v>
      </c>
      <c r="P144" s="212">
        <v>10.100000381469727</v>
      </c>
      <c r="Q144" s="213">
        <v>0.46</v>
      </c>
      <c r="R144" s="211">
        <v>293</v>
      </c>
      <c r="S144" s="211">
        <v>32</v>
      </c>
      <c r="T144" s="214" t="s">
        <v>3394</v>
      </c>
      <c r="U144" s="214" t="s">
        <v>3395</v>
      </c>
      <c r="V144" s="212">
        <v>9.1999998092651367</v>
      </c>
      <c r="W144" s="213">
        <v>0.46</v>
      </c>
      <c r="X144" s="211">
        <v>276</v>
      </c>
      <c r="Y144" s="211">
        <v>49</v>
      </c>
      <c r="Z144" s="214" t="s">
        <v>5136</v>
      </c>
      <c r="AA144" s="214" t="s">
        <v>5137</v>
      </c>
      <c r="AB144" s="212">
        <v>9</v>
      </c>
      <c r="AC144" s="213">
        <v>0.47</v>
      </c>
      <c r="AD144" s="211">
        <v>295</v>
      </c>
      <c r="AE144" s="211">
        <v>30</v>
      </c>
      <c r="AF144" s="214" t="s">
        <v>3083</v>
      </c>
      <c r="AG144" s="214" t="s">
        <v>3084</v>
      </c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  <c r="DK144" s="202"/>
      <c r="DL144" s="202"/>
      <c r="DM144" s="202"/>
      <c r="DN144" s="202"/>
      <c r="DO144" s="202"/>
      <c r="DP144" s="202"/>
      <c r="DQ144" s="202"/>
      <c r="DR144" s="202"/>
      <c r="DS144" s="202"/>
      <c r="DT144" s="202"/>
      <c r="DU144" s="202"/>
      <c r="DV144" s="202"/>
      <c r="DW144" s="202"/>
      <c r="DX144" s="202"/>
      <c r="DY144" s="202"/>
      <c r="DZ144" s="202"/>
      <c r="EA144" s="202"/>
      <c r="EB144" s="202"/>
      <c r="EC144" s="202"/>
      <c r="ED144" s="202"/>
      <c r="EE144" s="202"/>
      <c r="EF144" s="202"/>
      <c r="EG144" s="202"/>
      <c r="EH144" s="202"/>
      <c r="EI144" s="202"/>
      <c r="EJ144" s="202"/>
      <c r="EK144" s="202"/>
      <c r="EL144" s="202"/>
      <c r="EM144" s="202"/>
      <c r="EN144" s="202"/>
      <c r="EO144" s="202"/>
      <c r="EP144" s="202"/>
      <c r="EQ144" s="202"/>
      <c r="ER144" s="202"/>
      <c r="ES144" s="202"/>
      <c r="ET144" s="202"/>
      <c r="EU144" s="202"/>
      <c r="EV144" s="202"/>
      <c r="EW144" s="202"/>
      <c r="EX144" s="202"/>
      <c r="EY144" s="202"/>
      <c r="EZ144" s="202"/>
      <c r="FA144" s="202"/>
      <c r="FB144" s="202"/>
      <c r="FC144" s="202"/>
      <c r="FD144" s="202"/>
      <c r="FE144" s="202"/>
      <c r="FF144" s="202"/>
      <c r="FG144" s="202"/>
      <c r="FH144" s="202"/>
      <c r="FI144" s="202"/>
      <c r="FJ144" s="202"/>
      <c r="FK144" s="202"/>
      <c r="FL144" s="202"/>
      <c r="FM144" s="202"/>
      <c r="FN144" s="202"/>
      <c r="FO144" s="202"/>
      <c r="FP144" s="202"/>
      <c r="FQ144" s="202"/>
      <c r="FR144" s="202"/>
      <c r="FS144" s="202"/>
      <c r="FT144" s="202"/>
      <c r="FU144" s="202"/>
      <c r="FV144" s="202"/>
      <c r="FW144" s="202"/>
      <c r="FX144" s="202"/>
      <c r="FY144" s="202"/>
      <c r="FZ144" s="202"/>
      <c r="GA144" s="202"/>
      <c r="GB144" s="202"/>
    </row>
    <row r="145" spans="1:185" x14ac:dyDescent="0.2">
      <c r="A145" s="205">
        <f t="shared" si="2"/>
        <v>6901</v>
      </c>
      <c r="B145" s="215" t="s">
        <v>3445</v>
      </c>
      <c r="C145" s="216">
        <v>184</v>
      </c>
      <c r="D145" s="217">
        <v>28.100000381469727</v>
      </c>
      <c r="E145" s="218">
        <v>0.39</v>
      </c>
      <c r="F145" s="216">
        <v>181</v>
      </c>
      <c r="G145" s="216">
        <v>3</v>
      </c>
      <c r="H145" s="219" t="s">
        <v>4454</v>
      </c>
      <c r="I145" s="219" t="s">
        <v>4455</v>
      </c>
      <c r="J145" s="217">
        <v>4.5999999046325684</v>
      </c>
      <c r="K145" s="218">
        <v>0.38</v>
      </c>
      <c r="L145" s="216">
        <v>171</v>
      </c>
      <c r="M145" s="216">
        <v>13</v>
      </c>
      <c r="N145" s="219" t="s">
        <v>3721</v>
      </c>
      <c r="O145" s="219" t="s">
        <v>3722</v>
      </c>
      <c r="P145" s="217">
        <v>8.3999996185302734</v>
      </c>
      <c r="Q145" s="218">
        <v>0.38</v>
      </c>
      <c r="R145" s="216">
        <v>176</v>
      </c>
      <c r="S145" s="216">
        <v>8</v>
      </c>
      <c r="T145" s="219" t="s">
        <v>2050</v>
      </c>
      <c r="U145" s="219" t="s">
        <v>2051</v>
      </c>
      <c r="V145" s="217">
        <v>8</v>
      </c>
      <c r="W145" s="218">
        <v>0.4</v>
      </c>
      <c r="X145" s="216">
        <v>164</v>
      </c>
      <c r="Y145" s="216">
        <v>20</v>
      </c>
      <c r="Z145" s="219" t="s">
        <v>2052</v>
      </c>
      <c r="AA145" s="219" t="s">
        <v>2053</v>
      </c>
      <c r="AB145" s="217">
        <v>7.0999999046325684</v>
      </c>
      <c r="AC145" s="218">
        <v>0.37</v>
      </c>
      <c r="AD145" s="216">
        <v>180</v>
      </c>
      <c r="AE145" s="216">
        <v>4</v>
      </c>
      <c r="AF145" s="219" t="s">
        <v>2020</v>
      </c>
      <c r="AG145" s="219" t="s">
        <v>2021</v>
      </c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  <c r="DK145" s="202"/>
      <c r="DL145" s="202"/>
      <c r="DM145" s="202"/>
      <c r="DN145" s="202"/>
      <c r="DO145" s="202"/>
      <c r="DP145" s="202"/>
      <c r="DQ145" s="202"/>
      <c r="DR145" s="202"/>
      <c r="DS145" s="202"/>
      <c r="DT145" s="202"/>
      <c r="DU145" s="202"/>
      <c r="DV145" s="202"/>
      <c r="DW145" s="202"/>
      <c r="DX145" s="202"/>
      <c r="DY145" s="202"/>
      <c r="DZ145" s="202"/>
      <c r="EA145" s="202"/>
      <c r="EB145" s="202"/>
      <c r="EC145" s="202"/>
      <c r="ED145" s="202"/>
      <c r="EE145" s="202"/>
      <c r="EF145" s="202"/>
      <c r="EG145" s="202"/>
      <c r="EH145" s="202"/>
      <c r="EI145" s="202"/>
      <c r="EJ145" s="202"/>
      <c r="EK145" s="202"/>
      <c r="EL145" s="202"/>
      <c r="EM145" s="202"/>
      <c r="EN145" s="202"/>
      <c r="EO145" s="202"/>
      <c r="EP145" s="202"/>
      <c r="EQ145" s="202"/>
      <c r="ER145" s="202"/>
      <c r="ES145" s="202"/>
      <c r="ET145" s="202"/>
      <c r="EU145" s="202"/>
      <c r="EV145" s="202"/>
      <c r="EW145" s="202"/>
      <c r="EX145" s="202"/>
      <c r="EY145" s="202"/>
      <c r="EZ145" s="202"/>
      <c r="FA145" s="202"/>
      <c r="FB145" s="202"/>
      <c r="FC145" s="202"/>
      <c r="FD145" s="202"/>
      <c r="FE145" s="202"/>
      <c r="FF145" s="202"/>
      <c r="FG145" s="202"/>
      <c r="FH145" s="202"/>
      <c r="FI145" s="202"/>
      <c r="FJ145" s="202"/>
      <c r="FK145" s="202"/>
      <c r="FL145" s="202"/>
      <c r="FM145" s="202"/>
      <c r="FN145" s="202"/>
      <c r="FO145" s="202"/>
      <c r="FP145" s="202"/>
      <c r="FQ145" s="202"/>
      <c r="FR145" s="202"/>
      <c r="FS145" s="202"/>
      <c r="FT145" s="202"/>
      <c r="FU145" s="202"/>
      <c r="FV145" s="202"/>
      <c r="FW145" s="202"/>
      <c r="FX145" s="202"/>
      <c r="FY145" s="202"/>
      <c r="FZ145" s="202"/>
      <c r="GA145" s="202"/>
      <c r="GB145" s="202"/>
    </row>
    <row r="146" spans="1:185" x14ac:dyDescent="0.2">
      <c r="A146" s="205">
        <f t="shared" si="2"/>
        <v>6921</v>
      </c>
      <c r="B146" s="204" t="s">
        <v>3452</v>
      </c>
      <c r="C146" s="211">
        <v>380</v>
      </c>
      <c r="D146" s="212">
        <v>32.900001525878906</v>
      </c>
      <c r="E146" s="213">
        <v>0.45</v>
      </c>
      <c r="F146" s="211">
        <v>341</v>
      </c>
      <c r="G146" s="211">
        <v>39</v>
      </c>
      <c r="H146" s="214" t="s">
        <v>2717</v>
      </c>
      <c r="I146" s="214" t="s">
        <v>2718</v>
      </c>
      <c r="J146" s="212">
        <v>5.4000000953674316</v>
      </c>
      <c r="K146" s="213">
        <v>0.45</v>
      </c>
      <c r="L146" s="211">
        <v>329</v>
      </c>
      <c r="M146" s="211">
        <v>51</v>
      </c>
      <c r="N146" s="214" t="s">
        <v>5138</v>
      </c>
      <c r="O146" s="214" t="s">
        <v>5139</v>
      </c>
      <c r="P146" s="212">
        <v>10.100000381469727</v>
      </c>
      <c r="Q146" s="213">
        <v>0.46</v>
      </c>
      <c r="R146" s="211">
        <v>328</v>
      </c>
      <c r="S146" s="211">
        <v>52</v>
      </c>
      <c r="T146" s="214" t="s">
        <v>4593</v>
      </c>
      <c r="U146" s="214" t="s">
        <v>4594</v>
      </c>
      <c r="V146" s="212">
        <v>9</v>
      </c>
      <c r="W146" s="213">
        <v>0.45</v>
      </c>
      <c r="X146" s="211">
        <v>312</v>
      </c>
      <c r="Y146" s="211">
        <v>68</v>
      </c>
      <c r="Z146" s="214" t="s">
        <v>5140</v>
      </c>
      <c r="AA146" s="214" t="s">
        <v>5141</v>
      </c>
      <c r="AB146" s="212">
        <v>8.3000001907348633</v>
      </c>
      <c r="AC146" s="213">
        <v>0.44</v>
      </c>
      <c r="AD146" s="211">
        <v>353</v>
      </c>
      <c r="AE146" s="211">
        <v>27</v>
      </c>
      <c r="AF146" s="214" t="s">
        <v>5104</v>
      </c>
      <c r="AG146" s="214" t="s">
        <v>5105</v>
      </c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  <c r="DK146" s="202"/>
      <c r="DL146" s="202"/>
      <c r="DM146" s="202"/>
      <c r="DN146" s="202"/>
      <c r="DO146" s="202"/>
      <c r="DP146" s="202"/>
      <c r="DQ146" s="202"/>
      <c r="DR146" s="202"/>
      <c r="DS146" s="202"/>
      <c r="DT146" s="202"/>
      <c r="DU146" s="202"/>
      <c r="DV146" s="202"/>
      <c r="DW146" s="202"/>
      <c r="DX146" s="202"/>
      <c r="DY146" s="202"/>
      <c r="DZ146" s="202"/>
      <c r="EA146" s="202"/>
      <c r="EB146" s="202"/>
      <c r="EC146" s="202"/>
      <c r="ED146" s="202"/>
      <c r="EE146" s="202"/>
      <c r="EF146" s="202"/>
      <c r="EG146" s="202"/>
      <c r="EH146" s="202"/>
      <c r="EI146" s="202"/>
      <c r="EJ146" s="202"/>
      <c r="EK146" s="202"/>
      <c r="EL146" s="202"/>
      <c r="EM146" s="202"/>
      <c r="EN146" s="202"/>
      <c r="EO146" s="202"/>
      <c r="EP146" s="202"/>
      <c r="EQ146" s="202"/>
      <c r="ER146" s="202"/>
      <c r="ES146" s="202"/>
      <c r="ET146" s="202"/>
      <c r="EU146" s="202"/>
      <c r="EV146" s="202"/>
      <c r="EW146" s="202"/>
      <c r="EX146" s="202"/>
      <c r="EY146" s="202"/>
      <c r="EZ146" s="202"/>
      <c r="FA146" s="202"/>
      <c r="FB146" s="202"/>
      <c r="FC146" s="202"/>
      <c r="FD146" s="202"/>
      <c r="FE146" s="202"/>
      <c r="FF146" s="202"/>
      <c r="FG146" s="202"/>
      <c r="FH146" s="202"/>
      <c r="FI146" s="202"/>
      <c r="FJ146" s="202"/>
      <c r="FK146" s="202"/>
      <c r="FL146" s="202"/>
      <c r="FM146" s="202"/>
      <c r="FN146" s="202"/>
      <c r="FO146" s="202"/>
      <c r="FP146" s="202"/>
      <c r="FQ146" s="202"/>
      <c r="FR146" s="202"/>
      <c r="FS146" s="202"/>
      <c r="FT146" s="202"/>
      <c r="FU146" s="202"/>
      <c r="FV146" s="202"/>
      <c r="FW146" s="202"/>
      <c r="FX146" s="202"/>
      <c r="FY146" s="202"/>
      <c r="FZ146" s="202"/>
      <c r="GA146" s="202"/>
      <c r="GB146" s="202"/>
    </row>
    <row r="147" spans="1:185" x14ac:dyDescent="0.2">
      <c r="A147" s="205">
        <f t="shared" si="2"/>
        <v>6961</v>
      </c>
      <c r="B147" s="215" t="s">
        <v>3457</v>
      </c>
      <c r="C147" s="216">
        <v>308</v>
      </c>
      <c r="D147" s="217">
        <v>27</v>
      </c>
      <c r="E147" s="218">
        <v>0.37</v>
      </c>
      <c r="F147" s="216">
        <v>294</v>
      </c>
      <c r="G147" s="216">
        <v>14</v>
      </c>
      <c r="H147" s="219" t="s">
        <v>1669</v>
      </c>
      <c r="I147" s="219" t="s">
        <v>1670</v>
      </c>
      <c r="J147" s="217">
        <v>4.1999998092651367</v>
      </c>
      <c r="K147" s="218">
        <v>0.35</v>
      </c>
      <c r="L147" s="216">
        <v>291</v>
      </c>
      <c r="M147" s="216">
        <v>17</v>
      </c>
      <c r="N147" s="219" t="s">
        <v>2880</v>
      </c>
      <c r="O147" s="219" t="s">
        <v>2881</v>
      </c>
      <c r="P147" s="217">
        <v>8.3000001907348633</v>
      </c>
      <c r="Q147" s="218">
        <v>0.38</v>
      </c>
      <c r="R147" s="216">
        <v>291</v>
      </c>
      <c r="S147" s="216">
        <v>17</v>
      </c>
      <c r="T147" s="219" t="s">
        <v>2880</v>
      </c>
      <c r="U147" s="219" t="s">
        <v>2881</v>
      </c>
      <c r="V147" s="217">
        <v>7.4000000953674316</v>
      </c>
      <c r="W147" s="218">
        <v>0.37</v>
      </c>
      <c r="X147" s="216">
        <v>284</v>
      </c>
      <c r="Y147" s="216">
        <v>24</v>
      </c>
      <c r="Z147" s="219" t="s">
        <v>4185</v>
      </c>
      <c r="AA147" s="219" t="s">
        <v>4186</v>
      </c>
      <c r="AB147" s="217">
        <v>7</v>
      </c>
      <c r="AC147" s="218">
        <v>0.37</v>
      </c>
      <c r="AD147" s="216">
        <v>302</v>
      </c>
      <c r="AE147" s="216">
        <v>6</v>
      </c>
      <c r="AF147" s="219" t="s">
        <v>3804</v>
      </c>
      <c r="AG147" s="219" t="s">
        <v>3805</v>
      </c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  <c r="DK147" s="202"/>
      <c r="DL147" s="202"/>
      <c r="DM147" s="202"/>
      <c r="DN147" s="202"/>
      <c r="DO147" s="202"/>
      <c r="DP147" s="202"/>
      <c r="DQ147" s="202"/>
      <c r="DR147" s="202"/>
      <c r="DS147" s="202"/>
      <c r="DT147" s="202"/>
      <c r="DU147" s="202"/>
      <c r="DV147" s="202"/>
      <c r="DW147" s="202"/>
      <c r="DX147" s="202"/>
      <c r="DY147" s="202"/>
      <c r="DZ147" s="202"/>
      <c r="EA147" s="202"/>
      <c r="EB147" s="202"/>
      <c r="EC147" s="202"/>
      <c r="ED147" s="202"/>
      <c r="EE147" s="202"/>
      <c r="EF147" s="202"/>
      <c r="EG147" s="202"/>
      <c r="EH147" s="202"/>
      <c r="EI147" s="202"/>
      <c r="EJ147" s="202"/>
      <c r="EK147" s="202"/>
      <c r="EL147" s="202"/>
      <c r="EM147" s="202"/>
      <c r="EN147" s="202"/>
      <c r="EO147" s="202"/>
      <c r="EP147" s="202"/>
      <c r="EQ147" s="202"/>
      <c r="ER147" s="202"/>
      <c r="ES147" s="202"/>
      <c r="ET147" s="202"/>
      <c r="EU147" s="202"/>
      <c r="EV147" s="202"/>
      <c r="EW147" s="202"/>
      <c r="EX147" s="202"/>
      <c r="EY147" s="202"/>
      <c r="EZ147" s="202"/>
      <c r="FA147" s="202"/>
      <c r="FB147" s="202"/>
      <c r="FC147" s="202"/>
      <c r="FD147" s="202"/>
      <c r="FE147" s="202"/>
      <c r="FF147" s="202"/>
      <c r="FG147" s="202"/>
      <c r="FH147" s="202"/>
      <c r="FI147" s="202"/>
      <c r="FJ147" s="202"/>
      <c r="FK147" s="202"/>
      <c r="FL147" s="202"/>
      <c r="FM147" s="202"/>
      <c r="FN147" s="202"/>
      <c r="FO147" s="202"/>
      <c r="FP147" s="202"/>
      <c r="FQ147" s="202"/>
      <c r="FR147" s="202"/>
      <c r="FS147" s="202"/>
      <c r="FT147" s="202"/>
      <c r="FU147" s="202"/>
      <c r="FV147" s="202"/>
      <c r="FW147" s="202"/>
      <c r="FX147" s="202"/>
      <c r="FY147" s="202"/>
      <c r="FZ147" s="202"/>
      <c r="GA147" s="202"/>
      <c r="GB147" s="202"/>
    </row>
    <row r="148" spans="1:185" x14ac:dyDescent="0.2">
      <c r="A148" s="205">
        <f t="shared" si="2"/>
        <v>7055</v>
      </c>
      <c r="B148" s="204" t="s">
        <v>3464</v>
      </c>
      <c r="C148" s="211">
        <v>77</v>
      </c>
      <c r="D148" s="212">
        <v>36.400001525878906</v>
      </c>
      <c r="E148" s="213">
        <v>0.5</v>
      </c>
      <c r="F148" s="211">
        <v>71</v>
      </c>
      <c r="G148" s="211">
        <v>6</v>
      </c>
      <c r="H148" s="214" t="s">
        <v>4185</v>
      </c>
      <c r="I148" s="214" t="s">
        <v>4186</v>
      </c>
      <c r="J148" s="212">
        <v>6.3000001907348633</v>
      </c>
      <c r="K148" s="213">
        <v>0.53</v>
      </c>
      <c r="L148" s="211">
        <v>64</v>
      </c>
      <c r="M148" s="211">
        <v>13</v>
      </c>
      <c r="N148" s="214" t="s">
        <v>5142</v>
      </c>
      <c r="O148" s="214" t="s">
        <v>2159</v>
      </c>
      <c r="P148" s="212">
        <v>10.600000381469727</v>
      </c>
      <c r="Q148" s="213">
        <v>0.48</v>
      </c>
      <c r="R148" s="211">
        <v>66</v>
      </c>
      <c r="S148" s="211">
        <v>11</v>
      </c>
      <c r="T148" s="214" t="s">
        <v>1546</v>
      </c>
      <c r="U148" s="214" t="s">
        <v>1547</v>
      </c>
      <c r="V148" s="212">
        <v>10.100000381469727</v>
      </c>
      <c r="W148" s="213">
        <v>0.5</v>
      </c>
      <c r="X148" s="211">
        <v>62</v>
      </c>
      <c r="Y148" s="211">
        <v>15</v>
      </c>
      <c r="Z148" s="214" t="s">
        <v>4187</v>
      </c>
      <c r="AA148" s="214" t="s">
        <v>4188</v>
      </c>
      <c r="AB148" s="212">
        <v>9.3999996185302734</v>
      </c>
      <c r="AC148" s="213">
        <v>0.49</v>
      </c>
      <c r="AD148" s="211">
        <v>68</v>
      </c>
      <c r="AE148" s="211">
        <v>9</v>
      </c>
      <c r="AF148" s="214" t="s">
        <v>4142</v>
      </c>
      <c r="AG148" s="214" t="s">
        <v>4143</v>
      </c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  <c r="DK148" s="202"/>
      <c r="DL148" s="202"/>
      <c r="DM148" s="202"/>
      <c r="DN148" s="202"/>
      <c r="DO148" s="202"/>
      <c r="DP148" s="202"/>
      <c r="DQ148" s="202"/>
      <c r="DR148" s="202"/>
      <c r="DS148" s="202"/>
      <c r="DT148" s="202"/>
      <c r="DU148" s="202"/>
      <c r="DV148" s="202"/>
      <c r="DW148" s="202"/>
      <c r="DX148" s="202"/>
      <c r="DY148" s="202"/>
      <c r="DZ148" s="202"/>
      <c r="EA148" s="202"/>
      <c r="EB148" s="202"/>
      <c r="EC148" s="202"/>
      <c r="ED148" s="202"/>
      <c r="EE148" s="202"/>
      <c r="EF148" s="202"/>
      <c r="EG148" s="202"/>
      <c r="EH148" s="202"/>
      <c r="EI148" s="202"/>
      <c r="EJ148" s="202"/>
      <c r="EK148" s="202"/>
      <c r="EL148" s="202"/>
      <c r="EM148" s="202"/>
      <c r="EN148" s="202"/>
      <c r="EO148" s="202"/>
      <c r="EP148" s="202"/>
      <c r="EQ148" s="202"/>
      <c r="ER148" s="202"/>
      <c r="ES148" s="202"/>
      <c r="ET148" s="202"/>
      <c r="EU148" s="202"/>
      <c r="EV148" s="202"/>
      <c r="EW148" s="202"/>
      <c r="EX148" s="202"/>
      <c r="EY148" s="202"/>
      <c r="EZ148" s="202"/>
      <c r="FA148" s="202"/>
      <c r="FB148" s="202"/>
      <c r="FC148" s="202"/>
      <c r="FD148" s="202"/>
      <c r="FE148" s="202"/>
      <c r="FF148" s="202"/>
      <c r="FG148" s="202"/>
      <c r="FH148" s="202"/>
      <c r="FI148" s="202"/>
      <c r="FJ148" s="202"/>
      <c r="FK148" s="202"/>
      <c r="FL148" s="202"/>
      <c r="FM148" s="202"/>
      <c r="FN148" s="202"/>
      <c r="FO148" s="202"/>
      <c r="FP148" s="202"/>
      <c r="FQ148" s="202"/>
      <c r="FR148" s="202"/>
      <c r="FS148" s="202"/>
      <c r="FT148" s="202"/>
      <c r="FU148" s="202"/>
      <c r="FV148" s="202"/>
      <c r="FW148" s="202"/>
      <c r="FX148" s="202"/>
      <c r="FY148" s="202"/>
      <c r="FZ148" s="202"/>
      <c r="GA148" s="202"/>
      <c r="GB148" s="202"/>
      <c r="GC148" s="202"/>
    </row>
    <row r="149" spans="1:185" x14ac:dyDescent="0.2">
      <c r="A149" s="205">
        <f t="shared" si="2"/>
        <v>7059</v>
      </c>
      <c r="B149" s="215" t="s">
        <v>3469</v>
      </c>
      <c r="C149" s="216">
        <v>131</v>
      </c>
      <c r="D149" s="217">
        <v>39.599998474121094</v>
      </c>
      <c r="E149" s="218">
        <v>0.54</v>
      </c>
      <c r="F149" s="216">
        <v>111</v>
      </c>
      <c r="G149" s="216">
        <v>20</v>
      </c>
      <c r="H149" s="219" t="s">
        <v>5143</v>
      </c>
      <c r="I149" s="219" t="s">
        <v>5144</v>
      </c>
      <c r="J149" s="217">
        <v>6.5999999046325684</v>
      </c>
      <c r="K149" s="218">
        <v>0.55000000000000004</v>
      </c>
      <c r="L149" s="216">
        <v>105</v>
      </c>
      <c r="M149" s="216">
        <v>26</v>
      </c>
      <c r="N149" s="219" t="s">
        <v>5145</v>
      </c>
      <c r="O149" s="219" t="s">
        <v>5146</v>
      </c>
      <c r="P149" s="217">
        <v>12.300000190734863</v>
      </c>
      <c r="Q149" s="218">
        <v>0.56000000000000005</v>
      </c>
      <c r="R149" s="216">
        <v>103</v>
      </c>
      <c r="S149" s="216">
        <v>28</v>
      </c>
      <c r="T149" s="219" t="s">
        <v>5147</v>
      </c>
      <c r="U149" s="219" t="s">
        <v>5148</v>
      </c>
      <c r="V149" s="217">
        <v>10.899999618530273</v>
      </c>
      <c r="W149" s="218">
        <v>0.55000000000000004</v>
      </c>
      <c r="X149" s="216">
        <v>101</v>
      </c>
      <c r="Y149" s="216">
        <v>30</v>
      </c>
      <c r="Z149" s="219" t="s">
        <v>5149</v>
      </c>
      <c r="AA149" s="219" t="s">
        <v>5150</v>
      </c>
      <c r="AB149" s="217">
        <v>9.8999996185302734</v>
      </c>
      <c r="AC149" s="218">
        <v>0.52</v>
      </c>
      <c r="AD149" s="216">
        <v>111</v>
      </c>
      <c r="AE149" s="216">
        <v>20</v>
      </c>
      <c r="AF149" s="219" t="s">
        <v>5143</v>
      </c>
      <c r="AG149" s="219" t="s">
        <v>5144</v>
      </c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  <c r="DK149" s="202"/>
      <c r="DL149" s="202"/>
      <c r="DM149" s="202"/>
      <c r="DN149" s="202"/>
      <c r="DO149" s="202"/>
      <c r="DP149" s="202"/>
      <c r="DQ149" s="202"/>
      <c r="DR149" s="202"/>
      <c r="DS149" s="202"/>
      <c r="DT149" s="202"/>
      <c r="DU149" s="202"/>
      <c r="DV149" s="202"/>
      <c r="DW149" s="202"/>
      <c r="DX149" s="202"/>
      <c r="DY149" s="202"/>
      <c r="DZ149" s="202"/>
      <c r="EA149" s="202"/>
      <c r="EB149" s="202"/>
      <c r="EC149" s="202"/>
      <c r="ED149" s="202"/>
      <c r="EE149" s="202"/>
      <c r="EF149" s="202"/>
      <c r="EG149" s="202"/>
      <c r="EH149" s="202"/>
      <c r="EI149" s="202"/>
      <c r="EJ149" s="202"/>
      <c r="EK149" s="202"/>
      <c r="EL149" s="202"/>
      <c r="EM149" s="202"/>
      <c r="EN149" s="202"/>
      <c r="EO149" s="202"/>
      <c r="EP149" s="202"/>
      <c r="EQ149" s="202"/>
      <c r="ER149" s="202"/>
      <c r="ES149" s="202"/>
      <c r="ET149" s="202"/>
      <c r="EU149" s="202"/>
      <c r="EV149" s="202"/>
      <c r="EW149" s="202"/>
      <c r="EX149" s="202"/>
      <c r="EY149" s="202"/>
      <c r="EZ149" s="202"/>
      <c r="FA149" s="202"/>
      <c r="FB149" s="202"/>
      <c r="FC149" s="202"/>
      <c r="FD149" s="202"/>
      <c r="FE149" s="202"/>
      <c r="FF149" s="202"/>
      <c r="FG149" s="202"/>
      <c r="FH149" s="202"/>
      <c r="FI149" s="202"/>
      <c r="FJ149" s="202"/>
      <c r="FK149" s="202"/>
      <c r="FL149" s="202"/>
      <c r="FM149" s="202"/>
      <c r="FN149" s="202"/>
      <c r="FO149" s="202"/>
      <c r="FP149" s="202"/>
      <c r="FQ149" s="202"/>
      <c r="FR149" s="202"/>
      <c r="FS149" s="202"/>
      <c r="FT149" s="202"/>
      <c r="FU149" s="202"/>
      <c r="FV149" s="202"/>
      <c r="FW149" s="202"/>
      <c r="FX149" s="202"/>
      <c r="FY149" s="202"/>
      <c r="FZ149" s="202"/>
      <c r="GA149" s="202"/>
      <c r="GB149" s="202"/>
      <c r="GC149" s="202"/>
    </row>
    <row r="150" spans="1:185" x14ac:dyDescent="0.2">
      <c r="A150" s="205">
        <f t="shared" si="2"/>
        <v>7161</v>
      </c>
      <c r="B150" s="204" t="s">
        <v>4555</v>
      </c>
      <c r="C150" s="211">
        <v>102</v>
      </c>
      <c r="D150" s="212">
        <v>44.400001525878906</v>
      </c>
      <c r="E150" s="213">
        <v>0.61</v>
      </c>
      <c r="F150" s="211">
        <v>71</v>
      </c>
      <c r="G150" s="211">
        <v>31</v>
      </c>
      <c r="H150" s="214" t="s">
        <v>5151</v>
      </c>
      <c r="I150" s="214" t="s">
        <v>5152</v>
      </c>
      <c r="J150" s="212">
        <v>7.1999998092651367</v>
      </c>
      <c r="K150" s="213">
        <v>0.6</v>
      </c>
      <c r="L150" s="211">
        <v>75</v>
      </c>
      <c r="M150" s="211">
        <v>27</v>
      </c>
      <c r="N150" s="214" t="s">
        <v>5153</v>
      </c>
      <c r="O150" s="214" t="s">
        <v>5154</v>
      </c>
      <c r="P150" s="212">
        <v>13.300000190734863</v>
      </c>
      <c r="Q150" s="213">
        <v>0.6</v>
      </c>
      <c r="R150" s="211">
        <v>73</v>
      </c>
      <c r="S150" s="211">
        <v>29</v>
      </c>
      <c r="T150" s="214" t="s">
        <v>5155</v>
      </c>
      <c r="U150" s="214" t="s">
        <v>5156</v>
      </c>
      <c r="V150" s="212">
        <v>12.800000190734863</v>
      </c>
      <c r="W150" s="213">
        <v>0.64</v>
      </c>
      <c r="X150" s="211">
        <v>59</v>
      </c>
      <c r="Y150" s="211">
        <v>43</v>
      </c>
      <c r="Z150" s="214" t="s">
        <v>5157</v>
      </c>
      <c r="AA150" s="214" t="s">
        <v>5158</v>
      </c>
      <c r="AB150" s="212">
        <v>11.100000381469727</v>
      </c>
      <c r="AC150" s="213">
        <v>0.57999999999999996</v>
      </c>
      <c r="AD150" s="211">
        <v>73</v>
      </c>
      <c r="AE150" s="211">
        <v>29</v>
      </c>
      <c r="AF150" s="214" t="s">
        <v>5155</v>
      </c>
      <c r="AG150" s="214" t="s">
        <v>5156</v>
      </c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  <c r="DK150" s="202"/>
      <c r="DL150" s="202"/>
      <c r="DM150" s="202"/>
      <c r="DN150" s="202"/>
      <c r="DO150" s="202"/>
      <c r="DP150" s="202"/>
      <c r="DQ150" s="202"/>
      <c r="DR150" s="202"/>
      <c r="DS150" s="202"/>
      <c r="DT150" s="202"/>
      <c r="DU150" s="202"/>
      <c r="DV150" s="202"/>
      <c r="DW150" s="202"/>
      <c r="DX150" s="202"/>
      <c r="DY150" s="202"/>
      <c r="DZ150" s="202"/>
      <c r="EA150" s="202"/>
      <c r="EB150" s="202"/>
      <c r="EC150" s="202"/>
      <c r="ED150" s="202"/>
      <c r="EE150" s="202"/>
      <c r="EF150" s="202"/>
      <c r="EG150" s="202"/>
      <c r="EH150" s="202"/>
      <c r="EI150" s="202"/>
      <c r="EJ150" s="202"/>
      <c r="EK150" s="202"/>
      <c r="EL150" s="202"/>
      <c r="EM150" s="202"/>
      <c r="EN150" s="202"/>
      <c r="EO150" s="202"/>
      <c r="EP150" s="202"/>
      <c r="EQ150" s="202"/>
      <c r="ER150" s="202"/>
      <c r="ES150" s="202"/>
      <c r="ET150" s="202"/>
      <c r="EU150" s="202"/>
      <c r="EV150" s="202"/>
      <c r="EW150" s="202"/>
      <c r="EX150" s="202"/>
      <c r="EY150" s="202"/>
      <c r="EZ150" s="202"/>
      <c r="FA150" s="202"/>
      <c r="FB150" s="202"/>
      <c r="FC150" s="202"/>
      <c r="FD150" s="202"/>
      <c r="FE150" s="202"/>
      <c r="FF150" s="202"/>
      <c r="FG150" s="202"/>
      <c r="FH150" s="202"/>
      <c r="FI150" s="202"/>
      <c r="FJ150" s="202"/>
      <c r="FK150" s="202"/>
      <c r="FL150" s="202"/>
      <c r="FM150" s="202"/>
      <c r="FN150" s="202"/>
      <c r="FO150" s="202"/>
      <c r="FP150" s="202"/>
      <c r="FQ150" s="202"/>
      <c r="FR150" s="202"/>
      <c r="FS150" s="202"/>
      <c r="FT150" s="202"/>
      <c r="FU150" s="202"/>
      <c r="FV150" s="202"/>
      <c r="FW150" s="202"/>
      <c r="FX150" s="202"/>
      <c r="FY150" s="202"/>
      <c r="FZ150" s="202"/>
      <c r="GA150" s="202"/>
      <c r="GB150" s="202"/>
      <c r="GC150" s="202"/>
    </row>
    <row r="151" spans="1:185" x14ac:dyDescent="0.2">
      <c r="A151" s="205">
        <f t="shared" si="2"/>
        <v>7262</v>
      </c>
      <c r="B151" s="215" t="s">
        <v>5159</v>
      </c>
      <c r="C151" s="216">
        <v>19</v>
      </c>
      <c r="D151" s="217">
        <v>28.700000762939453</v>
      </c>
      <c r="E151" s="218">
        <v>0.39</v>
      </c>
      <c r="F151" s="216">
        <v>19</v>
      </c>
      <c r="H151" s="219" t="s">
        <v>1545</v>
      </c>
      <c r="J151" s="217">
        <v>5.3000001907348633</v>
      </c>
      <c r="K151" s="218">
        <v>0.44</v>
      </c>
      <c r="L151" s="216">
        <v>16</v>
      </c>
      <c r="M151" s="216">
        <v>3</v>
      </c>
      <c r="N151" s="219" t="s">
        <v>2537</v>
      </c>
      <c r="O151" s="219" t="s">
        <v>2538</v>
      </c>
      <c r="P151" s="217">
        <v>8.6999998092651367</v>
      </c>
      <c r="Q151" s="218">
        <v>0.39</v>
      </c>
      <c r="R151" s="216">
        <v>17</v>
      </c>
      <c r="S151" s="216">
        <v>2</v>
      </c>
      <c r="T151" s="219" t="s">
        <v>1807</v>
      </c>
      <c r="U151" s="219" t="s">
        <v>1808</v>
      </c>
      <c r="V151" s="217">
        <v>8.6000003814697266</v>
      </c>
      <c r="W151" s="218">
        <v>0.43</v>
      </c>
      <c r="X151" s="216">
        <v>17</v>
      </c>
      <c r="Y151" s="216">
        <v>2</v>
      </c>
      <c r="Z151" s="219" t="s">
        <v>1807</v>
      </c>
      <c r="AA151" s="219" t="s">
        <v>1808</v>
      </c>
      <c r="AB151" s="217">
        <v>6.0999999046325684</v>
      </c>
      <c r="AC151" s="218">
        <v>0.32</v>
      </c>
      <c r="AD151" s="216">
        <v>19</v>
      </c>
      <c r="AF151" s="219" t="s">
        <v>1545</v>
      </c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  <c r="DK151" s="202"/>
      <c r="DL151" s="202"/>
      <c r="DM151" s="202"/>
      <c r="DN151" s="202"/>
      <c r="DO151" s="202"/>
      <c r="DP151" s="202"/>
      <c r="DQ151" s="202"/>
      <c r="DR151" s="202"/>
      <c r="DS151" s="202"/>
      <c r="DT151" s="202"/>
      <c r="DU151" s="202"/>
      <c r="DV151" s="202"/>
      <c r="DW151" s="202"/>
      <c r="DX151" s="202"/>
      <c r="DY151" s="202"/>
      <c r="DZ151" s="202"/>
      <c r="EA151" s="202"/>
      <c r="EB151" s="202"/>
      <c r="EC151" s="202"/>
      <c r="ED151" s="202"/>
      <c r="EE151" s="202"/>
      <c r="EF151" s="202"/>
      <c r="EG151" s="202"/>
      <c r="EH151" s="202"/>
      <c r="EI151" s="202"/>
      <c r="EJ151" s="202"/>
      <c r="EK151" s="202"/>
      <c r="EL151" s="202"/>
      <c r="EM151" s="202"/>
      <c r="EN151" s="202"/>
      <c r="EO151" s="202"/>
      <c r="EP151" s="202"/>
      <c r="EQ151" s="202"/>
      <c r="ER151" s="202"/>
      <c r="ES151" s="202"/>
      <c r="ET151" s="202"/>
      <c r="EU151" s="202"/>
      <c r="EV151" s="202"/>
      <c r="EW151" s="202"/>
      <c r="EX151" s="202"/>
      <c r="EY151" s="202"/>
      <c r="EZ151" s="202"/>
      <c r="FA151" s="202"/>
      <c r="FB151" s="202"/>
      <c r="FC151" s="202"/>
      <c r="FD151" s="202"/>
      <c r="FE151" s="202"/>
      <c r="FF151" s="202"/>
      <c r="FG151" s="202"/>
      <c r="FH151" s="202"/>
      <c r="FI151" s="202"/>
      <c r="FJ151" s="202"/>
      <c r="FK151" s="202"/>
      <c r="FL151" s="202"/>
      <c r="FM151" s="202"/>
      <c r="FN151" s="202"/>
      <c r="FO151" s="202"/>
      <c r="FP151" s="202"/>
      <c r="FQ151" s="202"/>
      <c r="FR151" s="202"/>
      <c r="FS151" s="202"/>
      <c r="FT151" s="202"/>
      <c r="FU151" s="202"/>
      <c r="FV151" s="202"/>
      <c r="FW151" s="202"/>
      <c r="FX151" s="202"/>
      <c r="FY151" s="202"/>
      <c r="FZ151" s="202"/>
      <c r="GA151" s="202"/>
      <c r="GB151" s="202"/>
    </row>
    <row r="152" spans="1:185" x14ac:dyDescent="0.2">
      <c r="A152" s="205">
        <f t="shared" si="2"/>
        <v>7291</v>
      </c>
      <c r="B152" s="204" t="s">
        <v>5160</v>
      </c>
      <c r="C152" s="211">
        <v>88</v>
      </c>
      <c r="D152" s="212">
        <v>36</v>
      </c>
      <c r="E152" s="213">
        <v>0.49</v>
      </c>
      <c r="F152" s="211">
        <v>79</v>
      </c>
      <c r="G152" s="211">
        <v>9</v>
      </c>
      <c r="H152" s="214" t="s">
        <v>2889</v>
      </c>
      <c r="I152" s="214" t="s">
        <v>2890</v>
      </c>
      <c r="J152" s="212">
        <v>5.8000001907348633</v>
      </c>
      <c r="K152" s="213">
        <v>0.48</v>
      </c>
      <c r="L152" s="211">
        <v>76</v>
      </c>
      <c r="M152" s="211">
        <v>12</v>
      </c>
      <c r="N152" s="214" t="s">
        <v>1667</v>
      </c>
      <c r="O152" s="214" t="s">
        <v>1668</v>
      </c>
      <c r="P152" s="212">
        <v>12.199999809265137</v>
      </c>
      <c r="Q152" s="213">
        <v>0.55000000000000004</v>
      </c>
      <c r="R152" s="211">
        <v>74</v>
      </c>
      <c r="S152" s="211">
        <v>14</v>
      </c>
      <c r="T152" s="214" t="s">
        <v>3603</v>
      </c>
      <c r="U152" s="214" t="s">
        <v>3604</v>
      </c>
      <c r="V152" s="212">
        <v>9.3000001907348633</v>
      </c>
      <c r="W152" s="213">
        <v>0.46</v>
      </c>
      <c r="X152" s="211">
        <v>76</v>
      </c>
      <c r="Y152" s="211">
        <v>12</v>
      </c>
      <c r="Z152" s="214" t="s">
        <v>1667</v>
      </c>
      <c r="AA152" s="214" t="s">
        <v>1668</v>
      </c>
      <c r="AB152" s="212">
        <v>8.8000001907348633</v>
      </c>
      <c r="AC152" s="213">
        <v>0.46</v>
      </c>
      <c r="AD152" s="211">
        <v>81</v>
      </c>
      <c r="AE152" s="211">
        <v>7</v>
      </c>
      <c r="AF152" s="214" t="s">
        <v>2891</v>
      </c>
      <c r="AG152" s="214" t="s">
        <v>2892</v>
      </c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  <c r="DK152" s="202"/>
      <c r="DL152" s="202"/>
      <c r="DM152" s="202"/>
      <c r="DN152" s="202"/>
      <c r="DO152" s="202"/>
      <c r="DP152" s="202"/>
      <c r="DQ152" s="202"/>
      <c r="DR152" s="202"/>
      <c r="DS152" s="202"/>
      <c r="DT152" s="202"/>
      <c r="DU152" s="202"/>
      <c r="DV152" s="202"/>
      <c r="DW152" s="202"/>
      <c r="DX152" s="202"/>
      <c r="DY152" s="202"/>
      <c r="DZ152" s="202"/>
      <c r="EA152" s="202"/>
      <c r="EB152" s="202"/>
      <c r="EC152" s="202"/>
      <c r="ED152" s="202"/>
      <c r="EE152" s="202"/>
      <c r="EF152" s="202"/>
      <c r="EG152" s="202"/>
      <c r="EH152" s="202"/>
      <c r="EI152" s="202"/>
      <c r="EJ152" s="202"/>
      <c r="EK152" s="202"/>
      <c r="EL152" s="202"/>
      <c r="EM152" s="202"/>
      <c r="EN152" s="202"/>
      <c r="EO152" s="202"/>
      <c r="EP152" s="202"/>
      <c r="EQ152" s="202"/>
      <c r="ER152" s="202"/>
      <c r="ES152" s="202"/>
      <c r="ET152" s="202"/>
      <c r="EU152" s="202"/>
      <c r="EV152" s="202"/>
      <c r="EW152" s="202"/>
      <c r="EX152" s="202"/>
      <c r="EY152" s="202"/>
      <c r="EZ152" s="202"/>
      <c r="FA152" s="202"/>
      <c r="FB152" s="202"/>
      <c r="FC152" s="202"/>
      <c r="FD152" s="202"/>
      <c r="FE152" s="202"/>
      <c r="FF152" s="202"/>
      <c r="FG152" s="202"/>
      <c r="FH152" s="202"/>
      <c r="FI152" s="202"/>
      <c r="FJ152" s="202"/>
      <c r="FK152" s="202"/>
      <c r="FL152" s="202"/>
      <c r="FM152" s="202"/>
      <c r="FN152" s="202"/>
      <c r="FO152" s="202"/>
      <c r="FP152" s="202"/>
      <c r="FQ152" s="202"/>
      <c r="FR152" s="202"/>
      <c r="FS152" s="202"/>
      <c r="FT152" s="202"/>
      <c r="FU152" s="202"/>
      <c r="FV152" s="202"/>
      <c r="FW152" s="202"/>
      <c r="FX152" s="202"/>
      <c r="FY152" s="202"/>
      <c r="FZ152" s="202"/>
      <c r="GA152" s="202"/>
      <c r="GB152" s="202"/>
    </row>
    <row r="153" spans="1:185" x14ac:dyDescent="0.2">
      <c r="A153" s="205">
        <f t="shared" si="2"/>
        <v>7351</v>
      </c>
      <c r="B153" s="215" t="s">
        <v>5161</v>
      </c>
      <c r="C153" s="216">
        <v>95</v>
      </c>
      <c r="D153" s="217">
        <v>25.100000381469727</v>
      </c>
      <c r="E153" s="218">
        <v>0.34</v>
      </c>
      <c r="F153" s="216">
        <v>94</v>
      </c>
      <c r="G153" s="216">
        <v>1</v>
      </c>
      <c r="H153" s="219" t="s">
        <v>4411</v>
      </c>
      <c r="I153" s="219" t="s">
        <v>4412</v>
      </c>
      <c r="J153" s="217">
        <v>4.0999999046325684</v>
      </c>
      <c r="K153" s="218">
        <v>0.34</v>
      </c>
      <c r="L153" s="216">
        <v>93</v>
      </c>
      <c r="M153" s="216">
        <v>2</v>
      </c>
      <c r="N153" s="219" t="s">
        <v>3916</v>
      </c>
      <c r="O153" s="219" t="s">
        <v>3917</v>
      </c>
      <c r="P153" s="217">
        <v>7.5999999046325684</v>
      </c>
      <c r="Q153" s="218">
        <v>0.35</v>
      </c>
      <c r="R153" s="216">
        <v>94</v>
      </c>
      <c r="S153" s="216">
        <v>1</v>
      </c>
      <c r="T153" s="219" t="s">
        <v>4411</v>
      </c>
      <c r="U153" s="219" t="s">
        <v>4412</v>
      </c>
      <c r="V153" s="217">
        <v>6.4000000953674316</v>
      </c>
      <c r="W153" s="218">
        <v>0.32</v>
      </c>
      <c r="X153" s="216">
        <v>92</v>
      </c>
      <c r="Y153" s="216">
        <v>3</v>
      </c>
      <c r="Z153" s="219" t="s">
        <v>2211</v>
      </c>
      <c r="AA153" s="219" t="s">
        <v>2212</v>
      </c>
      <c r="AB153" s="217">
        <v>7</v>
      </c>
      <c r="AC153" s="218">
        <v>0.37</v>
      </c>
      <c r="AD153" s="216">
        <v>95</v>
      </c>
      <c r="AF153" s="219" t="s">
        <v>1545</v>
      </c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  <c r="DK153" s="202"/>
      <c r="DL153" s="202"/>
      <c r="DM153" s="202"/>
      <c r="DN153" s="202"/>
      <c r="DO153" s="202"/>
      <c r="DP153" s="202"/>
      <c r="DQ153" s="202"/>
      <c r="DR153" s="202"/>
      <c r="DS153" s="202"/>
      <c r="DT153" s="202"/>
      <c r="DU153" s="202"/>
      <c r="DV153" s="202"/>
      <c r="DW153" s="202"/>
      <c r="DX153" s="202"/>
      <c r="DY153" s="202"/>
      <c r="DZ153" s="202"/>
      <c r="EA153" s="202"/>
      <c r="EB153" s="202"/>
      <c r="EC153" s="202"/>
      <c r="ED153" s="202"/>
      <c r="EE153" s="202"/>
      <c r="EF153" s="202"/>
      <c r="EG153" s="202"/>
      <c r="EH153" s="202"/>
      <c r="EI153" s="202"/>
      <c r="EJ153" s="202"/>
      <c r="EK153" s="202"/>
      <c r="EL153" s="202"/>
      <c r="EM153" s="202"/>
      <c r="EN153" s="202"/>
      <c r="EO153" s="202"/>
      <c r="EP153" s="202"/>
      <c r="EQ153" s="202"/>
      <c r="ER153" s="202"/>
      <c r="ES153" s="202"/>
      <c r="ET153" s="202"/>
      <c r="EU153" s="202"/>
      <c r="EV153" s="202"/>
      <c r="EW153" s="202"/>
      <c r="EX153" s="202"/>
      <c r="EY153" s="202"/>
      <c r="EZ153" s="202"/>
      <c r="FA153" s="202"/>
      <c r="FB153" s="202"/>
      <c r="FC153" s="202"/>
      <c r="FD153" s="202"/>
      <c r="FE153" s="202"/>
      <c r="FF153" s="202"/>
      <c r="FG153" s="202"/>
      <c r="FH153" s="202"/>
      <c r="FI153" s="202"/>
      <c r="FJ153" s="202"/>
      <c r="FK153" s="202"/>
      <c r="FL153" s="202"/>
      <c r="FM153" s="202"/>
      <c r="FN153" s="202"/>
      <c r="FO153" s="202"/>
      <c r="FP153" s="202"/>
      <c r="FQ153" s="202"/>
      <c r="FR153" s="202"/>
      <c r="FS153" s="202"/>
      <c r="FT153" s="202"/>
      <c r="FU153" s="202"/>
      <c r="FV153" s="202"/>
      <c r="FW153" s="202"/>
      <c r="FX153" s="202"/>
      <c r="FY153" s="202"/>
      <c r="FZ153" s="202"/>
      <c r="GA153" s="202"/>
      <c r="GB153" s="202"/>
    </row>
    <row r="154" spans="1:185" x14ac:dyDescent="0.2">
      <c r="A154" s="205">
        <f t="shared" si="2"/>
        <v>7361</v>
      </c>
      <c r="B154" s="204" t="s">
        <v>3478</v>
      </c>
      <c r="C154" s="211">
        <v>1</v>
      </c>
      <c r="D154" s="212">
        <v>36</v>
      </c>
      <c r="E154" s="213">
        <v>0.49</v>
      </c>
      <c r="F154" s="211">
        <v>1</v>
      </c>
      <c r="H154" s="214" t="s">
        <v>1545</v>
      </c>
      <c r="J154" s="212">
        <v>7</v>
      </c>
      <c r="K154" s="213">
        <v>0.57999999999999996</v>
      </c>
      <c r="L154" s="211">
        <v>1</v>
      </c>
      <c r="N154" s="214" t="s">
        <v>1545</v>
      </c>
      <c r="P154" s="212">
        <v>10</v>
      </c>
      <c r="Q154" s="213">
        <v>0.45</v>
      </c>
      <c r="R154" s="211">
        <v>1</v>
      </c>
      <c r="T154" s="214" t="s">
        <v>1545</v>
      </c>
      <c r="V154" s="212">
        <v>6</v>
      </c>
      <c r="W154" s="213">
        <v>0.3</v>
      </c>
      <c r="X154" s="211">
        <v>1</v>
      </c>
      <c r="Z154" s="214" t="s">
        <v>1545</v>
      </c>
      <c r="AB154" s="212">
        <v>13</v>
      </c>
      <c r="AC154" s="213">
        <v>0.68</v>
      </c>
      <c r="AD154" s="211">
        <v>1</v>
      </c>
      <c r="AF154" s="214" t="s">
        <v>1545</v>
      </c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  <c r="DK154" s="202"/>
      <c r="DL154" s="202"/>
      <c r="DM154" s="202"/>
      <c r="DN154" s="202"/>
      <c r="DO154" s="202"/>
      <c r="DP154" s="202"/>
      <c r="DQ154" s="202"/>
      <c r="DR154" s="202"/>
      <c r="DS154" s="202"/>
      <c r="DT154" s="202"/>
      <c r="DU154" s="202"/>
      <c r="DV154" s="202"/>
      <c r="DW154" s="202"/>
      <c r="DX154" s="202"/>
      <c r="DY154" s="202"/>
      <c r="DZ154" s="202"/>
      <c r="EA154" s="202"/>
      <c r="EB154" s="202"/>
      <c r="EC154" s="202"/>
      <c r="ED154" s="202"/>
      <c r="EE154" s="202"/>
      <c r="EF154" s="202"/>
      <c r="EG154" s="202"/>
      <c r="EH154" s="202"/>
      <c r="EI154" s="202"/>
      <c r="EJ154" s="202"/>
      <c r="EK154" s="202"/>
      <c r="EL154" s="202"/>
      <c r="EM154" s="202"/>
      <c r="EN154" s="202"/>
      <c r="EO154" s="202"/>
      <c r="EP154" s="202"/>
      <c r="EQ154" s="202"/>
      <c r="ER154" s="202"/>
      <c r="ES154" s="202"/>
      <c r="ET154" s="202"/>
      <c r="EU154" s="202"/>
      <c r="EV154" s="202"/>
      <c r="EW154" s="202"/>
      <c r="EX154" s="202"/>
      <c r="EY154" s="202"/>
      <c r="EZ154" s="202"/>
      <c r="FA154" s="202"/>
      <c r="FB154" s="202"/>
      <c r="FC154" s="202"/>
      <c r="FD154" s="202"/>
      <c r="FE154" s="202"/>
      <c r="FF154" s="202"/>
      <c r="FG154" s="202"/>
      <c r="FH154" s="202"/>
      <c r="FI154" s="202"/>
      <c r="FJ154" s="202"/>
      <c r="FK154" s="202"/>
      <c r="FL154" s="202"/>
      <c r="FM154" s="202"/>
      <c r="FN154" s="202"/>
      <c r="FO154" s="202"/>
      <c r="FP154" s="202"/>
      <c r="FQ154" s="202"/>
      <c r="FR154" s="202"/>
      <c r="FS154" s="202"/>
      <c r="FT154" s="202"/>
      <c r="FU154" s="202"/>
      <c r="FV154" s="202"/>
      <c r="FW154" s="202"/>
      <c r="FX154" s="202"/>
      <c r="FY154" s="202"/>
      <c r="FZ154" s="202"/>
      <c r="GA154" s="202"/>
      <c r="GB154" s="202"/>
    </row>
    <row r="155" spans="1:185" x14ac:dyDescent="0.2">
      <c r="A155" s="205">
        <f t="shared" si="2"/>
        <v>7631</v>
      </c>
      <c r="B155" s="215" t="s">
        <v>3482</v>
      </c>
      <c r="C155" s="216">
        <v>20</v>
      </c>
      <c r="D155" s="217">
        <v>17.600000381469727</v>
      </c>
      <c r="E155" s="218">
        <v>0.24</v>
      </c>
      <c r="F155" s="216">
        <v>20</v>
      </c>
      <c r="H155" s="219" t="s">
        <v>1545</v>
      </c>
      <c r="J155" s="217">
        <v>2.2999999523162842</v>
      </c>
      <c r="K155" s="218">
        <v>0.19</v>
      </c>
      <c r="L155" s="216">
        <v>20</v>
      </c>
      <c r="N155" s="219" t="s">
        <v>1545</v>
      </c>
      <c r="P155" s="217">
        <v>5.5999999046325684</v>
      </c>
      <c r="Q155" s="218">
        <v>0.25</v>
      </c>
      <c r="R155" s="216">
        <v>20</v>
      </c>
      <c r="T155" s="219" t="s">
        <v>1545</v>
      </c>
      <c r="V155" s="217">
        <v>4.6999998092651367</v>
      </c>
      <c r="W155" s="218">
        <v>0.23</v>
      </c>
      <c r="X155" s="216">
        <v>20</v>
      </c>
      <c r="Z155" s="219" t="s">
        <v>1545</v>
      </c>
      <c r="AB155" s="217">
        <v>5</v>
      </c>
      <c r="AC155" s="218">
        <v>0.26</v>
      </c>
      <c r="AD155" s="216">
        <v>20</v>
      </c>
      <c r="AF155" s="219" t="s">
        <v>1545</v>
      </c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  <c r="DK155" s="202"/>
      <c r="DL155" s="202"/>
      <c r="DM155" s="202"/>
      <c r="DN155" s="202"/>
      <c r="DO155" s="202"/>
      <c r="DP155" s="202"/>
      <c r="DQ155" s="202"/>
      <c r="DR155" s="202"/>
      <c r="DS155" s="202"/>
      <c r="DT155" s="202"/>
      <c r="DU155" s="202"/>
      <c r="DV155" s="202"/>
      <c r="DW155" s="202"/>
      <c r="DX155" s="202"/>
      <c r="DY155" s="202"/>
      <c r="DZ155" s="202"/>
      <c r="EA155" s="202"/>
      <c r="EB155" s="202"/>
      <c r="EC155" s="202"/>
      <c r="ED155" s="202"/>
      <c r="EE155" s="202"/>
      <c r="EF155" s="202"/>
      <c r="EG155" s="202"/>
      <c r="EH155" s="202"/>
      <c r="EI155" s="202"/>
      <c r="EJ155" s="202"/>
      <c r="EK155" s="202"/>
      <c r="EL155" s="202"/>
      <c r="EM155" s="202"/>
      <c r="EN155" s="202"/>
      <c r="EO155" s="202"/>
      <c r="EP155" s="202"/>
      <c r="EQ155" s="202"/>
      <c r="ER155" s="202"/>
      <c r="ES155" s="202"/>
      <c r="ET155" s="202"/>
      <c r="EU155" s="202"/>
      <c r="EV155" s="202"/>
      <c r="EW155" s="202"/>
      <c r="EX155" s="202"/>
      <c r="EY155" s="202"/>
      <c r="EZ155" s="202"/>
      <c r="FA155" s="202"/>
      <c r="FB155" s="202"/>
      <c r="FC155" s="202"/>
      <c r="FD155" s="202"/>
      <c r="FE155" s="202"/>
      <c r="FF155" s="202"/>
      <c r="FG155" s="202"/>
      <c r="FH155" s="202"/>
      <c r="FI155" s="202"/>
      <c r="FJ155" s="202"/>
      <c r="FK155" s="202"/>
      <c r="FL155" s="202"/>
      <c r="FM155" s="202"/>
      <c r="FN155" s="202"/>
      <c r="FO155" s="202"/>
      <c r="FP155" s="202"/>
      <c r="FQ155" s="202"/>
      <c r="FR155" s="202"/>
      <c r="FS155" s="202"/>
      <c r="FT155" s="202"/>
      <c r="FU155" s="202"/>
      <c r="FV155" s="202"/>
      <c r="FW155" s="202"/>
      <c r="FX155" s="202"/>
      <c r="FY155" s="202"/>
      <c r="FZ155" s="202"/>
      <c r="GA155" s="202"/>
      <c r="GB155" s="202"/>
    </row>
    <row r="156" spans="1:185" x14ac:dyDescent="0.2">
      <c r="A156" s="205">
        <f t="shared" si="2"/>
        <v>8014</v>
      </c>
      <c r="B156" s="204" t="s">
        <v>4563</v>
      </c>
      <c r="C156" s="211">
        <v>13</v>
      </c>
      <c r="D156" s="212">
        <v>17</v>
      </c>
      <c r="E156" s="213">
        <v>0.23</v>
      </c>
      <c r="F156" s="211">
        <v>13</v>
      </c>
      <c r="H156" s="214" t="s">
        <v>1545</v>
      </c>
      <c r="J156" s="212">
        <v>3.2999999523162842</v>
      </c>
      <c r="K156" s="213">
        <v>0.28000000000000003</v>
      </c>
      <c r="L156" s="211">
        <v>13</v>
      </c>
      <c r="N156" s="214" t="s">
        <v>1545</v>
      </c>
      <c r="P156" s="212">
        <v>4.9000000953674316</v>
      </c>
      <c r="Q156" s="213">
        <v>0.22</v>
      </c>
      <c r="R156" s="211">
        <v>13</v>
      </c>
      <c r="T156" s="214" t="s">
        <v>1545</v>
      </c>
      <c r="V156" s="212">
        <v>3.4000000953674316</v>
      </c>
      <c r="W156" s="213">
        <v>0.17</v>
      </c>
      <c r="X156" s="211">
        <v>13</v>
      </c>
      <c r="Z156" s="214" t="s">
        <v>1545</v>
      </c>
      <c r="AB156" s="212">
        <v>5.4000000953674316</v>
      </c>
      <c r="AC156" s="213">
        <v>0.28000000000000003</v>
      </c>
      <c r="AD156" s="211">
        <v>13</v>
      </c>
      <c r="AF156" s="214" t="s">
        <v>1545</v>
      </c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  <c r="DK156" s="202"/>
      <c r="DL156" s="202"/>
      <c r="DM156" s="202"/>
      <c r="DN156" s="202"/>
      <c r="DO156" s="202"/>
      <c r="DP156" s="202"/>
      <c r="DQ156" s="202"/>
      <c r="DR156" s="202"/>
      <c r="DS156" s="202"/>
      <c r="DT156" s="202"/>
      <c r="DU156" s="202"/>
      <c r="DV156" s="202"/>
      <c r="DW156" s="202"/>
      <c r="DX156" s="202"/>
      <c r="DY156" s="202"/>
      <c r="DZ156" s="202"/>
      <c r="EA156" s="202"/>
      <c r="EB156" s="202"/>
      <c r="EC156" s="202"/>
      <c r="ED156" s="202"/>
      <c r="EE156" s="202"/>
      <c r="EF156" s="202"/>
      <c r="EG156" s="202"/>
      <c r="EH156" s="202"/>
      <c r="EI156" s="202"/>
      <c r="EJ156" s="202"/>
      <c r="EK156" s="202"/>
      <c r="EL156" s="202"/>
      <c r="EM156" s="202"/>
      <c r="EN156" s="202"/>
      <c r="EO156" s="202"/>
      <c r="EP156" s="202"/>
      <c r="EQ156" s="202"/>
      <c r="ER156" s="202"/>
      <c r="ES156" s="202"/>
      <c r="ET156" s="202"/>
      <c r="EU156" s="202"/>
      <c r="EV156" s="202"/>
      <c r="EW156" s="202"/>
      <c r="EX156" s="202"/>
      <c r="EY156" s="202"/>
      <c r="EZ156" s="202"/>
      <c r="FA156" s="202"/>
      <c r="FB156" s="202"/>
      <c r="FC156" s="202"/>
      <c r="FD156" s="202"/>
      <c r="FE156" s="202"/>
      <c r="FF156" s="202"/>
      <c r="FG156" s="202"/>
      <c r="FH156" s="202"/>
      <c r="FI156" s="202"/>
      <c r="FJ156" s="202"/>
      <c r="FK156" s="202"/>
      <c r="FL156" s="202"/>
      <c r="FM156" s="202"/>
      <c r="FN156" s="202"/>
      <c r="FO156" s="202"/>
      <c r="FP156" s="202"/>
      <c r="FQ156" s="202"/>
      <c r="FR156" s="202"/>
      <c r="FS156" s="202"/>
      <c r="FT156" s="202"/>
      <c r="FU156" s="202"/>
      <c r="FV156" s="202"/>
      <c r="FW156" s="202"/>
      <c r="FX156" s="202"/>
      <c r="FY156" s="202"/>
      <c r="FZ156" s="202"/>
      <c r="GA156" s="202"/>
      <c r="GB156" s="202"/>
    </row>
    <row r="157" spans="1:185" s="202" customFormat="1" x14ac:dyDescent="0.2">
      <c r="A157" s="205">
        <f t="shared" si="2"/>
        <v>8017</v>
      </c>
      <c r="B157" s="215" t="s">
        <v>4229</v>
      </c>
      <c r="C157" s="216">
        <v>66</v>
      </c>
      <c r="D157" s="217">
        <v>20.399999618530273</v>
      </c>
      <c r="E157" s="218">
        <v>0.28000000000000003</v>
      </c>
      <c r="F157" s="216">
        <v>65</v>
      </c>
      <c r="G157" s="216">
        <v>1</v>
      </c>
      <c r="H157" s="219" t="s">
        <v>4423</v>
      </c>
      <c r="I157" s="219" t="s">
        <v>4424</v>
      </c>
      <c r="J157" s="217">
        <v>3.5</v>
      </c>
      <c r="K157" s="218">
        <v>0.28999999999999998</v>
      </c>
      <c r="L157" s="216">
        <v>65</v>
      </c>
      <c r="M157" s="216">
        <v>1</v>
      </c>
      <c r="N157" s="219" t="s">
        <v>4423</v>
      </c>
      <c r="O157" s="219" t="s">
        <v>4424</v>
      </c>
      <c r="P157" s="217">
        <v>6.5</v>
      </c>
      <c r="Q157" s="218">
        <v>0.3</v>
      </c>
      <c r="R157" s="216">
        <v>65</v>
      </c>
      <c r="S157" s="216">
        <v>1</v>
      </c>
      <c r="T157" s="219" t="s">
        <v>4423</v>
      </c>
      <c r="U157" s="219" t="s">
        <v>4424</v>
      </c>
      <c r="V157" s="217">
        <v>5.1999998092651367</v>
      </c>
      <c r="W157" s="218">
        <v>0.26</v>
      </c>
      <c r="X157" s="216">
        <v>65</v>
      </c>
      <c r="Y157" s="216">
        <v>1</v>
      </c>
      <c r="Z157" s="219" t="s">
        <v>4423</v>
      </c>
      <c r="AA157" s="219" t="s">
        <v>4424</v>
      </c>
      <c r="AB157" s="217">
        <v>5.3000001907348633</v>
      </c>
      <c r="AC157" s="218">
        <v>0.28000000000000003</v>
      </c>
      <c r="AD157" s="216">
        <v>65</v>
      </c>
      <c r="AE157" s="216">
        <v>1</v>
      </c>
      <c r="AF157" s="219" t="s">
        <v>4423</v>
      </c>
      <c r="AG157" s="219" t="s">
        <v>4424</v>
      </c>
    </row>
    <row r="158" spans="1:185" x14ac:dyDescent="0.2">
      <c r="A158" s="205">
        <f t="shared" si="2"/>
        <v>8101</v>
      </c>
      <c r="B158" s="204" t="s">
        <v>3483</v>
      </c>
      <c r="C158" s="211">
        <v>28</v>
      </c>
      <c r="D158" s="212">
        <v>18.299999237060547</v>
      </c>
      <c r="E158" s="213">
        <v>0.25</v>
      </c>
      <c r="F158" s="211">
        <v>28</v>
      </c>
      <c r="H158" s="214" t="s">
        <v>1545</v>
      </c>
      <c r="J158" s="212">
        <v>2.9000000953674316</v>
      </c>
      <c r="K158" s="213">
        <v>0.24</v>
      </c>
      <c r="L158" s="211">
        <v>28</v>
      </c>
      <c r="N158" s="214" t="s">
        <v>1545</v>
      </c>
      <c r="P158" s="212">
        <v>5.4000000953674316</v>
      </c>
      <c r="Q158" s="213">
        <v>0.25</v>
      </c>
      <c r="R158" s="211">
        <v>28</v>
      </c>
      <c r="T158" s="214" t="s">
        <v>1545</v>
      </c>
      <c r="V158" s="212">
        <v>5.0999999046325684</v>
      </c>
      <c r="W158" s="213">
        <v>0.25</v>
      </c>
      <c r="X158" s="211">
        <v>28</v>
      </c>
      <c r="Z158" s="214" t="s">
        <v>1545</v>
      </c>
      <c r="AB158" s="212">
        <v>4.9000000953674316</v>
      </c>
      <c r="AC158" s="213">
        <v>0.26</v>
      </c>
      <c r="AD158" s="211">
        <v>28</v>
      </c>
      <c r="AF158" s="214" t="s">
        <v>1545</v>
      </c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  <c r="DK158" s="202"/>
      <c r="DL158" s="202"/>
      <c r="DM158" s="202"/>
      <c r="DN158" s="202"/>
      <c r="DO158" s="202"/>
      <c r="DP158" s="202"/>
      <c r="DQ158" s="202"/>
      <c r="DR158" s="202"/>
      <c r="DS158" s="202"/>
      <c r="DT158" s="202"/>
      <c r="DU158" s="202"/>
      <c r="DV158" s="202"/>
      <c r="DW158" s="202"/>
      <c r="DX158" s="202"/>
      <c r="DY158" s="202"/>
      <c r="DZ158" s="202"/>
      <c r="EA158" s="202"/>
      <c r="EB158" s="202"/>
      <c r="EC158" s="202"/>
      <c r="ED158" s="202"/>
      <c r="EE158" s="202"/>
      <c r="EF158" s="202"/>
      <c r="EG158" s="202"/>
      <c r="EH158" s="202"/>
      <c r="EI158" s="202"/>
      <c r="EJ158" s="202"/>
      <c r="EK158" s="202"/>
      <c r="EL158" s="202"/>
      <c r="EM158" s="202"/>
      <c r="EN158" s="202"/>
      <c r="EO158" s="202"/>
      <c r="EP158" s="202"/>
      <c r="EQ158" s="202"/>
      <c r="ER158" s="202"/>
      <c r="ES158" s="202"/>
      <c r="ET158" s="202"/>
      <c r="EU158" s="202"/>
      <c r="EV158" s="202"/>
      <c r="EW158" s="202"/>
      <c r="EX158" s="202"/>
      <c r="EY158" s="202"/>
      <c r="EZ158" s="202"/>
      <c r="FA158" s="202"/>
      <c r="FB158" s="202"/>
      <c r="FC158" s="202"/>
      <c r="FD158" s="202"/>
      <c r="FE158" s="202"/>
      <c r="FF158" s="202"/>
      <c r="FG158" s="202"/>
      <c r="FH158" s="202"/>
      <c r="FI158" s="202"/>
      <c r="FJ158" s="202"/>
      <c r="FK158" s="202"/>
      <c r="FL158" s="202"/>
      <c r="FM158" s="202"/>
      <c r="FN158" s="202"/>
      <c r="FO158" s="202"/>
      <c r="FP158" s="202"/>
      <c r="FQ158" s="202"/>
      <c r="FR158" s="202"/>
      <c r="FS158" s="202"/>
      <c r="FT158" s="202"/>
      <c r="FU158" s="202"/>
      <c r="FV158" s="202"/>
      <c r="FW158" s="202"/>
      <c r="FX158" s="202"/>
      <c r="FY158" s="202"/>
      <c r="FZ158" s="202"/>
      <c r="GA158" s="202"/>
      <c r="GB158" s="202"/>
    </row>
    <row r="159" spans="1:185" x14ac:dyDescent="0.2">
      <c r="A159" s="205">
        <f t="shared" si="2"/>
        <v>8121</v>
      </c>
      <c r="B159" s="215" t="s">
        <v>3484</v>
      </c>
      <c r="C159" s="216">
        <v>5</v>
      </c>
      <c r="D159" s="217">
        <v>20.200000762939453</v>
      </c>
      <c r="E159" s="218">
        <v>0.28000000000000003</v>
      </c>
      <c r="F159" s="216">
        <v>5</v>
      </c>
      <c r="H159" s="219" t="s">
        <v>1545</v>
      </c>
      <c r="J159" s="217">
        <v>3.7999999523162842</v>
      </c>
      <c r="K159" s="218">
        <v>0.32</v>
      </c>
      <c r="L159" s="216">
        <v>5</v>
      </c>
      <c r="N159" s="219" t="s">
        <v>1545</v>
      </c>
      <c r="P159" s="217">
        <v>5.1999998092651367</v>
      </c>
      <c r="Q159" s="218">
        <v>0.24</v>
      </c>
      <c r="R159" s="216">
        <v>5</v>
      </c>
      <c r="T159" s="219" t="s">
        <v>1545</v>
      </c>
      <c r="V159" s="217">
        <v>6</v>
      </c>
      <c r="W159" s="218">
        <v>0.3</v>
      </c>
      <c r="X159" s="216">
        <v>5</v>
      </c>
      <c r="Z159" s="219" t="s">
        <v>1545</v>
      </c>
      <c r="AB159" s="217">
        <v>5.1999998092651367</v>
      </c>
      <c r="AC159" s="218">
        <v>0.27</v>
      </c>
      <c r="AD159" s="216">
        <v>5</v>
      </c>
      <c r="AF159" s="219" t="s">
        <v>1545</v>
      </c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  <c r="DK159" s="202"/>
      <c r="DL159" s="202"/>
      <c r="DM159" s="202"/>
      <c r="DN159" s="202"/>
      <c r="DO159" s="202"/>
      <c r="DP159" s="202"/>
      <c r="DQ159" s="202"/>
      <c r="DR159" s="202"/>
      <c r="DS159" s="202"/>
      <c r="DT159" s="202"/>
      <c r="DU159" s="202"/>
      <c r="DV159" s="202"/>
      <c r="DW159" s="202"/>
      <c r="DX159" s="202"/>
      <c r="DY159" s="202"/>
      <c r="DZ159" s="202"/>
      <c r="EA159" s="202"/>
      <c r="EB159" s="202"/>
      <c r="EC159" s="202"/>
      <c r="ED159" s="202"/>
      <c r="EE159" s="202"/>
      <c r="EF159" s="202"/>
      <c r="EG159" s="202"/>
      <c r="EH159" s="202"/>
      <c r="EI159" s="202"/>
      <c r="EJ159" s="202"/>
      <c r="EK159" s="202"/>
      <c r="EL159" s="202"/>
      <c r="EM159" s="202"/>
      <c r="EN159" s="202"/>
      <c r="EO159" s="202"/>
      <c r="EP159" s="202"/>
      <c r="EQ159" s="202"/>
      <c r="ER159" s="202"/>
      <c r="ES159" s="202"/>
      <c r="ET159" s="202"/>
      <c r="EU159" s="202"/>
      <c r="EV159" s="202"/>
      <c r="EW159" s="202"/>
      <c r="EX159" s="202"/>
      <c r="EY159" s="202"/>
      <c r="EZ159" s="202"/>
      <c r="FA159" s="202"/>
      <c r="FB159" s="202"/>
      <c r="FC159" s="202"/>
      <c r="FD159" s="202"/>
      <c r="FE159" s="202"/>
      <c r="FF159" s="202"/>
      <c r="FG159" s="202"/>
      <c r="FH159" s="202"/>
      <c r="FI159" s="202"/>
      <c r="FJ159" s="202"/>
      <c r="FK159" s="202"/>
      <c r="FL159" s="202"/>
      <c r="FM159" s="202"/>
      <c r="FN159" s="202"/>
      <c r="FO159" s="202"/>
      <c r="FP159" s="202"/>
      <c r="FQ159" s="202"/>
      <c r="FR159" s="202"/>
      <c r="FS159" s="202"/>
      <c r="FT159" s="202"/>
      <c r="FU159" s="202"/>
      <c r="FV159" s="202"/>
      <c r="FW159" s="202"/>
      <c r="FX159" s="202"/>
      <c r="FY159" s="202"/>
      <c r="FZ159" s="202"/>
      <c r="GA159" s="202"/>
      <c r="GB159" s="202"/>
    </row>
    <row r="160" spans="1:185" x14ac:dyDescent="0.2">
      <c r="A160" s="205">
        <f t="shared" si="2"/>
        <v>8141</v>
      </c>
      <c r="B160" s="204" t="s">
        <v>3486</v>
      </c>
      <c r="C160" s="211">
        <v>3</v>
      </c>
      <c r="D160" s="212">
        <v>21</v>
      </c>
      <c r="E160" s="213">
        <v>0.28999999999999998</v>
      </c>
      <c r="F160" s="211">
        <v>3</v>
      </c>
      <c r="H160" s="214" t="s">
        <v>1545</v>
      </c>
      <c r="J160" s="212">
        <v>4.6999998092651367</v>
      </c>
      <c r="K160" s="213">
        <v>0.39</v>
      </c>
      <c r="L160" s="211">
        <v>3</v>
      </c>
      <c r="N160" s="214" t="s">
        <v>1545</v>
      </c>
      <c r="P160" s="212">
        <v>6.3000001907348633</v>
      </c>
      <c r="Q160" s="213">
        <v>0.28999999999999998</v>
      </c>
      <c r="R160" s="211">
        <v>3</v>
      </c>
      <c r="T160" s="214" t="s">
        <v>1545</v>
      </c>
      <c r="V160" s="212">
        <v>6.6999998092651367</v>
      </c>
      <c r="W160" s="213">
        <v>0.33</v>
      </c>
      <c r="X160" s="211">
        <v>3</v>
      </c>
      <c r="Z160" s="214" t="s">
        <v>1545</v>
      </c>
      <c r="AB160" s="212">
        <v>3.2999999523162842</v>
      </c>
      <c r="AC160" s="213">
        <v>0.18</v>
      </c>
      <c r="AD160" s="211">
        <v>3</v>
      </c>
      <c r="AF160" s="214" t="s">
        <v>1545</v>
      </c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  <c r="DK160" s="202"/>
      <c r="DL160" s="202"/>
      <c r="DM160" s="202"/>
      <c r="DN160" s="202"/>
      <c r="DO160" s="202"/>
      <c r="DP160" s="202"/>
      <c r="DQ160" s="202"/>
      <c r="DR160" s="202"/>
      <c r="DS160" s="202"/>
      <c r="DT160" s="202"/>
      <c r="DU160" s="202"/>
      <c r="DV160" s="202"/>
      <c r="DW160" s="202"/>
      <c r="DX160" s="202"/>
      <c r="DY160" s="202"/>
      <c r="DZ160" s="202"/>
      <c r="EA160" s="202"/>
      <c r="EB160" s="202"/>
      <c r="EC160" s="202"/>
      <c r="ED160" s="202"/>
      <c r="EE160" s="202"/>
      <c r="EF160" s="202"/>
      <c r="EG160" s="202"/>
      <c r="EH160" s="202"/>
      <c r="EI160" s="202"/>
      <c r="EJ160" s="202"/>
      <c r="EK160" s="202"/>
      <c r="EL160" s="202"/>
      <c r="EM160" s="202"/>
      <c r="EN160" s="202"/>
      <c r="EO160" s="202"/>
      <c r="EP160" s="202"/>
      <c r="EQ160" s="202"/>
      <c r="ER160" s="202"/>
      <c r="ES160" s="202"/>
      <c r="ET160" s="202"/>
      <c r="EU160" s="202"/>
      <c r="EV160" s="202"/>
      <c r="EW160" s="202"/>
      <c r="EX160" s="202"/>
      <c r="EY160" s="202"/>
      <c r="EZ160" s="202"/>
      <c r="FA160" s="202"/>
      <c r="FB160" s="202"/>
      <c r="FC160" s="202"/>
      <c r="FD160" s="202"/>
      <c r="FE160" s="202"/>
      <c r="FF160" s="202"/>
      <c r="FG160" s="202"/>
      <c r="FH160" s="202"/>
      <c r="FI160" s="202"/>
      <c r="FJ160" s="202"/>
      <c r="FK160" s="202"/>
      <c r="FL160" s="202"/>
      <c r="FM160" s="202"/>
      <c r="FN160" s="202"/>
      <c r="FO160" s="202"/>
      <c r="FP160" s="202"/>
      <c r="FQ160" s="202"/>
      <c r="FR160" s="202"/>
      <c r="FS160" s="202"/>
      <c r="FT160" s="202"/>
      <c r="FU160" s="202"/>
      <c r="FV160" s="202"/>
      <c r="FW160" s="202"/>
      <c r="FX160" s="202"/>
      <c r="FY160" s="202"/>
      <c r="FZ160" s="202"/>
      <c r="GA160" s="202"/>
      <c r="GB160" s="202"/>
    </row>
    <row r="161" spans="1:184" x14ac:dyDescent="0.2">
      <c r="A161" s="205">
        <f t="shared" si="2"/>
        <v>8151</v>
      </c>
      <c r="B161" s="215" t="s">
        <v>4230</v>
      </c>
      <c r="C161" s="216">
        <v>8</v>
      </c>
      <c r="D161" s="217">
        <v>21.399999618530273</v>
      </c>
      <c r="E161" s="218">
        <v>0.28999999999999998</v>
      </c>
      <c r="F161" s="216">
        <v>8</v>
      </c>
      <c r="H161" s="219" t="s">
        <v>1545</v>
      </c>
      <c r="J161" s="217">
        <v>3</v>
      </c>
      <c r="K161" s="218">
        <v>0.25</v>
      </c>
      <c r="L161" s="216">
        <v>8</v>
      </c>
      <c r="N161" s="219" t="s">
        <v>1545</v>
      </c>
      <c r="P161" s="217">
        <v>7.9000000953674316</v>
      </c>
      <c r="Q161" s="218">
        <v>0.36</v>
      </c>
      <c r="R161" s="216">
        <v>8</v>
      </c>
      <c r="T161" s="219" t="s">
        <v>1545</v>
      </c>
      <c r="V161" s="217">
        <v>4.9000000953674316</v>
      </c>
      <c r="W161" s="218">
        <v>0.24</v>
      </c>
      <c r="X161" s="216">
        <v>8</v>
      </c>
      <c r="Z161" s="219" t="s">
        <v>1545</v>
      </c>
      <c r="AB161" s="217">
        <v>5.5999999046325684</v>
      </c>
      <c r="AC161" s="218">
        <v>0.3</v>
      </c>
      <c r="AD161" s="216">
        <v>8</v>
      </c>
      <c r="AF161" s="219" t="s">
        <v>1545</v>
      </c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  <c r="DK161" s="202"/>
      <c r="DL161" s="202"/>
      <c r="DM161" s="202"/>
      <c r="DN161" s="202"/>
      <c r="DO161" s="202"/>
      <c r="DP161" s="202"/>
      <c r="DQ161" s="202"/>
      <c r="DR161" s="202"/>
      <c r="DS161" s="202"/>
      <c r="DT161" s="202"/>
      <c r="DU161" s="202"/>
      <c r="DV161" s="202"/>
      <c r="DW161" s="202"/>
      <c r="DX161" s="202"/>
      <c r="DY161" s="202"/>
      <c r="DZ161" s="202"/>
      <c r="EA161" s="202"/>
      <c r="EB161" s="202"/>
      <c r="EC161" s="202"/>
      <c r="ED161" s="202"/>
      <c r="EE161" s="202"/>
      <c r="EF161" s="202"/>
      <c r="EG161" s="202"/>
      <c r="EH161" s="202"/>
      <c r="EI161" s="202"/>
      <c r="EJ161" s="202"/>
      <c r="EK161" s="202"/>
      <c r="EL161" s="202"/>
      <c r="EM161" s="202"/>
      <c r="EN161" s="202"/>
      <c r="EO161" s="202"/>
      <c r="EP161" s="202"/>
      <c r="EQ161" s="202"/>
      <c r="ER161" s="202"/>
      <c r="ES161" s="202"/>
      <c r="ET161" s="202"/>
      <c r="EU161" s="202"/>
      <c r="EV161" s="202"/>
      <c r="EW161" s="202"/>
      <c r="EX161" s="202"/>
      <c r="EY161" s="202"/>
      <c r="EZ161" s="202"/>
      <c r="FA161" s="202"/>
      <c r="FB161" s="202"/>
      <c r="FC161" s="202"/>
      <c r="FD161" s="202"/>
      <c r="FE161" s="202"/>
      <c r="FF161" s="202"/>
      <c r="FG161" s="202"/>
      <c r="FH161" s="202"/>
      <c r="FI161" s="202"/>
      <c r="FJ161" s="202"/>
      <c r="FK161" s="202"/>
      <c r="FL161" s="202"/>
      <c r="FM161" s="202"/>
      <c r="FN161" s="202"/>
      <c r="FO161" s="202"/>
      <c r="FP161" s="202"/>
      <c r="FQ161" s="202"/>
      <c r="FR161" s="202"/>
      <c r="FS161" s="202"/>
      <c r="FT161" s="202"/>
      <c r="FU161" s="202"/>
      <c r="FV161" s="202"/>
      <c r="FW161" s="202"/>
      <c r="FX161" s="202"/>
      <c r="FY161" s="202"/>
      <c r="FZ161" s="202"/>
      <c r="GA161" s="202"/>
      <c r="GB161" s="202"/>
    </row>
    <row r="162" spans="1:184" x14ac:dyDescent="0.2">
      <c r="A162" s="205">
        <f t="shared" si="2"/>
        <v>8181</v>
      </c>
      <c r="B162" s="204" t="s">
        <v>4231</v>
      </c>
      <c r="C162" s="211">
        <v>10</v>
      </c>
      <c r="D162" s="212">
        <v>21.100000381469727</v>
      </c>
      <c r="E162" s="213">
        <v>0.28999999999999998</v>
      </c>
      <c r="F162" s="211">
        <v>10</v>
      </c>
      <c r="H162" s="214" t="s">
        <v>1545</v>
      </c>
      <c r="J162" s="212">
        <v>3.2999999523162842</v>
      </c>
      <c r="K162" s="213">
        <v>0.27</v>
      </c>
      <c r="L162" s="211">
        <v>10</v>
      </c>
      <c r="N162" s="214" t="s">
        <v>1545</v>
      </c>
      <c r="P162" s="212">
        <v>6.9000000953674316</v>
      </c>
      <c r="Q162" s="213">
        <v>0.31</v>
      </c>
      <c r="R162" s="211">
        <v>10</v>
      </c>
      <c r="T162" s="214" t="s">
        <v>1545</v>
      </c>
      <c r="V162" s="212">
        <v>4.9000000953674316</v>
      </c>
      <c r="W162" s="213">
        <v>0.25</v>
      </c>
      <c r="X162" s="211">
        <v>10</v>
      </c>
      <c r="Z162" s="214" t="s">
        <v>1545</v>
      </c>
      <c r="AB162" s="212">
        <v>6</v>
      </c>
      <c r="AC162" s="213">
        <v>0.32</v>
      </c>
      <c r="AD162" s="211">
        <v>10</v>
      </c>
      <c r="AF162" s="214" t="s">
        <v>1545</v>
      </c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  <c r="DK162" s="202"/>
      <c r="DL162" s="202"/>
      <c r="DM162" s="202"/>
      <c r="DN162" s="202"/>
      <c r="DO162" s="202"/>
      <c r="DP162" s="202"/>
      <c r="DQ162" s="202"/>
      <c r="DR162" s="202"/>
      <c r="DS162" s="202"/>
      <c r="DT162" s="202"/>
      <c r="DU162" s="202"/>
      <c r="DV162" s="202"/>
      <c r="DW162" s="202"/>
      <c r="DX162" s="202"/>
      <c r="DY162" s="202"/>
      <c r="DZ162" s="202"/>
      <c r="EA162" s="202"/>
      <c r="EB162" s="202"/>
      <c r="EC162" s="202"/>
      <c r="ED162" s="202"/>
      <c r="EE162" s="202"/>
      <c r="EF162" s="202"/>
      <c r="EG162" s="202"/>
      <c r="EH162" s="202"/>
      <c r="EI162" s="202"/>
      <c r="EJ162" s="202"/>
      <c r="EK162" s="202"/>
      <c r="EL162" s="202"/>
      <c r="EM162" s="202"/>
      <c r="EN162" s="202"/>
      <c r="EO162" s="202"/>
      <c r="EP162" s="202"/>
      <c r="EQ162" s="202"/>
      <c r="ER162" s="202"/>
      <c r="ES162" s="202"/>
      <c r="ET162" s="202"/>
      <c r="EU162" s="202"/>
      <c r="EV162" s="202"/>
      <c r="EW162" s="202"/>
      <c r="EX162" s="202"/>
      <c r="EY162" s="202"/>
      <c r="EZ162" s="202"/>
      <c r="FA162" s="202"/>
      <c r="FB162" s="202"/>
      <c r="FC162" s="202"/>
      <c r="FD162" s="202"/>
      <c r="FE162" s="202"/>
      <c r="FF162" s="202"/>
      <c r="FG162" s="202"/>
      <c r="FH162" s="202"/>
      <c r="FI162" s="202"/>
      <c r="FJ162" s="202"/>
      <c r="FK162" s="202"/>
      <c r="FL162" s="202"/>
      <c r="FM162" s="202"/>
      <c r="FN162" s="202"/>
      <c r="FO162" s="202"/>
      <c r="FP162" s="202"/>
      <c r="FQ162" s="202"/>
      <c r="FR162" s="202"/>
      <c r="FS162" s="202"/>
      <c r="FT162" s="202"/>
      <c r="FU162" s="202"/>
      <c r="FV162" s="202"/>
      <c r="FW162" s="202"/>
      <c r="FX162" s="202"/>
      <c r="FY162" s="202"/>
      <c r="FZ162" s="202"/>
      <c r="GA162" s="202"/>
      <c r="GB162" s="202"/>
    </row>
    <row r="163" spans="1:184" x14ac:dyDescent="0.2">
      <c r="A163" s="205">
        <f t="shared" si="2"/>
        <v>9732</v>
      </c>
      <c r="B163" s="215" t="s">
        <v>4232</v>
      </c>
      <c r="C163" s="216">
        <v>10</v>
      </c>
      <c r="D163" s="217">
        <v>26.100000381469727</v>
      </c>
      <c r="E163" s="218">
        <v>0.36</v>
      </c>
      <c r="F163" s="216">
        <v>10</v>
      </c>
      <c r="H163" s="219" t="s">
        <v>1545</v>
      </c>
      <c r="J163" s="217">
        <v>4.0999999046325684</v>
      </c>
      <c r="K163" s="218">
        <v>0.34</v>
      </c>
      <c r="L163" s="216">
        <v>10</v>
      </c>
      <c r="N163" s="219" t="s">
        <v>1545</v>
      </c>
      <c r="P163" s="217">
        <v>8.5</v>
      </c>
      <c r="Q163" s="218">
        <v>0.39</v>
      </c>
      <c r="R163" s="216">
        <v>9</v>
      </c>
      <c r="S163" s="216">
        <v>1</v>
      </c>
      <c r="T163" s="219" t="s">
        <v>1755</v>
      </c>
      <c r="U163" s="219" t="s">
        <v>1756</v>
      </c>
      <c r="V163" s="217">
        <v>6.3000001907348633</v>
      </c>
      <c r="W163" s="218">
        <v>0.31</v>
      </c>
      <c r="X163" s="216">
        <v>9</v>
      </c>
      <c r="Y163" s="216">
        <v>1</v>
      </c>
      <c r="Z163" s="219" t="s">
        <v>1755</v>
      </c>
      <c r="AA163" s="219" t="s">
        <v>1756</v>
      </c>
      <c r="AB163" s="217">
        <v>7.1999998092651367</v>
      </c>
      <c r="AC163" s="218">
        <v>0.38</v>
      </c>
      <c r="AD163" s="216">
        <v>10</v>
      </c>
      <c r="AF163" s="219" t="s">
        <v>1545</v>
      </c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  <c r="DK163" s="202"/>
      <c r="DL163" s="202"/>
      <c r="DM163" s="202"/>
      <c r="DN163" s="202"/>
      <c r="DO163" s="202"/>
      <c r="DP163" s="202"/>
      <c r="DQ163" s="202"/>
      <c r="DR163" s="202"/>
      <c r="DS163" s="202"/>
      <c r="DT163" s="202"/>
      <c r="DU163" s="202"/>
      <c r="DV163" s="202"/>
      <c r="DW163" s="202"/>
      <c r="DX163" s="202"/>
      <c r="DY163" s="202"/>
      <c r="DZ163" s="202"/>
      <c r="EA163" s="202"/>
      <c r="EB163" s="202"/>
      <c r="EC163" s="202"/>
      <c r="ED163" s="202"/>
      <c r="EE163" s="202"/>
      <c r="EF163" s="202"/>
      <c r="EG163" s="202"/>
      <c r="EH163" s="202"/>
      <c r="EI163" s="202"/>
      <c r="EJ163" s="202"/>
      <c r="EK163" s="202"/>
      <c r="EL163" s="202"/>
      <c r="EM163" s="202"/>
      <c r="EN163" s="202"/>
      <c r="EO163" s="202"/>
      <c r="EP163" s="202"/>
      <c r="EQ163" s="202"/>
      <c r="ER163" s="202"/>
      <c r="ES163" s="202"/>
      <c r="ET163" s="202"/>
      <c r="EU163" s="202"/>
      <c r="EV163" s="202"/>
      <c r="EW163" s="202"/>
      <c r="EX163" s="202"/>
      <c r="EY163" s="202"/>
      <c r="EZ163" s="202"/>
      <c r="FA163" s="202"/>
      <c r="FB163" s="202"/>
      <c r="FC163" s="202"/>
      <c r="FD163" s="202"/>
      <c r="FE163" s="202"/>
      <c r="FF163" s="202"/>
      <c r="FG163" s="202"/>
      <c r="FH163" s="202"/>
      <c r="FI163" s="202"/>
      <c r="FJ163" s="202"/>
      <c r="FK163" s="202"/>
      <c r="FL163" s="202"/>
      <c r="FM163" s="202"/>
      <c r="FN163" s="202"/>
      <c r="FO163" s="202"/>
      <c r="FP163" s="202"/>
      <c r="FQ163" s="202"/>
      <c r="FR163" s="202"/>
      <c r="FS163" s="202"/>
      <c r="FT163" s="202"/>
      <c r="FU163" s="202"/>
      <c r="FV163" s="202"/>
      <c r="FW163" s="202"/>
      <c r="FX163" s="202"/>
      <c r="FY163" s="202"/>
      <c r="FZ163" s="202"/>
      <c r="GA163" s="202"/>
      <c r="GB163" s="202"/>
    </row>
    <row r="164" spans="1:184" x14ac:dyDescent="0.2">
      <c r="A164" s="205">
        <f t="shared" si="2"/>
        <v>9999</v>
      </c>
      <c r="B164" s="204" t="s">
        <v>4233</v>
      </c>
      <c r="C164" s="211">
        <v>23409</v>
      </c>
      <c r="D164" s="212">
        <v>28.5</v>
      </c>
      <c r="E164" s="213">
        <v>0.39</v>
      </c>
      <c r="F164" s="211">
        <v>22387</v>
      </c>
      <c r="G164" s="211">
        <v>1022</v>
      </c>
      <c r="H164" s="214" t="s">
        <v>5078</v>
      </c>
      <c r="I164" s="214" t="s">
        <v>5079</v>
      </c>
      <c r="J164" s="212">
        <v>4.5999999046325684</v>
      </c>
      <c r="K164" s="213">
        <v>0.38</v>
      </c>
      <c r="L164" s="211">
        <v>21774</v>
      </c>
      <c r="M164" s="211">
        <v>1635</v>
      </c>
      <c r="N164" s="214" t="s">
        <v>1962</v>
      </c>
      <c r="O164" s="214" t="s">
        <v>1963</v>
      </c>
      <c r="P164" s="212">
        <v>8.8000001907348633</v>
      </c>
      <c r="Q164" s="213">
        <v>0.4</v>
      </c>
      <c r="R164" s="211">
        <v>21849</v>
      </c>
      <c r="S164" s="211">
        <v>1560</v>
      </c>
      <c r="T164" s="214" t="s">
        <v>5162</v>
      </c>
      <c r="U164" s="214" t="s">
        <v>5163</v>
      </c>
      <c r="V164" s="212">
        <v>7.8000001907348633</v>
      </c>
      <c r="W164" s="213">
        <v>0.39</v>
      </c>
      <c r="X164" s="211">
        <v>21477</v>
      </c>
      <c r="Y164" s="211">
        <v>1932</v>
      </c>
      <c r="Z164" s="214" t="s">
        <v>2229</v>
      </c>
      <c r="AA164" s="214" t="s">
        <v>2230</v>
      </c>
      <c r="AB164" s="212">
        <v>7.3000001907348633</v>
      </c>
      <c r="AC164" s="213">
        <v>0.39</v>
      </c>
      <c r="AD164" s="211">
        <v>22539</v>
      </c>
      <c r="AE164" s="211">
        <v>870</v>
      </c>
      <c r="AF164" s="214" t="s">
        <v>1571</v>
      </c>
      <c r="AG164" s="214" t="s">
        <v>1572</v>
      </c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  <c r="DK164" s="202"/>
      <c r="DL164" s="202"/>
      <c r="DM164" s="202"/>
      <c r="DN164" s="202"/>
      <c r="DO164" s="202"/>
      <c r="DP164" s="202"/>
      <c r="DQ164" s="202"/>
      <c r="DR164" s="202"/>
      <c r="DS164" s="202"/>
      <c r="DT164" s="202"/>
      <c r="DU164" s="202"/>
      <c r="DV164" s="202"/>
      <c r="DW164" s="202"/>
      <c r="DX164" s="202"/>
      <c r="DY164" s="202"/>
      <c r="DZ164" s="202"/>
      <c r="EA164" s="202"/>
      <c r="EB164" s="202"/>
      <c r="EC164" s="202"/>
      <c r="ED164" s="202"/>
      <c r="EE164" s="202"/>
      <c r="EF164" s="202"/>
      <c r="EG164" s="202"/>
      <c r="EH164" s="202"/>
      <c r="EI164" s="202"/>
      <c r="EJ164" s="202"/>
      <c r="EK164" s="202"/>
      <c r="EL164" s="202"/>
      <c r="EM164" s="202"/>
      <c r="EN164" s="202"/>
      <c r="EO164" s="202"/>
      <c r="EP164" s="202"/>
      <c r="EQ164" s="202"/>
      <c r="ER164" s="202"/>
      <c r="ES164" s="202"/>
      <c r="ET164" s="202"/>
      <c r="EU164" s="202"/>
      <c r="EV164" s="202"/>
      <c r="EW164" s="202"/>
      <c r="EX164" s="202"/>
      <c r="EY164" s="202"/>
      <c r="EZ164" s="202"/>
      <c r="FA164" s="202"/>
      <c r="FB164" s="202"/>
      <c r="FC164" s="202"/>
      <c r="FD164" s="202"/>
      <c r="FE164" s="202"/>
      <c r="FF164" s="202"/>
      <c r="FG164" s="202"/>
      <c r="FH164" s="202"/>
      <c r="FI164" s="202"/>
      <c r="FJ164" s="202"/>
      <c r="FK164" s="202"/>
      <c r="FL164" s="202"/>
      <c r="FM164" s="202"/>
      <c r="FN164" s="202"/>
      <c r="FO164" s="202"/>
      <c r="FP164" s="202"/>
      <c r="FQ164" s="202"/>
      <c r="FR164" s="202"/>
      <c r="FS164" s="202"/>
      <c r="FT164" s="202"/>
      <c r="FU164" s="202"/>
      <c r="FV164" s="202"/>
      <c r="FW164" s="202"/>
      <c r="FX164" s="202"/>
      <c r="FY164" s="202"/>
      <c r="FZ164" s="202"/>
      <c r="GA164" s="202"/>
      <c r="GB164" s="202"/>
    </row>
    <row r="165" spans="1:184" x14ac:dyDescent="0.2">
      <c r="A165" s="205" t="str">
        <f t="shared" si="2"/>
        <v/>
      </c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  <c r="DK165" s="202"/>
      <c r="DL165" s="202"/>
      <c r="DM165" s="202"/>
      <c r="DN165" s="202"/>
      <c r="DO165" s="202"/>
      <c r="DP165" s="202"/>
      <c r="DQ165" s="202"/>
      <c r="DR165" s="202"/>
      <c r="DS165" s="202"/>
      <c r="DT165" s="202"/>
      <c r="DU165" s="202"/>
      <c r="DV165" s="202"/>
      <c r="DW165" s="202"/>
      <c r="DX165" s="202"/>
      <c r="DY165" s="202"/>
      <c r="DZ165" s="202"/>
      <c r="EA165" s="202"/>
      <c r="EB165" s="202"/>
      <c r="EC165" s="202"/>
      <c r="ED165" s="202"/>
      <c r="EE165" s="202"/>
      <c r="EF165" s="202"/>
      <c r="EG165" s="202"/>
      <c r="EH165" s="202"/>
      <c r="EI165" s="202"/>
      <c r="EJ165" s="202"/>
      <c r="EK165" s="202"/>
      <c r="EL165" s="202"/>
      <c r="EM165" s="202"/>
      <c r="EN165" s="202"/>
      <c r="EO165" s="202"/>
      <c r="EP165" s="202"/>
      <c r="EQ165" s="202"/>
      <c r="ER165" s="202"/>
      <c r="ES165" s="202"/>
      <c r="ET165" s="202"/>
      <c r="EU165" s="202"/>
      <c r="EV165" s="202"/>
      <c r="EW165" s="202"/>
      <c r="EX165" s="202"/>
      <c r="EY165" s="202"/>
      <c r="EZ165" s="202"/>
      <c r="FA165" s="202"/>
      <c r="FB165" s="202"/>
      <c r="FC165" s="202"/>
      <c r="FD165" s="202"/>
      <c r="FE165" s="202"/>
      <c r="FF165" s="202"/>
      <c r="FG165" s="202"/>
      <c r="FH165" s="202"/>
      <c r="FI165" s="202"/>
      <c r="FJ165" s="202"/>
      <c r="FK165" s="202"/>
      <c r="FL165" s="202"/>
      <c r="FM165" s="202"/>
      <c r="FN165" s="202"/>
      <c r="FO165" s="202"/>
      <c r="FP165" s="202"/>
      <c r="FQ165" s="202"/>
      <c r="FR165" s="202"/>
      <c r="FS165" s="202"/>
      <c r="FT165" s="202"/>
      <c r="FU165" s="202"/>
      <c r="FV165" s="202"/>
      <c r="FW165" s="202"/>
      <c r="FX165" s="202"/>
      <c r="FY165" s="202"/>
      <c r="FZ165" s="202"/>
      <c r="GA165" s="202"/>
      <c r="GB165" s="202"/>
    </row>
    <row r="166" spans="1:184" x14ac:dyDescent="0.2">
      <c r="A166" s="205" t="str">
        <f t="shared" si="2"/>
        <v/>
      </c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  <c r="DK166" s="202"/>
      <c r="DL166" s="202"/>
      <c r="DM166" s="202"/>
      <c r="DN166" s="202"/>
      <c r="DO166" s="202"/>
      <c r="DP166" s="202"/>
      <c r="DQ166" s="202"/>
      <c r="DR166" s="202"/>
      <c r="DS166" s="202"/>
      <c r="DT166" s="202"/>
      <c r="DU166" s="202"/>
      <c r="DV166" s="202"/>
      <c r="DW166" s="202"/>
      <c r="DX166" s="202"/>
      <c r="DY166" s="202"/>
      <c r="DZ166" s="202"/>
      <c r="EA166" s="202"/>
      <c r="EB166" s="202"/>
      <c r="EC166" s="202"/>
      <c r="ED166" s="202"/>
      <c r="EE166" s="202"/>
      <c r="EF166" s="202"/>
      <c r="EG166" s="202"/>
      <c r="EH166" s="202"/>
      <c r="EI166" s="202"/>
      <c r="EJ166" s="202"/>
      <c r="EK166" s="202"/>
      <c r="EL166" s="202"/>
      <c r="EM166" s="202"/>
      <c r="EN166" s="202"/>
      <c r="EO166" s="202"/>
      <c r="EP166" s="202"/>
      <c r="EQ166" s="202"/>
      <c r="ER166" s="202"/>
      <c r="ES166" s="202"/>
      <c r="ET166" s="202"/>
      <c r="EU166" s="202"/>
      <c r="EV166" s="202"/>
      <c r="EW166" s="202"/>
      <c r="EX166" s="202"/>
      <c r="EY166" s="202"/>
      <c r="EZ166" s="202"/>
      <c r="FA166" s="202"/>
      <c r="FB166" s="202"/>
      <c r="FC166" s="202"/>
      <c r="FD166" s="202"/>
      <c r="FE166" s="202"/>
      <c r="FF166" s="202"/>
      <c r="FG166" s="202"/>
      <c r="FH166" s="202"/>
      <c r="FI166" s="202"/>
      <c r="FJ166" s="202"/>
      <c r="FK166" s="202"/>
      <c r="FL166" s="202"/>
      <c r="FM166" s="202"/>
      <c r="FN166" s="202"/>
      <c r="FO166" s="202"/>
      <c r="FP166" s="202"/>
      <c r="FQ166" s="202"/>
      <c r="FR166" s="202"/>
      <c r="FS166" s="202"/>
      <c r="FT166" s="202"/>
      <c r="FU166" s="202"/>
      <c r="FV166" s="202"/>
      <c r="FW166" s="202"/>
      <c r="FX166" s="202"/>
      <c r="FY166" s="202"/>
      <c r="FZ166" s="202"/>
      <c r="GA166" s="202"/>
      <c r="GB166" s="202"/>
    </row>
    <row r="167" spans="1:184" x14ac:dyDescent="0.2">
      <c r="A167" s="205" t="str">
        <f t="shared" si="2"/>
        <v/>
      </c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  <c r="DK167" s="202"/>
      <c r="DL167" s="202"/>
      <c r="DM167" s="202"/>
      <c r="DN167" s="202"/>
      <c r="DO167" s="202"/>
      <c r="DP167" s="202"/>
      <c r="DQ167" s="202"/>
      <c r="DR167" s="202"/>
      <c r="DS167" s="202"/>
      <c r="DT167" s="202"/>
      <c r="DU167" s="202"/>
      <c r="DV167" s="202"/>
      <c r="DW167" s="202"/>
      <c r="DX167" s="202"/>
      <c r="DY167" s="202"/>
      <c r="DZ167" s="202"/>
      <c r="EA167" s="202"/>
      <c r="EB167" s="202"/>
      <c r="EC167" s="202"/>
      <c r="ED167" s="202"/>
      <c r="EE167" s="202"/>
      <c r="EF167" s="202"/>
      <c r="EG167" s="202"/>
      <c r="EH167" s="202"/>
      <c r="EI167" s="202"/>
      <c r="EJ167" s="202"/>
      <c r="EK167" s="202"/>
      <c r="EL167" s="202"/>
      <c r="EM167" s="202"/>
      <c r="EN167" s="202"/>
      <c r="EO167" s="202"/>
      <c r="EP167" s="202"/>
      <c r="EQ167" s="202"/>
      <c r="ER167" s="202"/>
      <c r="ES167" s="202"/>
      <c r="ET167" s="202"/>
      <c r="EU167" s="202"/>
      <c r="EV167" s="202"/>
      <c r="EW167" s="202"/>
      <c r="EX167" s="202"/>
      <c r="EY167" s="202"/>
      <c r="EZ167" s="202"/>
      <c r="FA167" s="202"/>
      <c r="FB167" s="202"/>
      <c r="FC167" s="202"/>
      <c r="FD167" s="202"/>
      <c r="FE167" s="202"/>
      <c r="FF167" s="202"/>
      <c r="FG167" s="202"/>
      <c r="FH167" s="202"/>
      <c r="FI167" s="202"/>
      <c r="FJ167" s="202"/>
      <c r="FK167" s="202"/>
      <c r="FL167" s="202"/>
      <c r="FM167" s="202"/>
      <c r="FN167" s="202"/>
      <c r="FO167" s="202"/>
      <c r="FP167" s="202"/>
      <c r="FQ167" s="202"/>
      <c r="FR167" s="202"/>
      <c r="FS167" s="202"/>
      <c r="FT167" s="202"/>
      <c r="FU167" s="202"/>
      <c r="FV167" s="202"/>
      <c r="FW167" s="202"/>
      <c r="FX167" s="202"/>
      <c r="FY167" s="202"/>
      <c r="FZ167" s="202"/>
      <c r="GA167" s="202"/>
      <c r="GB167" s="202"/>
    </row>
    <row r="168" spans="1:184" x14ac:dyDescent="0.2">
      <c r="A168" s="205" t="str">
        <f t="shared" si="2"/>
        <v/>
      </c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  <c r="DK168" s="202"/>
      <c r="DL168" s="202"/>
      <c r="DM168" s="202"/>
      <c r="DN168" s="202"/>
      <c r="DO168" s="202"/>
      <c r="DP168" s="202"/>
      <c r="DQ168" s="202"/>
      <c r="DR168" s="202"/>
      <c r="DS168" s="202"/>
      <c r="DT168" s="202"/>
      <c r="DU168" s="202"/>
      <c r="DV168" s="202"/>
      <c r="DW168" s="202"/>
      <c r="DX168" s="202"/>
      <c r="DY168" s="202"/>
      <c r="DZ168" s="202"/>
      <c r="EA168" s="202"/>
      <c r="EB168" s="202"/>
      <c r="EC168" s="202"/>
      <c r="ED168" s="202"/>
      <c r="EE168" s="202"/>
      <c r="EF168" s="202"/>
      <c r="EG168" s="202"/>
      <c r="EH168" s="202"/>
      <c r="EI168" s="202"/>
      <c r="EJ168" s="202"/>
      <c r="EK168" s="202"/>
      <c r="EL168" s="202"/>
      <c r="EM168" s="202"/>
      <c r="EN168" s="202"/>
      <c r="EO168" s="202"/>
      <c r="EP168" s="202"/>
      <c r="EQ168" s="202"/>
      <c r="ER168" s="202"/>
      <c r="ES168" s="202"/>
      <c r="ET168" s="202"/>
      <c r="EU168" s="202"/>
      <c r="EV168" s="202"/>
      <c r="EW168" s="202"/>
      <c r="EX168" s="202"/>
      <c r="EY168" s="202"/>
      <c r="EZ168" s="202"/>
      <c r="FA168" s="202"/>
      <c r="FB168" s="202"/>
      <c r="FC168" s="202"/>
      <c r="FD168" s="202"/>
      <c r="FE168" s="202"/>
      <c r="FF168" s="202"/>
      <c r="FG168" s="202"/>
      <c r="FH168" s="202"/>
      <c r="FI168" s="202"/>
      <c r="FJ168" s="202"/>
      <c r="FK168" s="202"/>
      <c r="FL168" s="202"/>
      <c r="FM168" s="202"/>
      <c r="FN168" s="202"/>
      <c r="FO168" s="202"/>
      <c r="FP168" s="202"/>
      <c r="FQ168" s="202"/>
      <c r="FR168" s="202"/>
      <c r="FS168" s="202"/>
      <c r="FT168" s="202"/>
      <c r="FU168" s="202"/>
      <c r="FV168" s="202"/>
      <c r="FW168" s="202"/>
      <c r="FX168" s="202"/>
      <c r="FY168" s="202"/>
      <c r="FZ168" s="202"/>
      <c r="GA168" s="202"/>
      <c r="GB168" s="202"/>
    </row>
    <row r="169" spans="1:184" x14ac:dyDescent="0.2">
      <c r="A169" s="205" t="str">
        <f t="shared" si="2"/>
        <v/>
      </c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  <c r="DK169" s="202"/>
      <c r="DL169" s="202"/>
      <c r="DM169" s="202"/>
      <c r="DN169" s="202"/>
      <c r="DO169" s="202"/>
      <c r="DP169" s="202"/>
      <c r="DQ169" s="202"/>
      <c r="DR169" s="202"/>
      <c r="DS169" s="202"/>
      <c r="DT169" s="202"/>
      <c r="DU169" s="202"/>
      <c r="DV169" s="202"/>
      <c r="DW169" s="202"/>
      <c r="DX169" s="202"/>
      <c r="DY169" s="202"/>
      <c r="DZ169" s="202"/>
      <c r="EA169" s="202"/>
      <c r="EB169" s="202"/>
      <c r="EC169" s="202"/>
      <c r="ED169" s="202"/>
      <c r="EE169" s="202"/>
      <c r="EF169" s="202"/>
      <c r="EG169" s="202"/>
      <c r="EH169" s="202"/>
      <c r="EI169" s="202"/>
      <c r="EJ169" s="202"/>
      <c r="EK169" s="202"/>
      <c r="EL169" s="202"/>
      <c r="EM169" s="202"/>
      <c r="EN169" s="202"/>
      <c r="EO169" s="202"/>
      <c r="EP169" s="202"/>
      <c r="EQ169" s="202"/>
      <c r="ER169" s="202"/>
      <c r="ES169" s="202"/>
      <c r="ET169" s="202"/>
      <c r="EU169" s="202"/>
      <c r="EV169" s="202"/>
      <c r="EW169" s="202"/>
      <c r="EX169" s="202"/>
      <c r="EY169" s="202"/>
      <c r="EZ169" s="202"/>
      <c r="FA169" s="202"/>
      <c r="FB169" s="202"/>
      <c r="FC169" s="202"/>
      <c r="FD169" s="202"/>
      <c r="FE169" s="202"/>
      <c r="FF169" s="202"/>
      <c r="FG169" s="202"/>
      <c r="FH169" s="202"/>
      <c r="FI169" s="202"/>
      <c r="FJ169" s="202"/>
      <c r="FK169" s="202"/>
      <c r="FL169" s="202"/>
      <c r="FM169" s="202"/>
      <c r="FN169" s="202"/>
      <c r="FO169" s="202"/>
      <c r="FP169" s="202"/>
      <c r="FQ169" s="202"/>
      <c r="FR169" s="202"/>
      <c r="FS169" s="202"/>
      <c r="FT169" s="202"/>
      <c r="FU169" s="202"/>
      <c r="FV169" s="202"/>
      <c r="FW169" s="202"/>
      <c r="FX169" s="202"/>
      <c r="FY169" s="202"/>
      <c r="FZ169" s="202"/>
      <c r="GA169" s="202"/>
      <c r="GB169" s="202"/>
    </row>
    <row r="170" spans="1:184" x14ac:dyDescent="0.2">
      <c r="A170" s="205" t="str">
        <f t="shared" si="2"/>
        <v/>
      </c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  <c r="BG170" s="202"/>
      <c r="BH170" s="202"/>
      <c r="BI170" s="202"/>
      <c r="BJ170" s="202"/>
      <c r="BK170" s="202"/>
      <c r="BL170" s="202"/>
      <c r="BM170" s="202"/>
      <c r="BN170" s="202"/>
      <c r="BO170" s="202"/>
      <c r="BP170" s="202"/>
      <c r="BQ170" s="202"/>
      <c r="BR170" s="202"/>
      <c r="BS170" s="202"/>
      <c r="BT170" s="202"/>
      <c r="BU170" s="202"/>
      <c r="BV170" s="202"/>
      <c r="BW170" s="202"/>
      <c r="BX170" s="202"/>
      <c r="BY170" s="202"/>
      <c r="BZ170" s="202"/>
      <c r="CA170" s="202"/>
      <c r="CB170" s="202"/>
      <c r="CC170" s="202"/>
      <c r="CD170" s="202"/>
      <c r="CE170" s="202"/>
      <c r="CF170" s="202"/>
      <c r="CG170" s="202"/>
      <c r="CH170" s="202"/>
      <c r="CI170" s="202"/>
      <c r="CJ170" s="202"/>
      <c r="CK170" s="202"/>
      <c r="CL170" s="202"/>
      <c r="CM170" s="202"/>
      <c r="CN170" s="202"/>
      <c r="CO170" s="202"/>
      <c r="CP170" s="202"/>
      <c r="CQ170" s="202"/>
      <c r="CR170" s="202"/>
      <c r="CS170" s="202"/>
      <c r="CT170" s="202"/>
      <c r="CU170" s="202"/>
      <c r="CV170" s="202"/>
      <c r="CW170" s="202"/>
      <c r="CX170" s="202"/>
      <c r="CY170" s="202"/>
      <c r="CZ170" s="202"/>
      <c r="DA170" s="202"/>
      <c r="DB170" s="202"/>
      <c r="DC170" s="202"/>
      <c r="DD170" s="202"/>
      <c r="DE170" s="202"/>
      <c r="DF170" s="202"/>
      <c r="DG170" s="202"/>
      <c r="DH170" s="202"/>
      <c r="DI170" s="202"/>
      <c r="DJ170" s="202"/>
      <c r="DK170" s="202"/>
      <c r="DL170" s="202"/>
      <c r="DM170" s="202"/>
      <c r="DN170" s="202"/>
      <c r="DO170" s="202"/>
      <c r="DP170" s="202"/>
      <c r="DQ170" s="202"/>
      <c r="DR170" s="202"/>
      <c r="DS170" s="202"/>
      <c r="DT170" s="202"/>
      <c r="DU170" s="202"/>
      <c r="DV170" s="202"/>
      <c r="DW170" s="202"/>
      <c r="DX170" s="202"/>
      <c r="DY170" s="202"/>
      <c r="DZ170" s="202"/>
      <c r="EA170" s="202"/>
      <c r="EB170" s="202"/>
      <c r="EC170" s="202"/>
      <c r="ED170" s="202"/>
      <c r="EE170" s="202"/>
      <c r="EF170" s="202"/>
      <c r="EG170" s="202"/>
      <c r="EH170" s="202"/>
      <c r="EI170" s="202"/>
      <c r="EJ170" s="202"/>
      <c r="EK170" s="202"/>
      <c r="EL170" s="202"/>
      <c r="EM170" s="202"/>
      <c r="EN170" s="202"/>
      <c r="EO170" s="202"/>
      <c r="EP170" s="202"/>
      <c r="EQ170" s="202"/>
      <c r="ER170" s="202"/>
      <c r="ES170" s="202"/>
      <c r="ET170" s="202"/>
      <c r="EU170" s="202"/>
      <c r="EV170" s="202"/>
      <c r="EW170" s="202"/>
      <c r="EX170" s="202"/>
      <c r="EY170" s="202"/>
      <c r="EZ170" s="202"/>
      <c r="FA170" s="202"/>
      <c r="FB170" s="202"/>
      <c r="FC170" s="202"/>
      <c r="FD170" s="202"/>
      <c r="FE170" s="202"/>
      <c r="FF170" s="202"/>
      <c r="FG170" s="202"/>
      <c r="FH170" s="202"/>
      <c r="FI170" s="202"/>
      <c r="FJ170" s="202"/>
      <c r="FK170" s="202"/>
      <c r="FL170" s="202"/>
      <c r="FM170" s="202"/>
      <c r="FN170" s="202"/>
      <c r="FO170" s="202"/>
      <c r="FP170" s="202"/>
      <c r="FQ170" s="202"/>
      <c r="FR170" s="202"/>
      <c r="FS170" s="202"/>
      <c r="FT170" s="202"/>
      <c r="FU170" s="202"/>
      <c r="FV170" s="202"/>
      <c r="FW170" s="202"/>
      <c r="FX170" s="202"/>
      <c r="FY170" s="202"/>
      <c r="FZ170" s="202"/>
      <c r="GA170" s="202"/>
      <c r="GB170" s="202"/>
    </row>
    <row r="171" spans="1:184" x14ac:dyDescent="0.2">
      <c r="A171" s="205" t="str">
        <f t="shared" si="2"/>
        <v/>
      </c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  <c r="BG171" s="202"/>
      <c r="BH171" s="202"/>
      <c r="BI171" s="202"/>
      <c r="BJ171" s="202"/>
      <c r="BK171" s="202"/>
      <c r="BL171" s="202"/>
      <c r="BM171" s="202"/>
      <c r="BN171" s="202"/>
      <c r="BO171" s="202"/>
      <c r="BP171" s="202"/>
      <c r="BQ171" s="202"/>
      <c r="BR171" s="202"/>
      <c r="BS171" s="202"/>
      <c r="BT171" s="202"/>
      <c r="BU171" s="202"/>
      <c r="BV171" s="202"/>
      <c r="BW171" s="202"/>
      <c r="BX171" s="202"/>
      <c r="BY171" s="202"/>
      <c r="BZ171" s="202"/>
      <c r="CA171" s="202"/>
      <c r="CB171" s="202"/>
      <c r="CC171" s="202"/>
      <c r="CD171" s="202"/>
      <c r="CE171" s="202"/>
      <c r="CF171" s="202"/>
      <c r="CG171" s="202"/>
      <c r="CH171" s="202"/>
      <c r="CI171" s="202"/>
      <c r="CJ171" s="202"/>
      <c r="CK171" s="202"/>
      <c r="CL171" s="202"/>
      <c r="CM171" s="202"/>
      <c r="CN171" s="202"/>
      <c r="CO171" s="202"/>
      <c r="CP171" s="202"/>
      <c r="CQ171" s="202"/>
      <c r="CR171" s="202"/>
      <c r="CS171" s="202"/>
      <c r="CT171" s="202"/>
      <c r="CU171" s="202"/>
      <c r="CV171" s="202"/>
      <c r="CW171" s="202"/>
      <c r="CX171" s="202"/>
      <c r="CY171" s="202"/>
      <c r="CZ171" s="202"/>
      <c r="DA171" s="202"/>
      <c r="DB171" s="202"/>
      <c r="DC171" s="202"/>
      <c r="DD171" s="202"/>
      <c r="DE171" s="202"/>
      <c r="DF171" s="202"/>
      <c r="DG171" s="202"/>
      <c r="DH171" s="202"/>
      <c r="DI171" s="202"/>
      <c r="DJ171" s="202"/>
      <c r="DK171" s="202"/>
      <c r="DL171" s="202"/>
      <c r="DM171" s="202"/>
      <c r="DN171" s="202"/>
      <c r="DO171" s="202"/>
      <c r="DP171" s="202"/>
      <c r="DQ171" s="202"/>
      <c r="DR171" s="202"/>
      <c r="DS171" s="202"/>
      <c r="DT171" s="202"/>
      <c r="DU171" s="202"/>
      <c r="DV171" s="202"/>
      <c r="DW171" s="202"/>
      <c r="DX171" s="202"/>
      <c r="DY171" s="202"/>
      <c r="DZ171" s="202"/>
      <c r="EA171" s="202"/>
      <c r="EB171" s="202"/>
      <c r="EC171" s="202"/>
      <c r="ED171" s="202"/>
      <c r="EE171" s="202"/>
      <c r="EF171" s="202"/>
      <c r="EG171" s="202"/>
      <c r="EH171" s="202"/>
      <c r="EI171" s="202"/>
      <c r="EJ171" s="202"/>
      <c r="EK171" s="202"/>
      <c r="EL171" s="202"/>
      <c r="EM171" s="202"/>
      <c r="EN171" s="202"/>
      <c r="EO171" s="202"/>
      <c r="EP171" s="202"/>
      <c r="EQ171" s="202"/>
      <c r="ER171" s="202"/>
      <c r="ES171" s="202"/>
      <c r="ET171" s="202"/>
      <c r="EU171" s="202"/>
      <c r="EV171" s="202"/>
      <c r="EW171" s="202"/>
      <c r="EX171" s="202"/>
      <c r="EY171" s="202"/>
      <c r="EZ171" s="202"/>
      <c r="FA171" s="202"/>
      <c r="FB171" s="202"/>
      <c r="FC171" s="202"/>
      <c r="FD171" s="202"/>
      <c r="FE171" s="202"/>
      <c r="FF171" s="202"/>
      <c r="FG171" s="202"/>
      <c r="FH171" s="202"/>
      <c r="FI171" s="202"/>
      <c r="FJ171" s="202"/>
      <c r="FK171" s="202"/>
      <c r="FL171" s="202"/>
      <c r="FM171" s="202"/>
      <c r="FN171" s="202"/>
      <c r="FO171" s="202"/>
      <c r="FP171" s="202"/>
      <c r="FQ171" s="202"/>
      <c r="FR171" s="202"/>
      <c r="FS171" s="202"/>
      <c r="FT171" s="202"/>
      <c r="FU171" s="202"/>
      <c r="FV171" s="202"/>
      <c r="FW171" s="202"/>
      <c r="FX171" s="202"/>
      <c r="FY171" s="202"/>
      <c r="FZ171" s="202"/>
      <c r="GA171" s="202"/>
      <c r="GB171" s="202"/>
    </row>
    <row r="172" spans="1:184" x14ac:dyDescent="0.2">
      <c r="A172" s="205" t="str">
        <f t="shared" si="2"/>
        <v/>
      </c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  <c r="BF172" s="202"/>
      <c r="BG172" s="202"/>
      <c r="BH172" s="202"/>
      <c r="BI172" s="202"/>
      <c r="BJ172" s="202"/>
      <c r="BK172" s="202"/>
      <c r="BL172" s="202"/>
      <c r="BM172" s="202"/>
      <c r="BN172" s="202"/>
      <c r="BO172" s="202"/>
      <c r="BP172" s="202"/>
      <c r="BQ172" s="202"/>
      <c r="BR172" s="202"/>
      <c r="BS172" s="202"/>
      <c r="BT172" s="202"/>
      <c r="BU172" s="202"/>
      <c r="BV172" s="202"/>
      <c r="BW172" s="202"/>
      <c r="BX172" s="202"/>
      <c r="BY172" s="202"/>
      <c r="BZ172" s="202"/>
      <c r="CA172" s="202"/>
      <c r="CB172" s="202"/>
      <c r="CC172" s="202"/>
      <c r="CD172" s="202"/>
      <c r="CE172" s="202"/>
      <c r="CF172" s="202"/>
      <c r="CG172" s="202"/>
      <c r="CH172" s="202"/>
      <c r="CI172" s="202"/>
      <c r="CJ172" s="202"/>
      <c r="CK172" s="202"/>
      <c r="CL172" s="202"/>
      <c r="CM172" s="202"/>
      <c r="CN172" s="202"/>
      <c r="CO172" s="202"/>
      <c r="CP172" s="202"/>
      <c r="CQ172" s="202"/>
      <c r="CR172" s="202"/>
      <c r="CS172" s="202"/>
      <c r="CT172" s="202"/>
      <c r="CU172" s="202"/>
      <c r="CV172" s="202"/>
      <c r="CW172" s="202"/>
      <c r="CX172" s="202"/>
      <c r="CY172" s="202"/>
      <c r="CZ172" s="202"/>
      <c r="DA172" s="202"/>
      <c r="DB172" s="202"/>
      <c r="DC172" s="202"/>
      <c r="DD172" s="202"/>
      <c r="DE172" s="202"/>
      <c r="DF172" s="202"/>
      <c r="DG172" s="202"/>
      <c r="DH172" s="202"/>
      <c r="DI172" s="202"/>
      <c r="DJ172" s="202"/>
      <c r="DK172" s="202"/>
      <c r="DL172" s="202"/>
      <c r="DM172" s="202"/>
      <c r="DN172" s="202"/>
      <c r="DO172" s="202"/>
      <c r="DP172" s="202"/>
      <c r="DQ172" s="202"/>
      <c r="DR172" s="202"/>
      <c r="DS172" s="202"/>
      <c r="DT172" s="202"/>
      <c r="DU172" s="202"/>
      <c r="DV172" s="202"/>
      <c r="DW172" s="202"/>
      <c r="DX172" s="202"/>
      <c r="DY172" s="202"/>
      <c r="DZ172" s="202"/>
      <c r="EA172" s="202"/>
      <c r="EB172" s="202"/>
      <c r="EC172" s="202"/>
      <c r="ED172" s="202"/>
      <c r="EE172" s="202"/>
      <c r="EF172" s="202"/>
      <c r="EG172" s="202"/>
      <c r="EH172" s="202"/>
      <c r="EI172" s="202"/>
      <c r="EJ172" s="202"/>
      <c r="EK172" s="202"/>
      <c r="EL172" s="202"/>
      <c r="EM172" s="202"/>
      <c r="EN172" s="202"/>
      <c r="EO172" s="202"/>
      <c r="EP172" s="202"/>
      <c r="EQ172" s="202"/>
      <c r="ER172" s="202"/>
      <c r="ES172" s="202"/>
      <c r="ET172" s="202"/>
      <c r="EU172" s="202"/>
      <c r="EV172" s="202"/>
      <c r="EW172" s="202"/>
      <c r="EX172" s="202"/>
      <c r="EY172" s="202"/>
      <c r="EZ172" s="202"/>
      <c r="FA172" s="202"/>
      <c r="FB172" s="202"/>
      <c r="FC172" s="202"/>
      <c r="FD172" s="202"/>
      <c r="FE172" s="202"/>
      <c r="FF172" s="202"/>
      <c r="FG172" s="202"/>
      <c r="FH172" s="202"/>
      <c r="FI172" s="202"/>
      <c r="FJ172" s="202"/>
      <c r="FK172" s="202"/>
      <c r="FL172" s="202"/>
      <c r="FM172" s="202"/>
      <c r="FN172" s="202"/>
      <c r="FO172" s="202"/>
      <c r="FP172" s="202"/>
      <c r="FQ172" s="202"/>
      <c r="FR172" s="202"/>
      <c r="FS172" s="202"/>
      <c r="FT172" s="202"/>
      <c r="FU172" s="202"/>
      <c r="FV172" s="202"/>
      <c r="FW172" s="202"/>
      <c r="FX172" s="202"/>
      <c r="FY172" s="202"/>
      <c r="FZ172" s="202"/>
      <c r="GA172" s="202"/>
      <c r="GB172" s="202"/>
    </row>
    <row r="173" spans="1:184" x14ac:dyDescent="0.2">
      <c r="A173" s="205" t="str">
        <f t="shared" si="2"/>
        <v/>
      </c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  <c r="BF173" s="202"/>
      <c r="BG173" s="202"/>
      <c r="BH173" s="202"/>
      <c r="BI173" s="202"/>
      <c r="BJ173" s="202"/>
      <c r="BK173" s="202"/>
      <c r="BL173" s="202"/>
      <c r="BM173" s="202"/>
      <c r="BN173" s="202"/>
      <c r="BO173" s="202"/>
      <c r="BP173" s="202"/>
      <c r="BQ173" s="202"/>
      <c r="BR173" s="202"/>
      <c r="BS173" s="202"/>
      <c r="BT173" s="202"/>
      <c r="BU173" s="202"/>
      <c r="BV173" s="202"/>
      <c r="BW173" s="202"/>
      <c r="BX173" s="202"/>
      <c r="BY173" s="202"/>
      <c r="BZ173" s="202"/>
      <c r="CA173" s="202"/>
      <c r="CB173" s="202"/>
      <c r="CC173" s="202"/>
      <c r="CD173" s="202"/>
      <c r="CE173" s="202"/>
      <c r="CF173" s="202"/>
      <c r="CG173" s="202"/>
      <c r="CH173" s="202"/>
      <c r="CI173" s="202"/>
      <c r="CJ173" s="202"/>
      <c r="CK173" s="202"/>
      <c r="CL173" s="202"/>
      <c r="CM173" s="202"/>
      <c r="CN173" s="202"/>
      <c r="CO173" s="202"/>
      <c r="CP173" s="202"/>
      <c r="CQ173" s="202"/>
      <c r="CR173" s="202"/>
      <c r="CS173" s="202"/>
      <c r="CT173" s="202"/>
      <c r="CU173" s="202"/>
      <c r="CV173" s="202"/>
      <c r="CW173" s="202"/>
      <c r="CX173" s="202"/>
      <c r="CY173" s="202"/>
      <c r="CZ173" s="202"/>
      <c r="DA173" s="202"/>
      <c r="DB173" s="202"/>
      <c r="DC173" s="202"/>
      <c r="DD173" s="202"/>
      <c r="DE173" s="202"/>
      <c r="DF173" s="202"/>
      <c r="DG173" s="202"/>
      <c r="DH173" s="202"/>
      <c r="DI173" s="202"/>
      <c r="DJ173" s="202"/>
      <c r="DK173" s="202"/>
      <c r="DL173" s="202"/>
      <c r="DM173" s="202"/>
      <c r="DN173" s="202"/>
      <c r="DO173" s="202"/>
      <c r="DP173" s="202"/>
      <c r="DQ173" s="202"/>
      <c r="DR173" s="202"/>
      <c r="DS173" s="202"/>
      <c r="DT173" s="202"/>
      <c r="DU173" s="202"/>
      <c r="DV173" s="202"/>
      <c r="DW173" s="202"/>
      <c r="DX173" s="202"/>
      <c r="DY173" s="202"/>
      <c r="DZ173" s="202"/>
      <c r="EA173" s="202"/>
      <c r="EB173" s="202"/>
      <c r="EC173" s="202"/>
      <c r="ED173" s="202"/>
      <c r="EE173" s="202"/>
      <c r="EF173" s="202"/>
      <c r="EG173" s="202"/>
      <c r="EH173" s="202"/>
      <c r="EI173" s="202"/>
      <c r="EJ173" s="202"/>
      <c r="EK173" s="202"/>
      <c r="EL173" s="202"/>
      <c r="EM173" s="202"/>
      <c r="EN173" s="202"/>
      <c r="EO173" s="202"/>
      <c r="EP173" s="202"/>
      <c r="EQ173" s="202"/>
      <c r="ER173" s="202"/>
      <c r="ES173" s="202"/>
      <c r="ET173" s="202"/>
      <c r="EU173" s="202"/>
      <c r="EV173" s="202"/>
      <c r="EW173" s="202"/>
      <c r="EX173" s="202"/>
      <c r="EY173" s="202"/>
      <c r="EZ173" s="202"/>
      <c r="FA173" s="202"/>
      <c r="FB173" s="202"/>
      <c r="FC173" s="202"/>
      <c r="FD173" s="202"/>
      <c r="FE173" s="202"/>
      <c r="FF173" s="202"/>
      <c r="FG173" s="202"/>
      <c r="FH173" s="202"/>
      <c r="FI173" s="202"/>
      <c r="FJ173" s="202"/>
      <c r="FK173" s="202"/>
      <c r="FL173" s="202"/>
      <c r="FM173" s="202"/>
      <c r="FN173" s="202"/>
      <c r="FO173" s="202"/>
      <c r="FP173" s="202"/>
      <c r="FQ173" s="202"/>
      <c r="FR173" s="202"/>
      <c r="FS173" s="202"/>
      <c r="FT173" s="202"/>
      <c r="FU173" s="202"/>
      <c r="FV173" s="202"/>
      <c r="FW173" s="202"/>
      <c r="FX173" s="202"/>
      <c r="FY173" s="202"/>
      <c r="FZ173" s="202"/>
      <c r="GA173" s="202"/>
      <c r="GB173" s="202"/>
    </row>
    <row r="174" spans="1:184" x14ac:dyDescent="0.2">
      <c r="A174" s="205" t="str">
        <f t="shared" si="2"/>
        <v/>
      </c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  <c r="BF174" s="202"/>
      <c r="BG174" s="202"/>
      <c r="BH174" s="202"/>
      <c r="BI174" s="202"/>
      <c r="BJ174" s="202"/>
      <c r="BK174" s="202"/>
      <c r="BL174" s="202"/>
      <c r="BM174" s="202"/>
      <c r="BN174" s="202"/>
      <c r="BO174" s="202"/>
      <c r="BP174" s="202"/>
      <c r="BQ174" s="202"/>
      <c r="BR174" s="202"/>
      <c r="BS174" s="202"/>
      <c r="BT174" s="202"/>
      <c r="BU174" s="202"/>
      <c r="BV174" s="202"/>
      <c r="BW174" s="202"/>
      <c r="BX174" s="202"/>
      <c r="BY174" s="202"/>
      <c r="BZ174" s="202"/>
      <c r="CA174" s="202"/>
      <c r="CB174" s="202"/>
      <c r="CC174" s="202"/>
      <c r="CD174" s="202"/>
      <c r="CE174" s="202"/>
      <c r="CF174" s="202"/>
      <c r="CG174" s="202"/>
      <c r="CH174" s="202"/>
      <c r="CI174" s="202"/>
      <c r="CJ174" s="202"/>
      <c r="CK174" s="202"/>
      <c r="CL174" s="202"/>
      <c r="CM174" s="202"/>
      <c r="CN174" s="202"/>
      <c r="CO174" s="202"/>
      <c r="CP174" s="202"/>
      <c r="CQ174" s="202"/>
      <c r="CR174" s="202"/>
      <c r="CS174" s="202"/>
      <c r="CT174" s="202"/>
      <c r="CU174" s="202"/>
      <c r="CV174" s="202"/>
      <c r="CW174" s="202"/>
      <c r="CX174" s="202"/>
      <c r="CY174" s="202"/>
      <c r="CZ174" s="202"/>
      <c r="DA174" s="202"/>
      <c r="DB174" s="202"/>
      <c r="DC174" s="202"/>
      <c r="DD174" s="202"/>
      <c r="DE174" s="202"/>
      <c r="DF174" s="202"/>
      <c r="DG174" s="202"/>
      <c r="DH174" s="202"/>
      <c r="DI174" s="202"/>
      <c r="DJ174" s="202"/>
      <c r="DK174" s="202"/>
      <c r="DL174" s="202"/>
      <c r="DM174" s="202"/>
      <c r="DN174" s="202"/>
      <c r="DO174" s="202"/>
      <c r="DP174" s="202"/>
      <c r="DQ174" s="202"/>
      <c r="DR174" s="202"/>
      <c r="DS174" s="202"/>
      <c r="DT174" s="202"/>
      <c r="DU174" s="202"/>
      <c r="DV174" s="202"/>
      <c r="DW174" s="202"/>
      <c r="DX174" s="202"/>
      <c r="DY174" s="202"/>
      <c r="DZ174" s="202"/>
      <c r="EA174" s="202"/>
      <c r="EB174" s="202"/>
      <c r="EC174" s="202"/>
      <c r="ED174" s="202"/>
      <c r="EE174" s="202"/>
      <c r="EF174" s="202"/>
      <c r="EG174" s="202"/>
      <c r="EH174" s="202"/>
      <c r="EI174" s="202"/>
      <c r="EJ174" s="202"/>
      <c r="EK174" s="202"/>
      <c r="EL174" s="202"/>
      <c r="EM174" s="202"/>
      <c r="EN174" s="202"/>
      <c r="EO174" s="202"/>
      <c r="EP174" s="202"/>
      <c r="EQ174" s="202"/>
      <c r="ER174" s="202"/>
      <c r="ES174" s="202"/>
      <c r="ET174" s="202"/>
      <c r="EU174" s="202"/>
      <c r="EV174" s="202"/>
      <c r="EW174" s="202"/>
      <c r="EX174" s="202"/>
      <c r="EY174" s="202"/>
      <c r="EZ174" s="202"/>
      <c r="FA174" s="202"/>
      <c r="FB174" s="202"/>
      <c r="FC174" s="202"/>
      <c r="FD174" s="202"/>
      <c r="FE174" s="202"/>
      <c r="FF174" s="202"/>
      <c r="FG174" s="202"/>
      <c r="FH174" s="202"/>
      <c r="FI174" s="202"/>
      <c r="FJ174" s="202"/>
      <c r="FK174" s="202"/>
      <c r="FL174" s="202"/>
      <c r="FM174" s="202"/>
      <c r="FN174" s="202"/>
      <c r="FO174" s="202"/>
      <c r="FP174" s="202"/>
      <c r="FQ174" s="202"/>
      <c r="FR174" s="202"/>
      <c r="FS174" s="202"/>
      <c r="FT174" s="202"/>
      <c r="FU174" s="202"/>
      <c r="FV174" s="202"/>
      <c r="FW174" s="202"/>
      <c r="FX174" s="202"/>
      <c r="FY174" s="202"/>
      <c r="FZ174" s="202"/>
      <c r="GA174" s="202"/>
      <c r="GB174" s="202"/>
    </row>
    <row r="175" spans="1:184" x14ac:dyDescent="0.2">
      <c r="A175" s="205" t="str">
        <f t="shared" si="2"/>
        <v/>
      </c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  <c r="BG175" s="202"/>
      <c r="BH175" s="202"/>
      <c r="BI175" s="202"/>
      <c r="BJ175" s="202"/>
      <c r="BK175" s="202"/>
      <c r="BL175" s="202"/>
      <c r="BM175" s="202"/>
      <c r="BN175" s="202"/>
      <c r="BO175" s="202"/>
      <c r="BP175" s="202"/>
      <c r="BQ175" s="202"/>
      <c r="BR175" s="202"/>
      <c r="BS175" s="202"/>
      <c r="BT175" s="202"/>
      <c r="BU175" s="202"/>
      <c r="BV175" s="202"/>
      <c r="BW175" s="202"/>
      <c r="BX175" s="202"/>
      <c r="BY175" s="202"/>
      <c r="BZ175" s="202"/>
      <c r="CA175" s="202"/>
      <c r="CB175" s="202"/>
      <c r="CC175" s="202"/>
      <c r="CD175" s="202"/>
      <c r="CE175" s="202"/>
      <c r="CF175" s="202"/>
      <c r="CG175" s="202"/>
      <c r="CH175" s="202"/>
      <c r="CI175" s="202"/>
      <c r="CJ175" s="202"/>
      <c r="CK175" s="202"/>
      <c r="CL175" s="202"/>
      <c r="CM175" s="202"/>
      <c r="CN175" s="202"/>
      <c r="CO175" s="202"/>
      <c r="CP175" s="202"/>
      <c r="CQ175" s="202"/>
      <c r="CR175" s="202"/>
      <c r="CS175" s="202"/>
      <c r="CT175" s="202"/>
      <c r="CU175" s="202"/>
      <c r="CV175" s="202"/>
      <c r="CW175" s="202"/>
      <c r="CX175" s="202"/>
      <c r="CY175" s="202"/>
      <c r="CZ175" s="202"/>
      <c r="DA175" s="202"/>
      <c r="DB175" s="202"/>
      <c r="DC175" s="202"/>
      <c r="DD175" s="202"/>
      <c r="DE175" s="202"/>
      <c r="DF175" s="202"/>
      <c r="DG175" s="202"/>
      <c r="DH175" s="202"/>
      <c r="DI175" s="202"/>
      <c r="DJ175" s="202"/>
      <c r="DK175" s="202"/>
      <c r="DL175" s="202"/>
      <c r="DM175" s="202"/>
      <c r="DN175" s="202"/>
      <c r="DO175" s="202"/>
      <c r="DP175" s="202"/>
      <c r="DQ175" s="202"/>
      <c r="DR175" s="202"/>
      <c r="DS175" s="202"/>
      <c r="DT175" s="202"/>
      <c r="DU175" s="202"/>
      <c r="DV175" s="202"/>
      <c r="DW175" s="202"/>
      <c r="DX175" s="202"/>
      <c r="DY175" s="202"/>
      <c r="DZ175" s="202"/>
      <c r="EA175" s="202"/>
      <c r="EB175" s="202"/>
      <c r="EC175" s="202"/>
      <c r="ED175" s="202"/>
      <c r="EE175" s="202"/>
      <c r="EF175" s="202"/>
      <c r="EG175" s="202"/>
      <c r="EH175" s="202"/>
      <c r="EI175" s="202"/>
      <c r="EJ175" s="202"/>
      <c r="EK175" s="202"/>
      <c r="EL175" s="202"/>
      <c r="EM175" s="202"/>
      <c r="EN175" s="202"/>
      <c r="EO175" s="202"/>
      <c r="EP175" s="202"/>
      <c r="EQ175" s="202"/>
      <c r="ER175" s="202"/>
      <c r="ES175" s="202"/>
      <c r="ET175" s="202"/>
      <c r="EU175" s="202"/>
      <c r="EV175" s="202"/>
      <c r="EW175" s="202"/>
      <c r="EX175" s="202"/>
      <c r="EY175" s="202"/>
      <c r="EZ175" s="202"/>
      <c r="FA175" s="202"/>
      <c r="FB175" s="202"/>
      <c r="FC175" s="202"/>
      <c r="FD175" s="202"/>
      <c r="FE175" s="202"/>
      <c r="FF175" s="202"/>
      <c r="FG175" s="202"/>
      <c r="FH175" s="202"/>
      <c r="FI175" s="202"/>
      <c r="FJ175" s="202"/>
      <c r="FK175" s="202"/>
      <c r="FL175" s="202"/>
      <c r="FM175" s="202"/>
      <c r="FN175" s="202"/>
      <c r="FO175" s="202"/>
      <c r="FP175" s="202"/>
      <c r="FQ175" s="202"/>
      <c r="FR175" s="202"/>
      <c r="FS175" s="202"/>
      <c r="FT175" s="202"/>
      <c r="FU175" s="202"/>
      <c r="FV175" s="202"/>
      <c r="FW175" s="202"/>
      <c r="FX175" s="202"/>
      <c r="FY175" s="202"/>
      <c r="FZ175" s="202"/>
      <c r="GA175" s="202"/>
      <c r="GB175" s="202"/>
    </row>
    <row r="176" spans="1:184" x14ac:dyDescent="0.2">
      <c r="A176" s="205" t="str">
        <f t="shared" si="2"/>
        <v/>
      </c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  <c r="BF176" s="202"/>
      <c r="BG176" s="202"/>
      <c r="BH176" s="202"/>
      <c r="BI176" s="202"/>
      <c r="BJ176" s="202"/>
      <c r="BK176" s="202"/>
      <c r="BL176" s="202"/>
      <c r="BM176" s="202"/>
      <c r="BN176" s="202"/>
      <c r="BO176" s="202"/>
      <c r="BP176" s="202"/>
      <c r="BQ176" s="202"/>
      <c r="BR176" s="202"/>
      <c r="BS176" s="202"/>
      <c r="BT176" s="202"/>
      <c r="BU176" s="202"/>
      <c r="BV176" s="202"/>
      <c r="BW176" s="202"/>
      <c r="BX176" s="202"/>
      <c r="BY176" s="202"/>
      <c r="BZ176" s="202"/>
      <c r="CA176" s="202"/>
      <c r="CB176" s="202"/>
      <c r="CC176" s="202"/>
      <c r="CD176" s="202"/>
      <c r="CE176" s="202"/>
      <c r="CF176" s="202"/>
      <c r="CG176" s="202"/>
      <c r="CH176" s="202"/>
      <c r="CI176" s="202"/>
      <c r="CJ176" s="202"/>
      <c r="CK176" s="202"/>
      <c r="CL176" s="202"/>
      <c r="CM176" s="202"/>
      <c r="CN176" s="202"/>
      <c r="CO176" s="202"/>
      <c r="CP176" s="202"/>
      <c r="CQ176" s="202"/>
      <c r="CR176" s="202"/>
      <c r="CS176" s="202"/>
      <c r="CT176" s="202"/>
      <c r="CU176" s="202"/>
      <c r="CV176" s="202"/>
      <c r="CW176" s="202"/>
      <c r="CX176" s="202"/>
      <c r="CY176" s="202"/>
      <c r="CZ176" s="202"/>
      <c r="DA176" s="202"/>
      <c r="DB176" s="202"/>
      <c r="DC176" s="202"/>
      <c r="DD176" s="202"/>
      <c r="DE176" s="202"/>
      <c r="DF176" s="202"/>
      <c r="DG176" s="202"/>
      <c r="DH176" s="202"/>
      <c r="DI176" s="202"/>
      <c r="DJ176" s="202"/>
      <c r="DK176" s="202"/>
      <c r="DL176" s="202"/>
      <c r="DM176" s="202"/>
      <c r="DN176" s="202"/>
      <c r="DO176" s="202"/>
      <c r="DP176" s="202"/>
      <c r="DQ176" s="202"/>
      <c r="DR176" s="202"/>
      <c r="DS176" s="202"/>
      <c r="DT176" s="202"/>
      <c r="DU176" s="202"/>
      <c r="DV176" s="202"/>
      <c r="DW176" s="202"/>
      <c r="DX176" s="202"/>
      <c r="DY176" s="202"/>
      <c r="DZ176" s="202"/>
      <c r="EA176" s="202"/>
      <c r="EB176" s="202"/>
      <c r="EC176" s="202"/>
      <c r="ED176" s="202"/>
      <c r="EE176" s="202"/>
      <c r="EF176" s="202"/>
      <c r="EG176" s="202"/>
      <c r="EH176" s="202"/>
      <c r="EI176" s="202"/>
      <c r="EJ176" s="202"/>
      <c r="EK176" s="202"/>
      <c r="EL176" s="202"/>
      <c r="EM176" s="202"/>
      <c r="EN176" s="202"/>
      <c r="EO176" s="202"/>
      <c r="EP176" s="202"/>
      <c r="EQ176" s="202"/>
      <c r="ER176" s="202"/>
      <c r="ES176" s="202"/>
      <c r="ET176" s="202"/>
      <c r="EU176" s="202"/>
      <c r="EV176" s="202"/>
      <c r="EW176" s="202"/>
      <c r="EX176" s="202"/>
      <c r="EY176" s="202"/>
      <c r="EZ176" s="202"/>
      <c r="FA176" s="202"/>
      <c r="FB176" s="202"/>
      <c r="FC176" s="202"/>
      <c r="FD176" s="202"/>
      <c r="FE176" s="202"/>
      <c r="FF176" s="202"/>
      <c r="FG176" s="202"/>
      <c r="FH176" s="202"/>
      <c r="FI176" s="202"/>
      <c r="FJ176" s="202"/>
      <c r="FK176" s="202"/>
      <c r="FL176" s="202"/>
      <c r="FM176" s="202"/>
      <c r="FN176" s="202"/>
      <c r="FO176" s="202"/>
      <c r="FP176" s="202"/>
      <c r="FQ176" s="202"/>
      <c r="FR176" s="202"/>
      <c r="FS176" s="202"/>
      <c r="FT176" s="202"/>
      <c r="FU176" s="202"/>
      <c r="FV176" s="202"/>
      <c r="FW176" s="202"/>
      <c r="FX176" s="202"/>
      <c r="FY176" s="202"/>
      <c r="FZ176" s="202"/>
      <c r="GA176" s="202"/>
      <c r="GB176" s="202"/>
    </row>
    <row r="177" spans="1:184" x14ac:dyDescent="0.2">
      <c r="A177" s="205" t="str">
        <f t="shared" si="2"/>
        <v/>
      </c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  <c r="BF177" s="202"/>
      <c r="BG177" s="202"/>
      <c r="BH177" s="202"/>
      <c r="BI177" s="202"/>
      <c r="BJ177" s="202"/>
      <c r="BK177" s="202"/>
      <c r="BL177" s="202"/>
      <c r="BM177" s="202"/>
      <c r="BN177" s="202"/>
      <c r="BO177" s="202"/>
      <c r="BP177" s="202"/>
      <c r="BQ177" s="202"/>
      <c r="BR177" s="202"/>
      <c r="BS177" s="202"/>
      <c r="BT177" s="202"/>
      <c r="BU177" s="202"/>
      <c r="BV177" s="202"/>
      <c r="BW177" s="202"/>
      <c r="BX177" s="202"/>
      <c r="BY177" s="202"/>
      <c r="BZ177" s="202"/>
      <c r="CA177" s="202"/>
      <c r="CB177" s="202"/>
      <c r="CC177" s="202"/>
      <c r="CD177" s="202"/>
      <c r="CE177" s="202"/>
      <c r="CF177" s="202"/>
      <c r="CG177" s="202"/>
      <c r="CH177" s="202"/>
      <c r="CI177" s="202"/>
      <c r="CJ177" s="202"/>
      <c r="CK177" s="202"/>
      <c r="CL177" s="202"/>
      <c r="CM177" s="202"/>
      <c r="CN177" s="202"/>
      <c r="CO177" s="202"/>
      <c r="CP177" s="202"/>
      <c r="CQ177" s="202"/>
      <c r="CR177" s="202"/>
      <c r="CS177" s="202"/>
      <c r="CT177" s="202"/>
      <c r="CU177" s="202"/>
      <c r="CV177" s="202"/>
      <c r="CW177" s="202"/>
      <c r="CX177" s="202"/>
      <c r="CY177" s="202"/>
      <c r="CZ177" s="202"/>
      <c r="DA177" s="202"/>
      <c r="DB177" s="202"/>
      <c r="DC177" s="202"/>
      <c r="DD177" s="202"/>
      <c r="DE177" s="202"/>
      <c r="DF177" s="202"/>
      <c r="DG177" s="202"/>
      <c r="DH177" s="202"/>
      <c r="DI177" s="202"/>
      <c r="DJ177" s="202"/>
      <c r="DK177" s="202"/>
      <c r="DL177" s="202"/>
      <c r="DM177" s="202"/>
      <c r="DN177" s="202"/>
      <c r="DO177" s="202"/>
      <c r="DP177" s="202"/>
      <c r="DQ177" s="202"/>
      <c r="DR177" s="202"/>
      <c r="DS177" s="202"/>
      <c r="DT177" s="202"/>
      <c r="DU177" s="202"/>
      <c r="DV177" s="202"/>
      <c r="DW177" s="202"/>
      <c r="DX177" s="202"/>
      <c r="DY177" s="202"/>
      <c r="DZ177" s="202"/>
      <c r="EA177" s="202"/>
      <c r="EB177" s="202"/>
      <c r="EC177" s="202"/>
      <c r="ED177" s="202"/>
      <c r="EE177" s="202"/>
      <c r="EF177" s="202"/>
      <c r="EG177" s="202"/>
      <c r="EH177" s="202"/>
      <c r="EI177" s="202"/>
      <c r="EJ177" s="202"/>
      <c r="EK177" s="202"/>
      <c r="EL177" s="202"/>
      <c r="EM177" s="202"/>
      <c r="EN177" s="202"/>
      <c r="EO177" s="202"/>
      <c r="EP177" s="202"/>
      <c r="EQ177" s="202"/>
      <c r="ER177" s="202"/>
      <c r="ES177" s="202"/>
      <c r="ET177" s="202"/>
      <c r="EU177" s="202"/>
      <c r="EV177" s="202"/>
      <c r="EW177" s="202"/>
      <c r="EX177" s="202"/>
      <c r="EY177" s="202"/>
      <c r="EZ177" s="202"/>
      <c r="FA177" s="202"/>
      <c r="FB177" s="202"/>
      <c r="FC177" s="202"/>
      <c r="FD177" s="202"/>
      <c r="FE177" s="202"/>
      <c r="FF177" s="202"/>
      <c r="FG177" s="202"/>
      <c r="FH177" s="202"/>
      <c r="FI177" s="202"/>
      <c r="FJ177" s="202"/>
      <c r="FK177" s="202"/>
      <c r="FL177" s="202"/>
      <c r="FM177" s="202"/>
      <c r="FN177" s="202"/>
      <c r="FO177" s="202"/>
      <c r="FP177" s="202"/>
      <c r="FQ177" s="202"/>
      <c r="FR177" s="202"/>
      <c r="FS177" s="202"/>
      <c r="FT177" s="202"/>
      <c r="FU177" s="202"/>
      <c r="FV177" s="202"/>
      <c r="FW177" s="202"/>
      <c r="FX177" s="202"/>
      <c r="FY177" s="202"/>
      <c r="FZ177" s="202"/>
      <c r="GA177" s="202"/>
      <c r="GB177" s="202"/>
    </row>
    <row r="178" spans="1:184" x14ac:dyDescent="0.2">
      <c r="A178" s="205" t="str">
        <f t="shared" si="2"/>
        <v/>
      </c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  <c r="BF178" s="202"/>
      <c r="BG178" s="202"/>
      <c r="BH178" s="202"/>
      <c r="BI178" s="202"/>
      <c r="BJ178" s="202"/>
      <c r="BK178" s="202"/>
      <c r="BL178" s="202"/>
      <c r="BM178" s="202"/>
      <c r="BN178" s="202"/>
      <c r="BO178" s="202"/>
      <c r="BP178" s="202"/>
      <c r="BQ178" s="202"/>
      <c r="BR178" s="202"/>
      <c r="BS178" s="202"/>
      <c r="BT178" s="202"/>
      <c r="BU178" s="202"/>
      <c r="BV178" s="202"/>
      <c r="BW178" s="202"/>
      <c r="BX178" s="202"/>
      <c r="BY178" s="202"/>
      <c r="BZ178" s="202"/>
      <c r="CA178" s="202"/>
      <c r="CB178" s="202"/>
      <c r="CC178" s="202"/>
      <c r="CD178" s="202"/>
      <c r="CE178" s="202"/>
      <c r="CF178" s="202"/>
      <c r="CG178" s="202"/>
      <c r="CH178" s="202"/>
      <c r="CI178" s="202"/>
      <c r="CJ178" s="202"/>
      <c r="CK178" s="202"/>
      <c r="CL178" s="202"/>
      <c r="CM178" s="202"/>
      <c r="CN178" s="202"/>
      <c r="CO178" s="202"/>
      <c r="CP178" s="202"/>
      <c r="CQ178" s="202"/>
      <c r="CR178" s="202"/>
      <c r="CS178" s="202"/>
      <c r="CT178" s="202"/>
      <c r="CU178" s="202"/>
      <c r="CV178" s="202"/>
      <c r="CW178" s="202"/>
      <c r="CX178" s="202"/>
      <c r="CY178" s="202"/>
      <c r="CZ178" s="202"/>
      <c r="DA178" s="202"/>
      <c r="DB178" s="202"/>
      <c r="DC178" s="202"/>
      <c r="DD178" s="202"/>
      <c r="DE178" s="202"/>
      <c r="DF178" s="202"/>
      <c r="DG178" s="202"/>
      <c r="DH178" s="202"/>
      <c r="DI178" s="202"/>
      <c r="DJ178" s="202"/>
      <c r="DK178" s="202"/>
      <c r="DL178" s="202"/>
      <c r="DM178" s="202"/>
      <c r="DN178" s="202"/>
      <c r="DO178" s="202"/>
      <c r="DP178" s="202"/>
      <c r="DQ178" s="202"/>
      <c r="DR178" s="202"/>
      <c r="DS178" s="202"/>
      <c r="DT178" s="202"/>
      <c r="DU178" s="202"/>
      <c r="DV178" s="202"/>
      <c r="DW178" s="202"/>
      <c r="DX178" s="202"/>
      <c r="DY178" s="202"/>
      <c r="DZ178" s="202"/>
      <c r="EA178" s="202"/>
      <c r="EB178" s="202"/>
      <c r="EC178" s="202"/>
      <c r="ED178" s="202"/>
      <c r="EE178" s="202"/>
      <c r="EF178" s="202"/>
      <c r="EG178" s="202"/>
      <c r="EH178" s="202"/>
      <c r="EI178" s="202"/>
      <c r="EJ178" s="202"/>
      <c r="EK178" s="202"/>
      <c r="EL178" s="202"/>
      <c r="EM178" s="202"/>
      <c r="EN178" s="202"/>
      <c r="EO178" s="202"/>
      <c r="EP178" s="202"/>
      <c r="EQ178" s="202"/>
      <c r="ER178" s="202"/>
      <c r="ES178" s="202"/>
      <c r="ET178" s="202"/>
      <c r="EU178" s="202"/>
      <c r="EV178" s="202"/>
      <c r="EW178" s="202"/>
      <c r="EX178" s="202"/>
      <c r="EY178" s="202"/>
      <c r="EZ178" s="202"/>
      <c r="FA178" s="202"/>
      <c r="FB178" s="202"/>
      <c r="FC178" s="202"/>
      <c r="FD178" s="202"/>
      <c r="FE178" s="202"/>
      <c r="FF178" s="202"/>
      <c r="FG178" s="202"/>
      <c r="FH178" s="202"/>
      <c r="FI178" s="202"/>
      <c r="FJ178" s="202"/>
      <c r="FK178" s="202"/>
      <c r="FL178" s="202"/>
      <c r="FM178" s="202"/>
      <c r="FN178" s="202"/>
      <c r="FO178" s="202"/>
      <c r="FP178" s="202"/>
      <c r="FQ178" s="202"/>
      <c r="FR178" s="202"/>
      <c r="FS178" s="202"/>
      <c r="FT178" s="202"/>
      <c r="FU178" s="202"/>
      <c r="FV178" s="202"/>
      <c r="FW178" s="202"/>
      <c r="FX178" s="202"/>
      <c r="FY178" s="202"/>
      <c r="FZ178" s="202"/>
      <c r="GA178" s="202"/>
      <c r="GB178" s="202"/>
    </row>
    <row r="179" spans="1:184" x14ac:dyDescent="0.2">
      <c r="A179" s="205" t="str">
        <f t="shared" si="2"/>
        <v/>
      </c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  <c r="BF179" s="202"/>
      <c r="BG179" s="202"/>
      <c r="BH179" s="202"/>
      <c r="BI179" s="202"/>
      <c r="BJ179" s="202"/>
      <c r="BK179" s="202"/>
      <c r="BL179" s="202"/>
      <c r="BM179" s="202"/>
      <c r="BN179" s="202"/>
      <c r="BO179" s="202"/>
      <c r="BP179" s="202"/>
      <c r="BQ179" s="202"/>
      <c r="BR179" s="202"/>
      <c r="BS179" s="202"/>
      <c r="BT179" s="202"/>
      <c r="BU179" s="202"/>
      <c r="BV179" s="202"/>
      <c r="BW179" s="202"/>
      <c r="BX179" s="202"/>
      <c r="BY179" s="202"/>
      <c r="BZ179" s="202"/>
      <c r="CA179" s="202"/>
      <c r="CB179" s="202"/>
      <c r="CC179" s="202"/>
      <c r="CD179" s="202"/>
      <c r="CE179" s="202"/>
      <c r="CF179" s="202"/>
      <c r="CG179" s="202"/>
      <c r="CH179" s="202"/>
      <c r="CI179" s="202"/>
      <c r="CJ179" s="202"/>
      <c r="CK179" s="202"/>
      <c r="CL179" s="202"/>
      <c r="CM179" s="202"/>
      <c r="CN179" s="202"/>
      <c r="CO179" s="202"/>
      <c r="CP179" s="202"/>
      <c r="CQ179" s="202"/>
      <c r="CR179" s="202"/>
      <c r="CS179" s="202"/>
      <c r="CT179" s="202"/>
      <c r="CU179" s="202"/>
      <c r="CV179" s="202"/>
      <c r="CW179" s="202"/>
      <c r="CX179" s="202"/>
      <c r="CY179" s="202"/>
      <c r="CZ179" s="202"/>
      <c r="DA179" s="202"/>
      <c r="DB179" s="202"/>
      <c r="DC179" s="202"/>
      <c r="DD179" s="202"/>
      <c r="DE179" s="202"/>
      <c r="DF179" s="202"/>
      <c r="DG179" s="202"/>
      <c r="DH179" s="202"/>
      <c r="DI179" s="202"/>
      <c r="DJ179" s="202"/>
      <c r="DK179" s="202"/>
      <c r="DL179" s="202"/>
      <c r="DM179" s="202"/>
      <c r="DN179" s="202"/>
      <c r="DO179" s="202"/>
      <c r="DP179" s="202"/>
      <c r="DQ179" s="202"/>
      <c r="DR179" s="202"/>
      <c r="DS179" s="202"/>
      <c r="DT179" s="202"/>
      <c r="DU179" s="202"/>
      <c r="DV179" s="202"/>
      <c r="DW179" s="202"/>
      <c r="DX179" s="202"/>
      <c r="DY179" s="202"/>
      <c r="DZ179" s="202"/>
      <c r="EA179" s="202"/>
      <c r="EB179" s="202"/>
      <c r="EC179" s="202"/>
      <c r="ED179" s="202"/>
      <c r="EE179" s="202"/>
      <c r="EF179" s="202"/>
      <c r="EG179" s="202"/>
      <c r="EH179" s="202"/>
      <c r="EI179" s="202"/>
      <c r="EJ179" s="202"/>
      <c r="EK179" s="202"/>
      <c r="EL179" s="202"/>
      <c r="EM179" s="202"/>
      <c r="EN179" s="202"/>
      <c r="EO179" s="202"/>
      <c r="EP179" s="202"/>
      <c r="EQ179" s="202"/>
      <c r="ER179" s="202"/>
      <c r="ES179" s="202"/>
      <c r="ET179" s="202"/>
      <c r="EU179" s="202"/>
      <c r="EV179" s="202"/>
      <c r="EW179" s="202"/>
      <c r="EX179" s="202"/>
      <c r="EY179" s="202"/>
      <c r="EZ179" s="202"/>
      <c r="FA179" s="202"/>
      <c r="FB179" s="202"/>
      <c r="FC179" s="202"/>
      <c r="FD179" s="202"/>
      <c r="FE179" s="202"/>
      <c r="FF179" s="202"/>
      <c r="FG179" s="202"/>
      <c r="FH179" s="202"/>
      <c r="FI179" s="202"/>
      <c r="FJ179" s="202"/>
      <c r="FK179" s="202"/>
      <c r="FL179" s="202"/>
      <c r="FM179" s="202"/>
      <c r="FN179" s="202"/>
      <c r="FO179" s="202"/>
      <c r="FP179" s="202"/>
      <c r="FQ179" s="202"/>
      <c r="FR179" s="202"/>
      <c r="FS179" s="202"/>
      <c r="FT179" s="202"/>
      <c r="FU179" s="202"/>
      <c r="FV179" s="202"/>
      <c r="FW179" s="202"/>
      <c r="FX179" s="202"/>
      <c r="FY179" s="202"/>
      <c r="FZ179" s="202"/>
      <c r="GA179" s="202"/>
      <c r="GB179" s="202"/>
    </row>
    <row r="180" spans="1:184" x14ac:dyDescent="0.2">
      <c r="A180" s="205" t="str">
        <f t="shared" si="2"/>
        <v/>
      </c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  <c r="BF180" s="202"/>
      <c r="BG180" s="202"/>
      <c r="BH180" s="202"/>
      <c r="BI180" s="202"/>
      <c r="BJ180" s="202"/>
      <c r="BK180" s="202"/>
      <c r="BL180" s="202"/>
      <c r="BM180" s="202"/>
      <c r="BN180" s="202"/>
      <c r="BO180" s="202"/>
      <c r="BP180" s="202"/>
      <c r="BQ180" s="202"/>
      <c r="BR180" s="202"/>
      <c r="BS180" s="202"/>
      <c r="BT180" s="202"/>
      <c r="BU180" s="202"/>
      <c r="BV180" s="202"/>
      <c r="BW180" s="202"/>
      <c r="BX180" s="202"/>
      <c r="BY180" s="202"/>
      <c r="BZ180" s="202"/>
      <c r="CA180" s="202"/>
      <c r="CB180" s="202"/>
      <c r="CC180" s="202"/>
      <c r="CD180" s="202"/>
      <c r="CE180" s="202"/>
      <c r="CF180" s="202"/>
      <c r="CG180" s="202"/>
      <c r="CH180" s="202"/>
      <c r="CI180" s="202"/>
      <c r="CJ180" s="202"/>
      <c r="CK180" s="202"/>
      <c r="CL180" s="202"/>
      <c r="CM180" s="202"/>
      <c r="CN180" s="202"/>
      <c r="CO180" s="202"/>
      <c r="CP180" s="202"/>
      <c r="CQ180" s="202"/>
      <c r="CR180" s="202"/>
      <c r="CS180" s="202"/>
      <c r="CT180" s="202"/>
      <c r="CU180" s="202"/>
      <c r="CV180" s="202"/>
      <c r="CW180" s="202"/>
      <c r="CX180" s="202"/>
      <c r="CY180" s="202"/>
      <c r="CZ180" s="202"/>
      <c r="DA180" s="202"/>
      <c r="DB180" s="202"/>
      <c r="DC180" s="202"/>
      <c r="DD180" s="202"/>
      <c r="DE180" s="202"/>
      <c r="DF180" s="202"/>
      <c r="DG180" s="202"/>
      <c r="DH180" s="202"/>
      <c r="DI180" s="202"/>
      <c r="DJ180" s="202"/>
      <c r="DK180" s="202"/>
      <c r="DL180" s="202"/>
      <c r="DM180" s="202"/>
      <c r="DN180" s="202"/>
      <c r="DO180" s="202"/>
      <c r="DP180" s="202"/>
      <c r="DQ180" s="202"/>
      <c r="DR180" s="202"/>
      <c r="DS180" s="202"/>
      <c r="DT180" s="202"/>
      <c r="DU180" s="202"/>
      <c r="DV180" s="202"/>
      <c r="DW180" s="202"/>
      <c r="DX180" s="202"/>
      <c r="DY180" s="202"/>
      <c r="DZ180" s="202"/>
      <c r="EA180" s="202"/>
      <c r="EB180" s="202"/>
      <c r="EC180" s="202"/>
      <c r="ED180" s="202"/>
      <c r="EE180" s="202"/>
      <c r="EF180" s="202"/>
      <c r="EG180" s="202"/>
      <c r="EH180" s="202"/>
      <c r="EI180" s="202"/>
      <c r="EJ180" s="202"/>
      <c r="EK180" s="202"/>
      <c r="EL180" s="202"/>
      <c r="EM180" s="202"/>
      <c r="EN180" s="202"/>
      <c r="EO180" s="202"/>
      <c r="EP180" s="202"/>
      <c r="EQ180" s="202"/>
      <c r="ER180" s="202"/>
      <c r="ES180" s="202"/>
      <c r="ET180" s="202"/>
      <c r="EU180" s="202"/>
      <c r="EV180" s="202"/>
      <c r="EW180" s="202"/>
      <c r="EX180" s="202"/>
      <c r="EY180" s="202"/>
      <c r="EZ180" s="202"/>
      <c r="FA180" s="202"/>
      <c r="FB180" s="202"/>
      <c r="FC180" s="202"/>
      <c r="FD180" s="202"/>
      <c r="FE180" s="202"/>
      <c r="FF180" s="202"/>
      <c r="FG180" s="202"/>
      <c r="FH180" s="202"/>
      <c r="FI180" s="202"/>
      <c r="FJ180" s="202"/>
      <c r="FK180" s="202"/>
      <c r="FL180" s="202"/>
      <c r="FM180" s="202"/>
      <c r="FN180" s="202"/>
      <c r="FO180" s="202"/>
      <c r="FP180" s="202"/>
      <c r="FQ180" s="202"/>
      <c r="FR180" s="202"/>
      <c r="FS180" s="202"/>
      <c r="FT180" s="202"/>
      <c r="FU180" s="202"/>
      <c r="FV180" s="202"/>
      <c r="FW180" s="202"/>
      <c r="FX180" s="202"/>
      <c r="FY180" s="202"/>
      <c r="FZ180" s="202"/>
      <c r="GA180" s="202"/>
      <c r="GB180" s="202"/>
    </row>
    <row r="181" spans="1:184" x14ac:dyDescent="0.2">
      <c r="A181" s="205" t="str">
        <f t="shared" si="2"/>
        <v/>
      </c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  <c r="BF181" s="202"/>
      <c r="BG181" s="202"/>
      <c r="BH181" s="202"/>
      <c r="BI181" s="202"/>
      <c r="BJ181" s="202"/>
      <c r="BK181" s="202"/>
      <c r="BL181" s="202"/>
      <c r="BM181" s="202"/>
      <c r="BN181" s="202"/>
      <c r="BO181" s="202"/>
      <c r="BP181" s="202"/>
      <c r="BQ181" s="202"/>
      <c r="BR181" s="202"/>
      <c r="BS181" s="202"/>
      <c r="BT181" s="202"/>
      <c r="BU181" s="202"/>
      <c r="BV181" s="202"/>
      <c r="BW181" s="202"/>
      <c r="BX181" s="202"/>
      <c r="BY181" s="202"/>
      <c r="BZ181" s="202"/>
      <c r="CA181" s="202"/>
      <c r="CB181" s="202"/>
      <c r="CC181" s="202"/>
      <c r="CD181" s="202"/>
      <c r="CE181" s="202"/>
      <c r="CF181" s="202"/>
      <c r="CG181" s="202"/>
      <c r="CH181" s="202"/>
      <c r="CI181" s="202"/>
      <c r="CJ181" s="202"/>
      <c r="CK181" s="202"/>
      <c r="CL181" s="202"/>
      <c r="CM181" s="202"/>
      <c r="CN181" s="202"/>
      <c r="CO181" s="202"/>
      <c r="CP181" s="202"/>
      <c r="CQ181" s="202"/>
      <c r="CR181" s="202"/>
      <c r="CS181" s="202"/>
      <c r="CT181" s="202"/>
      <c r="CU181" s="202"/>
      <c r="CV181" s="202"/>
      <c r="CW181" s="202"/>
      <c r="CX181" s="202"/>
      <c r="CY181" s="202"/>
      <c r="CZ181" s="202"/>
      <c r="DA181" s="202"/>
      <c r="DB181" s="202"/>
      <c r="DC181" s="202"/>
      <c r="DD181" s="202"/>
      <c r="DE181" s="202"/>
      <c r="DF181" s="202"/>
      <c r="DG181" s="202"/>
      <c r="DH181" s="202"/>
      <c r="DI181" s="202"/>
      <c r="DJ181" s="202"/>
      <c r="DK181" s="202"/>
      <c r="DL181" s="202"/>
      <c r="DM181" s="202"/>
      <c r="DN181" s="202"/>
      <c r="DO181" s="202"/>
      <c r="DP181" s="202"/>
      <c r="DQ181" s="202"/>
      <c r="DR181" s="202"/>
      <c r="DS181" s="202"/>
      <c r="DT181" s="202"/>
      <c r="DU181" s="202"/>
      <c r="DV181" s="202"/>
      <c r="DW181" s="202"/>
      <c r="DX181" s="202"/>
      <c r="DY181" s="202"/>
      <c r="DZ181" s="202"/>
      <c r="EA181" s="202"/>
      <c r="EB181" s="202"/>
      <c r="EC181" s="202"/>
      <c r="ED181" s="202"/>
      <c r="EE181" s="202"/>
      <c r="EF181" s="202"/>
      <c r="EG181" s="202"/>
      <c r="EH181" s="202"/>
      <c r="EI181" s="202"/>
      <c r="EJ181" s="202"/>
      <c r="EK181" s="202"/>
      <c r="EL181" s="202"/>
      <c r="EM181" s="202"/>
      <c r="EN181" s="202"/>
      <c r="EO181" s="202"/>
      <c r="EP181" s="202"/>
      <c r="EQ181" s="202"/>
      <c r="ER181" s="202"/>
      <c r="ES181" s="202"/>
      <c r="ET181" s="202"/>
      <c r="EU181" s="202"/>
      <c r="EV181" s="202"/>
      <c r="EW181" s="202"/>
      <c r="EX181" s="202"/>
      <c r="EY181" s="202"/>
      <c r="EZ181" s="202"/>
      <c r="FA181" s="202"/>
      <c r="FB181" s="202"/>
      <c r="FC181" s="202"/>
      <c r="FD181" s="202"/>
      <c r="FE181" s="202"/>
      <c r="FF181" s="202"/>
      <c r="FG181" s="202"/>
      <c r="FH181" s="202"/>
      <c r="FI181" s="202"/>
      <c r="FJ181" s="202"/>
      <c r="FK181" s="202"/>
      <c r="FL181" s="202"/>
      <c r="FM181" s="202"/>
      <c r="FN181" s="202"/>
      <c r="FO181" s="202"/>
      <c r="FP181" s="202"/>
      <c r="FQ181" s="202"/>
      <c r="FR181" s="202"/>
      <c r="FS181" s="202"/>
      <c r="FT181" s="202"/>
      <c r="FU181" s="202"/>
      <c r="FV181" s="202"/>
      <c r="FW181" s="202"/>
      <c r="FX181" s="202"/>
      <c r="FY181" s="202"/>
      <c r="FZ181" s="202"/>
      <c r="GA181" s="202"/>
      <c r="GB181" s="202"/>
    </row>
    <row r="182" spans="1:184" x14ac:dyDescent="0.2">
      <c r="A182" s="205" t="str">
        <f t="shared" si="2"/>
        <v/>
      </c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  <c r="BG182" s="202"/>
      <c r="BH182" s="202"/>
      <c r="BI182" s="202"/>
      <c r="BJ182" s="202"/>
      <c r="BK182" s="202"/>
      <c r="BL182" s="202"/>
      <c r="BM182" s="202"/>
      <c r="BN182" s="202"/>
      <c r="BO182" s="202"/>
      <c r="BP182" s="202"/>
      <c r="BQ182" s="202"/>
      <c r="BR182" s="202"/>
      <c r="BS182" s="202"/>
      <c r="BT182" s="202"/>
      <c r="BU182" s="202"/>
      <c r="BV182" s="202"/>
      <c r="BW182" s="202"/>
      <c r="BX182" s="202"/>
      <c r="BY182" s="202"/>
      <c r="BZ182" s="202"/>
      <c r="CA182" s="202"/>
      <c r="CB182" s="202"/>
      <c r="CC182" s="202"/>
      <c r="CD182" s="202"/>
      <c r="CE182" s="202"/>
      <c r="CF182" s="202"/>
      <c r="CG182" s="202"/>
      <c r="CH182" s="202"/>
      <c r="CI182" s="202"/>
      <c r="CJ182" s="202"/>
      <c r="CK182" s="202"/>
      <c r="CL182" s="202"/>
      <c r="CM182" s="202"/>
      <c r="CN182" s="202"/>
      <c r="CO182" s="202"/>
      <c r="CP182" s="202"/>
      <c r="CQ182" s="202"/>
      <c r="CR182" s="202"/>
      <c r="CS182" s="202"/>
      <c r="CT182" s="202"/>
      <c r="CU182" s="202"/>
      <c r="CV182" s="202"/>
      <c r="CW182" s="202"/>
      <c r="CX182" s="202"/>
      <c r="CY182" s="202"/>
      <c r="CZ182" s="202"/>
      <c r="DA182" s="202"/>
      <c r="DB182" s="202"/>
      <c r="DC182" s="202"/>
      <c r="DD182" s="202"/>
      <c r="DE182" s="202"/>
      <c r="DF182" s="202"/>
      <c r="DG182" s="202"/>
      <c r="DH182" s="202"/>
      <c r="DI182" s="202"/>
      <c r="DJ182" s="202"/>
      <c r="DK182" s="202"/>
      <c r="DL182" s="202"/>
      <c r="DM182" s="202"/>
      <c r="DN182" s="202"/>
      <c r="DO182" s="202"/>
      <c r="DP182" s="202"/>
      <c r="DQ182" s="202"/>
      <c r="DR182" s="202"/>
      <c r="DS182" s="202"/>
      <c r="DT182" s="202"/>
      <c r="DU182" s="202"/>
      <c r="DV182" s="202"/>
      <c r="DW182" s="202"/>
      <c r="DX182" s="202"/>
      <c r="DY182" s="202"/>
      <c r="DZ182" s="202"/>
      <c r="EA182" s="202"/>
      <c r="EB182" s="202"/>
      <c r="EC182" s="202"/>
      <c r="ED182" s="202"/>
      <c r="EE182" s="202"/>
      <c r="EF182" s="202"/>
      <c r="EG182" s="202"/>
      <c r="EH182" s="202"/>
      <c r="EI182" s="202"/>
      <c r="EJ182" s="202"/>
      <c r="EK182" s="202"/>
      <c r="EL182" s="202"/>
      <c r="EM182" s="202"/>
      <c r="EN182" s="202"/>
      <c r="EO182" s="202"/>
      <c r="EP182" s="202"/>
      <c r="EQ182" s="202"/>
      <c r="ER182" s="202"/>
      <c r="ES182" s="202"/>
      <c r="ET182" s="202"/>
      <c r="EU182" s="202"/>
      <c r="EV182" s="202"/>
      <c r="EW182" s="202"/>
      <c r="EX182" s="202"/>
      <c r="EY182" s="202"/>
      <c r="EZ182" s="202"/>
      <c r="FA182" s="202"/>
      <c r="FB182" s="202"/>
      <c r="FC182" s="202"/>
      <c r="FD182" s="202"/>
      <c r="FE182" s="202"/>
      <c r="FF182" s="202"/>
      <c r="FG182" s="202"/>
      <c r="FH182" s="202"/>
      <c r="FI182" s="202"/>
      <c r="FJ182" s="202"/>
      <c r="FK182" s="202"/>
      <c r="FL182" s="202"/>
      <c r="FM182" s="202"/>
      <c r="FN182" s="202"/>
      <c r="FO182" s="202"/>
      <c r="FP182" s="202"/>
      <c r="FQ182" s="202"/>
      <c r="FR182" s="202"/>
      <c r="FS182" s="202"/>
      <c r="FT182" s="202"/>
      <c r="FU182" s="202"/>
      <c r="FV182" s="202"/>
      <c r="FW182" s="202"/>
      <c r="FX182" s="202"/>
      <c r="FY182" s="202"/>
      <c r="FZ182" s="202"/>
      <c r="GA182" s="202"/>
      <c r="GB182" s="202"/>
    </row>
    <row r="183" spans="1:184" x14ac:dyDescent="0.2">
      <c r="A183" s="205" t="str">
        <f t="shared" si="2"/>
        <v/>
      </c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  <c r="BF183" s="202"/>
      <c r="BG183" s="202"/>
      <c r="BH183" s="202"/>
      <c r="BI183" s="202"/>
      <c r="BJ183" s="202"/>
      <c r="BK183" s="202"/>
      <c r="BL183" s="202"/>
      <c r="BM183" s="202"/>
      <c r="BN183" s="202"/>
      <c r="BO183" s="202"/>
      <c r="BP183" s="202"/>
      <c r="BQ183" s="202"/>
      <c r="BR183" s="202"/>
      <c r="BS183" s="202"/>
      <c r="BT183" s="202"/>
      <c r="BU183" s="202"/>
      <c r="BV183" s="202"/>
      <c r="BW183" s="202"/>
      <c r="BX183" s="202"/>
      <c r="BY183" s="202"/>
      <c r="BZ183" s="202"/>
      <c r="CA183" s="202"/>
      <c r="CB183" s="202"/>
      <c r="CC183" s="202"/>
      <c r="CD183" s="202"/>
      <c r="CE183" s="202"/>
      <c r="CF183" s="202"/>
      <c r="CG183" s="202"/>
      <c r="CH183" s="202"/>
      <c r="CI183" s="202"/>
      <c r="CJ183" s="202"/>
      <c r="CK183" s="202"/>
      <c r="CL183" s="202"/>
      <c r="CM183" s="202"/>
      <c r="CN183" s="202"/>
      <c r="CO183" s="202"/>
      <c r="CP183" s="202"/>
      <c r="CQ183" s="202"/>
      <c r="CR183" s="202"/>
      <c r="CS183" s="202"/>
      <c r="CT183" s="202"/>
      <c r="CU183" s="202"/>
      <c r="CV183" s="202"/>
      <c r="CW183" s="202"/>
      <c r="CX183" s="202"/>
      <c r="CY183" s="202"/>
      <c r="CZ183" s="202"/>
      <c r="DA183" s="202"/>
      <c r="DB183" s="202"/>
      <c r="DC183" s="202"/>
      <c r="DD183" s="202"/>
      <c r="DE183" s="202"/>
      <c r="DF183" s="202"/>
      <c r="DG183" s="202"/>
      <c r="DH183" s="202"/>
      <c r="DI183" s="202"/>
      <c r="DJ183" s="202"/>
      <c r="DK183" s="202"/>
      <c r="DL183" s="202"/>
      <c r="DM183" s="202"/>
      <c r="DN183" s="202"/>
      <c r="DO183" s="202"/>
      <c r="DP183" s="202"/>
      <c r="DQ183" s="202"/>
      <c r="DR183" s="202"/>
      <c r="DS183" s="202"/>
      <c r="DT183" s="202"/>
      <c r="DU183" s="202"/>
      <c r="DV183" s="202"/>
      <c r="DW183" s="202"/>
      <c r="DX183" s="202"/>
      <c r="DY183" s="202"/>
      <c r="DZ183" s="202"/>
      <c r="EA183" s="202"/>
      <c r="EB183" s="202"/>
      <c r="EC183" s="202"/>
      <c r="ED183" s="202"/>
      <c r="EE183" s="202"/>
      <c r="EF183" s="202"/>
      <c r="EG183" s="202"/>
      <c r="EH183" s="202"/>
      <c r="EI183" s="202"/>
      <c r="EJ183" s="202"/>
      <c r="EK183" s="202"/>
      <c r="EL183" s="202"/>
      <c r="EM183" s="202"/>
      <c r="EN183" s="202"/>
      <c r="EO183" s="202"/>
      <c r="EP183" s="202"/>
      <c r="EQ183" s="202"/>
      <c r="ER183" s="202"/>
      <c r="ES183" s="202"/>
      <c r="ET183" s="202"/>
      <c r="EU183" s="202"/>
      <c r="EV183" s="202"/>
      <c r="EW183" s="202"/>
      <c r="EX183" s="202"/>
      <c r="EY183" s="202"/>
      <c r="EZ183" s="202"/>
      <c r="FA183" s="202"/>
      <c r="FB183" s="202"/>
      <c r="FC183" s="202"/>
      <c r="FD183" s="202"/>
      <c r="FE183" s="202"/>
      <c r="FF183" s="202"/>
      <c r="FG183" s="202"/>
      <c r="FH183" s="202"/>
      <c r="FI183" s="202"/>
      <c r="FJ183" s="202"/>
      <c r="FK183" s="202"/>
      <c r="FL183" s="202"/>
      <c r="FM183" s="202"/>
      <c r="FN183" s="202"/>
      <c r="FO183" s="202"/>
      <c r="FP183" s="202"/>
      <c r="FQ183" s="202"/>
      <c r="FR183" s="202"/>
      <c r="FS183" s="202"/>
      <c r="FT183" s="202"/>
      <c r="FU183" s="202"/>
      <c r="FV183" s="202"/>
      <c r="FW183" s="202"/>
      <c r="FX183" s="202"/>
      <c r="FY183" s="202"/>
      <c r="FZ183" s="202"/>
      <c r="GA183" s="202"/>
      <c r="GB183" s="202"/>
    </row>
    <row r="184" spans="1:184" x14ac:dyDescent="0.2">
      <c r="A184" s="205" t="str">
        <f t="shared" si="2"/>
        <v/>
      </c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  <c r="BG184" s="202"/>
      <c r="BH184" s="202"/>
      <c r="BI184" s="202"/>
      <c r="BJ184" s="202"/>
      <c r="BK184" s="202"/>
      <c r="BL184" s="202"/>
      <c r="BM184" s="202"/>
      <c r="BN184" s="202"/>
      <c r="BO184" s="202"/>
      <c r="BP184" s="202"/>
      <c r="BQ184" s="202"/>
      <c r="BR184" s="202"/>
      <c r="BS184" s="202"/>
      <c r="BT184" s="202"/>
      <c r="BU184" s="202"/>
      <c r="BV184" s="202"/>
      <c r="BW184" s="202"/>
      <c r="BX184" s="202"/>
      <c r="BY184" s="202"/>
      <c r="BZ184" s="202"/>
      <c r="CA184" s="202"/>
      <c r="CB184" s="202"/>
      <c r="CC184" s="202"/>
      <c r="CD184" s="202"/>
      <c r="CE184" s="202"/>
      <c r="CF184" s="202"/>
      <c r="CG184" s="202"/>
      <c r="CH184" s="202"/>
      <c r="CI184" s="202"/>
      <c r="CJ184" s="202"/>
      <c r="CK184" s="202"/>
      <c r="CL184" s="202"/>
      <c r="CM184" s="202"/>
      <c r="CN184" s="202"/>
      <c r="CO184" s="202"/>
      <c r="CP184" s="202"/>
      <c r="CQ184" s="202"/>
      <c r="CR184" s="202"/>
      <c r="CS184" s="202"/>
      <c r="CT184" s="202"/>
      <c r="CU184" s="202"/>
      <c r="CV184" s="202"/>
      <c r="CW184" s="202"/>
      <c r="CX184" s="202"/>
      <c r="CY184" s="202"/>
      <c r="CZ184" s="202"/>
      <c r="DA184" s="202"/>
      <c r="DB184" s="202"/>
      <c r="DC184" s="202"/>
      <c r="DD184" s="202"/>
      <c r="DE184" s="202"/>
      <c r="DF184" s="202"/>
      <c r="DG184" s="202"/>
      <c r="DH184" s="202"/>
      <c r="DI184" s="202"/>
      <c r="DJ184" s="202"/>
      <c r="DK184" s="202"/>
      <c r="DL184" s="202"/>
      <c r="DM184" s="202"/>
      <c r="DN184" s="202"/>
      <c r="DO184" s="202"/>
      <c r="DP184" s="202"/>
      <c r="DQ184" s="202"/>
      <c r="DR184" s="202"/>
      <c r="DS184" s="202"/>
      <c r="DT184" s="202"/>
      <c r="DU184" s="202"/>
      <c r="DV184" s="202"/>
      <c r="DW184" s="202"/>
      <c r="DX184" s="202"/>
      <c r="DY184" s="202"/>
      <c r="DZ184" s="202"/>
      <c r="EA184" s="202"/>
      <c r="EB184" s="202"/>
      <c r="EC184" s="202"/>
      <c r="ED184" s="202"/>
      <c r="EE184" s="202"/>
      <c r="EF184" s="202"/>
      <c r="EG184" s="202"/>
      <c r="EH184" s="202"/>
      <c r="EI184" s="202"/>
      <c r="EJ184" s="202"/>
      <c r="EK184" s="202"/>
      <c r="EL184" s="202"/>
      <c r="EM184" s="202"/>
      <c r="EN184" s="202"/>
      <c r="EO184" s="202"/>
      <c r="EP184" s="202"/>
      <c r="EQ184" s="202"/>
      <c r="ER184" s="202"/>
      <c r="ES184" s="202"/>
      <c r="ET184" s="202"/>
      <c r="EU184" s="202"/>
      <c r="EV184" s="202"/>
      <c r="EW184" s="202"/>
      <c r="EX184" s="202"/>
      <c r="EY184" s="202"/>
      <c r="EZ184" s="202"/>
      <c r="FA184" s="202"/>
      <c r="FB184" s="202"/>
      <c r="FC184" s="202"/>
      <c r="FD184" s="202"/>
      <c r="FE184" s="202"/>
      <c r="FF184" s="202"/>
      <c r="FG184" s="202"/>
      <c r="FH184" s="202"/>
      <c r="FI184" s="202"/>
      <c r="FJ184" s="202"/>
      <c r="FK184" s="202"/>
      <c r="FL184" s="202"/>
      <c r="FM184" s="202"/>
      <c r="FN184" s="202"/>
      <c r="FO184" s="202"/>
      <c r="FP184" s="202"/>
      <c r="FQ184" s="202"/>
      <c r="FR184" s="202"/>
      <c r="FS184" s="202"/>
      <c r="FT184" s="202"/>
      <c r="FU184" s="202"/>
      <c r="FV184" s="202"/>
      <c r="FW184" s="202"/>
      <c r="FX184" s="202"/>
      <c r="FY184" s="202"/>
      <c r="FZ184" s="202"/>
      <c r="GA184" s="202"/>
      <c r="GB184" s="202"/>
    </row>
    <row r="185" spans="1:184" x14ac:dyDescent="0.2">
      <c r="A185" s="205" t="str">
        <f t="shared" si="2"/>
        <v/>
      </c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  <c r="BG185" s="202"/>
      <c r="BH185" s="202"/>
      <c r="BI185" s="202"/>
      <c r="BJ185" s="202"/>
      <c r="BK185" s="202"/>
      <c r="BL185" s="202"/>
      <c r="BM185" s="202"/>
      <c r="BN185" s="202"/>
      <c r="BO185" s="202"/>
      <c r="BP185" s="202"/>
      <c r="BQ185" s="202"/>
      <c r="BR185" s="202"/>
      <c r="BS185" s="202"/>
      <c r="BT185" s="202"/>
      <c r="BU185" s="202"/>
      <c r="BV185" s="202"/>
      <c r="BW185" s="202"/>
      <c r="BX185" s="202"/>
      <c r="BY185" s="202"/>
      <c r="BZ185" s="202"/>
      <c r="CA185" s="202"/>
      <c r="CB185" s="202"/>
      <c r="CC185" s="202"/>
      <c r="CD185" s="202"/>
      <c r="CE185" s="202"/>
      <c r="CF185" s="202"/>
      <c r="CG185" s="202"/>
      <c r="CH185" s="202"/>
      <c r="CI185" s="202"/>
      <c r="CJ185" s="202"/>
      <c r="CK185" s="202"/>
      <c r="CL185" s="202"/>
      <c r="CM185" s="202"/>
      <c r="CN185" s="202"/>
      <c r="CO185" s="202"/>
      <c r="CP185" s="202"/>
      <c r="CQ185" s="202"/>
      <c r="CR185" s="202"/>
      <c r="CS185" s="202"/>
      <c r="CT185" s="202"/>
      <c r="CU185" s="202"/>
      <c r="CV185" s="202"/>
      <c r="CW185" s="202"/>
      <c r="CX185" s="202"/>
      <c r="CY185" s="202"/>
      <c r="CZ185" s="202"/>
      <c r="DA185" s="202"/>
      <c r="DB185" s="202"/>
      <c r="DC185" s="202"/>
      <c r="DD185" s="202"/>
      <c r="DE185" s="202"/>
      <c r="DF185" s="202"/>
      <c r="DG185" s="202"/>
      <c r="DH185" s="202"/>
      <c r="DI185" s="202"/>
      <c r="DJ185" s="202"/>
      <c r="DK185" s="202"/>
      <c r="DL185" s="202"/>
      <c r="DM185" s="202"/>
      <c r="DN185" s="202"/>
      <c r="DO185" s="202"/>
      <c r="DP185" s="202"/>
      <c r="DQ185" s="202"/>
      <c r="DR185" s="202"/>
      <c r="DS185" s="202"/>
      <c r="DT185" s="202"/>
      <c r="DU185" s="202"/>
      <c r="DV185" s="202"/>
      <c r="DW185" s="202"/>
      <c r="DX185" s="202"/>
      <c r="DY185" s="202"/>
      <c r="DZ185" s="202"/>
      <c r="EA185" s="202"/>
      <c r="EB185" s="202"/>
      <c r="EC185" s="202"/>
      <c r="ED185" s="202"/>
      <c r="EE185" s="202"/>
      <c r="EF185" s="202"/>
      <c r="EG185" s="202"/>
      <c r="EH185" s="202"/>
      <c r="EI185" s="202"/>
      <c r="EJ185" s="202"/>
      <c r="EK185" s="202"/>
      <c r="EL185" s="202"/>
      <c r="EM185" s="202"/>
      <c r="EN185" s="202"/>
      <c r="EO185" s="202"/>
      <c r="EP185" s="202"/>
      <c r="EQ185" s="202"/>
      <c r="ER185" s="202"/>
      <c r="ES185" s="202"/>
      <c r="ET185" s="202"/>
      <c r="EU185" s="202"/>
      <c r="EV185" s="202"/>
      <c r="EW185" s="202"/>
      <c r="EX185" s="202"/>
      <c r="EY185" s="202"/>
      <c r="EZ185" s="202"/>
      <c r="FA185" s="202"/>
      <c r="FB185" s="202"/>
      <c r="FC185" s="202"/>
      <c r="FD185" s="202"/>
      <c r="FE185" s="202"/>
      <c r="FF185" s="202"/>
      <c r="FG185" s="202"/>
      <c r="FH185" s="202"/>
      <c r="FI185" s="202"/>
      <c r="FJ185" s="202"/>
      <c r="FK185" s="202"/>
      <c r="FL185" s="202"/>
      <c r="FM185" s="202"/>
      <c r="FN185" s="202"/>
      <c r="FO185" s="202"/>
      <c r="FP185" s="202"/>
      <c r="FQ185" s="202"/>
      <c r="FR185" s="202"/>
      <c r="FS185" s="202"/>
      <c r="FT185" s="202"/>
      <c r="FU185" s="202"/>
      <c r="FV185" s="202"/>
      <c r="FW185" s="202"/>
      <c r="FX185" s="202"/>
      <c r="FY185" s="202"/>
      <c r="FZ185" s="202"/>
      <c r="GA185" s="202"/>
      <c r="GB185" s="202"/>
    </row>
    <row r="186" spans="1:184" x14ac:dyDescent="0.2">
      <c r="A186" s="205" t="str">
        <f t="shared" si="2"/>
        <v/>
      </c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  <c r="BG186" s="202"/>
      <c r="BH186" s="202"/>
      <c r="BI186" s="202"/>
      <c r="BJ186" s="202"/>
      <c r="BK186" s="202"/>
      <c r="BL186" s="202"/>
      <c r="BM186" s="202"/>
      <c r="BN186" s="202"/>
      <c r="BO186" s="202"/>
      <c r="BP186" s="202"/>
      <c r="BQ186" s="202"/>
      <c r="BR186" s="202"/>
      <c r="BS186" s="202"/>
      <c r="BT186" s="202"/>
      <c r="BU186" s="202"/>
      <c r="BV186" s="202"/>
      <c r="BW186" s="202"/>
      <c r="BX186" s="202"/>
      <c r="BY186" s="202"/>
      <c r="BZ186" s="202"/>
      <c r="CA186" s="202"/>
      <c r="CB186" s="202"/>
      <c r="CC186" s="202"/>
      <c r="CD186" s="202"/>
      <c r="CE186" s="202"/>
      <c r="CF186" s="202"/>
      <c r="CG186" s="202"/>
      <c r="CH186" s="202"/>
      <c r="CI186" s="202"/>
      <c r="CJ186" s="202"/>
      <c r="CK186" s="202"/>
      <c r="CL186" s="202"/>
      <c r="CM186" s="202"/>
      <c r="CN186" s="202"/>
      <c r="CO186" s="202"/>
      <c r="CP186" s="202"/>
      <c r="CQ186" s="202"/>
      <c r="CR186" s="202"/>
      <c r="CS186" s="202"/>
      <c r="CT186" s="202"/>
      <c r="CU186" s="202"/>
      <c r="CV186" s="202"/>
      <c r="CW186" s="202"/>
      <c r="CX186" s="202"/>
      <c r="CY186" s="202"/>
      <c r="CZ186" s="202"/>
      <c r="DA186" s="202"/>
      <c r="DB186" s="202"/>
      <c r="DC186" s="202"/>
      <c r="DD186" s="202"/>
      <c r="DE186" s="202"/>
      <c r="DF186" s="202"/>
      <c r="DG186" s="202"/>
      <c r="DH186" s="202"/>
      <c r="DI186" s="202"/>
      <c r="DJ186" s="202"/>
      <c r="DK186" s="202"/>
      <c r="DL186" s="202"/>
      <c r="DM186" s="202"/>
      <c r="DN186" s="202"/>
      <c r="DO186" s="202"/>
      <c r="DP186" s="202"/>
      <c r="DQ186" s="202"/>
      <c r="DR186" s="202"/>
      <c r="DS186" s="202"/>
      <c r="DT186" s="202"/>
      <c r="DU186" s="202"/>
      <c r="DV186" s="202"/>
      <c r="DW186" s="202"/>
      <c r="DX186" s="202"/>
      <c r="DY186" s="202"/>
      <c r="DZ186" s="202"/>
      <c r="EA186" s="202"/>
      <c r="EB186" s="202"/>
      <c r="EC186" s="202"/>
      <c r="ED186" s="202"/>
      <c r="EE186" s="202"/>
      <c r="EF186" s="202"/>
      <c r="EG186" s="202"/>
      <c r="EH186" s="202"/>
      <c r="EI186" s="202"/>
      <c r="EJ186" s="202"/>
      <c r="EK186" s="202"/>
      <c r="EL186" s="202"/>
      <c r="EM186" s="202"/>
      <c r="EN186" s="202"/>
      <c r="EO186" s="202"/>
      <c r="EP186" s="202"/>
      <c r="EQ186" s="202"/>
      <c r="ER186" s="202"/>
      <c r="ES186" s="202"/>
      <c r="ET186" s="202"/>
      <c r="EU186" s="202"/>
      <c r="EV186" s="202"/>
      <c r="EW186" s="202"/>
      <c r="EX186" s="202"/>
      <c r="EY186" s="202"/>
      <c r="EZ186" s="202"/>
      <c r="FA186" s="202"/>
      <c r="FB186" s="202"/>
      <c r="FC186" s="202"/>
      <c r="FD186" s="202"/>
      <c r="FE186" s="202"/>
      <c r="FF186" s="202"/>
      <c r="FG186" s="202"/>
      <c r="FH186" s="202"/>
      <c r="FI186" s="202"/>
      <c r="FJ186" s="202"/>
      <c r="FK186" s="202"/>
      <c r="FL186" s="202"/>
      <c r="FM186" s="202"/>
      <c r="FN186" s="202"/>
      <c r="FO186" s="202"/>
      <c r="FP186" s="202"/>
      <c r="FQ186" s="202"/>
      <c r="FR186" s="202"/>
      <c r="FS186" s="202"/>
      <c r="FT186" s="202"/>
      <c r="FU186" s="202"/>
      <c r="FV186" s="202"/>
      <c r="FW186" s="202"/>
      <c r="FX186" s="202"/>
      <c r="FY186" s="202"/>
      <c r="FZ186" s="202"/>
      <c r="GA186" s="202"/>
      <c r="GB186" s="202"/>
    </row>
    <row r="187" spans="1:184" x14ac:dyDescent="0.2">
      <c r="A187" s="205" t="str">
        <f t="shared" si="2"/>
        <v/>
      </c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  <c r="BG187" s="202"/>
      <c r="BH187" s="202"/>
      <c r="BI187" s="202"/>
      <c r="BJ187" s="202"/>
      <c r="BK187" s="202"/>
      <c r="BL187" s="202"/>
      <c r="BM187" s="202"/>
      <c r="BN187" s="202"/>
      <c r="BO187" s="202"/>
      <c r="BP187" s="202"/>
      <c r="BQ187" s="202"/>
      <c r="BR187" s="202"/>
      <c r="BS187" s="202"/>
      <c r="BT187" s="202"/>
      <c r="BU187" s="202"/>
      <c r="BV187" s="202"/>
      <c r="BW187" s="202"/>
      <c r="BX187" s="202"/>
      <c r="BY187" s="202"/>
      <c r="BZ187" s="202"/>
      <c r="CA187" s="202"/>
      <c r="CB187" s="202"/>
      <c r="CC187" s="202"/>
      <c r="CD187" s="202"/>
      <c r="CE187" s="202"/>
      <c r="CF187" s="202"/>
      <c r="CG187" s="202"/>
      <c r="CH187" s="202"/>
      <c r="CI187" s="202"/>
      <c r="CJ187" s="202"/>
      <c r="CK187" s="202"/>
      <c r="CL187" s="202"/>
      <c r="CM187" s="202"/>
      <c r="CN187" s="202"/>
      <c r="CO187" s="202"/>
      <c r="CP187" s="202"/>
      <c r="CQ187" s="202"/>
      <c r="CR187" s="202"/>
      <c r="CS187" s="202"/>
      <c r="CT187" s="202"/>
      <c r="CU187" s="202"/>
      <c r="CV187" s="202"/>
      <c r="CW187" s="202"/>
      <c r="CX187" s="202"/>
      <c r="CY187" s="202"/>
      <c r="CZ187" s="202"/>
      <c r="DA187" s="202"/>
      <c r="DB187" s="202"/>
      <c r="DC187" s="202"/>
      <c r="DD187" s="202"/>
      <c r="DE187" s="202"/>
      <c r="DF187" s="202"/>
      <c r="DG187" s="202"/>
      <c r="DH187" s="202"/>
      <c r="DI187" s="202"/>
      <c r="DJ187" s="202"/>
      <c r="DK187" s="202"/>
      <c r="DL187" s="202"/>
      <c r="DM187" s="202"/>
      <c r="DN187" s="202"/>
      <c r="DO187" s="202"/>
      <c r="DP187" s="202"/>
      <c r="DQ187" s="202"/>
      <c r="DR187" s="202"/>
      <c r="DS187" s="202"/>
      <c r="DT187" s="202"/>
      <c r="DU187" s="202"/>
      <c r="DV187" s="202"/>
      <c r="DW187" s="202"/>
      <c r="DX187" s="202"/>
      <c r="DY187" s="202"/>
      <c r="DZ187" s="202"/>
      <c r="EA187" s="202"/>
      <c r="EB187" s="202"/>
      <c r="EC187" s="202"/>
      <c r="ED187" s="202"/>
      <c r="EE187" s="202"/>
      <c r="EF187" s="202"/>
      <c r="EG187" s="202"/>
      <c r="EH187" s="202"/>
      <c r="EI187" s="202"/>
      <c r="EJ187" s="202"/>
      <c r="EK187" s="202"/>
      <c r="EL187" s="202"/>
      <c r="EM187" s="202"/>
      <c r="EN187" s="202"/>
      <c r="EO187" s="202"/>
      <c r="EP187" s="202"/>
      <c r="EQ187" s="202"/>
      <c r="ER187" s="202"/>
      <c r="ES187" s="202"/>
      <c r="ET187" s="202"/>
      <c r="EU187" s="202"/>
      <c r="EV187" s="202"/>
      <c r="EW187" s="202"/>
      <c r="EX187" s="202"/>
      <c r="EY187" s="202"/>
      <c r="EZ187" s="202"/>
      <c r="FA187" s="202"/>
      <c r="FB187" s="202"/>
      <c r="FC187" s="202"/>
      <c r="FD187" s="202"/>
      <c r="FE187" s="202"/>
      <c r="FF187" s="202"/>
      <c r="FG187" s="202"/>
      <c r="FH187" s="202"/>
      <c r="FI187" s="202"/>
      <c r="FJ187" s="202"/>
      <c r="FK187" s="202"/>
      <c r="FL187" s="202"/>
      <c r="FM187" s="202"/>
      <c r="FN187" s="202"/>
      <c r="FO187" s="202"/>
      <c r="FP187" s="202"/>
      <c r="FQ187" s="202"/>
      <c r="FR187" s="202"/>
      <c r="FS187" s="202"/>
      <c r="FT187" s="202"/>
      <c r="FU187" s="202"/>
      <c r="FV187" s="202"/>
      <c r="FW187" s="202"/>
      <c r="FX187" s="202"/>
      <c r="FY187" s="202"/>
      <c r="FZ187" s="202"/>
      <c r="GA187" s="202"/>
      <c r="GB187" s="202"/>
    </row>
    <row r="188" spans="1:184" x14ac:dyDescent="0.2">
      <c r="A188" s="205" t="str">
        <f t="shared" si="2"/>
        <v/>
      </c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  <c r="BG188" s="202"/>
      <c r="BH188" s="202"/>
      <c r="BI188" s="202"/>
      <c r="BJ188" s="202"/>
      <c r="BK188" s="202"/>
      <c r="BL188" s="202"/>
      <c r="BM188" s="202"/>
      <c r="BN188" s="202"/>
      <c r="BO188" s="202"/>
      <c r="BP188" s="202"/>
      <c r="BQ188" s="202"/>
      <c r="BR188" s="202"/>
      <c r="BS188" s="202"/>
      <c r="BT188" s="202"/>
      <c r="BU188" s="202"/>
      <c r="BV188" s="202"/>
      <c r="BW188" s="202"/>
      <c r="BX188" s="202"/>
      <c r="BY188" s="202"/>
      <c r="BZ188" s="202"/>
      <c r="CA188" s="202"/>
      <c r="CB188" s="202"/>
      <c r="CC188" s="202"/>
      <c r="CD188" s="202"/>
      <c r="CE188" s="202"/>
      <c r="CF188" s="202"/>
      <c r="CG188" s="202"/>
      <c r="CH188" s="202"/>
      <c r="CI188" s="202"/>
      <c r="CJ188" s="202"/>
      <c r="CK188" s="202"/>
      <c r="CL188" s="202"/>
      <c r="CM188" s="202"/>
      <c r="CN188" s="202"/>
      <c r="CO188" s="202"/>
      <c r="CP188" s="202"/>
      <c r="CQ188" s="202"/>
      <c r="CR188" s="202"/>
      <c r="CS188" s="202"/>
      <c r="CT188" s="202"/>
      <c r="CU188" s="202"/>
      <c r="CV188" s="202"/>
      <c r="CW188" s="202"/>
      <c r="CX188" s="202"/>
      <c r="CY188" s="202"/>
      <c r="CZ188" s="202"/>
      <c r="DA188" s="202"/>
      <c r="DB188" s="202"/>
      <c r="DC188" s="202"/>
      <c r="DD188" s="202"/>
      <c r="DE188" s="202"/>
      <c r="DF188" s="202"/>
      <c r="DG188" s="202"/>
      <c r="DH188" s="202"/>
      <c r="DI188" s="202"/>
      <c r="DJ188" s="202"/>
      <c r="DK188" s="202"/>
      <c r="DL188" s="202"/>
      <c r="DM188" s="202"/>
      <c r="DN188" s="202"/>
      <c r="DO188" s="202"/>
      <c r="DP188" s="202"/>
      <c r="DQ188" s="202"/>
      <c r="DR188" s="202"/>
      <c r="DS188" s="202"/>
      <c r="DT188" s="202"/>
      <c r="DU188" s="202"/>
      <c r="DV188" s="202"/>
      <c r="DW188" s="202"/>
      <c r="DX188" s="202"/>
      <c r="DY188" s="202"/>
      <c r="DZ188" s="202"/>
      <c r="EA188" s="202"/>
      <c r="EB188" s="202"/>
      <c r="EC188" s="202"/>
      <c r="ED188" s="202"/>
      <c r="EE188" s="202"/>
      <c r="EF188" s="202"/>
      <c r="EG188" s="202"/>
      <c r="EH188" s="202"/>
      <c r="EI188" s="202"/>
      <c r="EJ188" s="202"/>
      <c r="EK188" s="202"/>
      <c r="EL188" s="202"/>
      <c r="EM188" s="202"/>
      <c r="EN188" s="202"/>
      <c r="EO188" s="202"/>
      <c r="EP188" s="202"/>
      <c r="EQ188" s="202"/>
      <c r="ER188" s="202"/>
      <c r="ES188" s="202"/>
      <c r="ET188" s="202"/>
      <c r="EU188" s="202"/>
      <c r="EV188" s="202"/>
      <c r="EW188" s="202"/>
      <c r="EX188" s="202"/>
      <c r="EY188" s="202"/>
      <c r="EZ188" s="202"/>
      <c r="FA188" s="202"/>
      <c r="FB188" s="202"/>
      <c r="FC188" s="202"/>
      <c r="FD188" s="202"/>
      <c r="FE188" s="202"/>
      <c r="FF188" s="202"/>
      <c r="FG188" s="202"/>
      <c r="FH188" s="202"/>
      <c r="FI188" s="202"/>
      <c r="FJ188" s="202"/>
      <c r="FK188" s="202"/>
      <c r="FL188" s="202"/>
      <c r="FM188" s="202"/>
      <c r="FN188" s="202"/>
      <c r="FO188" s="202"/>
      <c r="FP188" s="202"/>
      <c r="FQ188" s="202"/>
      <c r="FR188" s="202"/>
      <c r="FS188" s="202"/>
      <c r="FT188" s="202"/>
      <c r="FU188" s="202"/>
      <c r="FV188" s="202"/>
      <c r="FW188" s="202"/>
      <c r="FX188" s="202"/>
      <c r="FY188" s="202"/>
      <c r="FZ188" s="202"/>
      <c r="GA188" s="202"/>
      <c r="GB188" s="202"/>
    </row>
    <row r="189" spans="1:184" x14ac:dyDescent="0.2">
      <c r="A189" s="205" t="str">
        <f t="shared" si="2"/>
        <v/>
      </c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  <c r="BG189" s="202"/>
      <c r="BH189" s="202"/>
      <c r="BI189" s="202"/>
      <c r="BJ189" s="202"/>
      <c r="BK189" s="202"/>
      <c r="BL189" s="202"/>
      <c r="BM189" s="202"/>
      <c r="BN189" s="202"/>
      <c r="BO189" s="202"/>
      <c r="BP189" s="202"/>
      <c r="BQ189" s="202"/>
      <c r="BR189" s="202"/>
      <c r="BS189" s="202"/>
      <c r="BT189" s="202"/>
      <c r="BU189" s="202"/>
      <c r="BV189" s="202"/>
      <c r="BW189" s="202"/>
      <c r="BX189" s="202"/>
      <c r="BY189" s="202"/>
      <c r="BZ189" s="202"/>
      <c r="CA189" s="202"/>
      <c r="CB189" s="202"/>
      <c r="CC189" s="202"/>
      <c r="CD189" s="202"/>
      <c r="CE189" s="202"/>
      <c r="CF189" s="202"/>
      <c r="CG189" s="202"/>
      <c r="CH189" s="202"/>
      <c r="CI189" s="202"/>
      <c r="CJ189" s="202"/>
      <c r="CK189" s="202"/>
      <c r="CL189" s="202"/>
      <c r="CM189" s="202"/>
      <c r="CN189" s="202"/>
      <c r="CO189" s="202"/>
      <c r="CP189" s="202"/>
      <c r="CQ189" s="202"/>
      <c r="CR189" s="202"/>
      <c r="CS189" s="202"/>
      <c r="CT189" s="202"/>
      <c r="CU189" s="202"/>
      <c r="CV189" s="202"/>
      <c r="CW189" s="202"/>
      <c r="CX189" s="202"/>
      <c r="CY189" s="202"/>
      <c r="CZ189" s="202"/>
      <c r="DA189" s="202"/>
      <c r="DB189" s="202"/>
      <c r="DC189" s="202"/>
      <c r="DD189" s="202"/>
      <c r="DE189" s="202"/>
      <c r="DF189" s="202"/>
      <c r="DG189" s="202"/>
      <c r="DH189" s="202"/>
      <c r="DI189" s="202"/>
      <c r="DJ189" s="202"/>
      <c r="DK189" s="202"/>
      <c r="DL189" s="202"/>
      <c r="DM189" s="202"/>
      <c r="DN189" s="202"/>
      <c r="DO189" s="202"/>
      <c r="DP189" s="202"/>
      <c r="DQ189" s="202"/>
      <c r="DR189" s="202"/>
      <c r="DS189" s="202"/>
      <c r="DT189" s="202"/>
      <c r="DU189" s="202"/>
      <c r="DV189" s="202"/>
      <c r="DW189" s="202"/>
      <c r="DX189" s="202"/>
      <c r="DY189" s="202"/>
      <c r="DZ189" s="202"/>
      <c r="EA189" s="202"/>
      <c r="EB189" s="202"/>
      <c r="EC189" s="202"/>
      <c r="ED189" s="202"/>
      <c r="EE189" s="202"/>
      <c r="EF189" s="202"/>
      <c r="EG189" s="202"/>
      <c r="EH189" s="202"/>
      <c r="EI189" s="202"/>
      <c r="EJ189" s="202"/>
      <c r="EK189" s="202"/>
      <c r="EL189" s="202"/>
      <c r="EM189" s="202"/>
      <c r="EN189" s="202"/>
      <c r="EO189" s="202"/>
      <c r="EP189" s="202"/>
      <c r="EQ189" s="202"/>
      <c r="ER189" s="202"/>
      <c r="ES189" s="202"/>
      <c r="ET189" s="202"/>
      <c r="EU189" s="202"/>
      <c r="EV189" s="202"/>
      <c r="EW189" s="202"/>
      <c r="EX189" s="202"/>
      <c r="EY189" s="202"/>
      <c r="EZ189" s="202"/>
      <c r="FA189" s="202"/>
      <c r="FB189" s="202"/>
      <c r="FC189" s="202"/>
      <c r="FD189" s="202"/>
      <c r="FE189" s="202"/>
      <c r="FF189" s="202"/>
      <c r="FG189" s="202"/>
      <c r="FH189" s="202"/>
      <c r="FI189" s="202"/>
      <c r="FJ189" s="202"/>
      <c r="FK189" s="202"/>
      <c r="FL189" s="202"/>
      <c r="FM189" s="202"/>
      <c r="FN189" s="202"/>
      <c r="FO189" s="202"/>
      <c r="FP189" s="202"/>
      <c r="FQ189" s="202"/>
      <c r="FR189" s="202"/>
      <c r="FS189" s="202"/>
      <c r="FT189" s="202"/>
      <c r="FU189" s="202"/>
      <c r="FV189" s="202"/>
      <c r="FW189" s="202"/>
      <c r="FX189" s="202"/>
      <c r="FY189" s="202"/>
      <c r="FZ189" s="202"/>
      <c r="GA189" s="202"/>
      <c r="GB189" s="202"/>
    </row>
    <row r="190" spans="1:184" x14ac:dyDescent="0.2">
      <c r="A190" s="205" t="str">
        <f t="shared" si="2"/>
        <v/>
      </c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  <c r="BG190" s="202"/>
      <c r="BH190" s="202"/>
      <c r="BI190" s="202"/>
      <c r="BJ190" s="202"/>
      <c r="BK190" s="202"/>
      <c r="BL190" s="202"/>
      <c r="BM190" s="202"/>
      <c r="BN190" s="202"/>
      <c r="BO190" s="202"/>
      <c r="BP190" s="202"/>
      <c r="BQ190" s="202"/>
      <c r="BR190" s="202"/>
      <c r="BS190" s="202"/>
      <c r="BT190" s="202"/>
      <c r="BU190" s="202"/>
      <c r="BV190" s="202"/>
      <c r="BW190" s="202"/>
      <c r="BX190" s="202"/>
      <c r="BY190" s="202"/>
      <c r="BZ190" s="202"/>
      <c r="CA190" s="202"/>
      <c r="CB190" s="202"/>
      <c r="CC190" s="202"/>
      <c r="CD190" s="202"/>
      <c r="CE190" s="202"/>
      <c r="CF190" s="202"/>
      <c r="CG190" s="202"/>
      <c r="CH190" s="202"/>
      <c r="CI190" s="202"/>
      <c r="CJ190" s="202"/>
      <c r="CK190" s="202"/>
      <c r="CL190" s="202"/>
      <c r="CM190" s="202"/>
      <c r="CN190" s="202"/>
      <c r="CO190" s="202"/>
      <c r="CP190" s="202"/>
      <c r="CQ190" s="202"/>
      <c r="CR190" s="202"/>
      <c r="CS190" s="202"/>
      <c r="CT190" s="202"/>
      <c r="CU190" s="202"/>
      <c r="CV190" s="202"/>
      <c r="CW190" s="202"/>
      <c r="CX190" s="202"/>
      <c r="CY190" s="202"/>
      <c r="CZ190" s="202"/>
      <c r="DA190" s="202"/>
      <c r="DB190" s="202"/>
      <c r="DC190" s="202"/>
      <c r="DD190" s="202"/>
      <c r="DE190" s="202"/>
      <c r="DF190" s="202"/>
      <c r="DG190" s="202"/>
      <c r="DH190" s="202"/>
      <c r="DI190" s="202"/>
      <c r="DJ190" s="202"/>
      <c r="DK190" s="202"/>
      <c r="DL190" s="202"/>
      <c r="DM190" s="202"/>
      <c r="DN190" s="202"/>
      <c r="DO190" s="202"/>
      <c r="DP190" s="202"/>
      <c r="DQ190" s="202"/>
      <c r="DR190" s="202"/>
      <c r="DS190" s="202"/>
      <c r="DT190" s="202"/>
      <c r="DU190" s="202"/>
      <c r="DV190" s="202"/>
      <c r="DW190" s="202"/>
      <c r="DX190" s="202"/>
      <c r="DY190" s="202"/>
      <c r="DZ190" s="202"/>
      <c r="EA190" s="202"/>
      <c r="EB190" s="202"/>
      <c r="EC190" s="202"/>
      <c r="ED190" s="202"/>
      <c r="EE190" s="202"/>
      <c r="EF190" s="202"/>
      <c r="EG190" s="202"/>
      <c r="EH190" s="202"/>
      <c r="EI190" s="202"/>
      <c r="EJ190" s="202"/>
      <c r="EK190" s="202"/>
      <c r="EL190" s="202"/>
      <c r="EM190" s="202"/>
      <c r="EN190" s="202"/>
      <c r="EO190" s="202"/>
      <c r="EP190" s="202"/>
      <c r="EQ190" s="202"/>
      <c r="ER190" s="202"/>
      <c r="ES190" s="202"/>
      <c r="ET190" s="202"/>
      <c r="EU190" s="202"/>
      <c r="EV190" s="202"/>
      <c r="EW190" s="202"/>
      <c r="EX190" s="202"/>
      <c r="EY190" s="202"/>
      <c r="EZ190" s="202"/>
      <c r="FA190" s="202"/>
      <c r="FB190" s="202"/>
      <c r="FC190" s="202"/>
      <c r="FD190" s="202"/>
      <c r="FE190" s="202"/>
      <c r="FF190" s="202"/>
      <c r="FG190" s="202"/>
      <c r="FH190" s="202"/>
      <c r="FI190" s="202"/>
      <c r="FJ190" s="202"/>
      <c r="FK190" s="202"/>
      <c r="FL190" s="202"/>
      <c r="FM190" s="202"/>
      <c r="FN190" s="202"/>
      <c r="FO190" s="202"/>
      <c r="FP190" s="202"/>
      <c r="FQ190" s="202"/>
      <c r="FR190" s="202"/>
      <c r="FS190" s="202"/>
      <c r="FT190" s="202"/>
      <c r="FU190" s="202"/>
      <c r="FV190" s="202"/>
      <c r="FW190" s="202"/>
      <c r="FX190" s="202"/>
      <c r="FY190" s="202"/>
      <c r="FZ190" s="202"/>
      <c r="GA190" s="202"/>
      <c r="GB190" s="202"/>
    </row>
    <row r="191" spans="1:184" x14ac:dyDescent="0.2">
      <c r="A191" s="205" t="str">
        <f t="shared" si="2"/>
        <v/>
      </c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  <c r="BG191" s="202"/>
      <c r="BH191" s="202"/>
      <c r="BI191" s="202"/>
      <c r="BJ191" s="202"/>
      <c r="BK191" s="202"/>
      <c r="BL191" s="202"/>
      <c r="BM191" s="202"/>
      <c r="BN191" s="202"/>
      <c r="BO191" s="202"/>
      <c r="BP191" s="202"/>
      <c r="BQ191" s="202"/>
      <c r="BR191" s="202"/>
      <c r="BS191" s="202"/>
      <c r="BT191" s="202"/>
      <c r="BU191" s="202"/>
      <c r="BV191" s="202"/>
      <c r="BW191" s="202"/>
      <c r="BX191" s="202"/>
      <c r="BY191" s="202"/>
      <c r="BZ191" s="202"/>
      <c r="CA191" s="202"/>
      <c r="CB191" s="202"/>
      <c r="CC191" s="202"/>
      <c r="CD191" s="202"/>
      <c r="CE191" s="202"/>
      <c r="CF191" s="202"/>
      <c r="CG191" s="202"/>
      <c r="CH191" s="202"/>
      <c r="CI191" s="202"/>
      <c r="CJ191" s="202"/>
      <c r="CK191" s="202"/>
      <c r="CL191" s="202"/>
      <c r="CM191" s="202"/>
      <c r="CN191" s="202"/>
      <c r="CO191" s="202"/>
      <c r="CP191" s="202"/>
      <c r="CQ191" s="202"/>
      <c r="CR191" s="202"/>
      <c r="CS191" s="202"/>
      <c r="CT191" s="202"/>
      <c r="CU191" s="202"/>
      <c r="CV191" s="202"/>
      <c r="CW191" s="202"/>
      <c r="CX191" s="202"/>
      <c r="CY191" s="202"/>
      <c r="CZ191" s="202"/>
      <c r="DA191" s="202"/>
      <c r="DB191" s="202"/>
      <c r="DC191" s="202"/>
      <c r="DD191" s="202"/>
      <c r="DE191" s="202"/>
      <c r="DF191" s="202"/>
      <c r="DG191" s="202"/>
      <c r="DH191" s="202"/>
      <c r="DI191" s="202"/>
      <c r="DJ191" s="202"/>
      <c r="DK191" s="202"/>
      <c r="DL191" s="202"/>
      <c r="DM191" s="202"/>
      <c r="DN191" s="202"/>
      <c r="DO191" s="202"/>
      <c r="DP191" s="202"/>
      <c r="DQ191" s="202"/>
      <c r="DR191" s="202"/>
      <c r="DS191" s="202"/>
      <c r="DT191" s="202"/>
      <c r="DU191" s="202"/>
      <c r="DV191" s="202"/>
      <c r="DW191" s="202"/>
      <c r="DX191" s="202"/>
      <c r="DY191" s="202"/>
      <c r="DZ191" s="202"/>
      <c r="EA191" s="202"/>
      <c r="EB191" s="202"/>
      <c r="EC191" s="202"/>
      <c r="ED191" s="202"/>
      <c r="EE191" s="202"/>
      <c r="EF191" s="202"/>
      <c r="EG191" s="202"/>
      <c r="EH191" s="202"/>
      <c r="EI191" s="202"/>
      <c r="EJ191" s="202"/>
      <c r="EK191" s="202"/>
      <c r="EL191" s="202"/>
      <c r="EM191" s="202"/>
      <c r="EN191" s="202"/>
      <c r="EO191" s="202"/>
      <c r="EP191" s="202"/>
      <c r="EQ191" s="202"/>
      <c r="ER191" s="202"/>
      <c r="ES191" s="202"/>
      <c r="ET191" s="202"/>
      <c r="EU191" s="202"/>
      <c r="EV191" s="202"/>
      <c r="EW191" s="202"/>
      <c r="EX191" s="202"/>
      <c r="EY191" s="202"/>
      <c r="EZ191" s="202"/>
      <c r="FA191" s="202"/>
      <c r="FB191" s="202"/>
      <c r="FC191" s="202"/>
      <c r="FD191" s="202"/>
      <c r="FE191" s="202"/>
      <c r="FF191" s="202"/>
      <c r="FG191" s="202"/>
      <c r="FH191" s="202"/>
      <c r="FI191" s="202"/>
      <c r="FJ191" s="202"/>
      <c r="FK191" s="202"/>
      <c r="FL191" s="202"/>
      <c r="FM191" s="202"/>
      <c r="FN191" s="202"/>
      <c r="FO191" s="202"/>
      <c r="FP191" s="202"/>
      <c r="FQ191" s="202"/>
      <c r="FR191" s="202"/>
      <c r="FS191" s="202"/>
      <c r="FT191" s="202"/>
      <c r="FU191" s="202"/>
      <c r="FV191" s="202"/>
      <c r="FW191" s="202"/>
      <c r="FX191" s="202"/>
      <c r="FY191" s="202"/>
      <c r="FZ191" s="202"/>
      <c r="GA191" s="202"/>
      <c r="GB191" s="202"/>
    </row>
    <row r="192" spans="1:184" x14ac:dyDescent="0.2">
      <c r="A192" s="205" t="str">
        <f t="shared" si="2"/>
        <v/>
      </c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  <c r="BG192" s="202"/>
      <c r="BH192" s="202"/>
      <c r="BI192" s="202"/>
      <c r="BJ192" s="202"/>
      <c r="BK192" s="202"/>
      <c r="BL192" s="202"/>
      <c r="BM192" s="202"/>
      <c r="BN192" s="202"/>
      <c r="BO192" s="202"/>
      <c r="BP192" s="202"/>
      <c r="BQ192" s="202"/>
      <c r="BR192" s="202"/>
      <c r="BS192" s="202"/>
      <c r="BT192" s="202"/>
      <c r="BU192" s="202"/>
      <c r="BV192" s="202"/>
      <c r="BW192" s="202"/>
      <c r="BX192" s="202"/>
      <c r="BY192" s="202"/>
      <c r="BZ192" s="202"/>
      <c r="CA192" s="202"/>
      <c r="CB192" s="202"/>
      <c r="CC192" s="202"/>
      <c r="CD192" s="202"/>
      <c r="CE192" s="202"/>
      <c r="CF192" s="202"/>
      <c r="CG192" s="202"/>
      <c r="CH192" s="202"/>
      <c r="CI192" s="202"/>
      <c r="CJ192" s="202"/>
      <c r="CK192" s="202"/>
      <c r="CL192" s="202"/>
      <c r="CM192" s="202"/>
      <c r="CN192" s="202"/>
      <c r="CO192" s="202"/>
      <c r="CP192" s="202"/>
      <c r="CQ192" s="202"/>
      <c r="CR192" s="202"/>
      <c r="CS192" s="202"/>
      <c r="CT192" s="202"/>
      <c r="CU192" s="202"/>
      <c r="CV192" s="202"/>
      <c r="CW192" s="202"/>
      <c r="CX192" s="202"/>
      <c r="CY192" s="202"/>
      <c r="CZ192" s="202"/>
      <c r="DA192" s="202"/>
      <c r="DB192" s="202"/>
      <c r="DC192" s="202"/>
      <c r="DD192" s="202"/>
      <c r="DE192" s="202"/>
      <c r="DF192" s="202"/>
      <c r="DG192" s="202"/>
      <c r="DH192" s="202"/>
      <c r="DI192" s="202"/>
      <c r="DJ192" s="202"/>
      <c r="DK192" s="202"/>
      <c r="DL192" s="202"/>
      <c r="DM192" s="202"/>
      <c r="DN192" s="202"/>
      <c r="DO192" s="202"/>
      <c r="DP192" s="202"/>
      <c r="DQ192" s="202"/>
      <c r="DR192" s="202"/>
      <c r="DS192" s="202"/>
      <c r="DT192" s="202"/>
      <c r="DU192" s="202"/>
      <c r="DV192" s="202"/>
      <c r="DW192" s="202"/>
      <c r="DX192" s="202"/>
      <c r="DY192" s="202"/>
      <c r="DZ192" s="202"/>
      <c r="EA192" s="202"/>
      <c r="EB192" s="202"/>
      <c r="EC192" s="202"/>
      <c r="ED192" s="202"/>
      <c r="EE192" s="202"/>
      <c r="EF192" s="202"/>
      <c r="EG192" s="202"/>
      <c r="EH192" s="202"/>
      <c r="EI192" s="202"/>
      <c r="EJ192" s="202"/>
      <c r="EK192" s="202"/>
      <c r="EL192" s="202"/>
      <c r="EM192" s="202"/>
      <c r="EN192" s="202"/>
      <c r="EO192" s="202"/>
      <c r="EP192" s="202"/>
      <c r="EQ192" s="202"/>
      <c r="ER192" s="202"/>
      <c r="ES192" s="202"/>
      <c r="ET192" s="202"/>
      <c r="EU192" s="202"/>
      <c r="EV192" s="202"/>
      <c r="EW192" s="202"/>
      <c r="EX192" s="202"/>
      <c r="EY192" s="202"/>
      <c r="EZ192" s="202"/>
      <c r="FA192" s="202"/>
      <c r="FB192" s="202"/>
      <c r="FC192" s="202"/>
      <c r="FD192" s="202"/>
      <c r="FE192" s="202"/>
      <c r="FF192" s="202"/>
      <c r="FG192" s="202"/>
      <c r="FH192" s="202"/>
      <c r="FI192" s="202"/>
      <c r="FJ192" s="202"/>
      <c r="FK192" s="202"/>
      <c r="FL192" s="202"/>
      <c r="FM192" s="202"/>
      <c r="FN192" s="202"/>
      <c r="FO192" s="202"/>
      <c r="FP192" s="202"/>
      <c r="FQ192" s="202"/>
      <c r="FR192" s="202"/>
      <c r="FS192" s="202"/>
      <c r="FT192" s="202"/>
      <c r="FU192" s="202"/>
      <c r="FV192" s="202"/>
      <c r="FW192" s="202"/>
      <c r="FX192" s="202"/>
      <c r="FY192" s="202"/>
      <c r="FZ192" s="202"/>
      <c r="GA192" s="202"/>
      <c r="GB192" s="202"/>
    </row>
    <row r="193" spans="1:184" x14ac:dyDescent="0.2">
      <c r="A193" s="205" t="str">
        <f t="shared" si="2"/>
        <v/>
      </c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  <c r="BG193" s="202"/>
      <c r="BH193" s="202"/>
      <c r="BI193" s="202"/>
      <c r="BJ193" s="202"/>
      <c r="BK193" s="202"/>
      <c r="BL193" s="202"/>
      <c r="BM193" s="202"/>
      <c r="BN193" s="202"/>
      <c r="BO193" s="202"/>
      <c r="BP193" s="202"/>
      <c r="BQ193" s="202"/>
      <c r="BR193" s="202"/>
      <c r="BS193" s="202"/>
      <c r="BT193" s="202"/>
      <c r="BU193" s="202"/>
      <c r="BV193" s="202"/>
      <c r="BW193" s="202"/>
      <c r="BX193" s="202"/>
      <c r="BY193" s="202"/>
      <c r="BZ193" s="202"/>
      <c r="CA193" s="202"/>
      <c r="CB193" s="202"/>
      <c r="CC193" s="202"/>
      <c r="CD193" s="202"/>
      <c r="CE193" s="202"/>
      <c r="CF193" s="202"/>
      <c r="CG193" s="202"/>
      <c r="CH193" s="202"/>
      <c r="CI193" s="202"/>
      <c r="CJ193" s="202"/>
      <c r="CK193" s="202"/>
      <c r="CL193" s="202"/>
      <c r="CM193" s="202"/>
      <c r="CN193" s="202"/>
      <c r="CO193" s="202"/>
      <c r="CP193" s="202"/>
      <c r="CQ193" s="202"/>
      <c r="CR193" s="202"/>
      <c r="CS193" s="202"/>
      <c r="CT193" s="202"/>
      <c r="CU193" s="202"/>
      <c r="CV193" s="202"/>
      <c r="CW193" s="202"/>
      <c r="CX193" s="202"/>
      <c r="CY193" s="202"/>
      <c r="CZ193" s="202"/>
      <c r="DA193" s="202"/>
      <c r="DB193" s="202"/>
      <c r="DC193" s="202"/>
      <c r="DD193" s="202"/>
      <c r="DE193" s="202"/>
      <c r="DF193" s="202"/>
      <c r="DG193" s="202"/>
      <c r="DH193" s="202"/>
      <c r="DI193" s="202"/>
      <c r="DJ193" s="202"/>
      <c r="DK193" s="202"/>
      <c r="DL193" s="202"/>
      <c r="DM193" s="202"/>
      <c r="DN193" s="202"/>
      <c r="DO193" s="202"/>
      <c r="DP193" s="202"/>
      <c r="DQ193" s="202"/>
      <c r="DR193" s="202"/>
      <c r="DS193" s="202"/>
      <c r="DT193" s="202"/>
      <c r="DU193" s="202"/>
      <c r="DV193" s="202"/>
      <c r="DW193" s="202"/>
      <c r="DX193" s="202"/>
      <c r="DY193" s="202"/>
      <c r="DZ193" s="202"/>
      <c r="EA193" s="202"/>
      <c r="EB193" s="202"/>
      <c r="EC193" s="202"/>
      <c r="ED193" s="202"/>
      <c r="EE193" s="202"/>
      <c r="EF193" s="202"/>
      <c r="EG193" s="202"/>
      <c r="EH193" s="202"/>
      <c r="EI193" s="202"/>
      <c r="EJ193" s="202"/>
      <c r="EK193" s="202"/>
      <c r="EL193" s="202"/>
      <c r="EM193" s="202"/>
      <c r="EN193" s="202"/>
      <c r="EO193" s="202"/>
      <c r="EP193" s="202"/>
      <c r="EQ193" s="202"/>
      <c r="ER193" s="202"/>
      <c r="ES193" s="202"/>
      <c r="ET193" s="202"/>
      <c r="EU193" s="202"/>
      <c r="EV193" s="202"/>
      <c r="EW193" s="202"/>
      <c r="EX193" s="202"/>
      <c r="EY193" s="202"/>
      <c r="EZ193" s="202"/>
      <c r="FA193" s="202"/>
      <c r="FB193" s="202"/>
      <c r="FC193" s="202"/>
      <c r="FD193" s="202"/>
      <c r="FE193" s="202"/>
      <c r="FF193" s="202"/>
      <c r="FG193" s="202"/>
      <c r="FH193" s="202"/>
      <c r="FI193" s="202"/>
      <c r="FJ193" s="202"/>
      <c r="FK193" s="202"/>
      <c r="FL193" s="202"/>
      <c r="FM193" s="202"/>
      <c r="FN193" s="202"/>
      <c r="FO193" s="202"/>
      <c r="FP193" s="202"/>
      <c r="FQ193" s="202"/>
      <c r="FR193" s="202"/>
      <c r="FS193" s="202"/>
      <c r="FT193" s="202"/>
      <c r="FU193" s="202"/>
      <c r="FV193" s="202"/>
      <c r="FW193" s="202"/>
      <c r="FX193" s="202"/>
      <c r="FY193" s="202"/>
      <c r="FZ193" s="202"/>
      <c r="GA193" s="202"/>
      <c r="GB193" s="202"/>
    </row>
    <row r="194" spans="1:184" x14ac:dyDescent="0.2">
      <c r="A194" s="205" t="str">
        <f t="shared" si="2"/>
        <v/>
      </c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  <c r="BG194" s="202"/>
      <c r="BH194" s="202"/>
      <c r="BI194" s="202"/>
      <c r="BJ194" s="202"/>
      <c r="BK194" s="202"/>
      <c r="BL194" s="202"/>
      <c r="BM194" s="202"/>
      <c r="BN194" s="202"/>
      <c r="BO194" s="202"/>
      <c r="BP194" s="202"/>
      <c r="BQ194" s="202"/>
      <c r="BR194" s="202"/>
      <c r="BS194" s="202"/>
      <c r="BT194" s="202"/>
      <c r="BU194" s="202"/>
      <c r="BV194" s="202"/>
      <c r="BW194" s="202"/>
      <c r="BX194" s="202"/>
      <c r="BY194" s="202"/>
      <c r="BZ194" s="202"/>
      <c r="CA194" s="202"/>
      <c r="CB194" s="202"/>
      <c r="CC194" s="202"/>
      <c r="CD194" s="202"/>
      <c r="CE194" s="202"/>
      <c r="CF194" s="202"/>
      <c r="CG194" s="202"/>
      <c r="CH194" s="202"/>
      <c r="CI194" s="202"/>
      <c r="CJ194" s="202"/>
      <c r="CK194" s="202"/>
      <c r="CL194" s="202"/>
      <c r="CM194" s="202"/>
      <c r="CN194" s="202"/>
      <c r="CO194" s="202"/>
      <c r="CP194" s="202"/>
      <c r="CQ194" s="202"/>
      <c r="CR194" s="202"/>
      <c r="CS194" s="202"/>
      <c r="CT194" s="202"/>
      <c r="CU194" s="202"/>
      <c r="CV194" s="202"/>
      <c r="CW194" s="202"/>
      <c r="CX194" s="202"/>
      <c r="CY194" s="202"/>
      <c r="CZ194" s="202"/>
      <c r="DA194" s="202"/>
      <c r="DB194" s="202"/>
      <c r="DC194" s="202"/>
      <c r="DD194" s="202"/>
      <c r="DE194" s="202"/>
      <c r="DF194" s="202"/>
      <c r="DG194" s="202"/>
      <c r="DH194" s="202"/>
      <c r="DI194" s="202"/>
      <c r="DJ194" s="202"/>
      <c r="DK194" s="202"/>
      <c r="DL194" s="202"/>
      <c r="DM194" s="202"/>
      <c r="DN194" s="202"/>
      <c r="DO194" s="202"/>
      <c r="DP194" s="202"/>
      <c r="DQ194" s="202"/>
      <c r="DR194" s="202"/>
      <c r="DS194" s="202"/>
      <c r="DT194" s="202"/>
      <c r="DU194" s="202"/>
      <c r="DV194" s="202"/>
      <c r="DW194" s="202"/>
      <c r="DX194" s="202"/>
      <c r="DY194" s="202"/>
      <c r="DZ194" s="202"/>
      <c r="EA194" s="202"/>
      <c r="EB194" s="202"/>
      <c r="EC194" s="202"/>
      <c r="ED194" s="202"/>
      <c r="EE194" s="202"/>
      <c r="EF194" s="202"/>
      <c r="EG194" s="202"/>
      <c r="EH194" s="202"/>
      <c r="EI194" s="202"/>
      <c r="EJ194" s="202"/>
      <c r="EK194" s="202"/>
      <c r="EL194" s="202"/>
      <c r="EM194" s="202"/>
      <c r="EN194" s="202"/>
      <c r="EO194" s="202"/>
      <c r="EP194" s="202"/>
      <c r="EQ194" s="202"/>
      <c r="ER194" s="202"/>
      <c r="ES194" s="202"/>
      <c r="ET194" s="202"/>
      <c r="EU194" s="202"/>
      <c r="EV194" s="202"/>
      <c r="EW194" s="202"/>
      <c r="EX194" s="202"/>
      <c r="EY194" s="202"/>
      <c r="EZ194" s="202"/>
      <c r="FA194" s="202"/>
      <c r="FB194" s="202"/>
      <c r="FC194" s="202"/>
      <c r="FD194" s="202"/>
      <c r="FE194" s="202"/>
      <c r="FF194" s="202"/>
      <c r="FG194" s="202"/>
      <c r="FH194" s="202"/>
      <c r="FI194" s="202"/>
      <c r="FJ194" s="202"/>
      <c r="FK194" s="202"/>
      <c r="FL194" s="202"/>
      <c r="FM194" s="202"/>
      <c r="FN194" s="202"/>
      <c r="FO194" s="202"/>
      <c r="FP194" s="202"/>
      <c r="FQ194" s="202"/>
      <c r="FR194" s="202"/>
      <c r="FS194" s="202"/>
      <c r="FT194" s="202"/>
      <c r="FU194" s="202"/>
      <c r="FV194" s="202"/>
      <c r="FW194" s="202"/>
      <c r="FX194" s="202"/>
      <c r="FY194" s="202"/>
      <c r="FZ194" s="202"/>
      <c r="GA194" s="202"/>
      <c r="GB194" s="202"/>
    </row>
    <row r="195" spans="1:184" x14ac:dyDescent="0.2">
      <c r="A195" s="205" t="str">
        <f t="shared" si="2"/>
        <v/>
      </c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  <c r="BG195" s="202"/>
      <c r="BH195" s="202"/>
      <c r="BI195" s="202"/>
      <c r="BJ195" s="202"/>
      <c r="BK195" s="202"/>
      <c r="BL195" s="202"/>
      <c r="BM195" s="202"/>
      <c r="BN195" s="202"/>
      <c r="BO195" s="202"/>
      <c r="BP195" s="202"/>
      <c r="BQ195" s="202"/>
      <c r="BR195" s="202"/>
      <c r="BS195" s="202"/>
      <c r="BT195" s="202"/>
      <c r="BU195" s="202"/>
      <c r="BV195" s="202"/>
      <c r="BW195" s="202"/>
      <c r="BX195" s="202"/>
      <c r="BY195" s="202"/>
      <c r="BZ195" s="202"/>
      <c r="CA195" s="202"/>
      <c r="CB195" s="202"/>
      <c r="CC195" s="202"/>
      <c r="CD195" s="202"/>
      <c r="CE195" s="202"/>
      <c r="CF195" s="202"/>
      <c r="CG195" s="202"/>
      <c r="CH195" s="202"/>
      <c r="CI195" s="202"/>
      <c r="CJ195" s="202"/>
      <c r="CK195" s="202"/>
      <c r="CL195" s="202"/>
      <c r="CM195" s="202"/>
      <c r="CN195" s="202"/>
      <c r="CO195" s="202"/>
      <c r="CP195" s="202"/>
      <c r="CQ195" s="202"/>
      <c r="CR195" s="202"/>
      <c r="CS195" s="202"/>
      <c r="CT195" s="202"/>
      <c r="CU195" s="202"/>
      <c r="CV195" s="202"/>
      <c r="CW195" s="202"/>
      <c r="CX195" s="202"/>
      <c r="CY195" s="202"/>
      <c r="CZ195" s="202"/>
      <c r="DA195" s="202"/>
      <c r="DB195" s="202"/>
      <c r="DC195" s="202"/>
      <c r="DD195" s="202"/>
      <c r="DE195" s="202"/>
      <c r="DF195" s="202"/>
      <c r="DG195" s="202"/>
      <c r="DH195" s="202"/>
      <c r="DI195" s="202"/>
      <c r="DJ195" s="202"/>
      <c r="DK195" s="202"/>
      <c r="DL195" s="202"/>
      <c r="DM195" s="202"/>
      <c r="DN195" s="202"/>
      <c r="DO195" s="202"/>
      <c r="DP195" s="202"/>
      <c r="DQ195" s="202"/>
      <c r="DR195" s="202"/>
      <c r="DS195" s="202"/>
      <c r="DT195" s="202"/>
      <c r="DU195" s="202"/>
      <c r="DV195" s="202"/>
      <c r="DW195" s="202"/>
      <c r="DX195" s="202"/>
      <c r="DY195" s="202"/>
      <c r="DZ195" s="202"/>
      <c r="EA195" s="202"/>
      <c r="EB195" s="202"/>
      <c r="EC195" s="202"/>
      <c r="ED195" s="202"/>
      <c r="EE195" s="202"/>
      <c r="EF195" s="202"/>
      <c r="EG195" s="202"/>
      <c r="EH195" s="202"/>
      <c r="EI195" s="202"/>
      <c r="EJ195" s="202"/>
      <c r="EK195" s="202"/>
      <c r="EL195" s="202"/>
      <c r="EM195" s="202"/>
      <c r="EN195" s="202"/>
      <c r="EO195" s="202"/>
      <c r="EP195" s="202"/>
      <c r="EQ195" s="202"/>
      <c r="ER195" s="202"/>
      <c r="ES195" s="202"/>
      <c r="ET195" s="202"/>
      <c r="EU195" s="202"/>
      <c r="EV195" s="202"/>
      <c r="EW195" s="202"/>
      <c r="EX195" s="202"/>
      <c r="EY195" s="202"/>
      <c r="EZ195" s="202"/>
      <c r="FA195" s="202"/>
      <c r="FB195" s="202"/>
      <c r="FC195" s="202"/>
      <c r="FD195" s="202"/>
      <c r="FE195" s="202"/>
      <c r="FF195" s="202"/>
      <c r="FG195" s="202"/>
      <c r="FH195" s="202"/>
      <c r="FI195" s="202"/>
      <c r="FJ195" s="202"/>
      <c r="FK195" s="202"/>
      <c r="FL195" s="202"/>
      <c r="FM195" s="202"/>
      <c r="FN195" s="202"/>
      <c r="FO195" s="202"/>
      <c r="FP195" s="202"/>
      <c r="FQ195" s="202"/>
      <c r="FR195" s="202"/>
      <c r="FS195" s="202"/>
      <c r="FT195" s="202"/>
      <c r="FU195" s="202"/>
      <c r="FV195" s="202"/>
      <c r="FW195" s="202"/>
      <c r="FX195" s="202"/>
      <c r="FY195" s="202"/>
      <c r="FZ195" s="202"/>
      <c r="GA195" s="202"/>
      <c r="GB195" s="202"/>
    </row>
    <row r="196" spans="1:184" x14ac:dyDescent="0.2">
      <c r="A196" s="205" t="str">
        <f t="shared" si="2"/>
        <v/>
      </c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  <c r="BG196" s="202"/>
      <c r="BH196" s="202"/>
      <c r="BI196" s="202"/>
      <c r="BJ196" s="202"/>
      <c r="BK196" s="202"/>
      <c r="BL196" s="202"/>
      <c r="BM196" s="202"/>
      <c r="BN196" s="202"/>
      <c r="BO196" s="202"/>
      <c r="BP196" s="202"/>
      <c r="BQ196" s="202"/>
      <c r="BR196" s="202"/>
      <c r="BS196" s="202"/>
      <c r="BT196" s="202"/>
      <c r="BU196" s="202"/>
      <c r="BV196" s="202"/>
      <c r="BW196" s="202"/>
      <c r="BX196" s="202"/>
      <c r="BY196" s="202"/>
      <c r="BZ196" s="202"/>
      <c r="CA196" s="202"/>
      <c r="CB196" s="202"/>
      <c r="CC196" s="202"/>
      <c r="CD196" s="202"/>
      <c r="CE196" s="202"/>
      <c r="CF196" s="202"/>
      <c r="CG196" s="202"/>
      <c r="CH196" s="202"/>
      <c r="CI196" s="202"/>
      <c r="CJ196" s="202"/>
      <c r="CK196" s="202"/>
      <c r="CL196" s="202"/>
      <c r="CM196" s="202"/>
      <c r="CN196" s="202"/>
      <c r="CO196" s="202"/>
      <c r="CP196" s="202"/>
      <c r="CQ196" s="202"/>
      <c r="CR196" s="202"/>
      <c r="CS196" s="202"/>
      <c r="CT196" s="202"/>
      <c r="CU196" s="202"/>
      <c r="CV196" s="202"/>
      <c r="CW196" s="202"/>
      <c r="CX196" s="202"/>
      <c r="CY196" s="202"/>
      <c r="CZ196" s="202"/>
      <c r="DA196" s="202"/>
      <c r="DB196" s="202"/>
      <c r="DC196" s="202"/>
      <c r="DD196" s="202"/>
      <c r="DE196" s="202"/>
      <c r="DF196" s="202"/>
      <c r="DG196" s="202"/>
      <c r="DH196" s="202"/>
      <c r="DI196" s="202"/>
      <c r="DJ196" s="202"/>
      <c r="DK196" s="202"/>
      <c r="DL196" s="202"/>
      <c r="DM196" s="202"/>
      <c r="DN196" s="202"/>
      <c r="DO196" s="202"/>
      <c r="DP196" s="202"/>
      <c r="DQ196" s="202"/>
      <c r="DR196" s="202"/>
      <c r="DS196" s="202"/>
      <c r="DT196" s="202"/>
      <c r="DU196" s="202"/>
      <c r="DV196" s="202"/>
      <c r="DW196" s="202"/>
      <c r="DX196" s="202"/>
      <c r="DY196" s="202"/>
      <c r="DZ196" s="202"/>
      <c r="EA196" s="202"/>
      <c r="EB196" s="202"/>
      <c r="EC196" s="202"/>
      <c r="ED196" s="202"/>
      <c r="EE196" s="202"/>
      <c r="EF196" s="202"/>
      <c r="EG196" s="202"/>
      <c r="EH196" s="202"/>
      <c r="EI196" s="202"/>
      <c r="EJ196" s="202"/>
      <c r="EK196" s="202"/>
      <c r="EL196" s="202"/>
      <c r="EM196" s="202"/>
      <c r="EN196" s="202"/>
      <c r="EO196" s="202"/>
      <c r="EP196" s="202"/>
      <c r="EQ196" s="202"/>
      <c r="ER196" s="202"/>
      <c r="ES196" s="202"/>
      <c r="ET196" s="202"/>
      <c r="EU196" s="202"/>
      <c r="EV196" s="202"/>
      <c r="EW196" s="202"/>
      <c r="EX196" s="202"/>
      <c r="EY196" s="202"/>
      <c r="EZ196" s="202"/>
      <c r="FA196" s="202"/>
      <c r="FB196" s="202"/>
      <c r="FC196" s="202"/>
      <c r="FD196" s="202"/>
      <c r="FE196" s="202"/>
      <c r="FF196" s="202"/>
      <c r="FG196" s="202"/>
      <c r="FH196" s="202"/>
      <c r="FI196" s="202"/>
      <c r="FJ196" s="202"/>
      <c r="FK196" s="202"/>
      <c r="FL196" s="202"/>
      <c r="FM196" s="202"/>
      <c r="FN196" s="202"/>
      <c r="FO196" s="202"/>
      <c r="FP196" s="202"/>
      <c r="FQ196" s="202"/>
      <c r="FR196" s="202"/>
      <c r="FS196" s="202"/>
      <c r="FT196" s="202"/>
      <c r="FU196" s="202"/>
      <c r="FV196" s="202"/>
      <c r="FW196" s="202"/>
      <c r="FX196" s="202"/>
      <c r="FY196" s="202"/>
      <c r="FZ196" s="202"/>
      <c r="GA196" s="202"/>
      <c r="GB196" s="202"/>
    </row>
    <row r="197" spans="1:184" x14ac:dyDescent="0.2">
      <c r="A197" s="205" t="str">
        <f t="shared" si="2"/>
        <v/>
      </c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  <c r="BF197" s="202"/>
      <c r="BG197" s="202"/>
      <c r="BH197" s="202"/>
      <c r="BI197" s="202"/>
      <c r="BJ197" s="202"/>
      <c r="BK197" s="202"/>
      <c r="BL197" s="202"/>
      <c r="BM197" s="202"/>
      <c r="BN197" s="202"/>
      <c r="BO197" s="202"/>
      <c r="BP197" s="202"/>
      <c r="BQ197" s="202"/>
      <c r="BR197" s="202"/>
      <c r="BS197" s="202"/>
      <c r="BT197" s="202"/>
      <c r="BU197" s="202"/>
      <c r="BV197" s="202"/>
      <c r="BW197" s="202"/>
      <c r="BX197" s="202"/>
      <c r="BY197" s="202"/>
      <c r="BZ197" s="202"/>
      <c r="CA197" s="202"/>
      <c r="CB197" s="202"/>
      <c r="CC197" s="202"/>
      <c r="CD197" s="202"/>
      <c r="CE197" s="202"/>
      <c r="CF197" s="202"/>
      <c r="CG197" s="202"/>
      <c r="CH197" s="202"/>
      <c r="CI197" s="202"/>
      <c r="CJ197" s="202"/>
      <c r="CK197" s="202"/>
      <c r="CL197" s="202"/>
      <c r="CM197" s="202"/>
      <c r="CN197" s="202"/>
      <c r="CO197" s="202"/>
      <c r="CP197" s="202"/>
      <c r="CQ197" s="202"/>
      <c r="CR197" s="202"/>
      <c r="CS197" s="202"/>
      <c r="CT197" s="202"/>
      <c r="CU197" s="202"/>
      <c r="CV197" s="202"/>
      <c r="CW197" s="202"/>
      <c r="CX197" s="202"/>
      <c r="CY197" s="202"/>
      <c r="CZ197" s="202"/>
      <c r="DA197" s="202"/>
      <c r="DB197" s="202"/>
      <c r="DC197" s="202"/>
      <c r="DD197" s="202"/>
      <c r="DE197" s="202"/>
      <c r="DF197" s="202"/>
      <c r="DG197" s="202"/>
      <c r="DH197" s="202"/>
      <c r="DI197" s="202"/>
      <c r="DJ197" s="202"/>
      <c r="DK197" s="202"/>
      <c r="DL197" s="202"/>
      <c r="DM197" s="202"/>
      <c r="DN197" s="202"/>
      <c r="DO197" s="202"/>
      <c r="DP197" s="202"/>
      <c r="DQ197" s="202"/>
      <c r="DR197" s="202"/>
      <c r="DS197" s="202"/>
      <c r="DT197" s="202"/>
      <c r="DU197" s="202"/>
      <c r="DV197" s="202"/>
      <c r="DW197" s="202"/>
      <c r="DX197" s="202"/>
      <c r="DY197" s="202"/>
      <c r="DZ197" s="202"/>
      <c r="EA197" s="202"/>
      <c r="EB197" s="202"/>
      <c r="EC197" s="202"/>
      <c r="ED197" s="202"/>
      <c r="EE197" s="202"/>
      <c r="EF197" s="202"/>
      <c r="EG197" s="202"/>
      <c r="EH197" s="202"/>
      <c r="EI197" s="202"/>
      <c r="EJ197" s="202"/>
      <c r="EK197" s="202"/>
      <c r="EL197" s="202"/>
      <c r="EM197" s="202"/>
      <c r="EN197" s="202"/>
      <c r="EO197" s="202"/>
      <c r="EP197" s="202"/>
      <c r="EQ197" s="202"/>
      <c r="ER197" s="202"/>
      <c r="ES197" s="202"/>
      <c r="ET197" s="202"/>
      <c r="EU197" s="202"/>
      <c r="EV197" s="202"/>
      <c r="EW197" s="202"/>
      <c r="EX197" s="202"/>
      <c r="EY197" s="202"/>
      <c r="EZ197" s="202"/>
      <c r="FA197" s="202"/>
      <c r="FB197" s="202"/>
      <c r="FC197" s="202"/>
      <c r="FD197" s="202"/>
      <c r="FE197" s="202"/>
      <c r="FF197" s="202"/>
      <c r="FG197" s="202"/>
      <c r="FH197" s="202"/>
      <c r="FI197" s="202"/>
      <c r="FJ197" s="202"/>
      <c r="FK197" s="202"/>
      <c r="FL197" s="202"/>
      <c r="FM197" s="202"/>
      <c r="FN197" s="202"/>
      <c r="FO197" s="202"/>
      <c r="FP197" s="202"/>
      <c r="FQ197" s="202"/>
      <c r="FR197" s="202"/>
      <c r="FS197" s="202"/>
      <c r="FT197" s="202"/>
      <c r="FU197" s="202"/>
      <c r="FV197" s="202"/>
      <c r="FW197" s="202"/>
      <c r="FX197" s="202"/>
      <c r="FY197" s="202"/>
      <c r="FZ197" s="202"/>
      <c r="GA197" s="202"/>
      <c r="GB197" s="202"/>
    </row>
    <row r="198" spans="1:184" x14ac:dyDescent="0.2">
      <c r="A198" s="205" t="str">
        <f t="shared" ref="A198:A261" si="3">IFERROR(VALUE(LEFT(B198,4)),"")</f>
        <v/>
      </c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  <c r="BF198" s="202"/>
      <c r="BG198" s="202"/>
      <c r="BH198" s="202"/>
      <c r="BI198" s="202"/>
      <c r="BJ198" s="202"/>
      <c r="BK198" s="202"/>
      <c r="BL198" s="202"/>
      <c r="BM198" s="202"/>
      <c r="BN198" s="202"/>
      <c r="BO198" s="202"/>
      <c r="BP198" s="202"/>
      <c r="BQ198" s="202"/>
      <c r="BR198" s="202"/>
      <c r="BS198" s="202"/>
      <c r="BT198" s="202"/>
      <c r="BU198" s="202"/>
      <c r="BV198" s="202"/>
      <c r="BW198" s="202"/>
      <c r="BX198" s="202"/>
      <c r="BY198" s="202"/>
      <c r="BZ198" s="202"/>
      <c r="CA198" s="202"/>
      <c r="CB198" s="202"/>
      <c r="CC198" s="202"/>
      <c r="CD198" s="202"/>
      <c r="CE198" s="202"/>
      <c r="CF198" s="202"/>
      <c r="CG198" s="202"/>
      <c r="CH198" s="202"/>
      <c r="CI198" s="202"/>
      <c r="CJ198" s="202"/>
      <c r="CK198" s="202"/>
      <c r="CL198" s="202"/>
      <c r="CM198" s="202"/>
      <c r="CN198" s="202"/>
      <c r="CO198" s="202"/>
      <c r="CP198" s="202"/>
      <c r="CQ198" s="202"/>
      <c r="CR198" s="202"/>
      <c r="CS198" s="202"/>
      <c r="CT198" s="202"/>
      <c r="CU198" s="202"/>
      <c r="CV198" s="202"/>
      <c r="CW198" s="202"/>
      <c r="CX198" s="202"/>
      <c r="CY198" s="202"/>
      <c r="CZ198" s="202"/>
      <c r="DA198" s="202"/>
      <c r="DB198" s="202"/>
      <c r="DC198" s="202"/>
      <c r="DD198" s="202"/>
      <c r="DE198" s="202"/>
      <c r="DF198" s="202"/>
      <c r="DG198" s="202"/>
      <c r="DH198" s="202"/>
      <c r="DI198" s="202"/>
      <c r="DJ198" s="202"/>
      <c r="DK198" s="202"/>
      <c r="DL198" s="202"/>
      <c r="DM198" s="202"/>
      <c r="DN198" s="202"/>
      <c r="DO198" s="202"/>
      <c r="DP198" s="202"/>
      <c r="DQ198" s="202"/>
      <c r="DR198" s="202"/>
      <c r="DS198" s="202"/>
      <c r="DT198" s="202"/>
      <c r="DU198" s="202"/>
      <c r="DV198" s="202"/>
      <c r="DW198" s="202"/>
      <c r="DX198" s="202"/>
      <c r="DY198" s="202"/>
      <c r="DZ198" s="202"/>
      <c r="EA198" s="202"/>
      <c r="EB198" s="202"/>
      <c r="EC198" s="202"/>
      <c r="ED198" s="202"/>
      <c r="EE198" s="202"/>
      <c r="EF198" s="202"/>
      <c r="EG198" s="202"/>
      <c r="EH198" s="202"/>
      <c r="EI198" s="202"/>
      <c r="EJ198" s="202"/>
      <c r="EK198" s="202"/>
      <c r="EL198" s="202"/>
      <c r="EM198" s="202"/>
      <c r="EN198" s="202"/>
      <c r="EO198" s="202"/>
      <c r="EP198" s="202"/>
      <c r="EQ198" s="202"/>
      <c r="ER198" s="202"/>
      <c r="ES198" s="202"/>
      <c r="ET198" s="202"/>
      <c r="EU198" s="202"/>
      <c r="EV198" s="202"/>
      <c r="EW198" s="202"/>
      <c r="EX198" s="202"/>
      <c r="EY198" s="202"/>
      <c r="EZ198" s="202"/>
      <c r="FA198" s="202"/>
      <c r="FB198" s="202"/>
      <c r="FC198" s="202"/>
      <c r="FD198" s="202"/>
      <c r="FE198" s="202"/>
      <c r="FF198" s="202"/>
      <c r="FG198" s="202"/>
      <c r="FH198" s="202"/>
      <c r="FI198" s="202"/>
      <c r="FJ198" s="202"/>
      <c r="FK198" s="202"/>
      <c r="FL198" s="202"/>
      <c r="FM198" s="202"/>
      <c r="FN198" s="202"/>
      <c r="FO198" s="202"/>
      <c r="FP198" s="202"/>
      <c r="FQ198" s="202"/>
      <c r="FR198" s="202"/>
      <c r="FS198" s="202"/>
      <c r="FT198" s="202"/>
      <c r="FU198" s="202"/>
      <c r="FV198" s="202"/>
      <c r="FW198" s="202"/>
      <c r="FX198" s="202"/>
      <c r="FY198" s="202"/>
      <c r="FZ198" s="202"/>
      <c r="GA198" s="202"/>
      <c r="GB198" s="202"/>
    </row>
    <row r="199" spans="1:184" x14ac:dyDescent="0.2">
      <c r="A199" s="205" t="str">
        <f t="shared" si="3"/>
        <v/>
      </c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  <c r="BF199" s="202"/>
      <c r="BG199" s="202"/>
      <c r="BH199" s="202"/>
      <c r="BI199" s="202"/>
      <c r="BJ199" s="202"/>
      <c r="BK199" s="202"/>
      <c r="BL199" s="202"/>
      <c r="BM199" s="202"/>
      <c r="BN199" s="202"/>
      <c r="BO199" s="202"/>
      <c r="BP199" s="202"/>
      <c r="BQ199" s="202"/>
      <c r="BR199" s="202"/>
      <c r="BS199" s="202"/>
      <c r="BT199" s="202"/>
      <c r="BU199" s="202"/>
      <c r="BV199" s="202"/>
      <c r="BW199" s="202"/>
      <c r="BX199" s="202"/>
      <c r="BY199" s="202"/>
      <c r="BZ199" s="202"/>
      <c r="CA199" s="202"/>
      <c r="CB199" s="202"/>
      <c r="CC199" s="202"/>
      <c r="CD199" s="202"/>
      <c r="CE199" s="202"/>
      <c r="CF199" s="202"/>
      <c r="CG199" s="202"/>
      <c r="CH199" s="202"/>
      <c r="CI199" s="202"/>
      <c r="CJ199" s="202"/>
      <c r="CK199" s="202"/>
      <c r="CL199" s="202"/>
      <c r="CM199" s="202"/>
      <c r="CN199" s="202"/>
      <c r="CO199" s="202"/>
      <c r="CP199" s="202"/>
      <c r="CQ199" s="202"/>
      <c r="CR199" s="202"/>
      <c r="CS199" s="202"/>
      <c r="CT199" s="202"/>
      <c r="CU199" s="202"/>
      <c r="CV199" s="202"/>
      <c r="CW199" s="202"/>
      <c r="CX199" s="202"/>
      <c r="CY199" s="202"/>
      <c r="CZ199" s="202"/>
      <c r="DA199" s="202"/>
      <c r="DB199" s="202"/>
      <c r="DC199" s="202"/>
      <c r="DD199" s="202"/>
      <c r="DE199" s="202"/>
      <c r="DF199" s="202"/>
      <c r="DG199" s="202"/>
      <c r="DH199" s="202"/>
      <c r="DI199" s="202"/>
      <c r="DJ199" s="202"/>
      <c r="DK199" s="202"/>
      <c r="DL199" s="202"/>
      <c r="DM199" s="202"/>
      <c r="DN199" s="202"/>
      <c r="DO199" s="202"/>
      <c r="DP199" s="202"/>
      <c r="DQ199" s="202"/>
      <c r="DR199" s="202"/>
      <c r="DS199" s="202"/>
      <c r="DT199" s="202"/>
      <c r="DU199" s="202"/>
      <c r="DV199" s="202"/>
      <c r="DW199" s="202"/>
      <c r="DX199" s="202"/>
      <c r="DY199" s="202"/>
      <c r="DZ199" s="202"/>
      <c r="EA199" s="202"/>
      <c r="EB199" s="202"/>
      <c r="EC199" s="202"/>
      <c r="ED199" s="202"/>
      <c r="EE199" s="202"/>
      <c r="EF199" s="202"/>
      <c r="EG199" s="202"/>
      <c r="EH199" s="202"/>
      <c r="EI199" s="202"/>
      <c r="EJ199" s="202"/>
      <c r="EK199" s="202"/>
      <c r="EL199" s="202"/>
      <c r="EM199" s="202"/>
      <c r="EN199" s="202"/>
      <c r="EO199" s="202"/>
      <c r="EP199" s="202"/>
      <c r="EQ199" s="202"/>
      <c r="ER199" s="202"/>
      <c r="ES199" s="202"/>
      <c r="ET199" s="202"/>
      <c r="EU199" s="202"/>
      <c r="EV199" s="202"/>
      <c r="EW199" s="202"/>
      <c r="EX199" s="202"/>
      <c r="EY199" s="202"/>
      <c r="EZ199" s="202"/>
      <c r="FA199" s="202"/>
      <c r="FB199" s="202"/>
      <c r="FC199" s="202"/>
      <c r="FD199" s="202"/>
      <c r="FE199" s="202"/>
      <c r="FF199" s="202"/>
      <c r="FG199" s="202"/>
      <c r="FH199" s="202"/>
      <c r="FI199" s="202"/>
      <c r="FJ199" s="202"/>
      <c r="FK199" s="202"/>
      <c r="FL199" s="202"/>
      <c r="FM199" s="202"/>
      <c r="FN199" s="202"/>
      <c r="FO199" s="202"/>
      <c r="FP199" s="202"/>
      <c r="FQ199" s="202"/>
      <c r="FR199" s="202"/>
      <c r="FS199" s="202"/>
      <c r="FT199" s="202"/>
      <c r="FU199" s="202"/>
      <c r="FV199" s="202"/>
      <c r="FW199" s="202"/>
      <c r="FX199" s="202"/>
      <c r="FY199" s="202"/>
      <c r="FZ199" s="202"/>
      <c r="GA199" s="202"/>
      <c r="GB199" s="202"/>
    </row>
    <row r="200" spans="1:184" x14ac:dyDescent="0.2">
      <c r="A200" s="205" t="str">
        <f t="shared" si="3"/>
        <v/>
      </c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  <c r="BF200" s="202"/>
      <c r="BG200" s="202"/>
      <c r="BH200" s="202"/>
      <c r="BI200" s="202"/>
      <c r="BJ200" s="202"/>
      <c r="BK200" s="202"/>
      <c r="BL200" s="202"/>
      <c r="BM200" s="202"/>
      <c r="BN200" s="202"/>
      <c r="BO200" s="202"/>
      <c r="BP200" s="202"/>
      <c r="BQ200" s="202"/>
      <c r="BR200" s="202"/>
      <c r="BS200" s="202"/>
      <c r="BT200" s="202"/>
      <c r="BU200" s="202"/>
      <c r="BV200" s="202"/>
      <c r="BW200" s="202"/>
      <c r="BX200" s="202"/>
      <c r="BY200" s="202"/>
      <c r="BZ200" s="202"/>
      <c r="CA200" s="202"/>
      <c r="CB200" s="202"/>
      <c r="CC200" s="202"/>
      <c r="CD200" s="202"/>
      <c r="CE200" s="202"/>
      <c r="CF200" s="202"/>
      <c r="CG200" s="202"/>
      <c r="CH200" s="202"/>
      <c r="CI200" s="202"/>
      <c r="CJ200" s="202"/>
      <c r="CK200" s="202"/>
      <c r="CL200" s="202"/>
      <c r="CM200" s="202"/>
      <c r="CN200" s="202"/>
      <c r="CO200" s="202"/>
      <c r="CP200" s="202"/>
      <c r="CQ200" s="202"/>
      <c r="CR200" s="202"/>
      <c r="CS200" s="202"/>
      <c r="CT200" s="202"/>
      <c r="CU200" s="202"/>
      <c r="CV200" s="202"/>
      <c r="CW200" s="202"/>
      <c r="CX200" s="202"/>
      <c r="CY200" s="202"/>
      <c r="CZ200" s="202"/>
      <c r="DA200" s="202"/>
      <c r="DB200" s="202"/>
      <c r="DC200" s="202"/>
      <c r="DD200" s="202"/>
      <c r="DE200" s="202"/>
      <c r="DF200" s="202"/>
      <c r="DG200" s="202"/>
      <c r="DH200" s="202"/>
      <c r="DI200" s="202"/>
      <c r="DJ200" s="202"/>
      <c r="DK200" s="202"/>
      <c r="DL200" s="202"/>
      <c r="DM200" s="202"/>
      <c r="DN200" s="202"/>
      <c r="DO200" s="202"/>
      <c r="DP200" s="202"/>
      <c r="DQ200" s="202"/>
      <c r="DR200" s="202"/>
      <c r="DS200" s="202"/>
      <c r="DT200" s="202"/>
      <c r="DU200" s="202"/>
      <c r="DV200" s="202"/>
      <c r="DW200" s="202"/>
      <c r="DX200" s="202"/>
      <c r="DY200" s="202"/>
      <c r="DZ200" s="202"/>
      <c r="EA200" s="202"/>
      <c r="EB200" s="202"/>
      <c r="EC200" s="202"/>
      <c r="ED200" s="202"/>
      <c r="EE200" s="202"/>
      <c r="EF200" s="202"/>
      <c r="EG200" s="202"/>
      <c r="EH200" s="202"/>
      <c r="EI200" s="202"/>
      <c r="EJ200" s="202"/>
      <c r="EK200" s="202"/>
      <c r="EL200" s="202"/>
      <c r="EM200" s="202"/>
      <c r="EN200" s="202"/>
      <c r="EO200" s="202"/>
      <c r="EP200" s="202"/>
      <c r="EQ200" s="202"/>
      <c r="ER200" s="202"/>
      <c r="ES200" s="202"/>
      <c r="ET200" s="202"/>
      <c r="EU200" s="202"/>
      <c r="EV200" s="202"/>
      <c r="EW200" s="202"/>
      <c r="EX200" s="202"/>
      <c r="EY200" s="202"/>
      <c r="EZ200" s="202"/>
      <c r="FA200" s="202"/>
      <c r="FB200" s="202"/>
      <c r="FC200" s="202"/>
      <c r="FD200" s="202"/>
      <c r="FE200" s="202"/>
      <c r="FF200" s="202"/>
      <c r="FG200" s="202"/>
      <c r="FH200" s="202"/>
      <c r="FI200" s="202"/>
      <c r="FJ200" s="202"/>
      <c r="FK200" s="202"/>
      <c r="FL200" s="202"/>
      <c r="FM200" s="202"/>
      <c r="FN200" s="202"/>
      <c r="FO200" s="202"/>
      <c r="FP200" s="202"/>
      <c r="FQ200" s="202"/>
      <c r="FR200" s="202"/>
      <c r="FS200" s="202"/>
      <c r="FT200" s="202"/>
      <c r="FU200" s="202"/>
      <c r="FV200" s="202"/>
      <c r="FW200" s="202"/>
      <c r="FX200" s="202"/>
      <c r="FY200" s="202"/>
      <c r="FZ200" s="202"/>
      <c r="GA200" s="202"/>
      <c r="GB200" s="202"/>
    </row>
    <row r="201" spans="1:184" x14ac:dyDescent="0.2">
      <c r="A201" s="205" t="str">
        <f t="shared" si="3"/>
        <v/>
      </c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  <c r="BF201" s="202"/>
      <c r="BG201" s="202"/>
      <c r="BH201" s="202"/>
      <c r="BI201" s="202"/>
      <c r="BJ201" s="202"/>
      <c r="BK201" s="202"/>
      <c r="BL201" s="202"/>
      <c r="BM201" s="202"/>
      <c r="BN201" s="202"/>
      <c r="BO201" s="202"/>
      <c r="BP201" s="202"/>
      <c r="BQ201" s="202"/>
      <c r="BR201" s="202"/>
      <c r="BS201" s="202"/>
      <c r="BT201" s="202"/>
      <c r="BU201" s="202"/>
      <c r="BV201" s="202"/>
      <c r="BW201" s="202"/>
      <c r="BX201" s="202"/>
      <c r="BY201" s="202"/>
      <c r="BZ201" s="202"/>
      <c r="CA201" s="202"/>
      <c r="CB201" s="202"/>
      <c r="CC201" s="202"/>
      <c r="CD201" s="202"/>
      <c r="CE201" s="202"/>
      <c r="CF201" s="202"/>
      <c r="CG201" s="202"/>
      <c r="CH201" s="202"/>
      <c r="CI201" s="202"/>
      <c r="CJ201" s="202"/>
      <c r="CK201" s="202"/>
      <c r="CL201" s="202"/>
      <c r="CM201" s="202"/>
      <c r="CN201" s="202"/>
      <c r="CO201" s="202"/>
      <c r="CP201" s="202"/>
      <c r="CQ201" s="202"/>
      <c r="CR201" s="202"/>
      <c r="CS201" s="202"/>
      <c r="CT201" s="202"/>
      <c r="CU201" s="202"/>
      <c r="CV201" s="202"/>
      <c r="CW201" s="202"/>
      <c r="CX201" s="202"/>
      <c r="CY201" s="202"/>
      <c r="CZ201" s="202"/>
      <c r="DA201" s="202"/>
      <c r="DB201" s="202"/>
      <c r="DC201" s="202"/>
      <c r="DD201" s="202"/>
      <c r="DE201" s="202"/>
      <c r="DF201" s="202"/>
      <c r="DG201" s="202"/>
      <c r="DH201" s="202"/>
      <c r="DI201" s="202"/>
      <c r="DJ201" s="202"/>
      <c r="DK201" s="202"/>
      <c r="DL201" s="202"/>
      <c r="DM201" s="202"/>
      <c r="DN201" s="202"/>
      <c r="DO201" s="202"/>
      <c r="DP201" s="202"/>
      <c r="DQ201" s="202"/>
      <c r="DR201" s="202"/>
      <c r="DS201" s="202"/>
      <c r="DT201" s="202"/>
      <c r="DU201" s="202"/>
      <c r="DV201" s="202"/>
      <c r="DW201" s="202"/>
      <c r="DX201" s="202"/>
      <c r="DY201" s="202"/>
      <c r="DZ201" s="202"/>
      <c r="EA201" s="202"/>
      <c r="EB201" s="202"/>
      <c r="EC201" s="202"/>
      <c r="ED201" s="202"/>
      <c r="EE201" s="202"/>
      <c r="EF201" s="202"/>
      <c r="EG201" s="202"/>
      <c r="EH201" s="202"/>
      <c r="EI201" s="202"/>
      <c r="EJ201" s="202"/>
      <c r="EK201" s="202"/>
      <c r="EL201" s="202"/>
      <c r="EM201" s="202"/>
      <c r="EN201" s="202"/>
      <c r="EO201" s="202"/>
      <c r="EP201" s="202"/>
      <c r="EQ201" s="202"/>
      <c r="ER201" s="202"/>
      <c r="ES201" s="202"/>
      <c r="ET201" s="202"/>
      <c r="EU201" s="202"/>
      <c r="EV201" s="202"/>
      <c r="EW201" s="202"/>
      <c r="EX201" s="202"/>
      <c r="EY201" s="202"/>
      <c r="EZ201" s="202"/>
      <c r="FA201" s="202"/>
      <c r="FB201" s="202"/>
      <c r="FC201" s="202"/>
      <c r="FD201" s="202"/>
      <c r="FE201" s="202"/>
      <c r="FF201" s="202"/>
      <c r="FG201" s="202"/>
      <c r="FH201" s="202"/>
      <c r="FI201" s="202"/>
      <c r="FJ201" s="202"/>
      <c r="FK201" s="202"/>
      <c r="FL201" s="202"/>
      <c r="FM201" s="202"/>
      <c r="FN201" s="202"/>
      <c r="FO201" s="202"/>
      <c r="FP201" s="202"/>
      <c r="FQ201" s="202"/>
      <c r="FR201" s="202"/>
      <c r="FS201" s="202"/>
      <c r="FT201" s="202"/>
      <c r="FU201" s="202"/>
      <c r="FV201" s="202"/>
      <c r="FW201" s="202"/>
      <c r="FX201" s="202"/>
      <c r="FY201" s="202"/>
      <c r="FZ201" s="202"/>
      <c r="GA201" s="202"/>
      <c r="GB201" s="202"/>
    </row>
    <row r="202" spans="1:184" x14ac:dyDescent="0.2">
      <c r="A202" s="205" t="str">
        <f t="shared" si="3"/>
        <v/>
      </c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  <c r="BF202" s="202"/>
      <c r="BG202" s="202"/>
      <c r="BH202" s="202"/>
      <c r="BI202" s="202"/>
      <c r="BJ202" s="202"/>
      <c r="BK202" s="202"/>
      <c r="BL202" s="202"/>
      <c r="BM202" s="202"/>
      <c r="BN202" s="202"/>
      <c r="BO202" s="202"/>
      <c r="BP202" s="202"/>
      <c r="BQ202" s="202"/>
      <c r="BR202" s="202"/>
      <c r="BS202" s="202"/>
      <c r="BT202" s="202"/>
      <c r="BU202" s="202"/>
      <c r="BV202" s="202"/>
      <c r="BW202" s="202"/>
      <c r="BX202" s="202"/>
      <c r="BY202" s="202"/>
      <c r="BZ202" s="202"/>
      <c r="CA202" s="202"/>
      <c r="CB202" s="202"/>
      <c r="CC202" s="202"/>
      <c r="CD202" s="202"/>
      <c r="CE202" s="202"/>
      <c r="CF202" s="202"/>
      <c r="CG202" s="202"/>
      <c r="CH202" s="202"/>
      <c r="CI202" s="202"/>
      <c r="CJ202" s="202"/>
      <c r="CK202" s="202"/>
      <c r="CL202" s="202"/>
      <c r="CM202" s="202"/>
      <c r="CN202" s="202"/>
      <c r="CO202" s="202"/>
      <c r="CP202" s="202"/>
      <c r="CQ202" s="202"/>
      <c r="CR202" s="202"/>
      <c r="CS202" s="202"/>
      <c r="CT202" s="202"/>
      <c r="CU202" s="202"/>
      <c r="CV202" s="202"/>
      <c r="CW202" s="202"/>
      <c r="CX202" s="202"/>
      <c r="CY202" s="202"/>
      <c r="CZ202" s="202"/>
      <c r="DA202" s="202"/>
      <c r="DB202" s="202"/>
      <c r="DC202" s="202"/>
      <c r="DD202" s="202"/>
      <c r="DE202" s="202"/>
      <c r="DF202" s="202"/>
      <c r="DG202" s="202"/>
      <c r="DH202" s="202"/>
      <c r="DI202" s="202"/>
      <c r="DJ202" s="202"/>
      <c r="DK202" s="202"/>
      <c r="DL202" s="202"/>
      <c r="DM202" s="202"/>
      <c r="DN202" s="202"/>
      <c r="DO202" s="202"/>
      <c r="DP202" s="202"/>
      <c r="DQ202" s="202"/>
      <c r="DR202" s="202"/>
      <c r="DS202" s="202"/>
      <c r="DT202" s="202"/>
      <c r="DU202" s="202"/>
      <c r="DV202" s="202"/>
      <c r="DW202" s="202"/>
      <c r="DX202" s="202"/>
      <c r="DY202" s="202"/>
      <c r="DZ202" s="202"/>
      <c r="EA202" s="202"/>
      <c r="EB202" s="202"/>
      <c r="EC202" s="202"/>
      <c r="ED202" s="202"/>
      <c r="EE202" s="202"/>
      <c r="EF202" s="202"/>
      <c r="EG202" s="202"/>
      <c r="EH202" s="202"/>
      <c r="EI202" s="202"/>
      <c r="EJ202" s="202"/>
      <c r="EK202" s="202"/>
      <c r="EL202" s="202"/>
      <c r="EM202" s="202"/>
      <c r="EN202" s="202"/>
      <c r="EO202" s="202"/>
      <c r="EP202" s="202"/>
      <c r="EQ202" s="202"/>
      <c r="ER202" s="202"/>
      <c r="ES202" s="202"/>
      <c r="ET202" s="202"/>
      <c r="EU202" s="202"/>
      <c r="EV202" s="202"/>
      <c r="EW202" s="202"/>
      <c r="EX202" s="202"/>
      <c r="EY202" s="202"/>
      <c r="EZ202" s="202"/>
      <c r="FA202" s="202"/>
      <c r="FB202" s="202"/>
      <c r="FC202" s="202"/>
      <c r="FD202" s="202"/>
      <c r="FE202" s="202"/>
      <c r="FF202" s="202"/>
      <c r="FG202" s="202"/>
      <c r="FH202" s="202"/>
      <c r="FI202" s="202"/>
      <c r="FJ202" s="202"/>
      <c r="FK202" s="202"/>
      <c r="FL202" s="202"/>
      <c r="FM202" s="202"/>
      <c r="FN202" s="202"/>
      <c r="FO202" s="202"/>
      <c r="FP202" s="202"/>
      <c r="FQ202" s="202"/>
      <c r="FR202" s="202"/>
      <c r="FS202" s="202"/>
      <c r="FT202" s="202"/>
      <c r="FU202" s="202"/>
      <c r="FV202" s="202"/>
      <c r="FW202" s="202"/>
      <c r="FX202" s="202"/>
      <c r="FY202" s="202"/>
      <c r="FZ202" s="202"/>
      <c r="GA202" s="202"/>
      <c r="GB202" s="202"/>
    </row>
    <row r="203" spans="1:184" x14ac:dyDescent="0.2">
      <c r="A203" s="205" t="str">
        <f t="shared" si="3"/>
        <v/>
      </c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  <c r="BG203" s="202"/>
      <c r="BH203" s="202"/>
      <c r="BI203" s="202"/>
      <c r="BJ203" s="202"/>
      <c r="BK203" s="202"/>
      <c r="BL203" s="202"/>
      <c r="BM203" s="202"/>
      <c r="BN203" s="202"/>
      <c r="BO203" s="202"/>
      <c r="BP203" s="202"/>
      <c r="BQ203" s="202"/>
      <c r="BR203" s="202"/>
      <c r="BS203" s="202"/>
      <c r="BT203" s="202"/>
      <c r="BU203" s="202"/>
      <c r="BV203" s="202"/>
      <c r="BW203" s="202"/>
      <c r="BX203" s="202"/>
      <c r="BY203" s="202"/>
      <c r="BZ203" s="202"/>
      <c r="CA203" s="202"/>
      <c r="CB203" s="202"/>
      <c r="CC203" s="202"/>
      <c r="CD203" s="202"/>
      <c r="CE203" s="202"/>
      <c r="CF203" s="202"/>
      <c r="CG203" s="202"/>
      <c r="CH203" s="202"/>
      <c r="CI203" s="202"/>
      <c r="CJ203" s="202"/>
      <c r="CK203" s="202"/>
      <c r="CL203" s="202"/>
      <c r="CM203" s="202"/>
      <c r="CN203" s="202"/>
      <c r="CO203" s="202"/>
      <c r="CP203" s="202"/>
      <c r="CQ203" s="202"/>
      <c r="CR203" s="202"/>
      <c r="CS203" s="202"/>
      <c r="CT203" s="202"/>
      <c r="CU203" s="202"/>
      <c r="CV203" s="202"/>
      <c r="CW203" s="202"/>
      <c r="CX203" s="202"/>
      <c r="CY203" s="202"/>
      <c r="CZ203" s="202"/>
      <c r="DA203" s="202"/>
      <c r="DB203" s="202"/>
      <c r="DC203" s="202"/>
      <c r="DD203" s="202"/>
      <c r="DE203" s="202"/>
      <c r="DF203" s="202"/>
      <c r="DG203" s="202"/>
      <c r="DH203" s="202"/>
      <c r="DI203" s="202"/>
      <c r="DJ203" s="202"/>
      <c r="DK203" s="202"/>
      <c r="DL203" s="202"/>
      <c r="DM203" s="202"/>
      <c r="DN203" s="202"/>
      <c r="DO203" s="202"/>
      <c r="DP203" s="202"/>
      <c r="DQ203" s="202"/>
      <c r="DR203" s="202"/>
      <c r="DS203" s="202"/>
      <c r="DT203" s="202"/>
      <c r="DU203" s="202"/>
      <c r="DV203" s="202"/>
      <c r="DW203" s="202"/>
      <c r="DX203" s="202"/>
      <c r="DY203" s="202"/>
      <c r="DZ203" s="202"/>
      <c r="EA203" s="202"/>
      <c r="EB203" s="202"/>
      <c r="EC203" s="202"/>
      <c r="ED203" s="202"/>
      <c r="EE203" s="202"/>
      <c r="EF203" s="202"/>
      <c r="EG203" s="202"/>
      <c r="EH203" s="202"/>
      <c r="EI203" s="202"/>
      <c r="EJ203" s="202"/>
      <c r="EK203" s="202"/>
      <c r="EL203" s="202"/>
      <c r="EM203" s="202"/>
      <c r="EN203" s="202"/>
      <c r="EO203" s="202"/>
      <c r="EP203" s="202"/>
      <c r="EQ203" s="202"/>
      <c r="ER203" s="202"/>
      <c r="ES203" s="202"/>
      <c r="ET203" s="202"/>
      <c r="EU203" s="202"/>
      <c r="EV203" s="202"/>
      <c r="EW203" s="202"/>
      <c r="EX203" s="202"/>
      <c r="EY203" s="202"/>
      <c r="EZ203" s="202"/>
      <c r="FA203" s="202"/>
      <c r="FB203" s="202"/>
      <c r="FC203" s="202"/>
      <c r="FD203" s="202"/>
      <c r="FE203" s="202"/>
      <c r="FF203" s="202"/>
      <c r="FG203" s="202"/>
      <c r="FH203" s="202"/>
      <c r="FI203" s="202"/>
      <c r="FJ203" s="202"/>
      <c r="FK203" s="202"/>
      <c r="FL203" s="202"/>
      <c r="FM203" s="202"/>
      <c r="FN203" s="202"/>
      <c r="FO203" s="202"/>
      <c r="FP203" s="202"/>
      <c r="FQ203" s="202"/>
      <c r="FR203" s="202"/>
      <c r="FS203" s="202"/>
      <c r="FT203" s="202"/>
      <c r="FU203" s="202"/>
      <c r="FV203" s="202"/>
      <c r="FW203" s="202"/>
      <c r="FX203" s="202"/>
      <c r="FY203" s="202"/>
      <c r="FZ203" s="202"/>
      <c r="GA203" s="202"/>
      <c r="GB203" s="202"/>
    </row>
    <row r="204" spans="1:184" x14ac:dyDescent="0.2">
      <c r="A204" s="205" t="str">
        <f t="shared" si="3"/>
        <v/>
      </c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  <c r="BF204" s="202"/>
      <c r="BG204" s="202"/>
      <c r="BH204" s="202"/>
      <c r="BI204" s="202"/>
      <c r="BJ204" s="202"/>
      <c r="BK204" s="202"/>
      <c r="BL204" s="202"/>
      <c r="BM204" s="202"/>
      <c r="BN204" s="202"/>
      <c r="BO204" s="202"/>
      <c r="BP204" s="202"/>
      <c r="BQ204" s="202"/>
      <c r="BR204" s="202"/>
      <c r="BS204" s="202"/>
      <c r="BT204" s="202"/>
      <c r="BU204" s="202"/>
      <c r="BV204" s="202"/>
      <c r="BW204" s="202"/>
      <c r="BX204" s="202"/>
      <c r="BY204" s="202"/>
      <c r="BZ204" s="202"/>
      <c r="CA204" s="202"/>
      <c r="CB204" s="202"/>
      <c r="CC204" s="202"/>
      <c r="CD204" s="202"/>
      <c r="CE204" s="202"/>
      <c r="CF204" s="202"/>
      <c r="CG204" s="202"/>
      <c r="CH204" s="202"/>
      <c r="CI204" s="202"/>
      <c r="CJ204" s="202"/>
      <c r="CK204" s="202"/>
      <c r="CL204" s="202"/>
      <c r="CM204" s="202"/>
      <c r="CN204" s="202"/>
      <c r="CO204" s="202"/>
      <c r="CP204" s="202"/>
      <c r="CQ204" s="202"/>
      <c r="CR204" s="202"/>
      <c r="CS204" s="202"/>
      <c r="CT204" s="202"/>
      <c r="CU204" s="202"/>
      <c r="CV204" s="202"/>
      <c r="CW204" s="202"/>
      <c r="CX204" s="202"/>
      <c r="CY204" s="202"/>
      <c r="CZ204" s="202"/>
      <c r="DA204" s="202"/>
      <c r="DB204" s="202"/>
      <c r="DC204" s="202"/>
      <c r="DD204" s="202"/>
      <c r="DE204" s="202"/>
      <c r="DF204" s="202"/>
      <c r="DG204" s="202"/>
      <c r="DH204" s="202"/>
      <c r="DI204" s="202"/>
      <c r="DJ204" s="202"/>
      <c r="DK204" s="202"/>
      <c r="DL204" s="202"/>
      <c r="DM204" s="202"/>
      <c r="DN204" s="202"/>
      <c r="DO204" s="202"/>
      <c r="DP204" s="202"/>
      <c r="DQ204" s="202"/>
      <c r="DR204" s="202"/>
      <c r="DS204" s="202"/>
      <c r="DT204" s="202"/>
      <c r="DU204" s="202"/>
      <c r="DV204" s="202"/>
      <c r="DW204" s="202"/>
      <c r="DX204" s="202"/>
      <c r="DY204" s="202"/>
      <c r="DZ204" s="202"/>
      <c r="EA204" s="202"/>
      <c r="EB204" s="202"/>
      <c r="EC204" s="202"/>
      <c r="ED204" s="202"/>
      <c r="EE204" s="202"/>
      <c r="EF204" s="202"/>
      <c r="EG204" s="202"/>
      <c r="EH204" s="202"/>
      <c r="EI204" s="202"/>
      <c r="EJ204" s="202"/>
      <c r="EK204" s="202"/>
      <c r="EL204" s="202"/>
      <c r="EM204" s="202"/>
      <c r="EN204" s="202"/>
      <c r="EO204" s="202"/>
      <c r="EP204" s="202"/>
      <c r="EQ204" s="202"/>
      <c r="ER204" s="202"/>
      <c r="ES204" s="202"/>
      <c r="ET204" s="202"/>
      <c r="EU204" s="202"/>
      <c r="EV204" s="202"/>
      <c r="EW204" s="202"/>
      <c r="EX204" s="202"/>
      <c r="EY204" s="202"/>
      <c r="EZ204" s="202"/>
      <c r="FA204" s="202"/>
      <c r="FB204" s="202"/>
      <c r="FC204" s="202"/>
      <c r="FD204" s="202"/>
      <c r="FE204" s="202"/>
      <c r="FF204" s="202"/>
      <c r="FG204" s="202"/>
      <c r="FH204" s="202"/>
      <c r="FI204" s="202"/>
      <c r="FJ204" s="202"/>
      <c r="FK204" s="202"/>
      <c r="FL204" s="202"/>
      <c r="FM204" s="202"/>
      <c r="FN204" s="202"/>
      <c r="FO204" s="202"/>
      <c r="FP204" s="202"/>
      <c r="FQ204" s="202"/>
      <c r="FR204" s="202"/>
      <c r="FS204" s="202"/>
      <c r="FT204" s="202"/>
      <c r="FU204" s="202"/>
      <c r="FV204" s="202"/>
      <c r="FW204" s="202"/>
      <c r="FX204" s="202"/>
      <c r="FY204" s="202"/>
      <c r="FZ204" s="202"/>
      <c r="GA204" s="202"/>
      <c r="GB204" s="202"/>
    </row>
    <row r="205" spans="1:184" x14ac:dyDescent="0.2">
      <c r="A205" s="205" t="str">
        <f t="shared" si="3"/>
        <v/>
      </c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  <c r="BF205" s="202"/>
      <c r="BG205" s="202"/>
      <c r="BH205" s="202"/>
      <c r="BI205" s="202"/>
      <c r="BJ205" s="202"/>
      <c r="BK205" s="202"/>
      <c r="BL205" s="202"/>
      <c r="BM205" s="202"/>
      <c r="BN205" s="202"/>
      <c r="BO205" s="202"/>
      <c r="BP205" s="202"/>
      <c r="BQ205" s="202"/>
      <c r="BR205" s="202"/>
      <c r="BS205" s="202"/>
      <c r="BT205" s="202"/>
      <c r="BU205" s="202"/>
      <c r="BV205" s="202"/>
      <c r="BW205" s="202"/>
      <c r="BX205" s="202"/>
      <c r="BY205" s="202"/>
      <c r="BZ205" s="202"/>
      <c r="CA205" s="202"/>
      <c r="CB205" s="202"/>
      <c r="CC205" s="202"/>
      <c r="CD205" s="202"/>
      <c r="CE205" s="202"/>
      <c r="CF205" s="202"/>
      <c r="CG205" s="202"/>
      <c r="CH205" s="202"/>
      <c r="CI205" s="202"/>
      <c r="CJ205" s="202"/>
      <c r="CK205" s="202"/>
      <c r="CL205" s="202"/>
      <c r="CM205" s="202"/>
      <c r="CN205" s="202"/>
      <c r="CO205" s="202"/>
      <c r="CP205" s="202"/>
      <c r="CQ205" s="202"/>
      <c r="CR205" s="202"/>
      <c r="CS205" s="202"/>
      <c r="CT205" s="202"/>
      <c r="CU205" s="202"/>
      <c r="CV205" s="202"/>
      <c r="CW205" s="202"/>
      <c r="CX205" s="202"/>
      <c r="CY205" s="202"/>
      <c r="CZ205" s="202"/>
      <c r="DA205" s="202"/>
      <c r="DB205" s="202"/>
      <c r="DC205" s="202"/>
      <c r="DD205" s="202"/>
      <c r="DE205" s="202"/>
      <c r="DF205" s="202"/>
      <c r="DG205" s="202"/>
      <c r="DH205" s="202"/>
      <c r="DI205" s="202"/>
      <c r="DJ205" s="202"/>
      <c r="DK205" s="202"/>
      <c r="DL205" s="202"/>
      <c r="DM205" s="202"/>
      <c r="DN205" s="202"/>
      <c r="DO205" s="202"/>
      <c r="DP205" s="202"/>
      <c r="DQ205" s="202"/>
      <c r="DR205" s="202"/>
      <c r="DS205" s="202"/>
      <c r="DT205" s="202"/>
      <c r="DU205" s="202"/>
      <c r="DV205" s="202"/>
      <c r="DW205" s="202"/>
      <c r="DX205" s="202"/>
      <c r="DY205" s="202"/>
      <c r="DZ205" s="202"/>
      <c r="EA205" s="202"/>
      <c r="EB205" s="202"/>
      <c r="EC205" s="202"/>
      <c r="ED205" s="202"/>
      <c r="EE205" s="202"/>
      <c r="EF205" s="202"/>
      <c r="EG205" s="202"/>
      <c r="EH205" s="202"/>
      <c r="EI205" s="202"/>
      <c r="EJ205" s="202"/>
      <c r="EK205" s="202"/>
      <c r="EL205" s="202"/>
      <c r="EM205" s="202"/>
      <c r="EN205" s="202"/>
      <c r="EO205" s="202"/>
      <c r="EP205" s="202"/>
      <c r="EQ205" s="202"/>
      <c r="ER205" s="202"/>
      <c r="ES205" s="202"/>
      <c r="ET205" s="202"/>
      <c r="EU205" s="202"/>
      <c r="EV205" s="202"/>
      <c r="EW205" s="202"/>
      <c r="EX205" s="202"/>
      <c r="EY205" s="202"/>
      <c r="EZ205" s="202"/>
      <c r="FA205" s="202"/>
      <c r="FB205" s="202"/>
      <c r="FC205" s="202"/>
      <c r="FD205" s="202"/>
      <c r="FE205" s="202"/>
      <c r="FF205" s="202"/>
      <c r="FG205" s="202"/>
      <c r="FH205" s="202"/>
      <c r="FI205" s="202"/>
      <c r="FJ205" s="202"/>
      <c r="FK205" s="202"/>
      <c r="FL205" s="202"/>
      <c r="FM205" s="202"/>
      <c r="FN205" s="202"/>
      <c r="FO205" s="202"/>
      <c r="FP205" s="202"/>
      <c r="FQ205" s="202"/>
      <c r="FR205" s="202"/>
      <c r="FS205" s="202"/>
      <c r="FT205" s="202"/>
      <c r="FU205" s="202"/>
      <c r="FV205" s="202"/>
      <c r="FW205" s="202"/>
      <c r="FX205" s="202"/>
      <c r="FY205" s="202"/>
      <c r="FZ205" s="202"/>
      <c r="GA205" s="202"/>
      <c r="GB205" s="202"/>
    </row>
    <row r="206" spans="1:184" x14ac:dyDescent="0.2">
      <c r="A206" s="205" t="str">
        <f t="shared" si="3"/>
        <v/>
      </c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  <c r="BF206" s="202"/>
      <c r="BG206" s="202"/>
      <c r="BH206" s="202"/>
      <c r="BI206" s="202"/>
      <c r="BJ206" s="202"/>
      <c r="BK206" s="202"/>
      <c r="BL206" s="202"/>
      <c r="BM206" s="202"/>
      <c r="BN206" s="202"/>
      <c r="BO206" s="202"/>
      <c r="BP206" s="202"/>
      <c r="BQ206" s="202"/>
      <c r="BR206" s="202"/>
      <c r="BS206" s="202"/>
      <c r="BT206" s="202"/>
      <c r="BU206" s="202"/>
      <c r="BV206" s="202"/>
      <c r="BW206" s="202"/>
      <c r="BX206" s="202"/>
      <c r="BY206" s="202"/>
      <c r="BZ206" s="202"/>
      <c r="CA206" s="202"/>
      <c r="CB206" s="202"/>
      <c r="CC206" s="202"/>
      <c r="CD206" s="202"/>
      <c r="CE206" s="202"/>
      <c r="CF206" s="202"/>
      <c r="CG206" s="202"/>
      <c r="CH206" s="202"/>
      <c r="CI206" s="202"/>
      <c r="CJ206" s="202"/>
      <c r="CK206" s="202"/>
      <c r="CL206" s="202"/>
      <c r="CM206" s="202"/>
      <c r="CN206" s="202"/>
      <c r="CO206" s="202"/>
      <c r="CP206" s="202"/>
      <c r="CQ206" s="202"/>
      <c r="CR206" s="202"/>
      <c r="CS206" s="202"/>
      <c r="CT206" s="202"/>
      <c r="CU206" s="202"/>
      <c r="CV206" s="202"/>
      <c r="CW206" s="202"/>
      <c r="CX206" s="202"/>
      <c r="CY206" s="202"/>
      <c r="CZ206" s="202"/>
      <c r="DA206" s="202"/>
      <c r="DB206" s="202"/>
      <c r="DC206" s="202"/>
      <c r="DD206" s="202"/>
      <c r="DE206" s="202"/>
      <c r="DF206" s="202"/>
      <c r="DG206" s="202"/>
      <c r="DH206" s="202"/>
      <c r="DI206" s="202"/>
      <c r="DJ206" s="202"/>
      <c r="DK206" s="202"/>
      <c r="DL206" s="202"/>
      <c r="DM206" s="202"/>
      <c r="DN206" s="202"/>
      <c r="DO206" s="202"/>
      <c r="DP206" s="202"/>
      <c r="DQ206" s="202"/>
      <c r="DR206" s="202"/>
      <c r="DS206" s="202"/>
      <c r="DT206" s="202"/>
      <c r="DU206" s="202"/>
      <c r="DV206" s="202"/>
      <c r="DW206" s="202"/>
      <c r="DX206" s="202"/>
      <c r="DY206" s="202"/>
      <c r="DZ206" s="202"/>
      <c r="EA206" s="202"/>
      <c r="EB206" s="202"/>
      <c r="EC206" s="202"/>
      <c r="ED206" s="202"/>
      <c r="EE206" s="202"/>
      <c r="EF206" s="202"/>
      <c r="EG206" s="202"/>
      <c r="EH206" s="202"/>
      <c r="EI206" s="202"/>
      <c r="EJ206" s="202"/>
      <c r="EK206" s="202"/>
      <c r="EL206" s="202"/>
      <c r="EM206" s="202"/>
      <c r="EN206" s="202"/>
      <c r="EO206" s="202"/>
      <c r="EP206" s="202"/>
      <c r="EQ206" s="202"/>
      <c r="ER206" s="202"/>
      <c r="ES206" s="202"/>
      <c r="ET206" s="202"/>
      <c r="EU206" s="202"/>
      <c r="EV206" s="202"/>
      <c r="EW206" s="202"/>
      <c r="EX206" s="202"/>
      <c r="EY206" s="202"/>
      <c r="EZ206" s="202"/>
      <c r="FA206" s="202"/>
      <c r="FB206" s="202"/>
      <c r="FC206" s="202"/>
      <c r="FD206" s="202"/>
      <c r="FE206" s="202"/>
      <c r="FF206" s="202"/>
      <c r="FG206" s="202"/>
      <c r="FH206" s="202"/>
      <c r="FI206" s="202"/>
      <c r="FJ206" s="202"/>
      <c r="FK206" s="202"/>
      <c r="FL206" s="202"/>
      <c r="FM206" s="202"/>
      <c r="FN206" s="202"/>
      <c r="FO206" s="202"/>
      <c r="FP206" s="202"/>
      <c r="FQ206" s="202"/>
      <c r="FR206" s="202"/>
      <c r="FS206" s="202"/>
      <c r="FT206" s="202"/>
      <c r="FU206" s="202"/>
      <c r="FV206" s="202"/>
      <c r="FW206" s="202"/>
      <c r="FX206" s="202"/>
      <c r="FY206" s="202"/>
      <c r="FZ206" s="202"/>
      <c r="GA206" s="202"/>
      <c r="GB206" s="202"/>
    </row>
    <row r="207" spans="1:184" x14ac:dyDescent="0.2">
      <c r="A207" s="205" t="str">
        <f t="shared" si="3"/>
        <v/>
      </c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  <c r="BF207" s="202"/>
      <c r="BG207" s="202"/>
      <c r="BH207" s="202"/>
      <c r="BI207" s="202"/>
      <c r="BJ207" s="202"/>
      <c r="BK207" s="202"/>
      <c r="BL207" s="202"/>
      <c r="BM207" s="202"/>
      <c r="BN207" s="202"/>
      <c r="BO207" s="202"/>
      <c r="BP207" s="202"/>
      <c r="BQ207" s="202"/>
      <c r="BR207" s="202"/>
      <c r="BS207" s="202"/>
      <c r="BT207" s="202"/>
      <c r="BU207" s="202"/>
      <c r="BV207" s="202"/>
      <c r="BW207" s="202"/>
      <c r="BX207" s="202"/>
      <c r="BY207" s="202"/>
      <c r="BZ207" s="202"/>
      <c r="CA207" s="202"/>
      <c r="CB207" s="202"/>
      <c r="CC207" s="202"/>
      <c r="CD207" s="202"/>
      <c r="CE207" s="202"/>
      <c r="CF207" s="202"/>
      <c r="CG207" s="202"/>
      <c r="CH207" s="202"/>
      <c r="CI207" s="202"/>
      <c r="CJ207" s="202"/>
      <c r="CK207" s="202"/>
      <c r="CL207" s="202"/>
      <c r="CM207" s="202"/>
      <c r="CN207" s="202"/>
      <c r="CO207" s="202"/>
      <c r="CP207" s="202"/>
      <c r="CQ207" s="202"/>
      <c r="CR207" s="202"/>
      <c r="CS207" s="202"/>
      <c r="CT207" s="202"/>
      <c r="CU207" s="202"/>
      <c r="CV207" s="202"/>
      <c r="CW207" s="202"/>
      <c r="CX207" s="202"/>
      <c r="CY207" s="202"/>
      <c r="CZ207" s="202"/>
      <c r="DA207" s="202"/>
      <c r="DB207" s="202"/>
      <c r="DC207" s="202"/>
      <c r="DD207" s="202"/>
      <c r="DE207" s="202"/>
      <c r="DF207" s="202"/>
      <c r="DG207" s="202"/>
      <c r="DH207" s="202"/>
      <c r="DI207" s="202"/>
      <c r="DJ207" s="202"/>
      <c r="DK207" s="202"/>
      <c r="DL207" s="202"/>
      <c r="DM207" s="202"/>
      <c r="DN207" s="202"/>
      <c r="DO207" s="202"/>
      <c r="DP207" s="202"/>
      <c r="DQ207" s="202"/>
      <c r="DR207" s="202"/>
      <c r="DS207" s="202"/>
      <c r="DT207" s="202"/>
      <c r="DU207" s="202"/>
      <c r="DV207" s="202"/>
      <c r="DW207" s="202"/>
      <c r="DX207" s="202"/>
      <c r="DY207" s="202"/>
      <c r="DZ207" s="202"/>
      <c r="EA207" s="202"/>
      <c r="EB207" s="202"/>
      <c r="EC207" s="202"/>
      <c r="ED207" s="202"/>
      <c r="EE207" s="202"/>
      <c r="EF207" s="202"/>
      <c r="EG207" s="202"/>
      <c r="EH207" s="202"/>
      <c r="EI207" s="202"/>
      <c r="EJ207" s="202"/>
      <c r="EK207" s="202"/>
      <c r="EL207" s="202"/>
      <c r="EM207" s="202"/>
      <c r="EN207" s="202"/>
      <c r="EO207" s="202"/>
      <c r="EP207" s="202"/>
      <c r="EQ207" s="202"/>
      <c r="ER207" s="202"/>
      <c r="ES207" s="202"/>
      <c r="ET207" s="202"/>
      <c r="EU207" s="202"/>
      <c r="EV207" s="202"/>
      <c r="EW207" s="202"/>
      <c r="EX207" s="202"/>
      <c r="EY207" s="202"/>
      <c r="EZ207" s="202"/>
      <c r="FA207" s="202"/>
      <c r="FB207" s="202"/>
      <c r="FC207" s="202"/>
      <c r="FD207" s="202"/>
      <c r="FE207" s="202"/>
      <c r="FF207" s="202"/>
      <c r="FG207" s="202"/>
      <c r="FH207" s="202"/>
      <c r="FI207" s="202"/>
      <c r="FJ207" s="202"/>
      <c r="FK207" s="202"/>
      <c r="FL207" s="202"/>
      <c r="FM207" s="202"/>
      <c r="FN207" s="202"/>
      <c r="FO207" s="202"/>
      <c r="FP207" s="202"/>
      <c r="FQ207" s="202"/>
      <c r="FR207" s="202"/>
      <c r="FS207" s="202"/>
      <c r="FT207" s="202"/>
      <c r="FU207" s="202"/>
      <c r="FV207" s="202"/>
      <c r="FW207" s="202"/>
      <c r="FX207" s="202"/>
      <c r="FY207" s="202"/>
      <c r="FZ207" s="202"/>
      <c r="GA207" s="202"/>
      <c r="GB207" s="202"/>
    </row>
    <row r="208" spans="1:184" x14ac:dyDescent="0.2">
      <c r="A208" s="205" t="str">
        <f t="shared" si="3"/>
        <v/>
      </c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  <c r="BF208" s="202"/>
      <c r="BG208" s="202"/>
      <c r="BH208" s="202"/>
      <c r="BI208" s="202"/>
      <c r="BJ208" s="202"/>
      <c r="BK208" s="202"/>
      <c r="BL208" s="202"/>
      <c r="BM208" s="202"/>
      <c r="BN208" s="202"/>
      <c r="BO208" s="202"/>
      <c r="BP208" s="202"/>
      <c r="BQ208" s="202"/>
      <c r="BR208" s="202"/>
      <c r="BS208" s="202"/>
      <c r="BT208" s="202"/>
      <c r="BU208" s="202"/>
      <c r="BV208" s="202"/>
      <c r="BW208" s="202"/>
      <c r="BX208" s="202"/>
      <c r="BY208" s="202"/>
      <c r="BZ208" s="202"/>
      <c r="CA208" s="202"/>
      <c r="CB208" s="202"/>
      <c r="CC208" s="202"/>
      <c r="CD208" s="202"/>
      <c r="CE208" s="202"/>
      <c r="CF208" s="202"/>
      <c r="CG208" s="202"/>
      <c r="CH208" s="202"/>
      <c r="CI208" s="202"/>
      <c r="CJ208" s="202"/>
      <c r="CK208" s="202"/>
      <c r="CL208" s="202"/>
      <c r="CM208" s="202"/>
      <c r="CN208" s="202"/>
      <c r="CO208" s="202"/>
      <c r="CP208" s="202"/>
      <c r="CQ208" s="202"/>
      <c r="CR208" s="202"/>
      <c r="CS208" s="202"/>
      <c r="CT208" s="202"/>
      <c r="CU208" s="202"/>
      <c r="CV208" s="202"/>
      <c r="CW208" s="202"/>
      <c r="CX208" s="202"/>
      <c r="CY208" s="202"/>
      <c r="CZ208" s="202"/>
      <c r="DA208" s="202"/>
      <c r="DB208" s="202"/>
      <c r="DC208" s="202"/>
      <c r="DD208" s="202"/>
      <c r="DE208" s="202"/>
      <c r="DF208" s="202"/>
      <c r="DG208" s="202"/>
      <c r="DH208" s="202"/>
      <c r="DI208" s="202"/>
      <c r="DJ208" s="202"/>
      <c r="DK208" s="202"/>
      <c r="DL208" s="202"/>
      <c r="DM208" s="202"/>
      <c r="DN208" s="202"/>
      <c r="DO208" s="202"/>
      <c r="DP208" s="202"/>
      <c r="DQ208" s="202"/>
      <c r="DR208" s="202"/>
      <c r="DS208" s="202"/>
      <c r="DT208" s="202"/>
      <c r="DU208" s="202"/>
      <c r="DV208" s="202"/>
      <c r="DW208" s="202"/>
      <c r="DX208" s="202"/>
      <c r="DY208" s="202"/>
      <c r="DZ208" s="202"/>
      <c r="EA208" s="202"/>
      <c r="EB208" s="202"/>
      <c r="EC208" s="202"/>
      <c r="ED208" s="202"/>
      <c r="EE208" s="202"/>
      <c r="EF208" s="202"/>
      <c r="EG208" s="202"/>
      <c r="EH208" s="202"/>
      <c r="EI208" s="202"/>
      <c r="EJ208" s="202"/>
      <c r="EK208" s="202"/>
      <c r="EL208" s="202"/>
      <c r="EM208" s="202"/>
      <c r="EN208" s="202"/>
      <c r="EO208" s="202"/>
      <c r="EP208" s="202"/>
      <c r="EQ208" s="202"/>
      <c r="ER208" s="202"/>
      <c r="ES208" s="202"/>
      <c r="ET208" s="202"/>
      <c r="EU208" s="202"/>
      <c r="EV208" s="202"/>
      <c r="EW208" s="202"/>
      <c r="EX208" s="202"/>
      <c r="EY208" s="202"/>
      <c r="EZ208" s="202"/>
      <c r="FA208" s="202"/>
      <c r="FB208" s="202"/>
      <c r="FC208" s="202"/>
      <c r="FD208" s="202"/>
      <c r="FE208" s="202"/>
      <c r="FF208" s="202"/>
      <c r="FG208" s="202"/>
      <c r="FH208" s="202"/>
      <c r="FI208" s="202"/>
      <c r="FJ208" s="202"/>
      <c r="FK208" s="202"/>
      <c r="FL208" s="202"/>
      <c r="FM208" s="202"/>
      <c r="FN208" s="202"/>
      <c r="FO208" s="202"/>
      <c r="FP208" s="202"/>
      <c r="FQ208" s="202"/>
      <c r="FR208" s="202"/>
      <c r="FS208" s="202"/>
      <c r="FT208" s="202"/>
      <c r="FU208" s="202"/>
      <c r="FV208" s="202"/>
      <c r="FW208" s="202"/>
      <c r="FX208" s="202"/>
      <c r="FY208" s="202"/>
      <c r="FZ208" s="202"/>
      <c r="GA208" s="202"/>
      <c r="GB208" s="202"/>
    </row>
    <row r="209" spans="1:184" x14ac:dyDescent="0.2">
      <c r="A209" s="205" t="str">
        <f t="shared" si="3"/>
        <v/>
      </c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  <c r="BF209" s="202"/>
      <c r="BG209" s="202"/>
      <c r="BH209" s="202"/>
      <c r="BI209" s="202"/>
      <c r="BJ209" s="202"/>
      <c r="BK209" s="202"/>
      <c r="BL209" s="202"/>
      <c r="BM209" s="202"/>
      <c r="BN209" s="202"/>
      <c r="BO209" s="202"/>
      <c r="BP209" s="202"/>
      <c r="BQ209" s="202"/>
      <c r="BR209" s="202"/>
      <c r="BS209" s="202"/>
      <c r="BT209" s="202"/>
      <c r="BU209" s="202"/>
      <c r="BV209" s="202"/>
      <c r="BW209" s="202"/>
      <c r="BX209" s="202"/>
      <c r="BY209" s="202"/>
      <c r="BZ209" s="202"/>
      <c r="CA209" s="202"/>
      <c r="CB209" s="202"/>
      <c r="CC209" s="202"/>
      <c r="CD209" s="202"/>
      <c r="CE209" s="202"/>
      <c r="CF209" s="202"/>
      <c r="CG209" s="202"/>
      <c r="CH209" s="202"/>
      <c r="CI209" s="202"/>
      <c r="CJ209" s="202"/>
      <c r="CK209" s="202"/>
      <c r="CL209" s="202"/>
      <c r="CM209" s="202"/>
      <c r="CN209" s="202"/>
      <c r="CO209" s="202"/>
      <c r="CP209" s="202"/>
      <c r="CQ209" s="202"/>
      <c r="CR209" s="202"/>
      <c r="CS209" s="202"/>
      <c r="CT209" s="202"/>
      <c r="CU209" s="202"/>
      <c r="CV209" s="202"/>
      <c r="CW209" s="202"/>
      <c r="CX209" s="202"/>
      <c r="CY209" s="202"/>
      <c r="CZ209" s="202"/>
      <c r="DA209" s="202"/>
      <c r="DB209" s="202"/>
      <c r="DC209" s="202"/>
      <c r="DD209" s="202"/>
      <c r="DE209" s="202"/>
      <c r="DF209" s="202"/>
      <c r="DG209" s="202"/>
      <c r="DH209" s="202"/>
      <c r="DI209" s="202"/>
      <c r="DJ209" s="202"/>
      <c r="DK209" s="202"/>
      <c r="DL209" s="202"/>
      <c r="DM209" s="202"/>
      <c r="DN209" s="202"/>
      <c r="DO209" s="202"/>
      <c r="DP209" s="202"/>
      <c r="DQ209" s="202"/>
      <c r="DR209" s="202"/>
      <c r="DS209" s="202"/>
      <c r="DT209" s="202"/>
      <c r="DU209" s="202"/>
      <c r="DV209" s="202"/>
      <c r="DW209" s="202"/>
      <c r="DX209" s="202"/>
      <c r="DY209" s="202"/>
      <c r="DZ209" s="202"/>
      <c r="EA209" s="202"/>
      <c r="EB209" s="202"/>
      <c r="EC209" s="202"/>
      <c r="ED209" s="202"/>
      <c r="EE209" s="202"/>
      <c r="EF209" s="202"/>
      <c r="EG209" s="202"/>
      <c r="EH209" s="202"/>
      <c r="EI209" s="202"/>
      <c r="EJ209" s="202"/>
      <c r="EK209" s="202"/>
      <c r="EL209" s="202"/>
      <c r="EM209" s="202"/>
      <c r="EN209" s="202"/>
      <c r="EO209" s="202"/>
      <c r="EP209" s="202"/>
      <c r="EQ209" s="202"/>
      <c r="ER209" s="202"/>
      <c r="ES209" s="202"/>
      <c r="ET209" s="202"/>
      <c r="EU209" s="202"/>
      <c r="EV209" s="202"/>
      <c r="EW209" s="202"/>
      <c r="EX209" s="202"/>
      <c r="EY209" s="202"/>
      <c r="EZ209" s="202"/>
      <c r="FA209" s="202"/>
      <c r="FB209" s="202"/>
      <c r="FC209" s="202"/>
      <c r="FD209" s="202"/>
      <c r="FE209" s="202"/>
      <c r="FF209" s="202"/>
      <c r="FG209" s="202"/>
      <c r="FH209" s="202"/>
      <c r="FI209" s="202"/>
      <c r="FJ209" s="202"/>
      <c r="FK209" s="202"/>
      <c r="FL209" s="202"/>
      <c r="FM209" s="202"/>
      <c r="FN209" s="202"/>
      <c r="FO209" s="202"/>
      <c r="FP209" s="202"/>
      <c r="FQ209" s="202"/>
      <c r="FR209" s="202"/>
      <c r="FS209" s="202"/>
      <c r="FT209" s="202"/>
      <c r="FU209" s="202"/>
      <c r="FV209" s="202"/>
      <c r="FW209" s="202"/>
      <c r="FX209" s="202"/>
      <c r="FY209" s="202"/>
      <c r="FZ209" s="202"/>
      <c r="GA209" s="202"/>
      <c r="GB209" s="202"/>
    </row>
    <row r="210" spans="1:184" x14ac:dyDescent="0.2">
      <c r="A210" s="205" t="str">
        <f t="shared" si="3"/>
        <v/>
      </c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  <c r="BF210" s="202"/>
      <c r="BG210" s="202"/>
      <c r="BH210" s="202"/>
      <c r="BI210" s="202"/>
      <c r="BJ210" s="202"/>
      <c r="BK210" s="202"/>
      <c r="BL210" s="202"/>
      <c r="BM210" s="202"/>
      <c r="BN210" s="202"/>
      <c r="BO210" s="202"/>
      <c r="BP210" s="202"/>
      <c r="BQ210" s="202"/>
      <c r="BR210" s="202"/>
      <c r="BS210" s="202"/>
      <c r="BT210" s="202"/>
      <c r="BU210" s="202"/>
      <c r="BV210" s="202"/>
      <c r="BW210" s="202"/>
      <c r="BX210" s="202"/>
      <c r="BY210" s="202"/>
      <c r="BZ210" s="202"/>
      <c r="CA210" s="202"/>
      <c r="CB210" s="202"/>
      <c r="CC210" s="202"/>
      <c r="CD210" s="202"/>
      <c r="CE210" s="202"/>
      <c r="CF210" s="202"/>
      <c r="CG210" s="202"/>
      <c r="CH210" s="202"/>
      <c r="CI210" s="202"/>
      <c r="CJ210" s="202"/>
      <c r="CK210" s="202"/>
      <c r="CL210" s="202"/>
      <c r="CM210" s="202"/>
      <c r="CN210" s="202"/>
      <c r="CO210" s="202"/>
      <c r="CP210" s="202"/>
      <c r="CQ210" s="202"/>
      <c r="CR210" s="202"/>
      <c r="CS210" s="202"/>
      <c r="CT210" s="202"/>
      <c r="CU210" s="202"/>
      <c r="CV210" s="202"/>
      <c r="CW210" s="202"/>
      <c r="CX210" s="202"/>
      <c r="CY210" s="202"/>
      <c r="CZ210" s="202"/>
      <c r="DA210" s="202"/>
      <c r="DB210" s="202"/>
      <c r="DC210" s="202"/>
      <c r="DD210" s="202"/>
      <c r="DE210" s="202"/>
      <c r="DF210" s="202"/>
      <c r="DG210" s="202"/>
      <c r="DH210" s="202"/>
      <c r="DI210" s="202"/>
      <c r="DJ210" s="202"/>
      <c r="DK210" s="202"/>
      <c r="DL210" s="202"/>
      <c r="DM210" s="202"/>
      <c r="DN210" s="202"/>
      <c r="DO210" s="202"/>
      <c r="DP210" s="202"/>
      <c r="DQ210" s="202"/>
      <c r="DR210" s="202"/>
      <c r="DS210" s="202"/>
      <c r="DT210" s="202"/>
      <c r="DU210" s="202"/>
      <c r="DV210" s="202"/>
      <c r="DW210" s="202"/>
      <c r="DX210" s="202"/>
      <c r="DY210" s="202"/>
      <c r="DZ210" s="202"/>
      <c r="EA210" s="202"/>
      <c r="EB210" s="202"/>
      <c r="EC210" s="202"/>
      <c r="ED210" s="202"/>
      <c r="EE210" s="202"/>
      <c r="EF210" s="202"/>
      <c r="EG210" s="202"/>
      <c r="EH210" s="202"/>
      <c r="EI210" s="202"/>
      <c r="EJ210" s="202"/>
      <c r="EK210" s="202"/>
      <c r="EL210" s="202"/>
      <c r="EM210" s="202"/>
      <c r="EN210" s="202"/>
      <c r="EO210" s="202"/>
      <c r="EP210" s="202"/>
      <c r="EQ210" s="202"/>
      <c r="ER210" s="202"/>
      <c r="ES210" s="202"/>
      <c r="ET210" s="202"/>
      <c r="EU210" s="202"/>
      <c r="EV210" s="202"/>
      <c r="EW210" s="202"/>
      <c r="EX210" s="202"/>
      <c r="EY210" s="202"/>
      <c r="EZ210" s="202"/>
      <c r="FA210" s="202"/>
      <c r="FB210" s="202"/>
      <c r="FC210" s="202"/>
      <c r="FD210" s="202"/>
      <c r="FE210" s="202"/>
      <c r="FF210" s="202"/>
      <c r="FG210" s="202"/>
      <c r="FH210" s="202"/>
      <c r="FI210" s="202"/>
      <c r="FJ210" s="202"/>
      <c r="FK210" s="202"/>
      <c r="FL210" s="202"/>
      <c r="FM210" s="202"/>
      <c r="FN210" s="202"/>
      <c r="FO210" s="202"/>
      <c r="FP210" s="202"/>
      <c r="FQ210" s="202"/>
      <c r="FR210" s="202"/>
      <c r="FS210" s="202"/>
      <c r="FT210" s="202"/>
      <c r="FU210" s="202"/>
      <c r="FV210" s="202"/>
      <c r="FW210" s="202"/>
      <c r="FX210" s="202"/>
      <c r="FY210" s="202"/>
      <c r="FZ210" s="202"/>
      <c r="GA210" s="202"/>
      <c r="GB210" s="202"/>
    </row>
    <row r="211" spans="1:184" x14ac:dyDescent="0.2">
      <c r="A211" s="205" t="str">
        <f t="shared" si="3"/>
        <v/>
      </c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  <c r="BF211" s="202"/>
      <c r="BG211" s="202"/>
      <c r="BH211" s="202"/>
      <c r="BI211" s="202"/>
      <c r="BJ211" s="202"/>
      <c r="BK211" s="202"/>
      <c r="BL211" s="202"/>
      <c r="BM211" s="202"/>
      <c r="BN211" s="202"/>
      <c r="BO211" s="202"/>
      <c r="BP211" s="202"/>
      <c r="BQ211" s="202"/>
      <c r="BR211" s="202"/>
      <c r="BS211" s="202"/>
      <c r="BT211" s="202"/>
      <c r="BU211" s="202"/>
      <c r="BV211" s="202"/>
      <c r="BW211" s="202"/>
      <c r="BX211" s="202"/>
      <c r="BY211" s="202"/>
      <c r="BZ211" s="202"/>
      <c r="CA211" s="202"/>
      <c r="CB211" s="202"/>
      <c r="CC211" s="202"/>
      <c r="CD211" s="202"/>
      <c r="CE211" s="202"/>
      <c r="CF211" s="202"/>
      <c r="CG211" s="202"/>
      <c r="CH211" s="202"/>
      <c r="CI211" s="202"/>
      <c r="CJ211" s="202"/>
      <c r="CK211" s="202"/>
      <c r="CL211" s="202"/>
      <c r="CM211" s="202"/>
      <c r="CN211" s="202"/>
      <c r="CO211" s="202"/>
      <c r="CP211" s="202"/>
      <c r="CQ211" s="202"/>
      <c r="CR211" s="202"/>
      <c r="CS211" s="202"/>
      <c r="CT211" s="202"/>
      <c r="CU211" s="202"/>
      <c r="CV211" s="202"/>
      <c r="CW211" s="202"/>
      <c r="CX211" s="202"/>
      <c r="CY211" s="202"/>
      <c r="CZ211" s="202"/>
      <c r="DA211" s="202"/>
      <c r="DB211" s="202"/>
      <c r="DC211" s="202"/>
      <c r="DD211" s="202"/>
      <c r="DE211" s="202"/>
      <c r="DF211" s="202"/>
      <c r="DG211" s="202"/>
      <c r="DH211" s="202"/>
      <c r="DI211" s="202"/>
      <c r="DJ211" s="202"/>
      <c r="DK211" s="202"/>
      <c r="DL211" s="202"/>
      <c r="DM211" s="202"/>
      <c r="DN211" s="202"/>
      <c r="DO211" s="202"/>
      <c r="DP211" s="202"/>
      <c r="DQ211" s="202"/>
      <c r="DR211" s="202"/>
      <c r="DS211" s="202"/>
      <c r="DT211" s="202"/>
      <c r="DU211" s="202"/>
      <c r="DV211" s="202"/>
      <c r="DW211" s="202"/>
      <c r="DX211" s="202"/>
      <c r="DY211" s="202"/>
      <c r="DZ211" s="202"/>
      <c r="EA211" s="202"/>
      <c r="EB211" s="202"/>
      <c r="EC211" s="202"/>
      <c r="ED211" s="202"/>
      <c r="EE211" s="202"/>
      <c r="EF211" s="202"/>
      <c r="EG211" s="202"/>
      <c r="EH211" s="202"/>
      <c r="EI211" s="202"/>
      <c r="EJ211" s="202"/>
      <c r="EK211" s="202"/>
      <c r="EL211" s="202"/>
      <c r="EM211" s="202"/>
      <c r="EN211" s="202"/>
      <c r="EO211" s="202"/>
      <c r="EP211" s="202"/>
      <c r="EQ211" s="202"/>
      <c r="ER211" s="202"/>
      <c r="ES211" s="202"/>
      <c r="ET211" s="202"/>
      <c r="EU211" s="202"/>
      <c r="EV211" s="202"/>
      <c r="EW211" s="202"/>
      <c r="EX211" s="202"/>
      <c r="EY211" s="202"/>
      <c r="EZ211" s="202"/>
      <c r="FA211" s="202"/>
      <c r="FB211" s="202"/>
      <c r="FC211" s="202"/>
      <c r="FD211" s="202"/>
      <c r="FE211" s="202"/>
      <c r="FF211" s="202"/>
      <c r="FG211" s="202"/>
      <c r="FH211" s="202"/>
      <c r="FI211" s="202"/>
      <c r="FJ211" s="202"/>
      <c r="FK211" s="202"/>
      <c r="FL211" s="202"/>
      <c r="FM211" s="202"/>
      <c r="FN211" s="202"/>
      <c r="FO211" s="202"/>
      <c r="FP211" s="202"/>
      <c r="FQ211" s="202"/>
      <c r="FR211" s="202"/>
      <c r="FS211" s="202"/>
      <c r="FT211" s="202"/>
      <c r="FU211" s="202"/>
      <c r="FV211" s="202"/>
      <c r="FW211" s="202"/>
      <c r="FX211" s="202"/>
      <c r="FY211" s="202"/>
      <c r="FZ211" s="202"/>
      <c r="GA211" s="202"/>
      <c r="GB211" s="202"/>
    </row>
    <row r="212" spans="1:184" x14ac:dyDescent="0.2">
      <c r="A212" s="205" t="str">
        <f t="shared" si="3"/>
        <v/>
      </c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  <c r="BF212" s="202"/>
      <c r="BG212" s="202"/>
      <c r="BH212" s="202"/>
      <c r="BI212" s="202"/>
      <c r="BJ212" s="202"/>
      <c r="BK212" s="202"/>
      <c r="BL212" s="202"/>
      <c r="BM212" s="202"/>
      <c r="BN212" s="202"/>
      <c r="BO212" s="202"/>
      <c r="BP212" s="202"/>
      <c r="BQ212" s="202"/>
      <c r="BR212" s="202"/>
      <c r="BS212" s="202"/>
      <c r="BT212" s="202"/>
      <c r="BU212" s="202"/>
      <c r="BV212" s="202"/>
      <c r="BW212" s="202"/>
      <c r="BX212" s="202"/>
      <c r="BY212" s="202"/>
      <c r="BZ212" s="202"/>
      <c r="CA212" s="202"/>
      <c r="CB212" s="202"/>
      <c r="CC212" s="202"/>
      <c r="CD212" s="202"/>
      <c r="CE212" s="202"/>
      <c r="CF212" s="202"/>
      <c r="CG212" s="202"/>
      <c r="CH212" s="202"/>
      <c r="CI212" s="202"/>
      <c r="CJ212" s="202"/>
      <c r="CK212" s="202"/>
      <c r="CL212" s="202"/>
      <c r="CM212" s="202"/>
      <c r="CN212" s="202"/>
      <c r="CO212" s="202"/>
      <c r="CP212" s="202"/>
      <c r="CQ212" s="202"/>
      <c r="CR212" s="202"/>
      <c r="CS212" s="202"/>
      <c r="CT212" s="202"/>
      <c r="CU212" s="202"/>
      <c r="CV212" s="202"/>
      <c r="CW212" s="202"/>
      <c r="CX212" s="202"/>
      <c r="CY212" s="202"/>
      <c r="CZ212" s="202"/>
      <c r="DA212" s="202"/>
      <c r="DB212" s="202"/>
      <c r="DC212" s="202"/>
      <c r="DD212" s="202"/>
      <c r="DE212" s="202"/>
      <c r="DF212" s="202"/>
      <c r="DG212" s="202"/>
      <c r="DH212" s="202"/>
      <c r="DI212" s="202"/>
      <c r="DJ212" s="202"/>
      <c r="DK212" s="202"/>
      <c r="DL212" s="202"/>
      <c r="DM212" s="202"/>
      <c r="DN212" s="202"/>
      <c r="DO212" s="202"/>
      <c r="DP212" s="202"/>
      <c r="DQ212" s="202"/>
      <c r="DR212" s="202"/>
      <c r="DS212" s="202"/>
      <c r="DT212" s="202"/>
      <c r="DU212" s="202"/>
      <c r="DV212" s="202"/>
      <c r="DW212" s="202"/>
      <c r="DX212" s="202"/>
      <c r="DY212" s="202"/>
      <c r="DZ212" s="202"/>
      <c r="EA212" s="202"/>
      <c r="EB212" s="202"/>
      <c r="EC212" s="202"/>
      <c r="ED212" s="202"/>
      <c r="EE212" s="202"/>
      <c r="EF212" s="202"/>
      <c r="EG212" s="202"/>
      <c r="EH212" s="202"/>
      <c r="EI212" s="202"/>
      <c r="EJ212" s="202"/>
      <c r="EK212" s="202"/>
      <c r="EL212" s="202"/>
      <c r="EM212" s="202"/>
      <c r="EN212" s="202"/>
      <c r="EO212" s="202"/>
      <c r="EP212" s="202"/>
      <c r="EQ212" s="202"/>
      <c r="ER212" s="202"/>
      <c r="ES212" s="202"/>
      <c r="ET212" s="202"/>
      <c r="EU212" s="202"/>
      <c r="EV212" s="202"/>
      <c r="EW212" s="202"/>
      <c r="EX212" s="202"/>
      <c r="EY212" s="202"/>
      <c r="EZ212" s="202"/>
      <c r="FA212" s="202"/>
      <c r="FB212" s="202"/>
      <c r="FC212" s="202"/>
      <c r="FD212" s="202"/>
      <c r="FE212" s="202"/>
      <c r="FF212" s="202"/>
      <c r="FG212" s="202"/>
      <c r="FH212" s="202"/>
      <c r="FI212" s="202"/>
      <c r="FJ212" s="202"/>
      <c r="FK212" s="202"/>
      <c r="FL212" s="202"/>
      <c r="FM212" s="202"/>
      <c r="FN212" s="202"/>
      <c r="FO212" s="202"/>
      <c r="FP212" s="202"/>
      <c r="FQ212" s="202"/>
      <c r="FR212" s="202"/>
      <c r="FS212" s="202"/>
      <c r="FT212" s="202"/>
      <c r="FU212" s="202"/>
      <c r="FV212" s="202"/>
      <c r="FW212" s="202"/>
      <c r="FX212" s="202"/>
      <c r="FY212" s="202"/>
      <c r="FZ212" s="202"/>
      <c r="GA212" s="202"/>
      <c r="GB212" s="202"/>
    </row>
    <row r="213" spans="1:184" x14ac:dyDescent="0.2">
      <c r="A213" s="205" t="str">
        <f t="shared" si="3"/>
        <v/>
      </c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  <c r="BF213" s="202"/>
      <c r="BG213" s="202"/>
      <c r="BH213" s="202"/>
      <c r="BI213" s="202"/>
      <c r="BJ213" s="202"/>
      <c r="BK213" s="202"/>
      <c r="BL213" s="202"/>
      <c r="BM213" s="202"/>
      <c r="BN213" s="202"/>
      <c r="BO213" s="202"/>
      <c r="BP213" s="202"/>
      <c r="BQ213" s="202"/>
      <c r="BR213" s="202"/>
      <c r="BS213" s="202"/>
      <c r="BT213" s="202"/>
      <c r="BU213" s="202"/>
      <c r="BV213" s="202"/>
      <c r="BW213" s="202"/>
      <c r="BX213" s="202"/>
      <c r="BY213" s="202"/>
      <c r="BZ213" s="202"/>
      <c r="CA213" s="202"/>
      <c r="CB213" s="202"/>
      <c r="CC213" s="202"/>
      <c r="CD213" s="202"/>
      <c r="CE213" s="202"/>
      <c r="CF213" s="202"/>
      <c r="CG213" s="202"/>
      <c r="CH213" s="202"/>
      <c r="CI213" s="202"/>
      <c r="CJ213" s="202"/>
      <c r="CK213" s="202"/>
      <c r="CL213" s="202"/>
      <c r="CM213" s="202"/>
      <c r="CN213" s="202"/>
      <c r="CO213" s="202"/>
      <c r="CP213" s="202"/>
      <c r="CQ213" s="202"/>
      <c r="CR213" s="202"/>
      <c r="CS213" s="202"/>
      <c r="CT213" s="202"/>
      <c r="CU213" s="202"/>
      <c r="CV213" s="202"/>
      <c r="CW213" s="202"/>
      <c r="CX213" s="202"/>
      <c r="CY213" s="202"/>
      <c r="CZ213" s="202"/>
      <c r="DA213" s="202"/>
      <c r="DB213" s="202"/>
      <c r="DC213" s="202"/>
      <c r="DD213" s="202"/>
      <c r="DE213" s="202"/>
      <c r="DF213" s="202"/>
      <c r="DG213" s="202"/>
      <c r="DH213" s="202"/>
      <c r="DI213" s="202"/>
      <c r="DJ213" s="202"/>
      <c r="DK213" s="202"/>
      <c r="DL213" s="202"/>
      <c r="DM213" s="202"/>
      <c r="DN213" s="202"/>
      <c r="DO213" s="202"/>
      <c r="DP213" s="202"/>
      <c r="DQ213" s="202"/>
      <c r="DR213" s="202"/>
      <c r="DS213" s="202"/>
      <c r="DT213" s="202"/>
      <c r="DU213" s="202"/>
      <c r="DV213" s="202"/>
      <c r="DW213" s="202"/>
      <c r="DX213" s="202"/>
      <c r="DY213" s="202"/>
      <c r="DZ213" s="202"/>
      <c r="EA213" s="202"/>
      <c r="EB213" s="202"/>
      <c r="EC213" s="202"/>
      <c r="ED213" s="202"/>
      <c r="EE213" s="202"/>
      <c r="EF213" s="202"/>
      <c r="EG213" s="202"/>
      <c r="EH213" s="202"/>
      <c r="EI213" s="202"/>
      <c r="EJ213" s="202"/>
      <c r="EK213" s="202"/>
      <c r="EL213" s="202"/>
      <c r="EM213" s="202"/>
      <c r="EN213" s="202"/>
      <c r="EO213" s="202"/>
      <c r="EP213" s="202"/>
      <c r="EQ213" s="202"/>
      <c r="ER213" s="202"/>
      <c r="ES213" s="202"/>
      <c r="ET213" s="202"/>
      <c r="EU213" s="202"/>
      <c r="EV213" s="202"/>
      <c r="EW213" s="202"/>
      <c r="EX213" s="202"/>
      <c r="EY213" s="202"/>
      <c r="EZ213" s="202"/>
      <c r="FA213" s="202"/>
      <c r="FB213" s="202"/>
      <c r="FC213" s="202"/>
      <c r="FD213" s="202"/>
      <c r="FE213" s="202"/>
      <c r="FF213" s="202"/>
      <c r="FG213" s="202"/>
      <c r="FH213" s="202"/>
      <c r="FI213" s="202"/>
      <c r="FJ213" s="202"/>
      <c r="FK213" s="202"/>
      <c r="FL213" s="202"/>
      <c r="FM213" s="202"/>
      <c r="FN213" s="202"/>
      <c r="FO213" s="202"/>
      <c r="FP213" s="202"/>
      <c r="FQ213" s="202"/>
      <c r="FR213" s="202"/>
      <c r="FS213" s="202"/>
      <c r="FT213" s="202"/>
      <c r="FU213" s="202"/>
      <c r="FV213" s="202"/>
      <c r="FW213" s="202"/>
      <c r="FX213" s="202"/>
      <c r="FY213" s="202"/>
      <c r="FZ213" s="202"/>
      <c r="GA213" s="202"/>
      <c r="GB213" s="202"/>
    </row>
    <row r="214" spans="1:184" x14ac:dyDescent="0.2">
      <c r="A214" s="205" t="str">
        <f t="shared" si="3"/>
        <v/>
      </c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  <c r="BF214" s="202"/>
      <c r="BG214" s="202"/>
      <c r="BH214" s="202"/>
      <c r="BI214" s="202"/>
      <c r="BJ214" s="202"/>
      <c r="BK214" s="202"/>
      <c r="BL214" s="202"/>
      <c r="BM214" s="202"/>
      <c r="BN214" s="202"/>
      <c r="BO214" s="202"/>
      <c r="BP214" s="202"/>
      <c r="BQ214" s="202"/>
      <c r="BR214" s="202"/>
      <c r="BS214" s="202"/>
      <c r="BT214" s="202"/>
      <c r="BU214" s="202"/>
      <c r="BV214" s="202"/>
      <c r="BW214" s="202"/>
      <c r="BX214" s="202"/>
      <c r="BY214" s="202"/>
      <c r="BZ214" s="202"/>
      <c r="CA214" s="202"/>
      <c r="CB214" s="202"/>
      <c r="CC214" s="202"/>
      <c r="CD214" s="202"/>
      <c r="CE214" s="202"/>
      <c r="CF214" s="202"/>
      <c r="CG214" s="202"/>
      <c r="CH214" s="202"/>
      <c r="CI214" s="202"/>
      <c r="CJ214" s="202"/>
      <c r="CK214" s="202"/>
      <c r="CL214" s="202"/>
      <c r="CM214" s="202"/>
      <c r="CN214" s="202"/>
      <c r="CO214" s="202"/>
      <c r="CP214" s="202"/>
      <c r="CQ214" s="202"/>
      <c r="CR214" s="202"/>
      <c r="CS214" s="202"/>
      <c r="CT214" s="202"/>
      <c r="CU214" s="202"/>
      <c r="CV214" s="202"/>
      <c r="CW214" s="202"/>
      <c r="CX214" s="202"/>
      <c r="CY214" s="202"/>
      <c r="CZ214" s="202"/>
      <c r="DA214" s="202"/>
      <c r="DB214" s="202"/>
      <c r="DC214" s="202"/>
      <c r="DD214" s="202"/>
      <c r="DE214" s="202"/>
      <c r="DF214" s="202"/>
      <c r="DG214" s="202"/>
      <c r="DH214" s="202"/>
      <c r="DI214" s="202"/>
      <c r="DJ214" s="202"/>
      <c r="DK214" s="202"/>
      <c r="DL214" s="202"/>
      <c r="DM214" s="202"/>
      <c r="DN214" s="202"/>
      <c r="DO214" s="202"/>
      <c r="DP214" s="202"/>
      <c r="DQ214" s="202"/>
      <c r="DR214" s="202"/>
      <c r="DS214" s="202"/>
      <c r="DT214" s="202"/>
      <c r="DU214" s="202"/>
      <c r="DV214" s="202"/>
      <c r="DW214" s="202"/>
      <c r="DX214" s="202"/>
      <c r="DY214" s="202"/>
      <c r="DZ214" s="202"/>
      <c r="EA214" s="202"/>
      <c r="EB214" s="202"/>
      <c r="EC214" s="202"/>
      <c r="ED214" s="202"/>
      <c r="EE214" s="202"/>
      <c r="EF214" s="202"/>
      <c r="EG214" s="202"/>
      <c r="EH214" s="202"/>
      <c r="EI214" s="202"/>
      <c r="EJ214" s="202"/>
      <c r="EK214" s="202"/>
      <c r="EL214" s="202"/>
      <c r="EM214" s="202"/>
      <c r="EN214" s="202"/>
      <c r="EO214" s="202"/>
      <c r="EP214" s="202"/>
      <c r="EQ214" s="202"/>
      <c r="ER214" s="202"/>
      <c r="ES214" s="202"/>
      <c r="ET214" s="202"/>
      <c r="EU214" s="202"/>
      <c r="EV214" s="202"/>
      <c r="EW214" s="202"/>
      <c r="EX214" s="202"/>
      <c r="EY214" s="202"/>
      <c r="EZ214" s="202"/>
      <c r="FA214" s="202"/>
      <c r="FB214" s="202"/>
      <c r="FC214" s="202"/>
      <c r="FD214" s="202"/>
      <c r="FE214" s="202"/>
      <c r="FF214" s="202"/>
      <c r="FG214" s="202"/>
      <c r="FH214" s="202"/>
      <c r="FI214" s="202"/>
      <c r="FJ214" s="202"/>
      <c r="FK214" s="202"/>
      <c r="FL214" s="202"/>
      <c r="FM214" s="202"/>
      <c r="FN214" s="202"/>
      <c r="FO214" s="202"/>
      <c r="FP214" s="202"/>
      <c r="FQ214" s="202"/>
      <c r="FR214" s="202"/>
      <c r="FS214" s="202"/>
      <c r="FT214" s="202"/>
      <c r="FU214" s="202"/>
      <c r="FV214" s="202"/>
      <c r="FW214" s="202"/>
      <c r="FX214" s="202"/>
      <c r="FY214" s="202"/>
      <c r="FZ214" s="202"/>
      <c r="GA214" s="202"/>
      <c r="GB214" s="202"/>
    </row>
    <row r="215" spans="1:184" x14ac:dyDescent="0.2">
      <c r="A215" s="205" t="str">
        <f t="shared" si="3"/>
        <v/>
      </c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  <c r="BF215" s="202"/>
      <c r="BG215" s="202"/>
      <c r="BH215" s="202"/>
      <c r="BI215" s="202"/>
      <c r="BJ215" s="202"/>
      <c r="BK215" s="202"/>
      <c r="BL215" s="202"/>
      <c r="BM215" s="202"/>
      <c r="BN215" s="202"/>
      <c r="BO215" s="202"/>
      <c r="BP215" s="202"/>
      <c r="BQ215" s="202"/>
      <c r="BR215" s="202"/>
      <c r="BS215" s="202"/>
      <c r="BT215" s="202"/>
      <c r="BU215" s="202"/>
      <c r="BV215" s="202"/>
      <c r="BW215" s="202"/>
      <c r="BX215" s="202"/>
      <c r="BY215" s="202"/>
      <c r="BZ215" s="202"/>
      <c r="CA215" s="202"/>
      <c r="CB215" s="202"/>
      <c r="CC215" s="202"/>
      <c r="CD215" s="202"/>
      <c r="CE215" s="202"/>
      <c r="CF215" s="202"/>
      <c r="CG215" s="202"/>
      <c r="CH215" s="202"/>
      <c r="CI215" s="202"/>
      <c r="CJ215" s="202"/>
      <c r="CK215" s="202"/>
      <c r="CL215" s="202"/>
      <c r="CM215" s="202"/>
      <c r="CN215" s="202"/>
      <c r="CO215" s="202"/>
      <c r="CP215" s="202"/>
      <c r="CQ215" s="202"/>
      <c r="CR215" s="202"/>
      <c r="CS215" s="202"/>
      <c r="CT215" s="202"/>
      <c r="CU215" s="202"/>
      <c r="CV215" s="202"/>
      <c r="CW215" s="202"/>
      <c r="CX215" s="202"/>
      <c r="CY215" s="202"/>
      <c r="CZ215" s="202"/>
      <c r="DA215" s="202"/>
      <c r="DB215" s="202"/>
      <c r="DC215" s="202"/>
      <c r="DD215" s="202"/>
      <c r="DE215" s="202"/>
      <c r="DF215" s="202"/>
      <c r="DG215" s="202"/>
      <c r="DH215" s="202"/>
      <c r="DI215" s="202"/>
      <c r="DJ215" s="202"/>
      <c r="DK215" s="202"/>
      <c r="DL215" s="202"/>
      <c r="DM215" s="202"/>
      <c r="DN215" s="202"/>
      <c r="DO215" s="202"/>
      <c r="DP215" s="202"/>
      <c r="DQ215" s="202"/>
      <c r="DR215" s="202"/>
      <c r="DS215" s="202"/>
      <c r="DT215" s="202"/>
      <c r="DU215" s="202"/>
      <c r="DV215" s="202"/>
      <c r="DW215" s="202"/>
      <c r="DX215" s="202"/>
      <c r="DY215" s="202"/>
      <c r="DZ215" s="202"/>
      <c r="EA215" s="202"/>
      <c r="EB215" s="202"/>
      <c r="EC215" s="202"/>
      <c r="ED215" s="202"/>
      <c r="EE215" s="202"/>
      <c r="EF215" s="202"/>
      <c r="EG215" s="202"/>
      <c r="EH215" s="202"/>
      <c r="EI215" s="202"/>
      <c r="EJ215" s="202"/>
      <c r="EK215" s="202"/>
      <c r="EL215" s="202"/>
      <c r="EM215" s="202"/>
      <c r="EN215" s="202"/>
      <c r="EO215" s="202"/>
      <c r="EP215" s="202"/>
      <c r="EQ215" s="202"/>
      <c r="ER215" s="202"/>
      <c r="ES215" s="202"/>
      <c r="ET215" s="202"/>
      <c r="EU215" s="202"/>
      <c r="EV215" s="202"/>
      <c r="EW215" s="202"/>
      <c r="EX215" s="202"/>
      <c r="EY215" s="202"/>
      <c r="EZ215" s="202"/>
      <c r="FA215" s="202"/>
      <c r="FB215" s="202"/>
      <c r="FC215" s="202"/>
      <c r="FD215" s="202"/>
      <c r="FE215" s="202"/>
      <c r="FF215" s="202"/>
      <c r="FG215" s="202"/>
      <c r="FH215" s="202"/>
      <c r="FI215" s="202"/>
      <c r="FJ215" s="202"/>
      <c r="FK215" s="202"/>
      <c r="FL215" s="202"/>
      <c r="FM215" s="202"/>
      <c r="FN215" s="202"/>
      <c r="FO215" s="202"/>
      <c r="FP215" s="202"/>
      <c r="FQ215" s="202"/>
      <c r="FR215" s="202"/>
      <c r="FS215" s="202"/>
      <c r="FT215" s="202"/>
      <c r="FU215" s="202"/>
      <c r="FV215" s="202"/>
      <c r="FW215" s="202"/>
      <c r="FX215" s="202"/>
      <c r="FY215" s="202"/>
      <c r="FZ215" s="202"/>
      <c r="GA215" s="202"/>
      <c r="GB215" s="202"/>
    </row>
    <row r="216" spans="1:184" x14ac:dyDescent="0.2">
      <c r="A216" s="205" t="str">
        <f t="shared" si="3"/>
        <v/>
      </c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  <c r="BF216" s="202"/>
      <c r="BG216" s="202"/>
      <c r="BH216" s="202"/>
      <c r="BI216" s="202"/>
      <c r="BJ216" s="202"/>
      <c r="BK216" s="202"/>
      <c r="BL216" s="202"/>
      <c r="BM216" s="202"/>
      <c r="BN216" s="202"/>
      <c r="BO216" s="202"/>
      <c r="BP216" s="202"/>
      <c r="BQ216" s="202"/>
      <c r="BR216" s="202"/>
      <c r="BS216" s="202"/>
      <c r="BT216" s="202"/>
      <c r="BU216" s="202"/>
      <c r="BV216" s="202"/>
      <c r="BW216" s="202"/>
      <c r="BX216" s="202"/>
      <c r="BY216" s="202"/>
      <c r="BZ216" s="202"/>
      <c r="CA216" s="202"/>
      <c r="CB216" s="202"/>
      <c r="CC216" s="202"/>
      <c r="CD216" s="202"/>
      <c r="CE216" s="202"/>
      <c r="CF216" s="202"/>
      <c r="CG216" s="202"/>
      <c r="CH216" s="202"/>
      <c r="CI216" s="202"/>
      <c r="CJ216" s="202"/>
      <c r="CK216" s="202"/>
      <c r="CL216" s="202"/>
      <c r="CM216" s="202"/>
      <c r="CN216" s="202"/>
      <c r="CO216" s="202"/>
      <c r="CP216" s="202"/>
      <c r="CQ216" s="202"/>
      <c r="CR216" s="202"/>
      <c r="CS216" s="202"/>
      <c r="CT216" s="202"/>
      <c r="CU216" s="202"/>
      <c r="CV216" s="202"/>
      <c r="CW216" s="202"/>
      <c r="CX216" s="202"/>
      <c r="CY216" s="202"/>
      <c r="CZ216" s="202"/>
      <c r="DA216" s="202"/>
      <c r="DB216" s="202"/>
      <c r="DC216" s="202"/>
      <c r="DD216" s="202"/>
      <c r="DE216" s="202"/>
      <c r="DF216" s="202"/>
      <c r="DG216" s="202"/>
      <c r="DH216" s="202"/>
      <c r="DI216" s="202"/>
      <c r="DJ216" s="202"/>
      <c r="DK216" s="202"/>
      <c r="DL216" s="202"/>
      <c r="DM216" s="202"/>
      <c r="DN216" s="202"/>
      <c r="DO216" s="202"/>
      <c r="DP216" s="202"/>
      <c r="DQ216" s="202"/>
      <c r="DR216" s="202"/>
      <c r="DS216" s="202"/>
      <c r="DT216" s="202"/>
      <c r="DU216" s="202"/>
      <c r="DV216" s="202"/>
      <c r="DW216" s="202"/>
      <c r="DX216" s="202"/>
      <c r="DY216" s="202"/>
      <c r="DZ216" s="202"/>
      <c r="EA216" s="202"/>
      <c r="EB216" s="202"/>
      <c r="EC216" s="202"/>
      <c r="ED216" s="202"/>
      <c r="EE216" s="202"/>
      <c r="EF216" s="202"/>
      <c r="EG216" s="202"/>
      <c r="EH216" s="202"/>
      <c r="EI216" s="202"/>
      <c r="EJ216" s="202"/>
      <c r="EK216" s="202"/>
      <c r="EL216" s="202"/>
      <c r="EM216" s="202"/>
      <c r="EN216" s="202"/>
      <c r="EO216" s="202"/>
      <c r="EP216" s="202"/>
      <c r="EQ216" s="202"/>
      <c r="ER216" s="202"/>
      <c r="ES216" s="202"/>
      <c r="ET216" s="202"/>
      <c r="EU216" s="202"/>
      <c r="EV216" s="202"/>
      <c r="EW216" s="202"/>
      <c r="EX216" s="202"/>
      <c r="EY216" s="202"/>
      <c r="EZ216" s="202"/>
      <c r="FA216" s="202"/>
      <c r="FB216" s="202"/>
      <c r="FC216" s="202"/>
      <c r="FD216" s="202"/>
      <c r="FE216" s="202"/>
      <c r="FF216" s="202"/>
      <c r="FG216" s="202"/>
      <c r="FH216" s="202"/>
      <c r="FI216" s="202"/>
      <c r="FJ216" s="202"/>
      <c r="FK216" s="202"/>
      <c r="FL216" s="202"/>
      <c r="FM216" s="202"/>
      <c r="FN216" s="202"/>
      <c r="FO216" s="202"/>
      <c r="FP216" s="202"/>
      <c r="FQ216" s="202"/>
      <c r="FR216" s="202"/>
      <c r="FS216" s="202"/>
      <c r="FT216" s="202"/>
      <c r="FU216" s="202"/>
      <c r="FV216" s="202"/>
      <c r="FW216" s="202"/>
      <c r="FX216" s="202"/>
      <c r="FY216" s="202"/>
      <c r="FZ216" s="202"/>
      <c r="GA216" s="202"/>
      <c r="GB216" s="202"/>
    </row>
    <row r="217" spans="1:184" x14ac:dyDescent="0.2">
      <c r="A217" s="205" t="str">
        <f t="shared" si="3"/>
        <v/>
      </c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  <c r="BF217" s="202"/>
      <c r="BG217" s="202"/>
      <c r="BH217" s="202"/>
      <c r="BI217" s="202"/>
      <c r="BJ217" s="202"/>
      <c r="BK217" s="202"/>
      <c r="BL217" s="202"/>
      <c r="BM217" s="202"/>
      <c r="BN217" s="202"/>
      <c r="BO217" s="202"/>
      <c r="BP217" s="202"/>
      <c r="BQ217" s="202"/>
      <c r="BR217" s="202"/>
      <c r="BS217" s="202"/>
      <c r="BT217" s="202"/>
      <c r="BU217" s="202"/>
      <c r="BV217" s="202"/>
      <c r="BW217" s="202"/>
      <c r="BX217" s="202"/>
      <c r="BY217" s="202"/>
      <c r="BZ217" s="202"/>
      <c r="CA217" s="202"/>
      <c r="CB217" s="202"/>
      <c r="CC217" s="202"/>
      <c r="CD217" s="202"/>
      <c r="CE217" s="202"/>
      <c r="CF217" s="202"/>
      <c r="CG217" s="202"/>
      <c r="CH217" s="202"/>
      <c r="CI217" s="202"/>
      <c r="CJ217" s="202"/>
      <c r="CK217" s="202"/>
      <c r="CL217" s="202"/>
      <c r="CM217" s="202"/>
      <c r="CN217" s="202"/>
      <c r="CO217" s="202"/>
      <c r="CP217" s="202"/>
      <c r="CQ217" s="202"/>
      <c r="CR217" s="202"/>
      <c r="CS217" s="202"/>
      <c r="CT217" s="202"/>
      <c r="CU217" s="202"/>
      <c r="CV217" s="202"/>
      <c r="CW217" s="202"/>
      <c r="CX217" s="202"/>
      <c r="CY217" s="202"/>
      <c r="CZ217" s="202"/>
      <c r="DA217" s="202"/>
      <c r="DB217" s="202"/>
      <c r="DC217" s="202"/>
      <c r="DD217" s="202"/>
      <c r="DE217" s="202"/>
      <c r="DF217" s="202"/>
      <c r="DG217" s="202"/>
      <c r="DH217" s="202"/>
      <c r="DI217" s="202"/>
      <c r="DJ217" s="202"/>
      <c r="DK217" s="202"/>
      <c r="DL217" s="202"/>
      <c r="DM217" s="202"/>
      <c r="DN217" s="202"/>
      <c r="DO217" s="202"/>
      <c r="DP217" s="202"/>
      <c r="DQ217" s="202"/>
      <c r="DR217" s="202"/>
      <c r="DS217" s="202"/>
      <c r="DT217" s="202"/>
      <c r="DU217" s="202"/>
      <c r="DV217" s="202"/>
      <c r="DW217" s="202"/>
      <c r="DX217" s="202"/>
      <c r="DY217" s="202"/>
      <c r="DZ217" s="202"/>
      <c r="EA217" s="202"/>
      <c r="EB217" s="202"/>
      <c r="EC217" s="202"/>
      <c r="ED217" s="202"/>
      <c r="EE217" s="202"/>
      <c r="EF217" s="202"/>
      <c r="EG217" s="202"/>
      <c r="EH217" s="202"/>
      <c r="EI217" s="202"/>
      <c r="EJ217" s="202"/>
      <c r="EK217" s="202"/>
      <c r="EL217" s="202"/>
      <c r="EM217" s="202"/>
      <c r="EN217" s="202"/>
      <c r="EO217" s="202"/>
      <c r="EP217" s="202"/>
      <c r="EQ217" s="202"/>
      <c r="ER217" s="202"/>
      <c r="ES217" s="202"/>
      <c r="ET217" s="202"/>
      <c r="EU217" s="202"/>
      <c r="EV217" s="202"/>
      <c r="EW217" s="202"/>
      <c r="EX217" s="202"/>
      <c r="EY217" s="202"/>
      <c r="EZ217" s="202"/>
      <c r="FA217" s="202"/>
      <c r="FB217" s="202"/>
      <c r="FC217" s="202"/>
      <c r="FD217" s="202"/>
      <c r="FE217" s="202"/>
      <c r="FF217" s="202"/>
      <c r="FG217" s="202"/>
      <c r="FH217" s="202"/>
      <c r="FI217" s="202"/>
      <c r="FJ217" s="202"/>
      <c r="FK217" s="202"/>
      <c r="FL217" s="202"/>
      <c r="FM217" s="202"/>
      <c r="FN217" s="202"/>
      <c r="FO217" s="202"/>
      <c r="FP217" s="202"/>
      <c r="FQ217" s="202"/>
      <c r="FR217" s="202"/>
      <c r="FS217" s="202"/>
      <c r="FT217" s="202"/>
      <c r="FU217" s="202"/>
      <c r="FV217" s="202"/>
      <c r="FW217" s="202"/>
      <c r="FX217" s="202"/>
      <c r="FY217" s="202"/>
      <c r="FZ217" s="202"/>
      <c r="GA217" s="202"/>
      <c r="GB217" s="202"/>
    </row>
    <row r="218" spans="1:184" x14ac:dyDescent="0.2">
      <c r="A218" s="205" t="str">
        <f t="shared" si="3"/>
        <v/>
      </c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  <c r="BF218" s="202"/>
      <c r="BG218" s="202"/>
      <c r="BH218" s="202"/>
      <c r="BI218" s="202"/>
      <c r="BJ218" s="202"/>
      <c r="BK218" s="202"/>
      <c r="BL218" s="202"/>
      <c r="BM218" s="202"/>
      <c r="BN218" s="202"/>
      <c r="BO218" s="202"/>
      <c r="BP218" s="202"/>
      <c r="BQ218" s="202"/>
      <c r="BR218" s="202"/>
      <c r="BS218" s="202"/>
      <c r="BT218" s="202"/>
      <c r="BU218" s="202"/>
      <c r="BV218" s="202"/>
      <c r="BW218" s="202"/>
      <c r="BX218" s="202"/>
      <c r="BY218" s="202"/>
      <c r="BZ218" s="202"/>
      <c r="CA218" s="202"/>
      <c r="CB218" s="202"/>
      <c r="CC218" s="202"/>
      <c r="CD218" s="202"/>
      <c r="CE218" s="202"/>
      <c r="CF218" s="202"/>
      <c r="CG218" s="202"/>
      <c r="CH218" s="202"/>
      <c r="CI218" s="202"/>
      <c r="CJ218" s="202"/>
      <c r="CK218" s="202"/>
      <c r="CL218" s="202"/>
      <c r="CM218" s="202"/>
      <c r="CN218" s="202"/>
      <c r="CO218" s="202"/>
      <c r="CP218" s="202"/>
      <c r="CQ218" s="202"/>
      <c r="CR218" s="202"/>
      <c r="CS218" s="202"/>
      <c r="CT218" s="202"/>
      <c r="CU218" s="202"/>
      <c r="CV218" s="202"/>
      <c r="CW218" s="202"/>
      <c r="CX218" s="202"/>
      <c r="CY218" s="202"/>
      <c r="CZ218" s="202"/>
      <c r="DA218" s="202"/>
      <c r="DB218" s="202"/>
      <c r="DC218" s="202"/>
      <c r="DD218" s="202"/>
      <c r="DE218" s="202"/>
      <c r="DF218" s="202"/>
      <c r="DG218" s="202"/>
      <c r="DH218" s="202"/>
      <c r="DI218" s="202"/>
      <c r="DJ218" s="202"/>
      <c r="DK218" s="202"/>
      <c r="DL218" s="202"/>
      <c r="DM218" s="202"/>
      <c r="DN218" s="202"/>
      <c r="DO218" s="202"/>
      <c r="DP218" s="202"/>
      <c r="DQ218" s="202"/>
      <c r="DR218" s="202"/>
      <c r="DS218" s="202"/>
      <c r="DT218" s="202"/>
      <c r="DU218" s="202"/>
      <c r="DV218" s="202"/>
      <c r="DW218" s="202"/>
      <c r="DX218" s="202"/>
      <c r="DY218" s="202"/>
      <c r="DZ218" s="202"/>
      <c r="EA218" s="202"/>
      <c r="EB218" s="202"/>
      <c r="EC218" s="202"/>
      <c r="ED218" s="202"/>
      <c r="EE218" s="202"/>
      <c r="EF218" s="202"/>
      <c r="EG218" s="202"/>
      <c r="EH218" s="202"/>
      <c r="EI218" s="202"/>
      <c r="EJ218" s="202"/>
      <c r="EK218" s="202"/>
      <c r="EL218" s="202"/>
      <c r="EM218" s="202"/>
      <c r="EN218" s="202"/>
      <c r="EO218" s="202"/>
      <c r="EP218" s="202"/>
      <c r="EQ218" s="202"/>
      <c r="ER218" s="202"/>
      <c r="ES218" s="202"/>
      <c r="ET218" s="202"/>
      <c r="EU218" s="202"/>
      <c r="EV218" s="202"/>
      <c r="EW218" s="202"/>
      <c r="EX218" s="202"/>
      <c r="EY218" s="202"/>
      <c r="EZ218" s="202"/>
      <c r="FA218" s="202"/>
      <c r="FB218" s="202"/>
      <c r="FC218" s="202"/>
      <c r="FD218" s="202"/>
      <c r="FE218" s="202"/>
      <c r="FF218" s="202"/>
      <c r="FG218" s="202"/>
      <c r="FH218" s="202"/>
      <c r="FI218" s="202"/>
      <c r="FJ218" s="202"/>
      <c r="FK218" s="202"/>
      <c r="FL218" s="202"/>
      <c r="FM218" s="202"/>
      <c r="FN218" s="202"/>
      <c r="FO218" s="202"/>
      <c r="FP218" s="202"/>
      <c r="FQ218" s="202"/>
      <c r="FR218" s="202"/>
      <c r="FS218" s="202"/>
      <c r="FT218" s="202"/>
      <c r="FU218" s="202"/>
      <c r="FV218" s="202"/>
      <c r="FW218" s="202"/>
      <c r="FX218" s="202"/>
      <c r="FY218" s="202"/>
      <c r="FZ218" s="202"/>
      <c r="GA218" s="202"/>
      <c r="GB218" s="202"/>
    </row>
    <row r="219" spans="1:184" x14ac:dyDescent="0.2">
      <c r="A219" s="205" t="str">
        <f t="shared" si="3"/>
        <v/>
      </c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  <c r="BF219" s="202"/>
      <c r="BG219" s="202"/>
      <c r="BH219" s="202"/>
      <c r="BI219" s="202"/>
      <c r="BJ219" s="202"/>
      <c r="BK219" s="202"/>
      <c r="BL219" s="202"/>
      <c r="BM219" s="202"/>
      <c r="BN219" s="202"/>
      <c r="BO219" s="202"/>
      <c r="BP219" s="202"/>
      <c r="BQ219" s="202"/>
      <c r="BR219" s="202"/>
      <c r="BS219" s="202"/>
      <c r="BT219" s="202"/>
      <c r="BU219" s="202"/>
      <c r="BV219" s="202"/>
      <c r="BW219" s="202"/>
      <c r="BX219" s="202"/>
      <c r="BY219" s="202"/>
      <c r="BZ219" s="202"/>
      <c r="CA219" s="202"/>
      <c r="CB219" s="202"/>
      <c r="CC219" s="202"/>
      <c r="CD219" s="202"/>
      <c r="CE219" s="202"/>
      <c r="CF219" s="202"/>
      <c r="CG219" s="202"/>
      <c r="CH219" s="202"/>
      <c r="CI219" s="202"/>
      <c r="CJ219" s="202"/>
      <c r="CK219" s="202"/>
      <c r="CL219" s="202"/>
      <c r="CM219" s="202"/>
      <c r="CN219" s="202"/>
      <c r="CO219" s="202"/>
      <c r="CP219" s="202"/>
      <c r="CQ219" s="202"/>
      <c r="CR219" s="202"/>
      <c r="CS219" s="202"/>
      <c r="CT219" s="202"/>
      <c r="CU219" s="202"/>
      <c r="CV219" s="202"/>
      <c r="CW219" s="202"/>
      <c r="CX219" s="202"/>
      <c r="CY219" s="202"/>
      <c r="CZ219" s="202"/>
      <c r="DA219" s="202"/>
      <c r="DB219" s="202"/>
      <c r="DC219" s="202"/>
      <c r="DD219" s="202"/>
      <c r="DE219" s="202"/>
      <c r="DF219" s="202"/>
      <c r="DG219" s="202"/>
      <c r="DH219" s="202"/>
      <c r="DI219" s="202"/>
      <c r="DJ219" s="202"/>
      <c r="DK219" s="202"/>
      <c r="DL219" s="202"/>
      <c r="DM219" s="202"/>
      <c r="DN219" s="202"/>
      <c r="DO219" s="202"/>
      <c r="DP219" s="202"/>
      <c r="DQ219" s="202"/>
      <c r="DR219" s="202"/>
      <c r="DS219" s="202"/>
      <c r="DT219" s="202"/>
      <c r="DU219" s="202"/>
      <c r="DV219" s="202"/>
      <c r="DW219" s="202"/>
      <c r="DX219" s="202"/>
      <c r="DY219" s="202"/>
      <c r="DZ219" s="202"/>
      <c r="EA219" s="202"/>
      <c r="EB219" s="202"/>
      <c r="EC219" s="202"/>
      <c r="ED219" s="202"/>
      <c r="EE219" s="202"/>
      <c r="EF219" s="202"/>
      <c r="EG219" s="202"/>
      <c r="EH219" s="202"/>
      <c r="EI219" s="202"/>
      <c r="EJ219" s="202"/>
      <c r="EK219" s="202"/>
      <c r="EL219" s="202"/>
      <c r="EM219" s="202"/>
      <c r="EN219" s="202"/>
      <c r="EO219" s="202"/>
      <c r="EP219" s="202"/>
      <c r="EQ219" s="202"/>
      <c r="ER219" s="202"/>
      <c r="ES219" s="202"/>
      <c r="ET219" s="202"/>
      <c r="EU219" s="202"/>
      <c r="EV219" s="202"/>
      <c r="EW219" s="202"/>
      <c r="EX219" s="202"/>
      <c r="EY219" s="202"/>
      <c r="EZ219" s="202"/>
      <c r="FA219" s="202"/>
      <c r="FB219" s="202"/>
      <c r="FC219" s="202"/>
      <c r="FD219" s="202"/>
      <c r="FE219" s="202"/>
      <c r="FF219" s="202"/>
      <c r="FG219" s="202"/>
      <c r="FH219" s="202"/>
      <c r="FI219" s="202"/>
      <c r="FJ219" s="202"/>
      <c r="FK219" s="202"/>
      <c r="FL219" s="202"/>
      <c r="FM219" s="202"/>
      <c r="FN219" s="202"/>
      <c r="FO219" s="202"/>
      <c r="FP219" s="202"/>
      <c r="FQ219" s="202"/>
      <c r="FR219" s="202"/>
      <c r="FS219" s="202"/>
      <c r="FT219" s="202"/>
      <c r="FU219" s="202"/>
      <c r="FV219" s="202"/>
      <c r="FW219" s="202"/>
      <c r="FX219" s="202"/>
      <c r="FY219" s="202"/>
      <c r="FZ219" s="202"/>
      <c r="GA219" s="202"/>
      <c r="GB219" s="202"/>
    </row>
    <row r="220" spans="1:184" x14ac:dyDescent="0.2">
      <c r="A220" s="205" t="str">
        <f t="shared" si="3"/>
        <v/>
      </c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  <c r="BF220" s="202"/>
      <c r="BG220" s="202"/>
      <c r="BH220" s="202"/>
      <c r="BI220" s="202"/>
      <c r="BJ220" s="202"/>
      <c r="BK220" s="202"/>
      <c r="BL220" s="202"/>
      <c r="BM220" s="202"/>
      <c r="BN220" s="202"/>
      <c r="BO220" s="202"/>
      <c r="BP220" s="202"/>
      <c r="BQ220" s="202"/>
      <c r="BR220" s="202"/>
      <c r="BS220" s="202"/>
      <c r="BT220" s="202"/>
      <c r="BU220" s="202"/>
      <c r="BV220" s="202"/>
      <c r="BW220" s="202"/>
      <c r="BX220" s="202"/>
      <c r="BY220" s="202"/>
      <c r="BZ220" s="202"/>
      <c r="CA220" s="202"/>
      <c r="CB220" s="202"/>
      <c r="CC220" s="202"/>
      <c r="CD220" s="202"/>
      <c r="CE220" s="202"/>
      <c r="CF220" s="202"/>
      <c r="CG220" s="202"/>
      <c r="CH220" s="202"/>
      <c r="CI220" s="202"/>
      <c r="CJ220" s="202"/>
      <c r="CK220" s="202"/>
      <c r="CL220" s="202"/>
      <c r="CM220" s="202"/>
      <c r="CN220" s="202"/>
      <c r="CO220" s="202"/>
      <c r="CP220" s="202"/>
      <c r="CQ220" s="202"/>
      <c r="CR220" s="202"/>
      <c r="CS220" s="202"/>
      <c r="CT220" s="202"/>
      <c r="CU220" s="202"/>
      <c r="CV220" s="202"/>
      <c r="CW220" s="202"/>
      <c r="CX220" s="202"/>
      <c r="CY220" s="202"/>
      <c r="CZ220" s="202"/>
      <c r="DA220" s="202"/>
      <c r="DB220" s="202"/>
      <c r="DC220" s="202"/>
      <c r="DD220" s="202"/>
      <c r="DE220" s="202"/>
      <c r="DF220" s="202"/>
      <c r="DG220" s="202"/>
      <c r="DH220" s="202"/>
      <c r="DI220" s="202"/>
      <c r="DJ220" s="202"/>
      <c r="DK220" s="202"/>
      <c r="DL220" s="202"/>
      <c r="DM220" s="202"/>
      <c r="DN220" s="202"/>
      <c r="DO220" s="202"/>
      <c r="DP220" s="202"/>
      <c r="DQ220" s="202"/>
      <c r="DR220" s="202"/>
      <c r="DS220" s="202"/>
      <c r="DT220" s="202"/>
      <c r="DU220" s="202"/>
      <c r="DV220" s="202"/>
      <c r="DW220" s="202"/>
      <c r="DX220" s="202"/>
      <c r="DY220" s="202"/>
      <c r="DZ220" s="202"/>
      <c r="EA220" s="202"/>
      <c r="EB220" s="202"/>
      <c r="EC220" s="202"/>
      <c r="ED220" s="202"/>
      <c r="EE220" s="202"/>
      <c r="EF220" s="202"/>
      <c r="EG220" s="202"/>
      <c r="EH220" s="202"/>
      <c r="EI220" s="202"/>
      <c r="EJ220" s="202"/>
      <c r="EK220" s="202"/>
      <c r="EL220" s="202"/>
      <c r="EM220" s="202"/>
      <c r="EN220" s="202"/>
      <c r="EO220" s="202"/>
      <c r="EP220" s="202"/>
      <c r="EQ220" s="202"/>
      <c r="ER220" s="202"/>
      <c r="ES220" s="202"/>
      <c r="ET220" s="202"/>
      <c r="EU220" s="202"/>
      <c r="EV220" s="202"/>
      <c r="EW220" s="202"/>
      <c r="EX220" s="202"/>
      <c r="EY220" s="202"/>
      <c r="EZ220" s="202"/>
      <c r="FA220" s="202"/>
      <c r="FB220" s="202"/>
      <c r="FC220" s="202"/>
      <c r="FD220" s="202"/>
      <c r="FE220" s="202"/>
      <c r="FF220" s="202"/>
      <c r="FG220" s="202"/>
      <c r="FH220" s="202"/>
      <c r="FI220" s="202"/>
      <c r="FJ220" s="202"/>
      <c r="FK220" s="202"/>
      <c r="FL220" s="202"/>
      <c r="FM220" s="202"/>
      <c r="FN220" s="202"/>
      <c r="FO220" s="202"/>
      <c r="FP220" s="202"/>
      <c r="FQ220" s="202"/>
      <c r="FR220" s="202"/>
      <c r="FS220" s="202"/>
      <c r="FT220" s="202"/>
      <c r="FU220" s="202"/>
      <c r="FV220" s="202"/>
      <c r="FW220" s="202"/>
      <c r="FX220" s="202"/>
      <c r="FY220" s="202"/>
      <c r="FZ220" s="202"/>
      <c r="GA220" s="202"/>
      <c r="GB220" s="202"/>
    </row>
    <row r="221" spans="1:184" x14ac:dyDescent="0.2">
      <c r="A221" s="205" t="str">
        <f t="shared" si="3"/>
        <v/>
      </c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  <c r="BF221" s="202"/>
      <c r="BG221" s="202"/>
      <c r="BH221" s="202"/>
      <c r="BI221" s="202"/>
      <c r="BJ221" s="202"/>
      <c r="BK221" s="202"/>
      <c r="BL221" s="202"/>
      <c r="BM221" s="202"/>
      <c r="BN221" s="202"/>
      <c r="BO221" s="202"/>
      <c r="BP221" s="202"/>
      <c r="BQ221" s="202"/>
      <c r="BR221" s="202"/>
      <c r="BS221" s="202"/>
      <c r="BT221" s="202"/>
      <c r="BU221" s="202"/>
      <c r="BV221" s="202"/>
      <c r="BW221" s="202"/>
      <c r="BX221" s="202"/>
      <c r="BY221" s="202"/>
      <c r="BZ221" s="202"/>
      <c r="CA221" s="202"/>
      <c r="CB221" s="202"/>
      <c r="CC221" s="202"/>
      <c r="CD221" s="202"/>
      <c r="CE221" s="202"/>
      <c r="CF221" s="202"/>
      <c r="CG221" s="202"/>
      <c r="CH221" s="202"/>
      <c r="CI221" s="202"/>
      <c r="CJ221" s="202"/>
      <c r="CK221" s="202"/>
      <c r="CL221" s="202"/>
      <c r="CM221" s="202"/>
      <c r="CN221" s="202"/>
      <c r="CO221" s="202"/>
      <c r="CP221" s="202"/>
      <c r="CQ221" s="202"/>
      <c r="CR221" s="202"/>
      <c r="CS221" s="202"/>
      <c r="CT221" s="202"/>
      <c r="CU221" s="202"/>
      <c r="CV221" s="202"/>
      <c r="CW221" s="202"/>
      <c r="CX221" s="202"/>
      <c r="CY221" s="202"/>
      <c r="CZ221" s="202"/>
      <c r="DA221" s="202"/>
      <c r="DB221" s="202"/>
      <c r="DC221" s="202"/>
      <c r="DD221" s="202"/>
      <c r="DE221" s="202"/>
      <c r="DF221" s="202"/>
      <c r="DG221" s="202"/>
      <c r="DH221" s="202"/>
      <c r="DI221" s="202"/>
      <c r="DJ221" s="202"/>
      <c r="DK221" s="202"/>
      <c r="DL221" s="202"/>
      <c r="DM221" s="202"/>
      <c r="DN221" s="202"/>
      <c r="DO221" s="202"/>
      <c r="DP221" s="202"/>
      <c r="DQ221" s="202"/>
      <c r="DR221" s="202"/>
      <c r="DS221" s="202"/>
      <c r="DT221" s="202"/>
      <c r="DU221" s="202"/>
      <c r="DV221" s="202"/>
      <c r="DW221" s="202"/>
      <c r="DX221" s="202"/>
      <c r="DY221" s="202"/>
      <c r="DZ221" s="202"/>
      <c r="EA221" s="202"/>
      <c r="EB221" s="202"/>
      <c r="EC221" s="202"/>
      <c r="ED221" s="202"/>
      <c r="EE221" s="202"/>
      <c r="EF221" s="202"/>
      <c r="EG221" s="202"/>
      <c r="EH221" s="202"/>
      <c r="EI221" s="202"/>
      <c r="EJ221" s="202"/>
      <c r="EK221" s="202"/>
      <c r="EL221" s="202"/>
      <c r="EM221" s="202"/>
      <c r="EN221" s="202"/>
      <c r="EO221" s="202"/>
      <c r="EP221" s="202"/>
      <c r="EQ221" s="202"/>
      <c r="ER221" s="202"/>
      <c r="ES221" s="202"/>
      <c r="ET221" s="202"/>
      <c r="EU221" s="202"/>
      <c r="EV221" s="202"/>
      <c r="EW221" s="202"/>
      <c r="EX221" s="202"/>
      <c r="EY221" s="202"/>
      <c r="EZ221" s="202"/>
      <c r="FA221" s="202"/>
      <c r="FB221" s="202"/>
      <c r="FC221" s="202"/>
      <c r="FD221" s="202"/>
      <c r="FE221" s="202"/>
      <c r="FF221" s="202"/>
      <c r="FG221" s="202"/>
      <c r="FH221" s="202"/>
      <c r="FI221" s="202"/>
      <c r="FJ221" s="202"/>
      <c r="FK221" s="202"/>
      <c r="FL221" s="202"/>
      <c r="FM221" s="202"/>
      <c r="FN221" s="202"/>
      <c r="FO221" s="202"/>
      <c r="FP221" s="202"/>
      <c r="FQ221" s="202"/>
      <c r="FR221" s="202"/>
      <c r="FS221" s="202"/>
      <c r="FT221" s="202"/>
      <c r="FU221" s="202"/>
      <c r="FV221" s="202"/>
      <c r="FW221" s="202"/>
      <c r="FX221" s="202"/>
      <c r="FY221" s="202"/>
      <c r="FZ221" s="202"/>
      <c r="GA221" s="202"/>
      <c r="GB221" s="202"/>
    </row>
    <row r="222" spans="1:184" x14ac:dyDescent="0.2">
      <c r="A222" s="205" t="str">
        <f t="shared" si="3"/>
        <v/>
      </c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  <c r="BF222" s="202"/>
      <c r="BG222" s="202"/>
      <c r="BH222" s="202"/>
      <c r="BI222" s="202"/>
      <c r="BJ222" s="202"/>
      <c r="BK222" s="202"/>
      <c r="BL222" s="202"/>
      <c r="BM222" s="202"/>
      <c r="BN222" s="202"/>
      <c r="BO222" s="202"/>
      <c r="BP222" s="202"/>
      <c r="BQ222" s="202"/>
      <c r="BR222" s="202"/>
      <c r="BS222" s="202"/>
      <c r="BT222" s="202"/>
      <c r="BU222" s="202"/>
      <c r="BV222" s="202"/>
      <c r="BW222" s="202"/>
      <c r="BX222" s="202"/>
      <c r="BY222" s="202"/>
      <c r="BZ222" s="202"/>
      <c r="CA222" s="202"/>
      <c r="CB222" s="202"/>
      <c r="CC222" s="202"/>
      <c r="CD222" s="202"/>
      <c r="CE222" s="202"/>
      <c r="CF222" s="202"/>
      <c r="CG222" s="202"/>
      <c r="CH222" s="202"/>
      <c r="CI222" s="202"/>
      <c r="CJ222" s="202"/>
      <c r="CK222" s="202"/>
      <c r="CL222" s="202"/>
      <c r="CM222" s="202"/>
      <c r="CN222" s="202"/>
      <c r="CO222" s="202"/>
      <c r="CP222" s="202"/>
      <c r="CQ222" s="202"/>
      <c r="CR222" s="202"/>
      <c r="CS222" s="202"/>
      <c r="CT222" s="202"/>
      <c r="CU222" s="202"/>
      <c r="CV222" s="202"/>
      <c r="CW222" s="202"/>
      <c r="CX222" s="202"/>
      <c r="CY222" s="202"/>
      <c r="CZ222" s="202"/>
      <c r="DA222" s="202"/>
      <c r="DB222" s="202"/>
      <c r="DC222" s="202"/>
      <c r="DD222" s="202"/>
      <c r="DE222" s="202"/>
      <c r="DF222" s="202"/>
      <c r="DG222" s="202"/>
      <c r="DH222" s="202"/>
      <c r="DI222" s="202"/>
      <c r="DJ222" s="202"/>
      <c r="DK222" s="202"/>
      <c r="DL222" s="202"/>
      <c r="DM222" s="202"/>
      <c r="DN222" s="202"/>
      <c r="DO222" s="202"/>
      <c r="DP222" s="202"/>
      <c r="DQ222" s="202"/>
      <c r="DR222" s="202"/>
      <c r="DS222" s="202"/>
      <c r="DT222" s="202"/>
      <c r="DU222" s="202"/>
      <c r="DV222" s="202"/>
      <c r="DW222" s="202"/>
      <c r="DX222" s="202"/>
      <c r="DY222" s="202"/>
      <c r="DZ222" s="202"/>
      <c r="EA222" s="202"/>
      <c r="EB222" s="202"/>
      <c r="EC222" s="202"/>
      <c r="ED222" s="202"/>
      <c r="EE222" s="202"/>
      <c r="EF222" s="202"/>
      <c r="EG222" s="202"/>
      <c r="EH222" s="202"/>
      <c r="EI222" s="202"/>
      <c r="EJ222" s="202"/>
      <c r="EK222" s="202"/>
      <c r="EL222" s="202"/>
      <c r="EM222" s="202"/>
      <c r="EN222" s="202"/>
      <c r="EO222" s="202"/>
      <c r="EP222" s="202"/>
      <c r="EQ222" s="202"/>
      <c r="ER222" s="202"/>
      <c r="ES222" s="202"/>
      <c r="ET222" s="202"/>
      <c r="EU222" s="202"/>
      <c r="EV222" s="202"/>
      <c r="EW222" s="202"/>
      <c r="EX222" s="202"/>
      <c r="EY222" s="202"/>
      <c r="EZ222" s="202"/>
      <c r="FA222" s="202"/>
      <c r="FB222" s="202"/>
      <c r="FC222" s="202"/>
      <c r="FD222" s="202"/>
      <c r="FE222" s="202"/>
      <c r="FF222" s="202"/>
      <c r="FG222" s="202"/>
      <c r="FH222" s="202"/>
      <c r="FI222" s="202"/>
      <c r="FJ222" s="202"/>
      <c r="FK222" s="202"/>
      <c r="FL222" s="202"/>
      <c r="FM222" s="202"/>
      <c r="FN222" s="202"/>
      <c r="FO222" s="202"/>
      <c r="FP222" s="202"/>
      <c r="FQ222" s="202"/>
      <c r="FR222" s="202"/>
      <c r="FS222" s="202"/>
      <c r="FT222" s="202"/>
      <c r="FU222" s="202"/>
      <c r="FV222" s="202"/>
      <c r="FW222" s="202"/>
      <c r="FX222" s="202"/>
      <c r="FY222" s="202"/>
      <c r="FZ222" s="202"/>
      <c r="GA222" s="202"/>
      <c r="GB222" s="202"/>
    </row>
    <row r="223" spans="1:184" x14ac:dyDescent="0.2">
      <c r="A223" s="205" t="str">
        <f t="shared" si="3"/>
        <v/>
      </c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  <c r="BF223" s="202"/>
      <c r="BG223" s="202"/>
      <c r="BH223" s="202"/>
      <c r="BI223" s="202"/>
      <c r="BJ223" s="202"/>
      <c r="BK223" s="202"/>
      <c r="BL223" s="202"/>
      <c r="BM223" s="202"/>
      <c r="BN223" s="202"/>
      <c r="BO223" s="202"/>
      <c r="BP223" s="202"/>
      <c r="BQ223" s="202"/>
      <c r="BR223" s="202"/>
      <c r="BS223" s="202"/>
      <c r="BT223" s="202"/>
      <c r="BU223" s="202"/>
      <c r="BV223" s="202"/>
      <c r="BW223" s="202"/>
      <c r="BX223" s="202"/>
      <c r="BY223" s="202"/>
      <c r="BZ223" s="202"/>
      <c r="CA223" s="202"/>
      <c r="CB223" s="202"/>
      <c r="CC223" s="202"/>
      <c r="CD223" s="202"/>
      <c r="CE223" s="202"/>
      <c r="CF223" s="202"/>
      <c r="CG223" s="202"/>
      <c r="CH223" s="202"/>
      <c r="CI223" s="202"/>
      <c r="CJ223" s="202"/>
      <c r="CK223" s="202"/>
      <c r="CL223" s="202"/>
      <c r="CM223" s="202"/>
      <c r="CN223" s="202"/>
      <c r="CO223" s="202"/>
      <c r="CP223" s="202"/>
      <c r="CQ223" s="202"/>
      <c r="CR223" s="202"/>
      <c r="CS223" s="202"/>
      <c r="CT223" s="202"/>
      <c r="CU223" s="202"/>
      <c r="CV223" s="202"/>
      <c r="CW223" s="202"/>
      <c r="CX223" s="202"/>
      <c r="CY223" s="202"/>
      <c r="CZ223" s="202"/>
      <c r="DA223" s="202"/>
      <c r="DB223" s="202"/>
      <c r="DC223" s="202"/>
      <c r="DD223" s="202"/>
      <c r="DE223" s="202"/>
      <c r="DF223" s="202"/>
      <c r="DG223" s="202"/>
      <c r="DH223" s="202"/>
      <c r="DI223" s="202"/>
      <c r="DJ223" s="202"/>
      <c r="DK223" s="202"/>
      <c r="DL223" s="202"/>
      <c r="DM223" s="202"/>
      <c r="DN223" s="202"/>
      <c r="DO223" s="202"/>
      <c r="DP223" s="202"/>
      <c r="DQ223" s="202"/>
      <c r="DR223" s="202"/>
      <c r="DS223" s="202"/>
      <c r="DT223" s="202"/>
      <c r="DU223" s="202"/>
      <c r="DV223" s="202"/>
      <c r="DW223" s="202"/>
      <c r="DX223" s="202"/>
      <c r="DY223" s="202"/>
      <c r="DZ223" s="202"/>
      <c r="EA223" s="202"/>
      <c r="EB223" s="202"/>
      <c r="EC223" s="202"/>
      <c r="ED223" s="202"/>
      <c r="EE223" s="202"/>
      <c r="EF223" s="202"/>
      <c r="EG223" s="202"/>
      <c r="EH223" s="202"/>
      <c r="EI223" s="202"/>
      <c r="EJ223" s="202"/>
      <c r="EK223" s="202"/>
      <c r="EL223" s="202"/>
      <c r="EM223" s="202"/>
      <c r="EN223" s="202"/>
      <c r="EO223" s="202"/>
      <c r="EP223" s="202"/>
      <c r="EQ223" s="202"/>
      <c r="ER223" s="202"/>
      <c r="ES223" s="202"/>
      <c r="ET223" s="202"/>
      <c r="EU223" s="202"/>
      <c r="EV223" s="202"/>
      <c r="EW223" s="202"/>
      <c r="EX223" s="202"/>
      <c r="EY223" s="202"/>
      <c r="EZ223" s="202"/>
      <c r="FA223" s="202"/>
      <c r="FB223" s="202"/>
      <c r="FC223" s="202"/>
      <c r="FD223" s="202"/>
      <c r="FE223" s="202"/>
      <c r="FF223" s="202"/>
      <c r="FG223" s="202"/>
      <c r="FH223" s="202"/>
      <c r="FI223" s="202"/>
      <c r="FJ223" s="202"/>
      <c r="FK223" s="202"/>
      <c r="FL223" s="202"/>
      <c r="FM223" s="202"/>
      <c r="FN223" s="202"/>
      <c r="FO223" s="202"/>
      <c r="FP223" s="202"/>
      <c r="FQ223" s="202"/>
      <c r="FR223" s="202"/>
      <c r="FS223" s="202"/>
      <c r="FT223" s="202"/>
      <c r="FU223" s="202"/>
      <c r="FV223" s="202"/>
      <c r="FW223" s="202"/>
      <c r="FX223" s="202"/>
      <c r="FY223" s="202"/>
      <c r="FZ223" s="202"/>
      <c r="GA223" s="202"/>
      <c r="GB223" s="202"/>
    </row>
    <row r="224" spans="1:184" x14ac:dyDescent="0.2">
      <c r="A224" s="205" t="str">
        <f t="shared" si="3"/>
        <v/>
      </c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  <c r="BG224" s="202"/>
      <c r="BH224" s="202"/>
      <c r="BI224" s="202"/>
      <c r="BJ224" s="202"/>
      <c r="BK224" s="202"/>
      <c r="BL224" s="202"/>
      <c r="BM224" s="202"/>
      <c r="BN224" s="202"/>
      <c r="BO224" s="202"/>
      <c r="BP224" s="202"/>
      <c r="BQ224" s="202"/>
      <c r="BR224" s="202"/>
      <c r="BS224" s="202"/>
      <c r="BT224" s="202"/>
      <c r="BU224" s="202"/>
      <c r="BV224" s="202"/>
      <c r="BW224" s="202"/>
      <c r="BX224" s="202"/>
      <c r="BY224" s="202"/>
      <c r="BZ224" s="202"/>
      <c r="CA224" s="202"/>
      <c r="CB224" s="202"/>
      <c r="CC224" s="202"/>
      <c r="CD224" s="202"/>
      <c r="CE224" s="202"/>
      <c r="CF224" s="202"/>
      <c r="CG224" s="202"/>
      <c r="CH224" s="202"/>
      <c r="CI224" s="202"/>
      <c r="CJ224" s="202"/>
      <c r="CK224" s="202"/>
      <c r="CL224" s="202"/>
      <c r="CM224" s="202"/>
      <c r="CN224" s="202"/>
      <c r="CO224" s="202"/>
      <c r="CP224" s="202"/>
      <c r="CQ224" s="202"/>
      <c r="CR224" s="202"/>
      <c r="CS224" s="202"/>
      <c r="CT224" s="202"/>
      <c r="CU224" s="202"/>
      <c r="CV224" s="202"/>
      <c r="CW224" s="202"/>
      <c r="CX224" s="202"/>
      <c r="CY224" s="202"/>
      <c r="CZ224" s="202"/>
      <c r="DA224" s="202"/>
      <c r="DB224" s="202"/>
      <c r="DC224" s="202"/>
      <c r="DD224" s="202"/>
      <c r="DE224" s="202"/>
      <c r="DF224" s="202"/>
      <c r="DG224" s="202"/>
      <c r="DH224" s="202"/>
      <c r="DI224" s="202"/>
      <c r="DJ224" s="202"/>
      <c r="DK224" s="202"/>
      <c r="DL224" s="202"/>
      <c r="DM224" s="202"/>
      <c r="DN224" s="202"/>
      <c r="DO224" s="202"/>
      <c r="DP224" s="202"/>
      <c r="DQ224" s="202"/>
      <c r="DR224" s="202"/>
      <c r="DS224" s="202"/>
      <c r="DT224" s="202"/>
      <c r="DU224" s="202"/>
      <c r="DV224" s="202"/>
      <c r="DW224" s="202"/>
      <c r="DX224" s="202"/>
      <c r="DY224" s="202"/>
      <c r="DZ224" s="202"/>
      <c r="EA224" s="202"/>
      <c r="EB224" s="202"/>
      <c r="EC224" s="202"/>
      <c r="ED224" s="202"/>
      <c r="EE224" s="202"/>
      <c r="EF224" s="202"/>
      <c r="EG224" s="202"/>
      <c r="EH224" s="202"/>
      <c r="EI224" s="202"/>
      <c r="EJ224" s="202"/>
      <c r="EK224" s="202"/>
      <c r="EL224" s="202"/>
      <c r="EM224" s="202"/>
      <c r="EN224" s="202"/>
      <c r="EO224" s="202"/>
      <c r="EP224" s="202"/>
      <c r="EQ224" s="202"/>
      <c r="ER224" s="202"/>
      <c r="ES224" s="202"/>
      <c r="ET224" s="202"/>
      <c r="EU224" s="202"/>
      <c r="EV224" s="202"/>
      <c r="EW224" s="202"/>
      <c r="EX224" s="202"/>
      <c r="EY224" s="202"/>
      <c r="EZ224" s="202"/>
      <c r="FA224" s="202"/>
      <c r="FB224" s="202"/>
      <c r="FC224" s="202"/>
      <c r="FD224" s="202"/>
      <c r="FE224" s="202"/>
      <c r="FF224" s="202"/>
      <c r="FG224" s="202"/>
      <c r="FH224" s="202"/>
      <c r="FI224" s="202"/>
      <c r="FJ224" s="202"/>
      <c r="FK224" s="202"/>
      <c r="FL224" s="202"/>
      <c r="FM224" s="202"/>
      <c r="FN224" s="202"/>
      <c r="FO224" s="202"/>
      <c r="FP224" s="202"/>
      <c r="FQ224" s="202"/>
      <c r="FR224" s="202"/>
      <c r="FS224" s="202"/>
      <c r="FT224" s="202"/>
      <c r="FU224" s="202"/>
      <c r="FV224" s="202"/>
      <c r="FW224" s="202"/>
      <c r="FX224" s="202"/>
      <c r="FY224" s="202"/>
      <c r="FZ224" s="202"/>
      <c r="GA224" s="202"/>
      <c r="GB224" s="202"/>
    </row>
    <row r="225" spans="1:184" x14ac:dyDescent="0.2">
      <c r="A225" s="205" t="str">
        <f t="shared" si="3"/>
        <v/>
      </c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  <c r="BG225" s="202"/>
      <c r="BH225" s="202"/>
      <c r="BI225" s="202"/>
      <c r="BJ225" s="202"/>
      <c r="BK225" s="202"/>
      <c r="BL225" s="202"/>
      <c r="BM225" s="202"/>
      <c r="BN225" s="202"/>
      <c r="BO225" s="202"/>
      <c r="BP225" s="202"/>
      <c r="BQ225" s="202"/>
      <c r="BR225" s="202"/>
      <c r="BS225" s="202"/>
      <c r="BT225" s="202"/>
      <c r="BU225" s="202"/>
      <c r="BV225" s="202"/>
      <c r="BW225" s="202"/>
      <c r="BX225" s="202"/>
      <c r="BY225" s="202"/>
      <c r="BZ225" s="202"/>
      <c r="CA225" s="202"/>
      <c r="CB225" s="202"/>
      <c r="CC225" s="202"/>
      <c r="CD225" s="202"/>
      <c r="CE225" s="202"/>
      <c r="CF225" s="202"/>
      <c r="CG225" s="202"/>
      <c r="CH225" s="202"/>
      <c r="CI225" s="202"/>
      <c r="CJ225" s="202"/>
      <c r="CK225" s="202"/>
      <c r="CL225" s="202"/>
      <c r="CM225" s="202"/>
      <c r="CN225" s="202"/>
      <c r="CO225" s="202"/>
      <c r="CP225" s="202"/>
      <c r="CQ225" s="202"/>
      <c r="CR225" s="202"/>
      <c r="CS225" s="202"/>
      <c r="CT225" s="202"/>
      <c r="CU225" s="202"/>
      <c r="CV225" s="202"/>
      <c r="CW225" s="202"/>
      <c r="CX225" s="202"/>
      <c r="CY225" s="202"/>
      <c r="CZ225" s="202"/>
      <c r="DA225" s="202"/>
      <c r="DB225" s="202"/>
      <c r="DC225" s="202"/>
      <c r="DD225" s="202"/>
      <c r="DE225" s="202"/>
      <c r="DF225" s="202"/>
      <c r="DG225" s="202"/>
      <c r="DH225" s="202"/>
      <c r="DI225" s="202"/>
      <c r="DJ225" s="202"/>
      <c r="DK225" s="202"/>
      <c r="DL225" s="202"/>
      <c r="DM225" s="202"/>
      <c r="DN225" s="202"/>
      <c r="DO225" s="202"/>
      <c r="DP225" s="202"/>
      <c r="DQ225" s="202"/>
      <c r="DR225" s="202"/>
      <c r="DS225" s="202"/>
      <c r="DT225" s="202"/>
      <c r="DU225" s="202"/>
      <c r="DV225" s="202"/>
      <c r="DW225" s="202"/>
      <c r="DX225" s="202"/>
      <c r="DY225" s="202"/>
      <c r="DZ225" s="202"/>
      <c r="EA225" s="202"/>
      <c r="EB225" s="202"/>
      <c r="EC225" s="202"/>
      <c r="ED225" s="202"/>
      <c r="EE225" s="202"/>
      <c r="EF225" s="202"/>
      <c r="EG225" s="202"/>
      <c r="EH225" s="202"/>
      <c r="EI225" s="202"/>
      <c r="EJ225" s="202"/>
      <c r="EK225" s="202"/>
      <c r="EL225" s="202"/>
      <c r="EM225" s="202"/>
      <c r="EN225" s="202"/>
      <c r="EO225" s="202"/>
      <c r="EP225" s="202"/>
      <c r="EQ225" s="202"/>
      <c r="ER225" s="202"/>
      <c r="ES225" s="202"/>
      <c r="ET225" s="202"/>
      <c r="EU225" s="202"/>
      <c r="EV225" s="202"/>
      <c r="EW225" s="202"/>
      <c r="EX225" s="202"/>
      <c r="EY225" s="202"/>
      <c r="EZ225" s="202"/>
      <c r="FA225" s="202"/>
      <c r="FB225" s="202"/>
      <c r="FC225" s="202"/>
      <c r="FD225" s="202"/>
      <c r="FE225" s="202"/>
      <c r="FF225" s="202"/>
      <c r="FG225" s="202"/>
      <c r="FH225" s="202"/>
      <c r="FI225" s="202"/>
      <c r="FJ225" s="202"/>
      <c r="FK225" s="202"/>
      <c r="FL225" s="202"/>
      <c r="FM225" s="202"/>
      <c r="FN225" s="202"/>
      <c r="FO225" s="202"/>
      <c r="FP225" s="202"/>
      <c r="FQ225" s="202"/>
      <c r="FR225" s="202"/>
      <c r="FS225" s="202"/>
      <c r="FT225" s="202"/>
      <c r="FU225" s="202"/>
      <c r="FV225" s="202"/>
      <c r="FW225" s="202"/>
      <c r="FX225" s="202"/>
      <c r="FY225" s="202"/>
      <c r="FZ225" s="202"/>
      <c r="GA225" s="202"/>
      <c r="GB225" s="202"/>
    </row>
    <row r="226" spans="1:184" x14ac:dyDescent="0.2">
      <c r="A226" s="205" t="str">
        <f t="shared" si="3"/>
        <v/>
      </c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  <c r="BF226" s="202"/>
      <c r="BG226" s="202"/>
      <c r="BH226" s="202"/>
      <c r="BI226" s="202"/>
      <c r="BJ226" s="202"/>
      <c r="BK226" s="202"/>
      <c r="BL226" s="202"/>
      <c r="BM226" s="202"/>
      <c r="BN226" s="202"/>
      <c r="BO226" s="202"/>
      <c r="BP226" s="202"/>
      <c r="BQ226" s="202"/>
      <c r="BR226" s="202"/>
      <c r="BS226" s="202"/>
      <c r="BT226" s="202"/>
      <c r="BU226" s="202"/>
      <c r="BV226" s="202"/>
      <c r="BW226" s="202"/>
      <c r="BX226" s="202"/>
      <c r="BY226" s="202"/>
      <c r="BZ226" s="202"/>
      <c r="CA226" s="202"/>
      <c r="CB226" s="202"/>
      <c r="CC226" s="202"/>
      <c r="CD226" s="202"/>
      <c r="CE226" s="202"/>
      <c r="CF226" s="202"/>
      <c r="CG226" s="202"/>
      <c r="CH226" s="202"/>
      <c r="CI226" s="202"/>
      <c r="CJ226" s="202"/>
      <c r="CK226" s="202"/>
      <c r="CL226" s="202"/>
      <c r="CM226" s="202"/>
      <c r="CN226" s="202"/>
      <c r="CO226" s="202"/>
      <c r="CP226" s="202"/>
      <c r="CQ226" s="202"/>
      <c r="CR226" s="202"/>
      <c r="CS226" s="202"/>
      <c r="CT226" s="202"/>
      <c r="CU226" s="202"/>
      <c r="CV226" s="202"/>
      <c r="CW226" s="202"/>
      <c r="CX226" s="202"/>
      <c r="CY226" s="202"/>
      <c r="CZ226" s="202"/>
      <c r="DA226" s="202"/>
      <c r="DB226" s="202"/>
      <c r="DC226" s="202"/>
      <c r="DD226" s="202"/>
      <c r="DE226" s="202"/>
      <c r="DF226" s="202"/>
      <c r="DG226" s="202"/>
      <c r="DH226" s="202"/>
      <c r="DI226" s="202"/>
      <c r="DJ226" s="202"/>
      <c r="DK226" s="202"/>
      <c r="DL226" s="202"/>
      <c r="DM226" s="202"/>
      <c r="DN226" s="202"/>
      <c r="DO226" s="202"/>
      <c r="DP226" s="202"/>
      <c r="DQ226" s="202"/>
      <c r="DR226" s="202"/>
      <c r="DS226" s="202"/>
      <c r="DT226" s="202"/>
      <c r="DU226" s="202"/>
      <c r="DV226" s="202"/>
      <c r="DW226" s="202"/>
      <c r="DX226" s="202"/>
      <c r="DY226" s="202"/>
      <c r="DZ226" s="202"/>
      <c r="EA226" s="202"/>
      <c r="EB226" s="202"/>
      <c r="EC226" s="202"/>
      <c r="ED226" s="202"/>
      <c r="EE226" s="202"/>
      <c r="EF226" s="202"/>
      <c r="EG226" s="202"/>
      <c r="EH226" s="202"/>
      <c r="EI226" s="202"/>
      <c r="EJ226" s="202"/>
      <c r="EK226" s="202"/>
      <c r="EL226" s="202"/>
      <c r="EM226" s="202"/>
      <c r="EN226" s="202"/>
      <c r="EO226" s="202"/>
      <c r="EP226" s="202"/>
      <c r="EQ226" s="202"/>
      <c r="ER226" s="202"/>
      <c r="ES226" s="202"/>
      <c r="ET226" s="202"/>
      <c r="EU226" s="202"/>
      <c r="EV226" s="202"/>
      <c r="EW226" s="202"/>
      <c r="EX226" s="202"/>
      <c r="EY226" s="202"/>
      <c r="EZ226" s="202"/>
      <c r="FA226" s="202"/>
      <c r="FB226" s="202"/>
      <c r="FC226" s="202"/>
      <c r="FD226" s="202"/>
      <c r="FE226" s="202"/>
      <c r="FF226" s="202"/>
      <c r="FG226" s="202"/>
      <c r="FH226" s="202"/>
      <c r="FI226" s="202"/>
      <c r="FJ226" s="202"/>
      <c r="FK226" s="202"/>
      <c r="FL226" s="202"/>
      <c r="FM226" s="202"/>
      <c r="FN226" s="202"/>
      <c r="FO226" s="202"/>
      <c r="FP226" s="202"/>
      <c r="FQ226" s="202"/>
      <c r="FR226" s="202"/>
      <c r="FS226" s="202"/>
      <c r="FT226" s="202"/>
      <c r="FU226" s="202"/>
      <c r="FV226" s="202"/>
      <c r="FW226" s="202"/>
      <c r="FX226" s="202"/>
      <c r="FY226" s="202"/>
      <c r="FZ226" s="202"/>
      <c r="GA226" s="202"/>
      <c r="GB226" s="202"/>
    </row>
    <row r="227" spans="1:184" x14ac:dyDescent="0.2">
      <c r="A227" s="205" t="str">
        <f t="shared" si="3"/>
        <v/>
      </c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  <c r="BF227" s="202"/>
      <c r="BG227" s="202"/>
      <c r="BH227" s="202"/>
      <c r="BI227" s="202"/>
      <c r="BJ227" s="202"/>
      <c r="BK227" s="202"/>
      <c r="BL227" s="202"/>
      <c r="BM227" s="202"/>
      <c r="BN227" s="202"/>
      <c r="BO227" s="202"/>
      <c r="BP227" s="202"/>
      <c r="BQ227" s="202"/>
      <c r="BR227" s="202"/>
      <c r="BS227" s="202"/>
      <c r="BT227" s="202"/>
      <c r="BU227" s="202"/>
      <c r="BV227" s="202"/>
      <c r="BW227" s="202"/>
      <c r="BX227" s="202"/>
      <c r="BY227" s="202"/>
      <c r="BZ227" s="202"/>
      <c r="CA227" s="202"/>
      <c r="CB227" s="202"/>
      <c r="CC227" s="202"/>
      <c r="CD227" s="202"/>
      <c r="CE227" s="202"/>
      <c r="CF227" s="202"/>
      <c r="CG227" s="202"/>
      <c r="CH227" s="202"/>
      <c r="CI227" s="202"/>
      <c r="CJ227" s="202"/>
      <c r="CK227" s="202"/>
      <c r="CL227" s="202"/>
      <c r="CM227" s="202"/>
      <c r="CN227" s="202"/>
      <c r="CO227" s="202"/>
      <c r="CP227" s="202"/>
      <c r="CQ227" s="202"/>
      <c r="CR227" s="202"/>
      <c r="CS227" s="202"/>
      <c r="CT227" s="202"/>
      <c r="CU227" s="202"/>
      <c r="CV227" s="202"/>
      <c r="CW227" s="202"/>
      <c r="CX227" s="202"/>
      <c r="CY227" s="202"/>
      <c r="CZ227" s="202"/>
      <c r="DA227" s="202"/>
      <c r="DB227" s="202"/>
      <c r="DC227" s="202"/>
      <c r="DD227" s="202"/>
      <c r="DE227" s="202"/>
      <c r="DF227" s="202"/>
      <c r="DG227" s="202"/>
      <c r="DH227" s="202"/>
      <c r="DI227" s="202"/>
      <c r="DJ227" s="202"/>
      <c r="DK227" s="202"/>
      <c r="DL227" s="202"/>
      <c r="DM227" s="202"/>
      <c r="DN227" s="202"/>
      <c r="DO227" s="202"/>
      <c r="DP227" s="202"/>
      <c r="DQ227" s="202"/>
      <c r="DR227" s="202"/>
      <c r="DS227" s="202"/>
      <c r="DT227" s="202"/>
      <c r="DU227" s="202"/>
      <c r="DV227" s="202"/>
      <c r="DW227" s="202"/>
      <c r="DX227" s="202"/>
      <c r="DY227" s="202"/>
      <c r="DZ227" s="202"/>
      <c r="EA227" s="202"/>
      <c r="EB227" s="202"/>
      <c r="EC227" s="202"/>
      <c r="ED227" s="202"/>
      <c r="EE227" s="202"/>
      <c r="EF227" s="202"/>
      <c r="EG227" s="202"/>
      <c r="EH227" s="202"/>
      <c r="EI227" s="202"/>
      <c r="EJ227" s="202"/>
      <c r="EK227" s="202"/>
      <c r="EL227" s="202"/>
      <c r="EM227" s="202"/>
      <c r="EN227" s="202"/>
      <c r="EO227" s="202"/>
      <c r="EP227" s="202"/>
      <c r="EQ227" s="202"/>
      <c r="ER227" s="202"/>
      <c r="ES227" s="202"/>
      <c r="ET227" s="202"/>
      <c r="EU227" s="202"/>
      <c r="EV227" s="202"/>
      <c r="EW227" s="202"/>
      <c r="EX227" s="202"/>
      <c r="EY227" s="202"/>
      <c r="EZ227" s="202"/>
      <c r="FA227" s="202"/>
      <c r="FB227" s="202"/>
      <c r="FC227" s="202"/>
      <c r="FD227" s="202"/>
      <c r="FE227" s="202"/>
      <c r="FF227" s="202"/>
      <c r="FG227" s="202"/>
      <c r="FH227" s="202"/>
      <c r="FI227" s="202"/>
      <c r="FJ227" s="202"/>
      <c r="FK227" s="202"/>
      <c r="FL227" s="202"/>
      <c r="FM227" s="202"/>
      <c r="FN227" s="202"/>
      <c r="FO227" s="202"/>
      <c r="FP227" s="202"/>
      <c r="FQ227" s="202"/>
      <c r="FR227" s="202"/>
      <c r="FS227" s="202"/>
      <c r="FT227" s="202"/>
      <c r="FU227" s="202"/>
      <c r="FV227" s="202"/>
      <c r="FW227" s="202"/>
      <c r="FX227" s="202"/>
      <c r="FY227" s="202"/>
      <c r="FZ227" s="202"/>
      <c r="GA227" s="202"/>
      <c r="GB227" s="202"/>
    </row>
    <row r="228" spans="1:184" x14ac:dyDescent="0.2">
      <c r="A228" s="205" t="str">
        <f t="shared" si="3"/>
        <v/>
      </c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  <c r="BF228" s="202"/>
      <c r="BG228" s="202"/>
      <c r="BH228" s="202"/>
      <c r="BI228" s="202"/>
      <c r="BJ228" s="202"/>
      <c r="BK228" s="202"/>
      <c r="BL228" s="202"/>
      <c r="BM228" s="202"/>
      <c r="BN228" s="202"/>
      <c r="BO228" s="202"/>
      <c r="BP228" s="202"/>
      <c r="BQ228" s="202"/>
      <c r="BR228" s="202"/>
      <c r="BS228" s="202"/>
      <c r="BT228" s="202"/>
      <c r="BU228" s="202"/>
      <c r="BV228" s="202"/>
      <c r="BW228" s="202"/>
      <c r="BX228" s="202"/>
      <c r="BY228" s="202"/>
      <c r="BZ228" s="202"/>
      <c r="CA228" s="202"/>
      <c r="CB228" s="202"/>
      <c r="CC228" s="202"/>
      <c r="CD228" s="202"/>
      <c r="CE228" s="202"/>
      <c r="CF228" s="202"/>
      <c r="CG228" s="202"/>
      <c r="CH228" s="202"/>
      <c r="CI228" s="202"/>
      <c r="CJ228" s="202"/>
      <c r="CK228" s="202"/>
      <c r="CL228" s="202"/>
      <c r="CM228" s="202"/>
      <c r="CN228" s="202"/>
      <c r="CO228" s="202"/>
      <c r="CP228" s="202"/>
      <c r="CQ228" s="202"/>
      <c r="CR228" s="202"/>
      <c r="CS228" s="202"/>
      <c r="CT228" s="202"/>
      <c r="CU228" s="202"/>
      <c r="CV228" s="202"/>
      <c r="CW228" s="202"/>
      <c r="CX228" s="202"/>
      <c r="CY228" s="202"/>
      <c r="CZ228" s="202"/>
      <c r="DA228" s="202"/>
      <c r="DB228" s="202"/>
      <c r="DC228" s="202"/>
      <c r="DD228" s="202"/>
      <c r="DE228" s="202"/>
      <c r="DF228" s="202"/>
      <c r="DG228" s="202"/>
      <c r="DH228" s="202"/>
      <c r="DI228" s="202"/>
      <c r="DJ228" s="202"/>
      <c r="DK228" s="202"/>
      <c r="DL228" s="202"/>
      <c r="DM228" s="202"/>
      <c r="DN228" s="202"/>
      <c r="DO228" s="202"/>
      <c r="DP228" s="202"/>
      <c r="DQ228" s="202"/>
      <c r="DR228" s="202"/>
      <c r="DS228" s="202"/>
      <c r="DT228" s="202"/>
      <c r="DU228" s="202"/>
      <c r="DV228" s="202"/>
      <c r="DW228" s="202"/>
      <c r="DX228" s="202"/>
      <c r="DY228" s="202"/>
      <c r="DZ228" s="202"/>
      <c r="EA228" s="202"/>
      <c r="EB228" s="202"/>
      <c r="EC228" s="202"/>
      <c r="ED228" s="202"/>
      <c r="EE228" s="202"/>
      <c r="EF228" s="202"/>
      <c r="EG228" s="202"/>
      <c r="EH228" s="202"/>
      <c r="EI228" s="202"/>
      <c r="EJ228" s="202"/>
      <c r="EK228" s="202"/>
      <c r="EL228" s="202"/>
      <c r="EM228" s="202"/>
      <c r="EN228" s="202"/>
      <c r="EO228" s="202"/>
      <c r="EP228" s="202"/>
      <c r="EQ228" s="202"/>
      <c r="ER228" s="202"/>
      <c r="ES228" s="202"/>
      <c r="ET228" s="202"/>
      <c r="EU228" s="202"/>
      <c r="EV228" s="202"/>
      <c r="EW228" s="202"/>
      <c r="EX228" s="202"/>
      <c r="EY228" s="202"/>
      <c r="EZ228" s="202"/>
      <c r="FA228" s="202"/>
      <c r="FB228" s="202"/>
      <c r="FC228" s="202"/>
      <c r="FD228" s="202"/>
      <c r="FE228" s="202"/>
      <c r="FF228" s="202"/>
      <c r="FG228" s="202"/>
      <c r="FH228" s="202"/>
      <c r="FI228" s="202"/>
      <c r="FJ228" s="202"/>
      <c r="FK228" s="202"/>
      <c r="FL228" s="202"/>
      <c r="FM228" s="202"/>
      <c r="FN228" s="202"/>
      <c r="FO228" s="202"/>
      <c r="FP228" s="202"/>
      <c r="FQ228" s="202"/>
      <c r="FR228" s="202"/>
      <c r="FS228" s="202"/>
      <c r="FT228" s="202"/>
      <c r="FU228" s="202"/>
      <c r="FV228" s="202"/>
      <c r="FW228" s="202"/>
      <c r="FX228" s="202"/>
      <c r="FY228" s="202"/>
      <c r="FZ228" s="202"/>
      <c r="GA228" s="202"/>
      <c r="GB228" s="202"/>
    </row>
    <row r="229" spans="1:184" x14ac:dyDescent="0.2">
      <c r="A229" s="205" t="str">
        <f t="shared" si="3"/>
        <v/>
      </c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  <c r="BF229" s="202"/>
      <c r="BG229" s="202"/>
      <c r="BH229" s="202"/>
      <c r="BI229" s="202"/>
      <c r="BJ229" s="202"/>
      <c r="BK229" s="202"/>
      <c r="BL229" s="202"/>
      <c r="BM229" s="202"/>
      <c r="BN229" s="202"/>
      <c r="BO229" s="202"/>
      <c r="BP229" s="202"/>
      <c r="BQ229" s="202"/>
      <c r="BR229" s="202"/>
      <c r="BS229" s="202"/>
      <c r="BT229" s="202"/>
      <c r="BU229" s="202"/>
      <c r="BV229" s="202"/>
      <c r="BW229" s="202"/>
      <c r="BX229" s="202"/>
      <c r="BY229" s="202"/>
      <c r="BZ229" s="202"/>
      <c r="CA229" s="202"/>
      <c r="CB229" s="202"/>
      <c r="CC229" s="202"/>
      <c r="CD229" s="202"/>
      <c r="CE229" s="202"/>
      <c r="CF229" s="202"/>
      <c r="CG229" s="202"/>
      <c r="CH229" s="202"/>
      <c r="CI229" s="202"/>
      <c r="CJ229" s="202"/>
      <c r="CK229" s="202"/>
      <c r="CL229" s="202"/>
      <c r="CM229" s="202"/>
      <c r="CN229" s="202"/>
      <c r="CO229" s="202"/>
      <c r="CP229" s="202"/>
      <c r="CQ229" s="202"/>
      <c r="CR229" s="202"/>
      <c r="CS229" s="202"/>
      <c r="CT229" s="202"/>
      <c r="CU229" s="202"/>
      <c r="CV229" s="202"/>
      <c r="CW229" s="202"/>
      <c r="CX229" s="202"/>
      <c r="CY229" s="202"/>
      <c r="CZ229" s="202"/>
      <c r="DA229" s="202"/>
      <c r="DB229" s="202"/>
      <c r="DC229" s="202"/>
      <c r="DD229" s="202"/>
      <c r="DE229" s="202"/>
      <c r="DF229" s="202"/>
      <c r="DG229" s="202"/>
      <c r="DH229" s="202"/>
      <c r="DI229" s="202"/>
      <c r="DJ229" s="202"/>
      <c r="DK229" s="202"/>
      <c r="DL229" s="202"/>
      <c r="DM229" s="202"/>
      <c r="DN229" s="202"/>
      <c r="DO229" s="202"/>
      <c r="DP229" s="202"/>
      <c r="DQ229" s="202"/>
      <c r="DR229" s="202"/>
      <c r="DS229" s="202"/>
      <c r="DT229" s="202"/>
      <c r="DU229" s="202"/>
      <c r="DV229" s="202"/>
      <c r="DW229" s="202"/>
      <c r="DX229" s="202"/>
      <c r="DY229" s="202"/>
      <c r="DZ229" s="202"/>
      <c r="EA229" s="202"/>
      <c r="EB229" s="202"/>
      <c r="EC229" s="202"/>
      <c r="ED229" s="202"/>
      <c r="EE229" s="202"/>
      <c r="EF229" s="202"/>
      <c r="EG229" s="202"/>
      <c r="EH229" s="202"/>
      <c r="EI229" s="202"/>
      <c r="EJ229" s="202"/>
      <c r="EK229" s="202"/>
      <c r="EL229" s="202"/>
      <c r="EM229" s="202"/>
      <c r="EN229" s="202"/>
      <c r="EO229" s="202"/>
      <c r="EP229" s="202"/>
      <c r="EQ229" s="202"/>
      <c r="ER229" s="202"/>
      <c r="ES229" s="202"/>
      <c r="ET229" s="202"/>
      <c r="EU229" s="202"/>
      <c r="EV229" s="202"/>
      <c r="EW229" s="202"/>
      <c r="EX229" s="202"/>
      <c r="EY229" s="202"/>
      <c r="EZ229" s="202"/>
      <c r="FA229" s="202"/>
      <c r="FB229" s="202"/>
      <c r="FC229" s="202"/>
      <c r="FD229" s="202"/>
      <c r="FE229" s="202"/>
      <c r="FF229" s="202"/>
      <c r="FG229" s="202"/>
      <c r="FH229" s="202"/>
      <c r="FI229" s="202"/>
      <c r="FJ229" s="202"/>
      <c r="FK229" s="202"/>
      <c r="FL229" s="202"/>
      <c r="FM229" s="202"/>
      <c r="FN229" s="202"/>
      <c r="FO229" s="202"/>
      <c r="FP229" s="202"/>
      <c r="FQ229" s="202"/>
      <c r="FR229" s="202"/>
      <c r="FS229" s="202"/>
      <c r="FT229" s="202"/>
      <c r="FU229" s="202"/>
      <c r="FV229" s="202"/>
      <c r="FW229" s="202"/>
      <c r="FX229" s="202"/>
      <c r="FY229" s="202"/>
      <c r="FZ229" s="202"/>
      <c r="GA229" s="202"/>
      <c r="GB229" s="202"/>
    </row>
    <row r="230" spans="1:184" x14ac:dyDescent="0.2">
      <c r="A230" s="205" t="str">
        <f t="shared" si="3"/>
        <v/>
      </c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  <c r="BF230" s="202"/>
      <c r="BG230" s="202"/>
      <c r="BH230" s="202"/>
      <c r="BI230" s="202"/>
      <c r="BJ230" s="202"/>
      <c r="BK230" s="202"/>
      <c r="BL230" s="202"/>
      <c r="BM230" s="202"/>
      <c r="BN230" s="202"/>
      <c r="BO230" s="202"/>
      <c r="BP230" s="202"/>
      <c r="BQ230" s="202"/>
      <c r="BR230" s="202"/>
      <c r="BS230" s="202"/>
      <c r="BT230" s="202"/>
      <c r="BU230" s="202"/>
      <c r="BV230" s="202"/>
      <c r="BW230" s="202"/>
      <c r="BX230" s="202"/>
      <c r="BY230" s="202"/>
      <c r="BZ230" s="202"/>
      <c r="CA230" s="202"/>
      <c r="CB230" s="202"/>
      <c r="CC230" s="202"/>
      <c r="CD230" s="202"/>
      <c r="CE230" s="202"/>
      <c r="CF230" s="202"/>
      <c r="CG230" s="202"/>
      <c r="CH230" s="202"/>
      <c r="CI230" s="202"/>
      <c r="CJ230" s="202"/>
      <c r="CK230" s="202"/>
      <c r="CL230" s="202"/>
      <c r="CM230" s="202"/>
      <c r="CN230" s="202"/>
      <c r="CO230" s="202"/>
      <c r="CP230" s="202"/>
      <c r="CQ230" s="202"/>
      <c r="CR230" s="202"/>
      <c r="CS230" s="202"/>
      <c r="CT230" s="202"/>
      <c r="CU230" s="202"/>
      <c r="CV230" s="202"/>
      <c r="CW230" s="202"/>
      <c r="CX230" s="202"/>
      <c r="CY230" s="202"/>
      <c r="CZ230" s="202"/>
      <c r="DA230" s="202"/>
      <c r="DB230" s="202"/>
      <c r="DC230" s="202"/>
      <c r="DD230" s="202"/>
      <c r="DE230" s="202"/>
      <c r="DF230" s="202"/>
      <c r="DG230" s="202"/>
      <c r="DH230" s="202"/>
      <c r="DI230" s="202"/>
      <c r="DJ230" s="202"/>
      <c r="DK230" s="202"/>
      <c r="DL230" s="202"/>
      <c r="DM230" s="202"/>
      <c r="DN230" s="202"/>
      <c r="DO230" s="202"/>
      <c r="DP230" s="202"/>
      <c r="DQ230" s="202"/>
      <c r="DR230" s="202"/>
      <c r="DS230" s="202"/>
      <c r="DT230" s="202"/>
      <c r="DU230" s="202"/>
      <c r="DV230" s="202"/>
      <c r="DW230" s="202"/>
      <c r="DX230" s="202"/>
      <c r="DY230" s="202"/>
      <c r="DZ230" s="202"/>
      <c r="EA230" s="202"/>
      <c r="EB230" s="202"/>
      <c r="EC230" s="202"/>
      <c r="ED230" s="202"/>
      <c r="EE230" s="202"/>
      <c r="EF230" s="202"/>
      <c r="EG230" s="202"/>
      <c r="EH230" s="202"/>
      <c r="EI230" s="202"/>
      <c r="EJ230" s="202"/>
      <c r="EK230" s="202"/>
      <c r="EL230" s="202"/>
      <c r="EM230" s="202"/>
      <c r="EN230" s="202"/>
      <c r="EO230" s="202"/>
      <c r="EP230" s="202"/>
      <c r="EQ230" s="202"/>
      <c r="ER230" s="202"/>
      <c r="ES230" s="202"/>
      <c r="ET230" s="202"/>
      <c r="EU230" s="202"/>
      <c r="EV230" s="202"/>
      <c r="EW230" s="202"/>
      <c r="EX230" s="202"/>
      <c r="EY230" s="202"/>
      <c r="EZ230" s="202"/>
      <c r="FA230" s="202"/>
      <c r="FB230" s="202"/>
      <c r="FC230" s="202"/>
      <c r="FD230" s="202"/>
      <c r="FE230" s="202"/>
      <c r="FF230" s="202"/>
      <c r="FG230" s="202"/>
      <c r="FH230" s="202"/>
      <c r="FI230" s="202"/>
      <c r="FJ230" s="202"/>
      <c r="FK230" s="202"/>
      <c r="FL230" s="202"/>
      <c r="FM230" s="202"/>
      <c r="FN230" s="202"/>
      <c r="FO230" s="202"/>
      <c r="FP230" s="202"/>
      <c r="FQ230" s="202"/>
      <c r="FR230" s="202"/>
      <c r="FS230" s="202"/>
      <c r="FT230" s="202"/>
      <c r="FU230" s="202"/>
      <c r="FV230" s="202"/>
      <c r="FW230" s="202"/>
      <c r="FX230" s="202"/>
      <c r="FY230" s="202"/>
      <c r="FZ230" s="202"/>
      <c r="GA230" s="202"/>
      <c r="GB230" s="202"/>
    </row>
    <row r="231" spans="1:184" x14ac:dyDescent="0.2">
      <c r="A231" s="205" t="str">
        <f t="shared" si="3"/>
        <v/>
      </c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  <c r="BG231" s="202"/>
      <c r="BH231" s="202"/>
      <c r="BI231" s="202"/>
      <c r="BJ231" s="202"/>
      <c r="BK231" s="202"/>
      <c r="BL231" s="202"/>
      <c r="BM231" s="202"/>
      <c r="BN231" s="202"/>
      <c r="BO231" s="202"/>
      <c r="BP231" s="202"/>
      <c r="BQ231" s="202"/>
      <c r="BR231" s="202"/>
      <c r="BS231" s="202"/>
      <c r="BT231" s="202"/>
      <c r="BU231" s="202"/>
      <c r="BV231" s="202"/>
      <c r="BW231" s="202"/>
      <c r="BX231" s="202"/>
      <c r="BY231" s="202"/>
      <c r="BZ231" s="202"/>
      <c r="CA231" s="202"/>
      <c r="CB231" s="202"/>
      <c r="CC231" s="202"/>
      <c r="CD231" s="202"/>
      <c r="CE231" s="202"/>
      <c r="CF231" s="202"/>
      <c r="CG231" s="202"/>
      <c r="CH231" s="202"/>
      <c r="CI231" s="202"/>
      <c r="CJ231" s="202"/>
      <c r="CK231" s="202"/>
      <c r="CL231" s="202"/>
      <c r="CM231" s="202"/>
      <c r="CN231" s="202"/>
      <c r="CO231" s="202"/>
      <c r="CP231" s="202"/>
      <c r="CQ231" s="202"/>
      <c r="CR231" s="202"/>
      <c r="CS231" s="202"/>
      <c r="CT231" s="202"/>
      <c r="CU231" s="202"/>
      <c r="CV231" s="202"/>
      <c r="CW231" s="202"/>
      <c r="CX231" s="202"/>
      <c r="CY231" s="202"/>
      <c r="CZ231" s="202"/>
      <c r="DA231" s="202"/>
      <c r="DB231" s="202"/>
      <c r="DC231" s="202"/>
      <c r="DD231" s="202"/>
      <c r="DE231" s="202"/>
      <c r="DF231" s="202"/>
      <c r="DG231" s="202"/>
      <c r="DH231" s="202"/>
      <c r="DI231" s="202"/>
      <c r="DJ231" s="202"/>
      <c r="DK231" s="202"/>
      <c r="DL231" s="202"/>
      <c r="DM231" s="202"/>
      <c r="DN231" s="202"/>
      <c r="DO231" s="202"/>
      <c r="DP231" s="202"/>
      <c r="DQ231" s="202"/>
      <c r="DR231" s="202"/>
      <c r="DS231" s="202"/>
      <c r="DT231" s="202"/>
      <c r="DU231" s="202"/>
      <c r="DV231" s="202"/>
      <c r="DW231" s="202"/>
      <c r="DX231" s="202"/>
      <c r="DY231" s="202"/>
      <c r="DZ231" s="202"/>
      <c r="EA231" s="202"/>
      <c r="EB231" s="202"/>
      <c r="EC231" s="202"/>
      <c r="ED231" s="202"/>
      <c r="EE231" s="202"/>
      <c r="EF231" s="202"/>
      <c r="EG231" s="202"/>
      <c r="EH231" s="202"/>
      <c r="EI231" s="202"/>
      <c r="EJ231" s="202"/>
      <c r="EK231" s="202"/>
      <c r="EL231" s="202"/>
      <c r="EM231" s="202"/>
      <c r="EN231" s="202"/>
      <c r="EO231" s="202"/>
      <c r="EP231" s="202"/>
      <c r="EQ231" s="202"/>
      <c r="ER231" s="202"/>
      <c r="ES231" s="202"/>
      <c r="ET231" s="202"/>
      <c r="EU231" s="202"/>
      <c r="EV231" s="202"/>
      <c r="EW231" s="202"/>
      <c r="EX231" s="202"/>
      <c r="EY231" s="202"/>
      <c r="EZ231" s="202"/>
      <c r="FA231" s="202"/>
      <c r="FB231" s="202"/>
      <c r="FC231" s="202"/>
      <c r="FD231" s="202"/>
      <c r="FE231" s="202"/>
      <c r="FF231" s="202"/>
      <c r="FG231" s="202"/>
      <c r="FH231" s="202"/>
      <c r="FI231" s="202"/>
      <c r="FJ231" s="202"/>
      <c r="FK231" s="202"/>
      <c r="FL231" s="202"/>
      <c r="FM231" s="202"/>
      <c r="FN231" s="202"/>
      <c r="FO231" s="202"/>
      <c r="FP231" s="202"/>
      <c r="FQ231" s="202"/>
      <c r="FR231" s="202"/>
      <c r="FS231" s="202"/>
      <c r="FT231" s="202"/>
      <c r="FU231" s="202"/>
      <c r="FV231" s="202"/>
      <c r="FW231" s="202"/>
      <c r="FX231" s="202"/>
      <c r="FY231" s="202"/>
      <c r="FZ231" s="202"/>
      <c r="GA231" s="202"/>
      <c r="GB231" s="202"/>
    </row>
    <row r="232" spans="1:184" x14ac:dyDescent="0.2">
      <c r="A232" s="205" t="str">
        <f t="shared" si="3"/>
        <v/>
      </c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  <c r="BF232" s="202"/>
      <c r="BG232" s="202"/>
      <c r="BH232" s="202"/>
      <c r="BI232" s="202"/>
      <c r="BJ232" s="202"/>
      <c r="BK232" s="202"/>
      <c r="BL232" s="202"/>
      <c r="BM232" s="202"/>
      <c r="BN232" s="202"/>
      <c r="BO232" s="202"/>
      <c r="BP232" s="202"/>
      <c r="BQ232" s="202"/>
      <c r="BR232" s="202"/>
      <c r="BS232" s="202"/>
      <c r="BT232" s="202"/>
      <c r="BU232" s="202"/>
      <c r="BV232" s="202"/>
      <c r="BW232" s="202"/>
      <c r="BX232" s="202"/>
      <c r="BY232" s="202"/>
      <c r="BZ232" s="202"/>
      <c r="CA232" s="202"/>
      <c r="CB232" s="202"/>
      <c r="CC232" s="202"/>
      <c r="CD232" s="202"/>
      <c r="CE232" s="202"/>
      <c r="CF232" s="202"/>
      <c r="CG232" s="202"/>
      <c r="CH232" s="202"/>
      <c r="CI232" s="202"/>
      <c r="CJ232" s="202"/>
      <c r="CK232" s="202"/>
      <c r="CL232" s="202"/>
      <c r="CM232" s="202"/>
      <c r="CN232" s="202"/>
      <c r="CO232" s="202"/>
      <c r="CP232" s="202"/>
      <c r="CQ232" s="202"/>
      <c r="CR232" s="202"/>
      <c r="CS232" s="202"/>
      <c r="CT232" s="202"/>
      <c r="CU232" s="202"/>
      <c r="CV232" s="202"/>
      <c r="CW232" s="202"/>
      <c r="CX232" s="202"/>
      <c r="CY232" s="202"/>
      <c r="CZ232" s="202"/>
      <c r="DA232" s="202"/>
      <c r="DB232" s="202"/>
      <c r="DC232" s="202"/>
      <c r="DD232" s="202"/>
      <c r="DE232" s="202"/>
      <c r="DF232" s="202"/>
      <c r="DG232" s="202"/>
      <c r="DH232" s="202"/>
      <c r="DI232" s="202"/>
      <c r="DJ232" s="202"/>
      <c r="DK232" s="202"/>
      <c r="DL232" s="202"/>
      <c r="DM232" s="202"/>
      <c r="DN232" s="202"/>
      <c r="DO232" s="202"/>
      <c r="DP232" s="202"/>
      <c r="DQ232" s="202"/>
      <c r="DR232" s="202"/>
      <c r="DS232" s="202"/>
      <c r="DT232" s="202"/>
      <c r="DU232" s="202"/>
      <c r="DV232" s="202"/>
      <c r="DW232" s="202"/>
      <c r="DX232" s="202"/>
      <c r="DY232" s="202"/>
      <c r="DZ232" s="202"/>
      <c r="EA232" s="202"/>
      <c r="EB232" s="202"/>
      <c r="EC232" s="202"/>
      <c r="ED232" s="202"/>
      <c r="EE232" s="202"/>
      <c r="EF232" s="202"/>
      <c r="EG232" s="202"/>
      <c r="EH232" s="202"/>
      <c r="EI232" s="202"/>
      <c r="EJ232" s="202"/>
      <c r="EK232" s="202"/>
      <c r="EL232" s="202"/>
      <c r="EM232" s="202"/>
      <c r="EN232" s="202"/>
      <c r="EO232" s="202"/>
      <c r="EP232" s="202"/>
      <c r="EQ232" s="202"/>
      <c r="ER232" s="202"/>
      <c r="ES232" s="202"/>
      <c r="ET232" s="202"/>
      <c r="EU232" s="202"/>
      <c r="EV232" s="202"/>
      <c r="EW232" s="202"/>
      <c r="EX232" s="202"/>
      <c r="EY232" s="202"/>
      <c r="EZ232" s="202"/>
      <c r="FA232" s="202"/>
      <c r="FB232" s="202"/>
      <c r="FC232" s="202"/>
      <c r="FD232" s="202"/>
      <c r="FE232" s="202"/>
      <c r="FF232" s="202"/>
      <c r="FG232" s="202"/>
      <c r="FH232" s="202"/>
      <c r="FI232" s="202"/>
      <c r="FJ232" s="202"/>
      <c r="FK232" s="202"/>
      <c r="FL232" s="202"/>
      <c r="FM232" s="202"/>
      <c r="FN232" s="202"/>
      <c r="FO232" s="202"/>
      <c r="FP232" s="202"/>
      <c r="FQ232" s="202"/>
      <c r="FR232" s="202"/>
      <c r="FS232" s="202"/>
      <c r="FT232" s="202"/>
      <c r="FU232" s="202"/>
      <c r="FV232" s="202"/>
      <c r="FW232" s="202"/>
      <c r="FX232" s="202"/>
      <c r="FY232" s="202"/>
      <c r="FZ232" s="202"/>
      <c r="GA232" s="202"/>
      <c r="GB232" s="202"/>
    </row>
    <row r="233" spans="1:184" x14ac:dyDescent="0.2">
      <c r="A233" s="205" t="str">
        <f t="shared" si="3"/>
        <v/>
      </c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  <c r="BF233" s="202"/>
      <c r="BG233" s="202"/>
      <c r="BH233" s="202"/>
      <c r="BI233" s="202"/>
      <c r="BJ233" s="202"/>
      <c r="BK233" s="202"/>
      <c r="BL233" s="202"/>
      <c r="BM233" s="202"/>
      <c r="BN233" s="202"/>
      <c r="BO233" s="202"/>
      <c r="BP233" s="202"/>
      <c r="BQ233" s="202"/>
      <c r="BR233" s="202"/>
      <c r="BS233" s="202"/>
      <c r="BT233" s="202"/>
      <c r="BU233" s="202"/>
      <c r="BV233" s="202"/>
      <c r="BW233" s="202"/>
      <c r="BX233" s="202"/>
      <c r="BY233" s="202"/>
      <c r="BZ233" s="202"/>
      <c r="CA233" s="202"/>
      <c r="CB233" s="202"/>
      <c r="CC233" s="202"/>
      <c r="CD233" s="202"/>
      <c r="CE233" s="202"/>
      <c r="CF233" s="202"/>
      <c r="CG233" s="202"/>
      <c r="CH233" s="202"/>
      <c r="CI233" s="202"/>
      <c r="CJ233" s="202"/>
      <c r="CK233" s="202"/>
      <c r="CL233" s="202"/>
      <c r="CM233" s="202"/>
      <c r="CN233" s="202"/>
      <c r="CO233" s="202"/>
      <c r="CP233" s="202"/>
      <c r="CQ233" s="202"/>
      <c r="CR233" s="202"/>
      <c r="CS233" s="202"/>
      <c r="CT233" s="202"/>
      <c r="CU233" s="202"/>
      <c r="CV233" s="202"/>
      <c r="CW233" s="202"/>
      <c r="CX233" s="202"/>
      <c r="CY233" s="202"/>
      <c r="CZ233" s="202"/>
      <c r="DA233" s="202"/>
      <c r="DB233" s="202"/>
      <c r="DC233" s="202"/>
      <c r="DD233" s="202"/>
      <c r="DE233" s="202"/>
      <c r="DF233" s="202"/>
      <c r="DG233" s="202"/>
      <c r="DH233" s="202"/>
      <c r="DI233" s="202"/>
      <c r="DJ233" s="202"/>
      <c r="DK233" s="202"/>
      <c r="DL233" s="202"/>
      <c r="DM233" s="202"/>
      <c r="DN233" s="202"/>
      <c r="DO233" s="202"/>
      <c r="DP233" s="202"/>
      <c r="DQ233" s="202"/>
      <c r="DR233" s="202"/>
      <c r="DS233" s="202"/>
      <c r="DT233" s="202"/>
      <c r="DU233" s="202"/>
      <c r="DV233" s="202"/>
      <c r="DW233" s="202"/>
      <c r="DX233" s="202"/>
      <c r="DY233" s="202"/>
      <c r="DZ233" s="202"/>
      <c r="EA233" s="202"/>
      <c r="EB233" s="202"/>
      <c r="EC233" s="202"/>
      <c r="ED233" s="202"/>
      <c r="EE233" s="202"/>
      <c r="EF233" s="202"/>
      <c r="EG233" s="202"/>
      <c r="EH233" s="202"/>
      <c r="EI233" s="202"/>
      <c r="EJ233" s="202"/>
      <c r="EK233" s="202"/>
      <c r="EL233" s="202"/>
      <c r="EM233" s="202"/>
      <c r="EN233" s="202"/>
      <c r="EO233" s="202"/>
      <c r="EP233" s="202"/>
      <c r="EQ233" s="202"/>
      <c r="ER233" s="202"/>
      <c r="ES233" s="202"/>
      <c r="ET233" s="202"/>
      <c r="EU233" s="202"/>
      <c r="EV233" s="202"/>
      <c r="EW233" s="202"/>
      <c r="EX233" s="202"/>
      <c r="EY233" s="202"/>
      <c r="EZ233" s="202"/>
      <c r="FA233" s="202"/>
      <c r="FB233" s="202"/>
      <c r="FC233" s="202"/>
      <c r="FD233" s="202"/>
      <c r="FE233" s="202"/>
      <c r="FF233" s="202"/>
      <c r="FG233" s="202"/>
      <c r="FH233" s="202"/>
      <c r="FI233" s="202"/>
      <c r="FJ233" s="202"/>
      <c r="FK233" s="202"/>
      <c r="FL233" s="202"/>
      <c r="FM233" s="202"/>
      <c r="FN233" s="202"/>
      <c r="FO233" s="202"/>
      <c r="FP233" s="202"/>
      <c r="FQ233" s="202"/>
      <c r="FR233" s="202"/>
      <c r="FS233" s="202"/>
      <c r="FT233" s="202"/>
      <c r="FU233" s="202"/>
      <c r="FV233" s="202"/>
      <c r="FW233" s="202"/>
      <c r="FX233" s="202"/>
      <c r="FY233" s="202"/>
      <c r="FZ233" s="202"/>
      <c r="GA233" s="202"/>
      <c r="GB233" s="202"/>
    </row>
    <row r="234" spans="1:184" x14ac:dyDescent="0.2">
      <c r="A234" s="205" t="str">
        <f t="shared" si="3"/>
        <v/>
      </c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  <c r="BG234" s="202"/>
      <c r="BH234" s="202"/>
      <c r="BI234" s="202"/>
      <c r="BJ234" s="202"/>
      <c r="BK234" s="202"/>
      <c r="BL234" s="202"/>
      <c r="BM234" s="202"/>
      <c r="BN234" s="202"/>
      <c r="BO234" s="202"/>
      <c r="BP234" s="202"/>
      <c r="BQ234" s="202"/>
      <c r="BR234" s="202"/>
      <c r="BS234" s="202"/>
      <c r="BT234" s="202"/>
      <c r="BU234" s="202"/>
      <c r="BV234" s="202"/>
      <c r="BW234" s="202"/>
      <c r="BX234" s="202"/>
      <c r="BY234" s="202"/>
      <c r="BZ234" s="202"/>
      <c r="CA234" s="202"/>
      <c r="CB234" s="202"/>
      <c r="CC234" s="202"/>
      <c r="CD234" s="202"/>
      <c r="CE234" s="202"/>
      <c r="CF234" s="202"/>
      <c r="CG234" s="202"/>
      <c r="CH234" s="202"/>
      <c r="CI234" s="202"/>
      <c r="CJ234" s="202"/>
      <c r="CK234" s="202"/>
      <c r="CL234" s="202"/>
      <c r="CM234" s="202"/>
      <c r="CN234" s="202"/>
      <c r="CO234" s="202"/>
      <c r="CP234" s="202"/>
      <c r="CQ234" s="202"/>
      <c r="CR234" s="202"/>
      <c r="CS234" s="202"/>
      <c r="CT234" s="202"/>
      <c r="CU234" s="202"/>
      <c r="CV234" s="202"/>
      <c r="CW234" s="202"/>
      <c r="CX234" s="202"/>
      <c r="CY234" s="202"/>
      <c r="CZ234" s="202"/>
      <c r="DA234" s="202"/>
      <c r="DB234" s="202"/>
      <c r="DC234" s="202"/>
      <c r="DD234" s="202"/>
      <c r="DE234" s="202"/>
      <c r="DF234" s="202"/>
      <c r="DG234" s="202"/>
      <c r="DH234" s="202"/>
      <c r="DI234" s="202"/>
      <c r="DJ234" s="202"/>
      <c r="DK234" s="202"/>
      <c r="DL234" s="202"/>
      <c r="DM234" s="202"/>
      <c r="DN234" s="202"/>
      <c r="DO234" s="202"/>
      <c r="DP234" s="202"/>
      <c r="DQ234" s="202"/>
      <c r="DR234" s="202"/>
      <c r="DS234" s="202"/>
      <c r="DT234" s="202"/>
      <c r="DU234" s="202"/>
      <c r="DV234" s="202"/>
      <c r="DW234" s="202"/>
      <c r="DX234" s="202"/>
      <c r="DY234" s="202"/>
      <c r="DZ234" s="202"/>
      <c r="EA234" s="202"/>
      <c r="EB234" s="202"/>
      <c r="EC234" s="202"/>
      <c r="ED234" s="202"/>
      <c r="EE234" s="202"/>
      <c r="EF234" s="202"/>
      <c r="EG234" s="202"/>
      <c r="EH234" s="202"/>
      <c r="EI234" s="202"/>
      <c r="EJ234" s="202"/>
      <c r="EK234" s="202"/>
      <c r="EL234" s="202"/>
      <c r="EM234" s="202"/>
      <c r="EN234" s="202"/>
      <c r="EO234" s="202"/>
      <c r="EP234" s="202"/>
      <c r="EQ234" s="202"/>
      <c r="ER234" s="202"/>
      <c r="ES234" s="202"/>
      <c r="ET234" s="202"/>
      <c r="EU234" s="202"/>
      <c r="EV234" s="202"/>
      <c r="EW234" s="202"/>
      <c r="EX234" s="202"/>
      <c r="EY234" s="202"/>
      <c r="EZ234" s="202"/>
      <c r="FA234" s="202"/>
      <c r="FB234" s="202"/>
      <c r="FC234" s="202"/>
      <c r="FD234" s="202"/>
      <c r="FE234" s="202"/>
      <c r="FF234" s="202"/>
      <c r="FG234" s="202"/>
      <c r="FH234" s="202"/>
      <c r="FI234" s="202"/>
      <c r="FJ234" s="202"/>
      <c r="FK234" s="202"/>
      <c r="FL234" s="202"/>
      <c r="FM234" s="202"/>
      <c r="FN234" s="202"/>
      <c r="FO234" s="202"/>
      <c r="FP234" s="202"/>
      <c r="FQ234" s="202"/>
      <c r="FR234" s="202"/>
      <c r="FS234" s="202"/>
      <c r="FT234" s="202"/>
      <c r="FU234" s="202"/>
      <c r="FV234" s="202"/>
      <c r="FW234" s="202"/>
      <c r="FX234" s="202"/>
      <c r="FY234" s="202"/>
      <c r="FZ234" s="202"/>
      <c r="GA234" s="202"/>
      <c r="GB234" s="202"/>
    </row>
    <row r="235" spans="1:184" x14ac:dyDescent="0.2">
      <c r="A235" s="205" t="str">
        <f t="shared" si="3"/>
        <v/>
      </c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  <c r="BF235" s="202"/>
      <c r="BG235" s="202"/>
      <c r="BH235" s="202"/>
      <c r="BI235" s="202"/>
      <c r="BJ235" s="202"/>
      <c r="BK235" s="202"/>
      <c r="BL235" s="202"/>
      <c r="BM235" s="202"/>
      <c r="BN235" s="202"/>
      <c r="BO235" s="202"/>
      <c r="BP235" s="202"/>
      <c r="BQ235" s="202"/>
      <c r="BR235" s="202"/>
      <c r="BS235" s="202"/>
      <c r="BT235" s="202"/>
      <c r="BU235" s="202"/>
      <c r="BV235" s="202"/>
      <c r="BW235" s="202"/>
      <c r="BX235" s="202"/>
      <c r="BY235" s="202"/>
      <c r="BZ235" s="202"/>
      <c r="CA235" s="202"/>
      <c r="CB235" s="202"/>
      <c r="CC235" s="202"/>
      <c r="CD235" s="202"/>
      <c r="CE235" s="202"/>
      <c r="CF235" s="202"/>
      <c r="CG235" s="202"/>
      <c r="CH235" s="202"/>
      <c r="CI235" s="202"/>
      <c r="CJ235" s="202"/>
      <c r="CK235" s="202"/>
      <c r="CL235" s="202"/>
      <c r="CM235" s="202"/>
      <c r="CN235" s="202"/>
      <c r="CO235" s="202"/>
      <c r="CP235" s="202"/>
      <c r="CQ235" s="202"/>
      <c r="CR235" s="202"/>
      <c r="CS235" s="202"/>
      <c r="CT235" s="202"/>
      <c r="CU235" s="202"/>
      <c r="CV235" s="202"/>
      <c r="CW235" s="202"/>
      <c r="CX235" s="202"/>
      <c r="CY235" s="202"/>
      <c r="CZ235" s="202"/>
      <c r="DA235" s="202"/>
      <c r="DB235" s="202"/>
      <c r="DC235" s="202"/>
      <c r="DD235" s="202"/>
      <c r="DE235" s="202"/>
      <c r="DF235" s="202"/>
      <c r="DG235" s="202"/>
      <c r="DH235" s="202"/>
      <c r="DI235" s="202"/>
      <c r="DJ235" s="202"/>
      <c r="DK235" s="202"/>
      <c r="DL235" s="202"/>
      <c r="DM235" s="202"/>
      <c r="DN235" s="202"/>
      <c r="DO235" s="202"/>
      <c r="DP235" s="202"/>
      <c r="DQ235" s="202"/>
      <c r="DR235" s="202"/>
      <c r="DS235" s="202"/>
      <c r="DT235" s="202"/>
      <c r="DU235" s="202"/>
      <c r="DV235" s="202"/>
      <c r="DW235" s="202"/>
      <c r="DX235" s="202"/>
      <c r="DY235" s="202"/>
      <c r="DZ235" s="202"/>
      <c r="EA235" s="202"/>
      <c r="EB235" s="202"/>
      <c r="EC235" s="202"/>
      <c r="ED235" s="202"/>
      <c r="EE235" s="202"/>
      <c r="EF235" s="202"/>
      <c r="EG235" s="202"/>
      <c r="EH235" s="202"/>
      <c r="EI235" s="202"/>
      <c r="EJ235" s="202"/>
      <c r="EK235" s="202"/>
      <c r="EL235" s="202"/>
      <c r="EM235" s="202"/>
      <c r="EN235" s="202"/>
      <c r="EO235" s="202"/>
      <c r="EP235" s="202"/>
      <c r="EQ235" s="202"/>
      <c r="ER235" s="202"/>
      <c r="ES235" s="202"/>
      <c r="ET235" s="202"/>
      <c r="EU235" s="202"/>
      <c r="EV235" s="202"/>
      <c r="EW235" s="202"/>
      <c r="EX235" s="202"/>
      <c r="EY235" s="202"/>
      <c r="EZ235" s="202"/>
      <c r="FA235" s="202"/>
      <c r="FB235" s="202"/>
      <c r="FC235" s="202"/>
      <c r="FD235" s="202"/>
      <c r="FE235" s="202"/>
      <c r="FF235" s="202"/>
      <c r="FG235" s="202"/>
      <c r="FH235" s="202"/>
      <c r="FI235" s="202"/>
      <c r="FJ235" s="202"/>
      <c r="FK235" s="202"/>
      <c r="FL235" s="202"/>
      <c r="FM235" s="202"/>
      <c r="FN235" s="202"/>
      <c r="FO235" s="202"/>
      <c r="FP235" s="202"/>
      <c r="FQ235" s="202"/>
      <c r="FR235" s="202"/>
      <c r="FS235" s="202"/>
      <c r="FT235" s="202"/>
      <c r="FU235" s="202"/>
      <c r="FV235" s="202"/>
      <c r="FW235" s="202"/>
      <c r="FX235" s="202"/>
      <c r="FY235" s="202"/>
      <c r="FZ235" s="202"/>
      <c r="GA235" s="202"/>
      <c r="GB235" s="202"/>
    </row>
    <row r="236" spans="1:184" x14ac:dyDescent="0.2">
      <c r="A236" s="205" t="str">
        <f t="shared" si="3"/>
        <v/>
      </c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  <c r="BF236" s="202"/>
      <c r="BG236" s="202"/>
      <c r="BH236" s="202"/>
      <c r="BI236" s="202"/>
      <c r="BJ236" s="202"/>
      <c r="BK236" s="202"/>
      <c r="BL236" s="202"/>
      <c r="BM236" s="202"/>
      <c r="BN236" s="202"/>
      <c r="BO236" s="202"/>
      <c r="BP236" s="202"/>
      <c r="BQ236" s="202"/>
      <c r="BR236" s="202"/>
      <c r="BS236" s="202"/>
      <c r="BT236" s="202"/>
      <c r="BU236" s="202"/>
      <c r="BV236" s="202"/>
      <c r="BW236" s="202"/>
      <c r="BX236" s="202"/>
      <c r="BY236" s="202"/>
      <c r="BZ236" s="202"/>
      <c r="CA236" s="202"/>
      <c r="CB236" s="202"/>
      <c r="CC236" s="202"/>
      <c r="CD236" s="202"/>
      <c r="CE236" s="202"/>
      <c r="CF236" s="202"/>
      <c r="CG236" s="202"/>
      <c r="CH236" s="202"/>
      <c r="CI236" s="202"/>
      <c r="CJ236" s="202"/>
      <c r="CK236" s="202"/>
      <c r="CL236" s="202"/>
      <c r="CM236" s="202"/>
      <c r="CN236" s="202"/>
      <c r="CO236" s="202"/>
      <c r="CP236" s="202"/>
      <c r="CQ236" s="202"/>
      <c r="CR236" s="202"/>
      <c r="CS236" s="202"/>
      <c r="CT236" s="202"/>
      <c r="CU236" s="202"/>
      <c r="CV236" s="202"/>
      <c r="CW236" s="202"/>
      <c r="CX236" s="202"/>
      <c r="CY236" s="202"/>
      <c r="CZ236" s="202"/>
      <c r="DA236" s="202"/>
      <c r="DB236" s="202"/>
      <c r="DC236" s="202"/>
      <c r="DD236" s="202"/>
      <c r="DE236" s="202"/>
      <c r="DF236" s="202"/>
      <c r="DG236" s="202"/>
      <c r="DH236" s="202"/>
      <c r="DI236" s="202"/>
      <c r="DJ236" s="202"/>
      <c r="DK236" s="202"/>
      <c r="DL236" s="202"/>
      <c r="DM236" s="202"/>
      <c r="DN236" s="202"/>
      <c r="DO236" s="202"/>
      <c r="DP236" s="202"/>
      <c r="DQ236" s="202"/>
      <c r="DR236" s="202"/>
      <c r="DS236" s="202"/>
      <c r="DT236" s="202"/>
      <c r="DU236" s="202"/>
      <c r="DV236" s="202"/>
      <c r="DW236" s="202"/>
      <c r="DX236" s="202"/>
      <c r="DY236" s="202"/>
      <c r="DZ236" s="202"/>
      <c r="EA236" s="202"/>
      <c r="EB236" s="202"/>
      <c r="EC236" s="202"/>
      <c r="ED236" s="202"/>
      <c r="EE236" s="202"/>
      <c r="EF236" s="202"/>
      <c r="EG236" s="202"/>
      <c r="EH236" s="202"/>
      <c r="EI236" s="202"/>
      <c r="EJ236" s="202"/>
      <c r="EK236" s="202"/>
      <c r="EL236" s="202"/>
      <c r="EM236" s="202"/>
      <c r="EN236" s="202"/>
      <c r="EO236" s="202"/>
      <c r="EP236" s="202"/>
      <c r="EQ236" s="202"/>
      <c r="ER236" s="202"/>
      <c r="ES236" s="202"/>
      <c r="ET236" s="202"/>
      <c r="EU236" s="202"/>
      <c r="EV236" s="202"/>
      <c r="EW236" s="202"/>
      <c r="EX236" s="202"/>
      <c r="EY236" s="202"/>
      <c r="EZ236" s="202"/>
      <c r="FA236" s="202"/>
      <c r="FB236" s="202"/>
      <c r="FC236" s="202"/>
      <c r="FD236" s="202"/>
      <c r="FE236" s="202"/>
      <c r="FF236" s="202"/>
      <c r="FG236" s="202"/>
      <c r="FH236" s="202"/>
      <c r="FI236" s="202"/>
      <c r="FJ236" s="202"/>
      <c r="FK236" s="202"/>
      <c r="FL236" s="202"/>
      <c r="FM236" s="202"/>
      <c r="FN236" s="202"/>
      <c r="FO236" s="202"/>
      <c r="FP236" s="202"/>
      <c r="FQ236" s="202"/>
      <c r="FR236" s="202"/>
      <c r="FS236" s="202"/>
      <c r="FT236" s="202"/>
      <c r="FU236" s="202"/>
      <c r="FV236" s="202"/>
      <c r="FW236" s="202"/>
      <c r="FX236" s="202"/>
      <c r="FY236" s="202"/>
      <c r="FZ236" s="202"/>
      <c r="GA236" s="202"/>
      <c r="GB236" s="202"/>
    </row>
    <row r="237" spans="1:184" x14ac:dyDescent="0.2">
      <c r="A237" s="205" t="str">
        <f t="shared" si="3"/>
        <v/>
      </c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  <c r="BF237" s="202"/>
      <c r="BG237" s="202"/>
      <c r="BH237" s="202"/>
      <c r="BI237" s="202"/>
      <c r="BJ237" s="202"/>
      <c r="BK237" s="202"/>
      <c r="BL237" s="202"/>
      <c r="BM237" s="202"/>
      <c r="BN237" s="202"/>
      <c r="BO237" s="202"/>
      <c r="BP237" s="202"/>
      <c r="BQ237" s="202"/>
      <c r="BR237" s="202"/>
      <c r="BS237" s="202"/>
      <c r="BT237" s="202"/>
      <c r="BU237" s="202"/>
      <c r="BV237" s="202"/>
      <c r="BW237" s="202"/>
      <c r="BX237" s="202"/>
      <c r="BY237" s="202"/>
      <c r="BZ237" s="202"/>
      <c r="CA237" s="202"/>
      <c r="CB237" s="202"/>
      <c r="CC237" s="202"/>
      <c r="CD237" s="202"/>
      <c r="CE237" s="202"/>
      <c r="CF237" s="202"/>
      <c r="CG237" s="202"/>
      <c r="CH237" s="202"/>
      <c r="CI237" s="202"/>
      <c r="CJ237" s="202"/>
      <c r="CK237" s="202"/>
      <c r="CL237" s="202"/>
      <c r="CM237" s="202"/>
      <c r="CN237" s="202"/>
      <c r="CO237" s="202"/>
      <c r="CP237" s="202"/>
      <c r="CQ237" s="202"/>
      <c r="CR237" s="202"/>
      <c r="CS237" s="202"/>
      <c r="CT237" s="202"/>
      <c r="CU237" s="202"/>
      <c r="CV237" s="202"/>
      <c r="CW237" s="202"/>
      <c r="CX237" s="202"/>
      <c r="CY237" s="202"/>
      <c r="CZ237" s="202"/>
      <c r="DA237" s="202"/>
      <c r="DB237" s="202"/>
      <c r="DC237" s="202"/>
      <c r="DD237" s="202"/>
      <c r="DE237" s="202"/>
      <c r="DF237" s="202"/>
      <c r="DG237" s="202"/>
      <c r="DH237" s="202"/>
      <c r="DI237" s="202"/>
      <c r="DJ237" s="202"/>
      <c r="DK237" s="202"/>
      <c r="DL237" s="202"/>
      <c r="DM237" s="202"/>
      <c r="DN237" s="202"/>
      <c r="DO237" s="202"/>
      <c r="DP237" s="202"/>
      <c r="DQ237" s="202"/>
      <c r="DR237" s="202"/>
      <c r="DS237" s="202"/>
      <c r="DT237" s="202"/>
      <c r="DU237" s="202"/>
      <c r="DV237" s="202"/>
      <c r="DW237" s="202"/>
      <c r="DX237" s="202"/>
      <c r="DY237" s="202"/>
      <c r="DZ237" s="202"/>
      <c r="EA237" s="202"/>
      <c r="EB237" s="202"/>
      <c r="EC237" s="202"/>
      <c r="ED237" s="202"/>
      <c r="EE237" s="202"/>
      <c r="EF237" s="202"/>
      <c r="EG237" s="202"/>
      <c r="EH237" s="202"/>
      <c r="EI237" s="202"/>
      <c r="EJ237" s="202"/>
      <c r="EK237" s="202"/>
      <c r="EL237" s="202"/>
      <c r="EM237" s="202"/>
      <c r="EN237" s="202"/>
      <c r="EO237" s="202"/>
      <c r="EP237" s="202"/>
      <c r="EQ237" s="202"/>
      <c r="ER237" s="202"/>
      <c r="ES237" s="202"/>
      <c r="ET237" s="202"/>
      <c r="EU237" s="202"/>
      <c r="EV237" s="202"/>
      <c r="EW237" s="202"/>
      <c r="EX237" s="202"/>
      <c r="EY237" s="202"/>
      <c r="EZ237" s="202"/>
      <c r="FA237" s="202"/>
      <c r="FB237" s="202"/>
      <c r="FC237" s="202"/>
      <c r="FD237" s="202"/>
      <c r="FE237" s="202"/>
      <c r="FF237" s="202"/>
      <c r="FG237" s="202"/>
      <c r="FH237" s="202"/>
      <c r="FI237" s="202"/>
      <c r="FJ237" s="202"/>
      <c r="FK237" s="202"/>
      <c r="FL237" s="202"/>
      <c r="FM237" s="202"/>
      <c r="FN237" s="202"/>
      <c r="FO237" s="202"/>
      <c r="FP237" s="202"/>
      <c r="FQ237" s="202"/>
      <c r="FR237" s="202"/>
      <c r="FS237" s="202"/>
      <c r="FT237" s="202"/>
      <c r="FU237" s="202"/>
      <c r="FV237" s="202"/>
      <c r="FW237" s="202"/>
      <c r="FX237" s="202"/>
      <c r="FY237" s="202"/>
      <c r="FZ237" s="202"/>
      <c r="GA237" s="202"/>
      <c r="GB237" s="202"/>
    </row>
    <row r="238" spans="1:184" x14ac:dyDescent="0.2">
      <c r="A238" s="205" t="str">
        <f t="shared" si="3"/>
        <v/>
      </c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  <c r="BF238" s="202"/>
      <c r="BG238" s="202"/>
      <c r="BH238" s="202"/>
      <c r="BI238" s="202"/>
      <c r="BJ238" s="202"/>
      <c r="BK238" s="202"/>
      <c r="BL238" s="202"/>
      <c r="BM238" s="202"/>
      <c r="BN238" s="202"/>
      <c r="BO238" s="202"/>
      <c r="BP238" s="202"/>
      <c r="BQ238" s="202"/>
      <c r="BR238" s="202"/>
      <c r="BS238" s="202"/>
      <c r="BT238" s="202"/>
      <c r="BU238" s="202"/>
      <c r="BV238" s="202"/>
      <c r="BW238" s="202"/>
      <c r="BX238" s="202"/>
      <c r="BY238" s="202"/>
      <c r="BZ238" s="202"/>
      <c r="CA238" s="202"/>
      <c r="CB238" s="202"/>
      <c r="CC238" s="202"/>
      <c r="CD238" s="202"/>
      <c r="CE238" s="202"/>
      <c r="CF238" s="202"/>
      <c r="CG238" s="202"/>
      <c r="CH238" s="202"/>
      <c r="CI238" s="202"/>
      <c r="CJ238" s="202"/>
      <c r="CK238" s="202"/>
      <c r="CL238" s="202"/>
      <c r="CM238" s="202"/>
      <c r="CN238" s="202"/>
      <c r="CO238" s="202"/>
      <c r="CP238" s="202"/>
      <c r="CQ238" s="202"/>
      <c r="CR238" s="202"/>
      <c r="CS238" s="202"/>
      <c r="CT238" s="202"/>
      <c r="CU238" s="202"/>
      <c r="CV238" s="202"/>
      <c r="CW238" s="202"/>
      <c r="CX238" s="202"/>
      <c r="CY238" s="202"/>
      <c r="CZ238" s="202"/>
      <c r="DA238" s="202"/>
      <c r="DB238" s="202"/>
      <c r="DC238" s="202"/>
      <c r="DD238" s="202"/>
      <c r="DE238" s="202"/>
      <c r="DF238" s="202"/>
      <c r="DG238" s="202"/>
      <c r="DH238" s="202"/>
      <c r="DI238" s="202"/>
      <c r="DJ238" s="202"/>
      <c r="DK238" s="202"/>
      <c r="DL238" s="202"/>
      <c r="DM238" s="202"/>
      <c r="DN238" s="202"/>
      <c r="DO238" s="202"/>
      <c r="DP238" s="202"/>
      <c r="DQ238" s="202"/>
      <c r="DR238" s="202"/>
      <c r="DS238" s="202"/>
      <c r="DT238" s="202"/>
      <c r="DU238" s="202"/>
      <c r="DV238" s="202"/>
      <c r="DW238" s="202"/>
      <c r="DX238" s="202"/>
      <c r="DY238" s="202"/>
      <c r="DZ238" s="202"/>
      <c r="EA238" s="202"/>
      <c r="EB238" s="202"/>
      <c r="EC238" s="202"/>
      <c r="ED238" s="202"/>
      <c r="EE238" s="202"/>
      <c r="EF238" s="202"/>
      <c r="EG238" s="202"/>
      <c r="EH238" s="202"/>
      <c r="EI238" s="202"/>
      <c r="EJ238" s="202"/>
      <c r="EK238" s="202"/>
      <c r="EL238" s="202"/>
      <c r="EM238" s="202"/>
      <c r="EN238" s="202"/>
      <c r="EO238" s="202"/>
      <c r="EP238" s="202"/>
      <c r="EQ238" s="202"/>
      <c r="ER238" s="202"/>
      <c r="ES238" s="202"/>
      <c r="ET238" s="202"/>
      <c r="EU238" s="202"/>
      <c r="EV238" s="202"/>
      <c r="EW238" s="202"/>
      <c r="EX238" s="202"/>
      <c r="EY238" s="202"/>
      <c r="EZ238" s="202"/>
      <c r="FA238" s="202"/>
      <c r="FB238" s="202"/>
      <c r="FC238" s="202"/>
      <c r="FD238" s="202"/>
      <c r="FE238" s="202"/>
      <c r="FF238" s="202"/>
      <c r="FG238" s="202"/>
      <c r="FH238" s="202"/>
      <c r="FI238" s="202"/>
      <c r="FJ238" s="202"/>
      <c r="FK238" s="202"/>
      <c r="FL238" s="202"/>
      <c r="FM238" s="202"/>
      <c r="FN238" s="202"/>
      <c r="FO238" s="202"/>
      <c r="FP238" s="202"/>
      <c r="FQ238" s="202"/>
      <c r="FR238" s="202"/>
      <c r="FS238" s="202"/>
      <c r="FT238" s="202"/>
      <c r="FU238" s="202"/>
      <c r="FV238" s="202"/>
      <c r="FW238" s="202"/>
      <c r="FX238" s="202"/>
      <c r="FY238" s="202"/>
      <c r="FZ238" s="202"/>
      <c r="GA238" s="202"/>
      <c r="GB238" s="202"/>
    </row>
    <row r="239" spans="1:184" x14ac:dyDescent="0.2">
      <c r="A239" s="205" t="str">
        <f t="shared" si="3"/>
        <v/>
      </c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  <c r="BG239" s="202"/>
      <c r="BH239" s="202"/>
      <c r="BI239" s="202"/>
      <c r="BJ239" s="202"/>
      <c r="BK239" s="202"/>
      <c r="BL239" s="202"/>
      <c r="BM239" s="202"/>
      <c r="BN239" s="202"/>
      <c r="BO239" s="202"/>
      <c r="BP239" s="202"/>
      <c r="BQ239" s="202"/>
      <c r="BR239" s="202"/>
      <c r="BS239" s="202"/>
      <c r="BT239" s="202"/>
      <c r="BU239" s="202"/>
      <c r="BV239" s="202"/>
      <c r="BW239" s="202"/>
      <c r="BX239" s="202"/>
      <c r="BY239" s="202"/>
      <c r="BZ239" s="202"/>
      <c r="CA239" s="202"/>
      <c r="CB239" s="202"/>
      <c r="CC239" s="202"/>
      <c r="CD239" s="202"/>
      <c r="CE239" s="202"/>
      <c r="CF239" s="202"/>
      <c r="CG239" s="202"/>
      <c r="CH239" s="202"/>
      <c r="CI239" s="202"/>
      <c r="CJ239" s="202"/>
      <c r="CK239" s="202"/>
      <c r="CL239" s="202"/>
      <c r="CM239" s="202"/>
      <c r="CN239" s="202"/>
      <c r="CO239" s="202"/>
      <c r="CP239" s="202"/>
      <c r="CQ239" s="202"/>
      <c r="CR239" s="202"/>
      <c r="CS239" s="202"/>
      <c r="CT239" s="202"/>
      <c r="CU239" s="202"/>
      <c r="CV239" s="202"/>
      <c r="CW239" s="202"/>
      <c r="CX239" s="202"/>
      <c r="CY239" s="202"/>
      <c r="CZ239" s="202"/>
      <c r="DA239" s="202"/>
      <c r="DB239" s="202"/>
      <c r="DC239" s="202"/>
      <c r="DD239" s="202"/>
      <c r="DE239" s="202"/>
      <c r="DF239" s="202"/>
      <c r="DG239" s="202"/>
      <c r="DH239" s="202"/>
      <c r="DI239" s="202"/>
      <c r="DJ239" s="202"/>
      <c r="DK239" s="202"/>
      <c r="DL239" s="202"/>
      <c r="DM239" s="202"/>
      <c r="DN239" s="202"/>
      <c r="DO239" s="202"/>
      <c r="DP239" s="202"/>
      <c r="DQ239" s="202"/>
      <c r="DR239" s="202"/>
      <c r="DS239" s="202"/>
      <c r="DT239" s="202"/>
      <c r="DU239" s="202"/>
      <c r="DV239" s="202"/>
      <c r="DW239" s="202"/>
      <c r="DX239" s="202"/>
      <c r="DY239" s="202"/>
      <c r="DZ239" s="202"/>
      <c r="EA239" s="202"/>
      <c r="EB239" s="202"/>
      <c r="EC239" s="202"/>
      <c r="ED239" s="202"/>
      <c r="EE239" s="202"/>
      <c r="EF239" s="202"/>
      <c r="EG239" s="202"/>
      <c r="EH239" s="202"/>
      <c r="EI239" s="202"/>
      <c r="EJ239" s="202"/>
      <c r="EK239" s="202"/>
      <c r="EL239" s="202"/>
      <c r="EM239" s="202"/>
      <c r="EN239" s="202"/>
      <c r="EO239" s="202"/>
      <c r="EP239" s="202"/>
      <c r="EQ239" s="202"/>
      <c r="ER239" s="202"/>
      <c r="ES239" s="202"/>
      <c r="ET239" s="202"/>
      <c r="EU239" s="202"/>
      <c r="EV239" s="202"/>
      <c r="EW239" s="202"/>
      <c r="EX239" s="202"/>
      <c r="EY239" s="202"/>
      <c r="EZ239" s="202"/>
      <c r="FA239" s="202"/>
      <c r="FB239" s="202"/>
      <c r="FC239" s="202"/>
      <c r="FD239" s="202"/>
      <c r="FE239" s="202"/>
      <c r="FF239" s="202"/>
      <c r="FG239" s="202"/>
      <c r="FH239" s="202"/>
      <c r="FI239" s="202"/>
      <c r="FJ239" s="202"/>
      <c r="FK239" s="202"/>
      <c r="FL239" s="202"/>
      <c r="FM239" s="202"/>
      <c r="FN239" s="202"/>
      <c r="FO239" s="202"/>
      <c r="FP239" s="202"/>
      <c r="FQ239" s="202"/>
      <c r="FR239" s="202"/>
      <c r="FS239" s="202"/>
      <c r="FT239" s="202"/>
      <c r="FU239" s="202"/>
      <c r="FV239" s="202"/>
      <c r="FW239" s="202"/>
      <c r="FX239" s="202"/>
      <c r="FY239" s="202"/>
      <c r="FZ239" s="202"/>
      <c r="GA239" s="202"/>
      <c r="GB239" s="202"/>
    </row>
    <row r="240" spans="1:184" x14ac:dyDescent="0.2">
      <c r="A240" s="205" t="str">
        <f t="shared" si="3"/>
        <v/>
      </c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  <c r="BG240" s="202"/>
      <c r="BH240" s="202"/>
      <c r="BI240" s="202"/>
      <c r="BJ240" s="202"/>
      <c r="BK240" s="202"/>
      <c r="BL240" s="202"/>
      <c r="BM240" s="202"/>
      <c r="BN240" s="202"/>
      <c r="BO240" s="202"/>
      <c r="BP240" s="202"/>
      <c r="BQ240" s="202"/>
      <c r="BR240" s="202"/>
      <c r="BS240" s="202"/>
      <c r="BT240" s="202"/>
      <c r="BU240" s="202"/>
      <c r="BV240" s="202"/>
      <c r="BW240" s="202"/>
      <c r="BX240" s="202"/>
      <c r="BY240" s="202"/>
      <c r="BZ240" s="202"/>
      <c r="CA240" s="202"/>
      <c r="CB240" s="202"/>
      <c r="CC240" s="202"/>
      <c r="CD240" s="202"/>
      <c r="CE240" s="202"/>
      <c r="CF240" s="202"/>
      <c r="CG240" s="202"/>
      <c r="CH240" s="202"/>
      <c r="CI240" s="202"/>
      <c r="CJ240" s="202"/>
      <c r="CK240" s="202"/>
      <c r="CL240" s="202"/>
      <c r="CM240" s="202"/>
      <c r="CN240" s="202"/>
      <c r="CO240" s="202"/>
      <c r="CP240" s="202"/>
      <c r="CQ240" s="202"/>
      <c r="CR240" s="202"/>
      <c r="CS240" s="202"/>
      <c r="CT240" s="202"/>
      <c r="CU240" s="202"/>
      <c r="CV240" s="202"/>
      <c r="CW240" s="202"/>
      <c r="CX240" s="202"/>
      <c r="CY240" s="202"/>
      <c r="CZ240" s="202"/>
      <c r="DA240" s="202"/>
      <c r="DB240" s="202"/>
      <c r="DC240" s="202"/>
      <c r="DD240" s="202"/>
      <c r="DE240" s="202"/>
      <c r="DF240" s="202"/>
      <c r="DG240" s="202"/>
      <c r="DH240" s="202"/>
      <c r="DI240" s="202"/>
      <c r="DJ240" s="202"/>
      <c r="DK240" s="202"/>
      <c r="DL240" s="202"/>
      <c r="DM240" s="202"/>
      <c r="DN240" s="202"/>
      <c r="DO240" s="202"/>
      <c r="DP240" s="202"/>
      <c r="DQ240" s="202"/>
      <c r="DR240" s="202"/>
      <c r="DS240" s="202"/>
      <c r="DT240" s="202"/>
      <c r="DU240" s="202"/>
      <c r="DV240" s="202"/>
      <c r="DW240" s="202"/>
      <c r="DX240" s="202"/>
      <c r="DY240" s="202"/>
      <c r="DZ240" s="202"/>
      <c r="EA240" s="202"/>
      <c r="EB240" s="202"/>
      <c r="EC240" s="202"/>
      <c r="ED240" s="202"/>
      <c r="EE240" s="202"/>
      <c r="EF240" s="202"/>
      <c r="EG240" s="202"/>
      <c r="EH240" s="202"/>
      <c r="EI240" s="202"/>
      <c r="EJ240" s="202"/>
      <c r="EK240" s="202"/>
      <c r="EL240" s="202"/>
      <c r="EM240" s="202"/>
      <c r="EN240" s="202"/>
      <c r="EO240" s="202"/>
      <c r="EP240" s="202"/>
      <c r="EQ240" s="202"/>
      <c r="ER240" s="202"/>
      <c r="ES240" s="202"/>
      <c r="ET240" s="202"/>
      <c r="EU240" s="202"/>
      <c r="EV240" s="202"/>
      <c r="EW240" s="202"/>
      <c r="EX240" s="202"/>
      <c r="EY240" s="202"/>
      <c r="EZ240" s="202"/>
      <c r="FA240" s="202"/>
      <c r="FB240" s="202"/>
      <c r="FC240" s="202"/>
      <c r="FD240" s="202"/>
      <c r="FE240" s="202"/>
      <c r="FF240" s="202"/>
      <c r="FG240" s="202"/>
      <c r="FH240" s="202"/>
      <c r="FI240" s="202"/>
      <c r="FJ240" s="202"/>
      <c r="FK240" s="202"/>
      <c r="FL240" s="202"/>
      <c r="FM240" s="202"/>
      <c r="FN240" s="202"/>
      <c r="FO240" s="202"/>
      <c r="FP240" s="202"/>
      <c r="FQ240" s="202"/>
      <c r="FR240" s="202"/>
      <c r="FS240" s="202"/>
      <c r="FT240" s="202"/>
      <c r="FU240" s="202"/>
      <c r="FV240" s="202"/>
      <c r="FW240" s="202"/>
      <c r="FX240" s="202"/>
      <c r="FY240" s="202"/>
      <c r="FZ240" s="202"/>
      <c r="GA240" s="202"/>
      <c r="GB240" s="202"/>
    </row>
    <row r="241" spans="1:184" x14ac:dyDescent="0.2">
      <c r="A241" s="205" t="str">
        <f t="shared" si="3"/>
        <v/>
      </c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  <c r="BG241" s="202"/>
      <c r="BH241" s="202"/>
      <c r="BI241" s="202"/>
      <c r="BJ241" s="202"/>
      <c r="BK241" s="202"/>
      <c r="BL241" s="202"/>
      <c r="BM241" s="202"/>
      <c r="BN241" s="202"/>
      <c r="BO241" s="202"/>
      <c r="BP241" s="202"/>
      <c r="BQ241" s="202"/>
      <c r="BR241" s="202"/>
      <c r="BS241" s="202"/>
      <c r="BT241" s="202"/>
      <c r="BU241" s="202"/>
      <c r="BV241" s="202"/>
      <c r="BW241" s="202"/>
      <c r="BX241" s="202"/>
      <c r="BY241" s="202"/>
      <c r="BZ241" s="202"/>
      <c r="CA241" s="202"/>
      <c r="CB241" s="202"/>
      <c r="CC241" s="202"/>
      <c r="CD241" s="202"/>
      <c r="CE241" s="202"/>
      <c r="CF241" s="202"/>
      <c r="CG241" s="202"/>
      <c r="CH241" s="202"/>
      <c r="CI241" s="202"/>
      <c r="CJ241" s="202"/>
      <c r="CK241" s="202"/>
      <c r="CL241" s="202"/>
      <c r="CM241" s="202"/>
      <c r="CN241" s="202"/>
      <c r="CO241" s="202"/>
      <c r="CP241" s="202"/>
      <c r="CQ241" s="202"/>
      <c r="CR241" s="202"/>
      <c r="CS241" s="202"/>
      <c r="CT241" s="202"/>
      <c r="CU241" s="202"/>
      <c r="CV241" s="202"/>
      <c r="CW241" s="202"/>
      <c r="CX241" s="202"/>
      <c r="CY241" s="202"/>
      <c r="CZ241" s="202"/>
      <c r="DA241" s="202"/>
      <c r="DB241" s="202"/>
      <c r="DC241" s="202"/>
      <c r="DD241" s="202"/>
      <c r="DE241" s="202"/>
      <c r="DF241" s="202"/>
      <c r="DG241" s="202"/>
      <c r="DH241" s="202"/>
      <c r="DI241" s="202"/>
      <c r="DJ241" s="202"/>
      <c r="DK241" s="202"/>
      <c r="DL241" s="202"/>
      <c r="DM241" s="202"/>
      <c r="DN241" s="202"/>
      <c r="DO241" s="202"/>
      <c r="DP241" s="202"/>
      <c r="DQ241" s="202"/>
      <c r="DR241" s="202"/>
      <c r="DS241" s="202"/>
      <c r="DT241" s="202"/>
      <c r="DU241" s="202"/>
      <c r="DV241" s="202"/>
      <c r="DW241" s="202"/>
      <c r="DX241" s="202"/>
      <c r="DY241" s="202"/>
      <c r="DZ241" s="202"/>
      <c r="EA241" s="202"/>
      <c r="EB241" s="202"/>
      <c r="EC241" s="202"/>
      <c r="ED241" s="202"/>
      <c r="EE241" s="202"/>
      <c r="EF241" s="202"/>
      <c r="EG241" s="202"/>
      <c r="EH241" s="202"/>
      <c r="EI241" s="202"/>
      <c r="EJ241" s="202"/>
      <c r="EK241" s="202"/>
      <c r="EL241" s="202"/>
      <c r="EM241" s="202"/>
      <c r="EN241" s="202"/>
      <c r="EO241" s="202"/>
      <c r="EP241" s="202"/>
      <c r="EQ241" s="202"/>
      <c r="ER241" s="202"/>
      <c r="ES241" s="202"/>
      <c r="ET241" s="202"/>
      <c r="EU241" s="202"/>
      <c r="EV241" s="202"/>
      <c r="EW241" s="202"/>
      <c r="EX241" s="202"/>
      <c r="EY241" s="202"/>
      <c r="EZ241" s="202"/>
      <c r="FA241" s="202"/>
      <c r="FB241" s="202"/>
      <c r="FC241" s="202"/>
      <c r="FD241" s="202"/>
      <c r="FE241" s="202"/>
      <c r="FF241" s="202"/>
      <c r="FG241" s="202"/>
      <c r="FH241" s="202"/>
      <c r="FI241" s="202"/>
      <c r="FJ241" s="202"/>
      <c r="FK241" s="202"/>
      <c r="FL241" s="202"/>
      <c r="FM241" s="202"/>
      <c r="FN241" s="202"/>
      <c r="FO241" s="202"/>
      <c r="FP241" s="202"/>
      <c r="FQ241" s="202"/>
      <c r="FR241" s="202"/>
      <c r="FS241" s="202"/>
      <c r="FT241" s="202"/>
      <c r="FU241" s="202"/>
      <c r="FV241" s="202"/>
      <c r="FW241" s="202"/>
      <c r="FX241" s="202"/>
      <c r="FY241" s="202"/>
      <c r="FZ241" s="202"/>
      <c r="GA241" s="202"/>
      <c r="GB241" s="202"/>
    </row>
    <row r="242" spans="1:184" x14ac:dyDescent="0.2">
      <c r="A242" s="205" t="str">
        <f t="shared" si="3"/>
        <v/>
      </c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  <c r="BF242" s="202"/>
      <c r="BG242" s="202"/>
      <c r="BH242" s="202"/>
      <c r="BI242" s="202"/>
      <c r="BJ242" s="202"/>
      <c r="BK242" s="202"/>
      <c r="BL242" s="202"/>
      <c r="BM242" s="202"/>
      <c r="BN242" s="202"/>
      <c r="BO242" s="202"/>
      <c r="BP242" s="202"/>
      <c r="BQ242" s="202"/>
      <c r="BR242" s="202"/>
      <c r="BS242" s="202"/>
      <c r="BT242" s="202"/>
      <c r="BU242" s="202"/>
      <c r="BV242" s="202"/>
      <c r="BW242" s="202"/>
      <c r="BX242" s="202"/>
      <c r="BY242" s="202"/>
      <c r="BZ242" s="202"/>
      <c r="CA242" s="202"/>
      <c r="CB242" s="202"/>
      <c r="CC242" s="202"/>
      <c r="CD242" s="202"/>
      <c r="CE242" s="202"/>
      <c r="CF242" s="202"/>
      <c r="CG242" s="202"/>
      <c r="CH242" s="202"/>
      <c r="CI242" s="202"/>
      <c r="CJ242" s="202"/>
      <c r="CK242" s="202"/>
      <c r="CL242" s="202"/>
      <c r="CM242" s="202"/>
      <c r="CN242" s="202"/>
      <c r="CO242" s="202"/>
      <c r="CP242" s="202"/>
      <c r="CQ242" s="202"/>
      <c r="CR242" s="202"/>
      <c r="CS242" s="202"/>
      <c r="CT242" s="202"/>
      <c r="CU242" s="202"/>
      <c r="CV242" s="202"/>
      <c r="CW242" s="202"/>
      <c r="CX242" s="202"/>
      <c r="CY242" s="202"/>
      <c r="CZ242" s="202"/>
      <c r="DA242" s="202"/>
      <c r="DB242" s="202"/>
      <c r="DC242" s="202"/>
      <c r="DD242" s="202"/>
      <c r="DE242" s="202"/>
      <c r="DF242" s="202"/>
      <c r="DG242" s="202"/>
      <c r="DH242" s="202"/>
      <c r="DI242" s="202"/>
      <c r="DJ242" s="202"/>
      <c r="DK242" s="202"/>
      <c r="DL242" s="202"/>
      <c r="DM242" s="202"/>
      <c r="DN242" s="202"/>
      <c r="DO242" s="202"/>
      <c r="DP242" s="202"/>
      <c r="DQ242" s="202"/>
      <c r="DR242" s="202"/>
      <c r="DS242" s="202"/>
      <c r="DT242" s="202"/>
      <c r="DU242" s="202"/>
      <c r="DV242" s="202"/>
      <c r="DW242" s="202"/>
      <c r="DX242" s="202"/>
      <c r="DY242" s="202"/>
      <c r="DZ242" s="202"/>
      <c r="EA242" s="202"/>
      <c r="EB242" s="202"/>
      <c r="EC242" s="202"/>
      <c r="ED242" s="202"/>
      <c r="EE242" s="202"/>
      <c r="EF242" s="202"/>
      <c r="EG242" s="202"/>
      <c r="EH242" s="202"/>
      <c r="EI242" s="202"/>
      <c r="EJ242" s="202"/>
      <c r="EK242" s="202"/>
      <c r="EL242" s="202"/>
      <c r="EM242" s="202"/>
      <c r="EN242" s="202"/>
      <c r="EO242" s="202"/>
      <c r="EP242" s="202"/>
      <c r="EQ242" s="202"/>
      <c r="ER242" s="202"/>
      <c r="ES242" s="202"/>
      <c r="ET242" s="202"/>
      <c r="EU242" s="202"/>
      <c r="EV242" s="202"/>
      <c r="EW242" s="202"/>
      <c r="EX242" s="202"/>
      <c r="EY242" s="202"/>
      <c r="EZ242" s="202"/>
      <c r="FA242" s="202"/>
      <c r="FB242" s="202"/>
      <c r="FC242" s="202"/>
      <c r="FD242" s="202"/>
      <c r="FE242" s="202"/>
      <c r="FF242" s="202"/>
      <c r="FG242" s="202"/>
      <c r="FH242" s="202"/>
      <c r="FI242" s="202"/>
      <c r="FJ242" s="202"/>
      <c r="FK242" s="202"/>
      <c r="FL242" s="202"/>
      <c r="FM242" s="202"/>
      <c r="FN242" s="202"/>
      <c r="FO242" s="202"/>
      <c r="FP242" s="202"/>
      <c r="FQ242" s="202"/>
      <c r="FR242" s="202"/>
      <c r="FS242" s="202"/>
      <c r="FT242" s="202"/>
      <c r="FU242" s="202"/>
      <c r="FV242" s="202"/>
      <c r="FW242" s="202"/>
      <c r="FX242" s="202"/>
      <c r="FY242" s="202"/>
      <c r="FZ242" s="202"/>
      <c r="GA242" s="202"/>
      <c r="GB242" s="202"/>
    </row>
    <row r="243" spans="1:184" x14ac:dyDescent="0.2">
      <c r="A243" s="205" t="str">
        <f t="shared" si="3"/>
        <v/>
      </c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  <c r="BF243" s="202"/>
      <c r="BG243" s="202"/>
      <c r="BH243" s="202"/>
      <c r="BI243" s="202"/>
      <c r="BJ243" s="202"/>
      <c r="BK243" s="202"/>
      <c r="BL243" s="202"/>
      <c r="BM243" s="202"/>
      <c r="BN243" s="202"/>
      <c r="BO243" s="202"/>
      <c r="BP243" s="202"/>
      <c r="BQ243" s="202"/>
      <c r="BR243" s="202"/>
      <c r="BS243" s="202"/>
      <c r="BT243" s="202"/>
      <c r="BU243" s="202"/>
      <c r="BV243" s="202"/>
      <c r="BW243" s="202"/>
      <c r="BX243" s="202"/>
      <c r="BY243" s="202"/>
      <c r="BZ243" s="202"/>
      <c r="CA243" s="202"/>
      <c r="CB243" s="202"/>
      <c r="CC243" s="202"/>
      <c r="CD243" s="202"/>
      <c r="CE243" s="202"/>
      <c r="CF243" s="202"/>
      <c r="CG243" s="202"/>
      <c r="CH243" s="202"/>
      <c r="CI243" s="202"/>
      <c r="CJ243" s="202"/>
      <c r="CK243" s="202"/>
      <c r="CL243" s="202"/>
      <c r="CM243" s="202"/>
      <c r="CN243" s="202"/>
      <c r="CO243" s="202"/>
      <c r="CP243" s="202"/>
      <c r="CQ243" s="202"/>
      <c r="CR243" s="202"/>
      <c r="CS243" s="202"/>
      <c r="CT243" s="202"/>
      <c r="CU243" s="202"/>
      <c r="CV243" s="202"/>
      <c r="CW243" s="202"/>
      <c r="CX243" s="202"/>
      <c r="CY243" s="202"/>
      <c r="CZ243" s="202"/>
      <c r="DA243" s="202"/>
      <c r="DB243" s="202"/>
      <c r="DC243" s="202"/>
      <c r="DD243" s="202"/>
      <c r="DE243" s="202"/>
      <c r="DF243" s="202"/>
      <c r="DG243" s="202"/>
      <c r="DH243" s="202"/>
      <c r="DI243" s="202"/>
      <c r="DJ243" s="202"/>
      <c r="DK243" s="202"/>
      <c r="DL243" s="202"/>
      <c r="DM243" s="202"/>
      <c r="DN243" s="202"/>
      <c r="DO243" s="202"/>
      <c r="DP243" s="202"/>
      <c r="DQ243" s="202"/>
      <c r="DR243" s="202"/>
      <c r="DS243" s="202"/>
      <c r="DT243" s="202"/>
      <c r="DU243" s="202"/>
      <c r="DV243" s="202"/>
      <c r="DW243" s="202"/>
      <c r="DX243" s="202"/>
      <c r="DY243" s="202"/>
      <c r="DZ243" s="202"/>
      <c r="EA243" s="202"/>
      <c r="EB243" s="202"/>
      <c r="EC243" s="202"/>
      <c r="ED243" s="202"/>
      <c r="EE243" s="202"/>
      <c r="EF243" s="202"/>
      <c r="EG243" s="202"/>
      <c r="EH243" s="202"/>
      <c r="EI243" s="202"/>
      <c r="EJ243" s="202"/>
      <c r="EK243" s="202"/>
      <c r="EL243" s="202"/>
      <c r="EM243" s="202"/>
      <c r="EN243" s="202"/>
      <c r="EO243" s="202"/>
      <c r="EP243" s="202"/>
      <c r="EQ243" s="202"/>
      <c r="ER243" s="202"/>
      <c r="ES243" s="202"/>
      <c r="ET243" s="202"/>
      <c r="EU243" s="202"/>
      <c r="EV243" s="202"/>
      <c r="EW243" s="202"/>
      <c r="EX243" s="202"/>
      <c r="EY243" s="202"/>
      <c r="EZ243" s="202"/>
      <c r="FA243" s="202"/>
      <c r="FB243" s="202"/>
      <c r="FC243" s="202"/>
      <c r="FD243" s="202"/>
      <c r="FE243" s="202"/>
      <c r="FF243" s="202"/>
      <c r="FG243" s="202"/>
      <c r="FH243" s="202"/>
      <c r="FI243" s="202"/>
      <c r="FJ243" s="202"/>
      <c r="FK243" s="202"/>
      <c r="FL243" s="202"/>
      <c r="FM243" s="202"/>
      <c r="FN243" s="202"/>
      <c r="FO243" s="202"/>
      <c r="FP243" s="202"/>
      <c r="FQ243" s="202"/>
      <c r="FR243" s="202"/>
      <c r="FS243" s="202"/>
      <c r="FT243" s="202"/>
      <c r="FU243" s="202"/>
      <c r="FV243" s="202"/>
      <c r="FW243" s="202"/>
      <c r="FX243" s="202"/>
      <c r="FY243" s="202"/>
      <c r="FZ243" s="202"/>
      <c r="GA243" s="202"/>
      <c r="GB243" s="202"/>
    </row>
    <row r="244" spans="1:184" x14ac:dyDescent="0.2">
      <c r="A244" s="205" t="str">
        <f t="shared" si="3"/>
        <v/>
      </c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  <c r="BG244" s="202"/>
      <c r="BH244" s="202"/>
      <c r="BI244" s="202"/>
      <c r="BJ244" s="202"/>
      <c r="BK244" s="202"/>
      <c r="BL244" s="202"/>
      <c r="BM244" s="202"/>
      <c r="BN244" s="202"/>
      <c r="BO244" s="202"/>
      <c r="BP244" s="202"/>
      <c r="BQ244" s="202"/>
      <c r="BR244" s="202"/>
      <c r="BS244" s="202"/>
      <c r="BT244" s="202"/>
      <c r="BU244" s="202"/>
      <c r="BV244" s="202"/>
      <c r="BW244" s="202"/>
      <c r="BX244" s="202"/>
      <c r="BY244" s="202"/>
      <c r="BZ244" s="202"/>
      <c r="CA244" s="202"/>
      <c r="CB244" s="202"/>
      <c r="CC244" s="202"/>
      <c r="CD244" s="202"/>
      <c r="CE244" s="202"/>
      <c r="CF244" s="202"/>
      <c r="CG244" s="202"/>
      <c r="CH244" s="202"/>
      <c r="CI244" s="202"/>
      <c r="CJ244" s="202"/>
      <c r="CK244" s="202"/>
      <c r="CL244" s="202"/>
      <c r="CM244" s="202"/>
      <c r="CN244" s="202"/>
      <c r="CO244" s="202"/>
      <c r="CP244" s="202"/>
      <c r="CQ244" s="202"/>
      <c r="CR244" s="202"/>
      <c r="CS244" s="202"/>
      <c r="CT244" s="202"/>
      <c r="CU244" s="202"/>
      <c r="CV244" s="202"/>
      <c r="CW244" s="202"/>
      <c r="CX244" s="202"/>
      <c r="CY244" s="202"/>
      <c r="CZ244" s="202"/>
      <c r="DA244" s="202"/>
      <c r="DB244" s="202"/>
      <c r="DC244" s="202"/>
      <c r="DD244" s="202"/>
      <c r="DE244" s="202"/>
      <c r="DF244" s="202"/>
      <c r="DG244" s="202"/>
      <c r="DH244" s="202"/>
      <c r="DI244" s="202"/>
      <c r="DJ244" s="202"/>
      <c r="DK244" s="202"/>
      <c r="DL244" s="202"/>
      <c r="DM244" s="202"/>
      <c r="DN244" s="202"/>
      <c r="DO244" s="202"/>
      <c r="DP244" s="202"/>
      <c r="DQ244" s="202"/>
      <c r="DR244" s="202"/>
      <c r="DS244" s="202"/>
      <c r="DT244" s="202"/>
      <c r="DU244" s="202"/>
      <c r="DV244" s="202"/>
      <c r="DW244" s="202"/>
      <c r="DX244" s="202"/>
      <c r="DY244" s="202"/>
      <c r="DZ244" s="202"/>
      <c r="EA244" s="202"/>
      <c r="EB244" s="202"/>
      <c r="EC244" s="202"/>
      <c r="ED244" s="202"/>
      <c r="EE244" s="202"/>
      <c r="EF244" s="202"/>
      <c r="EG244" s="202"/>
      <c r="EH244" s="202"/>
      <c r="EI244" s="202"/>
      <c r="EJ244" s="202"/>
      <c r="EK244" s="202"/>
      <c r="EL244" s="202"/>
      <c r="EM244" s="202"/>
      <c r="EN244" s="202"/>
      <c r="EO244" s="202"/>
      <c r="EP244" s="202"/>
      <c r="EQ244" s="202"/>
      <c r="ER244" s="202"/>
      <c r="ES244" s="202"/>
      <c r="ET244" s="202"/>
      <c r="EU244" s="202"/>
      <c r="EV244" s="202"/>
      <c r="EW244" s="202"/>
      <c r="EX244" s="202"/>
      <c r="EY244" s="202"/>
      <c r="EZ244" s="202"/>
      <c r="FA244" s="202"/>
      <c r="FB244" s="202"/>
      <c r="FC244" s="202"/>
      <c r="FD244" s="202"/>
      <c r="FE244" s="202"/>
      <c r="FF244" s="202"/>
      <c r="FG244" s="202"/>
      <c r="FH244" s="202"/>
      <c r="FI244" s="202"/>
      <c r="FJ244" s="202"/>
      <c r="FK244" s="202"/>
      <c r="FL244" s="202"/>
      <c r="FM244" s="202"/>
      <c r="FN244" s="202"/>
      <c r="FO244" s="202"/>
      <c r="FP244" s="202"/>
      <c r="FQ244" s="202"/>
      <c r="FR244" s="202"/>
      <c r="FS244" s="202"/>
      <c r="FT244" s="202"/>
      <c r="FU244" s="202"/>
      <c r="FV244" s="202"/>
      <c r="FW244" s="202"/>
      <c r="FX244" s="202"/>
      <c r="FY244" s="202"/>
      <c r="FZ244" s="202"/>
      <c r="GA244" s="202"/>
      <c r="GB244" s="202"/>
    </row>
    <row r="245" spans="1:184" x14ac:dyDescent="0.2">
      <c r="A245" s="205" t="str">
        <f t="shared" si="3"/>
        <v/>
      </c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  <c r="BG245" s="202"/>
      <c r="BH245" s="202"/>
      <c r="BI245" s="202"/>
      <c r="BJ245" s="202"/>
      <c r="BK245" s="202"/>
      <c r="BL245" s="202"/>
      <c r="BM245" s="202"/>
      <c r="BN245" s="202"/>
      <c r="BO245" s="202"/>
      <c r="BP245" s="202"/>
      <c r="BQ245" s="202"/>
      <c r="BR245" s="202"/>
      <c r="BS245" s="202"/>
      <c r="BT245" s="202"/>
      <c r="BU245" s="202"/>
      <c r="BV245" s="202"/>
      <c r="BW245" s="202"/>
      <c r="BX245" s="202"/>
      <c r="BY245" s="202"/>
      <c r="BZ245" s="202"/>
      <c r="CA245" s="202"/>
      <c r="CB245" s="202"/>
      <c r="CC245" s="202"/>
      <c r="CD245" s="202"/>
      <c r="CE245" s="202"/>
      <c r="CF245" s="202"/>
      <c r="CG245" s="202"/>
      <c r="CH245" s="202"/>
      <c r="CI245" s="202"/>
      <c r="CJ245" s="202"/>
      <c r="CK245" s="202"/>
      <c r="CL245" s="202"/>
      <c r="CM245" s="202"/>
      <c r="CN245" s="202"/>
      <c r="CO245" s="202"/>
      <c r="CP245" s="202"/>
      <c r="CQ245" s="202"/>
      <c r="CR245" s="202"/>
      <c r="CS245" s="202"/>
      <c r="CT245" s="202"/>
      <c r="CU245" s="202"/>
      <c r="CV245" s="202"/>
      <c r="CW245" s="202"/>
      <c r="CX245" s="202"/>
      <c r="CY245" s="202"/>
      <c r="CZ245" s="202"/>
      <c r="DA245" s="202"/>
      <c r="DB245" s="202"/>
      <c r="DC245" s="202"/>
      <c r="DD245" s="202"/>
      <c r="DE245" s="202"/>
      <c r="DF245" s="202"/>
      <c r="DG245" s="202"/>
      <c r="DH245" s="202"/>
      <c r="DI245" s="202"/>
      <c r="DJ245" s="202"/>
      <c r="DK245" s="202"/>
      <c r="DL245" s="202"/>
      <c r="DM245" s="202"/>
      <c r="DN245" s="202"/>
      <c r="DO245" s="202"/>
      <c r="DP245" s="202"/>
      <c r="DQ245" s="202"/>
      <c r="DR245" s="202"/>
      <c r="DS245" s="202"/>
      <c r="DT245" s="202"/>
      <c r="DU245" s="202"/>
      <c r="DV245" s="202"/>
      <c r="DW245" s="202"/>
      <c r="DX245" s="202"/>
      <c r="DY245" s="202"/>
      <c r="DZ245" s="202"/>
      <c r="EA245" s="202"/>
      <c r="EB245" s="202"/>
      <c r="EC245" s="202"/>
      <c r="ED245" s="202"/>
      <c r="EE245" s="202"/>
      <c r="EF245" s="202"/>
      <c r="EG245" s="202"/>
      <c r="EH245" s="202"/>
      <c r="EI245" s="202"/>
      <c r="EJ245" s="202"/>
      <c r="EK245" s="202"/>
      <c r="EL245" s="202"/>
      <c r="EM245" s="202"/>
      <c r="EN245" s="202"/>
      <c r="EO245" s="202"/>
      <c r="EP245" s="202"/>
      <c r="EQ245" s="202"/>
      <c r="ER245" s="202"/>
      <c r="ES245" s="202"/>
      <c r="ET245" s="202"/>
      <c r="EU245" s="202"/>
      <c r="EV245" s="202"/>
      <c r="EW245" s="202"/>
      <c r="EX245" s="202"/>
      <c r="EY245" s="202"/>
      <c r="EZ245" s="202"/>
      <c r="FA245" s="202"/>
      <c r="FB245" s="202"/>
      <c r="FC245" s="202"/>
      <c r="FD245" s="202"/>
      <c r="FE245" s="202"/>
      <c r="FF245" s="202"/>
      <c r="FG245" s="202"/>
      <c r="FH245" s="202"/>
      <c r="FI245" s="202"/>
      <c r="FJ245" s="202"/>
      <c r="FK245" s="202"/>
      <c r="FL245" s="202"/>
      <c r="FM245" s="202"/>
      <c r="FN245" s="202"/>
      <c r="FO245" s="202"/>
      <c r="FP245" s="202"/>
      <c r="FQ245" s="202"/>
      <c r="FR245" s="202"/>
      <c r="FS245" s="202"/>
      <c r="FT245" s="202"/>
      <c r="FU245" s="202"/>
      <c r="FV245" s="202"/>
      <c r="FW245" s="202"/>
      <c r="FX245" s="202"/>
      <c r="FY245" s="202"/>
      <c r="FZ245" s="202"/>
      <c r="GA245" s="202"/>
      <c r="GB245" s="202"/>
    </row>
    <row r="246" spans="1:184" x14ac:dyDescent="0.2">
      <c r="A246" s="205" t="str">
        <f t="shared" si="3"/>
        <v/>
      </c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  <c r="BG246" s="202"/>
      <c r="BH246" s="202"/>
      <c r="BI246" s="202"/>
      <c r="BJ246" s="202"/>
      <c r="BK246" s="202"/>
      <c r="BL246" s="202"/>
      <c r="BM246" s="202"/>
      <c r="BN246" s="202"/>
      <c r="BO246" s="202"/>
      <c r="BP246" s="202"/>
      <c r="BQ246" s="202"/>
      <c r="BR246" s="202"/>
      <c r="BS246" s="202"/>
      <c r="BT246" s="202"/>
      <c r="BU246" s="202"/>
      <c r="BV246" s="202"/>
      <c r="BW246" s="202"/>
      <c r="BX246" s="202"/>
      <c r="BY246" s="202"/>
      <c r="BZ246" s="202"/>
      <c r="CA246" s="202"/>
      <c r="CB246" s="202"/>
      <c r="CC246" s="202"/>
      <c r="CD246" s="202"/>
      <c r="CE246" s="202"/>
      <c r="CF246" s="202"/>
      <c r="CG246" s="202"/>
      <c r="CH246" s="202"/>
      <c r="CI246" s="202"/>
      <c r="CJ246" s="202"/>
      <c r="CK246" s="202"/>
      <c r="CL246" s="202"/>
      <c r="CM246" s="202"/>
      <c r="CN246" s="202"/>
      <c r="CO246" s="202"/>
      <c r="CP246" s="202"/>
      <c r="CQ246" s="202"/>
      <c r="CR246" s="202"/>
      <c r="CS246" s="202"/>
      <c r="CT246" s="202"/>
      <c r="CU246" s="202"/>
      <c r="CV246" s="202"/>
      <c r="CW246" s="202"/>
      <c r="CX246" s="202"/>
      <c r="CY246" s="202"/>
      <c r="CZ246" s="202"/>
      <c r="DA246" s="202"/>
      <c r="DB246" s="202"/>
      <c r="DC246" s="202"/>
      <c r="DD246" s="202"/>
      <c r="DE246" s="202"/>
      <c r="DF246" s="202"/>
      <c r="DG246" s="202"/>
      <c r="DH246" s="202"/>
      <c r="DI246" s="202"/>
      <c r="DJ246" s="202"/>
      <c r="DK246" s="202"/>
      <c r="DL246" s="202"/>
      <c r="DM246" s="202"/>
      <c r="DN246" s="202"/>
      <c r="DO246" s="202"/>
      <c r="DP246" s="202"/>
      <c r="DQ246" s="202"/>
      <c r="DR246" s="202"/>
      <c r="DS246" s="202"/>
      <c r="DT246" s="202"/>
      <c r="DU246" s="202"/>
      <c r="DV246" s="202"/>
      <c r="DW246" s="202"/>
      <c r="DX246" s="202"/>
      <c r="DY246" s="202"/>
      <c r="DZ246" s="202"/>
      <c r="EA246" s="202"/>
      <c r="EB246" s="202"/>
      <c r="EC246" s="202"/>
      <c r="ED246" s="202"/>
      <c r="EE246" s="202"/>
      <c r="EF246" s="202"/>
      <c r="EG246" s="202"/>
      <c r="EH246" s="202"/>
      <c r="EI246" s="202"/>
      <c r="EJ246" s="202"/>
      <c r="EK246" s="202"/>
      <c r="EL246" s="202"/>
      <c r="EM246" s="202"/>
      <c r="EN246" s="202"/>
      <c r="EO246" s="202"/>
      <c r="EP246" s="202"/>
      <c r="EQ246" s="202"/>
      <c r="ER246" s="202"/>
      <c r="ES246" s="202"/>
      <c r="ET246" s="202"/>
      <c r="EU246" s="202"/>
      <c r="EV246" s="202"/>
      <c r="EW246" s="202"/>
      <c r="EX246" s="202"/>
      <c r="EY246" s="202"/>
      <c r="EZ246" s="202"/>
      <c r="FA246" s="202"/>
      <c r="FB246" s="202"/>
      <c r="FC246" s="202"/>
      <c r="FD246" s="202"/>
      <c r="FE246" s="202"/>
      <c r="FF246" s="202"/>
      <c r="FG246" s="202"/>
      <c r="FH246" s="202"/>
      <c r="FI246" s="202"/>
      <c r="FJ246" s="202"/>
      <c r="FK246" s="202"/>
      <c r="FL246" s="202"/>
      <c r="FM246" s="202"/>
      <c r="FN246" s="202"/>
      <c r="FO246" s="202"/>
      <c r="FP246" s="202"/>
      <c r="FQ246" s="202"/>
      <c r="FR246" s="202"/>
      <c r="FS246" s="202"/>
      <c r="FT246" s="202"/>
      <c r="FU246" s="202"/>
      <c r="FV246" s="202"/>
      <c r="FW246" s="202"/>
      <c r="FX246" s="202"/>
      <c r="FY246" s="202"/>
      <c r="FZ246" s="202"/>
      <c r="GA246" s="202"/>
      <c r="GB246" s="202"/>
    </row>
    <row r="247" spans="1:184" x14ac:dyDescent="0.2">
      <c r="A247" s="205" t="str">
        <f t="shared" si="3"/>
        <v/>
      </c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  <c r="BF247" s="202"/>
      <c r="BG247" s="202"/>
      <c r="BH247" s="202"/>
      <c r="BI247" s="202"/>
      <c r="BJ247" s="202"/>
      <c r="BK247" s="202"/>
      <c r="BL247" s="202"/>
      <c r="BM247" s="202"/>
      <c r="BN247" s="202"/>
      <c r="BO247" s="202"/>
      <c r="BP247" s="202"/>
      <c r="BQ247" s="202"/>
      <c r="BR247" s="202"/>
      <c r="BS247" s="202"/>
      <c r="BT247" s="202"/>
      <c r="BU247" s="202"/>
      <c r="BV247" s="202"/>
      <c r="BW247" s="202"/>
      <c r="BX247" s="202"/>
      <c r="BY247" s="202"/>
      <c r="BZ247" s="202"/>
      <c r="CA247" s="202"/>
      <c r="CB247" s="202"/>
      <c r="CC247" s="202"/>
      <c r="CD247" s="202"/>
      <c r="CE247" s="202"/>
      <c r="CF247" s="202"/>
      <c r="CG247" s="202"/>
      <c r="CH247" s="202"/>
      <c r="CI247" s="202"/>
      <c r="CJ247" s="202"/>
      <c r="CK247" s="202"/>
      <c r="CL247" s="202"/>
      <c r="CM247" s="202"/>
      <c r="CN247" s="202"/>
      <c r="CO247" s="202"/>
      <c r="CP247" s="202"/>
      <c r="CQ247" s="202"/>
      <c r="CR247" s="202"/>
      <c r="CS247" s="202"/>
      <c r="CT247" s="202"/>
      <c r="CU247" s="202"/>
      <c r="CV247" s="202"/>
      <c r="CW247" s="202"/>
      <c r="CX247" s="202"/>
      <c r="CY247" s="202"/>
      <c r="CZ247" s="202"/>
      <c r="DA247" s="202"/>
      <c r="DB247" s="202"/>
      <c r="DC247" s="202"/>
      <c r="DD247" s="202"/>
      <c r="DE247" s="202"/>
      <c r="DF247" s="202"/>
      <c r="DG247" s="202"/>
      <c r="DH247" s="202"/>
      <c r="DI247" s="202"/>
      <c r="DJ247" s="202"/>
      <c r="DK247" s="202"/>
      <c r="DL247" s="202"/>
      <c r="DM247" s="202"/>
      <c r="DN247" s="202"/>
      <c r="DO247" s="202"/>
      <c r="DP247" s="202"/>
      <c r="DQ247" s="202"/>
      <c r="DR247" s="202"/>
      <c r="DS247" s="202"/>
      <c r="DT247" s="202"/>
      <c r="DU247" s="202"/>
      <c r="DV247" s="202"/>
      <c r="DW247" s="202"/>
      <c r="DX247" s="202"/>
      <c r="DY247" s="202"/>
      <c r="DZ247" s="202"/>
      <c r="EA247" s="202"/>
      <c r="EB247" s="202"/>
      <c r="EC247" s="202"/>
      <c r="ED247" s="202"/>
      <c r="EE247" s="202"/>
      <c r="EF247" s="202"/>
      <c r="EG247" s="202"/>
      <c r="EH247" s="202"/>
      <c r="EI247" s="202"/>
      <c r="EJ247" s="202"/>
      <c r="EK247" s="202"/>
      <c r="EL247" s="202"/>
      <c r="EM247" s="202"/>
      <c r="EN247" s="202"/>
      <c r="EO247" s="202"/>
      <c r="EP247" s="202"/>
      <c r="EQ247" s="202"/>
      <c r="ER247" s="202"/>
      <c r="ES247" s="202"/>
      <c r="ET247" s="202"/>
      <c r="EU247" s="202"/>
      <c r="EV247" s="202"/>
      <c r="EW247" s="202"/>
      <c r="EX247" s="202"/>
      <c r="EY247" s="202"/>
      <c r="EZ247" s="202"/>
      <c r="FA247" s="202"/>
      <c r="FB247" s="202"/>
      <c r="FC247" s="202"/>
      <c r="FD247" s="202"/>
      <c r="FE247" s="202"/>
      <c r="FF247" s="202"/>
      <c r="FG247" s="202"/>
      <c r="FH247" s="202"/>
      <c r="FI247" s="202"/>
      <c r="FJ247" s="202"/>
      <c r="FK247" s="202"/>
      <c r="FL247" s="202"/>
      <c r="FM247" s="202"/>
      <c r="FN247" s="202"/>
      <c r="FO247" s="202"/>
      <c r="FP247" s="202"/>
      <c r="FQ247" s="202"/>
      <c r="FR247" s="202"/>
      <c r="FS247" s="202"/>
      <c r="FT247" s="202"/>
      <c r="FU247" s="202"/>
      <c r="FV247" s="202"/>
      <c r="FW247" s="202"/>
      <c r="FX247" s="202"/>
      <c r="FY247" s="202"/>
      <c r="FZ247" s="202"/>
      <c r="GA247" s="202"/>
      <c r="GB247" s="202"/>
    </row>
    <row r="248" spans="1:184" x14ac:dyDescent="0.2">
      <c r="A248" s="205" t="str">
        <f t="shared" si="3"/>
        <v/>
      </c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  <c r="BF248" s="202"/>
      <c r="BG248" s="202"/>
      <c r="BH248" s="202"/>
      <c r="BI248" s="202"/>
      <c r="BJ248" s="202"/>
      <c r="BK248" s="202"/>
      <c r="BL248" s="202"/>
      <c r="BM248" s="202"/>
      <c r="BN248" s="202"/>
      <c r="BO248" s="202"/>
      <c r="BP248" s="202"/>
      <c r="BQ248" s="202"/>
      <c r="BR248" s="202"/>
      <c r="BS248" s="202"/>
      <c r="BT248" s="202"/>
      <c r="BU248" s="202"/>
      <c r="BV248" s="202"/>
      <c r="BW248" s="202"/>
      <c r="BX248" s="202"/>
      <c r="BY248" s="202"/>
      <c r="BZ248" s="202"/>
      <c r="CA248" s="202"/>
      <c r="CB248" s="202"/>
      <c r="CC248" s="202"/>
      <c r="CD248" s="202"/>
      <c r="CE248" s="202"/>
      <c r="CF248" s="202"/>
      <c r="CG248" s="202"/>
      <c r="CH248" s="202"/>
      <c r="CI248" s="202"/>
      <c r="CJ248" s="202"/>
      <c r="CK248" s="202"/>
      <c r="CL248" s="202"/>
      <c r="CM248" s="202"/>
      <c r="CN248" s="202"/>
      <c r="CO248" s="202"/>
      <c r="CP248" s="202"/>
      <c r="CQ248" s="202"/>
      <c r="CR248" s="202"/>
      <c r="CS248" s="202"/>
      <c r="CT248" s="202"/>
      <c r="CU248" s="202"/>
      <c r="CV248" s="202"/>
      <c r="CW248" s="202"/>
      <c r="CX248" s="202"/>
      <c r="CY248" s="202"/>
      <c r="CZ248" s="202"/>
      <c r="DA248" s="202"/>
      <c r="DB248" s="202"/>
      <c r="DC248" s="202"/>
      <c r="DD248" s="202"/>
      <c r="DE248" s="202"/>
      <c r="DF248" s="202"/>
      <c r="DG248" s="202"/>
      <c r="DH248" s="202"/>
      <c r="DI248" s="202"/>
      <c r="DJ248" s="202"/>
      <c r="DK248" s="202"/>
      <c r="DL248" s="202"/>
      <c r="DM248" s="202"/>
      <c r="DN248" s="202"/>
      <c r="DO248" s="202"/>
      <c r="DP248" s="202"/>
      <c r="DQ248" s="202"/>
      <c r="DR248" s="202"/>
      <c r="DS248" s="202"/>
      <c r="DT248" s="202"/>
      <c r="DU248" s="202"/>
      <c r="DV248" s="202"/>
      <c r="DW248" s="202"/>
      <c r="DX248" s="202"/>
      <c r="DY248" s="202"/>
      <c r="DZ248" s="202"/>
      <c r="EA248" s="202"/>
      <c r="EB248" s="202"/>
      <c r="EC248" s="202"/>
      <c r="ED248" s="202"/>
      <c r="EE248" s="202"/>
      <c r="EF248" s="202"/>
      <c r="EG248" s="202"/>
      <c r="EH248" s="202"/>
      <c r="EI248" s="202"/>
      <c r="EJ248" s="202"/>
      <c r="EK248" s="202"/>
      <c r="EL248" s="202"/>
      <c r="EM248" s="202"/>
      <c r="EN248" s="202"/>
      <c r="EO248" s="202"/>
      <c r="EP248" s="202"/>
      <c r="EQ248" s="202"/>
      <c r="ER248" s="202"/>
      <c r="ES248" s="202"/>
      <c r="ET248" s="202"/>
      <c r="EU248" s="202"/>
      <c r="EV248" s="202"/>
      <c r="EW248" s="202"/>
      <c r="EX248" s="202"/>
      <c r="EY248" s="202"/>
      <c r="EZ248" s="202"/>
      <c r="FA248" s="202"/>
      <c r="FB248" s="202"/>
      <c r="FC248" s="202"/>
      <c r="FD248" s="202"/>
      <c r="FE248" s="202"/>
      <c r="FF248" s="202"/>
      <c r="FG248" s="202"/>
      <c r="FH248" s="202"/>
      <c r="FI248" s="202"/>
      <c r="FJ248" s="202"/>
      <c r="FK248" s="202"/>
      <c r="FL248" s="202"/>
      <c r="FM248" s="202"/>
      <c r="FN248" s="202"/>
      <c r="FO248" s="202"/>
      <c r="FP248" s="202"/>
      <c r="FQ248" s="202"/>
      <c r="FR248" s="202"/>
      <c r="FS248" s="202"/>
      <c r="FT248" s="202"/>
      <c r="FU248" s="202"/>
      <c r="FV248" s="202"/>
      <c r="FW248" s="202"/>
      <c r="FX248" s="202"/>
      <c r="FY248" s="202"/>
      <c r="FZ248" s="202"/>
      <c r="GA248" s="202"/>
      <c r="GB248" s="202"/>
    </row>
    <row r="249" spans="1:184" x14ac:dyDescent="0.2">
      <c r="A249" s="205" t="str">
        <f t="shared" si="3"/>
        <v/>
      </c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  <c r="BF249" s="202"/>
      <c r="BG249" s="202"/>
      <c r="BH249" s="202"/>
      <c r="BI249" s="202"/>
      <c r="BJ249" s="202"/>
      <c r="BK249" s="202"/>
      <c r="BL249" s="202"/>
      <c r="BM249" s="202"/>
      <c r="BN249" s="202"/>
      <c r="BO249" s="202"/>
      <c r="BP249" s="202"/>
      <c r="BQ249" s="202"/>
      <c r="BR249" s="202"/>
      <c r="BS249" s="202"/>
      <c r="BT249" s="202"/>
      <c r="BU249" s="202"/>
      <c r="BV249" s="202"/>
      <c r="BW249" s="202"/>
      <c r="BX249" s="202"/>
      <c r="BY249" s="202"/>
      <c r="BZ249" s="202"/>
      <c r="CA249" s="202"/>
      <c r="CB249" s="202"/>
      <c r="CC249" s="202"/>
      <c r="CD249" s="202"/>
      <c r="CE249" s="202"/>
      <c r="CF249" s="202"/>
      <c r="CG249" s="202"/>
      <c r="CH249" s="202"/>
      <c r="CI249" s="202"/>
      <c r="CJ249" s="202"/>
      <c r="CK249" s="202"/>
      <c r="CL249" s="202"/>
      <c r="CM249" s="202"/>
      <c r="CN249" s="202"/>
      <c r="CO249" s="202"/>
      <c r="CP249" s="202"/>
      <c r="CQ249" s="202"/>
      <c r="CR249" s="202"/>
      <c r="CS249" s="202"/>
      <c r="CT249" s="202"/>
      <c r="CU249" s="202"/>
      <c r="CV249" s="202"/>
      <c r="CW249" s="202"/>
      <c r="CX249" s="202"/>
      <c r="CY249" s="202"/>
      <c r="CZ249" s="202"/>
      <c r="DA249" s="202"/>
      <c r="DB249" s="202"/>
      <c r="DC249" s="202"/>
      <c r="DD249" s="202"/>
      <c r="DE249" s="202"/>
      <c r="DF249" s="202"/>
      <c r="DG249" s="202"/>
      <c r="DH249" s="202"/>
      <c r="DI249" s="202"/>
      <c r="DJ249" s="202"/>
      <c r="DK249" s="202"/>
      <c r="DL249" s="202"/>
      <c r="DM249" s="202"/>
      <c r="DN249" s="202"/>
      <c r="DO249" s="202"/>
      <c r="DP249" s="202"/>
      <c r="DQ249" s="202"/>
      <c r="DR249" s="202"/>
      <c r="DS249" s="202"/>
      <c r="DT249" s="202"/>
      <c r="DU249" s="202"/>
      <c r="DV249" s="202"/>
      <c r="DW249" s="202"/>
      <c r="DX249" s="202"/>
      <c r="DY249" s="202"/>
      <c r="DZ249" s="202"/>
      <c r="EA249" s="202"/>
      <c r="EB249" s="202"/>
      <c r="EC249" s="202"/>
      <c r="ED249" s="202"/>
      <c r="EE249" s="202"/>
      <c r="EF249" s="202"/>
      <c r="EG249" s="202"/>
      <c r="EH249" s="202"/>
      <c r="EI249" s="202"/>
      <c r="EJ249" s="202"/>
      <c r="EK249" s="202"/>
      <c r="EL249" s="202"/>
      <c r="EM249" s="202"/>
      <c r="EN249" s="202"/>
      <c r="EO249" s="202"/>
      <c r="EP249" s="202"/>
      <c r="EQ249" s="202"/>
      <c r="ER249" s="202"/>
      <c r="ES249" s="202"/>
      <c r="ET249" s="202"/>
      <c r="EU249" s="202"/>
      <c r="EV249" s="202"/>
      <c r="EW249" s="202"/>
      <c r="EX249" s="202"/>
      <c r="EY249" s="202"/>
      <c r="EZ249" s="202"/>
      <c r="FA249" s="202"/>
      <c r="FB249" s="202"/>
      <c r="FC249" s="202"/>
      <c r="FD249" s="202"/>
      <c r="FE249" s="202"/>
      <c r="FF249" s="202"/>
      <c r="FG249" s="202"/>
      <c r="FH249" s="202"/>
      <c r="FI249" s="202"/>
      <c r="FJ249" s="202"/>
      <c r="FK249" s="202"/>
      <c r="FL249" s="202"/>
      <c r="FM249" s="202"/>
      <c r="FN249" s="202"/>
      <c r="FO249" s="202"/>
      <c r="FP249" s="202"/>
      <c r="FQ249" s="202"/>
      <c r="FR249" s="202"/>
      <c r="FS249" s="202"/>
      <c r="FT249" s="202"/>
      <c r="FU249" s="202"/>
      <c r="FV249" s="202"/>
      <c r="FW249" s="202"/>
      <c r="FX249" s="202"/>
      <c r="FY249" s="202"/>
      <c r="FZ249" s="202"/>
      <c r="GA249" s="202"/>
      <c r="GB249" s="202"/>
    </row>
    <row r="250" spans="1:184" x14ac:dyDescent="0.2">
      <c r="A250" s="205" t="str">
        <f t="shared" si="3"/>
        <v/>
      </c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  <c r="BF250" s="202"/>
      <c r="BG250" s="202"/>
      <c r="BH250" s="202"/>
      <c r="BI250" s="202"/>
      <c r="BJ250" s="202"/>
      <c r="BK250" s="202"/>
      <c r="BL250" s="202"/>
      <c r="BM250" s="202"/>
      <c r="BN250" s="202"/>
      <c r="BO250" s="202"/>
      <c r="BP250" s="202"/>
      <c r="BQ250" s="202"/>
      <c r="BR250" s="202"/>
      <c r="BS250" s="202"/>
      <c r="BT250" s="202"/>
      <c r="BU250" s="202"/>
      <c r="BV250" s="202"/>
      <c r="BW250" s="202"/>
      <c r="BX250" s="202"/>
      <c r="BY250" s="202"/>
      <c r="BZ250" s="202"/>
      <c r="CA250" s="202"/>
      <c r="CB250" s="202"/>
      <c r="CC250" s="202"/>
      <c r="CD250" s="202"/>
      <c r="CE250" s="202"/>
      <c r="CF250" s="202"/>
      <c r="CG250" s="202"/>
      <c r="CH250" s="202"/>
      <c r="CI250" s="202"/>
      <c r="CJ250" s="202"/>
      <c r="CK250" s="202"/>
      <c r="CL250" s="202"/>
      <c r="CM250" s="202"/>
      <c r="CN250" s="202"/>
      <c r="CO250" s="202"/>
      <c r="CP250" s="202"/>
      <c r="CQ250" s="202"/>
      <c r="CR250" s="202"/>
      <c r="CS250" s="202"/>
      <c r="CT250" s="202"/>
      <c r="CU250" s="202"/>
      <c r="CV250" s="202"/>
      <c r="CW250" s="202"/>
      <c r="CX250" s="202"/>
      <c r="CY250" s="202"/>
      <c r="CZ250" s="202"/>
      <c r="DA250" s="202"/>
      <c r="DB250" s="202"/>
      <c r="DC250" s="202"/>
      <c r="DD250" s="202"/>
      <c r="DE250" s="202"/>
      <c r="DF250" s="202"/>
      <c r="DG250" s="202"/>
      <c r="DH250" s="202"/>
      <c r="DI250" s="202"/>
      <c r="DJ250" s="202"/>
      <c r="DK250" s="202"/>
      <c r="DL250" s="202"/>
      <c r="DM250" s="202"/>
      <c r="DN250" s="202"/>
      <c r="DO250" s="202"/>
      <c r="DP250" s="202"/>
      <c r="DQ250" s="202"/>
      <c r="DR250" s="202"/>
      <c r="DS250" s="202"/>
      <c r="DT250" s="202"/>
      <c r="DU250" s="202"/>
      <c r="DV250" s="202"/>
      <c r="DW250" s="202"/>
      <c r="DX250" s="202"/>
      <c r="DY250" s="202"/>
      <c r="DZ250" s="202"/>
      <c r="EA250" s="202"/>
      <c r="EB250" s="202"/>
      <c r="EC250" s="202"/>
      <c r="ED250" s="202"/>
      <c r="EE250" s="202"/>
      <c r="EF250" s="202"/>
      <c r="EG250" s="202"/>
      <c r="EH250" s="202"/>
      <c r="EI250" s="202"/>
      <c r="EJ250" s="202"/>
      <c r="EK250" s="202"/>
      <c r="EL250" s="202"/>
      <c r="EM250" s="202"/>
      <c r="EN250" s="202"/>
      <c r="EO250" s="202"/>
      <c r="EP250" s="202"/>
      <c r="EQ250" s="202"/>
      <c r="ER250" s="202"/>
      <c r="ES250" s="202"/>
      <c r="ET250" s="202"/>
      <c r="EU250" s="202"/>
      <c r="EV250" s="202"/>
      <c r="EW250" s="202"/>
      <c r="EX250" s="202"/>
      <c r="EY250" s="202"/>
      <c r="EZ250" s="202"/>
      <c r="FA250" s="202"/>
      <c r="FB250" s="202"/>
      <c r="FC250" s="202"/>
      <c r="FD250" s="202"/>
      <c r="FE250" s="202"/>
      <c r="FF250" s="202"/>
      <c r="FG250" s="202"/>
      <c r="FH250" s="202"/>
      <c r="FI250" s="202"/>
      <c r="FJ250" s="202"/>
      <c r="FK250" s="202"/>
      <c r="FL250" s="202"/>
      <c r="FM250" s="202"/>
      <c r="FN250" s="202"/>
      <c r="FO250" s="202"/>
      <c r="FP250" s="202"/>
      <c r="FQ250" s="202"/>
      <c r="FR250" s="202"/>
      <c r="FS250" s="202"/>
      <c r="FT250" s="202"/>
      <c r="FU250" s="202"/>
      <c r="FV250" s="202"/>
      <c r="FW250" s="202"/>
      <c r="FX250" s="202"/>
      <c r="FY250" s="202"/>
      <c r="FZ250" s="202"/>
      <c r="GA250" s="202"/>
      <c r="GB250" s="202"/>
    </row>
    <row r="251" spans="1:184" x14ac:dyDescent="0.2">
      <c r="A251" s="205" t="str">
        <f t="shared" si="3"/>
        <v/>
      </c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  <c r="BG251" s="202"/>
      <c r="BH251" s="202"/>
      <c r="BI251" s="202"/>
      <c r="BJ251" s="202"/>
      <c r="BK251" s="202"/>
      <c r="BL251" s="202"/>
      <c r="BM251" s="202"/>
      <c r="BN251" s="202"/>
      <c r="BO251" s="202"/>
      <c r="BP251" s="202"/>
      <c r="BQ251" s="202"/>
      <c r="BR251" s="202"/>
      <c r="BS251" s="202"/>
      <c r="BT251" s="202"/>
      <c r="BU251" s="202"/>
      <c r="BV251" s="202"/>
      <c r="BW251" s="202"/>
      <c r="BX251" s="202"/>
      <c r="BY251" s="202"/>
      <c r="BZ251" s="202"/>
      <c r="CA251" s="202"/>
      <c r="CB251" s="202"/>
      <c r="CC251" s="202"/>
      <c r="CD251" s="202"/>
      <c r="CE251" s="202"/>
      <c r="CF251" s="202"/>
      <c r="CG251" s="202"/>
      <c r="CH251" s="202"/>
      <c r="CI251" s="202"/>
      <c r="CJ251" s="202"/>
      <c r="CK251" s="202"/>
      <c r="CL251" s="202"/>
      <c r="CM251" s="202"/>
      <c r="CN251" s="202"/>
      <c r="CO251" s="202"/>
      <c r="CP251" s="202"/>
      <c r="CQ251" s="202"/>
      <c r="CR251" s="202"/>
      <c r="CS251" s="202"/>
      <c r="CT251" s="202"/>
      <c r="CU251" s="202"/>
      <c r="CV251" s="202"/>
      <c r="CW251" s="202"/>
      <c r="CX251" s="202"/>
      <c r="CY251" s="202"/>
      <c r="CZ251" s="202"/>
      <c r="DA251" s="202"/>
      <c r="DB251" s="202"/>
      <c r="DC251" s="202"/>
      <c r="DD251" s="202"/>
      <c r="DE251" s="202"/>
      <c r="DF251" s="202"/>
      <c r="DG251" s="202"/>
      <c r="DH251" s="202"/>
      <c r="DI251" s="202"/>
      <c r="DJ251" s="202"/>
      <c r="DK251" s="202"/>
      <c r="DL251" s="202"/>
      <c r="DM251" s="202"/>
      <c r="DN251" s="202"/>
      <c r="DO251" s="202"/>
      <c r="DP251" s="202"/>
      <c r="DQ251" s="202"/>
      <c r="DR251" s="202"/>
      <c r="DS251" s="202"/>
      <c r="DT251" s="202"/>
      <c r="DU251" s="202"/>
      <c r="DV251" s="202"/>
      <c r="DW251" s="202"/>
      <c r="DX251" s="202"/>
      <c r="DY251" s="202"/>
      <c r="DZ251" s="202"/>
      <c r="EA251" s="202"/>
      <c r="EB251" s="202"/>
      <c r="EC251" s="202"/>
      <c r="ED251" s="202"/>
      <c r="EE251" s="202"/>
      <c r="EF251" s="202"/>
      <c r="EG251" s="202"/>
      <c r="EH251" s="202"/>
      <c r="EI251" s="202"/>
      <c r="EJ251" s="202"/>
      <c r="EK251" s="202"/>
      <c r="EL251" s="202"/>
      <c r="EM251" s="202"/>
      <c r="EN251" s="202"/>
      <c r="EO251" s="202"/>
      <c r="EP251" s="202"/>
      <c r="EQ251" s="202"/>
      <c r="ER251" s="202"/>
      <c r="ES251" s="202"/>
      <c r="ET251" s="202"/>
      <c r="EU251" s="202"/>
      <c r="EV251" s="202"/>
      <c r="EW251" s="202"/>
      <c r="EX251" s="202"/>
      <c r="EY251" s="202"/>
      <c r="EZ251" s="202"/>
      <c r="FA251" s="202"/>
      <c r="FB251" s="202"/>
      <c r="FC251" s="202"/>
      <c r="FD251" s="202"/>
      <c r="FE251" s="202"/>
      <c r="FF251" s="202"/>
      <c r="FG251" s="202"/>
      <c r="FH251" s="202"/>
      <c r="FI251" s="202"/>
      <c r="FJ251" s="202"/>
      <c r="FK251" s="202"/>
      <c r="FL251" s="202"/>
      <c r="FM251" s="202"/>
      <c r="FN251" s="202"/>
      <c r="FO251" s="202"/>
      <c r="FP251" s="202"/>
      <c r="FQ251" s="202"/>
      <c r="FR251" s="202"/>
      <c r="FS251" s="202"/>
      <c r="FT251" s="202"/>
      <c r="FU251" s="202"/>
      <c r="FV251" s="202"/>
      <c r="FW251" s="202"/>
      <c r="FX251" s="202"/>
      <c r="FY251" s="202"/>
      <c r="FZ251" s="202"/>
      <c r="GA251" s="202"/>
      <c r="GB251" s="202"/>
    </row>
    <row r="252" spans="1:184" x14ac:dyDescent="0.2">
      <c r="A252" s="205" t="str">
        <f t="shared" si="3"/>
        <v/>
      </c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  <c r="BF252" s="202"/>
      <c r="BG252" s="202"/>
      <c r="BH252" s="202"/>
      <c r="BI252" s="202"/>
      <c r="BJ252" s="202"/>
      <c r="BK252" s="202"/>
      <c r="BL252" s="202"/>
      <c r="BM252" s="202"/>
      <c r="BN252" s="202"/>
      <c r="BO252" s="202"/>
      <c r="BP252" s="202"/>
      <c r="BQ252" s="202"/>
      <c r="BR252" s="202"/>
      <c r="BS252" s="202"/>
      <c r="BT252" s="202"/>
      <c r="BU252" s="202"/>
      <c r="BV252" s="202"/>
      <c r="BW252" s="202"/>
      <c r="BX252" s="202"/>
      <c r="BY252" s="202"/>
      <c r="BZ252" s="202"/>
      <c r="CA252" s="202"/>
      <c r="CB252" s="202"/>
      <c r="CC252" s="202"/>
      <c r="CD252" s="202"/>
      <c r="CE252" s="202"/>
      <c r="CF252" s="202"/>
      <c r="CG252" s="202"/>
      <c r="CH252" s="202"/>
      <c r="CI252" s="202"/>
      <c r="CJ252" s="202"/>
      <c r="CK252" s="202"/>
      <c r="CL252" s="202"/>
      <c r="CM252" s="202"/>
      <c r="CN252" s="202"/>
      <c r="CO252" s="202"/>
      <c r="CP252" s="202"/>
      <c r="CQ252" s="202"/>
      <c r="CR252" s="202"/>
      <c r="CS252" s="202"/>
      <c r="CT252" s="202"/>
      <c r="CU252" s="202"/>
      <c r="CV252" s="202"/>
      <c r="CW252" s="202"/>
      <c r="CX252" s="202"/>
      <c r="CY252" s="202"/>
      <c r="CZ252" s="202"/>
      <c r="DA252" s="202"/>
      <c r="DB252" s="202"/>
      <c r="DC252" s="202"/>
      <c r="DD252" s="202"/>
      <c r="DE252" s="202"/>
      <c r="DF252" s="202"/>
      <c r="DG252" s="202"/>
      <c r="DH252" s="202"/>
      <c r="DI252" s="202"/>
      <c r="DJ252" s="202"/>
      <c r="DK252" s="202"/>
      <c r="DL252" s="202"/>
      <c r="DM252" s="202"/>
      <c r="DN252" s="202"/>
      <c r="DO252" s="202"/>
      <c r="DP252" s="202"/>
      <c r="DQ252" s="202"/>
      <c r="DR252" s="202"/>
      <c r="DS252" s="202"/>
      <c r="DT252" s="202"/>
      <c r="DU252" s="202"/>
      <c r="DV252" s="202"/>
      <c r="DW252" s="202"/>
      <c r="DX252" s="202"/>
      <c r="DY252" s="202"/>
      <c r="DZ252" s="202"/>
      <c r="EA252" s="202"/>
      <c r="EB252" s="202"/>
      <c r="EC252" s="202"/>
      <c r="ED252" s="202"/>
      <c r="EE252" s="202"/>
      <c r="EF252" s="202"/>
      <c r="EG252" s="202"/>
      <c r="EH252" s="202"/>
      <c r="EI252" s="202"/>
      <c r="EJ252" s="202"/>
      <c r="EK252" s="202"/>
      <c r="EL252" s="202"/>
      <c r="EM252" s="202"/>
      <c r="EN252" s="202"/>
      <c r="EO252" s="202"/>
      <c r="EP252" s="202"/>
      <c r="EQ252" s="202"/>
      <c r="ER252" s="202"/>
      <c r="ES252" s="202"/>
      <c r="ET252" s="202"/>
      <c r="EU252" s="202"/>
      <c r="EV252" s="202"/>
      <c r="EW252" s="202"/>
      <c r="EX252" s="202"/>
      <c r="EY252" s="202"/>
      <c r="EZ252" s="202"/>
      <c r="FA252" s="202"/>
      <c r="FB252" s="202"/>
      <c r="FC252" s="202"/>
      <c r="FD252" s="202"/>
      <c r="FE252" s="202"/>
      <c r="FF252" s="202"/>
      <c r="FG252" s="202"/>
      <c r="FH252" s="202"/>
      <c r="FI252" s="202"/>
      <c r="FJ252" s="202"/>
      <c r="FK252" s="202"/>
      <c r="FL252" s="202"/>
      <c r="FM252" s="202"/>
      <c r="FN252" s="202"/>
      <c r="FO252" s="202"/>
      <c r="FP252" s="202"/>
      <c r="FQ252" s="202"/>
      <c r="FR252" s="202"/>
      <c r="FS252" s="202"/>
      <c r="FT252" s="202"/>
      <c r="FU252" s="202"/>
      <c r="FV252" s="202"/>
      <c r="FW252" s="202"/>
      <c r="FX252" s="202"/>
      <c r="FY252" s="202"/>
      <c r="FZ252" s="202"/>
      <c r="GA252" s="202"/>
      <c r="GB252" s="202"/>
    </row>
    <row r="253" spans="1:184" x14ac:dyDescent="0.2">
      <c r="A253" s="205" t="str">
        <f t="shared" si="3"/>
        <v/>
      </c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  <c r="BF253" s="202"/>
      <c r="BG253" s="202"/>
      <c r="BH253" s="202"/>
      <c r="BI253" s="202"/>
      <c r="BJ253" s="202"/>
      <c r="BK253" s="202"/>
      <c r="BL253" s="202"/>
      <c r="BM253" s="202"/>
      <c r="BN253" s="202"/>
      <c r="BO253" s="202"/>
      <c r="BP253" s="202"/>
      <c r="BQ253" s="202"/>
      <c r="BR253" s="202"/>
      <c r="BS253" s="202"/>
      <c r="BT253" s="202"/>
      <c r="BU253" s="202"/>
      <c r="BV253" s="202"/>
      <c r="BW253" s="202"/>
      <c r="BX253" s="202"/>
      <c r="BY253" s="202"/>
      <c r="BZ253" s="202"/>
      <c r="CA253" s="202"/>
      <c r="CB253" s="202"/>
      <c r="CC253" s="202"/>
      <c r="CD253" s="202"/>
      <c r="CE253" s="202"/>
      <c r="CF253" s="202"/>
      <c r="CG253" s="202"/>
      <c r="CH253" s="202"/>
      <c r="CI253" s="202"/>
      <c r="CJ253" s="202"/>
      <c r="CK253" s="202"/>
      <c r="CL253" s="202"/>
      <c r="CM253" s="202"/>
      <c r="CN253" s="202"/>
      <c r="CO253" s="202"/>
      <c r="CP253" s="202"/>
      <c r="CQ253" s="202"/>
      <c r="CR253" s="202"/>
      <c r="CS253" s="202"/>
      <c r="CT253" s="202"/>
      <c r="CU253" s="202"/>
      <c r="CV253" s="202"/>
      <c r="CW253" s="202"/>
      <c r="CX253" s="202"/>
      <c r="CY253" s="202"/>
      <c r="CZ253" s="202"/>
      <c r="DA253" s="202"/>
      <c r="DB253" s="202"/>
      <c r="DC253" s="202"/>
      <c r="DD253" s="202"/>
      <c r="DE253" s="202"/>
      <c r="DF253" s="202"/>
      <c r="DG253" s="202"/>
      <c r="DH253" s="202"/>
      <c r="DI253" s="202"/>
      <c r="DJ253" s="202"/>
      <c r="DK253" s="202"/>
      <c r="DL253" s="202"/>
      <c r="DM253" s="202"/>
      <c r="DN253" s="202"/>
      <c r="DO253" s="202"/>
      <c r="DP253" s="202"/>
      <c r="DQ253" s="202"/>
      <c r="DR253" s="202"/>
      <c r="DS253" s="202"/>
      <c r="DT253" s="202"/>
      <c r="DU253" s="202"/>
      <c r="DV253" s="202"/>
      <c r="DW253" s="202"/>
      <c r="DX253" s="202"/>
      <c r="DY253" s="202"/>
      <c r="DZ253" s="202"/>
      <c r="EA253" s="202"/>
      <c r="EB253" s="202"/>
      <c r="EC253" s="202"/>
      <c r="ED253" s="202"/>
      <c r="EE253" s="202"/>
      <c r="EF253" s="202"/>
      <c r="EG253" s="202"/>
      <c r="EH253" s="202"/>
      <c r="EI253" s="202"/>
      <c r="EJ253" s="202"/>
      <c r="EK253" s="202"/>
      <c r="EL253" s="202"/>
      <c r="EM253" s="202"/>
      <c r="EN253" s="202"/>
      <c r="EO253" s="202"/>
      <c r="EP253" s="202"/>
      <c r="EQ253" s="202"/>
      <c r="ER253" s="202"/>
      <c r="ES253" s="202"/>
      <c r="ET253" s="202"/>
      <c r="EU253" s="202"/>
      <c r="EV253" s="202"/>
      <c r="EW253" s="202"/>
      <c r="EX253" s="202"/>
      <c r="EY253" s="202"/>
      <c r="EZ253" s="202"/>
      <c r="FA253" s="202"/>
      <c r="FB253" s="202"/>
      <c r="FC253" s="202"/>
      <c r="FD253" s="202"/>
      <c r="FE253" s="202"/>
      <c r="FF253" s="202"/>
      <c r="FG253" s="202"/>
      <c r="FH253" s="202"/>
      <c r="FI253" s="202"/>
      <c r="FJ253" s="202"/>
      <c r="FK253" s="202"/>
      <c r="FL253" s="202"/>
      <c r="FM253" s="202"/>
      <c r="FN253" s="202"/>
      <c r="FO253" s="202"/>
      <c r="FP253" s="202"/>
      <c r="FQ253" s="202"/>
      <c r="FR253" s="202"/>
      <c r="FS253" s="202"/>
      <c r="FT253" s="202"/>
      <c r="FU253" s="202"/>
      <c r="FV253" s="202"/>
      <c r="FW253" s="202"/>
      <c r="FX253" s="202"/>
      <c r="FY253" s="202"/>
      <c r="FZ253" s="202"/>
      <c r="GA253" s="202"/>
      <c r="GB253" s="202"/>
    </row>
    <row r="254" spans="1:184" x14ac:dyDescent="0.2">
      <c r="A254" s="205" t="str">
        <f t="shared" si="3"/>
        <v/>
      </c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  <c r="BF254" s="202"/>
      <c r="BG254" s="202"/>
      <c r="BH254" s="202"/>
      <c r="BI254" s="202"/>
      <c r="BJ254" s="202"/>
      <c r="BK254" s="202"/>
      <c r="BL254" s="202"/>
      <c r="BM254" s="202"/>
      <c r="BN254" s="202"/>
      <c r="BO254" s="202"/>
      <c r="BP254" s="202"/>
      <c r="BQ254" s="202"/>
      <c r="BR254" s="202"/>
      <c r="BS254" s="202"/>
      <c r="BT254" s="202"/>
      <c r="BU254" s="202"/>
      <c r="BV254" s="202"/>
      <c r="BW254" s="202"/>
      <c r="BX254" s="202"/>
      <c r="BY254" s="202"/>
      <c r="BZ254" s="202"/>
      <c r="CA254" s="202"/>
      <c r="CB254" s="202"/>
      <c r="CC254" s="202"/>
      <c r="CD254" s="202"/>
      <c r="CE254" s="202"/>
      <c r="CF254" s="202"/>
      <c r="CG254" s="202"/>
      <c r="CH254" s="202"/>
      <c r="CI254" s="202"/>
      <c r="CJ254" s="202"/>
      <c r="CK254" s="202"/>
      <c r="CL254" s="202"/>
      <c r="CM254" s="202"/>
      <c r="CN254" s="202"/>
      <c r="CO254" s="202"/>
      <c r="CP254" s="202"/>
      <c r="CQ254" s="202"/>
      <c r="CR254" s="202"/>
      <c r="CS254" s="202"/>
      <c r="CT254" s="202"/>
      <c r="CU254" s="202"/>
      <c r="CV254" s="202"/>
      <c r="CW254" s="202"/>
      <c r="CX254" s="202"/>
      <c r="CY254" s="202"/>
      <c r="CZ254" s="202"/>
      <c r="DA254" s="202"/>
      <c r="DB254" s="202"/>
      <c r="DC254" s="202"/>
      <c r="DD254" s="202"/>
      <c r="DE254" s="202"/>
      <c r="DF254" s="202"/>
      <c r="DG254" s="202"/>
      <c r="DH254" s="202"/>
      <c r="DI254" s="202"/>
      <c r="DJ254" s="202"/>
      <c r="DK254" s="202"/>
      <c r="DL254" s="202"/>
      <c r="DM254" s="202"/>
      <c r="DN254" s="202"/>
      <c r="DO254" s="202"/>
      <c r="DP254" s="202"/>
      <c r="DQ254" s="202"/>
      <c r="DR254" s="202"/>
      <c r="DS254" s="202"/>
      <c r="DT254" s="202"/>
      <c r="DU254" s="202"/>
      <c r="DV254" s="202"/>
      <c r="DW254" s="202"/>
      <c r="DX254" s="202"/>
      <c r="DY254" s="202"/>
      <c r="DZ254" s="202"/>
      <c r="EA254" s="202"/>
      <c r="EB254" s="202"/>
      <c r="EC254" s="202"/>
      <c r="ED254" s="202"/>
      <c r="EE254" s="202"/>
      <c r="EF254" s="202"/>
      <c r="EG254" s="202"/>
      <c r="EH254" s="202"/>
      <c r="EI254" s="202"/>
      <c r="EJ254" s="202"/>
      <c r="EK254" s="202"/>
      <c r="EL254" s="202"/>
      <c r="EM254" s="202"/>
      <c r="EN254" s="202"/>
      <c r="EO254" s="202"/>
      <c r="EP254" s="202"/>
      <c r="EQ254" s="202"/>
      <c r="ER254" s="202"/>
      <c r="ES254" s="202"/>
      <c r="ET254" s="202"/>
      <c r="EU254" s="202"/>
      <c r="EV254" s="202"/>
      <c r="EW254" s="202"/>
      <c r="EX254" s="202"/>
      <c r="EY254" s="202"/>
      <c r="EZ254" s="202"/>
      <c r="FA254" s="202"/>
      <c r="FB254" s="202"/>
      <c r="FC254" s="202"/>
      <c r="FD254" s="202"/>
      <c r="FE254" s="202"/>
      <c r="FF254" s="202"/>
      <c r="FG254" s="202"/>
      <c r="FH254" s="202"/>
      <c r="FI254" s="202"/>
      <c r="FJ254" s="202"/>
      <c r="FK254" s="202"/>
      <c r="FL254" s="202"/>
      <c r="FM254" s="202"/>
      <c r="FN254" s="202"/>
      <c r="FO254" s="202"/>
      <c r="FP254" s="202"/>
      <c r="FQ254" s="202"/>
      <c r="FR254" s="202"/>
      <c r="FS254" s="202"/>
      <c r="FT254" s="202"/>
      <c r="FU254" s="202"/>
      <c r="FV254" s="202"/>
      <c r="FW254" s="202"/>
      <c r="FX254" s="202"/>
      <c r="FY254" s="202"/>
      <c r="FZ254" s="202"/>
      <c r="GA254" s="202"/>
      <c r="GB254" s="202"/>
    </row>
    <row r="255" spans="1:184" x14ac:dyDescent="0.2">
      <c r="A255" s="205" t="str">
        <f t="shared" si="3"/>
        <v/>
      </c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  <c r="BF255" s="202"/>
      <c r="BG255" s="202"/>
      <c r="BH255" s="202"/>
      <c r="BI255" s="202"/>
      <c r="BJ255" s="202"/>
      <c r="BK255" s="202"/>
      <c r="BL255" s="202"/>
      <c r="BM255" s="202"/>
      <c r="BN255" s="202"/>
      <c r="BO255" s="202"/>
      <c r="BP255" s="202"/>
      <c r="BQ255" s="202"/>
      <c r="BR255" s="202"/>
      <c r="BS255" s="202"/>
      <c r="BT255" s="202"/>
      <c r="BU255" s="202"/>
      <c r="BV255" s="202"/>
      <c r="BW255" s="202"/>
      <c r="BX255" s="202"/>
      <c r="BY255" s="202"/>
      <c r="BZ255" s="202"/>
      <c r="CA255" s="202"/>
      <c r="CB255" s="202"/>
      <c r="CC255" s="202"/>
      <c r="CD255" s="202"/>
      <c r="CE255" s="202"/>
      <c r="CF255" s="202"/>
      <c r="CG255" s="202"/>
      <c r="CH255" s="202"/>
      <c r="CI255" s="202"/>
      <c r="CJ255" s="202"/>
      <c r="CK255" s="202"/>
      <c r="CL255" s="202"/>
      <c r="CM255" s="202"/>
      <c r="CN255" s="202"/>
      <c r="CO255" s="202"/>
      <c r="CP255" s="202"/>
      <c r="CQ255" s="202"/>
      <c r="CR255" s="202"/>
      <c r="CS255" s="202"/>
      <c r="CT255" s="202"/>
      <c r="CU255" s="202"/>
      <c r="CV255" s="202"/>
      <c r="CW255" s="202"/>
      <c r="CX255" s="202"/>
      <c r="CY255" s="202"/>
      <c r="CZ255" s="202"/>
      <c r="DA255" s="202"/>
      <c r="DB255" s="202"/>
      <c r="DC255" s="202"/>
      <c r="DD255" s="202"/>
      <c r="DE255" s="202"/>
      <c r="DF255" s="202"/>
      <c r="DG255" s="202"/>
      <c r="DH255" s="202"/>
      <c r="DI255" s="202"/>
      <c r="DJ255" s="202"/>
      <c r="DK255" s="202"/>
      <c r="DL255" s="202"/>
      <c r="DM255" s="202"/>
      <c r="DN255" s="202"/>
      <c r="DO255" s="202"/>
      <c r="DP255" s="202"/>
      <c r="DQ255" s="202"/>
      <c r="DR255" s="202"/>
      <c r="DS255" s="202"/>
      <c r="DT255" s="202"/>
      <c r="DU255" s="202"/>
      <c r="DV255" s="202"/>
      <c r="DW255" s="202"/>
      <c r="DX255" s="202"/>
      <c r="DY255" s="202"/>
      <c r="DZ255" s="202"/>
      <c r="EA255" s="202"/>
      <c r="EB255" s="202"/>
      <c r="EC255" s="202"/>
      <c r="ED255" s="202"/>
      <c r="EE255" s="202"/>
      <c r="EF255" s="202"/>
      <c r="EG255" s="202"/>
      <c r="EH255" s="202"/>
      <c r="EI255" s="202"/>
      <c r="EJ255" s="202"/>
      <c r="EK255" s="202"/>
      <c r="EL255" s="202"/>
      <c r="EM255" s="202"/>
      <c r="EN255" s="202"/>
      <c r="EO255" s="202"/>
      <c r="EP255" s="202"/>
      <c r="EQ255" s="202"/>
      <c r="ER255" s="202"/>
      <c r="ES255" s="202"/>
      <c r="ET255" s="202"/>
      <c r="EU255" s="202"/>
      <c r="EV255" s="202"/>
      <c r="EW255" s="202"/>
      <c r="EX255" s="202"/>
      <c r="EY255" s="202"/>
      <c r="EZ255" s="202"/>
      <c r="FA255" s="202"/>
      <c r="FB255" s="202"/>
      <c r="FC255" s="202"/>
      <c r="FD255" s="202"/>
      <c r="FE255" s="202"/>
      <c r="FF255" s="202"/>
      <c r="FG255" s="202"/>
      <c r="FH255" s="202"/>
      <c r="FI255" s="202"/>
      <c r="FJ255" s="202"/>
      <c r="FK255" s="202"/>
      <c r="FL255" s="202"/>
      <c r="FM255" s="202"/>
      <c r="FN255" s="202"/>
      <c r="FO255" s="202"/>
      <c r="FP255" s="202"/>
      <c r="FQ255" s="202"/>
      <c r="FR255" s="202"/>
      <c r="FS255" s="202"/>
      <c r="FT255" s="202"/>
      <c r="FU255" s="202"/>
      <c r="FV255" s="202"/>
      <c r="FW255" s="202"/>
      <c r="FX255" s="202"/>
      <c r="FY255" s="202"/>
      <c r="FZ255" s="202"/>
      <c r="GA255" s="202"/>
      <c r="GB255" s="202"/>
    </row>
    <row r="256" spans="1:184" x14ac:dyDescent="0.2">
      <c r="A256" s="205" t="str">
        <f t="shared" si="3"/>
        <v/>
      </c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  <c r="BF256" s="202"/>
      <c r="BG256" s="202"/>
      <c r="BH256" s="202"/>
      <c r="BI256" s="202"/>
      <c r="BJ256" s="202"/>
      <c r="BK256" s="202"/>
      <c r="BL256" s="202"/>
      <c r="BM256" s="202"/>
      <c r="BN256" s="202"/>
      <c r="BO256" s="202"/>
      <c r="BP256" s="202"/>
      <c r="BQ256" s="202"/>
      <c r="BR256" s="202"/>
      <c r="BS256" s="202"/>
      <c r="BT256" s="202"/>
      <c r="BU256" s="202"/>
      <c r="BV256" s="202"/>
      <c r="BW256" s="202"/>
      <c r="BX256" s="202"/>
      <c r="BY256" s="202"/>
      <c r="BZ256" s="202"/>
      <c r="CA256" s="202"/>
      <c r="CB256" s="202"/>
      <c r="CC256" s="202"/>
      <c r="CD256" s="202"/>
      <c r="CE256" s="202"/>
      <c r="CF256" s="202"/>
      <c r="CG256" s="202"/>
      <c r="CH256" s="202"/>
      <c r="CI256" s="202"/>
      <c r="CJ256" s="202"/>
      <c r="CK256" s="202"/>
      <c r="CL256" s="202"/>
      <c r="CM256" s="202"/>
      <c r="CN256" s="202"/>
      <c r="CO256" s="202"/>
      <c r="CP256" s="202"/>
      <c r="CQ256" s="202"/>
      <c r="CR256" s="202"/>
      <c r="CS256" s="202"/>
      <c r="CT256" s="202"/>
      <c r="CU256" s="202"/>
      <c r="CV256" s="202"/>
      <c r="CW256" s="202"/>
      <c r="CX256" s="202"/>
      <c r="CY256" s="202"/>
      <c r="CZ256" s="202"/>
      <c r="DA256" s="202"/>
      <c r="DB256" s="202"/>
      <c r="DC256" s="202"/>
      <c r="DD256" s="202"/>
      <c r="DE256" s="202"/>
      <c r="DF256" s="202"/>
      <c r="DG256" s="202"/>
      <c r="DH256" s="202"/>
      <c r="DI256" s="202"/>
      <c r="DJ256" s="202"/>
      <c r="DK256" s="202"/>
      <c r="DL256" s="202"/>
      <c r="DM256" s="202"/>
      <c r="DN256" s="202"/>
      <c r="DO256" s="202"/>
      <c r="DP256" s="202"/>
      <c r="DQ256" s="202"/>
      <c r="DR256" s="202"/>
      <c r="DS256" s="202"/>
      <c r="DT256" s="202"/>
      <c r="DU256" s="202"/>
      <c r="DV256" s="202"/>
      <c r="DW256" s="202"/>
      <c r="DX256" s="202"/>
      <c r="DY256" s="202"/>
      <c r="DZ256" s="202"/>
      <c r="EA256" s="202"/>
      <c r="EB256" s="202"/>
      <c r="EC256" s="202"/>
      <c r="ED256" s="202"/>
      <c r="EE256" s="202"/>
      <c r="EF256" s="202"/>
      <c r="EG256" s="202"/>
      <c r="EH256" s="202"/>
      <c r="EI256" s="202"/>
      <c r="EJ256" s="202"/>
      <c r="EK256" s="202"/>
      <c r="EL256" s="202"/>
      <c r="EM256" s="202"/>
      <c r="EN256" s="202"/>
      <c r="EO256" s="202"/>
      <c r="EP256" s="202"/>
      <c r="EQ256" s="202"/>
      <c r="ER256" s="202"/>
      <c r="ES256" s="202"/>
      <c r="ET256" s="202"/>
      <c r="EU256" s="202"/>
      <c r="EV256" s="202"/>
      <c r="EW256" s="202"/>
      <c r="EX256" s="202"/>
      <c r="EY256" s="202"/>
      <c r="EZ256" s="202"/>
      <c r="FA256" s="202"/>
      <c r="FB256" s="202"/>
      <c r="FC256" s="202"/>
      <c r="FD256" s="202"/>
      <c r="FE256" s="202"/>
      <c r="FF256" s="202"/>
      <c r="FG256" s="202"/>
      <c r="FH256" s="202"/>
      <c r="FI256" s="202"/>
      <c r="FJ256" s="202"/>
      <c r="FK256" s="202"/>
      <c r="FL256" s="202"/>
      <c r="FM256" s="202"/>
      <c r="FN256" s="202"/>
      <c r="FO256" s="202"/>
      <c r="FP256" s="202"/>
      <c r="FQ256" s="202"/>
      <c r="FR256" s="202"/>
      <c r="FS256" s="202"/>
      <c r="FT256" s="202"/>
      <c r="FU256" s="202"/>
      <c r="FV256" s="202"/>
      <c r="FW256" s="202"/>
      <c r="FX256" s="202"/>
      <c r="FY256" s="202"/>
      <c r="FZ256" s="202"/>
      <c r="GA256" s="202"/>
      <c r="GB256" s="202"/>
    </row>
    <row r="257" spans="1:184" x14ac:dyDescent="0.2">
      <c r="A257" s="205" t="str">
        <f t="shared" si="3"/>
        <v/>
      </c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  <c r="BF257" s="202"/>
      <c r="BG257" s="202"/>
      <c r="BH257" s="202"/>
      <c r="BI257" s="202"/>
      <c r="BJ257" s="202"/>
      <c r="BK257" s="202"/>
      <c r="BL257" s="202"/>
      <c r="BM257" s="202"/>
      <c r="BN257" s="202"/>
      <c r="BO257" s="202"/>
      <c r="BP257" s="202"/>
      <c r="BQ257" s="202"/>
      <c r="BR257" s="202"/>
      <c r="BS257" s="202"/>
      <c r="BT257" s="202"/>
      <c r="BU257" s="202"/>
      <c r="BV257" s="202"/>
      <c r="BW257" s="202"/>
      <c r="BX257" s="202"/>
      <c r="BY257" s="202"/>
      <c r="BZ257" s="202"/>
      <c r="CA257" s="202"/>
      <c r="CB257" s="202"/>
      <c r="CC257" s="202"/>
      <c r="CD257" s="202"/>
      <c r="CE257" s="202"/>
      <c r="CF257" s="202"/>
      <c r="CG257" s="202"/>
      <c r="CH257" s="202"/>
      <c r="CI257" s="202"/>
      <c r="CJ257" s="202"/>
      <c r="CK257" s="202"/>
      <c r="CL257" s="202"/>
      <c r="CM257" s="202"/>
      <c r="CN257" s="202"/>
      <c r="CO257" s="202"/>
      <c r="CP257" s="202"/>
      <c r="CQ257" s="202"/>
      <c r="CR257" s="202"/>
      <c r="CS257" s="202"/>
      <c r="CT257" s="202"/>
      <c r="CU257" s="202"/>
      <c r="CV257" s="202"/>
      <c r="CW257" s="202"/>
      <c r="CX257" s="202"/>
      <c r="CY257" s="202"/>
      <c r="CZ257" s="202"/>
      <c r="DA257" s="202"/>
      <c r="DB257" s="202"/>
      <c r="DC257" s="202"/>
      <c r="DD257" s="202"/>
      <c r="DE257" s="202"/>
      <c r="DF257" s="202"/>
      <c r="DG257" s="202"/>
      <c r="DH257" s="202"/>
      <c r="DI257" s="202"/>
      <c r="DJ257" s="202"/>
      <c r="DK257" s="202"/>
      <c r="DL257" s="202"/>
      <c r="DM257" s="202"/>
      <c r="DN257" s="202"/>
      <c r="DO257" s="202"/>
      <c r="DP257" s="202"/>
      <c r="DQ257" s="202"/>
      <c r="DR257" s="202"/>
      <c r="DS257" s="202"/>
      <c r="DT257" s="202"/>
      <c r="DU257" s="202"/>
      <c r="DV257" s="202"/>
      <c r="DW257" s="202"/>
      <c r="DX257" s="202"/>
      <c r="DY257" s="202"/>
      <c r="DZ257" s="202"/>
      <c r="EA257" s="202"/>
      <c r="EB257" s="202"/>
      <c r="EC257" s="202"/>
      <c r="ED257" s="202"/>
      <c r="EE257" s="202"/>
      <c r="EF257" s="202"/>
      <c r="EG257" s="202"/>
      <c r="EH257" s="202"/>
      <c r="EI257" s="202"/>
      <c r="EJ257" s="202"/>
      <c r="EK257" s="202"/>
      <c r="EL257" s="202"/>
      <c r="EM257" s="202"/>
      <c r="EN257" s="202"/>
      <c r="EO257" s="202"/>
      <c r="EP257" s="202"/>
      <c r="EQ257" s="202"/>
      <c r="ER257" s="202"/>
      <c r="ES257" s="202"/>
      <c r="ET257" s="202"/>
      <c r="EU257" s="202"/>
      <c r="EV257" s="202"/>
      <c r="EW257" s="202"/>
      <c r="EX257" s="202"/>
      <c r="EY257" s="202"/>
      <c r="EZ257" s="202"/>
      <c r="FA257" s="202"/>
      <c r="FB257" s="202"/>
      <c r="FC257" s="202"/>
      <c r="FD257" s="202"/>
      <c r="FE257" s="202"/>
      <c r="FF257" s="202"/>
      <c r="FG257" s="202"/>
      <c r="FH257" s="202"/>
      <c r="FI257" s="202"/>
      <c r="FJ257" s="202"/>
      <c r="FK257" s="202"/>
      <c r="FL257" s="202"/>
      <c r="FM257" s="202"/>
      <c r="FN257" s="202"/>
      <c r="FO257" s="202"/>
      <c r="FP257" s="202"/>
      <c r="FQ257" s="202"/>
      <c r="FR257" s="202"/>
      <c r="FS257" s="202"/>
      <c r="FT257" s="202"/>
      <c r="FU257" s="202"/>
      <c r="FV257" s="202"/>
      <c r="FW257" s="202"/>
      <c r="FX257" s="202"/>
      <c r="FY257" s="202"/>
      <c r="FZ257" s="202"/>
      <c r="GA257" s="202"/>
      <c r="GB257" s="202"/>
    </row>
    <row r="258" spans="1:184" x14ac:dyDescent="0.2">
      <c r="A258" s="205" t="str">
        <f t="shared" si="3"/>
        <v/>
      </c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  <c r="BF258" s="202"/>
      <c r="BG258" s="202"/>
      <c r="BH258" s="202"/>
      <c r="BI258" s="202"/>
      <c r="BJ258" s="202"/>
      <c r="BK258" s="202"/>
      <c r="BL258" s="202"/>
      <c r="BM258" s="202"/>
      <c r="BN258" s="202"/>
      <c r="BO258" s="202"/>
      <c r="BP258" s="202"/>
      <c r="BQ258" s="202"/>
      <c r="BR258" s="202"/>
      <c r="BS258" s="202"/>
      <c r="BT258" s="202"/>
      <c r="BU258" s="202"/>
      <c r="BV258" s="202"/>
      <c r="BW258" s="202"/>
      <c r="BX258" s="202"/>
      <c r="BY258" s="202"/>
      <c r="BZ258" s="202"/>
      <c r="CA258" s="202"/>
      <c r="CB258" s="202"/>
      <c r="CC258" s="202"/>
      <c r="CD258" s="202"/>
      <c r="CE258" s="202"/>
      <c r="CF258" s="202"/>
      <c r="CG258" s="202"/>
      <c r="CH258" s="202"/>
      <c r="CI258" s="202"/>
      <c r="CJ258" s="202"/>
      <c r="CK258" s="202"/>
      <c r="CL258" s="202"/>
      <c r="CM258" s="202"/>
      <c r="CN258" s="202"/>
      <c r="CO258" s="202"/>
      <c r="CP258" s="202"/>
      <c r="CQ258" s="202"/>
      <c r="CR258" s="202"/>
      <c r="CS258" s="202"/>
      <c r="CT258" s="202"/>
      <c r="CU258" s="202"/>
      <c r="CV258" s="202"/>
      <c r="CW258" s="202"/>
      <c r="CX258" s="202"/>
      <c r="CY258" s="202"/>
      <c r="CZ258" s="202"/>
      <c r="DA258" s="202"/>
      <c r="DB258" s="202"/>
      <c r="DC258" s="202"/>
      <c r="DD258" s="202"/>
      <c r="DE258" s="202"/>
      <c r="DF258" s="202"/>
      <c r="DG258" s="202"/>
      <c r="DH258" s="202"/>
      <c r="DI258" s="202"/>
      <c r="DJ258" s="202"/>
      <c r="DK258" s="202"/>
      <c r="DL258" s="202"/>
      <c r="DM258" s="202"/>
      <c r="DN258" s="202"/>
      <c r="DO258" s="202"/>
      <c r="DP258" s="202"/>
      <c r="DQ258" s="202"/>
      <c r="DR258" s="202"/>
      <c r="DS258" s="202"/>
      <c r="DT258" s="202"/>
      <c r="DU258" s="202"/>
      <c r="DV258" s="202"/>
      <c r="DW258" s="202"/>
      <c r="DX258" s="202"/>
      <c r="DY258" s="202"/>
      <c r="DZ258" s="202"/>
      <c r="EA258" s="202"/>
      <c r="EB258" s="202"/>
      <c r="EC258" s="202"/>
      <c r="ED258" s="202"/>
      <c r="EE258" s="202"/>
      <c r="EF258" s="202"/>
      <c r="EG258" s="202"/>
      <c r="EH258" s="202"/>
      <c r="EI258" s="202"/>
      <c r="EJ258" s="202"/>
      <c r="EK258" s="202"/>
      <c r="EL258" s="202"/>
      <c r="EM258" s="202"/>
      <c r="EN258" s="202"/>
      <c r="EO258" s="202"/>
      <c r="EP258" s="202"/>
      <c r="EQ258" s="202"/>
      <c r="ER258" s="202"/>
      <c r="ES258" s="202"/>
      <c r="ET258" s="202"/>
      <c r="EU258" s="202"/>
      <c r="EV258" s="202"/>
      <c r="EW258" s="202"/>
      <c r="EX258" s="202"/>
      <c r="EY258" s="202"/>
      <c r="EZ258" s="202"/>
      <c r="FA258" s="202"/>
      <c r="FB258" s="202"/>
      <c r="FC258" s="202"/>
      <c r="FD258" s="202"/>
      <c r="FE258" s="202"/>
      <c r="FF258" s="202"/>
      <c r="FG258" s="202"/>
      <c r="FH258" s="202"/>
      <c r="FI258" s="202"/>
      <c r="FJ258" s="202"/>
      <c r="FK258" s="202"/>
      <c r="FL258" s="202"/>
      <c r="FM258" s="202"/>
      <c r="FN258" s="202"/>
      <c r="FO258" s="202"/>
      <c r="FP258" s="202"/>
      <c r="FQ258" s="202"/>
      <c r="FR258" s="202"/>
      <c r="FS258" s="202"/>
      <c r="FT258" s="202"/>
      <c r="FU258" s="202"/>
      <c r="FV258" s="202"/>
      <c r="FW258" s="202"/>
      <c r="FX258" s="202"/>
      <c r="FY258" s="202"/>
      <c r="FZ258" s="202"/>
      <c r="GA258" s="202"/>
      <c r="GB258" s="202"/>
    </row>
    <row r="259" spans="1:184" x14ac:dyDescent="0.2">
      <c r="A259" s="205" t="str">
        <f t="shared" si="3"/>
        <v/>
      </c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  <c r="BF259" s="202"/>
      <c r="BG259" s="202"/>
      <c r="BH259" s="202"/>
      <c r="BI259" s="202"/>
      <c r="BJ259" s="202"/>
      <c r="BK259" s="202"/>
      <c r="BL259" s="202"/>
      <c r="BM259" s="202"/>
      <c r="BN259" s="202"/>
      <c r="BO259" s="202"/>
      <c r="BP259" s="202"/>
      <c r="BQ259" s="202"/>
      <c r="BR259" s="202"/>
      <c r="BS259" s="202"/>
      <c r="BT259" s="202"/>
      <c r="BU259" s="202"/>
      <c r="BV259" s="202"/>
      <c r="BW259" s="202"/>
      <c r="BX259" s="202"/>
      <c r="BY259" s="202"/>
      <c r="BZ259" s="202"/>
      <c r="CA259" s="202"/>
      <c r="CB259" s="202"/>
      <c r="CC259" s="202"/>
      <c r="CD259" s="202"/>
      <c r="CE259" s="202"/>
      <c r="CF259" s="202"/>
      <c r="CG259" s="202"/>
      <c r="CH259" s="202"/>
      <c r="CI259" s="202"/>
      <c r="CJ259" s="202"/>
      <c r="CK259" s="202"/>
      <c r="CL259" s="202"/>
      <c r="CM259" s="202"/>
      <c r="CN259" s="202"/>
      <c r="CO259" s="202"/>
      <c r="CP259" s="202"/>
      <c r="CQ259" s="202"/>
      <c r="CR259" s="202"/>
      <c r="CS259" s="202"/>
      <c r="CT259" s="202"/>
      <c r="CU259" s="202"/>
      <c r="CV259" s="202"/>
      <c r="CW259" s="202"/>
      <c r="CX259" s="202"/>
      <c r="CY259" s="202"/>
      <c r="CZ259" s="202"/>
      <c r="DA259" s="202"/>
      <c r="DB259" s="202"/>
      <c r="DC259" s="202"/>
      <c r="DD259" s="202"/>
      <c r="DE259" s="202"/>
      <c r="DF259" s="202"/>
      <c r="DG259" s="202"/>
      <c r="DH259" s="202"/>
      <c r="DI259" s="202"/>
      <c r="DJ259" s="202"/>
      <c r="DK259" s="202"/>
      <c r="DL259" s="202"/>
      <c r="DM259" s="202"/>
      <c r="DN259" s="202"/>
      <c r="DO259" s="202"/>
      <c r="DP259" s="202"/>
      <c r="DQ259" s="202"/>
      <c r="DR259" s="202"/>
      <c r="DS259" s="202"/>
      <c r="DT259" s="202"/>
      <c r="DU259" s="202"/>
      <c r="DV259" s="202"/>
      <c r="DW259" s="202"/>
      <c r="DX259" s="202"/>
      <c r="DY259" s="202"/>
      <c r="DZ259" s="202"/>
      <c r="EA259" s="202"/>
      <c r="EB259" s="202"/>
      <c r="EC259" s="202"/>
      <c r="ED259" s="202"/>
      <c r="EE259" s="202"/>
      <c r="EF259" s="202"/>
      <c r="EG259" s="202"/>
      <c r="EH259" s="202"/>
      <c r="EI259" s="202"/>
      <c r="EJ259" s="202"/>
      <c r="EK259" s="202"/>
      <c r="EL259" s="202"/>
      <c r="EM259" s="202"/>
      <c r="EN259" s="202"/>
      <c r="EO259" s="202"/>
      <c r="EP259" s="202"/>
      <c r="EQ259" s="202"/>
      <c r="ER259" s="202"/>
      <c r="ES259" s="202"/>
      <c r="ET259" s="202"/>
      <c r="EU259" s="202"/>
      <c r="EV259" s="202"/>
      <c r="EW259" s="202"/>
      <c r="EX259" s="202"/>
      <c r="EY259" s="202"/>
      <c r="EZ259" s="202"/>
      <c r="FA259" s="202"/>
      <c r="FB259" s="202"/>
      <c r="FC259" s="202"/>
      <c r="FD259" s="202"/>
      <c r="FE259" s="202"/>
      <c r="FF259" s="202"/>
      <c r="FG259" s="202"/>
      <c r="FH259" s="202"/>
      <c r="FI259" s="202"/>
      <c r="FJ259" s="202"/>
      <c r="FK259" s="202"/>
      <c r="FL259" s="202"/>
      <c r="FM259" s="202"/>
      <c r="FN259" s="202"/>
      <c r="FO259" s="202"/>
      <c r="FP259" s="202"/>
      <c r="FQ259" s="202"/>
      <c r="FR259" s="202"/>
      <c r="FS259" s="202"/>
      <c r="FT259" s="202"/>
      <c r="FU259" s="202"/>
      <c r="FV259" s="202"/>
      <c r="FW259" s="202"/>
      <c r="FX259" s="202"/>
      <c r="FY259" s="202"/>
      <c r="FZ259" s="202"/>
      <c r="GA259" s="202"/>
      <c r="GB259" s="202"/>
    </row>
    <row r="260" spans="1:184" x14ac:dyDescent="0.2">
      <c r="A260" s="205" t="str">
        <f t="shared" si="3"/>
        <v/>
      </c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  <c r="BF260" s="202"/>
      <c r="BG260" s="202"/>
      <c r="BH260" s="202"/>
      <c r="BI260" s="202"/>
      <c r="BJ260" s="202"/>
      <c r="BK260" s="202"/>
      <c r="BL260" s="202"/>
      <c r="BM260" s="202"/>
      <c r="BN260" s="202"/>
      <c r="BO260" s="202"/>
      <c r="BP260" s="202"/>
      <c r="BQ260" s="202"/>
      <c r="BR260" s="202"/>
      <c r="BS260" s="202"/>
      <c r="BT260" s="202"/>
      <c r="BU260" s="202"/>
      <c r="BV260" s="202"/>
      <c r="BW260" s="202"/>
      <c r="BX260" s="202"/>
      <c r="BY260" s="202"/>
      <c r="BZ260" s="202"/>
      <c r="CA260" s="202"/>
      <c r="CB260" s="202"/>
      <c r="CC260" s="202"/>
      <c r="CD260" s="202"/>
      <c r="CE260" s="202"/>
      <c r="CF260" s="202"/>
      <c r="CG260" s="202"/>
      <c r="CH260" s="202"/>
      <c r="CI260" s="202"/>
      <c r="CJ260" s="202"/>
      <c r="CK260" s="202"/>
      <c r="CL260" s="202"/>
      <c r="CM260" s="202"/>
      <c r="CN260" s="202"/>
      <c r="CO260" s="202"/>
      <c r="CP260" s="202"/>
      <c r="CQ260" s="202"/>
      <c r="CR260" s="202"/>
      <c r="CS260" s="202"/>
      <c r="CT260" s="202"/>
      <c r="CU260" s="202"/>
      <c r="CV260" s="202"/>
      <c r="CW260" s="202"/>
      <c r="CX260" s="202"/>
      <c r="CY260" s="202"/>
      <c r="CZ260" s="202"/>
      <c r="DA260" s="202"/>
      <c r="DB260" s="202"/>
      <c r="DC260" s="202"/>
      <c r="DD260" s="202"/>
      <c r="DE260" s="202"/>
      <c r="DF260" s="202"/>
      <c r="DG260" s="202"/>
      <c r="DH260" s="202"/>
      <c r="DI260" s="202"/>
      <c r="DJ260" s="202"/>
      <c r="DK260" s="202"/>
      <c r="DL260" s="202"/>
      <c r="DM260" s="202"/>
      <c r="DN260" s="202"/>
      <c r="DO260" s="202"/>
      <c r="DP260" s="202"/>
      <c r="DQ260" s="202"/>
      <c r="DR260" s="202"/>
      <c r="DS260" s="202"/>
      <c r="DT260" s="202"/>
      <c r="DU260" s="202"/>
      <c r="DV260" s="202"/>
      <c r="DW260" s="202"/>
      <c r="DX260" s="202"/>
      <c r="DY260" s="202"/>
      <c r="DZ260" s="202"/>
      <c r="EA260" s="202"/>
      <c r="EB260" s="202"/>
      <c r="EC260" s="202"/>
      <c r="ED260" s="202"/>
      <c r="EE260" s="202"/>
      <c r="EF260" s="202"/>
      <c r="EG260" s="202"/>
      <c r="EH260" s="202"/>
      <c r="EI260" s="202"/>
      <c r="EJ260" s="202"/>
      <c r="EK260" s="202"/>
      <c r="EL260" s="202"/>
      <c r="EM260" s="202"/>
      <c r="EN260" s="202"/>
      <c r="EO260" s="202"/>
      <c r="EP260" s="202"/>
      <c r="EQ260" s="202"/>
      <c r="ER260" s="202"/>
      <c r="ES260" s="202"/>
      <c r="ET260" s="202"/>
      <c r="EU260" s="202"/>
      <c r="EV260" s="202"/>
      <c r="EW260" s="202"/>
      <c r="EX260" s="202"/>
      <c r="EY260" s="202"/>
      <c r="EZ260" s="202"/>
      <c r="FA260" s="202"/>
      <c r="FB260" s="202"/>
      <c r="FC260" s="202"/>
      <c r="FD260" s="202"/>
      <c r="FE260" s="202"/>
      <c r="FF260" s="202"/>
      <c r="FG260" s="202"/>
      <c r="FH260" s="202"/>
      <c r="FI260" s="202"/>
      <c r="FJ260" s="202"/>
      <c r="FK260" s="202"/>
      <c r="FL260" s="202"/>
      <c r="FM260" s="202"/>
      <c r="FN260" s="202"/>
      <c r="FO260" s="202"/>
      <c r="FP260" s="202"/>
      <c r="FQ260" s="202"/>
      <c r="FR260" s="202"/>
      <c r="FS260" s="202"/>
      <c r="FT260" s="202"/>
      <c r="FU260" s="202"/>
      <c r="FV260" s="202"/>
      <c r="FW260" s="202"/>
      <c r="FX260" s="202"/>
      <c r="FY260" s="202"/>
      <c r="FZ260" s="202"/>
      <c r="GA260" s="202"/>
      <c r="GB260" s="202"/>
    </row>
    <row r="261" spans="1:184" x14ac:dyDescent="0.2">
      <c r="A261" s="205" t="str">
        <f t="shared" si="3"/>
        <v/>
      </c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  <c r="BF261" s="202"/>
      <c r="BG261" s="202"/>
      <c r="BH261" s="202"/>
      <c r="BI261" s="202"/>
      <c r="BJ261" s="202"/>
      <c r="BK261" s="202"/>
      <c r="BL261" s="202"/>
      <c r="BM261" s="202"/>
      <c r="BN261" s="202"/>
      <c r="BO261" s="202"/>
      <c r="BP261" s="202"/>
      <c r="BQ261" s="202"/>
      <c r="BR261" s="202"/>
      <c r="BS261" s="202"/>
      <c r="BT261" s="202"/>
      <c r="BU261" s="202"/>
      <c r="BV261" s="202"/>
      <c r="BW261" s="202"/>
      <c r="BX261" s="202"/>
      <c r="BY261" s="202"/>
      <c r="BZ261" s="202"/>
      <c r="CA261" s="202"/>
      <c r="CB261" s="202"/>
      <c r="CC261" s="202"/>
      <c r="CD261" s="202"/>
      <c r="CE261" s="202"/>
      <c r="CF261" s="202"/>
      <c r="CG261" s="202"/>
      <c r="CH261" s="202"/>
      <c r="CI261" s="202"/>
      <c r="CJ261" s="202"/>
      <c r="CK261" s="202"/>
      <c r="CL261" s="202"/>
      <c r="CM261" s="202"/>
      <c r="CN261" s="202"/>
      <c r="CO261" s="202"/>
      <c r="CP261" s="202"/>
      <c r="CQ261" s="202"/>
      <c r="CR261" s="202"/>
      <c r="CS261" s="202"/>
      <c r="CT261" s="202"/>
      <c r="CU261" s="202"/>
      <c r="CV261" s="202"/>
      <c r="CW261" s="202"/>
      <c r="CX261" s="202"/>
      <c r="CY261" s="202"/>
      <c r="CZ261" s="202"/>
      <c r="DA261" s="202"/>
      <c r="DB261" s="202"/>
      <c r="DC261" s="202"/>
      <c r="DD261" s="202"/>
      <c r="DE261" s="202"/>
      <c r="DF261" s="202"/>
      <c r="DG261" s="202"/>
      <c r="DH261" s="202"/>
      <c r="DI261" s="202"/>
      <c r="DJ261" s="202"/>
      <c r="DK261" s="202"/>
      <c r="DL261" s="202"/>
      <c r="DM261" s="202"/>
      <c r="DN261" s="202"/>
      <c r="DO261" s="202"/>
      <c r="DP261" s="202"/>
      <c r="DQ261" s="202"/>
      <c r="DR261" s="202"/>
      <c r="DS261" s="202"/>
      <c r="DT261" s="202"/>
      <c r="DU261" s="202"/>
      <c r="DV261" s="202"/>
      <c r="DW261" s="202"/>
      <c r="DX261" s="202"/>
      <c r="DY261" s="202"/>
      <c r="DZ261" s="202"/>
      <c r="EA261" s="202"/>
      <c r="EB261" s="202"/>
      <c r="EC261" s="202"/>
      <c r="ED261" s="202"/>
      <c r="EE261" s="202"/>
      <c r="EF261" s="202"/>
      <c r="EG261" s="202"/>
      <c r="EH261" s="202"/>
      <c r="EI261" s="202"/>
      <c r="EJ261" s="202"/>
      <c r="EK261" s="202"/>
      <c r="EL261" s="202"/>
      <c r="EM261" s="202"/>
      <c r="EN261" s="202"/>
      <c r="EO261" s="202"/>
      <c r="EP261" s="202"/>
      <c r="EQ261" s="202"/>
      <c r="ER261" s="202"/>
      <c r="ES261" s="202"/>
      <c r="ET261" s="202"/>
      <c r="EU261" s="202"/>
      <c r="EV261" s="202"/>
      <c r="EW261" s="202"/>
      <c r="EX261" s="202"/>
      <c r="EY261" s="202"/>
      <c r="EZ261" s="202"/>
      <c r="FA261" s="202"/>
      <c r="FB261" s="202"/>
      <c r="FC261" s="202"/>
      <c r="FD261" s="202"/>
      <c r="FE261" s="202"/>
      <c r="FF261" s="202"/>
      <c r="FG261" s="202"/>
      <c r="FH261" s="202"/>
      <c r="FI261" s="202"/>
      <c r="FJ261" s="202"/>
      <c r="FK261" s="202"/>
      <c r="FL261" s="202"/>
      <c r="FM261" s="202"/>
      <c r="FN261" s="202"/>
      <c r="FO261" s="202"/>
      <c r="FP261" s="202"/>
      <c r="FQ261" s="202"/>
      <c r="FR261" s="202"/>
      <c r="FS261" s="202"/>
      <c r="FT261" s="202"/>
      <c r="FU261" s="202"/>
      <c r="FV261" s="202"/>
      <c r="FW261" s="202"/>
      <c r="FX261" s="202"/>
      <c r="FY261" s="202"/>
      <c r="FZ261" s="202"/>
      <c r="GA261" s="202"/>
      <c r="GB261" s="202"/>
    </row>
    <row r="262" spans="1:184" x14ac:dyDescent="0.2">
      <c r="A262" s="205" t="str">
        <f t="shared" ref="A262:A325" si="4">IFERROR(VALUE(LEFT(B262,4)),"")</f>
        <v/>
      </c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  <c r="BF262" s="202"/>
      <c r="BG262" s="202"/>
      <c r="BH262" s="202"/>
      <c r="BI262" s="202"/>
      <c r="BJ262" s="202"/>
      <c r="BK262" s="202"/>
      <c r="BL262" s="202"/>
      <c r="BM262" s="202"/>
      <c r="BN262" s="202"/>
      <c r="BO262" s="202"/>
      <c r="BP262" s="202"/>
      <c r="BQ262" s="202"/>
      <c r="BR262" s="202"/>
      <c r="BS262" s="202"/>
      <c r="BT262" s="202"/>
      <c r="BU262" s="202"/>
      <c r="BV262" s="202"/>
      <c r="BW262" s="202"/>
      <c r="BX262" s="202"/>
      <c r="BY262" s="202"/>
      <c r="BZ262" s="202"/>
      <c r="CA262" s="202"/>
      <c r="CB262" s="202"/>
      <c r="CC262" s="202"/>
      <c r="CD262" s="202"/>
      <c r="CE262" s="202"/>
      <c r="CF262" s="202"/>
      <c r="CG262" s="202"/>
      <c r="CH262" s="202"/>
      <c r="CI262" s="202"/>
      <c r="CJ262" s="202"/>
      <c r="CK262" s="202"/>
      <c r="CL262" s="202"/>
      <c r="CM262" s="202"/>
      <c r="CN262" s="202"/>
      <c r="CO262" s="202"/>
      <c r="CP262" s="202"/>
      <c r="CQ262" s="202"/>
      <c r="CR262" s="202"/>
      <c r="CS262" s="202"/>
      <c r="CT262" s="202"/>
      <c r="CU262" s="202"/>
      <c r="CV262" s="202"/>
      <c r="CW262" s="202"/>
      <c r="CX262" s="202"/>
      <c r="CY262" s="202"/>
      <c r="CZ262" s="202"/>
      <c r="DA262" s="202"/>
      <c r="DB262" s="202"/>
      <c r="DC262" s="202"/>
      <c r="DD262" s="202"/>
      <c r="DE262" s="202"/>
      <c r="DF262" s="202"/>
      <c r="DG262" s="202"/>
      <c r="DH262" s="202"/>
      <c r="DI262" s="202"/>
      <c r="DJ262" s="202"/>
      <c r="DK262" s="202"/>
      <c r="DL262" s="202"/>
      <c r="DM262" s="202"/>
      <c r="DN262" s="202"/>
      <c r="DO262" s="202"/>
      <c r="DP262" s="202"/>
      <c r="DQ262" s="202"/>
      <c r="DR262" s="202"/>
      <c r="DS262" s="202"/>
      <c r="DT262" s="202"/>
      <c r="DU262" s="202"/>
      <c r="DV262" s="202"/>
      <c r="DW262" s="202"/>
      <c r="DX262" s="202"/>
      <c r="DY262" s="202"/>
      <c r="DZ262" s="202"/>
      <c r="EA262" s="202"/>
      <c r="EB262" s="202"/>
      <c r="EC262" s="202"/>
      <c r="ED262" s="202"/>
      <c r="EE262" s="202"/>
      <c r="EF262" s="202"/>
      <c r="EG262" s="202"/>
      <c r="EH262" s="202"/>
      <c r="EI262" s="202"/>
      <c r="EJ262" s="202"/>
      <c r="EK262" s="202"/>
      <c r="EL262" s="202"/>
      <c r="EM262" s="202"/>
      <c r="EN262" s="202"/>
      <c r="EO262" s="202"/>
      <c r="EP262" s="202"/>
      <c r="EQ262" s="202"/>
      <c r="ER262" s="202"/>
      <c r="ES262" s="202"/>
      <c r="ET262" s="202"/>
      <c r="EU262" s="202"/>
      <c r="EV262" s="202"/>
      <c r="EW262" s="202"/>
      <c r="EX262" s="202"/>
      <c r="EY262" s="202"/>
      <c r="EZ262" s="202"/>
      <c r="FA262" s="202"/>
      <c r="FB262" s="202"/>
      <c r="FC262" s="202"/>
      <c r="FD262" s="202"/>
      <c r="FE262" s="202"/>
      <c r="FF262" s="202"/>
      <c r="FG262" s="202"/>
      <c r="FH262" s="202"/>
      <c r="FI262" s="202"/>
      <c r="FJ262" s="202"/>
      <c r="FK262" s="202"/>
      <c r="FL262" s="202"/>
      <c r="FM262" s="202"/>
      <c r="FN262" s="202"/>
      <c r="FO262" s="202"/>
      <c r="FP262" s="202"/>
      <c r="FQ262" s="202"/>
      <c r="FR262" s="202"/>
      <c r="FS262" s="202"/>
      <c r="FT262" s="202"/>
      <c r="FU262" s="202"/>
      <c r="FV262" s="202"/>
      <c r="FW262" s="202"/>
      <c r="FX262" s="202"/>
      <c r="FY262" s="202"/>
      <c r="FZ262" s="202"/>
      <c r="GA262" s="202"/>
      <c r="GB262" s="202"/>
    </row>
    <row r="263" spans="1:184" x14ac:dyDescent="0.2">
      <c r="A263" s="205" t="str">
        <f t="shared" si="4"/>
        <v/>
      </c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  <c r="BF263" s="202"/>
      <c r="BG263" s="202"/>
      <c r="BH263" s="202"/>
      <c r="BI263" s="202"/>
      <c r="BJ263" s="202"/>
      <c r="BK263" s="202"/>
      <c r="BL263" s="202"/>
      <c r="BM263" s="202"/>
      <c r="BN263" s="202"/>
      <c r="BO263" s="202"/>
      <c r="BP263" s="202"/>
      <c r="BQ263" s="202"/>
      <c r="BR263" s="202"/>
      <c r="BS263" s="202"/>
      <c r="BT263" s="202"/>
      <c r="BU263" s="202"/>
      <c r="BV263" s="202"/>
      <c r="BW263" s="202"/>
      <c r="BX263" s="202"/>
      <c r="BY263" s="202"/>
      <c r="BZ263" s="202"/>
      <c r="CA263" s="202"/>
      <c r="CB263" s="202"/>
      <c r="CC263" s="202"/>
      <c r="CD263" s="202"/>
      <c r="CE263" s="202"/>
      <c r="CF263" s="202"/>
      <c r="CG263" s="202"/>
      <c r="CH263" s="202"/>
      <c r="CI263" s="202"/>
      <c r="CJ263" s="202"/>
      <c r="CK263" s="202"/>
      <c r="CL263" s="202"/>
      <c r="CM263" s="202"/>
      <c r="CN263" s="202"/>
      <c r="CO263" s="202"/>
      <c r="CP263" s="202"/>
      <c r="CQ263" s="202"/>
      <c r="CR263" s="202"/>
      <c r="CS263" s="202"/>
      <c r="CT263" s="202"/>
      <c r="CU263" s="202"/>
      <c r="CV263" s="202"/>
      <c r="CW263" s="202"/>
      <c r="CX263" s="202"/>
      <c r="CY263" s="202"/>
      <c r="CZ263" s="202"/>
      <c r="DA263" s="202"/>
      <c r="DB263" s="202"/>
      <c r="DC263" s="202"/>
      <c r="DD263" s="202"/>
      <c r="DE263" s="202"/>
      <c r="DF263" s="202"/>
      <c r="DG263" s="202"/>
      <c r="DH263" s="202"/>
      <c r="DI263" s="202"/>
      <c r="DJ263" s="202"/>
      <c r="DK263" s="202"/>
      <c r="DL263" s="202"/>
      <c r="DM263" s="202"/>
      <c r="DN263" s="202"/>
      <c r="DO263" s="202"/>
      <c r="DP263" s="202"/>
      <c r="DQ263" s="202"/>
      <c r="DR263" s="202"/>
      <c r="DS263" s="202"/>
      <c r="DT263" s="202"/>
      <c r="DU263" s="202"/>
      <c r="DV263" s="202"/>
      <c r="DW263" s="202"/>
      <c r="DX263" s="202"/>
      <c r="DY263" s="202"/>
      <c r="DZ263" s="202"/>
      <c r="EA263" s="202"/>
      <c r="EB263" s="202"/>
      <c r="EC263" s="202"/>
      <c r="ED263" s="202"/>
      <c r="EE263" s="202"/>
      <c r="EF263" s="202"/>
      <c r="EG263" s="202"/>
      <c r="EH263" s="202"/>
      <c r="EI263" s="202"/>
      <c r="EJ263" s="202"/>
      <c r="EK263" s="202"/>
      <c r="EL263" s="202"/>
      <c r="EM263" s="202"/>
      <c r="EN263" s="202"/>
      <c r="EO263" s="202"/>
      <c r="EP263" s="202"/>
      <c r="EQ263" s="202"/>
      <c r="ER263" s="202"/>
      <c r="ES263" s="202"/>
      <c r="ET263" s="202"/>
      <c r="EU263" s="202"/>
      <c r="EV263" s="202"/>
      <c r="EW263" s="202"/>
      <c r="EX263" s="202"/>
      <c r="EY263" s="202"/>
      <c r="EZ263" s="202"/>
      <c r="FA263" s="202"/>
      <c r="FB263" s="202"/>
      <c r="FC263" s="202"/>
      <c r="FD263" s="202"/>
      <c r="FE263" s="202"/>
      <c r="FF263" s="202"/>
      <c r="FG263" s="202"/>
      <c r="FH263" s="202"/>
      <c r="FI263" s="202"/>
      <c r="FJ263" s="202"/>
      <c r="FK263" s="202"/>
      <c r="FL263" s="202"/>
      <c r="FM263" s="202"/>
      <c r="FN263" s="202"/>
      <c r="FO263" s="202"/>
      <c r="FP263" s="202"/>
      <c r="FQ263" s="202"/>
      <c r="FR263" s="202"/>
      <c r="FS263" s="202"/>
      <c r="FT263" s="202"/>
      <c r="FU263" s="202"/>
      <c r="FV263" s="202"/>
      <c r="FW263" s="202"/>
      <c r="FX263" s="202"/>
      <c r="FY263" s="202"/>
      <c r="FZ263" s="202"/>
      <c r="GA263" s="202"/>
      <c r="GB263" s="202"/>
    </row>
    <row r="264" spans="1:184" x14ac:dyDescent="0.2">
      <c r="A264" s="205" t="str">
        <f t="shared" si="4"/>
        <v/>
      </c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  <c r="BF264" s="202"/>
      <c r="BG264" s="202"/>
      <c r="BH264" s="202"/>
      <c r="BI264" s="202"/>
      <c r="BJ264" s="202"/>
      <c r="BK264" s="202"/>
      <c r="BL264" s="202"/>
      <c r="BM264" s="202"/>
      <c r="BN264" s="202"/>
      <c r="BO264" s="202"/>
      <c r="BP264" s="202"/>
      <c r="BQ264" s="202"/>
      <c r="BR264" s="202"/>
      <c r="BS264" s="202"/>
      <c r="BT264" s="202"/>
      <c r="BU264" s="202"/>
      <c r="BV264" s="202"/>
      <c r="BW264" s="202"/>
      <c r="BX264" s="202"/>
      <c r="BY264" s="202"/>
      <c r="BZ264" s="202"/>
      <c r="CA264" s="202"/>
      <c r="CB264" s="202"/>
      <c r="CC264" s="202"/>
      <c r="CD264" s="202"/>
      <c r="CE264" s="202"/>
      <c r="CF264" s="202"/>
      <c r="CG264" s="202"/>
      <c r="CH264" s="202"/>
      <c r="CI264" s="202"/>
      <c r="CJ264" s="202"/>
      <c r="CK264" s="202"/>
      <c r="CL264" s="202"/>
      <c r="CM264" s="202"/>
      <c r="CN264" s="202"/>
      <c r="CO264" s="202"/>
      <c r="CP264" s="202"/>
      <c r="CQ264" s="202"/>
      <c r="CR264" s="202"/>
      <c r="CS264" s="202"/>
      <c r="CT264" s="202"/>
      <c r="CU264" s="202"/>
      <c r="CV264" s="202"/>
      <c r="CW264" s="202"/>
      <c r="CX264" s="202"/>
      <c r="CY264" s="202"/>
      <c r="CZ264" s="202"/>
      <c r="DA264" s="202"/>
      <c r="DB264" s="202"/>
      <c r="DC264" s="202"/>
      <c r="DD264" s="202"/>
      <c r="DE264" s="202"/>
      <c r="DF264" s="202"/>
      <c r="DG264" s="202"/>
      <c r="DH264" s="202"/>
      <c r="DI264" s="202"/>
      <c r="DJ264" s="202"/>
      <c r="DK264" s="202"/>
      <c r="DL264" s="202"/>
      <c r="DM264" s="202"/>
      <c r="DN264" s="202"/>
      <c r="DO264" s="202"/>
      <c r="DP264" s="202"/>
      <c r="DQ264" s="202"/>
      <c r="DR264" s="202"/>
      <c r="DS264" s="202"/>
      <c r="DT264" s="202"/>
      <c r="DU264" s="202"/>
      <c r="DV264" s="202"/>
      <c r="DW264" s="202"/>
      <c r="DX264" s="202"/>
      <c r="DY264" s="202"/>
      <c r="DZ264" s="202"/>
      <c r="EA264" s="202"/>
      <c r="EB264" s="202"/>
      <c r="EC264" s="202"/>
      <c r="ED264" s="202"/>
      <c r="EE264" s="202"/>
      <c r="EF264" s="202"/>
      <c r="EG264" s="202"/>
      <c r="EH264" s="202"/>
      <c r="EI264" s="202"/>
      <c r="EJ264" s="202"/>
      <c r="EK264" s="202"/>
      <c r="EL264" s="202"/>
      <c r="EM264" s="202"/>
      <c r="EN264" s="202"/>
      <c r="EO264" s="202"/>
      <c r="EP264" s="202"/>
      <c r="EQ264" s="202"/>
      <c r="ER264" s="202"/>
      <c r="ES264" s="202"/>
      <c r="ET264" s="202"/>
      <c r="EU264" s="202"/>
      <c r="EV264" s="202"/>
      <c r="EW264" s="202"/>
      <c r="EX264" s="202"/>
      <c r="EY264" s="202"/>
      <c r="EZ264" s="202"/>
      <c r="FA264" s="202"/>
      <c r="FB264" s="202"/>
      <c r="FC264" s="202"/>
      <c r="FD264" s="202"/>
      <c r="FE264" s="202"/>
      <c r="FF264" s="202"/>
      <c r="FG264" s="202"/>
      <c r="FH264" s="202"/>
      <c r="FI264" s="202"/>
      <c r="FJ264" s="202"/>
      <c r="FK264" s="202"/>
      <c r="FL264" s="202"/>
      <c r="FM264" s="202"/>
      <c r="FN264" s="202"/>
      <c r="FO264" s="202"/>
      <c r="FP264" s="202"/>
      <c r="FQ264" s="202"/>
      <c r="FR264" s="202"/>
      <c r="FS264" s="202"/>
      <c r="FT264" s="202"/>
      <c r="FU264" s="202"/>
      <c r="FV264" s="202"/>
      <c r="FW264" s="202"/>
      <c r="FX264" s="202"/>
      <c r="FY264" s="202"/>
      <c r="FZ264" s="202"/>
      <c r="GA264" s="202"/>
      <c r="GB264" s="202"/>
    </row>
    <row r="265" spans="1:184" x14ac:dyDescent="0.2">
      <c r="A265" s="205" t="str">
        <f t="shared" si="4"/>
        <v/>
      </c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  <c r="BF265" s="202"/>
      <c r="BG265" s="202"/>
      <c r="BH265" s="202"/>
      <c r="BI265" s="202"/>
      <c r="BJ265" s="202"/>
      <c r="BK265" s="202"/>
      <c r="BL265" s="202"/>
      <c r="BM265" s="202"/>
      <c r="BN265" s="202"/>
      <c r="BO265" s="202"/>
      <c r="BP265" s="202"/>
      <c r="BQ265" s="202"/>
      <c r="BR265" s="202"/>
      <c r="BS265" s="202"/>
      <c r="BT265" s="202"/>
      <c r="BU265" s="202"/>
      <c r="BV265" s="202"/>
      <c r="BW265" s="202"/>
      <c r="BX265" s="202"/>
      <c r="BY265" s="202"/>
      <c r="BZ265" s="202"/>
      <c r="CA265" s="202"/>
      <c r="CB265" s="202"/>
      <c r="CC265" s="202"/>
      <c r="CD265" s="202"/>
      <c r="CE265" s="202"/>
      <c r="CF265" s="202"/>
      <c r="CG265" s="202"/>
      <c r="CH265" s="202"/>
      <c r="CI265" s="202"/>
      <c r="CJ265" s="202"/>
      <c r="CK265" s="202"/>
      <c r="CL265" s="202"/>
      <c r="CM265" s="202"/>
      <c r="CN265" s="202"/>
      <c r="CO265" s="202"/>
      <c r="CP265" s="202"/>
      <c r="CQ265" s="202"/>
      <c r="CR265" s="202"/>
      <c r="CS265" s="202"/>
      <c r="CT265" s="202"/>
      <c r="CU265" s="202"/>
      <c r="CV265" s="202"/>
      <c r="CW265" s="202"/>
      <c r="CX265" s="202"/>
      <c r="CY265" s="202"/>
      <c r="CZ265" s="202"/>
      <c r="DA265" s="202"/>
      <c r="DB265" s="202"/>
      <c r="DC265" s="202"/>
      <c r="DD265" s="202"/>
      <c r="DE265" s="202"/>
      <c r="DF265" s="202"/>
      <c r="DG265" s="202"/>
      <c r="DH265" s="202"/>
      <c r="DI265" s="202"/>
      <c r="DJ265" s="202"/>
      <c r="DK265" s="202"/>
      <c r="DL265" s="202"/>
      <c r="DM265" s="202"/>
      <c r="DN265" s="202"/>
      <c r="DO265" s="202"/>
      <c r="DP265" s="202"/>
      <c r="DQ265" s="202"/>
      <c r="DR265" s="202"/>
      <c r="DS265" s="202"/>
      <c r="DT265" s="202"/>
      <c r="DU265" s="202"/>
      <c r="DV265" s="202"/>
      <c r="DW265" s="202"/>
      <c r="DX265" s="202"/>
      <c r="DY265" s="202"/>
      <c r="DZ265" s="202"/>
      <c r="EA265" s="202"/>
      <c r="EB265" s="202"/>
      <c r="EC265" s="202"/>
      <c r="ED265" s="202"/>
      <c r="EE265" s="202"/>
      <c r="EF265" s="202"/>
      <c r="EG265" s="202"/>
      <c r="EH265" s="202"/>
      <c r="EI265" s="202"/>
      <c r="EJ265" s="202"/>
      <c r="EK265" s="202"/>
      <c r="EL265" s="202"/>
      <c r="EM265" s="202"/>
      <c r="EN265" s="202"/>
      <c r="EO265" s="202"/>
      <c r="EP265" s="202"/>
      <c r="EQ265" s="202"/>
      <c r="ER265" s="202"/>
      <c r="ES265" s="202"/>
      <c r="ET265" s="202"/>
      <c r="EU265" s="202"/>
      <c r="EV265" s="202"/>
      <c r="EW265" s="202"/>
      <c r="EX265" s="202"/>
      <c r="EY265" s="202"/>
      <c r="EZ265" s="202"/>
      <c r="FA265" s="202"/>
      <c r="FB265" s="202"/>
      <c r="FC265" s="202"/>
      <c r="FD265" s="202"/>
      <c r="FE265" s="202"/>
      <c r="FF265" s="202"/>
      <c r="FG265" s="202"/>
      <c r="FH265" s="202"/>
      <c r="FI265" s="202"/>
      <c r="FJ265" s="202"/>
      <c r="FK265" s="202"/>
      <c r="FL265" s="202"/>
      <c r="FM265" s="202"/>
      <c r="FN265" s="202"/>
      <c r="FO265" s="202"/>
      <c r="FP265" s="202"/>
      <c r="FQ265" s="202"/>
      <c r="FR265" s="202"/>
      <c r="FS265" s="202"/>
      <c r="FT265" s="202"/>
      <c r="FU265" s="202"/>
      <c r="FV265" s="202"/>
      <c r="FW265" s="202"/>
      <c r="FX265" s="202"/>
      <c r="FY265" s="202"/>
      <c r="FZ265" s="202"/>
      <c r="GA265" s="202"/>
      <c r="GB265" s="202"/>
    </row>
    <row r="266" spans="1:184" x14ac:dyDescent="0.2">
      <c r="A266" s="205" t="str">
        <f t="shared" si="4"/>
        <v/>
      </c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  <c r="BF266" s="202"/>
      <c r="BG266" s="202"/>
      <c r="BH266" s="202"/>
      <c r="BI266" s="202"/>
      <c r="BJ266" s="202"/>
      <c r="BK266" s="202"/>
      <c r="BL266" s="202"/>
      <c r="BM266" s="202"/>
      <c r="BN266" s="202"/>
      <c r="BO266" s="202"/>
      <c r="BP266" s="202"/>
      <c r="BQ266" s="202"/>
      <c r="BR266" s="202"/>
      <c r="BS266" s="202"/>
      <c r="BT266" s="202"/>
      <c r="BU266" s="202"/>
      <c r="BV266" s="202"/>
      <c r="BW266" s="202"/>
      <c r="BX266" s="202"/>
      <c r="BY266" s="202"/>
      <c r="BZ266" s="202"/>
      <c r="CA266" s="202"/>
      <c r="CB266" s="202"/>
      <c r="CC266" s="202"/>
      <c r="CD266" s="202"/>
      <c r="CE266" s="202"/>
      <c r="CF266" s="202"/>
      <c r="CG266" s="202"/>
      <c r="CH266" s="202"/>
      <c r="CI266" s="202"/>
      <c r="CJ266" s="202"/>
      <c r="CK266" s="202"/>
      <c r="CL266" s="202"/>
      <c r="CM266" s="202"/>
      <c r="CN266" s="202"/>
      <c r="CO266" s="202"/>
      <c r="CP266" s="202"/>
      <c r="CQ266" s="202"/>
      <c r="CR266" s="202"/>
      <c r="CS266" s="202"/>
      <c r="CT266" s="202"/>
      <c r="CU266" s="202"/>
      <c r="CV266" s="202"/>
      <c r="CW266" s="202"/>
      <c r="CX266" s="202"/>
      <c r="CY266" s="202"/>
      <c r="CZ266" s="202"/>
      <c r="DA266" s="202"/>
      <c r="DB266" s="202"/>
      <c r="DC266" s="202"/>
      <c r="DD266" s="202"/>
      <c r="DE266" s="202"/>
      <c r="DF266" s="202"/>
      <c r="DG266" s="202"/>
      <c r="DH266" s="202"/>
      <c r="DI266" s="202"/>
      <c r="DJ266" s="202"/>
      <c r="DK266" s="202"/>
      <c r="DL266" s="202"/>
      <c r="DM266" s="202"/>
      <c r="DN266" s="202"/>
      <c r="DO266" s="202"/>
      <c r="DP266" s="202"/>
      <c r="DQ266" s="202"/>
      <c r="DR266" s="202"/>
      <c r="DS266" s="202"/>
      <c r="DT266" s="202"/>
      <c r="DU266" s="202"/>
      <c r="DV266" s="202"/>
      <c r="DW266" s="202"/>
      <c r="DX266" s="202"/>
      <c r="DY266" s="202"/>
      <c r="DZ266" s="202"/>
      <c r="EA266" s="202"/>
      <c r="EB266" s="202"/>
      <c r="EC266" s="202"/>
      <c r="ED266" s="202"/>
      <c r="EE266" s="202"/>
      <c r="EF266" s="202"/>
      <c r="EG266" s="202"/>
      <c r="EH266" s="202"/>
      <c r="EI266" s="202"/>
      <c r="EJ266" s="202"/>
      <c r="EK266" s="202"/>
      <c r="EL266" s="202"/>
      <c r="EM266" s="202"/>
      <c r="EN266" s="202"/>
      <c r="EO266" s="202"/>
      <c r="EP266" s="202"/>
      <c r="EQ266" s="202"/>
      <c r="ER266" s="202"/>
      <c r="ES266" s="202"/>
      <c r="ET266" s="202"/>
      <c r="EU266" s="202"/>
      <c r="EV266" s="202"/>
      <c r="EW266" s="202"/>
      <c r="EX266" s="202"/>
      <c r="EY266" s="202"/>
      <c r="EZ266" s="202"/>
      <c r="FA266" s="202"/>
      <c r="FB266" s="202"/>
      <c r="FC266" s="202"/>
      <c r="FD266" s="202"/>
      <c r="FE266" s="202"/>
      <c r="FF266" s="202"/>
      <c r="FG266" s="202"/>
      <c r="FH266" s="202"/>
      <c r="FI266" s="202"/>
      <c r="FJ266" s="202"/>
      <c r="FK266" s="202"/>
      <c r="FL266" s="202"/>
      <c r="FM266" s="202"/>
      <c r="FN266" s="202"/>
      <c r="FO266" s="202"/>
      <c r="FP266" s="202"/>
      <c r="FQ266" s="202"/>
      <c r="FR266" s="202"/>
      <c r="FS266" s="202"/>
      <c r="FT266" s="202"/>
      <c r="FU266" s="202"/>
      <c r="FV266" s="202"/>
      <c r="FW266" s="202"/>
      <c r="FX266" s="202"/>
      <c r="FY266" s="202"/>
      <c r="FZ266" s="202"/>
      <c r="GA266" s="202"/>
      <c r="GB266" s="202"/>
    </row>
    <row r="267" spans="1:184" x14ac:dyDescent="0.2">
      <c r="A267" s="205" t="str">
        <f t="shared" si="4"/>
        <v/>
      </c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  <c r="BF267" s="202"/>
      <c r="BG267" s="202"/>
      <c r="BH267" s="202"/>
      <c r="BI267" s="202"/>
      <c r="BJ267" s="202"/>
      <c r="BK267" s="202"/>
      <c r="BL267" s="202"/>
      <c r="BM267" s="202"/>
      <c r="BN267" s="202"/>
      <c r="BO267" s="202"/>
      <c r="BP267" s="202"/>
      <c r="BQ267" s="202"/>
      <c r="BR267" s="202"/>
      <c r="BS267" s="202"/>
      <c r="BT267" s="202"/>
      <c r="BU267" s="202"/>
      <c r="BV267" s="202"/>
      <c r="BW267" s="202"/>
      <c r="BX267" s="202"/>
      <c r="BY267" s="202"/>
      <c r="BZ267" s="202"/>
      <c r="CA267" s="202"/>
      <c r="CB267" s="202"/>
      <c r="CC267" s="202"/>
      <c r="CD267" s="202"/>
      <c r="CE267" s="202"/>
      <c r="CF267" s="202"/>
      <c r="CG267" s="202"/>
      <c r="CH267" s="202"/>
      <c r="CI267" s="202"/>
      <c r="CJ267" s="202"/>
      <c r="CK267" s="202"/>
      <c r="CL267" s="202"/>
      <c r="CM267" s="202"/>
      <c r="CN267" s="202"/>
      <c r="CO267" s="202"/>
      <c r="CP267" s="202"/>
      <c r="CQ267" s="202"/>
      <c r="CR267" s="202"/>
      <c r="CS267" s="202"/>
      <c r="CT267" s="202"/>
      <c r="CU267" s="202"/>
      <c r="CV267" s="202"/>
      <c r="CW267" s="202"/>
      <c r="CX267" s="202"/>
      <c r="CY267" s="202"/>
      <c r="CZ267" s="202"/>
      <c r="DA267" s="202"/>
      <c r="DB267" s="202"/>
      <c r="DC267" s="202"/>
      <c r="DD267" s="202"/>
      <c r="DE267" s="202"/>
      <c r="DF267" s="202"/>
      <c r="DG267" s="202"/>
      <c r="DH267" s="202"/>
      <c r="DI267" s="202"/>
      <c r="DJ267" s="202"/>
      <c r="DK267" s="202"/>
      <c r="DL267" s="202"/>
      <c r="DM267" s="202"/>
      <c r="DN267" s="202"/>
      <c r="DO267" s="202"/>
      <c r="DP267" s="202"/>
      <c r="DQ267" s="202"/>
      <c r="DR267" s="202"/>
      <c r="DS267" s="202"/>
      <c r="DT267" s="202"/>
      <c r="DU267" s="202"/>
      <c r="DV267" s="202"/>
      <c r="DW267" s="202"/>
      <c r="DX267" s="202"/>
      <c r="DY267" s="202"/>
      <c r="DZ267" s="202"/>
      <c r="EA267" s="202"/>
      <c r="EB267" s="202"/>
      <c r="EC267" s="202"/>
      <c r="ED267" s="202"/>
      <c r="EE267" s="202"/>
      <c r="EF267" s="202"/>
      <c r="EG267" s="202"/>
      <c r="EH267" s="202"/>
      <c r="EI267" s="202"/>
      <c r="EJ267" s="202"/>
      <c r="EK267" s="202"/>
      <c r="EL267" s="202"/>
      <c r="EM267" s="202"/>
      <c r="EN267" s="202"/>
      <c r="EO267" s="202"/>
      <c r="EP267" s="202"/>
      <c r="EQ267" s="202"/>
      <c r="ER267" s="202"/>
      <c r="ES267" s="202"/>
      <c r="ET267" s="202"/>
      <c r="EU267" s="202"/>
      <c r="EV267" s="202"/>
      <c r="EW267" s="202"/>
      <c r="EX267" s="202"/>
      <c r="EY267" s="202"/>
      <c r="EZ267" s="202"/>
      <c r="FA267" s="202"/>
      <c r="FB267" s="202"/>
      <c r="FC267" s="202"/>
      <c r="FD267" s="202"/>
      <c r="FE267" s="202"/>
      <c r="FF267" s="202"/>
      <c r="FG267" s="202"/>
      <c r="FH267" s="202"/>
      <c r="FI267" s="202"/>
      <c r="FJ267" s="202"/>
      <c r="FK267" s="202"/>
      <c r="FL267" s="202"/>
      <c r="FM267" s="202"/>
      <c r="FN267" s="202"/>
      <c r="FO267" s="202"/>
      <c r="FP267" s="202"/>
      <c r="FQ267" s="202"/>
      <c r="FR267" s="202"/>
      <c r="FS267" s="202"/>
      <c r="FT267" s="202"/>
      <c r="FU267" s="202"/>
      <c r="FV267" s="202"/>
      <c r="FW267" s="202"/>
      <c r="FX267" s="202"/>
      <c r="FY267" s="202"/>
      <c r="FZ267" s="202"/>
      <c r="GA267" s="202"/>
      <c r="GB267" s="202"/>
    </row>
    <row r="268" spans="1:184" x14ac:dyDescent="0.2">
      <c r="A268" s="205" t="str">
        <f t="shared" si="4"/>
        <v/>
      </c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  <c r="BF268" s="202"/>
      <c r="BG268" s="202"/>
      <c r="BH268" s="202"/>
      <c r="BI268" s="202"/>
      <c r="BJ268" s="202"/>
      <c r="BK268" s="202"/>
      <c r="BL268" s="202"/>
      <c r="BM268" s="202"/>
      <c r="BN268" s="202"/>
      <c r="BO268" s="202"/>
      <c r="BP268" s="202"/>
      <c r="BQ268" s="202"/>
      <c r="BR268" s="202"/>
      <c r="BS268" s="202"/>
      <c r="BT268" s="202"/>
      <c r="BU268" s="202"/>
      <c r="BV268" s="202"/>
      <c r="BW268" s="202"/>
      <c r="BX268" s="202"/>
      <c r="BY268" s="202"/>
      <c r="BZ268" s="202"/>
      <c r="CA268" s="202"/>
      <c r="CB268" s="202"/>
      <c r="CC268" s="202"/>
      <c r="CD268" s="202"/>
      <c r="CE268" s="202"/>
      <c r="CF268" s="202"/>
      <c r="CG268" s="202"/>
      <c r="CH268" s="202"/>
      <c r="CI268" s="202"/>
      <c r="CJ268" s="202"/>
      <c r="CK268" s="202"/>
      <c r="CL268" s="202"/>
      <c r="CM268" s="202"/>
      <c r="CN268" s="202"/>
      <c r="CO268" s="202"/>
      <c r="CP268" s="202"/>
      <c r="CQ268" s="202"/>
      <c r="CR268" s="202"/>
      <c r="CS268" s="202"/>
      <c r="CT268" s="202"/>
      <c r="CU268" s="202"/>
      <c r="CV268" s="202"/>
      <c r="CW268" s="202"/>
      <c r="CX268" s="202"/>
      <c r="CY268" s="202"/>
      <c r="CZ268" s="202"/>
      <c r="DA268" s="202"/>
      <c r="DB268" s="202"/>
      <c r="DC268" s="202"/>
      <c r="DD268" s="202"/>
      <c r="DE268" s="202"/>
      <c r="DF268" s="202"/>
      <c r="DG268" s="202"/>
      <c r="DH268" s="202"/>
      <c r="DI268" s="202"/>
      <c r="DJ268" s="202"/>
      <c r="DK268" s="202"/>
      <c r="DL268" s="202"/>
      <c r="DM268" s="202"/>
      <c r="DN268" s="202"/>
      <c r="DO268" s="202"/>
      <c r="DP268" s="202"/>
      <c r="DQ268" s="202"/>
      <c r="DR268" s="202"/>
      <c r="DS268" s="202"/>
      <c r="DT268" s="202"/>
      <c r="DU268" s="202"/>
      <c r="DV268" s="202"/>
      <c r="DW268" s="202"/>
      <c r="DX268" s="202"/>
      <c r="DY268" s="202"/>
      <c r="DZ268" s="202"/>
      <c r="EA268" s="202"/>
      <c r="EB268" s="202"/>
      <c r="EC268" s="202"/>
      <c r="ED268" s="202"/>
      <c r="EE268" s="202"/>
      <c r="EF268" s="202"/>
      <c r="EG268" s="202"/>
      <c r="EH268" s="202"/>
      <c r="EI268" s="202"/>
      <c r="EJ268" s="202"/>
      <c r="EK268" s="202"/>
      <c r="EL268" s="202"/>
      <c r="EM268" s="202"/>
      <c r="EN268" s="202"/>
      <c r="EO268" s="202"/>
      <c r="EP268" s="202"/>
      <c r="EQ268" s="202"/>
      <c r="ER268" s="202"/>
      <c r="ES268" s="202"/>
      <c r="ET268" s="202"/>
      <c r="EU268" s="202"/>
      <c r="EV268" s="202"/>
      <c r="EW268" s="202"/>
      <c r="EX268" s="202"/>
      <c r="EY268" s="202"/>
      <c r="EZ268" s="202"/>
      <c r="FA268" s="202"/>
      <c r="FB268" s="202"/>
      <c r="FC268" s="202"/>
      <c r="FD268" s="202"/>
      <c r="FE268" s="202"/>
      <c r="FF268" s="202"/>
      <c r="FG268" s="202"/>
      <c r="FH268" s="202"/>
      <c r="FI268" s="202"/>
      <c r="FJ268" s="202"/>
      <c r="FK268" s="202"/>
      <c r="FL268" s="202"/>
      <c r="FM268" s="202"/>
      <c r="FN268" s="202"/>
      <c r="FO268" s="202"/>
      <c r="FP268" s="202"/>
      <c r="FQ268" s="202"/>
      <c r="FR268" s="202"/>
      <c r="FS268" s="202"/>
      <c r="FT268" s="202"/>
      <c r="FU268" s="202"/>
      <c r="FV268" s="202"/>
      <c r="FW268" s="202"/>
      <c r="FX268" s="202"/>
      <c r="FY268" s="202"/>
      <c r="FZ268" s="202"/>
      <c r="GA268" s="202"/>
      <c r="GB268" s="202"/>
    </row>
    <row r="269" spans="1:184" x14ac:dyDescent="0.2">
      <c r="A269" s="205" t="str">
        <f t="shared" si="4"/>
        <v/>
      </c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  <c r="BF269" s="202"/>
      <c r="BG269" s="202"/>
      <c r="BH269" s="202"/>
      <c r="BI269" s="202"/>
      <c r="BJ269" s="202"/>
      <c r="BK269" s="202"/>
      <c r="BL269" s="202"/>
      <c r="BM269" s="202"/>
      <c r="BN269" s="202"/>
      <c r="BO269" s="202"/>
      <c r="BP269" s="202"/>
      <c r="BQ269" s="202"/>
      <c r="BR269" s="202"/>
      <c r="BS269" s="202"/>
      <c r="BT269" s="202"/>
      <c r="BU269" s="202"/>
      <c r="BV269" s="202"/>
      <c r="BW269" s="202"/>
      <c r="BX269" s="202"/>
      <c r="BY269" s="202"/>
      <c r="BZ269" s="202"/>
      <c r="CA269" s="202"/>
      <c r="CB269" s="202"/>
      <c r="CC269" s="202"/>
      <c r="CD269" s="202"/>
      <c r="CE269" s="202"/>
      <c r="CF269" s="202"/>
      <c r="CG269" s="202"/>
      <c r="CH269" s="202"/>
      <c r="CI269" s="202"/>
      <c r="CJ269" s="202"/>
      <c r="CK269" s="202"/>
      <c r="CL269" s="202"/>
      <c r="CM269" s="202"/>
      <c r="CN269" s="202"/>
      <c r="CO269" s="202"/>
      <c r="CP269" s="202"/>
      <c r="CQ269" s="202"/>
      <c r="CR269" s="202"/>
      <c r="CS269" s="202"/>
      <c r="CT269" s="202"/>
      <c r="CU269" s="202"/>
      <c r="CV269" s="202"/>
      <c r="CW269" s="202"/>
      <c r="CX269" s="202"/>
      <c r="CY269" s="202"/>
      <c r="CZ269" s="202"/>
      <c r="DA269" s="202"/>
      <c r="DB269" s="202"/>
      <c r="DC269" s="202"/>
      <c r="DD269" s="202"/>
      <c r="DE269" s="202"/>
      <c r="DF269" s="202"/>
      <c r="DG269" s="202"/>
      <c r="DH269" s="202"/>
      <c r="DI269" s="202"/>
      <c r="DJ269" s="202"/>
      <c r="DK269" s="202"/>
      <c r="DL269" s="202"/>
      <c r="DM269" s="202"/>
      <c r="DN269" s="202"/>
      <c r="DO269" s="202"/>
      <c r="DP269" s="202"/>
      <c r="DQ269" s="202"/>
      <c r="DR269" s="202"/>
      <c r="DS269" s="202"/>
      <c r="DT269" s="202"/>
      <c r="DU269" s="202"/>
      <c r="DV269" s="202"/>
      <c r="DW269" s="202"/>
      <c r="DX269" s="202"/>
      <c r="DY269" s="202"/>
      <c r="DZ269" s="202"/>
      <c r="EA269" s="202"/>
      <c r="EB269" s="202"/>
      <c r="EC269" s="202"/>
      <c r="ED269" s="202"/>
      <c r="EE269" s="202"/>
      <c r="EF269" s="202"/>
      <c r="EG269" s="202"/>
      <c r="EH269" s="202"/>
      <c r="EI269" s="202"/>
      <c r="EJ269" s="202"/>
      <c r="EK269" s="202"/>
      <c r="EL269" s="202"/>
      <c r="EM269" s="202"/>
      <c r="EN269" s="202"/>
      <c r="EO269" s="202"/>
      <c r="EP269" s="202"/>
      <c r="EQ269" s="202"/>
      <c r="ER269" s="202"/>
      <c r="ES269" s="202"/>
      <c r="ET269" s="202"/>
      <c r="EU269" s="202"/>
      <c r="EV269" s="202"/>
      <c r="EW269" s="202"/>
      <c r="EX269" s="202"/>
      <c r="EY269" s="202"/>
      <c r="EZ269" s="202"/>
      <c r="FA269" s="202"/>
      <c r="FB269" s="202"/>
      <c r="FC269" s="202"/>
      <c r="FD269" s="202"/>
      <c r="FE269" s="202"/>
      <c r="FF269" s="202"/>
      <c r="FG269" s="202"/>
      <c r="FH269" s="202"/>
      <c r="FI269" s="202"/>
      <c r="FJ269" s="202"/>
      <c r="FK269" s="202"/>
      <c r="FL269" s="202"/>
      <c r="FM269" s="202"/>
      <c r="FN269" s="202"/>
      <c r="FO269" s="202"/>
      <c r="FP269" s="202"/>
      <c r="FQ269" s="202"/>
      <c r="FR269" s="202"/>
      <c r="FS269" s="202"/>
      <c r="FT269" s="202"/>
      <c r="FU269" s="202"/>
      <c r="FV269" s="202"/>
      <c r="FW269" s="202"/>
      <c r="FX269" s="202"/>
      <c r="FY269" s="202"/>
      <c r="FZ269" s="202"/>
      <c r="GA269" s="202"/>
      <c r="GB269" s="202"/>
    </row>
    <row r="270" spans="1:184" x14ac:dyDescent="0.2">
      <c r="A270" s="205" t="str">
        <f t="shared" si="4"/>
        <v/>
      </c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  <c r="BF270" s="202"/>
      <c r="BG270" s="202"/>
      <c r="BH270" s="202"/>
      <c r="BI270" s="202"/>
      <c r="BJ270" s="202"/>
      <c r="BK270" s="202"/>
      <c r="BL270" s="202"/>
      <c r="BM270" s="202"/>
      <c r="BN270" s="202"/>
      <c r="BO270" s="202"/>
      <c r="BP270" s="202"/>
      <c r="BQ270" s="202"/>
      <c r="BR270" s="202"/>
      <c r="BS270" s="202"/>
      <c r="BT270" s="202"/>
      <c r="BU270" s="202"/>
      <c r="BV270" s="202"/>
      <c r="BW270" s="202"/>
      <c r="BX270" s="202"/>
      <c r="BY270" s="202"/>
      <c r="BZ270" s="202"/>
      <c r="CA270" s="202"/>
      <c r="CB270" s="202"/>
      <c r="CC270" s="202"/>
      <c r="CD270" s="202"/>
      <c r="CE270" s="202"/>
      <c r="CF270" s="202"/>
      <c r="CG270" s="202"/>
      <c r="CH270" s="202"/>
      <c r="CI270" s="202"/>
      <c r="CJ270" s="202"/>
      <c r="CK270" s="202"/>
      <c r="CL270" s="202"/>
      <c r="CM270" s="202"/>
      <c r="CN270" s="202"/>
      <c r="CO270" s="202"/>
      <c r="CP270" s="202"/>
      <c r="CQ270" s="202"/>
      <c r="CR270" s="202"/>
      <c r="CS270" s="202"/>
      <c r="CT270" s="202"/>
      <c r="CU270" s="202"/>
      <c r="CV270" s="202"/>
      <c r="CW270" s="202"/>
      <c r="CX270" s="202"/>
      <c r="CY270" s="202"/>
      <c r="CZ270" s="202"/>
      <c r="DA270" s="202"/>
      <c r="DB270" s="202"/>
      <c r="DC270" s="202"/>
      <c r="DD270" s="202"/>
      <c r="DE270" s="202"/>
      <c r="DF270" s="202"/>
      <c r="DG270" s="202"/>
      <c r="DH270" s="202"/>
      <c r="DI270" s="202"/>
      <c r="DJ270" s="202"/>
      <c r="DK270" s="202"/>
      <c r="DL270" s="202"/>
      <c r="DM270" s="202"/>
      <c r="DN270" s="202"/>
      <c r="DO270" s="202"/>
      <c r="DP270" s="202"/>
      <c r="DQ270" s="202"/>
      <c r="DR270" s="202"/>
      <c r="DS270" s="202"/>
      <c r="DT270" s="202"/>
      <c r="DU270" s="202"/>
      <c r="DV270" s="202"/>
      <c r="DW270" s="202"/>
      <c r="DX270" s="202"/>
      <c r="DY270" s="202"/>
      <c r="DZ270" s="202"/>
      <c r="EA270" s="202"/>
      <c r="EB270" s="202"/>
      <c r="EC270" s="202"/>
      <c r="ED270" s="202"/>
      <c r="EE270" s="202"/>
      <c r="EF270" s="202"/>
      <c r="EG270" s="202"/>
      <c r="EH270" s="202"/>
      <c r="EI270" s="202"/>
      <c r="EJ270" s="202"/>
      <c r="EK270" s="202"/>
      <c r="EL270" s="202"/>
      <c r="EM270" s="202"/>
      <c r="EN270" s="202"/>
      <c r="EO270" s="202"/>
      <c r="EP270" s="202"/>
      <c r="EQ270" s="202"/>
      <c r="ER270" s="202"/>
      <c r="ES270" s="202"/>
      <c r="ET270" s="202"/>
      <c r="EU270" s="202"/>
      <c r="EV270" s="202"/>
      <c r="EW270" s="202"/>
      <c r="EX270" s="202"/>
      <c r="EY270" s="202"/>
      <c r="EZ270" s="202"/>
      <c r="FA270" s="202"/>
      <c r="FB270" s="202"/>
      <c r="FC270" s="202"/>
      <c r="FD270" s="202"/>
      <c r="FE270" s="202"/>
      <c r="FF270" s="202"/>
      <c r="FG270" s="202"/>
      <c r="FH270" s="202"/>
      <c r="FI270" s="202"/>
      <c r="FJ270" s="202"/>
      <c r="FK270" s="202"/>
      <c r="FL270" s="202"/>
      <c r="FM270" s="202"/>
      <c r="FN270" s="202"/>
      <c r="FO270" s="202"/>
      <c r="FP270" s="202"/>
      <c r="FQ270" s="202"/>
      <c r="FR270" s="202"/>
      <c r="FS270" s="202"/>
      <c r="FT270" s="202"/>
      <c r="FU270" s="202"/>
      <c r="FV270" s="202"/>
      <c r="FW270" s="202"/>
      <c r="FX270" s="202"/>
      <c r="FY270" s="202"/>
      <c r="FZ270" s="202"/>
      <c r="GA270" s="202"/>
      <c r="GB270" s="202"/>
    </row>
    <row r="271" spans="1:184" x14ac:dyDescent="0.2">
      <c r="A271" s="205" t="str">
        <f t="shared" si="4"/>
        <v/>
      </c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  <c r="BF271" s="202"/>
      <c r="BG271" s="202"/>
      <c r="BH271" s="202"/>
      <c r="BI271" s="202"/>
      <c r="BJ271" s="202"/>
      <c r="BK271" s="202"/>
      <c r="BL271" s="202"/>
      <c r="BM271" s="202"/>
      <c r="BN271" s="202"/>
      <c r="BO271" s="202"/>
      <c r="BP271" s="202"/>
      <c r="BQ271" s="202"/>
      <c r="BR271" s="202"/>
      <c r="BS271" s="202"/>
      <c r="BT271" s="202"/>
      <c r="BU271" s="202"/>
      <c r="BV271" s="202"/>
      <c r="BW271" s="202"/>
      <c r="BX271" s="202"/>
      <c r="BY271" s="202"/>
      <c r="BZ271" s="202"/>
      <c r="CA271" s="202"/>
      <c r="CB271" s="202"/>
      <c r="CC271" s="202"/>
      <c r="CD271" s="202"/>
      <c r="CE271" s="202"/>
      <c r="CF271" s="202"/>
      <c r="CG271" s="202"/>
      <c r="CH271" s="202"/>
      <c r="CI271" s="202"/>
      <c r="CJ271" s="202"/>
      <c r="CK271" s="202"/>
      <c r="CL271" s="202"/>
      <c r="CM271" s="202"/>
      <c r="CN271" s="202"/>
      <c r="CO271" s="202"/>
      <c r="CP271" s="202"/>
      <c r="CQ271" s="202"/>
      <c r="CR271" s="202"/>
      <c r="CS271" s="202"/>
      <c r="CT271" s="202"/>
      <c r="CU271" s="202"/>
      <c r="CV271" s="202"/>
      <c r="CW271" s="202"/>
      <c r="CX271" s="202"/>
      <c r="CY271" s="202"/>
      <c r="CZ271" s="202"/>
      <c r="DA271" s="202"/>
      <c r="DB271" s="202"/>
      <c r="DC271" s="202"/>
      <c r="DD271" s="202"/>
      <c r="DE271" s="202"/>
      <c r="DF271" s="202"/>
      <c r="DG271" s="202"/>
      <c r="DH271" s="202"/>
      <c r="DI271" s="202"/>
      <c r="DJ271" s="202"/>
      <c r="DK271" s="202"/>
      <c r="DL271" s="202"/>
      <c r="DM271" s="202"/>
      <c r="DN271" s="202"/>
      <c r="DO271" s="202"/>
      <c r="DP271" s="202"/>
      <c r="DQ271" s="202"/>
      <c r="DR271" s="202"/>
      <c r="DS271" s="202"/>
      <c r="DT271" s="202"/>
      <c r="DU271" s="202"/>
      <c r="DV271" s="202"/>
      <c r="DW271" s="202"/>
      <c r="DX271" s="202"/>
      <c r="DY271" s="202"/>
      <c r="DZ271" s="202"/>
      <c r="EA271" s="202"/>
      <c r="EB271" s="202"/>
      <c r="EC271" s="202"/>
      <c r="ED271" s="202"/>
      <c r="EE271" s="202"/>
      <c r="EF271" s="202"/>
      <c r="EG271" s="202"/>
      <c r="EH271" s="202"/>
      <c r="EI271" s="202"/>
      <c r="EJ271" s="202"/>
      <c r="EK271" s="202"/>
      <c r="EL271" s="202"/>
      <c r="EM271" s="202"/>
      <c r="EN271" s="202"/>
      <c r="EO271" s="202"/>
      <c r="EP271" s="202"/>
      <c r="EQ271" s="202"/>
      <c r="ER271" s="202"/>
      <c r="ES271" s="202"/>
      <c r="ET271" s="202"/>
      <c r="EU271" s="202"/>
      <c r="EV271" s="202"/>
      <c r="EW271" s="202"/>
      <c r="EX271" s="202"/>
      <c r="EY271" s="202"/>
      <c r="EZ271" s="202"/>
      <c r="FA271" s="202"/>
      <c r="FB271" s="202"/>
      <c r="FC271" s="202"/>
      <c r="FD271" s="202"/>
      <c r="FE271" s="202"/>
      <c r="FF271" s="202"/>
      <c r="FG271" s="202"/>
      <c r="FH271" s="202"/>
      <c r="FI271" s="202"/>
      <c r="FJ271" s="202"/>
      <c r="FK271" s="202"/>
      <c r="FL271" s="202"/>
      <c r="FM271" s="202"/>
      <c r="FN271" s="202"/>
      <c r="FO271" s="202"/>
      <c r="FP271" s="202"/>
      <c r="FQ271" s="202"/>
      <c r="FR271" s="202"/>
      <c r="FS271" s="202"/>
      <c r="FT271" s="202"/>
      <c r="FU271" s="202"/>
      <c r="FV271" s="202"/>
      <c r="FW271" s="202"/>
      <c r="FX271" s="202"/>
      <c r="FY271" s="202"/>
      <c r="FZ271" s="202"/>
      <c r="GA271" s="202"/>
      <c r="GB271" s="202"/>
    </row>
    <row r="272" spans="1:184" x14ac:dyDescent="0.2">
      <c r="A272" s="205" t="str">
        <f t="shared" si="4"/>
        <v/>
      </c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  <c r="BF272" s="202"/>
      <c r="BG272" s="202"/>
      <c r="BH272" s="202"/>
      <c r="BI272" s="202"/>
      <c r="BJ272" s="202"/>
      <c r="BK272" s="202"/>
      <c r="BL272" s="202"/>
      <c r="BM272" s="202"/>
      <c r="BN272" s="202"/>
      <c r="BO272" s="202"/>
      <c r="BP272" s="202"/>
      <c r="BQ272" s="202"/>
      <c r="BR272" s="202"/>
      <c r="BS272" s="202"/>
      <c r="BT272" s="202"/>
      <c r="BU272" s="202"/>
      <c r="BV272" s="202"/>
      <c r="BW272" s="202"/>
      <c r="BX272" s="202"/>
      <c r="BY272" s="202"/>
      <c r="BZ272" s="202"/>
      <c r="CA272" s="202"/>
      <c r="CB272" s="202"/>
      <c r="CC272" s="202"/>
      <c r="CD272" s="202"/>
      <c r="CE272" s="202"/>
      <c r="CF272" s="202"/>
      <c r="CG272" s="202"/>
      <c r="CH272" s="202"/>
      <c r="CI272" s="202"/>
      <c r="CJ272" s="202"/>
      <c r="CK272" s="202"/>
      <c r="CL272" s="202"/>
      <c r="CM272" s="202"/>
      <c r="CN272" s="202"/>
      <c r="CO272" s="202"/>
      <c r="CP272" s="202"/>
      <c r="CQ272" s="202"/>
      <c r="CR272" s="202"/>
      <c r="CS272" s="202"/>
      <c r="CT272" s="202"/>
      <c r="CU272" s="202"/>
      <c r="CV272" s="202"/>
      <c r="CW272" s="202"/>
      <c r="CX272" s="202"/>
      <c r="CY272" s="202"/>
      <c r="CZ272" s="202"/>
      <c r="DA272" s="202"/>
      <c r="DB272" s="202"/>
      <c r="DC272" s="202"/>
      <c r="DD272" s="202"/>
      <c r="DE272" s="202"/>
      <c r="DF272" s="202"/>
      <c r="DG272" s="202"/>
      <c r="DH272" s="202"/>
      <c r="DI272" s="202"/>
      <c r="DJ272" s="202"/>
      <c r="DK272" s="202"/>
      <c r="DL272" s="202"/>
      <c r="DM272" s="202"/>
      <c r="DN272" s="202"/>
      <c r="DO272" s="202"/>
      <c r="DP272" s="202"/>
      <c r="DQ272" s="202"/>
      <c r="DR272" s="202"/>
      <c r="DS272" s="202"/>
      <c r="DT272" s="202"/>
      <c r="DU272" s="202"/>
      <c r="DV272" s="202"/>
      <c r="DW272" s="202"/>
      <c r="DX272" s="202"/>
      <c r="DY272" s="202"/>
      <c r="DZ272" s="202"/>
      <c r="EA272" s="202"/>
      <c r="EB272" s="202"/>
      <c r="EC272" s="202"/>
      <c r="ED272" s="202"/>
      <c r="EE272" s="202"/>
      <c r="EF272" s="202"/>
      <c r="EG272" s="202"/>
      <c r="EH272" s="202"/>
      <c r="EI272" s="202"/>
      <c r="EJ272" s="202"/>
      <c r="EK272" s="202"/>
      <c r="EL272" s="202"/>
      <c r="EM272" s="202"/>
      <c r="EN272" s="202"/>
      <c r="EO272" s="202"/>
      <c r="EP272" s="202"/>
      <c r="EQ272" s="202"/>
      <c r="ER272" s="202"/>
      <c r="ES272" s="202"/>
      <c r="ET272" s="202"/>
      <c r="EU272" s="202"/>
      <c r="EV272" s="202"/>
      <c r="EW272" s="202"/>
      <c r="EX272" s="202"/>
      <c r="EY272" s="202"/>
      <c r="EZ272" s="202"/>
      <c r="FA272" s="202"/>
      <c r="FB272" s="202"/>
      <c r="FC272" s="202"/>
      <c r="FD272" s="202"/>
      <c r="FE272" s="202"/>
      <c r="FF272" s="202"/>
      <c r="FG272" s="202"/>
      <c r="FH272" s="202"/>
      <c r="FI272" s="202"/>
      <c r="FJ272" s="202"/>
      <c r="FK272" s="202"/>
      <c r="FL272" s="202"/>
      <c r="FM272" s="202"/>
      <c r="FN272" s="202"/>
      <c r="FO272" s="202"/>
      <c r="FP272" s="202"/>
      <c r="FQ272" s="202"/>
      <c r="FR272" s="202"/>
      <c r="FS272" s="202"/>
      <c r="FT272" s="202"/>
      <c r="FU272" s="202"/>
      <c r="FV272" s="202"/>
      <c r="FW272" s="202"/>
      <c r="FX272" s="202"/>
      <c r="FY272" s="202"/>
      <c r="FZ272" s="202"/>
      <c r="GA272" s="202"/>
      <c r="GB272" s="202"/>
    </row>
    <row r="273" spans="1:184" x14ac:dyDescent="0.2">
      <c r="A273" s="205" t="str">
        <f t="shared" si="4"/>
        <v/>
      </c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  <c r="BF273" s="202"/>
      <c r="BG273" s="202"/>
      <c r="BH273" s="202"/>
      <c r="BI273" s="202"/>
      <c r="BJ273" s="202"/>
      <c r="BK273" s="202"/>
      <c r="BL273" s="202"/>
      <c r="BM273" s="202"/>
      <c r="BN273" s="202"/>
      <c r="BO273" s="202"/>
      <c r="BP273" s="202"/>
      <c r="BQ273" s="202"/>
      <c r="BR273" s="202"/>
      <c r="BS273" s="202"/>
      <c r="BT273" s="202"/>
      <c r="BU273" s="202"/>
      <c r="BV273" s="202"/>
      <c r="BW273" s="202"/>
      <c r="BX273" s="202"/>
      <c r="BY273" s="202"/>
      <c r="BZ273" s="202"/>
      <c r="CA273" s="202"/>
      <c r="CB273" s="202"/>
      <c r="CC273" s="202"/>
      <c r="CD273" s="202"/>
      <c r="CE273" s="202"/>
      <c r="CF273" s="202"/>
      <c r="CG273" s="202"/>
      <c r="CH273" s="202"/>
      <c r="CI273" s="202"/>
      <c r="CJ273" s="202"/>
      <c r="CK273" s="202"/>
      <c r="CL273" s="202"/>
      <c r="CM273" s="202"/>
      <c r="CN273" s="202"/>
      <c r="CO273" s="202"/>
      <c r="CP273" s="202"/>
      <c r="CQ273" s="202"/>
      <c r="CR273" s="202"/>
      <c r="CS273" s="202"/>
      <c r="CT273" s="202"/>
      <c r="CU273" s="202"/>
      <c r="CV273" s="202"/>
      <c r="CW273" s="202"/>
      <c r="CX273" s="202"/>
      <c r="CY273" s="202"/>
      <c r="CZ273" s="202"/>
      <c r="DA273" s="202"/>
      <c r="DB273" s="202"/>
      <c r="DC273" s="202"/>
      <c r="DD273" s="202"/>
      <c r="DE273" s="202"/>
      <c r="DF273" s="202"/>
      <c r="DG273" s="202"/>
      <c r="DH273" s="202"/>
      <c r="DI273" s="202"/>
      <c r="DJ273" s="202"/>
      <c r="DK273" s="202"/>
      <c r="DL273" s="202"/>
      <c r="DM273" s="202"/>
      <c r="DN273" s="202"/>
      <c r="DO273" s="202"/>
      <c r="DP273" s="202"/>
      <c r="DQ273" s="202"/>
      <c r="DR273" s="202"/>
      <c r="DS273" s="202"/>
      <c r="DT273" s="202"/>
      <c r="DU273" s="202"/>
      <c r="DV273" s="202"/>
      <c r="DW273" s="202"/>
      <c r="DX273" s="202"/>
      <c r="DY273" s="202"/>
      <c r="DZ273" s="202"/>
      <c r="EA273" s="202"/>
      <c r="EB273" s="202"/>
      <c r="EC273" s="202"/>
      <c r="ED273" s="202"/>
      <c r="EE273" s="202"/>
      <c r="EF273" s="202"/>
      <c r="EG273" s="202"/>
      <c r="EH273" s="202"/>
      <c r="EI273" s="202"/>
      <c r="EJ273" s="202"/>
      <c r="EK273" s="202"/>
      <c r="EL273" s="202"/>
      <c r="EM273" s="202"/>
      <c r="EN273" s="202"/>
      <c r="EO273" s="202"/>
      <c r="EP273" s="202"/>
      <c r="EQ273" s="202"/>
      <c r="ER273" s="202"/>
      <c r="ES273" s="202"/>
      <c r="ET273" s="202"/>
      <c r="EU273" s="202"/>
      <c r="EV273" s="202"/>
      <c r="EW273" s="202"/>
      <c r="EX273" s="202"/>
      <c r="EY273" s="202"/>
      <c r="EZ273" s="202"/>
      <c r="FA273" s="202"/>
      <c r="FB273" s="202"/>
      <c r="FC273" s="202"/>
      <c r="FD273" s="202"/>
      <c r="FE273" s="202"/>
      <c r="FF273" s="202"/>
      <c r="FG273" s="202"/>
      <c r="FH273" s="202"/>
      <c r="FI273" s="202"/>
      <c r="FJ273" s="202"/>
      <c r="FK273" s="202"/>
      <c r="FL273" s="202"/>
      <c r="FM273" s="202"/>
      <c r="FN273" s="202"/>
      <c r="FO273" s="202"/>
      <c r="FP273" s="202"/>
      <c r="FQ273" s="202"/>
      <c r="FR273" s="202"/>
      <c r="FS273" s="202"/>
      <c r="FT273" s="202"/>
      <c r="FU273" s="202"/>
      <c r="FV273" s="202"/>
      <c r="FW273" s="202"/>
      <c r="FX273" s="202"/>
      <c r="FY273" s="202"/>
      <c r="FZ273" s="202"/>
      <c r="GA273" s="202"/>
      <c r="GB273" s="202"/>
    </row>
    <row r="274" spans="1:184" x14ac:dyDescent="0.2">
      <c r="A274" s="205" t="str">
        <f t="shared" si="4"/>
        <v/>
      </c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  <c r="BF274" s="202"/>
      <c r="BG274" s="202"/>
      <c r="BH274" s="202"/>
      <c r="BI274" s="202"/>
      <c r="BJ274" s="202"/>
      <c r="BK274" s="202"/>
      <c r="BL274" s="202"/>
      <c r="BM274" s="202"/>
      <c r="BN274" s="202"/>
      <c r="BO274" s="202"/>
      <c r="BP274" s="202"/>
      <c r="BQ274" s="202"/>
      <c r="BR274" s="202"/>
      <c r="BS274" s="202"/>
      <c r="BT274" s="202"/>
      <c r="BU274" s="202"/>
      <c r="BV274" s="202"/>
      <c r="BW274" s="202"/>
      <c r="BX274" s="202"/>
      <c r="BY274" s="202"/>
      <c r="BZ274" s="202"/>
      <c r="CA274" s="202"/>
      <c r="CB274" s="202"/>
      <c r="CC274" s="202"/>
      <c r="CD274" s="202"/>
      <c r="CE274" s="202"/>
      <c r="CF274" s="202"/>
      <c r="CG274" s="202"/>
      <c r="CH274" s="202"/>
      <c r="CI274" s="202"/>
      <c r="CJ274" s="202"/>
      <c r="CK274" s="202"/>
      <c r="CL274" s="202"/>
      <c r="CM274" s="202"/>
      <c r="CN274" s="202"/>
      <c r="CO274" s="202"/>
      <c r="CP274" s="202"/>
      <c r="CQ274" s="202"/>
      <c r="CR274" s="202"/>
      <c r="CS274" s="202"/>
      <c r="CT274" s="202"/>
      <c r="CU274" s="202"/>
      <c r="CV274" s="202"/>
      <c r="CW274" s="202"/>
      <c r="CX274" s="202"/>
      <c r="CY274" s="202"/>
      <c r="CZ274" s="202"/>
      <c r="DA274" s="202"/>
      <c r="DB274" s="202"/>
      <c r="DC274" s="202"/>
      <c r="DD274" s="202"/>
      <c r="DE274" s="202"/>
      <c r="DF274" s="202"/>
      <c r="DG274" s="202"/>
      <c r="DH274" s="202"/>
      <c r="DI274" s="202"/>
      <c r="DJ274" s="202"/>
      <c r="DK274" s="202"/>
      <c r="DL274" s="202"/>
      <c r="DM274" s="202"/>
      <c r="DN274" s="202"/>
      <c r="DO274" s="202"/>
      <c r="DP274" s="202"/>
      <c r="DQ274" s="202"/>
      <c r="DR274" s="202"/>
      <c r="DS274" s="202"/>
      <c r="DT274" s="202"/>
      <c r="DU274" s="202"/>
      <c r="DV274" s="202"/>
      <c r="DW274" s="202"/>
      <c r="DX274" s="202"/>
      <c r="DY274" s="202"/>
      <c r="DZ274" s="202"/>
      <c r="EA274" s="202"/>
      <c r="EB274" s="202"/>
      <c r="EC274" s="202"/>
      <c r="ED274" s="202"/>
      <c r="EE274" s="202"/>
      <c r="EF274" s="202"/>
      <c r="EG274" s="202"/>
      <c r="EH274" s="202"/>
      <c r="EI274" s="202"/>
      <c r="EJ274" s="202"/>
      <c r="EK274" s="202"/>
      <c r="EL274" s="202"/>
      <c r="EM274" s="202"/>
      <c r="EN274" s="202"/>
      <c r="EO274" s="202"/>
      <c r="EP274" s="202"/>
      <c r="EQ274" s="202"/>
      <c r="ER274" s="202"/>
      <c r="ES274" s="202"/>
      <c r="ET274" s="202"/>
      <c r="EU274" s="202"/>
      <c r="EV274" s="202"/>
      <c r="EW274" s="202"/>
      <c r="EX274" s="202"/>
      <c r="EY274" s="202"/>
      <c r="EZ274" s="202"/>
      <c r="FA274" s="202"/>
      <c r="FB274" s="202"/>
      <c r="FC274" s="202"/>
      <c r="FD274" s="202"/>
      <c r="FE274" s="202"/>
      <c r="FF274" s="202"/>
      <c r="FG274" s="202"/>
      <c r="FH274" s="202"/>
      <c r="FI274" s="202"/>
      <c r="FJ274" s="202"/>
      <c r="FK274" s="202"/>
      <c r="FL274" s="202"/>
      <c r="FM274" s="202"/>
      <c r="FN274" s="202"/>
      <c r="FO274" s="202"/>
      <c r="FP274" s="202"/>
      <c r="FQ274" s="202"/>
      <c r="FR274" s="202"/>
      <c r="FS274" s="202"/>
      <c r="FT274" s="202"/>
      <c r="FU274" s="202"/>
      <c r="FV274" s="202"/>
      <c r="FW274" s="202"/>
      <c r="FX274" s="202"/>
      <c r="FY274" s="202"/>
      <c r="FZ274" s="202"/>
      <c r="GA274" s="202"/>
      <c r="GB274" s="202"/>
    </row>
    <row r="275" spans="1:184" x14ac:dyDescent="0.2">
      <c r="A275" s="205" t="str">
        <f t="shared" si="4"/>
        <v/>
      </c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  <c r="BF275" s="202"/>
      <c r="BG275" s="202"/>
      <c r="BH275" s="202"/>
      <c r="BI275" s="202"/>
      <c r="BJ275" s="202"/>
      <c r="BK275" s="202"/>
      <c r="BL275" s="202"/>
      <c r="BM275" s="202"/>
      <c r="BN275" s="202"/>
      <c r="BO275" s="202"/>
      <c r="BP275" s="202"/>
      <c r="BQ275" s="202"/>
      <c r="BR275" s="202"/>
      <c r="BS275" s="202"/>
      <c r="BT275" s="202"/>
      <c r="BU275" s="202"/>
      <c r="BV275" s="202"/>
      <c r="BW275" s="202"/>
      <c r="BX275" s="202"/>
      <c r="BY275" s="202"/>
      <c r="BZ275" s="202"/>
      <c r="CA275" s="202"/>
      <c r="CB275" s="202"/>
      <c r="CC275" s="202"/>
      <c r="CD275" s="202"/>
      <c r="CE275" s="202"/>
      <c r="CF275" s="202"/>
      <c r="CG275" s="202"/>
      <c r="CH275" s="202"/>
      <c r="CI275" s="202"/>
      <c r="CJ275" s="202"/>
      <c r="CK275" s="202"/>
      <c r="CL275" s="202"/>
      <c r="CM275" s="202"/>
      <c r="CN275" s="202"/>
      <c r="CO275" s="202"/>
      <c r="CP275" s="202"/>
      <c r="CQ275" s="202"/>
      <c r="CR275" s="202"/>
      <c r="CS275" s="202"/>
      <c r="CT275" s="202"/>
      <c r="CU275" s="202"/>
      <c r="CV275" s="202"/>
      <c r="CW275" s="202"/>
      <c r="CX275" s="202"/>
      <c r="CY275" s="202"/>
      <c r="CZ275" s="202"/>
      <c r="DA275" s="202"/>
      <c r="DB275" s="202"/>
      <c r="DC275" s="202"/>
      <c r="DD275" s="202"/>
      <c r="DE275" s="202"/>
      <c r="DF275" s="202"/>
      <c r="DG275" s="202"/>
      <c r="DH275" s="202"/>
      <c r="DI275" s="202"/>
      <c r="DJ275" s="202"/>
      <c r="DK275" s="202"/>
      <c r="DL275" s="202"/>
      <c r="DM275" s="202"/>
      <c r="DN275" s="202"/>
      <c r="DO275" s="202"/>
      <c r="DP275" s="202"/>
      <c r="DQ275" s="202"/>
      <c r="DR275" s="202"/>
      <c r="DS275" s="202"/>
      <c r="DT275" s="202"/>
      <c r="DU275" s="202"/>
      <c r="DV275" s="202"/>
      <c r="DW275" s="202"/>
      <c r="DX275" s="202"/>
      <c r="DY275" s="202"/>
      <c r="DZ275" s="202"/>
      <c r="EA275" s="202"/>
      <c r="EB275" s="202"/>
      <c r="EC275" s="202"/>
      <c r="ED275" s="202"/>
      <c r="EE275" s="202"/>
      <c r="EF275" s="202"/>
      <c r="EG275" s="202"/>
      <c r="EH275" s="202"/>
      <c r="EI275" s="202"/>
      <c r="EJ275" s="202"/>
      <c r="EK275" s="202"/>
      <c r="EL275" s="202"/>
      <c r="EM275" s="202"/>
      <c r="EN275" s="202"/>
      <c r="EO275" s="202"/>
      <c r="EP275" s="202"/>
      <c r="EQ275" s="202"/>
      <c r="ER275" s="202"/>
      <c r="ES275" s="202"/>
      <c r="ET275" s="202"/>
      <c r="EU275" s="202"/>
      <c r="EV275" s="202"/>
      <c r="EW275" s="202"/>
      <c r="EX275" s="202"/>
      <c r="EY275" s="202"/>
      <c r="EZ275" s="202"/>
      <c r="FA275" s="202"/>
      <c r="FB275" s="202"/>
      <c r="FC275" s="202"/>
      <c r="FD275" s="202"/>
      <c r="FE275" s="202"/>
      <c r="FF275" s="202"/>
      <c r="FG275" s="202"/>
      <c r="FH275" s="202"/>
      <c r="FI275" s="202"/>
      <c r="FJ275" s="202"/>
      <c r="FK275" s="202"/>
      <c r="FL275" s="202"/>
      <c r="FM275" s="202"/>
      <c r="FN275" s="202"/>
      <c r="FO275" s="202"/>
      <c r="FP275" s="202"/>
      <c r="FQ275" s="202"/>
      <c r="FR275" s="202"/>
      <c r="FS275" s="202"/>
      <c r="FT275" s="202"/>
      <c r="FU275" s="202"/>
      <c r="FV275" s="202"/>
      <c r="FW275" s="202"/>
      <c r="FX275" s="202"/>
      <c r="FY275" s="202"/>
      <c r="FZ275" s="202"/>
      <c r="GA275" s="202"/>
      <c r="GB275" s="202"/>
    </row>
    <row r="276" spans="1:184" x14ac:dyDescent="0.2">
      <c r="A276" s="205" t="str">
        <f t="shared" si="4"/>
        <v/>
      </c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  <c r="BF276" s="202"/>
      <c r="BG276" s="202"/>
      <c r="BH276" s="202"/>
      <c r="BI276" s="202"/>
      <c r="BJ276" s="202"/>
      <c r="BK276" s="202"/>
      <c r="BL276" s="202"/>
      <c r="BM276" s="202"/>
      <c r="BN276" s="202"/>
      <c r="BO276" s="202"/>
      <c r="BP276" s="202"/>
      <c r="BQ276" s="202"/>
      <c r="BR276" s="202"/>
      <c r="BS276" s="202"/>
      <c r="BT276" s="202"/>
      <c r="BU276" s="202"/>
      <c r="BV276" s="202"/>
      <c r="BW276" s="202"/>
      <c r="BX276" s="202"/>
      <c r="BY276" s="202"/>
      <c r="BZ276" s="202"/>
      <c r="CA276" s="202"/>
      <c r="CB276" s="202"/>
      <c r="CC276" s="202"/>
      <c r="CD276" s="202"/>
      <c r="CE276" s="202"/>
      <c r="CF276" s="202"/>
      <c r="CG276" s="202"/>
      <c r="CH276" s="202"/>
      <c r="CI276" s="202"/>
      <c r="CJ276" s="202"/>
      <c r="CK276" s="202"/>
      <c r="CL276" s="202"/>
      <c r="CM276" s="202"/>
      <c r="CN276" s="202"/>
      <c r="CO276" s="202"/>
      <c r="CP276" s="202"/>
      <c r="CQ276" s="202"/>
      <c r="CR276" s="202"/>
      <c r="CS276" s="202"/>
      <c r="CT276" s="202"/>
      <c r="CU276" s="202"/>
      <c r="CV276" s="202"/>
      <c r="CW276" s="202"/>
      <c r="CX276" s="202"/>
      <c r="CY276" s="202"/>
      <c r="CZ276" s="202"/>
      <c r="DA276" s="202"/>
      <c r="DB276" s="202"/>
      <c r="DC276" s="202"/>
      <c r="DD276" s="202"/>
      <c r="DE276" s="202"/>
      <c r="DF276" s="202"/>
      <c r="DG276" s="202"/>
      <c r="DH276" s="202"/>
      <c r="DI276" s="202"/>
      <c r="DJ276" s="202"/>
      <c r="DK276" s="202"/>
      <c r="DL276" s="202"/>
      <c r="DM276" s="202"/>
      <c r="DN276" s="202"/>
      <c r="DO276" s="202"/>
      <c r="DP276" s="202"/>
      <c r="DQ276" s="202"/>
      <c r="DR276" s="202"/>
      <c r="DS276" s="202"/>
      <c r="DT276" s="202"/>
      <c r="DU276" s="202"/>
      <c r="DV276" s="202"/>
      <c r="DW276" s="202"/>
      <c r="DX276" s="202"/>
      <c r="DY276" s="202"/>
      <c r="DZ276" s="202"/>
      <c r="EA276" s="202"/>
      <c r="EB276" s="202"/>
      <c r="EC276" s="202"/>
      <c r="ED276" s="202"/>
      <c r="EE276" s="202"/>
      <c r="EF276" s="202"/>
      <c r="EG276" s="202"/>
      <c r="EH276" s="202"/>
      <c r="EI276" s="202"/>
      <c r="EJ276" s="202"/>
      <c r="EK276" s="202"/>
      <c r="EL276" s="202"/>
      <c r="EM276" s="202"/>
      <c r="EN276" s="202"/>
      <c r="EO276" s="202"/>
      <c r="EP276" s="202"/>
      <c r="EQ276" s="202"/>
      <c r="ER276" s="202"/>
      <c r="ES276" s="202"/>
      <c r="ET276" s="202"/>
      <c r="EU276" s="202"/>
      <c r="EV276" s="202"/>
      <c r="EW276" s="202"/>
      <c r="EX276" s="202"/>
      <c r="EY276" s="202"/>
      <c r="EZ276" s="202"/>
      <c r="FA276" s="202"/>
      <c r="FB276" s="202"/>
      <c r="FC276" s="202"/>
      <c r="FD276" s="202"/>
      <c r="FE276" s="202"/>
      <c r="FF276" s="202"/>
      <c r="FG276" s="202"/>
      <c r="FH276" s="202"/>
      <c r="FI276" s="202"/>
      <c r="FJ276" s="202"/>
      <c r="FK276" s="202"/>
      <c r="FL276" s="202"/>
      <c r="FM276" s="202"/>
      <c r="FN276" s="202"/>
      <c r="FO276" s="202"/>
      <c r="FP276" s="202"/>
      <c r="FQ276" s="202"/>
      <c r="FR276" s="202"/>
      <c r="FS276" s="202"/>
      <c r="FT276" s="202"/>
      <c r="FU276" s="202"/>
      <c r="FV276" s="202"/>
      <c r="FW276" s="202"/>
      <c r="FX276" s="202"/>
      <c r="FY276" s="202"/>
      <c r="FZ276" s="202"/>
      <c r="GA276" s="202"/>
      <c r="GB276" s="202"/>
    </row>
    <row r="277" spans="1:184" x14ac:dyDescent="0.2">
      <c r="A277" s="205" t="str">
        <f t="shared" si="4"/>
        <v/>
      </c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  <c r="BF277" s="202"/>
      <c r="BG277" s="202"/>
      <c r="BH277" s="202"/>
      <c r="BI277" s="202"/>
      <c r="BJ277" s="202"/>
      <c r="BK277" s="202"/>
      <c r="BL277" s="202"/>
      <c r="BM277" s="202"/>
      <c r="BN277" s="202"/>
      <c r="BO277" s="202"/>
      <c r="BP277" s="202"/>
      <c r="BQ277" s="202"/>
      <c r="BR277" s="202"/>
      <c r="BS277" s="202"/>
      <c r="BT277" s="202"/>
      <c r="BU277" s="202"/>
      <c r="BV277" s="202"/>
      <c r="BW277" s="202"/>
      <c r="BX277" s="202"/>
      <c r="BY277" s="202"/>
      <c r="BZ277" s="202"/>
      <c r="CA277" s="202"/>
      <c r="CB277" s="202"/>
      <c r="CC277" s="202"/>
      <c r="CD277" s="202"/>
      <c r="CE277" s="202"/>
      <c r="CF277" s="202"/>
      <c r="CG277" s="202"/>
      <c r="CH277" s="202"/>
      <c r="CI277" s="202"/>
      <c r="CJ277" s="202"/>
      <c r="CK277" s="202"/>
      <c r="CL277" s="202"/>
      <c r="CM277" s="202"/>
      <c r="CN277" s="202"/>
      <c r="CO277" s="202"/>
      <c r="CP277" s="202"/>
      <c r="CQ277" s="202"/>
      <c r="CR277" s="202"/>
      <c r="CS277" s="202"/>
      <c r="CT277" s="202"/>
      <c r="CU277" s="202"/>
      <c r="CV277" s="202"/>
      <c r="CW277" s="202"/>
      <c r="CX277" s="202"/>
      <c r="CY277" s="202"/>
      <c r="CZ277" s="202"/>
      <c r="DA277" s="202"/>
      <c r="DB277" s="202"/>
      <c r="DC277" s="202"/>
      <c r="DD277" s="202"/>
      <c r="DE277" s="202"/>
      <c r="DF277" s="202"/>
      <c r="DG277" s="202"/>
      <c r="DH277" s="202"/>
      <c r="DI277" s="202"/>
      <c r="DJ277" s="202"/>
      <c r="DK277" s="202"/>
      <c r="DL277" s="202"/>
      <c r="DM277" s="202"/>
      <c r="DN277" s="202"/>
      <c r="DO277" s="202"/>
      <c r="DP277" s="202"/>
      <c r="DQ277" s="202"/>
      <c r="DR277" s="202"/>
      <c r="DS277" s="202"/>
      <c r="DT277" s="202"/>
      <c r="DU277" s="202"/>
      <c r="DV277" s="202"/>
      <c r="DW277" s="202"/>
      <c r="DX277" s="202"/>
      <c r="DY277" s="202"/>
      <c r="DZ277" s="202"/>
      <c r="EA277" s="202"/>
      <c r="EB277" s="202"/>
      <c r="EC277" s="202"/>
      <c r="ED277" s="202"/>
      <c r="EE277" s="202"/>
      <c r="EF277" s="202"/>
      <c r="EG277" s="202"/>
      <c r="EH277" s="202"/>
      <c r="EI277" s="202"/>
      <c r="EJ277" s="202"/>
      <c r="EK277" s="202"/>
      <c r="EL277" s="202"/>
      <c r="EM277" s="202"/>
      <c r="EN277" s="202"/>
      <c r="EO277" s="202"/>
      <c r="EP277" s="202"/>
      <c r="EQ277" s="202"/>
      <c r="ER277" s="202"/>
      <c r="ES277" s="202"/>
      <c r="ET277" s="202"/>
      <c r="EU277" s="202"/>
      <c r="EV277" s="202"/>
      <c r="EW277" s="202"/>
      <c r="EX277" s="202"/>
      <c r="EY277" s="202"/>
      <c r="EZ277" s="202"/>
      <c r="FA277" s="202"/>
      <c r="FB277" s="202"/>
      <c r="FC277" s="202"/>
      <c r="FD277" s="202"/>
      <c r="FE277" s="202"/>
      <c r="FF277" s="202"/>
      <c r="FG277" s="202"/>
      <c r="FH277" s="202"/>
      <c r="FI277" s="202"/>
      <c r="FJ277" s="202"/>
      <c r="FK277" s="202"/>
      <c r="FL277" s="202"/>
      <c r="FM277" s="202"/>
      <c r="FN277" s="202"/>
      <c r="FO277" s="202"/>
      <c r="FP277" s="202"/>
      <c r="FQ277" s="202"/>
      <c r="FR277" s="202"/>
      <c r="FS277" s="202"/>
      <c r="FT277" s="202"/>
      <c r="FU277" s="202"/>
      <c r="FV277" s="202"/>
      <c r="FW277" s="202"/>
      <c r="FX277" s="202"/>
      <c r="FY277" s="202"/>
      <c r="FZ277" s="202"/>
      <c r="GA277" s="202"/>
      <c r="GB277" s="202"/>
    </row>
    <row r="278" spans="1:184" x14ac:dyDescent="0.2">
      <c r="A278" s="205" t="str">
        <f t="shared" si="4"/>
        <v/>
      </c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  <c r="BF278" s="202"/>
      <c r="BG278" s="202"/>
      <c r="BH278" s="202"/>
      <c r="BI278" s="202"/>
      <c r="BJ278" s="202"/>
      <c r="BK278" s="202"/>
      <c r="BL278" s="202"/>
      <c r="BM278" s="202"/>
      <c r="BN278" s="202"/>
      <c r="BO278" s="202"/>
      <c r="BP278" s="202"/>
      <c r="BQ278" s="202"/>
      <c r="BR278" s="202"/>
      <c r="BS278" s="202"/>
      <c r="BT278" s="202"/>
      <c r="BU278" s="202"/>
      <c r="BV278" s="202"/>
      <c r="BW278" s="202"/>
      <c r="BX278" s="202"/>
      <c r="BY278" s="202"/>
      <c r="BZ278" s="202"/>
      <c r="CA278" s="202"/>
      <c r="CB278" s="202"/>
      <c r="CC278" s="202"/>
      <c r="CD278" s="202"/>
      <c r="CE278" s="202"/>
      <c r="CF278" s="202"/>
      <c r="CG278" s="202"/>
      <c r="CH278" s="202"/>
      <c r="CI278" s="202"/>
      <c r="CJ278" s="202"/>
      <c r="CK278" s="202"/>
      <c r="CL278" s="202"/>
      <c r="CM278" s="202"/>
      <c r="CN278" s="202"/>
      <c r="CO278" s="202"/>
      <c r="CP278" s="202"/>
      <c r="CQ278" s="202"/>
      <c r="CR278" s="202"/>
      <c r="CS278" s="202"/>
      <c r="CT278" s="202"/>
      <c r="CU278" s="202"/>
      <c r="CV278" s="202"/>
      <c r="CW278" s="202"/>
      <c r="CX278" s="202"/>
      <c r="CY278" s="202"/>
      <c r="CZ278" s="202"/>
      <c r="DA278" s="202"/>
      <c r="DB278" s="202"/>
      <c r="DC278" s="202"/>
      <c r="DD278" s="202"/>
      <c r="DE278" s="202"/>
      <c r="DF278" s="202"/>
      <c r="DG278" s="202"/>
      <c r="DH278" s="202"/>
      <c r="DI278" s="202"/>
      <c r="DJ278" s="202"/>
      <c r="DK278" s="202"/>
      <c r="DL278" s="202"/>
      <c r="DM278" s="202"/>
      <c r="DN278" s="202"/>
      <c r="DO278" s="202"/>
      <c r="DP278" s="202"/>
      <c r="DQ278" s="202"/>
      <c r="DR278" s="202"/>
      <c r="DS278" s="202"/>
      <c r="DT278" s="202"/>
      <c r="DU278" s="202"/>
      <c r="DV278" s="202"/>
      <c r="DW278" s="202"/>
      <c r="DX278" s="202"/>
      <c r="DY278" s="202"/>
      <c r="DZ278" s="202"/>
      <c r="EA278" s="202"/>
      <c r="EB278" s="202"/>
      <c r="EC278" s="202"/>
      <c r="ED278" s="202"/>
      <c r="EE278" s="202"/>
      <c r="EF278" s="202"/>
      <c r="EG278" s="202"/>
      <c r="EH278" s="202"/>
      <c r="EI278" s="202"/>
      <c r="EJ278" s="202"/>
      <c r="EK278" s="202"/>
      <c r="EL278" s="202"/>
      <c r="EM278" s="202"/>
      <c r="EN278" s="202"/>
      <c r="EO278" s="202"/>
      <c r="EP278" s="202"/>
      <c r="EQ278" s="202"/>
      <c r="ER278" s="202"/>
      <c r="ES278" s="202"/>
      <c r="ET278" s="202"/>
      <c r="EU278" s="202"/>
      <c r="EV278" s="202"/>
      <c r="EW278" s="202"/>
      <c r="EX278" s="202"/>
      <c r="EY278" s="202"/>
      <c r="EZ278" s="202"/>
      <c r="FA278" s="202"/>
      <c r="FB278" s="202"/>
      <c r="FC278" s="202"/>
      <c r="FD278" s="202"/>
      <c r="FE278" s="202"/>
      <c r="FF278" s="202"/>
      <c r="FG278" s="202"/>
      <c r="FH278" s="202"/>
      <c r="FI278" s="202"/>
      <c r="FJ278" s="202"/>
      <c r="FK278" s="202"/>
      <c r="FL278" s="202"/>
      <c r="FM278" s="202"/>
      <c r="FN278" s="202"/>
      <c r="FO278" s="202"/>
      <c r="FP278" s="202"/>
      <c r="FQ278" s="202"/>
      <c r="FR278" s="202"/>
      <c r="FS278" s="202"/>
      <c r="FT278" s="202"/>
      <c r="FU278" s="202"/>
      <c r="FV278" s="202"/>
      <c r="FW278" s="202"/>
      <c r="FX278" s="202"/>
      <c r="FY278" s="202"/>
      <c r="FZ278" s="202"/>
      <c r="GA278" s="202"/>
      <c r="GB278" s="202"/>
    </row>
    <row r="279" spans="1:184" x14ac:dyDescent="0.2">
      <c r="A279" s="205" t="str">
        <f t="shared" si="4"/>
        <v/>
      </c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  <c r="BF279" s="202"/>
      <c r="BG279" s="202"/>
      <c r="BH279" s="202"/>
      <c r="BI279" s="202"/>
      <c r="BJ279" s="202"/>
      <c r="BK279" s="202"/>
      <c r="BL279" s="202"/>
      <c r="BM279" s="202"/>
      <c r="BN279" s="202"/>
      <c r="BO279" s="202"/>
      <c r="BP279" s="202"/>
      <c r="BQ279" s="202"/>
      <c r="BR279" s="202"/>
      <c r="BS279" s="202"/>
      <c r="BT279" s="202"/>
      <c r="BU279" s="202"/>
      <c r="BV279" s="202"/>
      <c r="BW279" s="202"/>
      <c r="BX279" s="202"/>
      <c r="BY279" s="202"/>
      <c r="BZ279" s="202"/>
      <c r="CA279" s="202"/>
      <c r="CB279" s="202"/>
      <c r="CC279" s="202"/>
      <c r="CD279" s="202"/>
      <c r="CE279" s="202"/>
      <c r="CF279" s="202"/>
      <c r="CG279" s="202"/>
      <c r="CH279" s="202"/>
      <c r="CI279" s="202"/>
      <c r="CJ279" s="202"/>
      <c r="CK279" s="202"/>
      <c r="CL279" s="202"/>
      <c r="CM279" s="202"/>
      <c r="CN279" s="202"/>
      <c r="CO279" s="202"/>
      <c r="CP279" s="202"/>
      <c r="CQ279" s="202"/>
      <c r="CR279" s="202"/>
      <c r="CS279" s="202"/>
      <c r="CT279" s="202"/>
      <c r="CU279" s="202"/>
      <c r="CV279" s="202"/>
      <c r="CW279" s="202"/>
      <c r="CX279" s="202"/>
      <c r="CY279" s="202"/>
      <c r="CZ279" s="202"/>
      <c r="DA279" s="202"/>
      <c r="DB279" s="202"/>
      <c r="DC279" s="202"/>
      <c r="DD279" s="202"/>
      <c r="DE279" s="202"/>
      <c r="DF279" s="202"/>
      <c r="DG279" s="202"/>
      <c r="DH279" s="202"/>
      <c r="DI279" s="202"/>
      <c r="DJ279" s="202"/>
      <c r="DK279" s="202"/>
      <c r="DL279" s="202"/>
      <c r="DM279" s="202"/>
      <c r="DN279" s="202"/>
      <c r="DO279" s="202"/>
      <c r="DP279" s="202"/>
      <c r="DQ279" s="202"/>
      <c r="DR279" s="202"/>
      <c r="DS279" s="202"/>
      <c r="DT279" s="202"/>
      <c r="DU279" s="202"/>
      <c r="DV279" s="202"/>
      <c r="DW279" s="202"/>
      <c r="DX279" s="202"/>
      <c r="DY279" s="202"/>
      <c r="DZ279" s="202"/>
      <c r="EA279" s="202"/>
      <c r="EB279" s="202"/>
      <c r="EC279" s="202"/>
      <c r="ED279" s="202"/>
      <c r="EE279" s="202"/>
      <c r="EF279" s="202"/>
      <c r="EG279" s="202"/>
      <c r="EH279" s="202"/>
      <c r="EI279" s="202"/>
      <c r="EJ279" s="202"/>
      <c r="EK279" s="202"/>
      <c r="EL279" s="202"/>
      <c r="EM279" s="202"/>
      <c r="EN279" s="202"/>
      <c r="EO279" s="202"/>
      <c r="EP279" s="202"/>
      <c r="EQ279" s="202"/>
      <c r="ER279" s="202"/>
      <c r="ES279" s="202"/>
      <c r="ET279" s="202"/>
      <c r="EU279" s="202"/>
      <c r="EV279" s="202"/>
      <c r="EW279" s="202"/>
      <c r="EX279" s="202"/>
      <c r="EY279" s="202"/>
      <c r="EZ279" s="202"/>
      <c r="FA279" s="202"/>
      <c r="FB279" s="202"/>
      <c r="FC279" s="202"/>
      <c r="FD279" s="202"/>
      <c r="FE279" s="202"/>
      <c r="FF279" s="202"/>
      <c r="FG279" s="202"/>
      <c r="FH279" s="202"/>
      <c r="FI279" s="202"/>
      <c r="FJ279" s="202"/>
      <c r="FK279" s="202"/>
      <c r="FL279" s="202"/>
      <c r="FM279" s="202"/>
      <c r="FN279" s="202"/>
      <c r="FO279" s="202"/>
      <c r="FP279" s="202"/>
      <c r="FQ279" s="202"/>
      <c r="FR279" s="202"/>
      <c r="FS279" s="202"/>
      <c r="FT279" s="202"/>
      <c r="FU279" s="202"/>
      <c r="FV279" s="202"/>
      <c r="FW279" s="202"/>
      <c r="FX279" s="202"/>
      <c r="FY279" s="202"/>
      <c r="FZ279" s="202"/>
      <c r="GA279" s="202"/>
      <c r="GB279" s="202"/>
    </row>
    <row r="280" spans="1:184" x14ac:dyDescent="0.2">
      <c r="A280" s="205" t="str">
        <f t="shared" si="4"/>
        <v/>
      </c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  <c r="BF280" s="202"/>
      <c r="BG280" s="202"/>
      <c r="BH280" s="202"/>
      <c r="BI280" s="202"/>
      <c r="BJ280" s="202"/>
      <c r="BK280" s="202"/>
      <c r="BL280" s="202"/>
      <c r="BM280" s="202"/>
      <c r="BN280" s="202"/>
      <c r="BO280" s="202"/>
      <c r="BP280" s="202"/>
      <c r="BQ280" s="202"/>
      <c r="BR280" s="202"/>
      <c r="BS280" s="202"/>
      <c r="BT280" s="202"/>
      <c r="BU280" s="202"/>
      <c r="BV280" s="202"/>
      <c r="BW280" s="202"/>
      <c r="BX280" s="202"/>
      <c r="BY280" s="202"/>
      <c r="BZ280" s="202"/>
      <c r="CA280" s="202"/>
      <c r="CB280" s="202"/>
      <c r="CC280" s="202"/>
      <c r="CD280" s="202"/>
      <c r="CE280" s="202"/>
      <c r="CF280" s="202"/>
      <c r="CG280" s="202"/>
      <c r="CH280" s="202"/>
      <c r="CI280" s="202"/>
      <c r="CJ280" s="202"/>
      <c r="CK280" s="202"/>
      <c r="CL280" s="202"/>
      <c r="CM280" s="202"/>
      <c r="CN280" s="202"/>
      <c r="CO280" s="202"/>
      <c r="CP280" s="202"/>
      <c r="CQ280" s="202"/>
      <c r="CR280" s="202"/>
      <c r="CS280" s="202"/>
      <c r="CT280" s="202"/>
      <c r="CU280" s="202"/>
      <c r="CV280" s="202"/>
      <c r="CW280" s="202"/>
      <c r="CX280" s="202"/>
      <c r="CY280" s="202"/>
      <c r="CZ280" s="202"/>
      <c r="DA280" s="202"/>
      <c r="DB280" s="202"/>
      <c r="DC280" s="202"/>
      <c r="DD280" s="202"/>
      <c r="DE280" s="202"/>
      <c r="DF280" s="202"/>
      <c r="DG280" s="202"/>
      <c r="DH280" s="202"/>
      <c r="DI280" s="202"/>
      <c r="DJ280" s="202"/>
      <c r="DK280" s="202"/>
      <c r="DL280" s="202"/>
      <c r="DM280" s="202"/>
      <c r="DN280" s="202"/>
      <c r="DO280" s="202"/>
      <c r="DP280" s="202"/>
      <c r="DQ280" s="202"/>
      <c r="DR280" s="202"/>
      <c r="DS280" s="202"/>
      <c r="DT280" s="202"/>
      <c r="DU280" s="202"/>
      <c r="DV280" s="202"/>
      <c r="DW280" s="202"/>
      <c r="DX280" s="202"/>
      <c r="DY280" s="202"/>
      <c r="DZ280" s="202"/>
      <c r="EA280" s="202"/>
      <c r="EB280" s="202"/>
      <c r="EC280" s="202"/>
      <c r="ED280" s="202"/>
      <c r="EE280" s="202"/>
      <c r="EF280" s="202"/>
      <c r="EG280" s="202"/>
      <c r="EH280" s="202"/>
      <c r="EI280" s="202"/>
      <c r="EJ280" s="202"/>
      <c r="EK280" s="202"/>
      <c r="EL280" s="202"/>
      <c r="EM280" s="202"/>
      <c r="EN280" s="202"/>
      <c r="EO280" s="202"/>
      <c r="EP280" s="202"/>
      <c r="EQ280" s="202"/>
      <c r="ER280" s="202"/>
      <c r="ES280" s="202"/>
      <c r="ET280" s="202"/>
      <c r="EU280" s="202"/>
      <c r="EV280" s="202"/>
      <c r="EW280" s="202"/>
      <c r="EX280" s="202"/>
      <c r="EY280" s="202"/>
      <c r="EZ280" s="202"/>
      <c r="FA280" s="202"/>
      <c r="FB280" s="202"/>
      <c r="FC280" s="202"/>
      <c r="FD280" s="202"/>
      <c r="FE280" s="202"/>
      <c r="FF280" s="202"/>
      <c r="FG280" s="202"/>
      <c r="FH280" s="202"/>
      <c r="FI280" s="202"/>
      <c r="FJ280" s="202"/>
      <c r="FK280" s="202"/>
      <c r="FL280" s="202"/>
      <c r="FM280" s="202"/>
      <c r="FN280" s="202"/>
      <c r="FO280" s="202"/>
      <c r="FP280" s="202"/>
      <c r="FQ280" s="202"/>
      <c r="FR280" s="202"/>
      <c r="FS280" s="202"/>
      <c r="FT280" s="202"/>
      <c r="FU280" s="202"/>
      <c r="FV280" s="202"/>
      <c r="FW280" s="202"/>
      <c r="FX280" s="202"/>
      <c r="FY280" s="202"/>
      <c r="FZ280" s="202"/>
      <c r="GA280" s="202"/>
      <c r="GB280" s="202"/>
    </row>
    <row r="281" spans="1:184" x14ac:dyDescent="0.2">
      <c r="A281" s="205" t="str">
        <f t="shared" si="4"/>
        <v/>
      </c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  <c r="BF281" s="202"/>
      <c r="BG281" s="202"/>
      <c r="BH281" s="202"/>
      <c r="BI281" s="202"/>
      <c r="BJ281" s="202"/>
      <c r="BK281" s="202"/>
      <c r="BL281" s="202"/>
      <c r="BM281" s="202"/>
      <c r="BN281" s="202"/>
      <c r="BO281" s="202"/>
      <c r="BP281" s="202"/>
      <c r="BQ281" s="202"/>
      <c r="BR281" s="202"/>
      <c r="BS281" s="202"/>
      <c r="BT281" s="202"/>
      <c r="BU281" s="202"/>
      <c r="BV281" s="202"/>
      <c r="BW281" s="202"/>
      <c r="BX281" s="202"/>
      <c r="BY281" s="202"/>
      <c r="BZ281" s="202"/>
      <c r="CA281" s="202"/>
      <c r="CB281" s="202"/>
      <c r="CC281" s="202"/>
      <c r="CD281" s="202"/>
      <c r="CE281" s="202"/>
      <c r="CF281" s="202"/>
      <c r="CG281" s="202"/>
      <c r="CH281" s="202"/>
      <c r="CI281" s="202"/>
      <c r="CJ281" s="202"/>
      <c r="CK281" s="202"/>
      <c r="CL281" s="202"/>
      <c r="CM281" s="202"/>
      <c r="CN281" s="202"/>
      <c r="CO281" s="202"/>
      <c r="CP281" s="202"/>
      <c r="CQ281" s="202"/>
      <c r="CR281" s="202"/>
      <c r="CS281" s="202"/>
      <c r="CT281" s="202"/>
      <c r="CU281" s="202"/>
      <c r="CV281" s="202"/>
      <c r="CW281" s="202"/>
      <c r="CX281" s="202"/>
      <c r="CY281" s="202"/>
      <c r="CZ281" s="202"/>
      <c r="DA281" s="202"/>
      <c r="DB281" s="202"/>
      <c r="DC281" s="202"/>
      <c r="DD281" s="202"/>
      <c r="DE281" s="202"/>
      <c r="DF281" s="202"/>
      <c r="DG281" s="202"/>
      <c r="DH281" s="202"/>
      <c r="DI281" s="202"/>
      <c r="DJ281" s="202"/>
      <c r="DK281" s="202"/>
      <c r="DL281" s="202"/>
      <c r="DM281" s="202"/>
      <c r="DN281" s="202"/>
      <c r="DO281" s="202"/>
      <c r="DP281" s="202"/>
      <c r="DQ281" s="202"/>
      <c r="DR281" s="202"/>
      <c r="DS281" s="202"/>
      <c r="DT281" s="202"/>
      <c r="DU281" s="202"/>
      <c r="DV281" s="202"/>
      <c r="DW281" s="202"/>
      <c r="DX281" s="202"/>
      <c r="DY281" s="202"/>
      <c r="DZ281" s="202"/>
      <c r="EA281" s="202"/>
      <c r="EB281" s="202"/>
      <c r="EC281" s="202"/>
      <c r="ED281" s="202"/>
      <c r="EE281" s="202"/>
      <c r="EF281" s="202"/>
      <c r="EG281" s="202"/>
      <c r="EH281" s="202"/>
      <c r="EI281" s="202"/>
      <c r="EJ281" s="202"/>
      <c r="EK281" s="202"/>
      <c r="EL281" s="202"/>
      <c r="EM281" s="202"/>
      <c r="EN281" s="202"/>
      <c r="EO281" s="202"/>
      <c r="EP281" s="202"/>
      <c r="EQ281" s="202"/>
      <c r="ER281" s="202"/>
      <c r="ES281" s="202"/>
      <c r="ET281" s="202"/>
      <c r="EU281" s="202"/>
      <c r="EV281" s="202"/>
      <c r="EW281" s="202"/>
      <c r="EX281" s="202"/>
      <c r="EY281" s="202"/>
      <c r="EZ281" s="202"/>
      <c r="FA281" s="202"/>
      <c r="FB281" s="202"/>
      <c r="FC281" s="202"/>
      <c r="FD281" s="202"/>
      <c r="FE281" s="202"/>
      <c r="FF281" s="202"/>
      <c r="FG281" s="202"/>
      <c r="FH281" s="202"/>
      <c r="FI281" s="202"/>
      <c r="FJ281" s="202"/>
      <c r="FK281" s="202"/>
      <c r="FL281" s="202"/>
      <c r="FM281" s="202"/>
      <c r="FN281" s="202"/>
      <c r="FO281" s="202"/>
      <c r="FP281" s="202"/>
      <c r="FQ281" s="202"/>
      <c r="FR281" s="202"/>
      <c r="FS281" s="202"/>
      <c r="FT281" s="202"/>
      <c r="FU281" s="202"/>
      <c r="FV281" s="202"/>
      <c r="FW281" s="202"/>
      <c r="FX281" s="202"/>
      <c r="FY281" s="202"/>
      <c r="FZ281" s="202"/>
      <c r="GA281" s="202"/>
      <c r="GB281" s="202"/>
    </row>
    <row r="282" spans="1:184" x14ac:dyDescent="0.2">
      <c r="A282" s="205" t="str">
        <f t="shared" si="4"/>
        <v/>
      </c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  <c r="BF282" s="202"/>
      <c r="BG282" s="202"/>
      <c r="BH282" s="202"/>
      <c r="BI282" s="202"/>
      <c r="BJ282" s="202"/>
      <c r="BK282" s="202"/>
      <c r="BL282" s="202"/>
      <c r="BM282" s="202"/>
      <c r="BN282" s="202"/>
      <c r="BO282" s="202"/>
      <c r="BP282" s="202"/>
      <c r="BQ282" s="202"/>
      <c r="BR282" s="202"/>
      <c r="BS282" s="202"/>
      <c r="BT282" s="202"/>
      <c r="BU282" s="202"/>
      <c r="BV282" s="202"/>
      <c r="BW282" s="202"/>
      <c r="BX282" s="202"/>
      <c r="BY282" s="202"/>
      <c r="BZ282" s="202"/>
      <c r="CA282" s="202"/>
      <c r="CB282" s="202"/>
      <c r="CC282" s="202"/>
      <c r="CD282" s="202"/>
      <c r="CE282" s="202"/>
      <c r="CF282" s="202"/>
      <c r="CG282" s="202"/>
      <c r="CH282" s="202"/>
      <c r="CI282" s="202"/>
      <c r="CJ282" s="202"/>
      <c r="CK282" s="202"/>
      <c r="CL282" s="202"/>
      <c r="CM282" s="202"/>
      <c r="CN282" s="202"/>
      <c r="CO282" s="202"/>
      <c r="CP282" s="202"/>
      <c r="CQ282" s="202"/>
      <c r="CR282" s="202"/>
      <c r="CS282" s="202"/>
      <c r="CT282" s="202"/>
      <c r="CU282" s="202"/>
      <c r="CV282" s="202"/>
      <c r="CW282" s="202"/>
      <c r="CX282" s="202"/>
      <c r="CY282" s="202"/>
      <c r="CZ282" s="202"/>
      <c r="DA282" s="202"/>
      <c r="DB282" s="202"/>
      <c r="DC282" s="202"/>
      <c r="DD282" s="202"/>
      <c r="DE282" s="202"/>
      <c r="DF282" s="202"/>
      <c r="DG282" s="202"/>
      <c r="DH282" s="202"/>
      <c r="DI282" s="202"/>
      <c r="DJ282" s="202"/>
      <c r="DK282" s="202"/>
      <c r="DL282" s="202"/>
      <c r="DM282" s="202"/>
      <c r="DN282" s="202"/>
      <c r="DO282" s="202"/>
      <c r="DP282" s="202"/>
      <c r="DQ282" s="202"/>
      <c r="DR282" s="202"/>
      <c r="DS282" s="202"/>
      <c r="DT282" s="202"/>
      <c r="DU282" s="202"/>
      <c r="DV282" s="202"/>
      <c r="DW282" s="202"/>
      <c r="DX282" s="202"/>
      <c r="DY282" s="202"/>
      <c r="DZ282" s="202"/>
      <c r="EA282" s="202"/>
      <c r="EB282" s="202"/>
      <c r="EC282" s="202"/>
      <c r="ED282" s="202"/>
      <c r="EE282" s="202"/>
      <c r="EF282" s="202"/>
      <c r="EG282" s="202"/>
      <c r="EH282" s="202"/>
      <c r="EI282" s="202"/>
      <c r="EJ282" s="202"/>
      <c r="EK282" s="202"/>
      <c r="EL282" s="202"/>
      <c r="EM282" s="202"/>
      <c r="EN282" s="202"/>
      <c r="EO282" s="202"/>
      <c r="EP282" s="202"/>
      <c r="EQ282" s="202"/>
      <c r="ER282" s="202"/>
      <c r="ES282" s="202"/>
      <c r="ET282" s="202"/>
      <c r="EU282" s="202"/>
      <c r="EV282" s="202"/>
      <c r="EW282" s="202"/>
      <c r="EX282" s="202"/>
      <c r="EY282" s="202"/>
      <c r="EZ282" s="202"/>
      <c r="FA282" s="202"/>
      <c r="FB282" s="202"/>
      <c r="FC282" s="202"/>
      <c r="FD282" s="202"/>
      <c r="FE282" s="202"/>
      <c r="FF282" s="202"/>
      <c r="FG282" s="202"/>
      <c r="FH282" s="202"/>
      <c r="FI282" s="202"/>
      <c r="FJ282" s="202"/>
      <c r="FK282" s="202"/>
      <c r="FL282" s="202"/>
      <c r="FM282" s="202"/>
      <c r="FN282" s="202"/>
      <c r="FO282" s="202"/>
      <c r="FP282" s="202"/>
      <c r="FQ282" s="202"/>
      <c r="FR282" s="202"/>
      <c r="FS282" s="202"/>
      <c r="FT282" s="202"/>
      <c r="FU282" s="202"/>
      <c r="FV282" s="202"/>
      <c r="FW282" s="202"/>
      <c r="FX282" s="202"/>
      <c r="FY282" s="202"/>
      <c r="FZ282" s="202"/>
      <c r="GA282" s="202"/>
      <c r="GB282" s="202"/>
    </row>
    <row r="283" spans="1:184" x14ac:dyDescent="0.2">
      <c r="A283" s="205" t="str">
        <f t="shared" si="4"/>
        <v/>
      </c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  <c r="BF283" s="202"/>
      <c r="BG283" s="202"/>
      <c r="BH283" s="202"/>
      <c r="BI283" s="202"/>
      <c r="BJ283" s="202"/>
      <c r="BK283" s="202"/>
      <c r="BL283" s="202"/>
      <c r="BM283" s="202"/>
      <c r="BN283" s="202"/>
      <c r="BO283" s="202"/>
      <c r="BP283" s="202"/>
      <c r="BQ283" s="202"/>
      <c r="BR283" s="202"/>
      <c r="BS283" s="202"/>
      <c r="BT283" s="202"/>
      <c r="BU283" s="202"/>
      <c r="BV283" s="202"/>
      <c r="BW283" s="202"/>
      <c r="BX283" s="202"/>
      <c r="BY283" s="202"/>
      <c r="BZ283" s="202"/>
      <c r="CA283" s="202"/>
      <c r="CB283" s="202"/>
      <c r="CC283" s="202"/>
      <c r="CD283" s="202"/>
      <c r="CE283" s="202"/>
      <c r="CF283" s="202"/>
      <c r="CG283" s="202"/>
      <c r="CH283" s="202"/>
      <c r="CI283" s="202"/>
      <c r="CJ283" s="202"/>
      <c r="CK283" s="202"/>
      <c r="CL283" s="202"/>
      <c r="CM283" s="202"/>
      <c r="CN283" s="202"/>
      <c r="CO283" s="202"/>
      <c r="CP283" s="202"/>
      <c r="CQ283" s="202"/>
      <c r="CR283" s="202"/>
      <c r="CS283" s="202"/>
      <c r="CT283" s="202"/>
      <c r="CU283" s="202"/>
      <c r="CV283" s="202"/>
      <c r="CW283" s="202"/>
      <c r="CX283" s="202"/>
      <c r="CY283" s="202"/>
      <c r="CZ283" s="202"/>
      <c r="DA283" s="202"/>
      <c r="DB283" s="202"/>
      <c r="DC283" s="202"/>
      <c r="DD283" s="202"/>
      <c r="DE283" s="202"/>
      <c r="DF283" s="202"/>
      <c r="DG283" s="202"/>
      <c r="DH283" s="202"/>
      <c r="DI283" s="202"/>
      <c r="DJ283" s="202"/>
      <c r="DK283" s="202"/>
      <c r="DL283" s="202"/>
      <c r="DM283" s="202"/>
      <c r="DN283" s="202"/>
      <c r="DO283" s="202"/>
      <c r="DP283" s="202"/>
      <c r="DQ283" s="202"/>
      <c r="DR283" s="202"/>
      <c r="DS283" s="202"/>
      <c r="DT283" s="202"/>
      <c r="DU283" s="202"/>
      <c r="DV283" s="202"/>
      <c r="DW283" s="202"/>
      <c r="DX283" s="202"/>
      <c r="DY283" s="202"/>
      <c r="DZ283" s="202"/>
      <c r="EA283" s="202"/>
      <c r="EB283" s="202"/>
      <c r="EC283" s="202"/>
      <c r="ED283" s="202"/>
      <c r="EE283" s="202"/>
      <c r="EF283" s="202"/>
      <c r="EG283" s="202"/>
      <c r="EH283" s="202"/>
      <c r="EI283" s="202"/>
      <c r="EJ283" s="202"/>
      <c r="EK283" s="202"/>
      <c r="EL283" s="202"/>
      <c r="EM283" s="202"/>
      <c r="EN283" s="202"/>
      <c r="EO283" s="202"/>
      <c r="EP283" s="202"/>
      <c r="EQ283" s="202"/>
      <c r="ER283" s="202"/>
      <c r="ES283" s="202"/>
      <c r="ET283" s="202"/>
      <c r="EU283" s="202"/>
      <c r="EV283" s="202"/>
      <c r="EW283" s="202"/>
      <c r="EX283" s="202"/>
      <c r="EY283" s="202"/>
      <c r="EZ283" s="202"/>
      <c r="FA283" s="202"/>
      <c r="FB283" s="202"/>
      <c r="FC283" s="202"/>
      <c r="FD283" s="202"/>
      <c r="FE283" s="202"/>
      <c r="FF283" s="202"/>
      <c r="FG283" s="202"/>
      <c r="FH283" s="202"/>
      <c r="FI283" s="202"/>
      <c r="FJ283" s="202"/>
      <c r="FK283" s="202"/>
      <c r="FL283" s="202"/>
      <c r="FM283" s="202"/>
      <c r="FN283" s="202"/>
      <c r="FO283" s="202"/>
      <c r="FP283" s="202"/>
      <c r="FQ283" s="202"/>
      <c r="FR283" s="202"/>
      <c r="FS283" s="202"/>
      <c r="FT283" s="202"/>
      <c r="FU283" s="202"/>
      <c r="FV283" s="202"/>
      <c r="FW283" s="202"/>
      <c r="FX283" s="202"/>
      <c r="FY283" s="202"/>
      <c r="FZ283" s="202"/>
      <c r="GA283" s="202"/>
      <c r="GB283" s="202"/>
    </row>
    <row r="284" spans="1:184" x14ac:dyDescent="0.2">
      <c r="A284" s="205" t="str">
        <f t="shared" si="4"/>
        <v/>
      </c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  <c r="BG284" s="202"/>
      <c r="BH284" s="202"/>
      <c r="BI284" s="202"/>
      <c r="BJ284" s="202"/>
      <c r="BK284" s="202"/>
      <c r="BL284" s="202"/>
      <c r="BM284" s="202"/>
      <c r="BN284" s="202"/>
      <c r="BO284" s="202"/>
      <c r="BP284" s="202"/>
      <c r="BQ284" s="202"/>
      <c r="BR284" s="202"/>
      <c r="BS284" s="202"/>
      <c r="BT284" s="202"/>
      <c r="BU284" s="202"/>
      <c r="BV284" s="202"/>
      <c r="BW284" s="202"/>
      <c r="BX284" s="202"/>
      <c r="BY284" s="202"/>
      <c r="BZ284" s="202"/>
      <c r="CA284" s="202"/>
      <c r="CB284" s="202"/>
      <c r="CC284" s="202"/>
      <c r="CD284" s="202"/>
      <c r="CE284" s="202"/>
      <c r="CF284" s="202"/>
      <c r="CG284" s="202"/>
      <c r="CH284" s="202"/>
      <c r="CI284" s="202"/>
      <c r="CJ284" s="202"/>
      <c r="CK284" s="202"/>
      <c r="CL284" s="202"/>
      <c r="CM284" s="202"/>
      <c r="CN284" s="202"/>
      <c r="CO284" s="202"/>
      <c r="CP284" s="202"/>
      <c r="CQ284" s="202"/>
      <c r="CR284" s="202"/>
      <c r="CS284" s="202"/>
      <c r="CT284" s="202"/>
      <c r="CU284" s="202"/>
      <c r="CV284" s="202"/>
      <c r="CW284" s="202"/>
      <c r="CX284" s="202"/>
      <c r="CY284" s="202"/>
      <c r="CZ284" s="202"/>
      <c r="DA284" s="202"/>
      <c r="DB284" s="202"/>
      <c r="DC284" s="202"/>
      <c r="DD284" s="202"/>
      <c r="DE284" s="202"/>
      <c r="DF284" s="202"/>
      <c r="DG284" s="202"/>
      <c r="DH284" s="202"/>
      <c r="DI284" s="202"/>
      <c r="DJ284" s="202"/>
      <c r="DK284" s="202"/>
      <c r="DL284" s="202"/>
      <c r="DM284" s="202"/>
      <c r="DN284" s="202"/>
      <c r="DO284" s="202"/>
      <c r="DP284" s="202"/>
      <c r="DQ284" s="202"/>
      <c r="DR284" s="202"/>
      <c r="DS284" s="202"/>
      <c r="DT284" s="202"/>
      <c r="DU284" s="202"/>
      <c r="DV284" s="202"/>
      <c r="DW284" s="202"/>
      <c r="DX284" s="202"/>
      <c r="DY284" s="202"/>
      <c r="DZ284" s="202"/>
      <c r="EA284" s="202"/>
      <c r="EB284" s="202"/>
      <c r="EC284" s="202"/>
      <c r="ED284" s="202"/>
      <c r="EE284" s="202"/>
      <c r="EF284" s="202"/>
      <c r="EG284" s="202"/>
      <c r="EH284" s="202"/>
      <c r="EI284" s="202"/>
      <c r="EJ284" s="202"/>
      <c r="EK284" s="202"/>
      <c r="EL284" s="202"/>
      <c r="EM284" s="202"/>
      <c r="EN284" s="202"/>
      <c r="EO284" s="202"/>
      <c r="EP284" s="202"/>
      <c r="EQ284" s="202"/>
      <c r="ER284" s="202"/>
      <c r="ES284" s="202"/>
      <c r="ET284" s="202"/>
      <c r="EU284" s="202"/>
      <c r="EV284" s="202"/>
      <c r="EW284" s="202"/>
      <c r="EX284" s="202"/>
      <c r="EY284" s="202"/>
      <c r="EZ284" s="202"/>
      <c r="FA284" s="202"/>
      <c r="FB284" s="202"/>
      <c r="FC284" s="202"/>
      <c r="FD284" s="202"/>
      <c r="FE284" s="202"/>
      <c r="FF284" s="202"/>
      <c r="FG284" s="202"/>
      <c r="FH284" s="202"/>
      <c r="FI284" s="202"/>
      <c r="FJ284" s="202"/>
      <c r="FK284" s="202"/>
      <c r="FL284" s="202"/>
      <c r="FM284" s="202"/>
      <c r="FN284" s="202"/>
      <c r="FO284" s="202"/>
      <c r="FP284" s="202"/>
      <c r="FQ284" s="202"/>
      <c r="FR284" s="202"/>
      <c r="FS284" s="202"/>
      <c r="FT284" s="202"/>
      <c r="FU284" s="202"/>
      <c r="FV284" s="202"/>
      <c r="FW284" s="202"/>
      <c r="FX284" s="202"/>
      <c r="FY284" s="202"/>
      <c r="FZ284" s="202"/>
      <c r="GA284" s="202"/>
      <c r="GB284" s="202"/>
    </row>
    <row r="285" spans="1:184" x14ac:dyDescent="0.2">
      <c r="A285" s="205" t="str">
        <f t="shared" si="4"/>
        <v/>
      </c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  <c r="BF285" s="202"/>
      <c r="BG285" s="202"/>
      <c r="BH285" s="202"/>
      <c r="BI285" s="202"/>
      <c r="BJ285" s="202"/>
      <c r="BK285" s="202"/>
      <c r="BL285" s="202"/>
      <c r="BM285" s="202"/>
      <c r="BN285" s="202"/>
      <c r="BO285" s="202"/>
      <c r="BP285" s="202"/>
      <c r="BQ285" s="202"/>
      <c r="BR285" s="202"/>
      <c r="BS285" s="202"/>
      <c r="BT285" s="202"/>
      <c r="BU285" s="202"/>
      <c r="BV285" s="202"/>
      <c r="BW285" s="202"/>
      <c r="BX285" s="202"/>
      <c r="BY285" s="202"/>
      <c r="BZ285" s="202"/>
      <c r="CA285" s="202"/>
      <c r="CB285" s="202"/>
      <c r="CC285" s="202"/>
      <c r="CD285" s="202"/>
      <c r="CE285" s="202"/>
      <c r="CF285" s="202"/>
      <c r="CG285" s="202"/>
      <c r="CH285" s="202"/>
      <c r="CI285" s="202"/>
      <c r="CJ285" s="202"/>
      <c r="CK285" s="202"/>
      <c r="CL285" s="202"/>
      <c r="CM285" s="202"/>
      <c r="CN285" s="202"/>
      <c r="CO285" s="202"/>
      <c r="CP285" s="202"/>
      <c r="CQ285" s="202"/>
      <c r="CR285" s="202"/>
      <c r="CS285" s="202"/>
      <c r="CT285" s="202"/>
      <c r="CU285" s="202"/>
      <c r="CV285" s="202"/>
      <c r="CW285" s="202"/>
      <c r="CX285" s="202"/>
      <c r="CY285" s="202"/>
      <c r="CZ285" s="202"/>
      <c r="DA285" s="202"/>
      <c r="DB285" s="202"/>
      <c r="DC285" s="202"/>
      <c r="DD285" s="202"/>
      <c r="DE285" s="202"/>
      <c r="DF285" s="202"/>
      <c r="DG285" s="202"/>
      <c r="DH285" s="202"/>
      <c r="DI285" s="202"/>
      <c r="DJ285" s="202"/>
      <c r="DK285" s="202"/>
      <c r="DL285" s="202"/>
      <c r="DM285" s="202"/>
      <c r="DN285" s="202"/>
      <c r="DO285" s="202"/>
      <c r="DP285" s="202"/>
      <c r="DQ285" s="202"/>
      <c r="DR285" s="202"/>
      <c r="DS285" s="202"/>
      <c r="DT285" s="202"/>
      <c r="DU285" s="202"/>
      <c r="DV285" s="202"/>
      <c r="DW285" s="202"/>
      <c r="DX285" s="202"/>
      <c r="DY285" s="202"/>
      <c r="DZ285" s="202"/>
      <c r="EA285" s="202"/>
      <c r="EB285" s="202"/>
      <c r="EC285" s="202"/>
      <c r="ED285" s="202"/>
      <c r="EE285" s="202"/>
      <c r="EF285" s="202"/>
      <c r="EG285" s="202"/>
      <c r="EH285" s="202"/>
      <c r="EI285" s="202"/>
      <c r="EJ285" s="202"/>
      <c r="EK285" s="202"/>
      <c r="EL285" s="202"/>
      <c r="EM285" s="202"/>
      <c r="EN285" s="202"/>
      <c r="EO285" s="202"/>
      <c r="EP285" s="202"/>
      <c r="EQ285" s="202"/>
      <c r="ER285" s="202"/>
      <c r="ES285" s="202"/>
      <c r="ET285" s="202"/>
      <c r="EU285" s="202"/>
      <c r="EV285" s="202"/>
      <c r="EW285" s="202"/>
      <c r="EX285" s="202"/>
      <c r="EY285" s="202"/>
      <c r="EZ285" s="202"/>
      <c r="FA285" s="202"/>
      <c r="FB285" s="202"/>
      <c r="FC285" s="202"/>
      <c r="FD285" s="202"/>
      <c r="FE285" s="202"/>
      <c r="FF285" s="202"/>
      <c r="FG285" s="202"/>
      <c r="FH285" s="202"/>
      <c r="FI285" s="202"/>
      <c r="FJ285" s="202"/>
      <c r="FK285" s="202"/>
      <c r="FL285" s="202"/>
      <c r="FM285" s="202"/>
      <c r="FN285" s="202"/>
      <c r="FO285" s="202"/>
      <c r="FP285" s="202"/>
      <c r="FQ285" s="202"/>
      <c r="FR285" s="202"/>
      <c r="FS285" s="202"/>
      <c r="FT285" s="202"/>
      <c r="FU285" s="202"/>
      <c r="FV285" s="202"/>
      <c r="FW285" s="202"/>
      <c r="FX285" s="202"/>
      <c r="FY285" s="202"/>
      <c r="FZ285" s="202"/>
      <c r="GA285" s="202"/>
      <c r="GB285" s="202"/>
    </row>
    <row r="286" spans="1:184" x14ac:dyDescent="0.2">
      <c r="A286" s="205" t="str">
        <f t="shared" si="4"/>
        <v/>
      </c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  <c r="BF286" s="202"/>
      <c r="BG286" s="202"/>
      <c r="BH286" s="202"/>
      <c r="BI286" s="202"/>
      <c r="BJ286" s="202"/>
      <c r="BK286" s="202"/>
      <c r="BL286" s="202"/>
      <c r="BM286" s="202"/>
      <c r="BN286" s="202"/>
      <c r="BO286" s="202"/>
      <c r="BP286" s="202"/>
      <c r="BQ286" s="202"/>
      <c r="BR286" s="202"/>
      <c r="BS286" s="202"/>
      <c r="BT286" s="202"/>
      <c r="BU286" s="202"/>
      <c r="BV286" s="202"/>
      <c r="BW286" s="202"/>
      <c r="BX286" s="202"/>
      <c r="BY286" s="202"/>
      <c r="BZ286" s="202"/>
      <c r="CA286" s="202"/>
      <c r="CB286" s="202"/>
      <c r="CC286" s="202"/>
      <c r="CD286" s="202"/>
      <c r="CE286" s="202"/>
      <c r="CF286" s="202"/>
      <c r="CG286" s="202"/>
      <c r="CH286" s="202"/>
      <c r="CI286" s="202"/>
      <c r="CJ286" s="202"/>
      <c r="CK286" s="202"/>
      <c r="CL286" s="202"/>
      <c r="CM286" s="202"/>
      <c r="CN286" s="202"/>
      <c r="CO286" s="202"/>
      <c r="CP286" s="202"/>
      <c r="CQ286" s="202"/>
      <c r="CR286" s="202"/>
      <c r="CS286" s="202"/>
      <c r="CT286" s="202"/>
      <c r="CU286" s="202"/>
      <c r="CV286" s="202"/>
      <c r="CW286" s="202"/>
      <c r="CX286" s="202"/>
      <c r="CY286" s="202"/>
      <c r="CZ286" s="202"/>
      <c r="DA286" s="202"/>
      <c r="DB286" s="202"/>
      <c r="DC286" s="202"/>
      <c r="DD286" s="202"/>
      <c r="DE286" s="202"/>
      <c r="DF286" s="202"/>
      <c r="DG286" s="202"/>
      <c r="DH286" s="202"/>
      <c r="DI286" s="202"/>
      <c r="DJ286" s="202"/>
      <c r="DK286" s="202"/>
      <c r="DL286" s="202"/>
      <c r="DM286" s="202"/>
      <c r="DN286" s="202"/>
      <c r="DO286" s="202"/>
      <c r="DP286" s="202"/>
      <c r="DQ286" s="202"/>
      <c r="DR286" s="202"/>
      <c r="DS286" s="202"/>
      <c r="DT286" s="202"/>
      <c r="DU286" s="202"/>
      <c r="DV286" s="202"/>
      <c r="DW286" s="202"/>
      <c r="DX286" s="202"/>
      <c r="DY286" s="202"/>
      <c r="DZ286" s="202"/>
      <c r="EA286" s="202"/>
      <c r="EB286" s="202"/>
      <c r="EC286" s="202"/>
      <c r="ED286" s="202"/>
      <c r="EE286" s="202"/>
      <c r="EF286" s="202"/>
      <c r="EG286" s="202"/>
      <c r="EH286" s="202"/>
      <c r="EI286" s="202"/>
      <c r="EJ286" s="202"/>
      <c r="EK286" s="202"/>
      <c r="EL286" s="202"/>
      <c r="EM286" s="202"/>
      <c r="EN286" s="202"/>
      <c r="EO286" s="202"/>
      <c r="EP286" s="202"/>
      <c r="EQ286" s="202"/>
      <c r="ER286" s="202"/>
      <c r="ES286" s="202"/>
      <c r="ET286" s="202"/>
      <c r="EU286" s="202"/>
      <c r="EV286" s="202"/>
      <c r="EW286" s="202"/>
      <c r="EX286" s="202"/>
      <c r="EY286" s="202"/>
      <c r="EZ286" s="202"/>
      <c r="FA286" s="202"/>
      <c r="FB286" s="202"/>
      <c r="FC286" s="202"/>
      <c r="FD286" s="202"/>
      <c r="FE286" s="202"/>
      <c r="FF286" s="202"/>
      <c r="FG286" s="202"/>
      <c r="FH286" s="202"/>
      <c r="FI286" s="202"/>
      <c r="FJ286" s="202"/>
      <c r="FK286" s="202"/>
      <c r="FL286" s="202"/>
      <c r="FM286" s="202"/>
      <c r="FN286" s="202"/>
      <c r="FO286" s="202"/>
      <c r="FP286" s="202"/>
      <c r="FQ286" s="202"/>
      <c r="FR286" s="202"/>
      <c r="FS286" s="202"/>
      <c r="FT286" s="202"/>
      <c r="FU286" s="202"/>
      <c r="FV286" s="202"/>
      <c r="FW286" s="202"/>
      <c r="FX286" s="202"/>
      <c r="FY286" s="202"/>
      <c r="FZ286" s="202"/>
      <c r="GA286" s="202"/>
      <c r="GB286" s="202"/>
    </row>
    <row r="287" spans="1:184" x14ac:dyDescent="0.2">
      <c r="A287" s="205" t="str">
        <f t="shared" si="4"/>
        <v/>
      </c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  <c r="BF287" s="202"/>
      <c r="BG287" s="202"/>
      <c r="BH287" s="202"/>
      <c r="BI287" s="202"/>
      <c r="BJ287" s="202"/>
      <c r="BK287" s="202"/>
      <c r="BL287" s="202"/>
      <c r="BM287" s="202"/>
      <c r="BN287" s="202"/>
      <c r="BO287" s="202"/>
      <c r="BP287" s="202"/>
      <c r="BQ287" s="202"/>
      <c r="BR287" s="202"/>
      <c r="BS287" s="202"/>
      <c r="BT287" s="202"/>
      <c r="BU287" s="202"/>
      <c r="BV287" s="202"/>
      <c r="BW287" s="202"/>
      <c r="BX287" s="202"/>
      <c r="BY287" s="202"/>
      <c r="BZ287" s="202"/>
      <c r="CA287" s="202"/>
      <c r="CB287" s="202"/>
      <c r="CC287" s="202"/>
      <c r="CD287" s="202"/>
      <c r="CE287" s="202"/>
      <c r="CF287" s="202"/>
      <c r="CG287" s="202"/>
      <c r="CH287" s="202"/>
      <c r="CI287" s="202"/>
      <c r="CJ287" s="202"/>
      <c r="CK287" s="202"/>
      <c r="CL287" s="202"/>
      <c r="CM287" s="202"/>
      <c r="CN287" s="202"/>
      <c r="CO287" s="202"/>
      <c r="CP287" s="202"/>
      <c r="CQ287" s="202"/>
      <c r="CR287" s="202"/>
      <c r="CS287" s="202"/>
      <c r="CT287" s="202"/>
      <c r="CU287" s="202"/>
      <c r="CV287" s="202"/>
      <c r="CW287" s="202"/>
      <c r="CX287" s="202"/>
      <c r="CY287" s="202"/>
      <c r="CZ287" s="202"/>
      <c r="DA287" s="202"/>
      <c r="DB287" s="202"/>
      <c r="DC287" s="202"/>
      <c r="DD287" s="202"/>
      <c r="DE287" s="202"/>
      <c r="DF287" s="202"/>
      <c r="DG287" s="202"/>
      <c r="DH287" s="202"/>
      <c r="DI287" s="202"/>
      <c r="DJ287" s="202"/>
      <c r="DK287" s="202"/>
      <c r="DL287" s="202"/>
      <c r="DM287" s="202"/>
      <c r="DN287" s="202"/>
      <c r="DO287" s="202"/>
      <c r="DP287" s="202"/>
      <c r="DQ287" s="202"/>
      <c r="DR287" s="202"/>
      <c r="DS287" s="202"/>
      <c r="DT287" s="202"/>
      <c r="DU287" s="202"/>
      <c r="DV287" s="202"/>
      <c r="DW287" s="202"/>
      <c r="DX287" s="202"/>
      <c r="DY287" s="202"/>
      <c r="DZ287" s="202"/>
      <c r="EA287" s="202"/>
      <c r="EB287" s="202"/>
      <c r="EC287" s="202"/>
      <c r="ED287" s="202"/>
      <c r="EE287" s="202"/>
      <c r="EF287" s="202"/>
      <c r="EG287" s="202"/>
      <c r="EH287" s="202"/>
      <c r="EI287" s="202"/>
      <c r="EJ287" s="202"/>
      <c r="EK287" s="202"/>
      <c r="EL287" s="202"/>
      <c r="EM287" s="202"/>
      <c r="EN287" s="202"/>
      <c r="EO287" s="202"/>
      <c r="EP287" s="202"/>
      <c r="EQ287" s="202"/>
      <c r="ER287" s="202"/>
      <c r="ES287" s="202"/>
      <c r="ET287" s="202"/>
      <c r="EU287" s="202"/>
      <c r="EV287" s="202"/>
      <c r="EW287" s="202"/>
      <c r="EX287" s="202"/>
      <c r="EY287" s="202"/>
      <c r="EZ287" s="202"/>
      <c r="FA287" s="202"/>
      <c r="FB287" s="202"/>
      <c r="FC287" s="202"/>
      <c r="FD287" s="202"/>
      <c r="FE287" s="202"/>
      <c r="FF287" s="202"/>
      <c r="FG287" s="202"/>
      <c r="FH287" s="202"/>
      <c r="FI287" s="202"/>
      <c r="FJ287" s="202"/>
      <c r="FK287" s="202"/>
      <c r="FL287" s="202"/>
      <c r="FM287" s="202"/>
      <c r="FN287" s="202"/>
      <c r="FO287" s="202"/>
      <c r="FP287" s="202"/>
      <c r="FQ287" s="202"/>
      <c r="FR287" s="202"/>
      <c r="FS287" s="202"/>
      <c r="FT287" s="202"/>
      <c r="FU287" s="202"/>
      <c r="FV287" s="202"/>
      <c r="FW287" s="202"/>
      <c r="FX287" s="202"/>
      <c r="FY287" s="202"/>
      <c r="FZ287" s="202"/>
      <c r="GA287" s="202"/>
      <c r="GB287" s="202"/>
    </row>
    <row r="288" spans="1:184" x14ac:dyDescent="0.2">
      <c r="A288" s="205" t="str">
        <f t="shared" si="4"/>
        <v/>
      </c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  <c r="BF288" s="202"/>
      <c r="BG288" s="202"/>
      <c r="BH288" s="202"/>
      <c r="BI288" s="202"/>
      <c r="BJ288" s="202"/>
      <c r="BK288" s="202"/>
      <c r="BL288" s="202"/>
      <c r="BM288" s="202"/>
      <c r="BN288" s="202"/>
      <c r="BO288" s="202"/>
      <c r="BP288" s="202"/>
      <c r="BQ288" s="202"/>
      <c r="BR288" s="202"/>
      <c r="BS288" s="202"/>
      <c r="BT288" s="202"/>
      <c r="BU288" s="202"/>
      <c r="BV288" s="202"/>
      <c r="BW288" s="202"/>
      <c r="BX288" s="202"/>
      <c r="BY288" s="202"/>
      <c r="BZ288" s="202"/>
      <c r="CA288" s="202"/>
      <c r="CB288" s="202"/>
      <c r="CC288" s="202"/>
      <c r="CD288" s="202"/>
      <c r="CE288" s="202"/>
      <c r="CF288" s="202"/>
      <c r="CG288" s="202"/>
      <c r="CH288" s="202"/>
      <c r="CI288" s="202"/>
      <c r="CJ288" s="202"/>
      <c r="CK288" s="202"/>
      <c r="CL288" s="202"/>
      <c r="CM288" s="202"/>
      <c r="CN288" s="202"/>
      <c r="CO288" s="202"/>
      <c r="CP288" s="202"/>
      <c r="CQ288" s="202"/>
      <c r="CR288" s="202"/>
      <c r="CS288" s="202"/>
      <c r="CT288" s="202"/>
      <c r="CU288" s="202"/>
      <c r="CV288" s="202"/>
      <c r="CW288" s="202"/>
      <c r="CX288" s="202"/>
      <c r="CY288" s="202"/>
      <c r="CZ288" s="202"/>
      <c r="DA288" s="202"/>
      <c r="DB288" s="202"/>
      <c r="DC288" s="202"/>
      <c r="DD288" s="202"/>
      <c r="DE288" s="202"/>
      <c r="DF288" s="202"/>
      <c r="DG288" s="202"/>
      <c r="DH288" s="202"/>
      <c r="DI288" s="202"/>
      <c r="DJ288" s="202"/>
      <c r="DK288" s="202"/>
      <c r="DL288" s="202"/>
      <c r="DM288" s="202"/>
      <c r="DN288" s="202"/>
      <c r="DO288" s="202"/>
      <c r="DP288" s="202"/>
      <c r="DQ288" s="202"/>
      <c r="DR288" s="202"/>
      <c r="DS288" s="202"/>
      <c r="DT288" s="202"/>
      <c r="DU288" s="202"/>
      <c r="DV288" s="202"/>
      <c r="DW288" s="202"/>
      <c r="DX288" s="202"/>
      <c r="DY288" s="202"/>
      <c r="DZ288" s="202"/>
      <c r="EA288" s="202"/>
      <c r="EB288" s="202"/>
      <c r="EC288" s="202"/>
      <c r="ED288" s="202"/>
      <c r="EE288" s="202"/>
      <c r="EF288" s="202"/>
      <c r="EG288" s="202"/>
      <c r="EH288" s="202"/>
      <c r="EI288" s="202"/>
      <c r="EJ288" s="202"/>
      <c r="EK288" s="202"/>
      <c r="EL288" s="202"/>
      <c r="EM288" s="202"/>
      <c r="EN288" s="202"/>
      <c r="EO288" s="202"/>
      <c r="EP288" s="202"/>
      <c r="EQ288" s="202"/>
      <c r="ER288" s="202"/>
      <c r="ES288" s="202"/>
      <c r="ET288" s="202"/>
      <c r="EU288" s="202"/>
      <c r="EV288" s="202"/>
      <c r="EW288" s="202"/>
      <c r="EX288" s="202"/>
      <c r="EY288" s="202"/>
      <c r="EZ288" s="202"/>
      <c r="FA288" s="202"/>
      <c r="FB288" s="202"/>
      <c r="FC288" s="202"/>
      <c r="FD288" s="202"/>
      <c r="FE288" s="202"/>
      <c r="FF288" s="202"/>
      <c r="FG288" s="202"/>
      <c r="FH288" s="202"/>
      <c r="FI288" s="202"/>
      <c r="FJ288" s="202"/>
      <c r="FK288" s="202"/>
      <c r="FL288" s="202"/>
      <c r="FM288" s="202"/>
      <c r="FN288" s="202"/>
      <c r="FO288" s="202"/>
      <c r="FP288" s="202"/>
      <c r="FQ288" s="202"/>
      <c r="FR288" s="202"/>
      <c r="FS288" s="202"/>
      <c r="FT288" s="202"/>
      <c r="FU288" s="202"/>
      <c r="FV288" s="202"/>
      <c r="FW288" s="202"/>
      <c r="FX288" s="202"/>
      <c r="FY288" s="202"/>
      <c r="FZ288" s="202"/>
      <c r="GA288" s="202"/>
      <c r="GB288" s="202"/>
    </row>
    <row r="289" spans="1:184" x14ac:dyDescent="0.2">
      <c r="A289" s="205" t="str">
        <f t="shared" si="4"/>
        <v/>
      </c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  <c r="BF289" s="202"/>
      <c r="BG289" s="202"/>
      <c r="BH289" s="202"/>
      <c r="BI289" s="202"/>
      <c r="BJ289" s="202"/>
      <c r="BK289" s="202"/>
      <c r="BL289" s="202"/>
      <c r="BM289" s="202"/>
      <c r="BN289" s="202"/>
      <c r="BO289" s="202"/>
      <c r="BP289" s="202"/>
      <c r="BQ289" s="202"/>
      <c r="BR289" s="202"/>
      <c r="BS289" s="202"/>
      <c r="BT289" s="202"/>
      <c r="BU289" s="202"/>
      <c r="BV289" s="202"/>
      <c r="BW289" s="202"/>
      <c r="BX289" s="202"/>
      <c r="BY289" s="202"/>
      <c r="BZ289" s="202"/>
      <c r="CA289" s="202"/>
      <c r="CB289" s="202"/>
      <c r="CC289" s="202"/>
      <c r="CD289" s="202"/>
      <c r="CE289" s="202"/>
      <c r="CF289" s="202"/>
      <c r="CG289" s="202"/>
      <c r="CH289" s="202"/>
      <c r="CI289" s="202"/>
      <c r="CJ289" s="202"/>
      <c r="CK289" s="202"/>
      <c r="CL289" s="202"/>
      <c r="CM289" s="202"/>
      <c r="CN289" s="202"/>
      <c r="CO289" s="202"/>
      <c r="CP289" s="202"/>
      <c r="CQ289" s="202"/>
      <c r="CR289" s="202"/>
      <c r="CS289" s="202"/>
      <c r="CT289" s="202"/>
      <c r="CU289" s="202"/>
      <c r="CV289" s="202"/>
      <c r="CW289" s="202"/>
      <c r="CX289" s="202"/>
      <c r="CY289" s="202"/>
      <c r="CZ289" s="202"/>
      <c r="DA289" s="202"/>
      <c r="DB289" s="202"/>
      <c r="DC289" s="202"/>
      <c r="DD289" s="202"/>
      <c r="DE289" s="202"/>
      <c r="DF289" s="202"/>
      <c r="DG289" s="202"/>
      <c r="DH289" s="202"/>
      <c r="DI289" s="202"/>
      <c r="DJ289" s="202"/>
      <c r="DK289" s="202"/>
      <c r="DL289" s="202"/>
      <c r="DM289" s="202"/>
      <c r="DN289" s="202"/>
      <c r="DO289" s="202"/>
      <c r="DP289" s="202"/>
      <c r="DQ289" s="202"/>
      <c r="DR289" s="202"/>
      <c r="DS289" s="202"/>
      <c r="DT289" s="202"/>
      <c r="DU289" s="202"/>
      <c r="DV289" s="202"/>
      <c r="DW289" s="202"/>
      <c r="DX289" s="202"/>
      <c r="DY289" s="202"/>
      <c r="DZ289" s="202"/>
      <c r="EA289" s="202"/>
      <c r="EB289" s="202"/>
      <c r="EC289" s="202"/>
      <c r="ED289" s="202"/>
      <c r="EE289" s="202"/>
      <c r="EF289" s="202"/>
      <c r="EG289" s="202"/>
      <c r="EH289" s="202"/>
      <c r="EI289" s="202"/>
      <c r="EJ289" s="202"/>
      <c r="EK289" s="202"/>
      <c r="EL289" s="202"/>
      <c r="EM289" s="202"/>
      <c r="EN289" s="202"/>
      <c r="EO289" s="202"/>
      <c r="EP289" s="202"/>
      <c r="EQ289" s="202"/>
      <c r="ER289" s="202"/>
      <c r="ES289" s="202"/>
      <c r="ET289" s="202"/>
      <c r="EU289" s="202"/>
      <c r="EV289" s="202"/>
      <c r="EW289" s="202"/>
      <c r="EX289" s="202"/>
      <c r="EY289" s="202"/>
      <c r="EZ289" s="202"/>
      <c r="FA289" s="202"/>
      <c r="FB289" s="202"/>
      <c r="FC289" s="202"/>
      <c r="FD289" s="202"/>
      <c r="FE289" s="202"/>
      <c r="FF289" s="202"/>
      <c r="FG289" s="202"/>
      <c r="FH289" s="202"/>
      <c r="FI289" s="202"/>
      <c r="FJ289" s="202"/>
      <c r="FK289" s="202"/>
      <c r="FL289" s="202"/>
      <c r="FM289" s="202"/>
      <c r="FN289" s="202"/>
      <c r="FO289" s="202"/>
      <c r="FP289" s="202"/>
      <c r="FQ289" s="202"/>
      <c r="FR289" s="202"/>
      <c r="FS289" s="202"/>
      <c r="FT289" s="202"/>
      <c r="FU289" s="202"/>
      <c r="FV289" s="202"/>
      <c r="FW289" s="202"/>
      <c r="FX289" s="202"/>
      <c r="FY289" s="202"/>
      <c r="FZ289" s="202"/>
      <c r="GA289" s="202"/>
      <c r="GB289" s="202"/>
    </row>
    <row r="290" spans="1:184" x14ac:dyDescent="0.2">
      <c r="A290" s="205" t="str">
        <f t="shared" si="4"/>
        <v/>
      </c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  <c r="BF290" s="202"/>
      <c r="BG290" s="202"/>
      <c r="BH290" s="202"/>
      <c r="BI290" s="202"/>
      <c r="BJ290" s="202"/>
      <c r="BK290" s="202"/>
      <c r="BL290" s="202"/>
      <c r="BM290" s="202"/>
      <c r="BN290" s="202"/>
      <c r="BO290" s="202"/>
      <c r="BP290" s="202"/>
      <c r="BQ290" s="202"/>
      <c r="BR290" s="202"/>
      <c r="BS290" s="202"/>
      <c r="BT290" s="202"/>
      <c r="BU290" s="202"/>
      <c r="BV290" s="202"/>
      <c r="BW290" s="202"/>
      <c r="BX290" s="202"/>
      <c r="BY290" s="202"/>
      <c r="BZ290" s="202"/>
      <c r="CA290" s="202"/>
      <c r="CB290" s="202"/>
      <c r="CC290" s="202"/>
      <c r="CD290" s="202"/>
      <c r="CE290" s="202"/>
      <c r="CF290" s="202"/>
      <c r="CG290" s="202"/>
      <c r="CH290" s="202"/>
      <c r="CI290" s="202"/>
      <c r="CJ290" s="202"/>
      <c r="CK290" s="202"/>
      <c r="CL290" s="202"/>
      <c r="CM290" s="202"/>
      <c r="CN290" s="202"/>
      <c r="CO290" s="202"/>
      <c r="CP290" s="202"/>
      <c r="CQ290" s="202"/>
      <c r="CR290" s="202"/>
      <c r="CS290" s="202"/>
      <c r="CT290" s="202"/>
      <c r="CU290" s="202"/>
      <c r="CV290" s="202"/>
      <c r="CW290" s="202"/>
      <c r="CX290" s="202"/>
      <c r="CY290" s="202"/>
      <c r="CZ290" s="202"/>
      <c r="DA290" s="202"/>
      <c r="DB290" s="202"/>
      <c r="DC290" s="202"/>
      <c r="DD290" s="202"/>
      <c r="DE290" s="202"/>
      <c r="DF290" s="202"/>
      <c r="DG290" s="202"/>
      <c r="DH290" s="202"/>
      <c r="DI290" s="202"/>
      <c r="DJ290" s="202"/>
      <c r="DK290" s="202"/>
      <c r="DL290" s="202"/>
      <c r="DM290" s="202"/>
      <c r="DN290" s="202"/>
      <c r="DO290" s="202"/>
      <c r="DP290" s="202"/>
      <c r="DQ290" s="202"/>
      <c r="DR290" s="202"/>
      <c r="DS290" s="202"/>
      <c r="DT290" s="202"/>
      <c r="DU290" s="202"/>
      <c r="DV290" s="202"/>
      <c r="DW290" s="202"/>
      <c r="DX290" s="202"/>
      <c r="DY290" s="202"/>
      <c r="DZ290" s="202"/>
      <c r="EA290" s="202"/>
      <c r="EB290" s="202"/>
      <c r="EC290" s="202"/>
      <c r="ED290" s="202"/>
      <c r="EE290" s="202"/>
      <c r="EF290" s="202"/>
      <c r="EG290" s="202"/>
      <c r="EH290" s="202"/>
      <c r="EI290" s="202"/>
      <c r="EJ290" s="202"/>
      <c r="EK290" s="202"/>
      <c r="EL290" s="202"/>
      <c r="EM290" s="202"/>
      <c r="EN290" s="202"/>
      <c r="EO290" s="202"/>
      <c r="EP290" s="202"/>
      <c r="EQ290" s="202"/>
      <c r="ER290" s="202"/>
      <c r="ES290" s="202"/>
      <c r="ET290" s="202"/>
      <c r="EU290" s="202"/>
      <c r="EV290" s="202"/>
      <c r="EW290" s="202"/>
      <c r="EX290" s="202"/>
      <c r="EY290" s="202"/>
      <c r="EZ290" s="202"/>
      <c r="FA290" s="202"/>
      <c r="FB290" s="202"/>
      <c r="FC290" s="202"/>
      <c r="FD290" s="202"/>
      <c r="FE290" s="202"/>
      <c r="FF290" s="202"/>
      <c r="FG290" s="202"/>
      <c r="FH290" s="202"/>
      <c r="FI290" s="202"/>
      <c r="FJ290" s="202"/>
      <c r="FK290" s="202"/>
      <c r="FL290" s="202"/>
      <c r="FM290" s="202"/>
      <c r="FN290" s="202"/>
      <c r="FO290" s="202"/>
      <c r="FP290" s="202"/>
      <c r="FQ290" s="202"/>
      <c r="FR290" s="202"/>
      <c r="FS290" s="202"/>
      <c r="FT290" s="202"/>
      <c r="FU290" s="202"/>
      <c r="FV290" s="202"/>
      <c r="FW290" s="202"/>
      <c r="FX290" s="202"/>
      <c r="FY290" s="202"/>
      <c r="FZ290" s="202"/>
      <c r="GA290" s="202"/>
      <c r="GB290" s="202"/>
    </row>
    <row r="291" spans="1:184" x14ac:dyDescent="0.2">
      <c r="A291" s="205" t="str">
        <f t="shared" si="4"/>
        <v/>
      </c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  <c r="BF291" s="202"/>
      <c r="BG291" s="202"/>
      <c r="BH291" s="202"/>
      <c r="BI291" s="202"/>
      <c r="BJ291" s="202"/>
      <c r="BK291" s="202"/>
      <c r="BL291" s="202"/>
      <c r="BM291" s="202"/>
      <c r="BN291" s="202"/>
      <c r="BO291" s="202"/>
      <c r="BP291" s="202"/>
      <c r="BQ291" s="202"/>
      <c r="BR291" s="202"/>
      <c r="BS291" s="202"/>
      <c r="BT291" s="202"/>
      <c r="BU291" s="202"/>
      <c r="BV291" s="202"/>
      <c r="BW291" s="202"/>
      <c r="BX291" s="202"/>
      <c r="BY291" s="202"/>
      <c r="BZ291" s="202"/>
      <c r="CA291" s="202"/>
      <c r="CB291" s="202"/>
      <c r="CC291" s="202"/>
      <c r="CD291" s="202"/>
      <c r="CE291" s="202"/>
      <c r="CF291" s="202"/>
      <c r="CG291" s="202"/>
      <c r="CH291" s="202"/>
      <c r="CI291" s="202"/>
      <c r="CJ291" s="202"/>
      <c r="CK291" s="202"/>
      <c r="CL291" s="202"/>
      <c r="CM291" s="202"/>
      <c r="CN291" s="202"/>
      <c r="CO291" s="202"/>
      <c r="CP291" s="202"/>
      <c r="CQ291" s="202"/>
      <c r="CR291" s="202"/>
      <c r="CS291" s="202"/>
      <c r="CT291" s="202"/>
      <c r="CU291" s="202"/>
      <c r="CV291" s="202"/>
      <c r="CW291" s="202"/>
      <c r="CX291" s="202"/>
      <c r="CY291" s="202"/>
      <c r="CZ291" s="202"/>
      <c r="DA291" s="202"/>
      <c r="DB291" s="202"/>
      <c r="DC291" s="202"/>
      <c r="DD291" s="202"/>
      <c r="DE291" s="202"/>
      <c r="DF291" s="202"/>
      <c r="DG291" s="202"/>
      <c r="DH291" s="202"/>
      <c r="DI291" s="202"/>
      <c r="DJ291" s="202"/>
      <c r="DK291" s="202"/>
      <c r="DL291" s="202"/>
      <c r="DM291" s="202"/>
      <c r="DN291" s="202"/>
      <c r="DO291" s="202"/>
      <c r="DP291" s="202"/>
      <c r="DQ291" s="202"/>
      <c r="DR291" s="202"/>
      <c r="DS291" s="202"/>
      <c r="DT291" s="202"/>
      <c r="DU291" s="202"/>
      <c r="DV291" s="202"/>
      <c r="DW291" s="202"/>
      <c r="DX291" s="202"/>
      <c r="DY291" s="202"/>
      <c r="DZ291" s="202"/>
      <c r="EA291" s="202"/>
      <c r="EB291" s="202"/>
      <c r="EC291" s="202"/>
      <c r="ED291" s="202"/>
      <c r="EE291" s="202"/>
      <c r="EF291" s="202"/>
      <c r="EG291" s="202"/>
      <c r="EH291" s="202"/>
      <c r="EI291" s="202"/>
      <c r="EJ291" s="202"/>
      <c r="EK291" s="202"/>
      <c r="EL291" s="202"/>
      <c r="EM291" s="202"/>
      <c r="EN291" s="202"/>
      <c r="EO291" s="202"/>
      <c r="EP291" s="202"/>
      <c r="EQ291" s="202"/>
      <c r="ER291" s="202"/>
      <c r="ES291" s="202"/>
      <c r="ET291" s="202"/>
      <c r="EU291" s="202"/>
      <c r="EV291" s="202"/>
      <c r="EW291" s="202"/>
      <c r="EX291" s="202"/>
      <c r="EY291" s="202"/>
      <c r="EZ291" s="202"/>
      <c r="FA291" s="202"/>
      <c r="FB291" s="202"/>
      <c r="FC291" s="202"/>
      <c r="FD291" s="202"/>
      <c r="FE291" s="202"/>
      <c r="FF291" s="202"/>
      <c r="FG291" s="202"/>
      <c r="FH291" s="202"/>
      <c r="FI291" s="202"/>
      <c r="FJ291" s="202"/>
      <c r="FK291" s="202"/>
      <c r="FL291" s="202"/>
      <c r="FM291" s="202"/>
      <c r="FN291" s="202"/>
      <c r="FO291" s="202"/>
      <c r="FP291" s="202"/>
      <c r="FQ291" s="202"/>
      <c r="FR291" s="202"/>
      <c r="FS291" s="202"/>
      <c r="FT291" s="202"/>
      <c r="FU291" s="202"/>
      <c r="FV291" s="202"/>
      <c r="FW291" s="202"/>
      <c r="FX291" s="202"/>
      <c r="FY291" s="202"/>
      <c r="FZ291" s="202"/>
      <c r="GA291" s="202"/>
      <c r="GB291" s="202"/>
    </row>
    <row r="292" spans="1:184" x14ac:dyDescent="0.2">
      <c r="A292" s="205" t="str">
        <f t="shared" si="4"/>
        <v/>
      </c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  <c r="BF292" s="202"/>
      <c r="BG292" s="202"/>
      <c r="BH292" s="202"/>
      <c r="BI292" s="202"/>
      <c r="BJ292" s="202"/>
      <c r="BK292" s="202"/>
      <c r="BL292" s="202"/>
      <c r="BM292" s="202"/>
      <c r="BN292" s="202"/>
      <c r="BO292" s="202"/>
      <c r="BP292" s="202"/>
      <c r="BQ292" s="202"/>
      <c r="BR292" s="202"/>
      <c r="BS292" s="202"/>
      <c r="BT292" s="202"/>
      <c r="BU292" s="202"/>
      <c r="BV292" s="202"/>
      <c r="BW292" s="202"/>
      <c r="BX292" s="202"/>
      <c r="BY292" s="202"/>
      <c r="BZ292" s="202"/>
      <c r="CA292" s="202"/>
      <c r="CB292" s="202"/>
      <c r="CC292" s="202"/>
      <c r="CD292" s="202"/>
      <c r="CE292" s="202"/>
      <c r="CF292" s="202"/>
      <c r="CG292" s="202"/>
      <c r="CH292" s="202"/>
      <c r="CI292" s="202"/>
      <c r="CJ292" s="202"/>
      <c r="CK292" s="202"/>
      <c r="CL292" s="202"/>
      <c r="CM292" s="202"/>
      <c r="CN292" s="202"/>
      <c r="CO292" s="202"/>
      <c r="CP292" s="202"/>
      <c r="CQ292" s="202"/>
      <c r="CR292" s="202"/>
      <c r="CS292" s="202"/>
      <c r="CT292" s="202"/>
      <c r="CU292" s="202"/>
      <c r="CV292" s="202"/>
      <c r="CW292" s="202"/>
      <c r="CX292" s="202"/>
      <c r="CY292" s="202"/>
      <c r="CZ292" s="202"/>
      <c r="DA292" s="202"/>
      <c r="DB292" s="202"/>
      <c r="DC292" s="202"/>
      <c r="DD292" s="202"/>
      <c r="DE292" s="202"/>
      <c r="DF292" s="202"/>
      <c r="DG292" s="202"/>
      <c r="DH292" s="202"/>
      <c r="DI292" s="202"/>
      <c r="DJ292" s="202"/>
      <c r="DK292" s="202"/>
      <c r="DL292" s="202"/>
      <c r="DM292" s="202"/>
      <c r="DN292" s="202"/>
      <c r="DO292" s="202"/>
      <c r="DP292" s="202"/>
      <c r="DQ292" s="202"/>
      <c r="DR292" s="202"/>
      <c r="DS292" s="202"/>
      <c r="DT292" s="202"/>
      <c r="DU292" s="202"/>
      <c r="DV292" s="202"/>
      <c r="DW292" s="202"/>
      <c r="DX292" s="202"/>
      <c r="DY292" s="202"/>
      <c r="DZ292" s="202"/>
      <c r="EA292" s="202"/>
      <c r="EB292" s="202"/>
      <c r="EC292" s="202"/>
      <c r="ED292" s="202"/>
      <c r="EE292" s="202"/>
      <c r="EF292" s="202"/>
      <c r="EG292" s="202"/>
      <c r="EH292" s="202"/>
      <c r="EI292" s="202"/>
      <c r="EJ292" s="202"/>
      <c r="EK292" s="202"/>
      <c r="EL292" s="202"/>
      <c r="EM292" s="202"/>
      <c r="EN292" s="202"/>
      <c r="EO292" s="202"/>
      <c r="EP292" s="202"/>
      <c r="EQ292" s="202"/>
      <c r="ER292" s="202"/>
      <c r="ES292" s="202"/>
      <c r="ET292" s="202"/>
      <c r="EU292" s="202"/>
      <c r="EV292" s="202"/>
      <c r="EW292" s="202"/>
      <c r="EX292" s="202"/>
      <c r="EY292" s="202"/>
      <c r="EZ292" s="202"/>
      <c r="FA292" s="202"/>
      <c r="FB292" s="202"/>
      <c r="FC292" s="202"/>
      <c r="FD292" s="202"/>
      <c r="FE292" s="202"/>
      <c r="FF292" s="202"/>
      <c r="FG292" s="202"/>
      <c r="FH292" s="202"/>
      <c r="FI292" s="202"/>
      <c r="FJ292" s="202"/>
      <c r="FK292" s="202"/>
      <c r="FL292" s="202"/>
      <c r="FM292" s="202"/>
      <c r="FN292" s="202"/>
      <c r="FO292" s="202"/>
      <c r="FP292" s="202"/>
      <c r="FQ292" s="202"/>
      <c r="FR292" s="202"/>
      <c r="FS292" s="202"/>
      <c r="FT292" s="202"/>
      <c r="FU292" s="202"/>
      <c r="FV292" s="202"/>
      <c r="FW292" s="202"/>
      <c r="FX292" s="202"/>
      <c r="FY292" s="202"/>
      <c r="FZ292" s="202"/>
      <c r="GA292" s="202"/>
      <c r="GB292" s="202"/>
    </row>
    <row r="293" spans="1:184" x14ac:dyDescent="0.2">
      <c r="A293" s="205" t="str">
        <f t="shared" si="4"/>
        <v/>
      </c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  <c r="BF293" s="202"/>
      <c r="BG293" s="202"/>
      <c r="BH293" s="202"/>
      <c r="BI293" s="202"/>
      <c r="BJ293" s="202"/>
      <c r="BK293" s="202"/>
      <c r="BL293" s="202"/>
      <c r="BM293" s="202"/>
      <c r="BN293" s="202"/>
      <c r="BO293" s="202"/>
      <c r="BP293" s="202"/>
      <c r="BQ293" s="202"/>
      <c r="BR293" s="202"/>
      <c r="BS293" s="202"/>
      <c r="BT293" s="202"/>
      <c r="BU293" s="202"/>
      <c r="BV293" s="202"/>
      <c r="BW293" s="202"/>
      <c r="BX293" s="202"/>
      <c r="BY293" s="202"/>
      <c r="BZ293" s="202"/>
      <c r="CA293" s="202"/>
      <c r="CB293" s="202"/>
      <c r="CC293" s="202"/>
      <c r="CD293" s="202"/>
      <c r="CE293" s="202"/>
      <c r="CF293" s="202"/>
      <c r="CG293" s="202"/>
      <c r="CH293" s="202"/>
      <c r="CI293" s="202"/>
      <c r="CJ293" s="202"/>
      <c r="CK293" s="202"/>
      <c r="CL293" s="202"/>
      <c r="CM293" s="202"/>
      <c r="CN293" s="202"/>
      <c r="CO293" s="202"/>
      <c r="CP293" s="202"/>
      <c r="CQ293" s="202"/>
      <c r="CR293" s="202"/>
      <c r="CS293" s="202"/>
      <c r="CT293" s="202"/>
      <c r="CU293" s="202"/>
      <c r="CV293" s="202"/>
      <c r="CW293" s="202"/>
      <c r="CX293" s="202"/>
      <c r="CY293" s="202"/>
      <c r="CZ293" s="202"/>
      <c r="DA293" s="202"/>
      <c r="DB293" s="202"/>
      <c r="DC293" s="202"/>
      <c r="DD293" s="202"/>
      <c r="DE293" s="202"/>
      <c r="DF293" s="202"/>
      <c r="DG293" s="202"/>
      <c r="DH293" s="202"/>
      <c r="DI293" s="202"/>
      <c r="DJ293" s="202"/>
      <c r="DK293" s="202"/>
      <c r="DL293" s="202"/>
      <c r="DM293" s="202"/>
      <c r="DN293" s="202"/>
      <c r="DO293" s="202"/>
      <c r="DP293" s="202"/>
      <c r="DQ293" s="202"/>
      <c r="DR293" s="202"/>
      <c r="DS293" s="202"/>
      <c r="DT293" s="202"/>
      <c r="DU293" s="202"/>
      <c r="DV293" s="202"/>
      <c r="DW293" s="202"/>
      <c r="DX293" s="202"/>
      <c r="DY293" s="202"/>
      <c r="DZ293" s="202"/>
      <c r="EA293" s="202"/>
      <c r="EB293" s="202"/>
      <c r="EC293" s="202"/>
      <c r="ED293" s="202"/>
      <c r="EE293" s="202"/>
      <c r="EF293" s="202"/>
      <c r="EG293" s="202"/>
      <c r="EH293" s="202"/>
      <c r="EI293" s="202"/>
      <c r="EJ293" s="202"/>
      <c r="EK293" s="202"/>
      <c r="EL293" s="202"/>
      <c r="EM293" s="202"/>
      <c r="EN293" s="202"/>
      <c r="EO293" s="202"/>
      <c r="EP293" s="202"/>
      <c r="EQ293" s="202"/>
      <c r="ER293" s="202"/>
      <c r="ES293" s="202"/>
      <c r="ET293" s="202"/>
      <c r="EU293" s="202"/>
      <c r="EV293" s="202"/>
      <c r="EW293" s="202"/>
      <c r="EX293" s="202"/>
      <c r="EY293" s="202"/>
      <c r="EZ293" s="202"/>
      <c r="FA293" s="202"/>
      <c r="FB293" s="202"/>
      <c r="FC293" s="202"/>
      <c r="FD293" s="202"/>
      <c r="FE293" s="202"/>
      <c r="FF293" s="202"/>
      <c r="FG293" s="202"/>
      <c r="FH293" s="202"/>
      <c r="FI293" s="202"/>
      <c r="FJ293" s="202"/>
      <c r="FK293" s="202"/>
      <c r="FL293" s="202"/>
      <c r="FM293" s="202"/>
      <c r="FN293" s="202"/>
      <c r="FO293" s="202"/>
      <c r="FP293" s="202"/>
      <c r="FQ293" s="202"/>
      <c r="FR293" s="202"/>
      <c r="FS293" s="202"/>
      <c r="FT293" s="202"/>
      <c r="FU293" s="202"/>
      <c r="FV293" s="202"/>
      <c r="FW293" s="202"/>
      <c r="FX293" s="202"/>
      <c r="FY293" s="202"/>
      <c r="FZ293" s="202"/>
      <c r="GA293" s="202"/>
      <c r="GB293" s="202"/>
    </row>
    <row r="294" spans="1:184" x14ac:dyDescent="0.2">
      <c r="A294" s="205" t="str">
        <f t="shared" si="4"/>
        <v/>
      </c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  <c r="BF294" s="202"/>
      <c r="BG294" s="202"/>
      <c r="BH294" s="202"/>
      <c r="BI294" s="202"/>
      <c r="BJ294" s="202"/>
      <c r="BK294" s="202"/>
      <c r="BL294" s="202"/>
      <c r="BM294" s="202"/>
      <c r="BN294" s="202"/>
      <c r="BO294" s="202"/>
      <c r="BP294" s="202"/>
      <c r="BQ294" s="202"/>
      <c r="BR294" s="202"/>
      <c r="BS294" s="202"/>
      <c r="BT294" s="202"/>
      <c r="BU294" s="202"/>
      <c r="BV294" s="202"/>
      <c r="BW294" s="202"/>
      <c r="BX294" s="202"/>
      <c r="BY294" s="202"/>
      <c r="BZ294" s="202"/>
      <c r="CA294" s="202"/>
      <c r="CB294" s="202"/>
      <c r="CC294" s="202"/>
      <c r="CD294" s="202"/>
      <c r="CE294" s="202"/>
      <c r="CF294" s="202"/>
      <c r="CG294" s="202"/>
      <c r="CH294" s="202"/>
      <c r="CI294" s="202"/>
      <c r="CJ294" s="202"/>
      <c r="CK294" s="202"/>
      <c r="CL294" s="202"/>
      <c r="CM294" s="202"/>
      <c r="CN294" s="202"/>
      <c r="CO294" s="202"/>
      <c r="CP294" s="202"/>
      <c r="CQ294" s="202"/>
      <c r="CR294" s="202"/>
      <c r="CS294" s="202"/>
      <c r="CT294" s="202"/>
      <c r="CU294" s="202"/>
      <c r="CV294" s="202"/>
      <c r="CW294" s="202"/>
      <c r="CX294" s="202"/>
      <c r="CY294" s="202"/>
      <c r="CZ294" s="202"/>
      <c r="DA294" s="202"/>
      <c r="DB294" s="202"/>
      <c r="DC294" s="202"/>
      <c r="DD294" s="202"/>
      <c r="DE294" s="202"/>
      <c r="DF294" s="202"/>
      <c r="DG294" s="202"/>
      <c r="DH294" s="202"/>
      <c r="DI294" s="202"/>
      <c r="DJ294" s="202"/>
      <c r="DK294" s="202"/>
      <c r="DL294" s="202"/>
      <c r="DM294" s="202"/>
      <c r="DN294" s="202"/>
      <c r="DO294" s="202"/>
      <c r="DP294" s="202"/>
      <c r="DQ294" s="202"/>
      <c r="DR294" s="202"/>
      <c r="DS294" s="202"/>
      <c r="DT294" s="202"/>
      <c r="DU294" s="202"/>
      <c r="DV294" s="202"/>
      <c r="DW294" s="202"/>
      <c r="DX294" s="202"/>
      <c r="DY294" s="202"/>
      <c r="DZ294" s="202"/>
      <c r="EA294" s="202"/>
      <c r="EB294" s="202"/>
      <c r="EC294" s="202"/>
      <c r="ED294" s="202"/>
      <c r="EE294" s="202"/>
      <c r="EF294" s="202"/>
      <c r="EG294" s="202"/>
      <c r="EH294" s="202"/>
      <c r="EI294" s="202"/>
      <c r="EJ294" s="202"/>
      <c r="EK294" s="202"/>
      <c r="EL294" s="202"/>
      <c r="EM294" s="202"/>
      <c r="EN294" s="202"/>
      <c r="EO294" s="202"/>
      <c r="EP294" s="202"/>
      <c r="EQ294" s="202"/>
      <c r="ER294" s="202"/>
      <c r="ES294" s="202"/>
      <c r="ET294" s="202"/>
      <c r="EU294" s="202"/>
      <c r="EV294" s="202"/>
      <c r="EW294" s="202"/>
      <c r="EX294" s="202"/>
      <c r="EY294" s="202"/>
      <c r="EZ294" s="202"/>
      <c r="FA294" s="202"/>
      <c r="FB294" s="202"/>
      <c r="FC294" s="202"/>
      <c r="FD294" s="202"/>
      <c r="FE294" s="202"/>
      <c r="FF294" s="202"/>
      <c r="FG294" s="202"/>
      <c r="FH294" s="202"/>
      <c r="FI294" s="202"/>
      <c r="FJ294" s="202"/>
      <c r="FK294" s="202"/>
      <c r="FL294" s="202"/>
      <c r="FM294" s="202"/>
      <c r="FN294" s="202"/>
      <c r="FO294" s="202"/>
      <c r="FP294" s="202"/>
      <c r="FQ294" s="202"/>
      <c r="FR294" s="202"/>
      <c r="FS294" s="202"/>
      <c r="FT294" s="202"/>
      <c r="FU294" s="202"/>
      <c r="FV294" s="202"/>
      <c r="FW294" s="202"/>
      <c r="FX294" s="202"/>
      <c r="FY294" s="202"/>
      <c r="FZ294" s="202"/>
      <c r="GA294" s="202"/>
      <c r="GB294" s="202"/>
    </row>
    <row r="295" spans="1:184" x14ac:dyDescent="0.2">
      <c r="A295" s="205" t="str">
        <f t="shared" si="4"/>
        <v/>
      </c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  <c r="BF295" s="202"/>
      <c r="BG295" s="202"/>
      <c r="BH295" s="202"/>
      <c r="BI295" s="202"/>
      <c r="BJ295" s="202"/>
      <c r="BK295" s="202"/>
      <c r="BL295" s="202"/>
      <c r="BM295" s="202"/>
      <c r="BN295" s="202"/>
      <c r="BO295" s="202"/>
      <c r="BP295" s="202"/>
      <c r="BQ295" s="202"/>
      <c r="BR295" s="202"/>
      <c r="BS295" s="202"/>
      <c r="BT295" s="202"/>
      <c r="BU295" s="202"/>
      <c r="BV295" s="202"/>
      <c r="BW295" s="202"/>
      <c r="BX295" s="202"/>
      <c r="BY295" s="202"/>
      <c r="BZ295" s="202"/>
      <c r="CA295" s="202"/>
      <c r="CB295" s="202"/>
      <c r="CC295" s="202"/>
      <c r="CD295" s="202"/>
      <c r="CE295" s="202"/>
      <c r="CF295" s="202"/>
      <c r="CG295" s="202"/>
      <c r="CH295" s="202"/>
      <c r="CI295" s="202"/>
      <c r="CJ295" s="202"/>
      <c r="CK295" s="202"/>
      <c r="CL295" s="202"/>
      <c r="CM295" s="202"/>
      <c r="CN295" s="202"/>
      <c r="CO295" s="202"/>
      <c r="CP295" s="202"/>
      <c r="CQ295" s="202"/>
      <c r="CR295" s="202"/>
      <c r="CS295" s="202"/>
      <c r="CT295" s="202"/>
      <c r="CU295" s="202"/>
      <c r="CV295" s="202"/>
      <c r="CW295" s="202"/>
      <c r="CX295" s="202"/>
      <c r="CY295" s="202"/>
      <c r="CZ295" s="202"/>
      <c r="DA295" s="202"/>
      <c r="DB295" s="202"/>
      <c r="DC295" s="202"/>
      <c r="DD295" s="202"/>
      <c r="DE295" s="202"/>
      <c r="DF295" s="202"/>
      <c r="DG295" s="202"/>
      <c r="DH295" s="202"/>
      <c r="DI295" s="202"/>
      <c r="DJ295" s="202"/>
      <c r="DK295" s="202"/>
      <c r="DL295" s="202"/>
      <c r="DM295" s="202"/>
      <c r="DN295" s="202"/>
      <c r="DO295" s="202"/>
      <c r="DP295" s="202"/>
      <c r="DQ295" s="202"/>
      <c r="DR295" s="202"/>
      <c r="DS295" s="202"/>
      <c r="DT295" s="202"/>
      <c r="DU295" s="202"/>
      <c r="DV295" s="202"/>
      <c r="DW295" s="202"/>
      <c r="DX295" s="202"/>
      <c r="DY295" s="202"/>
      <c r="DZ295" s="202"/>
      <c r="EA295" s="202"/>
      <c r="EB295" s="202"/>
      <c r="EC295" s="202"/>
      <c r="ED295" s="202"/>
      <c r="EE295" s="202"/>
      <c r="EF295" s="202"/>
      <c r="EG295" s="202"/>
      <c r="EH295" s="202"/>
      <c r="EI295" s="202"/>
      <c r="EJ295" s="202"/>
      <c r="EK295" s="202"/>
      <c r="EL295" s="202"/>
      <c r="EM295" s="202"/>
      <c r="EN295" s="202"/>
      <c r="EO295" s="202"/>
      <c r="EP295" s="202"/>
      <c r="EQ295" s="202"/>
      <c r="ER295" s="202"/>
      <c r="ES295" s="202"/>
      <c r="ET295" s="202"/>
      <c r="EU295" s="202"/>
      <c r="EV295" s="202"/>
      <c r="EW295" s="202"/>
      <c r="EX295" s="202"/>
      <c r="EY295" s="202"/>
      <c r="EZ295" s="202"/>
      <c r="FA295" s="202"/>
      <c r="FB295" s="202"/>
      <c r="FC295" s="202"/>
      <c r="FD295" s="202"/>
      <c r="FE295" s="202"/>
      <c r="FF295" s="202"/>
      <c r="FG295" s="202"/>
      <c r="FH295" s="202"/>
      <c r="FI295" s="202"/>
      <c r="FJ295" s="202"/>
      <c r="FK295" s="202"/>
      <c r="FL295" s="202"/>
      <c r="FM295" s="202"/>
      <c r="FN295" s="202"/>
      <c r="FO295" s="202"/>
      <c r="FP295" s="202"/>
      <c r="FQ295" s="202"/>
      <c r="FR295" s="202"/>
      <c r="FS295" s="202"/>
      <c r="FT295" s="202"/>
      <c r="FU295" s="202"/>
      <c r="FV295" s="202"/>
      <c r="FW295" s="202"/>
      <c r="FX295" s="202"/>
      <c r="FY295" s="202"/>
      <c r="FZ295" s="202"/>
      <c r="GA295" s="202"/>
      <c r="GB295" s="202"/>
    </row>
    <row r="296" spans="1:184" x14ac:dyDescent="0.2">
      <c r="A296" s="205" t="str">
        <f t="shared" si="4"/>
        <v/>
      </c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  <c r="BF296" s="202"/>
      <c r="BG296" s="202"/>
      <c r="BH296" s="202"/>
      <c r="BI296" s="202"/>
      <c r="BJ296" s="202"/>
      <c r="BK296" s="202"/>
      <c r="BL296" s="202"/>
      <c r="BM296" s="202"/>
      <c r="BN296" s="202"/>
      <c r="BO296" s="202"/>
      <c r="BP296" s="202"/>
      <c r="BQ296" s="202"/>
      <c r="BR296" s="202"/>
      <c r="BS296" s="202"/>
      <c r="BT296" s="202"/>
      <c r="BU296" s="202"/>
      <c r="BV296" s="202"/>
      <c r="BW296" s="202"/>
      <c r="BX296" s="202"/>
      <c r="BY296" s="202"/>
      <c r="BZ296" s="202"/>
      <c r="CA296" s="202"/>
      <c r="CB296" s="202"/>
      <c r="CC296" s="202"/>
      <c r="CD296" s="202"/>
      <c r="CE296" s="202"/>
      <c r="CF296" s="202"/>
      <c r="CG296" s="202"/>
      <c r="CH296" s="202"/>
      <c r="CI296" s="202"/>
      <c r="CJ296" s="202"/>
      <c r="CK296" s="202"/>
      <c r="CL296" s="202"/>
      <c r="CM296" s="202"/>
      <c r="CN296" s="202"/>
      <c r="CO296" s="202"/>
      <c r="CP296" s="202"/>
      <c r="CQ296" s="202"/>
      <c r="CR296" s="202"/>
      <c r="CS296" s="202"/>
      <c r="CT296" s="202"/>
      <c r="CU296" s="202"/>
      <c r="CV296" s="202"/>
      <c r="CW296" s="202"/>
      <c r="CX296" s="202"/>
      <c r="CY296" s="202"/>
      <c r="CZ296" s="202"/>
      <c r="DA296" s="202"/>
      <c r="DB296" s="202"/>
      <c r="DC296" s="202"/>
      <c r="DD296" s="202"/>
      <c r="DE296" s="202"/>
      <c r="DF296" s="202"/>
      <c r="DG296" s="202"/>
      <c r="DH296" s="202"/>
      <c r="DI296" s="202"/>
      <c r="DJ296" s="202"/>
      <c r="DK296" s="202"/>
      <c r="DL296" s="202"/>
      <c r="DM296" s="202"/>
      <c r="DN296" s="202"/>
      <c r="DO296" s="202"/>
      <c r="DP296" s="202"/>
      <c r="DQ296" s="202"/>
      <c r="DR296" s="202"/>
      <c r="DS296" s="202"/>
      <c r="DT296" s="202"/>
      <c r="DU296" s="202"/>
      <c r="DV296" s="202"/>
      <c r="DW296" s="202"/>
      <c r="DX296" s="202"/>
      <c r="DY296" s="202"/>
      <c r="DZ296" s="202"/>
      <c r="EA296" s="202"/>
      <c r="EB296" s="202"/>
      <c r="EC296" s="202"/>
      <c r="ED296" s="202"/>
      <c r="EE296" s="202"/>
      <c r="EF296" s="202"/>
      <c r="EG296" s="202"/>
      <c r="EH296" s="202"/>
      <c r="EI296" s="202"/>
      <c r="EJ296" s="202"/>
      <c r="EK296" s="202"/>
      <c r="EL296" s="202"/>
      <c r="EM296" s="202"/>
      <c r="EN296" s="202"/>
      <c r="EO296" s="202"/>
      <c r="EP296" s="202"/>
      <c r="EQ296" s="202"/>
      <c r="ER296" s="202"/>
      <c r="ES296" s="202"/>
      <c r="ET296" s="202"/>
      <c r="EU296" s="202"/>
      <c r="EV296" s="202"/>
      <c r="EW296" s="202"/>
      <c r="EX296" s="202"/>
      <c r="EY296" s="202"/>
      <c r="EZ296" s="202"/>
      <c r="FA296" s="202"/>
      <c r="FB296" s="202"/>
      <c r="FC296" s="202"/>
      <c r="FD296" s="202"/>
      <c r="FE296" s="202"/>
      <c r="FF296" s="202"/>
      <c r="FG296" s="202"/>
      <c r="FH296" s="202"/>
      <c r="FI296" s="202"/>
      <c r="FJ296" s="202"/>
      <c r="FK296" s="202"/>
      <c r="FL296" s="202"/>
      <c r="FM296" s="202"/>
      <c r="FN296" s="202"/>
      <c r="FO296" s="202"/>
      <c r="FP296" s="202"/>
      <c r="FQ296" s="202"/>
      <c r="FR296" s="202"/>
      <c r="FS296" s="202"/>
      <c r="FT296" s="202"/>
      <c r="FU296" s="202"/>
      <c r="FV296" s="202"/>
      <c r="FW296" s="202"/>
      <c r="FX296" s="202"/>
      <c r="FY296" s="202"/>
      <c r="FZ296" s="202"/>
      <c r="GA296" s="202"/>
      <c r="GB296" s="202"/>
    </row>
    <row r="297" spans="1:184" x14ac:dyDescent="0.2">
      <c r="A297" s="205" t="str">
        <f t="shared" si="4"/>
        <v/>
      </c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  <c r="BF297" s="202"/>
      <c r="BG297" s="202"/>
      <c r="BH297" s="202"/>
      <c r="BI297" s="202"/>
      <c r="BJ297" s="202"/>
      <c r="BK297" s="202"/>
      <c r="BL297" s="202"/>
      <c r="BM297" s="202"/>
      <c r="BN297" s="202"/>
      <c r="BO297" s="202"/>
      <c r="BP297" s="202"/>
      <c r="BQ297" s="202"/>
      <c r="BR297" s="202"/>
      <c r="BS297" s="202"/>
      <c r="BT297" s="202"/>
      <c r="BU297" s="202"/>
      <c r="BV297" s="202"/>
      <c r="BW297" s="202"/>
      <c r="BX297" s="202"/>
      <c r="BY297" s="202"/>
      <c r="BZ297" s="202"/>
      <c r="CA297" s="202"/>
      <c r="CB297" s="202"/>
      <c r="CC297" s="202"/>
      <c r="CD297" s="202"/>
      <c r="CE297" s="202"/>
      <c r="CF297" s="202"/>
      <c r="CG297" s="202"/>
      <c r="CH297" s="202"/>
      <c r="CI297" s="202"/>
      <c r="CJ297" s="202"/>
      <c r="CK297" s="202"/>
      <c r="CL297" s="202"/>
      <c r="CM297" s="202"/>
      <c r="CN297" s="202"/>
      <c r="CO297" s="202"/>
      <c r="CP297" s="202"/>
      <c r="CQ297" s="202"/>
      <c r="CR297" s="202"/>
      <c r="CS297" s="202"/>
      <c r="CT297" s="202"/>
      <c r="CU297" s="202"/>
      <c r="CV297" s="202"/>
      <c r="CW297" s="202"/>
      <c r="CX297" s="202"/>
      <c r="CY297" s="202"/>
      <c r="CZ297" s="202"/>
      <c r="DA297" s="202"/>
      <c r="DB297" s="202"/>
      <c r="DC297" s="202"/>
      <c r="DD297" s="202"/>
      <c r="DE297" s="202"/>
      <c r="DF297" s="202"/>
      <c r="DG297" s="202"/>
      <c r="DH297" s="202"/>
      <c r="DI297" s="202"/>
      <c r="DJ297" s="202"/>
      <c r="DK297" s="202"/>
      <c r="DL297" s="202"/>
      <c r="DM297" s="202"/>
      <c r="DN297" s="202"/>
      <c r="DO297" s="202"/>
      <c r="DP297" s="202"/>
      <c r="DQ297" s="202"/>
      <c r="DR297" s="202"/>
      <c r="DS297" s="202"/>
      <c r="DT297" s="202"/>
      <c r="DU297" s="202"/>
      <c r="DV297" s="202"/>
      <c r="DW297" s="202"/>
      <c r="DX297" s="202"/>
      <c r="DY297" s="202"/>
      <c r="DZ297" s="202"/>
      <c r="EA297" s="202"/>
      <c r="EB297" s="202"/>
      <c r="EC297" s="202"/>
      <c r="ED297" s="202"/>
      <c r="EE297" s="202"/>
      <c r="EF297" s="202"/>
      <c r="EG297" s="202"/>
      <c r="EH297" s="202"/>
      <c r="EI297" s="202"/>
      <c r="EJ297" s="202"/>
      <c r="EK297" s="202"/>
      <c r="EL297" s="202"/>
      <c r="EM297" s="202"/>
      <c r="EN297" s="202"/>
      <c r="EO297" s="202"/>
      <c r="EP297" s="202"/>
      <c r="EQ297" s="202"/>
      <c r="ER297" s="202"/>
      <c r="ES297" s="202"/>
      <c r="ET297" s="202"/>
      <c r="EU297" s="202"/>
      <c r="EV297" s="202"/>
      <c r="EW297" s="202"/>
      <c r="EX297" s="202"/>
      <c r="EY297" s="202"/>
      <c r="EZ297" s="202"/>
      <c r="FA297" s="202"/>
      <c r="FB297" s="202"/>
      <c r="FC297" s="202"/>
      <c r="FD297" s="202"/>
      <c r="FE297" s="202"/>
      <c r="FF297" s="202"/>
      <c r="FG297" s="202"/>
      <c r="FH297" s="202"/>
      <c r="FI297" s="202"/>
      <c r="FJ297" s="202"/>
      <c r="FK297" s="202"/>
      <c r="FL297" s="202"/>
      <c r="FM297" s="202"/>
      <c r="FN297" s="202"/>
      <c r="FO297" s="202"/>
      <c r="FP297" s="202"/>
      <c r="FQ297" s="202"/>
      <c r="FR297" s="202"/>
      <c r="FS297" s="202"/>
      <c r="FT297" s="202"/>
      <c r="FU297" s="202"/>
      <c r="FV297" s="202"/>
      <c r="FW297" s="202"/>
      <c r="FX297" s="202"/>
      <c r="FY297" s="202"/>
      <c r="FZ297" s="202"/>
      <c r="GA297" s="202"/>
      <c r="GB297" s="202"/>
    </row>
    <row r="298" spans="1:184" x14ac:dyDescent="0.2">
      <c r="A298" s="205" t="str">
        <f t="shared" si="4"/>
        <v/>
      </c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  <c r="BF298" s="202"/>
      <c r="BG298" s="202"/>
      <c r="BH298" s="202"/>
      <c r="BI298" s="202"/>
      <c r="BJ298" s="202"/>
      <c r="BK298" s="202"/>
      <c r="BL298" s="202"/>
      <c r="BM298" s="202"/>
      <c r="BN298" s="202"/>
      <c r="BO298" s="202"/>
      <c r="BP298" s="202"/>
      <c r="BQ298" s="202"/>
      <c r="BR298" s="202"/>
      <c r="BS298" s="202"/>
      <c r="BT298" s="202"/>
      <c r="BU298" s="202"/>
      <c r="BV298" s="202"/>
      <c r="BW298" s="202"/>
      <c r="BX298" s="202"/>
      <c r="BY298" s="202"/>
      <c r="BZ298" s="202"/>
      <c r="CA298" s="202"/>
      <c r="CB298" s="202"/>
      <c r="CC298" s="202"/>
      <c r="CD298" s="202"/>
      <c r="CE298" s="202"/>
      <c r="CF298" s="202"/>
      <c r="CG298" s="202"/>
      <c r="CH298" s="202"/>
      <c r="CI298" s="202"/>
      <c r="CJ298" s="202"/>
      <c r="CK298" s="202"/>
      <c r="CL298" s="202"/>
      <c r="CM298" s="202"/>
      <c r="CN298" s="202"/>
      <c r="CO298" s="202"/>
      <c r="CP298" s="202"/>
      <c r="CQ298" s="202"/>
      <c r="CR298" s="202"/>
      <c r="CS298" s="202"/>
      <c r="CT298" s="202"/>
      <c r="CU298" s="202"/>
      <c r="CV298" s="202"/>
      <c r="CW298" s="202"/>
      <c r="CX298" s="202"/>
      <c r="CY298" s="202"/>
      <c r="CZ298" s="202"/>
      <c r="DA298" s="202"/>
      <c r="DB298" s="202"/>
      <c r="DC298" s="202"/>
      <c r="DD298" s="202"/>
      <c r="DE298" s="202"/>
      <c r="DF298" s="202"/>
      <c r="DG298" s="202"/>
      <c r="DH298" s="202"/>
      <c r="DI298" s="202"/>
      <c r="DJ298" s="202"/>
      <c r="DK298" s="202"/>
      <c r="DL298" s="202"/>
      <c r="DM298" s="202"/>
      <c r="DN298" s="202"/>
      <c r="DO298" s="202"/>
      <c r="DP298" s="202"/>
      <c r="DQ298" s="202"/>
      <c r="DR298" s="202"/>
      <c r="DS298" s="202"/>
      <c r="DT298" s="202"/>
      <c r="DU298" s="202"/>
      <c r="DV298" s="202"/>
      <c r="DW298" s="202"/>
      <c r="DX298" s="202"/>
      <c r="DY298" s="202"/>
      <c r="DZ298" s="202"/>
      <c r="EA298" s="202"/>
      <c r="EB298" s="202"/>
      <c r="EC298" s="202"/>
      <c r="ED298" s="202"/>
      <c r="EE298" s="202"/>
      <c r="EF298" s="202"/>
      <c r="EG298" s="202"/>
      <c r="EH298" s="202"/>
      <c r="EI298" s="202"/>
      <c r="EJ298" s="202"/>
      <c r="EK298" s="202"/>
      <c r="EL298" s="202"/>
      <c r="EM298" s="202"/>
      <c r="EN298" s="202"/>
      <c r="EO298" s="202"/>
      <c r="EP298" s="202"/>
      <c r="EQ298" s="202"/>
      <c r="ER298" s="202"/>
      <c r="ES298" s="202"/>
      <c r="ET298" s="202"/>
      <c r="EU298" s="202"/>
      <c r="EV298" s="202"/>
      <c r="EW298" s="202"/>
      <c r="EX298" s="202"/>
      <c r="EY298" s="202"/>
      <c r="EZ298" s="202"/>
      <c r="FA298" s="202"/>
      <c r="FB298" s="202"/>
      <c r="FC298" s="202"/>
      <c r="FD298" s="202"/>
      <c r="FE298" s="202"/>
      <c r="FF298" s="202"/>
      <c r="FG298" s="202"/>
      <c r="FH298" s="202"/>
      <c r="FI298" s="202"/>
      <c r="FJ298" s="202"/>
      <c r="FK298" s="202"/>
      <c r="FL298" s="202"/>
      <c r="FM298" s="202"/>
      <c r="FN298" s="202"/>
      <c r="FO298" s="202"/>
      <c r="FP298" s="202"/>
      <c r="FQ298" s="202"/>
      <c r="FR298" s="202"/>
      <c r="FS298" s="202"/>
      <c r="FT298" s="202"/>
      <c r="FU298" s="202"/>
      <c r="FV298" s="202"/>
      <c r="FW298" s="202"/>
      <c r="FX298" s="202"/>
      <c r="FY298" s="202"/>
      <c r="FZ298" s="202"/>
      <c r="GA298" s="202"/>
      <c r="GB298" s="202"/>
    </row>
    <row r="299" spans="1:184" x14ac:dyDescent="0.2">
      <c r="A299" s="205" t="str">
        <f t="shared" si="4"/>
        <v/>
      </c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  <c r="BF299" s="202"/>
      <c r="BG299" s="202"/>
      <c r="BH299" s="202"/>
      <c r="BI299" s="202"/>
      <c r="BJ299" s="202"/>
      <c r="BK299" s="202"/>
      <c r="BL299" s="202"/>
      <c r="BM299" s="202"/>
      <c r="BN299" s="202"/>
      <c r="BO299" s="202"/>
      <c r="BP299" s="202"/>
      <c r="BQ299" s="202"/>
      <c r="BR299" s="202"/>
      <c r="BS299" s="202"/>
      <c r="BT299" s="202"/>
      <c r="BU299" s="202"/>
      <c r="BV299" s="202"/>
      <c r="BW299" s="202"/>
      <c r="BX299" s="202"/>
      <c r="BY299" s="202"/>
      <c r="BZ299" s="202"/>
      <c r="CA299" s="202"/>
      <c r="CB299" s="202"/>
      <c r="CC299" s="202"/>
      <c r="CD299" s="202"/>
      <c r="CE299" s="202"/>
      <c r="CF299" s="202"/>
      <c r="CG299" s="202"/>
      <c r="CH299" s="202"/>
      <c r="CI299" s="202"/>
      <c r="CJ299" s="202"/>
      <c r="CK299" s="202"/>
      <c r="CL299" s="202"/>
      <c r="CM299" s="202"/>
      <c r="CN299" s="202"/>
      <c r="CO299" s="202"/>
      <c r="CP299" s="202"/>
      <c r="CQ299" s="202"/>
      <c r="CR299" s="202"/>
      <c r="CS299" s="202"/>
      <c r="CT299" s="202"/>
      <c r="CU299" s="202"/>
      <c r="CV299" s="202"/>
      <c r="CW299" s="202"/>
      <c r="CX299" s="202"/>
      <c r="CY299" s="202"/>
      <c r="CZ299" s="202"/>
      <c r="DA299" s="202"/>
      <c r="DB299" s="202"/>
      <c r="DC299" s="202"/>
      <c r="DD299" s="202"/>
      <c r="DE299" s="202"/>
      <c r="DF299" s="202"/>
      <c r="DG299" s="202"/>
      <c r="DH299" s="202"/>
      <c r="DI299" s="202"/>
      <c r="DJ299" s="202"/>
      <c r="DK299" s="202"/>
      <c r="DL299" s="202"/>
      <c r="DM299" s="202"/>
      <c r="DN299" s="202"/>
      <c r="DO299" s="202"/>
      <c r="DP299" s="202"/>
      <c r="DQ299" s="202"/>
      <c r="DR299" s="202"/>
      <c r="DS299" s="202"/>
      <c r="DT299" s="202"/>
      <c r="DU299" s="202"/>
      <c r="DV299" s="202"/>
      <c r="DW299" s="202"/>
      <c r="DX299" s="202"/>
      <c r="DY299" s="202"/>
      <c r="DZ299" s="202"/>
      <c r="EA299" s="202"/>
      <c r="EB299" s="202"/>
      <c r="EC299" s="202"/>
      <c r="ED299" s="202"/>
      <c r="EE299" s="202"/>
      <c r="EF299" s="202"/>
      <c r="EG299" s="202"/>
      <c r="EH299" s="202"/>
      <c r="EI299" s="202"/>
      <c r="EJ299" s="202"/>
      <c r="EK299" s="202"/>
      <c r="EL299" s="202"/>
      <c r="EM299" s="202"/>
      <c r="EN299" s="202"/>
      <c r="EO299" s="202"/>
      <c r="EP299" s="202"/>
      <c r="EQ299" s="202"/>
      <c r="ER299" s="202"/>
      <c r="ES299" s="202"/>
      <c r="ET299" s="202"/>
      <c r="EU299" s="202"/>
      <c r="EV299" s="202"/>
      <c r="EW299" s="202"/>
      <c r="EX299" s="202"/>
      <c r="EY299" s="202"/>
      <c r="EZ299" s="202"/>
      <c r="FA299" s="202"/>
      <c r="FB299" s="202"/>
      <c r="FC299" s="202"/>
      <c r="FD299" s="202"/>
      <c r="FE299" s="202"/>
      <c r="FF299" s="202"/>
      <c r="FG299" s="202"/>
      <c r="FH299" s="202"/>
      <c r="FI299" s="202"/>
      <c r="FJ299" s="202"/>
      <c r="FK299" s="202"/>
      <c r="FL299" s="202"/>
      <c r="FM299" s="202"/>
      <c r="FN299" s="202"/>
      <c r="FO299" s="202"/>
      <c r="FP299" s="202"/>
      <c r="FQ299" s="202"/>
      <c r="FR299" s="202"/>
      <c r="FS299" s="202"/>
      <c r="FT299" s="202"/>
      <c r="FU299" s="202"/>
      <c r="FV299" s="202"/>
      <c r="FW299" s="202"/>
      <c r="FX299" s="202"/>
      <c r="FY299" s="202"/>
      <c r="FZ299" s="202"/>
      <c r="GA299" s="202"/>
      <c r="GB299" s="202"/>
    </row>
    <row r="300" spans="1:184" x14ac:dyDescent="0.2">
      <c r="A300" s="205" t="str">
        <f t="shared" si="4"/>
        <v/>
      </c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  <c r="BG300" s="202"/>
      <c r="BH300" s="202"/>
      <c r="BI300" s="202"/>
      <c r="BJ300" s="202"/>
      <c r="BK300" s="202"/>
      <c r="BL300" s="202"/>
      <c r="BM300" s="202"/>
      <c r="BN300" s="202"/>
      <c r="BO300" s="202"/>
      <c r="BP300" s="202"/>
      <c r="BQ300" s="202"/>
      <c r="BR300" s="202"/>
      <c r="BS300" s="202"/>
      <c r="BT300" s="202"/>
      <c r="BU300" s="202"/>
      <c r="BV300" s="202"/>
      <c r="BW300" s="202"/>
      <c r="BX300" s="202"/>
      <c r="BY300" s="202"/>
      <c r="BZ300" s="202"/>
      <c r="CA300" s="202"/>
      <c r="CB300" s="202"/>
      <c r="CC300" s="202"/>
      <c r="CD300" s="202"/>
      <c r="CE300" s="202"/>
      <c r="CF300" s="202"/>
      <c r="CG300" s="202"/>
      <c r="CH300" s="202"/>
      <c r="CI300" s="202"/>
      <c r="CJ300" s="202"/>
      <c r="CK300" s="202"/>
      <c r="CL300" s="202"/>
      <c r="CM300" s="202"/>
      <c r="CN300" s="202"/>
      <c r="CO300" s="202"/>
      <c r="CP300" s="202"/>
      <c r="CQ300" s="202"/>
      <c r="CR300" s="202"/>
      <c r="CS300" s="202"/>
      <c r="CT300" s="202"/>
      <c r="CU300" s="202"/>
      <c r="CV300" s="202"/>
      <c r="CW300" s="202"/>
      <c r="CX300" s="202"/>
      <c r="CY300" s="202"/>
      <c r="CZ300" s="202"/>
      <c r="DA300" s="202"/>
      <c r="DB300" s="202"/>
      <c r="DC300" s="202"/>
      <c r="DD300" s="202"/>
      <c r="DE300" s="202"/>
      <c r="DF300" s="202"/>
      <c r="DG300" s="202"/>
      <c r="DH300" s="202"/>
      <c r="DI300" s="202"/>
      <c r="DJ300" s="202"/>
      <c r="DK300" s="202"/>
      <c r="DL300" s="202"/>
      <c r="DM300" s="202"/>
      <c r="DN300" s="202"/>
      <c r="DO300" s="202"/>
      <c r="DP300" s="202"/>
      <c r="DQ300" s="202"/>
      <c r="DR300" s="202"/>
      <c r="DS300" s="202"/>
      <c r="DT300" s="202"/>
      <c r="DU300" s="202"/>
      <c r="DV300" s="202"/>
      <c r="DW300" s="202"/>
      <c r="DX300" s="202"/>
      <c r="DY300" s="202"/>
      <c r="DZ300" s="202"/>
      <c r="EA300" s="202"/>
      <c r="EB300" s="202"/>
      <c r="EC300" s="202"/>
      <c r="ED300" s="202"/>
      <c r="EE300" s="202"/>
      <c r="EF300" s="202"/>
      <c r="EG300" s="202"/>
      <c r="EH300" s="202"/>
      <c r="EI300" s="202"/>
      <c r="EJ300" s="202"/>
      <c r="EK300" s="202"/>
      <c r="EL300" s="202"/>
      <c r="EM300" s="202"/>
      <c r="EN300" s="202"/>
      <c r="EO300" s="202"/>
      <c r="EP300" s="202"/>
      <c r="EQ300" s="202"/>
      <c r="ER300" s="202"/>
      <c r="ES300" s="202"/>
      <c r="ET300" s="202"/>
      <c r="EU300" s="202"/>
      <c r="EV300" s="202"/>
      <c r="EW300" s="202"/>
      <c r="EX300" s="202"/>
      <c r="EY300" s="202"/>
      <c r="EZ300" s="202"/>
      <c r="FA300" s="202"/>
      <c r="FB300" s="202"/>
      <c r="FC300" s="202"/>
      <c r="FD300" s="202"/>
      <c r="FE300" s="202"/>
      <c r="FF300" s="202"/>
      <c r="FG300" s="202"/>
      <c r="FH300" s="202"/>
      <c r="FI300" s="202"/>
      <c r="FJ300" s="202"/>
      <c r="FK300" s="202"/>
      <c r="FL300" s="202"/>
      <c r="FM300" s="202"/>
      <c r="FN300" s="202"/>
      <c r="FO300" s="202"/>
      <c r="FP300" s="202"/>
      <c r="FQ300" s="202"/>
      <c r="FR300" s="202"/>
      <c r="FS300" s="202"/>
      <c r="FT300" s="202"/>
      <c r="FU300" s="202"/>
      <c r="FV300" s="202"/>
      <c r="FW300" s="202"/>
      <c r="FX300" s="202"/>
      <c r="FY300" s="202"/>
      <c r="FZ300" s="202"/>
      <c r="GA300" s="202"/>
      <c r="GB300" s="202"/>
    </row>
    <row r="301" spans="1:184" x14ac:dyDescent="0.2">
      <c r="A301" s="205" t="str">
        <f t="shared" si="4"/>
        <v/>
      </c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  <c r="BF301" s="202"/>
      <c r="BG301" s="202"/>
      <c r="BH301" s="202"/>
      <c r="BI301" s="202"/>
      <c r="BJ301" s="202"/>
      <c r="BK301" s="202"/>
      <c r="BL301" s="202"/>
      <c r="BM301" s="202"/>
      <c r="BN301" s="202"/>
      <c r="BO301" s="202"/>
      <c r="BP301" s="202"/>
      <c r="BQ301" s="202"/>
      <c r="BR301" s="202"/>
      <c r="BS301" s="202"/>
      <c r="BT301" s="202"/>
      <c r="BU301" s="202"/>
      <c r="BV301" s="202"/>
      <c r="BW301" s="202"/>
      <c r="BX301" s="202"/>
      <c r="BY301" s="202"/>
      <c r="BZ301" s="202"/>
      <c r="CA301" s="202"/>
      <c r="CB301" s="202"/>
      <c r="CC301" s="202"/>
      <c r="CD301" s="202"/>
      <c r="CE301" s="202"/>
      <c r="CF301" s="202"/>
      <c r="CG301" s="202"/>
      <c r="CH301" s="202"/>
      <c r="CI301" s="202"/>
      <c r="CJ301" s="202"/>
      <c r="CK301" s="202"/>
      <c r="CL301" s="202"/>
      <c r="CM301" s="202"/>
      <c r="CN301" s="202"/>
      <c r="CO301" s="202"/>
      <c r="CP301" s="202"/>
      <c r="CQ301" s="202"/>
      <c r="CR301" s="202"/>
      <c r="CS301" s="202"/>
      <c r="CT301" s="202"/>
      <c r="CU301" s="202"/>
      <c r="CV301" s="202"/>
      <c r="CW301" s="202"/>
      <c r="CX301" s="202"/>
      <c r="CY301" s="202"/>
      <c r="CZ301" s="202"/>
      <c r="DA301" s="202"/>
      <c r="DB301" s="202"/>
      <c r="DC301" s="202"/>
      <c r="DD301" s="202"/>
      <c r="DE301" s="202"/>
      <c r="DF301" s="202"/>
      <c r="DG301" s="202"/>
      <c r="DH301" s="202"/>
      <c r="DI301" s="202"/>
      <c r="DJ301" s="202"/>
      <c r="DK301" s="202"/>
      <c r="DL301" s="202"/>
      <c r="DM301" s="202"/>
      <c r="DN301" s="202"/>
      <c r="DO301" s="202"/>
      <c r="DP301" s="202"/>
      <c r="DQ301" s="202"/>
      <c r="DR301" s="202"/>
      <c r="DS301" s="202"/>
      <c r="DT301" s="202"/>
      <c r="DU301" s="202"/>
      <c r="DV301" s="202"/>
      <c r="DW301" s="202"/>
      <c r="DX301" s="202"/>
      <c r="DY301" s="202"/>
      <c r="DZ301" s="202"/>
      <c r="EA301" s="202"/>
      <c r="EB301" s="202"/>
      <c r="EC301" s="202"/>
      <c r="ED301" s="202"/>
      <c r="EE301" s="202"/>
      <c r="EF301" s="202"/>
      <c r="EG301" s="202"/>
      <c r="EH301" s="202"/>
      <c r="EI301" s="202"/>
      <c r="EJ301" s="202"/>
      <c r="EK301" s="202"/>
      <c r="EL301" s="202"/>
      <c r="EM301" s="202"/>
      <c r="EN301" s="202"/>
      <c r="EO301" s="202"/>
      <c r="EP301" s="202"/>
      <c r="EQ301" s="202"/>
      <c r="ER301" s="202"/>
      <c r="ES301" s="202"/>
      <c r="ET301" s="202"/>
      <c r="EU301" s="202"/>
      <c r="EV301" s="202"/>
      <c r="EW301" s="202"/>
      <c r="EX301" s="202"/>
      <c r="EY301" s="202"/>
      <c r="EZ301" s="202"/>
      <c r="FA301" s="202"/>
      <c r="FB301" s="202"/>
      <c r="FC301" s="202"/>
      <c r="FD301" s="202"/>
      <c r="FE301" s="202"/>
      <c r="FF301" s="202"/>
      <c r="FG301" s="202"/>
      <c r="FH301" s="202"/>
      <c r="FI301" s="202"/>
      <c r="FJ301" s="202"/>
      <c r="FK301" s="202"/>
      <c r="FL301" s="202"/>
      <c r="FM301" s="202"/>
      <c r="FN301" s="202"/>
      <c r="FO301" s="202"/>
      <c r="FP301" s="202"/>
      <c r="FQ301" s="202"/>
      <c r="FR301" s="202"/>
      <c r="FS301" s="202"/>
      <c r="FT301" s="202"/>
      <c r="FU301" s="202"/>
      <c r="FV301" s="202"/>
      <c r="FW301" s="202"/>
      <c r="FX301" s="202"/>
      <c r="FY301" s="202"/>
      <c r="FZ301" s="202"/>
      <c r="GA301" s="202"/>
      <c r="GB301" s="202"/>
    </row>
    <row r="302" spans="1:184" x14ac:dyDescent="0.2">
      <c r="A302" s="205" t="str">
        <f t="shared" si="4"/>
        <v/>
      </c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  <c r="BF302" s="202"/>
      <c r="BG302" s="202"/>
      <c r="BH302" s="202"/>
      <c r="BI302" s="202"/>
      <c r="BJ302" s="202"/>
      <c r="BK302" s="202"/>
      <c r="BL302" s="202"/>
      <c r="BM302" s="202"/>
      <c r="BN302" s="202"/>
      <c r="BO302" s="202"/>
      <c r="BP302" s="202"/>
      <c r="BQ302" s="202"/>
      <c r="BR302" s="202"/>
      <c r="BS302" s="202"/>
      <c r="BT302" s="202"/>
      <c r="BU302" s="202"/>
      <c r="BV302" s="202"/>
      <c r="BW302" s="202"/>
      <c r="BX302" s="202"/>
      <c r="BY302" s="202"/>
      <c r="BZ302" s="202"/>
      <c r="CA302" s="202"/>
      <c r="CB302" s="202"/>
      <c r="CC302" s="202"/>
      <c r="CD302" s="202"/>
      <c r="CE302" s="202"/>
      <c r="CF302" s="202"/>
      <c r="CG302" s="202"/>
      <c r="CH302" s="202"/>
      <c r="CI302" s="202"/>
      <c r="CJ302" s="202"/>
      <c r="CK302" s="202"/>
      <c r="CL302" s="202"/>
      <c r="CM302" s="202"/>
      <c r="CN302" s="202"/>
      <c r="CO302" s="202"/>
      <c r="CP302" s="202"/>
      <c r="CQ302" s="202"/>
      <c r="CR302" s="202"/>
      <c r="CS302" s="202"/>
      <c r="CT302" s="202"/>
      <c r="CU302" s="202"/>
      <c r="CV302" s="202"/>
      <c r="CW302" s="202"/>
      <c r="CX302" s="202"/>
      <c r="CY302" s="202"/>
      <c r="CZ302" s="202"/>
      <c r="DA302" s="202"/>
      <c r="DB302" s="202"/>
      <c r="DC302" s="202"/>
      <c r="DD302" s="202"/>
      <c r="DE302" s="202"/>
      <c r="DF302" s="202"/>
      <c r="DG302" s="202"/>
      <c r="DH302" s="202"/>
      <c r="DI302" s="202"/>
      <c r="DJ302" s="202"/>
      <c r="DK302" s="202"/>
      <c r="DL302" s="202"/>
      <c r="DM302" s="202"/>
      <c r="DN302" s="202"/>
      <c r="DO302" s="202"/>
      <c r="DP302" s="202"/>
      <c r="DQ302" s="202"/>
      <c r="DR302" s="202"/>
      <c r="DS302" s="202"/>
      <c r="DT302" s="202"/>
      <c r="DU302" s="202"/>
      <c r="DV302" s="202"/>
      <c r="DW302" s="202"/>
      <c r="DX302" s="202"/>
      <c r="DY302" s="202"/>
      <c r="DZ302" s="202"/>
      <c r="EA302" s="202"/>
      <c r="EB302" s="202"/>
      <c r="EC302" s="202"/>
      <c r="ED302" s="202"/>
      <c r="EE302" s="202"/>
      <c r="EF302" s="202"/>
      <c r="EG302" s="202"/>
      <c r="EH302" s="202"/>
      <c r="EI302" s="202"/>
      <c r="EJ302" s="202"/>
      <c r="EK302" s="202"/>
      <c r="EL302" s="202"/>
      <c r="EM302" s="202"/>
      <c r="EN302" s="202"/>
      <c r="EO302" s="202"/>
      <c r="EP302" s="202"/>
      <c r="EQ302" s="202"/>
      <c r="ER302" s="202"/>
      <c r="ES302" s="202"/>
      <c r="ET302" s="202"/>
      <c r="EU302" s="202"/>
      <c r="EV302" s="202"/>
      <c r="EW302" s="202"/>
      <c r="EX302" s="202"/>
      <c r="EY302" s="202"/>
      <c r="EZ302" s="202"/>
      <c r="FA302" s="202"/>
      <c r="FB302" s="202"/>
      <c r="FC302" s="202"/>
      <c r="FD302" s="202"/>
      <c r="FE302" s="202"/>
      <c r="FF302" s="202"/>
      <c r="FG302" s="202"/>
      <c r="FH302" s="202"/>
      <c r="FI302" s="202"/>
      <c r="FJ302" s="202"/>
      <c r="FK302" s="202"/>
      <c r="FL302" s="202"/>
      <c r="FM302" s="202"/>
      <c r="FN302" s="202"/>
      <c r="FO302" s="202"/>
      <c r="FP302" s="202"/>
      <c r="FQ302" s="202"/>
      <c r="FR302" s="202"/>
      <c r="FS302" s="202"/>
      <c r="FT302" s="202"/>
      <c r="FU302" s="202"/>
      <c r="FV302" s="202"/>
      <c r="FW302" s="202"/>
      <c r="FX302" s="202"/>
      <c r="FY302" s="202"/>
      <c r="FZ302" s="202"/>
      <c r="GA302" s="202"/>
      <c r="GB302" s="202"/>
    </row>
    <row r="303" spans="1:184" x14ac:dyDescent="0.2">
      <c r="A303" s="205" t="str">
        <f t="shared" si="4"/>
        <v/>
      </c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  <c r="BG303" s="202"/>
      <c r="BH303" s="202"/>
      <c r="BI303" s="202"/>
      <c r="BJ303" s="202"/>
      <c r="BK303" s="202"/>
      <c r="BL303" s="202"/>
      <c r="BM303" s="202"/>
      <c r="BN303" s="202"/>
      <c r="BO303" s="202"/>
      <c r="BP303" s="202"/>
      <c r="BQ303" s="202"/>
      <c r="BR303" s="202"/>
      <c r="BS303" s="202"/>
      <c r="BT303" s="202"/>
      <c r="BU303" s="202"/>
      <c r="BV303" s="202"/>
      <c r="BW303" s="202"/>
      <c r="BX303" s="202"/>
      <c r="BY303" s="202"/>
      <c r="BZ303" s="202"/>
      <c r="CA303" s="202"/>
      <c r="CB303" s="202"/>
      <c r="CC303" s="202"/>
      <c r="CD303" s="202"/>
      <c r="CE303" s="202"/>
      <c r="CF303" s="202"/>
      <c r="CG303" s="202"/>
      <c r="CH303" s="202"/>
      <c r="CI303" s="202"/>
      <c r="CJ303" s="202"/>
      <c r="CK303" s="202"/>
      <c r="CL303" s="202"/>
      <c r="CM303" s="202"/>
      <c r="CN303" s="202"/>
      <c r="CO303" s="202"/>
      <c r="CP303" s="202"/>
      <c r="CQ303" s="202"/>
      <c r="CR303" s="202"/>
      <c r="CS303" s="202"/>
      <c r="CT303" s="202"/>
      <c r="CU303" s="202"/>
      <c r="CV303" s="202"/>
      <c r="CW303" s="202"/>
      <c r="CX303" s="202"/>
      <c r="CY303" s="202"/>
      <c r="CZ303" s="202"/>
      <c r="DA303" s="202"/>
      <c r="DB303" s="202"/>
      <c r="DC303" s="202"/>
      <c r="DD303" s="202"/>
      <c r="DE303" s="202"/>
      <c r="DF303" s="202"/>
      <c r="DG303" s="202"/>
      <c r="DH303" s="202"/>
      <c r="DI303" s="202"/>
      <c r="DJ303" s="202"/>
      <c r="DK303" s="202"/>
      <c r="DL303" s="202"/>
      <c r="DM303" s="202"/>
      <c r="DN303" s="202"/>
      <c r="DO303" s="202"/>
      <c r="DP303" s="202"/>
      <c r="DQ303" s="202"/>
      <c r="DR303" s="202"/>
      <c r="DS303" s="202"/>
      <c r="DT303" s="202"/>
      <c r="DU303" s="202"/>
      <c r="DV303" s="202"/>
      <c r="DW303" s="202"/>
      <c r="DX303" s="202"/>
      <c r="DY303" s="202"/>
      <c r="DZ303" s="202"/>
      <c r="EA303" s="202"/>
      <c r="EB303" s="202"/>
      <c r="EC303" s="202"/>
      <c r="ED303" s="202"/>
      <c r="EE303" s="202"/>
      <c r="EF303" s="202"/>
      <c r="EG303" s="202"/>
      <c r="EH303" s="202"/>
      <c r="EI303" s="202"/>
      <c r="EJ303" s="202"/>
      <c r="EK303" s="202"/>
      <c r="EL303" s="202"/>
      <c r="EM303" s="202"/>
      <c r="EN303" s="202"/>
      <c r="EO303" s="202"/>
      <c r="EP303" s="202"/>
      <c r="EQ303" s="202"/>
      <c r="ER303" s="202"/>
      <c r="ES303" s="202"/>
      <c r="ET303" s="202"/>
      <c r="EU303" s="202"/>
      <c r="EV303" s="202"/>
      <c r="EW303" s="202"/>
      <c r="EX303" s="202"/>
      <c r="EY303" s="202"/>
      <c r="EZ303" s="202"/>
      <c r="FA303" s="202"/>
      <c r="FB303" s="202"/>
      <c r="FC303" s="202"/>
      <c r="FD303" s="202"/>
      <c r="FE303" s="202"/>
      <c r="FF303" s="202"/>
      <c r="FG303" s="202"/>
      <c r="FH303" s="202"/>
      <c r="FI303" s="202"/>
      <c r="FJ303" s="202"/>
      <c r="FK303" s="202"/>
      <c r="FL303" s="202"/>
      <c r="FM303" s="202"/>
      <c r="FN303" s="202"/>
      <c r="FO303" s="202"/>
      <c r="FP303" s="202"/>
      <c r="FQ303" s="202"/>
      <c r="FR303" s="202"/>
      <c r="FS303" s="202"/>
      <c r="FT303" s="202"/>
      <c r="FU303" s="202"/>
      <c r="FV303" s="202"/>
      <c r="FW303" s="202"/>
      <c r="FX303" s="202"/>
      <c r="FY303" s="202"/>
      <c r="FZ303" s="202"/>
      <c r="GA303" s="202"/>
      <c r="GB303" s="202"/>
    </row>
    <row r="304" spans="1:184" x14ac:dyDescent="0.2">
      <c r="A304" s="205" t="str">
        <f t="shared" si="4"/>
        <v/>
      </c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  <c r="BG304" s="202"/>
      <c r="BH304" s="202"/>
      <c r="BI304" s="202"/>
      <c r="BJ304" s="202"/>
      <c r="BK304" s="202"/>
      <c r="BL304" s="202"/>
      <c r="BM304" s="202"/>
      <c r="BN304" s="202"/>
      <c r="BO304" s="202"/>
      <c r="BP304" s="202"/>
      <c r="BQ304" s="202"/>
      <c r="BR304" s="202"/>
      <c r="BS304" s="202"/>
      <c r="BT304" s="202"/>
      <c r="BU304" s="202"/>
      <c r="BV304" s="202"/>
      <c r="BW304" s="202"/>
      <c r="BX304" s="202"/>
      <c r="BY304" s="202"/>
      <c r="BZ304" s="202"/>
      <c r="CA304" s="202"/>
      <c r="CB304" s="202"/>
      <c r="CC304" s="202"/>
      <c r="CD304" s="202"/>
      <c r="CE304" s="202"/>
      <c r="CF304" s="202"/>
      <c r="CG304" s="202"/>
      <c r="CH304" s="202"/>
      <c r="CI304" s="202"/>
      <c r="CJ304" s="202"/>
      <c r="CK304" s="202"/>
      <c r="CL304" s="202"/>
      <c r="CM304" s="202"/>
      <c r="CN304" s="202"/>
      <c r="CO304" s="202"/>
      <c r="CP304" s="202"/>
      <c r="CQ304" s="202"/>
      <c r="CR304" s="202"/>
      <c r="CS304" s="202"/>
      <c r="CT304" s="202"/>
      <c r="CU304" s="202"/>
      <c r="CV304" s="202"/>
      <c r="CW304" s="202"/>
      <c r="CX304" s="202"/>
      <c r="CY304" s="202"/>
      <c r="CZ304" s="202"/>
      <c r="DA304" s="202"/>
      <c r="DB304" s="202"/>
      <c r="DC304" s="202"/>
      <c r="DD304" s="202"/>
      <c r="DE304" s="202"/>
      <c r="DF304" s="202"/>
      <c r="DG304" s="202"/>
      <c r="DH304" s="202"/>
      <c r="DI304" s="202"/>
      <c r="DJ304" s="202"/>
      <c r="DK304" s="202"/>
      <c r="DL304" s="202"/>
      <c r="DM304" s="202"/>
      <c r="DN304" s="202"/>
      <c r="DO304" s="202"/>
      <c r="DP304" s="202"/>
      <c r="DQ304" s="202"/>
      <c r="DR304" s="202"/>
      <c r="DS304" s="202"/>
      <c r="DT304" s="202"/>
      <c r="DU304" s="202"/>
      <c r="DV304" s="202"/>
      <c r="DW304" s="202"/>
      <c r="DX304" s="202"/>
      <c r="DY304" s="202"/>
      <c r="DZ304" s="202"/>
      <c r="EA304" s="202"/>
      <c r="EB304" s="202"/>
      <c r="EC304" s="202"/>
      <c r="ED304" s="202"/>
      <c r="EE304" s="202"/>
      <c r="EF304" s="202"/>
      <c r="EG304" s="202"/>
      <c r="EH304" s="202"/>
      <c r="EI304" s="202"/>
      <c r="EJ304" s="202"/>
      <c r="EK304" s="202"/>
      <c r="EL304" s="202"/>
      <c r="EM304" s="202"/>
      <c r="EN304" s="202"/>
      <c r="EO304" s="202"/>
      <c r="EP304" s="202"/>
      <c r="EQ304" s="202"/>
      <c r="ER304" s="202"/>
      <c r="ES304" s="202"/>
      <c r="ET304" s="202"/>
      <c r="EU304" s="202"/>
      <c r="EV304" s="202"/>
      <c r="EW304" s="202"/>
      <c r="EX304" s="202"/>
      <c r="EY304" s="202"/>
      <c r="EZ304" s="202"/>
      <c r="FA304" s="202"/>
      <c r="FB304" s="202"/>
      <c r="FC304" s="202"/>
      <c r="FD304" s="202"/>
      <c r="FE304" s="202"/>
      <c r="FF304" s="202"/>
      <c r="FG304" s="202"/>
      <c r="FH304" s="202"/>
      <c r="FI304" s="202"/>
      <c r="FJ304" s="202"/>
      <c r="FK304" s="202"/>
      <c r="FL304" s="202"/>
      <c r="FM304" s="202"/>
      <c r="FN304" s="202"/>
      <c r="FO304" s="202"/>
      <c r="FP304" s="202"/>
      <c r="FQ304" s="202"/>
      <c r="FR304" s="202"/>
      <c r="FS304" s="202"/>
      <c r="FT304" s="202"/>
      <c r="FU304" s="202"/>
      <c r="FV304" s="202"/>
      <c r="FW304" s="202"/>
      <c r="FX304" s="202"/>
      <c r="FY304" s="202"/>
      <c r="FZ304" s="202"/>
      <c r="GA304" s="202"/>
      <c r="GB304" s="202"/>
    </row>
    <row r="305" spans="1:184" x14ac:dyDescent="0.2">
      <c r="A305" s="205" t="str">
        <f t="shared" si="4"/>
        <v/>
      </c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  <c r="BG305" s="202"/>
      <c r="BH305" s="202"/>
      <c r="BI305" s="202"/>
      <c r="BJ305" s="202"/>
      <c r="BK305" s="202"/>
      <c r="BL305" s="202"/>
      <c r="BM305" s="202"/>
      <c r="BN305" s="202"/>
      <c r="BO305" s="202"/>
      <c r="BP305" s="202"/>
      <c r="BQ305" s="202"/>
      <c r="BR305" s="202"/>
      <c r="BS305" s="202"/>
      <c r="BT305" s="202"/>
      <c r="BU305" s="202"/>
      <c r="BV305" s="202"/>
      <c r="BW305" s="202"/>
      <c r="BX305" s="202"/>
      <c r="BY305" s="202"/>
      <c r="BZ305" s="202"/>
      <c r="CA305" s="202"/>
      <c r="CB305" s="202"/>
      <c r="CC305" s="202"/>
      <c r="CD305" s="202"/>
      <c r="CE305" s="202"/>
      <c r="CF305" s="202"/>
      <c r="CG305" s="202"/>
      <c r="CH305" s="202"/>
      <c r="CI305" s="202"/>
      <c r="CJ305" s="202"/>
      <c r="CK305" s="202"/>
      <c r="CL305" s="202"/>
      <c r="CM305" s="202"/>
      <c r="CN305" s="202"/>
      <c r="CO305" s="202"/>
      <c r="CP305" s="202"/>
      <c r="CQ305" s="202"/>
      <c r="CR305" s="202"/>
      <c r="CS305" s="202"/>
      <c r="CT305" s="202"/>
      <c r="CU305" s="202"/>
      <c r="CV305" s="202"/>
      <c r="CW305" s="202"/>
      <c r="CX305" s="202"/>
      <c r="CY305" s="202"/>
      <c r="CZ305" s="202"/>
      <c r="DA305" s="202"/>
      <c r="DB305" s="202"/>
      <c r="DC305" s="202"/>
      <c r="DD305" s="202"/>
      <c r="DE305" s="202"/>
      <c r="DF305" s="202"/>
      <c r="DG305" s="202"/>
      <c r="DH305" s="202"/>
      <c r="DI305" s="202"/>
      <c r="DJ305" s="202"/>
      <c r="DK305" s="202"/>
      <c r="DL305" s="202"/>
      <c r="DM305" s="202"/>
      <c r="DN305" s="202"/>
      <c r="DO305" s="202"/>
      <c r="DP305" s="202"/>
      <c r="DQ305" s="202"/>
      <c r="DR305" s="202"/>
      <c r="DS305" s="202"/>
      <c r="DT305" s="202"/>
      <c r="DU305" s="202"/>
      <c r="DV305" s="202"/>
      <c r="DW305" s="202"/>
      <c r="DX305" s="202"/>
      <c r="DY305" s="202"/>
      <c r="DZ305" s="202"/>
      <c r="EA305" s="202"/>
      <c r="EB305" s="202"/>
      <c r="EC305" s="202"/>
      <c r="ED305" s="202"/>
      <c r="EE305" s="202"/>
      <c r="EF305" s="202"/>
      <c r="EG305" s="202"/>
      <c r="EH305" s="202"/>
      <c r="EI305" s="202"/>
      <c r="EJ305" s="202"/>
      <c r="EK305" s="202"/>
      <c r="EL305" s="202"/>
      <c r="EM305" s="202"/>
      <c r="EN305" s="202"/>
      <c r="EO305" s="202"/>
      <c r="EP305" s="202"/>
      <c r="EQ305" s="202"/>
      <c r="ER305" s="202"/>
      <c r="ES305" s="202"/>
      <c r="ET305" s="202"/>
      <c r="EU305" s="202"/>
      <c r="EV305" s="202"/>
      <c r="EW305" s="202"/>
      <c r="EX305" s="202"/>
      <c r="EY305" s="202"/>
      <c r="EZ305" s="202"/>
      <c r="FA305" s="202"/>
      <c r="FB305" s="202"/>
      <c r="FC305" s="202"/>
      <c r="FD305" s="202"/>
      <c r="FE305" s="202"/>
      <c r="FF305" s="202"/>
      <c r="FG305" s="202"/>
      <c r="FH305" s="202"/>
      <c r="FI305" s="202"/>
      <c r="FJ305" s="202"/>
      <c r="FK305" s="202"/>
      <c r="FL305" s="202"/>
      <c r="FM305" s="202"/>
      <c r="FN305" s="202"/>
      <c r="FO305" s="202"/>
      <c r="FP305" s="202"/>
      <c r="FQ305" s="202"/>
      <c r="FR305" s="202"/>
      <c r="FS305" s="202"/>
      <c r="FT305" s="202"/>
      <c r="FU305" s="202"/>
      <c r="FV305" s="202"/>
      <c r="FW305" s="202"/>
      <c r="FX305" s="202"/>
      <c r="FY305" s="202"/>
      <c r="FZ305" s="202"/>
      <c r="GA305" s="202"/>
      <c r="GB305" s="202"/>
    </row>
    <row r="306" spans="1:184" x14ac:dyDescent="0.2">
      <c r="A306" s="205" t="str">
        <f t="shared" si="4"/>
        <v/>
      </c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  <c r="BG306" s="202"/>
      <c r="BH306" s="202"/>
      <c r="BI306" s="202"/>
      <c r="BJ306" s="202"/>
      <c r="BK306" s="202"/>
      <c r="BL306" s="202"/>
      <c r="BM306" s="202"/>
      <c r="BN306" s="202"/>
      <c r="BO306" s="202"/>
      <c r="BP306" s="202"/>
      <c r="BQ306" s="202"/>
      <c r="BR306" s="202"/>
      <c r="BS306" s="202"/>
      <c r="BT306" s="202"/>
      <c r="BU306" s="202"/>
      <c r="BV306" s="202"/>
      <c r="BW306" s="202"/>
      <c r="BX306" s="202"/>
      <c r="BY306" s="202"/>
      <c r="BZ306" s="202"/>
      <c r="CA306" s="202"/>
      <c r="CB306" s="202"/>
      <c r="CC306" s="202"/>
      <c r="CD306" s="202"/>
      <c r="CE306" s="202"/>
      <c r="CF306" s="202"/>
      <c r="CG306" s="202"/>
      <c r="CH306" s="202"/>
      <c r="CI306" s="202"/>
      <c r="CJ306" s="202"/>
      <c r="CK306" s="202"/>
      <c r="CL306" s="202"/>
      <c r="CM306" s="202"/>
      <c r="CN306" s="202"/>
      <c r="CO306" s="202"/>
      <c r="CP306" s="202"/>
      <c r="CQ306" s="202"/>
      <c r="CR306" s="202"/>
      <c r="CS306" s="202"/>
      <c r="CT306" s="202"/>
      <c r="CU306" s="202"/>
      <c r="CV306" s="202"/>
      <c r="CW306" s="202"/>
      <c r="CX306" s="202"/>
      <c r="CY306" s="202"/>
      <c r="CZ306" s="202"/>
      <c r="DA306" s="202"/>
      <c r="DB306" s="202"/>
      <c r="DC306" s="202"/>
      <c r="DD306" s="202"/>
      <c r="DE306" s="202"/>
      <c r="DF306" s="202"/>
      <c r="DG306" s="202"/>
      <c r="DH306" s="202"/>
      <c r="DI306" s="202"/>
      <c r="DJ306" s="202"/>
      <c r="DK306" s="202"/>
      <c r="DL306" s="202"/>
      <c r="DM306" s="202"/>
      <c r="DN306" s="202"/>
      <c r="DO306" s="202"/>
      <c r="DP306" s="202"/>
      <c r="DQ306" s="202"/>
      <c r="DR306" s="202"/>
      <c r="DS306" s="202"/>
      <c r="DT306" s="202"/>
      <c r="DU306" s="202"/>
      <c r="DV306" s="202"/>
      <c r="DW306" s="202"/>
      <c r="DX306" s="202"/>
      <c r="DY306" s="202"/>
      <c r="DZ306" s="202"/>
      <c r="EA306" s="202"/>
      <c r="EB306" s="202"/>
      <c r="EC306" s="202"/>
      <c r="ED306" s="202"/>
      <c r="EE306" s="202"/>
      <c r="EF306" s="202"/>
      <c r="EG306" s="202"/>
      <c r="EH306" s="202"/>
      <c r="EI306" s="202"/>
      <c r="EJ306" s="202"/>
      <c r="EK306" s="202"/>
      <c r="EL306" s="202"/>
      <c r="EM306" s="202"/>
      <c r="EN306" s="202"/>
      <c r="EO306" s="202"/>
      <c r="EP306" s="202"/>
      <c r="EQ306" s="202"/>
      <c r="ER306" s="202"/>
      <c r="ES306" s="202"/>
      <c r="ET306" s="202"/>
      <c r="EU306" s="202"/>
      <c r="EV306" s="202"/>
      <c r="EW306" s="202"/>
      <c r="EX306" s="202"/>
      <c r="EY306" s="202"/>
      <c r="EZ306" s="202"/>
      <c r="FA306" s="202"/>
      <c r="FB306" s="202"/>
      <c r="FC306" s="202"/>
      <c r="FD306" s="202"/>
      <c r="FE306" s="202"/>
      <c r="FF306" s="202"/>
      <c r="FG306" s="202"/>
      <c r="FH306" s="202"/>
      <c r="FI306" s="202"/>
      <c r="FJ306" s="202"/>
      <c r="FK306" s="202"/>
      <c r="FL306" s="202"/>
      <c r="FM306" s="202"/>
      <c r="FN306" s="202"/>
      <c r="FO306" s="202"/>
      <c r="FP306" s="202"/>
      <c r="FQ306" s="202"/>
      <c r="FR306" s="202"/>
      <c r="FS306" s="202"/>
      <c r="FT306" s="202"/>
      <c r="FU306" s="202"/>
      <c r="FV306" s="202"/>
      <c r="FW306" s="202"/>
      <c r="FX306" s="202"/>
      <c r="FY306" s="202"/>
      <c r="FZ306" s="202"/>
      <c r="GA306" s="202"/>
      <c r="GB306" s="202"/>
    </row>
    <row r="307" spans="1:184" x14ac:dyDescent="0.2">
      <c r="A307" s="205" t="str">
        <f t="shared" si="4"/>
        <v/>
      </c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  <c r="BG307" s="202"/>
      <c r="BH307" s="202"/>
      <c r="BI307" s="202"/>
      <c r="BJ307" s="202"/>
      <c r="BK307" s="202"/>
      <c r="BL307" s="202"/>
      <c r="BM307" s="202"/>
      <c r="BN307" s="202"/>
      <c r="BO307" s="202"/>
      <c r="BP307" s="202"/>
      <c r="BQ307" s="202"/>
      <c r="BR307" s="202"/>
      <c r="BS307" s="202"/>
      <c r="BT307" s="202"/>
      <c r="BU307" s="202"/>
      <c r="BV307" s="202"/>
      <c r="BW307" s="202"/>
      <c r="BX307" s="202"/>
      <c r="BY307" s="202"/>
      <c r="BZ307" s="202"/>
      <c r="CA307" s="202"/>
      <c r="CB307" s="202"/>
      <c r="CC307" s="202"/>
      <c r="CD307" s="202"/>
      <c r="CE307" s="202"/>
      <c r="CF307" s="202"/>
      <c r="CG307" s="202"/>
      <c r="CH307" s="202"/>
      <c r="CI307" s="202"/>
      <c r="CJ307" s="202"/>
      <c r="CK307" s="202"/>
      <c r="CL307" s="202"/>
      <c r="CM307" s="202"/>
      <c r="CN307" s="202"/>
      <c r="CO307" s="202"/>
      <c r="CP307" s="202"/>
      <c r="CQ307" s="202"/>
      <c r="CR307" s="202"/>
      <c r="CS307" s="202"/>
      <c r="CT307" s="202"/>
      <c r="CU307" s="202"/>
      <c r="CV307" s="202"/>
      <c r="CW307" s="202"/>
      <c r="CX307" s="202"/>
      <c r="CY307" s="202"/>
      <c r="CZ307" s="202"/>
      <c r="DA307" s="202"/>
      <c r="DB307" s="202"/>
      <c r="DC307" s="202"/>
      <c r="DD307" s="202"/>
      <c r="DE307" s="202"/>
      <c r="DF307" s="202"/>
      <c r="DG307" s="202"/>
      <c r="DH307" s="202"/>
      <c r="DI307" s="202"/>
      <c r="DJ307" s="202"/>
      <c r="DK307" s="202"/>
      <c r="DL307" s="202"/>
      <c r="DM307" s="202"/>
      <c r="DN307" s="202"/>
      <c r="DO307" s="202"/>
      <c r="DP307" s="202"/>
      <c r="DQ307" s="202"/>
      <c r="DR307" s="202"/>
      <c r="DS307" s="202"/>
      <c r="DT307" s="202"/>
      <c r="DU307" s="202"/>
      <c r="DV307" s="202"/>
      <c r="DW307" s="202"/>
      <c r="DX307" s="202"/>
      <c r="DY307" s="202"/>
      <c r="DZ307" s="202"/>
      <c r="EA307" s="202"/>
      <c r="EB307" s="202"/>
      <c r="EC307" s="202"/>
      <c r="ED307" s="202"/>
      <c r="EE307" s="202"/>
      <c r="EF307" s="202"/>
      <c r="EG307" s="202"/>
      <c r="EH307" s="202"/>
      <c r="EI307" s="202"/>
      <c r="EJ307" s="202"/>
      <c r="EK307" s="202"/>
      <c r="EL307" s="202"/>
      <c r="EM307" s="202"/>
      <c r="EN307" s="202"/>
      <c r="EO307" s="202"/>
      <c r="EP307" s="202"/>
      <c r="EQ307" s="202"/>
      <c r="ER307" s="202"/>
      <c r="ES307" s="202"/>
      <c r="ET307" s="202"/>
      <c r="EU307" s="202"/>
      <c r="EV307" s="202"/>
      <c r="EW307" s="202"/>
      <c r="EX307" s="202"/>
      <c r="EY307" s="202"/>
      <c r="EZ307" s="202"/>
      <c r="FA307" s="202"/>
      <c r="FB307" s="202"/>
      <c r="FC307" s="202"/>
      <c r="FD307" s="202"/>
      <c r="FE307" s="202"/>
      <c r="FF307" s="202"/>
      <c r="FG307" s="202"/>
      <c r="FH307" s="202"/>
      <c r="FI307" s="202"/>
      <c r="FJ307" s="202"/>
      <c r="FK307" s="202"/>
      <c r="FL307" s="202"/>
      <c r="FM307" s="202"/>
      <c r="FN307" s="202"/>
      <c r="FO307" s="202"/>
      <c r="FP307" s="202"/>
      <c r="FQ307" s="202"/>
      <c r="FR307" s="202"/>
      <c r="FS307" s="202"/>
      <c r="FT307" s="202"/>
      <c r="FU307" s="202"/>
      <c r="FV307" s="202"/>
      <c r="FW307" s="202"/>
      <c r="FX307" s="202"/>
      <c r="FY307" s="202"/>
      <c r="FZ307" s="202"/>
      <c r="GA307" s="202"/>
      <c r="GB307" s="202"/>
    </row>
    <row r="308" spans="1:184" x14ac:dyDescent="0.2">
      <c r="A308" s="205" t="str">
        <f t="shared" si="4"/>
        <v/>
      </c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  <c r="BG308" s="202"/>
      <c r="BH308" s="202"/>
      <c r="BI308" s="202"/>
      <c r="BJ308" s="202"/>
      <c r="BK308" s="202"/>
      <c r="BL308" s="202"/>
      <c r="BM308" s="202"/>
      <c r="BN308" s="202"/>
      <c r="BO308" s="202"/>
      <c r="BP308" s="202"/>
      <c r="BQ308" s="202"/>
      <c r="BR308" s="202"/>
      <c r="BS308" s="202"/>
      <c r="BT308" s="202"/>
      <c r="BU308" s="202"/>
      <c r="BV308" s="202"/>
      <c r="BW308" s="202"/>
      <c r="BX308" s="202"/>
      <c r="BY308" s="202"/>
      <c r="BZ308" s="202"/>
      <c r="CA308" s="202"/>
      <c r="CB308" s="202"/>
      <c r="CC308" s="202"/>
      <c r="CD308" s="202"/>
      <c r="CE308" s="202"/>
      <c r="CF308" s="202"/>
      <c r="CG308" s="202"/>
      <c r="CH308" s="202"/>
      <c r="CI308" s="202"/>
      <c r="CJ308" s="202"/>
      <c r="CK308" s="202"/>
      <c r="CL308" s="202"/>
      <c r="CM308" s="202"/>
      <c r="CN308" s="202"/>
      <c r="CO308" s="202"/>
      <c r="CP308" s="202"/>
      <c r="CQ308" s="202"/>
      <c r="CR308" s="202"/>
      <c r="CS308" s="202"/>
      <c r="CT308" s="202"/>
      <c r="CU308" s="202"/>
      <c r="CV308" s="202"/>
      <c r="CW308" s="202"/>
      <c r="CX308" s="202"/>
      <c r="CY308" s="202"/>
      <c r="CZ308" s="202"/>
      <c r="DA308" s="202"/>
      <c r="DB308" s="202"/>
      <c r="DC308" s="202"/>
      <c r="DD308" s="202"/>
      <c r="DE308" s="202"/>
      <c r="DF308" s="202"/>
      <c r="DG308" s="202"/>
      <c r="DH308" s="202"/>
      <c r="DI308" s="202"/>
      <c r="DJ308" s="202"/>
      <c r="DK308" s="202"/>
      <c r="DL308" s="202"/>
      <c r="DM308" s="202"/>
      <c r="DN308" s="202"/>
      <c r="DO308" s="202"/>
      <c r="DP308" s="202"/>
      <c r="DQ308" s="202"/>
      <c r="DR308" s="202"/>
      <c r="DS308" s="202"/>
      <c r="DT308" s="202"/>
      <c r="DU308" s="202"/>
      <c r="DV308" s="202"/>
      <c r="DW308" s="202"/>
      <c r="DX308" s="202"/>
      <c r="DY308" s="202"/>
      <c r="DZ308" s="202"/>
      <c r="EA308" s="202"/>
      <c r="EB308" s="202"/>
      <c r="EC308" s="202"/>
      <c r="ED308" s="202"/>
      <c r="EE308" s="202"/>
      <c r="EF308" s="202"/>
      <c r="EG308" s="202"/>
      <c r="EH308" s="202"/>
      <c r="EI308" s="202"/>
      <c r="EJ308" s="202"/>
      <c r="EK308" s="202"/>
      <c r="EL308" s="202"/>
      <c r="EM308" s="202"/>
      <c r="EN308" s="202"/>
      <c r="EO308" s="202"/>
      <c r="EP308" s="202"/>
      <c r="EQ308" s="202"/>
      <c r="ER308" s="202"/>
      <c r="ES308" s="202"/>
      <c r="ET308" s="202"/>
      <c r="EU308" s="202"/>
      <c r="EV308" s="202"/>
      <c r="EW308" s="202"/>
      <c r="EX308" s="202"/>
      <c r="EY308" s="202"/>
      <c r="EZ308" s="202"/>
      <c r="FA308" s="202"/>
      <c r="FB308" s="202"/>
      <c r="FC308" s="202"/>
      <c r="FD308" s="202"/>
      <c r="FE308" s="202"/>
      <c r="FF308" s="202"/>
      <c r="FG308" s="202"/>
      <c r="FH308" s="202"/>
      <c r="FI308" s="202"/>
      <c r="FJ308" s="202"/>
      <c r="FK308" s="202"/>
      <c r="FL308" s="202"/>
      <c r="FM308" s="202"/>
      <c r="FN308" s="202"/>
      <c r="FO308" s="202"/>
      <c r="FP308" s="202"/>
      <c r="FQ308" s="202"/>
      <c r="FR308" s="202"/>
      <c r="FS308" s="202"/>
      <c r="FT308" s="202"/>
      <c r="FU308" s="202"/>
      <c r="FV308" s="202"/>
      <c r="FW308" s="202"/>
      <c r="FX308" s="202"/>
      <c r="FY308" s="202"/>
      <c r="FZ308" s="202"/>
      <c r="GA308" s="202"/>
      <c r="GB308" s="202"/>
    </row>
    <row r="309" spans="1:184" x14ac:dyDescent="0.2">
      <c r="A309" s="205" t="str">
        <f t="shared" si="4"/>
        <v/>
      </c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  <c r="BG309" s="202"/>
      <c r="BH309" s="202"/>
      <c r="BI309" s="202"/>
      <c r="BJ309" s="202"/>
      <c r="BK309" s="202"/>
      <c r="BL309" s="202"/>
      <c r="BM309" s="202"/>
      <c r="BN309" s="202"/>
      <c r="BO309" s="202"/>
      <c r="BP309" s="202"/>
      <c r="BQ309" s="202"/>
      <c r="BR309" s="202"/>
      <c r="BS309" s="202"/>
      <c r="BT309" s="202"/>
      <c r="BU309" s="202"/>
      <c r="BV309" s="202"/>
      <c r="BW309" s="202"/>
      <c r="BX309" s="202"/>
      <c r="BY309" s="202"/>
      <c r="BZ309" s="202"/>
      <c r="CA309" s="202"/>
      <c r="CB309" s="202"/>
      <c r="CC309" s="202"/>
      <c r="CD309" s="202"/>
      <c r="CE309" s="202"/>
      <c r="CF309" s="202"/>
      <c r="CG309" s="202"/>
      <c r="CH309" s="202"/>
      <c r="CI309" s="202"/>
      <c r="CJ309" s="202"/>
      <c r="CK309" s="202"/>
      <c r="CL309" s="202"/>
      <c r="CM309" s="202"/>
      <c r="CN309" s="202"/>
      <c r="CO309" s="202"/>
      <c r="CP309" s="202"/>
      <c r="CQ309" s="202"/>
      <c r="CR309" s="202"/>
      <c r="CS309" s="202"/>
      <c r="CT309" s="202"/>
      <c r="CU309" s="202"/>
      <c r="CV309" s="202"/>
      <c r="CW309" s="202"/>
      <c r="CX309" s="202"/>
      <c r="CY309" s="202"/>
      <c r="CZ309" s="202"/>
      <c r="DA309" s="202"/>
      <c r="DB309" s="202"/>
      <c r="DC309" s="202"/>
      <c r="DD309" s="202"/>
      <c r="DE309" s="202"/>
      <c r="DF309" s="202"/>
      <c r="DG309" s="202"/>
      <c r="DH309" s="202"/>
      <c r="DI309" s="202"/>
      <c r="DJ309" s="202"/>
      <c r="DK309" s="202"/>
      <c r="DL309" s="202"/>
      <c r="DM309" s="202"/>
      <c r="DN309" s="202"/>
      <c r="DO309" s="202"/>
      <c r="DP309" s="202"/>
      <c r="DQ309" s="202"/>
      <c r="DR309" s="202"/>
      <c r="DS309" s="202"/>
      <c r="DT309" s="202"/>
      <c r="DU309" s="202"/>
      <c r="DV309" s="202"/>
      <c r="DW309" s="202"/>
      <c r="DX309" s="202"/>
      <c r="DY309" s="202"/>
      <c r="DZ309" s="202"/>
      <c r="EA309" s="202"/>
      <c r="EB309" s="202"/>
      <c r="EC309" s="202"/>
      <c r="ED309" s="202"/>
      <c r="EE309" s="202"/>
      <c r="EF309" s="202"/>
      <c r="EG309" s="202"/>
      <c r="EH309" s="202"/>
      <c r="EI309" s="202"/>
      <c r="EJ309" s="202"/>
      <c r="EK309" s="202"/>
      <c r="EL309" s="202"/>
      <c r="EM309" s="202"/>
      <c r="EN309" s="202"/>
      <c r="EO309" s="202"/>
      <c r="EP309" s="202"/>
      <c r="EQ309" s="202"/>
      <c r="ER309" s="202"/>
      <c r="ES309" s="202"/>
      <c r="ET309" s="202"/>
      <c r="EU309" s="202"/>
      <c r="EV309" s="202"/>
      <c r="EW309" s="202"/>
      <c r="EX309" s="202"/>
      <c r="EY309" s="202"/>
      <c r="EZ309" s="202"/>
      <c r="FA309" s="202"/>
      <c r="FB309" s="202"/>
      <c r="FC309" s="202"/>
      <c r="FD309" s="202"/>
      <c r="FE309" s="202"/>
      <c r="FF309" s="202"/>
      <c r="FG309" s="202"/>
      <c r="FH309" s="202"/>
      <c r="FI309" s="202"/>
      <c r="FJ309" s="202"/>
      <c r="FK309" s="202"/>
      <c r="FL309" s="202"/>
      <c r="FM309" s="202"/>
      <c r="FN309" s="202"/>
      <c r="FO309" s="202"/>
      <c r="FP309" s="202"/>
      <c r="FQ309" s="202"/>
      <c r="FR309" s="202"/>
      <c r="FS309" s="202"/>
      <c r="FT309" s="202"/>
      <c r="FU309" s="202"/>
      <c r="FV309" s="202"/>
      <c r="FW309" s="202"/>
      <c r="FX309" s="202"/>
      <c r="FY309" s="202"/>
      <c r="FZ309" s="202"/>
      <c r="GA309" s="202"/>
      <c r="GB309" s="202"/>
    </row>
    <row r="310" spans="1:184" x14ac:dyDescent="0.2">
      <c r="A310" s="205" t="str">
        <f t="shared" si="4"/>
        <v/>
      </c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  <c r="BG310" s="202"/>
      <c r="BH310" s="202"/>
      <c r="BI310" s="202"/>
      <c r="BJ310" s="202"/>
      <c r="BK310" s="202"/>
      <c r="BL310" s="202"/>
      <c r="BM310" s="202"/>
      <c r="BN310" s="202"/>
      <c r="BO310" s="202"/>
      <c r="BP310" s="202"/>
      <c r="BQ310" s="202"/>
      <c r="BR310" s="202"/>
      <c r="BS310" s="202"/>
      <c r="BT310" s="202"/>
      <c r="BU310" s="202"/>
      <c r="BV310" s="202"/>
      <c r="BW310" s="202"/>
      <c r="BX310" s="202"/>
      <c r="BY310" s="202"/>
      <c r="BZ310" s="202"/>
      <c r="CA310" s="202"/>
      <c r="CB310" s="202"/>
      <c r="CC310" s="202"/>
      <c r="CD310" s="202"/>
      <c r="CE310" s="202"/>
      <c r="CF310" s="202"/>
      <c r="CG310" s="202"/>
      <c r="CH310" s="202"/>
      <c r="CI310" s="202"/>
      <c r="CJ310" s="202"/>
      <c r="CK310" s="202"/>
      <c r="CL310" s="202"/>
      <c r="CM310" s="202"/>
      <c r="CN310" s="202"/>
      <c r="CO310" s="202"/>
      <c r="CP310" s="202"/>
      <c r="CQ310" s="202"/>
      <c r="CR310" s="202"/>
      <c r="CS310" s="202"/>
      <c r="CT310" s="202"/>
      <c r="CU310" s="202"/>
      <c r="CV310" s="202"/>
      <c r="CW310" s="202"/>
      <c r="CX310" s="202"/>
      <c r="CY310" s="202"/>
      <c r="CZ310" s="202"/>
      <c r="DA310" s="202"/>
      <c r="DB310" s="202"/>
      <c r="DC310" s="202"/>
      <c r="DD310" s="202"/>
      <c r="DE310" s="202"/>
      <c r="DF310" s="202"/>
      <c r="DG310" s="202"/>
      <c r="DH310" s="202"/>
      <c r="DI310" s="202"/>
      <c r="DJ310" s="202"/>
      <c r="DK310" s="202"/>
      <c r="DL310" s="202"/>
      <c r="DM310" s="202"/>
      <c r="DN310" s="202"/>
      <c r="DO310" s="202"/>
      <c r="DP310" s="202"/>
      <c r="DQ310" s="202"/>
      <c r="DR310" s="202"/>
      <c r="DS310" s="202"/>
      <c r="DT310" s="202"/>
      <c r="DU310" s="202"/>
      <c r="DV310" s="202"/>
      <c r="DW310" s="202"/>
      <c r="DX310" s="202"/>
      <c r="DY310" s="202"/>
      <c r="DZ310" s="202"/>
      <c r="EA310" s="202"/>
      <c r="EB310" s="202"/>
      <c r="EC310" s="202"/>
      <c r="ED310" s="202"/>
      <c r="EE310" s="202"/>
      <c r="EF310" s="202"/>
      <c r="EG310" s="202"/>
      <c r="EH310" s="202"/>
      <c r="EI310" s="202"/>
      <c r="EJ310" s="202"/>
      <c r="EK310" s="202"/>
      <c r="EL310" s="202"/>
      <c r="EM310" s="202"/>
      <c r="EN310" s="202"/>
      <c r="EO310" s="202"/>
      <c r="EP310" s="202"/>
      <c r="EQ310" s="202"/>
      <c r="ER310" s="202"/>
      <c r="ES310" s="202"/>
      <c r="ET310" s="202"/>
      <c r="EU310" s="202"/>
      <c r="EV310" s="202"/>
      <c r="EW310" s="202"/>
      <c r="EX310" s="202"/>
      <c r="EY310" s="202"/>
      <c r="EZ310" s="202"/>
      <c r="FA310" s="202"/>
      <c r="FB310" s="202"/>
      <c r="FC310" s="202"/>
      <c r="FD310" s="202"/>
      <c r="FE310" s="202"/>
      <c r="FF310" s="202"/>
      <c r="FG310" s="202"/>
      <c r="FH310" s="202"/>
      <c r="FI310" s="202"/>
      <c r="FJ310" s="202"/>
      <c r="FK310" s="202"/>
      <c r="FL310" s="202"/>
      <c r="FM310" s="202"/>
      <c r="FN310" s="202"/>
      <c r="FO310" s="202"/>
      <c r="FP310" s="202"/>
      <c r="FQ310" s="202"/>
      <c r="FR310" s="202"/>
      <c r="FS310" s="202"/>
      <c r="FT310" s="202"/>
      <c r="FU310" s="202"/>
      <c r="FV310" s="202"/>
      <c r="FW310" s="202"/>
      <c r="FX310" s="202"/>
      <c r="FY310" s="202"/>
      <c r="FZ310" s="202"/>
      <c r="GA310" s="202"/>
      <c r="GB310" s="202"/>
    </row>
    <row r="311" spans="1:184" x14ac:dyDescent="0.2">
      <c r="A311" s="205" t="str">
        <f t="shared" si="4"/>
        <v/>
      </c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  <c r="BG311" s="202"/>
      <c r="BH311" s="202"/>
      <c r="BI311" s="202"/>
      <c r="BJ311" s="202"/>
      <c r="BK311" s="202"/>
      <c r="BL311" s="202"/>
      <c r="BM311" s="202"/>
      <c r="BN311" s="202"/>
      <c r="BO311" s="202"/>
      <c r="BP311" s="202"/>
      <c r="BQ311" s="202"/>
      <c r="BR311" s="202"/>
      <c r="BS311" s="202"/>
      <c r="BT311" s="202"/>
      <c r="BU311" s="202"/>
      <c r="BV311" s="202"/>
      <c r="BW311" s="202"/>
      <c r="BX311" s="202"/>
      <c r="BY311" s="202"/>
      <c r="BZ311" s="202"/>
      <c r="CA311" s="202"/>
      <c r="CB311" s="202"/>
      <c r="CC311" s="202"/>
      <c r="CD311" s="202"/>
      <c r="CE311" s="202"/>
      <c r="CF311" s="202"/>
      <c r="CG311" s="202"/>
      <c r="CH311" s="202"/>
      <c r="CI311" s="202"/>
      <c r="CJ311" s="202"/>
      <c r="CK311" s="202"/>
      <c r="CL311" s="202"/>
      <c r="CM311" s="202"/>
      <c r="CN311" s="202"/>
      <c r="CO311" s="202"/>
      <c r="CP311" s="202"/>
      <c r="CQ311" s="202"/>
      <c r="CR311" s="202"/>
      <c r="CS311" s="202"/>
      <c r="CT311" s="202"/>
      <c r="CU311" s="202"/>
      <c r="CV311" s="202"/>
      <c r="CW311" s="202"/>
      <c r="CX311" s="202"/>
      <c r="CY311" s="202"/>
      <c r="CZ311" s="202"/>
      <c r="DA311" s="202"/>
      <c r="DB311" s="202"/>
      <c r="DC311" s="202"/>
      <c r="DD311" s="202"/>
      <c r="DE311" s="202"/>
      <c r="DF311" s="202"/>
      <c r="DG311" s="202"/>
      <c r="DH311" s="202"/>
      <c r="DI311" s="202"/>
      <c r="DJ311" s="202"/>
      <c r="DK311" s="202"/>
      <c r="DL311" s="202"/>
      <c r="DM311" s="202"/>
      <c r="DN311" s="202"/>
      <c r="DO311" s="202"/>
      <c r="DP311" s="202"/>
      <c r="DQ311" s="202"/>
      <c r="DR311" s="202"/>
      <c r="DS311" s="202"/>
      <c r="DT311" s="202"/>
      <c r="DU311" s="202"/>
      <c r="DV311" s="202"/>
      <c r="DW311" s="202"/>
      <c r="DX311" s="202"/>
      <c r="DY311" s="202"/>
      <c r="DZ311" s="202"/>
      <c r="EA311" s="202"/>
      <c r="EB311" s="202"/>
      <c r="EC311" s="202"/>
      <c r="ED311" s="202"/>
      <c r="EE311" s="202"/>
      <c r="EF311" s="202"/>
      <c r="EG311" s="202"/>
      <c r="EH311" s="202"/>
      <c r="EI311" s="202"/>
      <c r="EJ311" s="202"/>
      <c r="EK311" s="202"/>
      <c r="EL311" s="202"/>
      <c r="EM311" s="202"/>
      <c r="EN311" s="202"/>
      <c r="EO311" s="202"/>
      <c r="EP311" s="202"/>
      <c r="EQ311" s="202"/>
      <c r="ER311" s="202"/>
      <c r="ES311" s="202"/>
      <c r="ET311" s="202"/>
      <c r="EU311" s="202"/>
      <c r="EV311" s="202"/>
      <c r="EW311" s="202"/>
      <c r="EX311" s="202"/>
      <c r="EY311" s="202"/>
      <c r="EZ311" s="202"/>
      <c r="FA311" s="202"/>
      <c r="FB311" s="202"/>
      <c r="FC311" s="202"/>
      <c r="FD311" s="202"/>
      <c r="FE311" s="202"/>
      <c r="FF311" s="202"/>
      <c r="FG311" s="202"/>
      <c r="FH311" s="202"/>
      <c r="FI311" s="202"/>
      <c r="FJ311" s="202"/>
      <c r="FK311" s="202"/>
      <c r="FL311" s="202"/>
      <c r="FM311" s="202"/>
      <c r="FN311" s="202"/>
      <c r="FO311" s="202"/>
      <c r="FP311" s="202"/>
      <c r="FQ311" s="202"/>
      <c r="FR311" s="202"/>
      <c r="FS311" s="202"/>
      <c r="FT311" s="202"/>
      <c r="FU311" s="202"/>
      <c r="FV311" s="202"/>
      <c r="FW311" s="202"/>
      <c r="FX311" s="202"/>
      <c r="FY311" s="202"/>
      <c r="FZ311" s="202"/>
      <c r="GA311" s="202"/>
      <c r="GB311" s="202"/>
    </row>
    <row r="312" spans="1:184" x14ac:dyDescent="0.2">
      <c r="A312" s="205" t="str">
        <f t="shared" si="4"/>
        <v/>
      </c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  <c r="BG312" s="202"/>
      <c r="BH312" s="202"/>
      <c r="BI312" s="202"/>
      <c r="BJ312" s="202"/>
      <c r="BK312" s="202"/>
      <c r="BL312" s="202"/>
      <c r="BM312" s="202"/>
      <c r="BN312" s="202"/>
      <c r="BO312" s="202"/>
      <c r="BP312" s="202"/>
      <c r="BQ312" s="202"/>
      <c r="BR312" s="202"/>
      <c r="BS312" s="202"/>
      <c r="BT312" s="202"/>
      <c r="BU312" s="202"/>
      <c r="BV312" s="202"/>
      <c r="BW312" s="202"/>
      <c r="BX312" s="202"/>
      <c r="BY312" s="202"/>
      <c r="BZ312" s="202"/>
      <c r="CA312" s="202"/>
      <c r="CB312" s="202"/>
      <c r="CC312" s="202"/>
      <c r="CD312" s="202"/>
      <c r="CE312" s="202"/>
      <c r="CF312" s="202"/>
      <c r="CG312" s="202"/>
      <c r="CH312" s="202"/>
      <c r="CI312" s="202"/>
      <c r="CJ312" s="202"/>
      <c r="CK312" s="202"/>
      <c r="CL312" s="202"/>
      <c r="CM312" s="202"/>
      <c r="CN312" s="202"/>
      <c r="CO312" s="202"/>
      <c r="CP312" s="202"/>
      <c r="CQ312" s="202"/>
      <c r="CR312" s="202"/>
      <c r="CS312" s="202"/>
      <c r="CT312" s="202"/>
      <c r="CU312" s="202"/>
      <c r="CV312" s="202"/>
      <c r="CW312" s="202"/>
      <c r="CX312" s="202"/>
      <c r="CY312" s="202"/>
      <c r="CZ312" s="202"/>
      <c r="DA312" s="202"/>
      <c r="DB312" s="202"/>
      <c r="DC312" s="202"/>
      <c r="DD312" s="202"/>
      <c r="DE312" s="202"/>
      <c r="DF312" s="202"/>
      <c r="DG312" s="202"/>
      <c r="DH312" s="202"/>
      <c r="DI312" s="202"/>
      <c r="DJ312" s="202"/>
      <c r="DK312" s="202"/>
      <c r="DL312" s="202"/>
      <c r="DM312" s="202"/>
      <c r="DN312" s="202"/>
      <c r="DO312" s="202"/>
      <c r="DP312" s="202"/>
      <c r="DQ312" s="202"/>
      <c r="DR312" s="202"/>
      <c r="DS312" s="202"/>
      <c r="DT312" s="202"/>
      <c r="DU312" s="202"/>
      <c r="DV312" s="202"/>
      <c r="DW312" s="202"/>
      <c r="DX312" s="202"/>
      <c r="DY312" s="202"/>
      <c r="DZ312" s="202"/>
      <c r="EA312" s="202"/>
      <c r="EB312" s="202"/>
      <c r="EC312" s="202"/>
      <c r="ED312" s="202"/>
      <c r="EE312" s="202"/>
      <c r="EF312" s="202"/>
      <c r="EG312" s="202"/>
      <c r="EH312" s="202"/>
      <c r="EI312" s="202"/>
      <c r="EJ312" s="202"/>
      <c r="EK312" s="202"/>
      <c r="EL312" s="202"/>
      <c r="EM312" s="202"/>
      <c r="EN312" s="202"/>
      <c r="EO312" s="202"/>
      <c r="EP312" s="202"/>
      <c r="EQ312" s="202"/>
      <c r="ER312" s="202"/>
      <c r="ES312" s="202"/>
      <c r="ET312" s="202"/>
      <c r="EU312" s="202"/>
      <c r="EV312" s="202"/>
      <c r="EW312" s="202"/>
      <c r="EX312" s="202"/>
      <c r="EY312" s="202"/>
      <c r="EZ312" s="202"/>
      <c r="FA312" s="202"/>
      <c r="FB312" s="202"/>
      <c r="FC312" s="202"/>
      <c r="FD312" s="202"/>
      <c r="FE312" s="202"/>
      <c r="FF312" s="202"/>
      <c r="FG312" s="202"/>
      <c r="FH312" s="202"/>
      <c r="FI312" s="202"/>
      <c r="FJ312" s="202"/>
      <c r="FK312" s="202"/>
      <c r="FL312" s="202"/>
      <c r="FM312" s="202"/>
      <c r="FN312" s="202"/>
      <c r="FO312" s="202"/>
      <c r="FP312" s="202"/>
      <c r="FQ312" s="202"/>
      <c r="FR312" s="202"/>
      <c r="FS312" s="202"/>
      <c r="FT312" s="202"/>
      <c r="FU312" s="202"/>
      <c r="FV312" s="202"/>
      <c r="FW312" s="202"/>
      <c r="FX312" s="202"/>
      <c r="FY312" s="202"/>
      <c r="FZ312" s="202"/>
      <c r="GA312" s="202"/>
      <c r="GB312" s="202"/>
    </row>
    <row r="313" spans="1:184" x14ac:dyDescent="0.2">
      <c r="A313" s="205" t="str">
        <f t="shared" si="4"/>
        <v/>
      </c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  <c r="BG313" s="202"/>
      <c r="BH313" s="202"/>
      <c r="BI313" s="202"/>
      <c r="BJ313" s="202"/>
      <c r="BK313" s="202"/>
      <c r="BL313" s="202"/>
      <c r="BM313" s="202"/>
      <c r="BN313" s="202"/>
      <c r="BO313" s="202"/>
      <c r="BP313" s="202"/>
      <c r="BQ313" s="202"/>
      <c r="BR313" s="202"/>
      <c r="BS313" s="202"/>
      <c r="BT313" s="202"/>
      <c r="BU313" s="202"/>
      <c r="BV313" s="202"/>
      <c r="BW313" s="202"/>
      <c r="BX313" s="202"/>
      <c r="BY313" s="202"/>
      <c r="BZ313" s="202"/>
      <c r="CA313" s="202"/>
      <c r="CB313" s="202"/>
      <c r="CC313" s="202"/>
      <c r="CD313" s="202"/>
      <c r="CE313" s="202"/>
      <c r="CF313" s="202"/>
      <c r="CG313" s="202"/>
      <c r="CH313" s="202"/>
      <c r="CI313" s="202"/>
      <c r="CJ313" s="202"/>
      <c r="CK313" s="202"/>
      <c r="CL313" s="202"/>
      <c r="CM313" s="202"/>
      <c r="CN313" s="202"/>
      <c r="CO313" s="202"/>
      <c r="CP313" s="202"/>
      <c r="CQ313" s="202"/>
      <c r="CR313" s="202"/>
      <c r="CS313" s="202"/>
      <c r="CT313" s="202"/>
      <c r="CU313" s="202"/>
      <c r="CV313" s="202"/>
      <c r="CW313" s="202"/>
      <c r="CX313" s="202"/>
      <c r="CY313" s="202"/>
      <c r="CZ313" s="202"/>
      <c r="DA313" s="202"/>
      <c r="DB313" s="202"/>
      <c r="DC313" s="202"/>
      <c r="DD313" s="202"/>
      <c r="DE313" s="202"/>
      <c r="DF313" s="202"/>
      <c r="DG313" s="202"/>
      <c r="DH313" s="202"/>
      <c r="DI313" s="202"/>
      <c r="DJ313" s="202"/>
      <c r="DK313" s="202"/>
      <c r="DL313" s="202"/>
      <c r="DM313" s="202"/>
      <c r="DN313" s="202"/>
      <c r="DO313" s="202"/>
      <c r="DP313" s="202"/>
      <c r="DQ313" s="202"/>
      <c r="DR313" s="202"/>
      <c r="DS313" s="202"/>
      <c r="DT313" s="202"/>
      <c r="DU313" s="202"/>
      <c r="DV313" s="202"/>
      <c r="DW313" s="202"/>
      <c r="DX313" s="202"/>
      <c r="DY313" s="202"/>
      <c r="DZ313" s="202"/>
      <c r="EA313" s="202"/>
      <c r="EB313" s="202"/>
      <c r="EC313" s="202"/>
      <c r="ED313" s="202"/>
      <c r="EE313" s="202"/>
      <c r="EF313" s="202"/>
      <c r="EG313" s="202"/>
      <c r="EH313" s="202"/>
      <c r="EI313" s="202"/>
      <c r="EJ313" s="202"/>
      <c r="EK313" s="202"/>
      <c r="EL313" s="202"/>
      <c r="EM313" s="202"/>
      <c r="EN313" s="202"/>
      <c r="EO313" s="202"/>
      <c r="EP313" s="202"/>
      <c r="EQ313" s="202"/>
      <c r="ER313" s="202"/>
      <c r="ES313" s="202"/>
      <c r="ET313" s="202"/>
      <c r="EU313" s="202"/>
      <c r="EV313" s="202"/>
      <c r="EW313" s="202"/>
      <c r="EX313" s="202"/>
      <c r="EY313" s="202"/>
      <c r="EZ313" s="202"/>
      <c r="FA313" s="202"/>
      <c r="FB313" s="202"/>
      <c r="FC313" s="202"/>
      <c r="FD313" s="202"/>
      <c r="FE313" s="202"/>
      <c r="FF313" s="202"/>
      <c r="FG313" s="202"/>
      <c r="FH313" s="202"/>
      <c r="FI313" s="202"/>
      <c r="FJ313" s="202"/>
      <c r="FK313" s="202"/>
      <c r="FL313" s="202"/>
      <c r="FM313" s="202"/>
      <c r="FN313" s="202"/>
      <c r="FO313" s="202"/>
      <c r="FP313" s="202"/>
      <c r="FQ313" s="202"/>
      <c r="FR313" s="202"/>
      <c r="FS313" s="202"/>
      <c r="FT313" s="202"/>
      <c r="FU313" s="202"/>
      <c r="FV313" s="202"/>
      <c r="FW313" s="202"/>
      <c r="FX313" s="202"/>
      <c r="FY313" s="202"/>
      <c r="FZ313" s="202"/>
      <c r="GA313" s="202"/>
      <c r="GB313" s="202"/>
    </row>
    <row r="314" spans="1:184" x14ac:dyDescent="0.2">
      <c r="A314" s="205" t="str">
        <f t="shared" si="4"/>
        <v/>
      </c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  <c r="BG314" s="202"/>
      <c r="BH314" s="202"/>
      <c r="BI314" s="202"/>
      <c r="BJ314" s="202"/>
      <c r="BK314" s="202"/>
      <c r="BL314" s="202"/>
      <c r="BM314" s="202"/>
      <c r="BN314" s="202"/>
      <c r="BO314" s="202"/>
      <c r="BP314" s="202"/>
      <c r="BQ314" s="202"/>
      <c r="BR314" s="202"/>
      <c r="BS314" s="202"/>
      <c r="BT314" s="202"/>
      <c r="BU314" s="202"/>
      <c r="BV314" s="202"/>
      <c r="BW314" s="202"/>
      <c r="BX314" s="202"/>
      <c r="BY314" s="202"/>
      <c r="BZ314" s="202"/>
      <c r="CA314" s="202"/>
      <c r="CB314" s="202"/>
      <c r="CC314" s="202"/>
      <c r="CD314" s="202"/>
      <c r="CE314" s="202"/>
      <c r="CF314" s="202"/>
      <c r="CG314" s="202"/>
      <c r="CH314" s="202"/>
      <c r="CI314" s="202"/>
      <c r="CJ314" s="202"/>
      <c r="CK314" s="202"/>
      <c r="CL314" s="202"/>
      <c r="CM314" s="202"/>
      <c r="CN314" s="202"/>
      <c r="CO314" s="202"/>
      <c r="CP314" s="202"/>
      <c r="CQ314" s="202"/>
      <c r="CR314" s="202"/>
      <c r="CS314" s="202"/>
      <c r="CT314" s="202"/>
      <c r="CU314" s="202"/>
      <c r="CV314" s="202"/>
      <c r="CW314" s="202"/>
      <c r="CX314" s="202"/>
      <c r="CY314" s="202"/>
      <c r="CZ314" s="202"/>
      <c r="DA314" s="202"/>
      <c r="DB314" s="202"/>
      <c r="DC314" s="202"/>
      <c r="DD314" s="202"/>
      <c r="DE314" s="202"/>
      <c r="DF314" s="202"/>
      <c r="DG314" s="202"/>
      <c r="DH314" s="202"/>
      <c r="DI314" s="202"/>
      <c r="DJ314" s="202"/>
      <c r="DK314" s="202"/>
      <c r="DL314" s="202"/>
      <c r="DM314" s="202"/>
      <c r="DN314" s="202"/>
      <c r="DO314" s="202"/>
      <c r="DP314" s="202"/>
      <c r="DQ314" s="202"/>
      <c r="DR314" s="202"/>
      <c r="DS314" s="202"/>
      <c r="DT314" s="202"/>
      <c r="DU314" s="202"/>
      <c r="DV314" s="202"/>
      <c r="DW314" s="202"/>
      <c r="DX314" s="202"/>
      <c r="DY314" s="202"/>
      <c r="DZ314" s="202"/>
      <c r="EA314" s="202"/>
      <c r="EB314" s="202"/>
      <c r="EC314" s="202"/>
      <c r="ED314" s="202"/>
      <c r="EE314" s="202"/>
      <c r="EF314" s="202"/>
      <c r="EG314" s="202"/>
      <c r="EH314" s="202"/>
      <c r="EI314" s="202"/>
      <c r="EJ314" s="202"/>
      <c r="EK314" s="202"/>
      <c r="EL314" s="202"/>
      <c r="EM314" s="202"/>
      <c r="EN314" s="202"/>
      <c r="EO314" s="202"/>
      <c r="EP314" s="202"/>
      <c r="EQ314" s="202"/>
      <c r="ER314" s="202"/>
      <c r="ES314" s="202"/>
      <c r="ET314" s="202"/>
      <c r="EU314" s="202"/>
      <c r="EV314" s="202"/>
      <c r="EW314" s="202"/>
      <c r="EX314" s="202"/>
      <c r="EY314" s="202"/>
      <c r="EZ314" s="202"/>
      <c r="FA314" s="202"/>
      <c r="FB314" s="202"/>
      <c r="FC314" s="202"/>
      <c r="FD314" s="202"/>
      <c r="FE314" s="202"/>
      <c r="FF314" s="202"/>
      <c r="FG314" s="202"/>
      <c r="FH314" s="202"/>
      <c r="FI314" s="202"/>
      <c r="FJ314" s="202"/>
      <c r="FK314" s="202"/>
      <c r="FL314" s="202"/>
      <c r="FM314" s="202"/>
      <c r="FN314" s="202"/>
      <c r="FO314" s="202"/>
      <c r="FP314" s="202"/>
      <c r="FQ314" s="202"/>
      <c r="FR314" s="202"/>
      <c r="FS314" s="202"/>
      <c r="FT314" s="202"/>
      <c r="FU314" s="202"/>
      <c r="FV314" s="202"/>
      <c r="FW314" s="202"/>
      <c r="FX314" s="202"/>
      <c r="FY314" s="202"/>
      <c r="FZ314" s="202"/>
      <c r="GA314" s="202"/>
      <c r="GB314" s="202"/>
    </row>
    <row r="315" spans="1:184" x14ac:dyDescent="0.2">
      <c r="A315" s="205" t="str">
        <f t="shared" si="4"/>
        <v/>
      </c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  <c r="BG315" s="202"/>
      <c r="BH315" s="202"/>
      <c r="BI315" s="202"/>
      <c r="BJ315" s="202"/>
      <c r="BK315" s="202"/>
      <c r="BL315" s="202"/>
      <c r="BM315" s="202"/>
      <c r="BN315" s="202"/>
      <c r="BO315" s="202"/>
      <c r="BP315" s="202"/>
      <c r="BQ315" s="202"/>
      <c r="BR315" s="202"/>
      <c r="BS315" s="202"/>
      <c r="BT315" s="202"/>
      <c r="BU315" s="202"/>
      <c r="BV315" s="202"/>
      <c r="BW315" s="202"/>
      <c r="BX315" s="202"/>
      <c r="BY315" s="202"/>
      <c r="BZ315" s="202"/>
      <c r="CA315" s="202"/>
      <c r="CB315" s="202"/>
      <c r="CC315" s="202"/>
      <c r="CD315" s="202"/>
      <c r="CE315" s="202"/>
      <c r="CF315" s="202"/>
      <c r="CG315" s="202"/>
      <c r="CH315" s="202"/>
      <c r="CI315" s="202"/>
      <c r="CJ315" s="202"/>
      <c r="CK315" s="202"/>
      <c r="CL315" s="202"/>
      <c r="CM315" s="202"/>
      <c r="CN315" s="202"/>
      <c r="CO315" s="202"/>
      <c r="CP315" s="202"/>
      <c r="CQ315" s="202"/>
      <c r="CR315" s="202"/>
      <c r="CS315" s="202"/>
      <c r="CT315" s="202"/>
      <c r="CU315" s="202"/>
      <c r="CV315" s="202"/>
      <c r="CW315" s="202"/>
      <c r="CX315" s="202"/>
      <c r="CY315" s="202"/>
      <c r="CZ315" s="202"/>
      <c r="DA315" s="202"/>
      <c r="DB315" s="202"/>
      <c r="DC315" s="202"/>
      <c r="DD315" s="202"/>
      <c r="DE315" s="202"/>
      <c r="DF315" s="202"/>
      <c r="DG315" s="202"/>
      <c r="DH315" s="202"/>
      <c r="DI315" s="202"/>
      <c r="DJ315" s="202"/>
      <c r="DK315" s="202"/>
      <c r="DL315" s="202"/>
      <c r="DM315" s="202"/>
      <c r="DN315" s="202"/>
      <c r="DO315" s="202"/>
      <c r="DP315" s="202"/>
      <c r="DQ315" s="202"/>
      <c r="DR315" s="202"/>
      <c r="DS315" s="202"/>
      <c r="DT315" s="202"/>
      <c r="DU315" s="202"/>
      <c r="DV315" s="202"/>
      <c r="DW315" s="202"/>
      <c r="DX315" s="202"/>
      <c r="DY315" s="202"/>
      <c r="DZ315" s="202"/>
      <c r="EA315" s="202"/>
      <c r="EB315" s="202"/>
      <c r="EC315" s="202"/>
      <c r="ED315" s="202"/>
      <c r="EE315" s="202"/>
      <c r="EF315" s="202"/>
      <c r="EG315" s="202"/>
      <c r="EH315" s="202"/>
      <c r="EI315" s="202"/>
      <c r="EJ315" s="202"/>
      <c r="EK315" s="202"/>
      <c r="EL315" s="202"/>
      <c r="EM315" s="202"/>
      <c r="EN315" s="202"/>
      <c r="EO315" s="202"/>
      <c r="EP315" s="202"/>
      <c r="EQ315" s="202"/>
      <c r="ER315" s="202"/>
      <c r="ES315" s="202"/>
      <c r="ET315" s="202"/>
      <c r="EU315" s="202"/>
      <c r="EV315" s="202"/>
      <c r="EW315" s="202"/>
      <c r="EX315" s="202"/>
      <c r="EY315" s="202"/>
      <c r="EZ315" s="202"/>
      <c r="FA315" s="202"/>
      <c r="FB315" s="202"/>
      <c r="FC315" s="202"/>
      <c r="FD315" s="202"/>
      <c r="FE315" s="202"/>
      <c r="FF315" s="202"/>
      <c r="FG315" s="202"/>
      <c r="FH315" s="202"/>
      <c r="FI315" s="202"/>
      <c r="FJ315" s="202"/>
      <c r="FK315" s="202"/>
      <c r="FL315" s="202"/>
      <c r="FM315" s="202"/>
      <c r="FN315" s="202"/>
      <c r="FO315" s="202"/>
      <c r="FP315" s="202"/>
      <c r="FQ315" s="202"/>
      <c r="FR315" s="202"/>
      <c r="FS315" s="202"/>
      <c r="FT315" s="202"/>
      <c r="FU315" s="202"/>
      <c r="FV315" s="202"/>
      <c r="FW315" s="202"/>
      <c r="FX315" s="202"/>
      <c r="FY315" s="202"/>
      <c r="FZ315" s="202"/>
      <c r="GA315" s="202"/>
      <c r="GB315" s="202"/>
    </row>
    <row r="316" spans="1:184" x14ac:dyDescent="0.2">
      <c r="A316" s="205" t="str">
        <f t="shared" si="4"/>
        <v/>
      </c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  <c r="BG316" s="202"/>
      <c r="BH316" s="202"/>
      <c r="BI316" s="202"/>
      <c r="BJ316" s="202"/>
      <c r="BK316" s="202"/>
      <c r="BL316" s="202"/>
      <c r="BM316" s="202"/>
      <c r="BN316" s="202"/>
      <c r="BO316" s="202"/>
      <c r="BP316" s="202"/>
      <c r="BQ316" s="202"/>
      <c r="BR316" s="202"/>
      <c r="BS316" s="202"/>
      <c r="BT316" s="202"/>
      <c r="BU316" s="202"/>
      <c r="BV316" s="202"/>
      <c r="BW316" s="202"/>
      <c r="BX316" s="202"/>
      <c r="BY316" s="202"/>
      <c r="BZ316" s="202"/>
      <c r="CA316" s="202"/>
      <c r="CB316" s="202"/>
      <c r="CC316" s="202"/>
      <c r="CD316" s="202"/>
      <c r="CE316" s="202"/>
      <c r="CF316" s="202"/>
      <c r="CG316" s="202"/>
      <c r="CH316" s="202"/>
      <c r="CI316" s="202"/>
      <c r="CJ316" s="202"/>
      <c r="CK316" s="202"/>
      <c r="CL316" s="202"/>
      <c r="CM316" s="202"/>
      <c r="CN316" s="202"/>
      <c r="CO316" s="202"/>
      <c r="CP316" s="202"/>
      <c r="CQ316" s="202"/>
      <c r="CR316" s="202"/>
      <c r="CS316" s="202"/>
      <c r="CT316" s="202"/>
      <c r="CU316" s="202"/>
      <c r="CV316" s="202"/>
      <c r="CW316" s="202"/>
      <c r="CX316" s="202"/>
      <c r="CY316" s="202"/>
      <c r="CZ316" s="202"/>
      <c r="DA316" s="202"/>
      <c r="DB316" s="202"/>
      <c r="DC316" s="202"/>
      <c r="DD316" s="202"/>
      <c r="DE316" s="202"/>
      <c r="DF316" s="202"/>
      <c r="DG316" s="202"/>
      <c r="DH316" s="202"/>
      <c r="DI316" s="202"/>
      <c r="DJ316" s="202"/>
      <c r="DK316" s="202"/>
      <c r="DL316" s="202"/>
      <c r="DM316" s="202"/>
      <c r="DN316" s="202"/>
      <c r="DO316" s="202"/>
      <c r="DP316" s="202"/>
      <c r="DQ316" s="202"/>
      <c r="DR316" s="202"/>
      <c r="DS316" s="202"/>
      <c r="DT316" s="202"/>
      <c r="DU316" s="202"/>
      <c r="DV316" s="202"/>
      <c r="DW316" s="202"/>
      <c r="DX316" s="202"/>
      <c r="DY316" s="202"/>
      <c r="DZ316" s="202"/>
      <c r="EA316" s="202"/>
      <c r="EB316" s="202"/>
      <c r="EC316" s="202"/>
      <c r="ED316" s="202"/>
      <c r="EE316" s="202"/>
      <c r="EF316" s="202"/>
      <c r="EG316" s="202"/>
      <c r="EH316" s="202"/>
      <c r="EI316" s="202"/>
      <c r="EJ316" s="202"/>
      <c r="EK316" s="202"/>
      <c r="EL316" s="202"/>
      <c r="EM316" s="202"/>
      <c r="EN316" s="202"/>
      <c r="EO316" s="202"/>
      <c r="EP316" s="202"/>
      <c r="EQ316" s="202"/>
      <c r="ER316" s="202"/>
      <c r="ES316" s="202"/>
      <c r="ET316" s="202"/>
      <c r="EU316" s="202"/>
      <c r="EV316" s="202"/>
      <c r="EW316" s="202"/>
      <c r="EX316" s="202"/>
      <c r="EY316" s="202"/>
      <c r="EZ316" s="202"/>
      <c r="FA316" s="202"/>
      <c r="FB316" s="202"/>
      <c r="FC316" s="202"/>
      <c r="FD316" s="202"/>
      <c r="FE316" s="202"/>
      <c r="FF316" s="202"/>
      <c r="FG316" s="202"/>
      <c r="FH316" s="202"/>
      <c r="FI316" s="202"/>
      <c r="FJ316" s="202"/>
      <c r="FK316" s="202"/>
      <c r="FL316" s="202"/>
      <c r="FM316" s="202"/>
      <c r="FN316" s="202"/>
      <c r="FO316" s="202"/>
      <c r="FP316" s="202"/>
      <c r="FQ316" s="202"/>
      <c r="FR316" s="202"/>
      <c r="FS316" s="202"/>
      <c r="FT316" s="202"/>
      <c r="FU316" s="202"/>
      <c r="FV316" s="202"/>
      <c r="FW316" s="202"/>
      <c r="FX316" s="202"/>
      <c r="FY316" s="202"/>
      <c r="FZ316" s="202"/>
      <c r="GA316" s="202"/>
      <c r="GB316" s="202"/>
    </row>
    <row r="317" spans="1:184" x14ac:dyDescent="0.2">
      <c r="A317" s="205" t="str">
        <f t="shared" si="4"/>
        <v/>
      </c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  <c r="BG317" s="202"/>
      <c r="BH317" s="202"/>
      <c r="BI317" s="202"/>
      <c r="BJ317" s="202"/>
      <c r="BK317" s="202"/>
      <c r="BL317" s="202"/>
      <c r="BM317" s="202"/>
      <c r="BN317" s="202"/>
      <c r="BO317" s="202"/>
      <c r="BP317" s="202"/>
      <c r="BQ317" s="202"/>
      <c r="BR317" s="202"/>
      <c r="BS317" s="202"/>
      <c r="BT317" s="202"/>
      <c r="BU317" s="202"/>
      <c r="BV317" s="202"/>
      <c r="BW317" s="202"/>
      <c r="BX317" s="202"/>
      <c r="BY317" s="202"/>
      <c r="BZ317" s="202"/>
      <c r="CA317" s="202"/>
      <c r="CB317" s="202"/>
      <c r="CC317" s="202"/>
      <c r="CD317" s="202"/>
      <c r="CE317" s="202"/>
      <c r="CF317" s="202"/>
      <c r="CG317" s="202"/>
      <c r="CH317" s="202"/>
      <c r="CI317" s="202"/>
      <c r="CJ317" s="202"/>
      <c r="CK317" s="202"/>
      <c r="CL317" s="202"/>
      <c r="CM317" s="202"/>
      <c r="CN317" s="202"/>
      <c r="CO317" s="202"/>
      <c r="CP317" s="202"/>
      <c r="CQ317" s="202"/>
      <c r="CR317" s="202"/>
      <c r="CS317" s="202"/>
      <c r="CT317" s="202"/>
      <c r="CU317" s="202"/>
      <c r="CV317" s="202"/>
      <c r="CW317" s="202"/>
      <c r="CX317" s="202"/>
      <c r="CY317" s="202"/>
      <c r="CZ317" s="202"/>
      <c r="DA317" s="202"/>
      <c r="DB317" s="202"/>
      <c r="DC317" s="202"/>
      <c r="DD317" s="202"/>
      <c r="DE317" s="202"/>
      <c r="DF317" s="202"/>
      <c r="DG317" s="202"/>
      <c r="DH317" s="202"/>
      <c r="DI317" s="202"/>
      <c r="DJ317" s="202"/>
      <c r="DK317" s="202"/>
      <c r="DL317" s="202"/>
      <c r="DM317" s="202"/>
      <c r="DN317" s="202"/>
      <c r="DO317" s="202"/>
      <c r="DP317" s="202"/>
      <c r="DQ317" s="202"/>
      <c r="DR317" s="202"/>
      <c r="DS317" s="202"/>
      <c r="DT317" s="202"/>
      <c r="DU317" s="202"/>
      <c r="DV317" s="202"/>
      <c r="DW317" s="202"/>
      <c r="DX317" s="202"/>
      <c r="DY317" s="202"/>
      <c r="DZ317" s="202"/>
      <c r="EA317" s="202"/>
      <c r="EB317" s="202"/>
      <c r="EC317" s="202"/>
      <c r="ED317" s="202"/>
      <c r="EE317" s="202"/>
      <c r="EF317" s="202"/>
      <c r="EG317" s="202"/>
      <c r="EH317" s="202"/>
      <c r="EI317" s="202"/>
      <c r="EJ317" s="202"/>
      <c r="EK317" s="202"/>
      <c r="EL317" s="202"/>
      <c r="EM317" s="202"/>
      <c r="EN317" s="202"/>
      <c r="EO317" s="202"/>
      <c r="EP317" s="202"/>
      <c r="EQ317" s="202"/>
      <c r="ER317" s="202"/>
      <c r="ES317" s="202"/>
      <c r="ET317" s="202"/>
      <c r="EU317" s="202"/>
      <c r="EV317" s="202"/>
      <c r="EW317" s="202"/>
      <c r="EX317" s="202"/>
      <c r="EY317" s="202"/>
      <c r="EZ317" s="202"/>
      <c r="FA317" s="202"/>
      <c r="FB317" s="202"/>
      <c r="FC317" s="202"/>
      <c r="FD317" s="202"/>
      <c r="FE317" s="202"/>
      <c r="FF317" s="202"/>
      <c r="FG317" s="202"/>
      <c r="FH317" s="202"/>
      <c r="FI317" s="202"/>
      <c r="FJ317" s="202"/>
      <c r="FK317" s="202"/>
      <c r="FL317" s="202"/>
      <c r="FM317" s="202"/>
      <c r="FN317" s="202"/>
      <c r="FO317" s="202"/>
      <c r="FP317" s="202"/>
      <c r="FQ317" s="202"/>
      <c r="FR317" s="202"/>
      <c r="FS317" s="202"/>
      <c r="FT317" s="202"/>
      <c r="FU317" s="202"/>
      <c r="FV317" s="202"/>
      <c r="FW317" s="202"/>
      <c r="FX317" s="202"/>
      <c r="FY317" s="202"/>
      <c r="FZ317" s="202"/>
      <c r="GA317" s="202"/>
      <c r="GB317" s="202"/>
    </row>
    <row r="318" spans="1:184" x14ac:dyDescent="0.2">
      <c r="A318" s="205" t="str">
        <f t="shared" si="4"/>
        <v/>
      </c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  <c r="BG318" s="202"/>
      <c r="BH318" s="202"/>
      <c r="BI318" s="202"/>
      <c r="BJ318" s="202"/>
      <c r="BK318" s="202"/>
      <c r="BL318" s="202"/>
      <c r="BM318" s="202"/>
      <c r="BN318" s="202"/>
      <c r="BO318" s="202"/>
      <c r="BP318" s="202"/>
      <c r="BQ318" s="202"/>
      <c r="BR318" s="202"/>
      <c r="BS318" s="202"/>
      <c r="BT318" s="202"/>
      <c r="BU318" s="202"/>
      <c r="BV318" s="202"/>
      <c r="BW318" s="202"/>
      <c r="BX318" s="202"/>
      <c r="BY318" s="202"/>
      <c r="BZ318" s="202"/>
      <c r="CA318" s="202"/>
      <c r="CB318" s="202"/>
      <c r="CC318" s="202"/>
      <c r="CD318" s="202"/>
      <c r="CE318" s="202"/>
      <c r="CF318" s="202"/>
      <c r="CG318" s="202"/>
      <c r="CH318" s="202"/>
      <c r="CI318" s="202"/>
      <c r="CJ318" s="202"/>
      <c r="CK318" s="202"/>
      <c r="CL318" s="202"/>
      <c r="CM318" s="202"/>
      <c r="CN318" s="202"/>
      <c r="CO318" s="202"/>
      <c r="CP318" s="202"/>
      <c r="CQ318" s="202"/>
      <c r="CR318" s="202"/>
      <c r="CS318" s="202"/>
      <c r="CT318" s="202"/>
      <c r="CU318" s="202"/>
      <c r="CV318" s="202"/>
      <c r="CW318" s="202"/>
      <c r="CX318" s="202"/>
      <c r="CY318" s="202"/>
      <c r="CZ318" s="202"/>
      <c r="DA318" s="202"/>
      <c r="DB318" s="202"/>
      <c r="DC318" s="202"/>
      <c r="DD318" s="202"/>
      <c r="DE318" s="202"/>
      <c r="DF318" s="202"/>
      <c r="DG318" s="202"/>
      <c r="DH318" s="202"/>
      <c r="DI318" s="202"/>
      <c r="DJ318" s="202"/>
      <c r="DK318" s="202"/>
      <c r="DL318" s="202"/>
      <c r="DM318" s="202"/>
      <c r="DN318" s="202"/>
      <c r="DO318" s="202"/>
      <c r="DP318" s="202"/>
      <c r="DQ318" s="202"/>
      <c r="DR318" s="202"/>
      <c r="DS318" s="202"/>
      <c r="DT318" s="202"/>
      <c r="DU318" s="202"/>
      <c r="DV318" s="202"/>
      <c r="DW318" s="202"/>
      <c r="DX318" s="202"/>
      <c r="DY318" s="202"/>
      <c r="DZ318" s="202"/>
      <c r="EA318" s="202"/>
      <c r="EB318" s="202"/>
      <c r="EC318" s="202"/>
      <c r="ED318" s="202"/>
      <c r="EE318" s="202"/>
      <c r="EF318" s="202"/>
      <c r="EG318" s="202"/>
      <c r="EH318" s="202"/>
      <c r="EI318" s="202"/>
      <c r="EJ318" s="202"/>
      <c r="EK318" s="202"/>
      <c r="EL318" s="202"/>
      <c r="EM318" s="202"/>
      <c r="EN318" s="202"/>
      <c r="EO318" s="202"/>
      <c r="EP318" s="202"/>
      <c r="EQ318" s="202"/>
      <c r="ER318" s="202"/>
      <c r="ES318" s="202"/>
      <c r="ET318" s="202"/>
      <c r="EU318" s="202"/>
      <c r="EV318" s="202"/>
      <c r="EW318" s="202"/>
      <c r="EX318" s="202"/>
      <c r="EY318" s="202"/>
      <c r="EZ318" s="202"/>
      <c r="FA318" s="202"/>
      <c r="FB318" s="202"/>
      <c r="FC318" s="202"/>
      <c r="FD318" s="202"/>
      <c r="FE318" s="202"/>
      <c r="FF318" s="202"/>
      <c r="FG318" s="202"/>
      <c r="FH318" s="202"/>
      <c r="FI318" s="202"/>
      <c r="FJ318" s="202"/>
      <c r="FK318" s="202"/>
      <c r="FL318" s="202"/>
      <c r="FM318" s="202"/>
      <c r="FN318" s="202"/>
      <c r="FO318" s="202"/>
      <c r="FP318" s="202"/>
      <c r="FQ318" s="202"/>
      <c r="FR318" s="202"/>
      <c r="FS318" s="202"/>
      <c r="FT318" s="202"/>
      <c r="FU318" s="202"/>
      <c r="FV318" s="202"/>
      <c r="FW318" s="202"/>
      <c r="FX318" s="202"/>
      <c r="FY318" s="202"/>
      <c r="FZ318" s="202"/>
      <c r="GA318" s="202"/>
      <c r="GB318" s="202"/>
    </row>
    <row r="319" spans="1:184" x14ac:dyDescent="0.2">
      <c r="A319" s="205" t="str">
        <f t="shared" si="4"/>
        <v/>
      </c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  <c r="BF319" s="202"/>
      <c r="BG319" s="202"/>
      <c r="BH319" s="202"/>
      <c r="BI319" s="202"/>
      <c r="BJ319" s="202"/>
      <c r="BK319" s="202"/>
      <c r="BL319" s="202"/>
      <c r="BM319" s="202"/>
      <c r="BN319" s="202"/>
      <c r="BO319" s="202"/>
      <c r="BP319" s="202"/>
      <c r="BQ319" s="202"/>
      <c r="BR319" s="202"/>
      <c r="BS319" s="202"/>
      <c r="BT319" s="202"/>
      <c r="BU319" s="202"/>
      <c r="BV319" s="202"/>
      <c r="BW319" s="202"/>
      <c r="BX319" s="202"/>
      <c r="BY319" s="202"/>
      <c r="BZ319" s="202"/>
      <c r="CA319" s="202"/>
      <c r="CB319" s="202"/>
      <c r="CC319" s="202"/>
      <c r="CD319" s="202"/>
      <c r="CE319" s="202"/>
      <c r="CF319" s="202"/>
      <c r="CG319" s="202"/>
      <c r="CH319" s="202"/>
      <c r="CI319" s="202"/>
      <c r="CJ319" s="202"/>
      <c r="CK319" s="202"/>
      <c r="CL319" s="202"/>
      <c r="CM319" s="202"/>
      <c r="CN319" s="202"/>
      <c r="CO319" s="202"/>
      <c r="CP319" s="202"/>
      <c r="CQ319" s="202"/>
      <c r="CR319" s="202"/>
      <c r="CS319" s="202"/>
      <c r="CT319" s="202"/>
      <c r="CU319" s="202"/>
      <c r="CV319" s="202"/>
      <c r="CW319" s="202"/>
      <c r="CX319" s="202"/>
      <c r="CY319" s="202"/>
      <c r="CZ319" s="202"/>
      <c r="DA319" s="202"/>
      <c r="DB319" s="202"/>
      <c r="DC319" s="202"/>
      <c r="DD319" s="202"/>
      <c r="DE319" s="202"/>
      <c r="DF319" s="202"/>
      <c r="DG319" s="202"/>
      <c r="DH319" s="202"/>
      <c r="DI319" s="202"/>
      <c r="DJ319" s="202"/>
      <c r="DK319" s="202"/>
      <c r="DL319" s="202"/>
      <c r="DM319" s="202"/>
      <c r="DN319" s="202"/>
      <c r="DO319" s="202"/>
      <c r="DP319" s="202"/>
      <c r="DQ319" s="202"/>
      <c r="DR319" s="202"/>
      <c r="DS319" s="202"/>
      <c r="DT319" s="202"/>
      <c r="DU319" s="202"/>
      <c r="DV319" s="202"/>
      <c r="DW319" s="202"/>
      <c r="DX319" s="202"/>
      <c r="DY319" s="202"/>
      <c r="DZ319" s="202"/>
      <c r="EA319" s="202"/>
      <c r="EB319" s="202"/>
      <c r="EC319" s="202"/>
      <c r="ED319" s="202"/>
      <c r="EE319" s="202"/>
      <c r="EF319" s="202"/>
      <c r="EG319" s="202"/>
      <c r="EH319" s="202"/>
      <c r="EI319" s="202"/>
      <c r="EJ319" s="202"/>
      <c r="EK319" s="202"/>
      <c r="EL319" s="202"/>
      <c r="EM319" s="202"/>
      <c r="EN319" s="202"/>
      <c r="EO319" s="202"/>
      <c r="EP319" s="202"/>
      <c r="EQ319" s="202"/>
      <c r="ER319" s="202"/>
      <c r="ES319" s="202"/>
      <c r="ET319" s="202"/>
      <c r="EU319" s="202"/>
      <c r="EV319" s="202"/>
      <c r="EW319" s="202"/>
      <c r="EX319" s="202"/>
      <c r="EY319" s="202"/>
      <c r="EZ319" s="202"/>
      <c r="FA319" s="202"/>
      <c r="FB319" s="202"/>
      <c r="FC319" s="202"/>
      <c r="FD319" s="202"/>
      <c r="FE319" s="202"/>
      <c r="FF319" s="202"/>
      <c r="FG319" s="202"/>
      <c r="FH319" s="202"/>
      <c r="FI319" s="202"/>
      <c r="FJ319" s="202"/>
      <c r="FK319" s="202"/>
      <c r="FL319" s="202"/>
      <c r="FM319" s="202"/>
      <c r="FN319" s="202"/>
      <c r="FO319" s="202"/>
      <c r="FP319" s="202"/>
      <c r="FQ319" s="202"/>
      <c r="FR319" s="202"/>
      <c r="FS319" s="202"/>
      <c r="FT319" s="202"/>
      <c r="FU319" s="202"/>
      <c r="FV319" s="202"/>
      <c r="FW319" s="202"/>
      <c r="FX319" s="202"/>
      <c r="FY319" s="202"/>
      <c r="FZ319" s="202"/>
      <c r="GA319" s="202"/>
      <c r="GB319" s="202"/>
    </row>
    <row r="320" spans="1:184" x14ac:dyDescent="0.2">
      <c r="A320" s="205" t="str">
        <f t="shared" si="4"/>
        <v/>
      </c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  <c r="BF320" s="202"/>
      <c r="BG320" s="202"/>
      <c r="BH320" s="202"/>
      <c r="BI320" s="202"/>
      <c r="BJ320" s="202"/>
      <c r="BK320" s="202"/>
      <c r="BL320" s="202"/>
      <c r="BM320" s="202"/>
      <c r="BN320" s="202"/>
      <c r="BO320" s="202"/>
      <c r="BP320" s="202"/>
      <c r="BQ320" s="202"/>
      <c r="BR320" s="202"/>
      <c r="BS320" s="202"/>
      <c r="BT320" s="202"/>
      <c r="BU320" s="202"/>
      <c r="BV320" s="202"/>
      <c r="BW320" s="202"/>
      <c r="BX320" s="202"/>
      <c r="BY320" s="202"/>
      <c r="BZ320" s="202"/>
      <c r="CA320" s="202"/>
      <c r="CB320" s="202"/>
      <c r="CC320" s="202"/>
      <c r="CD320" s="202"/>
      <c r="CE320" s="202"/>
      <c r="CF320" s="202"/>
      <c r="CG320" s="202"/>
      <c r="CH320" s="202"/>
      <c r="CI320" s="202"/>
      <c r="CJ320" s="202"/>
      <c r="CK320" s="202"/>
      <c r="CL320" s="202"/>
      <c r="CM320" s="202"/>
      <c r="CN320" s="202"/>
      <c r="CO320" s="202"/>
      <c r="CP320" s="202"/>
      <c r="CQ320" s="202"/>
      <c r="CR320" s="202"/>
      <c r="CS320" s="202"/>
      <c r="CT320" s="202"/>
      <c r="CU320" s="202"/>
      <c r="CV320" s="202"/>
      <c r="CW320" s="202"/>
      <c r="CX320" s="202"/>
      <c r="CY320" s="202"/>
      <c r="CZ320" s="202"/>
      <c r="DA320" s="202"/>
      <c r="DB320" s="202"/>
      <c r="DC320" s="202"/>
      <c r="DD320" s="202"/>
      <c r="DE320" s="202"/>
      <c r="DF320" s="202"/>
      <c r="DG320" s="202"/>
      <c r="DH320" s="202"/>
      <c r="DI320" s="202"/>
      <c r="DJ320" s="202"/>
      <c r="DK320" s="202"/>
      <c r="DL320" s="202"/>
      <c r="DM320" s="202"/>
      <c r="DN320" s="202"/>
      <c r="DO320" s="202"/>
      <c r="DP320" s="202"/>
      <c r="DQ320" s="202"/>
      <c r="DR320" s="202"/>
      <c r="DS320" s="202"/>
      <c r="DT320" s="202"/>
      <c r="DU320" s="202"/>
      <c r="DV320" s="202"/>
      <c r="DW320" s="202"/>
      <c r="DX320" s="202"/>
      <c r="DY320" s="202"/>
      <c r="DZ320" s="202"/>
      <c r="EA320" s="202"/>
      <c r="EB320" s="202"/>
      <c r="EC320" s="202"/>
      <c r="ED320" s="202"/>
      <c r="EE320" s="202"/>
      <c r="EF320" s="202"/>
      <c r="EG320" s="202"/>
      <c r="EH320" s="202"/>
      <c r="EI320" s="202"/>
      <c r="EJ320" s="202"/>
      <c r="EK320" s="202"/>
      <c r="EL320" s="202"/>
      <c r="EM320" s="202"/>
      <c r="EN320" s="202"/>
      <c r="EO320" s="202"/>
      <c r="EP320" s="202"/>
      <c r="EQ320" s="202"/>
      <c r="ER320" s="202"/>
      <c r="ES320" s="202"/>
      <c r="ET320" s="202"/>
      <c r="EU320" s="202"/>
      <c r="EV320" s="202"/>
      <c r="EW320" s="202"/>
      <c r="EX320" s="202"/>
      <c r="EY320" s="202"/>
      <c r="EZ320" s="202"/>
      <c r="FA320" s="202"/>
      <c r="FB320" s="202"/>
      <c r="FC320" s="202"/>
      <c r="FD320" s="202"/>
      <c r="FE320" s="202"/>
      <c r="FF320" s="202"/>
      <c r="FG320" s="202"/>
      <c r="FH320" s="202"/>
      <c r="FI320" s="202"/>
      <c r="FJ320" s="202"/>
      <c r="FK320" s="202"/>
      <c r="FL320" s="202"/>
      <c r="FM320" s="202"/>
      <c r="FN320" s="202"/>
      <c r="FO320" s="202"/>
      <c r="FP320" s="202"/>
      <c r="FQ320" s="202"/>
      <c r="FR320" s="202"/>
      <c r="FS320" s="202"/>
      <c r="FT320" s="202"/>
      <c r="FU320" s="202"/>
      <c r="FV320" s="202"/>
      <c r="FW320" s="202"/>
      <c r="FX320" s="202"/>
      <c r="FY320" s="202"/>
      <c r="FZ320" s="202"/>
      <c r="GA320" s="202"/>
      <c r="GB320" s="202"/>
    </row>
    <row r="321" spans="1:184" x14ac:dyDescent="0.2">
      <c r="A321" s="205" t="str">
        <f t="shared" si="4"/>
        <v/>
      </c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  <c r="BF321" s="202"/>
      <c r="BG321" s="202"/>
      <c r="BH321" s="202"/>
      <c r="BI321" s="202"/>
      <c r="BJ321" s="202"/>
      <c r="BK321" s="202"/>
      <c r="BL321" s="202"/>
      <c r="BM321" s="202"/>
      <c r="BN321" s="202"/>
      <c r="BO321" s="202"/>
      <c r="BP321" s="202"/>
      <c r="BQ321" s="202"/>
      <c r="BR321" s="202"/>
      <c r="BS321" s="202"/>
      <c r="BT321" s="202"/>
      <c r="BU321" s="202"/>
      <c r="BV321" s="202"/>
      <c r="BW321" s="202"/>
      <c r="BX321" s="202"/>
      <c r="BY321" s="202"/>
      <c r="BZ321" s="202"/>
      <c r="CA321" s="202"/>
      <c r="CB321" s="202"/>
      <c r="CC321" s="202"/>
      <c r="CD321" s="202"/>
      <c r="CE321" s="202"/>
      <c r="CF321" s="202"/>
      <c r="CG321" s="202"/>
      <c r="CH321" s="202"/>
      <c r="CI321" s="202"/>
      <c r="CJ321" s="202"/>
      <c r="CK321" s="202"/>
      <c r="CL321" s="202"/>
      <c r="CM321" s="202"/>
      <c r="CN321" s="202"/>
      <c r="CO321" s="202"/>
      <c r="CP321" s="202"/>
      <c r="CQ321" s="202"/>
      <c r="CR321" s="202"/>
      <c r="CS321" s="202"/>
      <c r="CT321" s="202"/>
      <c r="CU321" s="202"/>
      <c r="CV321" s="202"/>
      <c r="CW321" s="202"/>
      <c r="CX321" s="202"/>
      <c r="CY321" s="202"/>
      <c r="CZ321" s="202"/>
      <c r="DA321" s="202"/>
      <c r="DB321" s="202"/>
      <c r="DC321" s="202"/>
      <c r="DD321" s="202"/>
      <c r="DE321" s="202"/>
      <c r="DF321" s="202"/>
      <c r="DG321" s="202"/>
      <c r="DH321" s="202"/>
      <c r="DI321" s="202"/>
      <c r="DJ321" s="202"/>
      <c r="DK321" s="202"/>
      <c r="DL321" s="202"/>
      <c r="DM321" s="202"/>
      <c r="DN321" s="202"/>
      <c r="DO321" s="202"/>
      <c r="DP321" s="202"/>
      <c r="DQ321" s="202"/>
      <c r="DR321" s="202"/>
      <c r="DS321" s="202"/>
      <c r="DT321" s="202"/>
      <c r="DU321" s="202"/>
      <c r="DV321" s="202"/>
      <c r="DW321" s="202"/>
      <c r="DX321" s="202"/>
      <c r="DY321" s="202"/>
      <c r="DZ321" s="202"/>
      <c r="EA321" s="202"/>
      <c r="EB321" s="202"/>
      <c r="EC321" s="202"/>
      <c r="ED321" s="202"/>
      <c r="EE321" s="202"/>
      <c r="EF321" s="202"/>
      <c r="EG321" s="202"/>
      <c r="EH321" s="202"/>
      <c r="EI321" s="202"/>
      <c r="EJ321" s="202"/>
      <c r="EK321" s="202"/>
      <c r="EL321" s="202"/>
      <c r="EM321" s="202"/>
      <c r="EN321" s="202"/>
      <c r="EO321" s="202"/>
      <c r="EP321" s="202"/>
      <c r="EQ321" s="202"/>
      <c r="ER321" s="202"/>
      <c r="ES321" s="202"/>
      <c r="ET321" s="202"/>
      <c r="EU321" s="202"/>
      <c r="EV321" s="202"/>
      <c r="EW321" s="202"/>
      <c r="EX321" s="202"/>
      <c r="EY321" s="202"/>
      <c r="EZ321" s="202"/>
      <c r="FA321" s="202"/>
      <c r="FB321" s="202"/>
      <c r="FC321" s="202"/>
      <c r="FD321" s="202"/>
      <c r="FE321" s="202"/>
      <c r="FF321" s="202"/>
      <c r="FG321" s="202"/>
      <c r="FH321" s="202"/>
      <c r="FI321" s="202"/>
      <c r="FJ321" s="202"/>
      <c r="FK321" s="202"/>
      <c r="FL321" s="202"/>
      <c r="FM321" s="202"/>
      <c r="FN321" s="202"/>
      <c r="FO321" s="202"/>
      <c r="FP321" s="202"/>
      <c r="FQ321" s="202"/>
      <c r="FR321" s="202"/>
      <c r="FS321" s="202"/>
      <c r="FT321" s="202"/>
      <c r="FU321" s="202"/>
      <c r="FV321" s="202"/>
      <c r="FW321" s="202"/>
      <c r="FX321" s="202"/>
      <c r="FY321" s="202"/>
      <c r="FZ321" s="202"/>
      <c r="GA321" s="202"/>
      <c r="GB321" s="202"/>
    </row>
    <row r="322" spans="1:184" x14ac:dyDescent="0.2">
      <c r="A322" s="205" t="str">
        <f t="shared" si="4"/>
        <v/>
      </c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  <c r="BF322" s="202"/>
      <c r="BG322" s="202"/>
      <c r="BH322" s="202"/>
      <c r="BI322" s="202"/>
      <c r="BJ322" s="202"/>
      <c r="BK322" s="202"/>
      <c r="BL322" s="202"/>
      <c r="BM322" s="202"/>
      <c r="BN322" s="202"/>
      <c r="BO322" s="202"/>
      <c r="BP322" s="202"/>
      <c r="BQ322" s="202"/>
      <c r="BR322" s="202"/>
      <c r="BS322" s="202"/>
      <c r="BT322" s="202"/>
      <c r="BU322" s="202"/>
      <c r="BV322" s="202"/>
      <c r="BW322" s="202"/>
      <c r="BX322" s="202"/>
      <c r="BY322" s="202"/>
      <c r="BZ322" s="202"/>
      <c r="CA322" s="202"/>
      <c r="CB322" s="202"/>
      <c r="CC322" s="202"/>
      <c r="CD322" s="202"/>
      <c r="CE322" s="202"/>
      <c r="CF322" s="202"/>
      <c r="CG322" s="202"/>
      <c r="CH322" s="202"/>
      <c r="CI322" s="202"/>
      <c r="CJ322" s="202"/>
      <c r="CK322" s="202"/>
      <c r="CL322" s="202"/>
      <c r="CM322" s="202"/>
      <c r="CN322" s="202"/>
      <c r="CO322" s="202"/>
      <c r="CP322" s="202"/>
      <c r="CQ322" s="202"/>
      <c r="CR322" s="202"/>
      <c r="CS322" s="202"/>
      <c r="CT322" s="202"/>
      <c r="CU322" s="202"/>
      <c r="CV322" s="202"/>
      <c r="CW322" s="202"/>
      <c r="CX322" s="202"/>
      <c r="CY322" s="202"/>
      <c r="CZ322" s="202"/>
      <c r="DA322" s="202"/>
      <c r="DB322" s="202"/>
      <c r="DC322" s="202"/>
      <c r="DD322" s="202"/>
      <c r="DE322" s="202"/>
      <c r="DF322" s="202"/>
      <c r="DG322" s="202"/>
      <c r="DH322" s="202"/>
      <c r="DI322" s="202"/>
      <c r="DJ322" s="202"/>
      <c r="DK322" s="202"/>
      <c r="DL322" s="202"/>
      <c r="DM322" s="202"/>
      <c r="DN322" s="202"/>
      <c r="DO322" s="202"/>
      <c r="DP322" s="202"/>
      <c r="DQ322" s="202"/>
      <c r="DR322" s="202"/>
      <c r="DS322" s="202"/>
      <c r="DT322" s="202"/>
      <c r="DU322" s="202"/>
      <c r="DV322" s="202"/>
      <c r="DW322" s="202"/>
      <c r="DX322" s="202"/>
      <c r="DY322" s="202"/>
      <c r="DZ322" s="202"/>
      <c r="EA322" s="202"/>
      <c r="EB322" s="202"/>
      <c r="EC322" s="202"/>
      <c r="ED322" s="202"/>
      <c r="EE322" s="202"/>
      <c r="EF322" s="202"/>
      <c r="EG322" s="202"/>
      <c r="EH322" s="202"/>
      <c r="EI322" s="202"/>
      <c r="EJ322" s="202"/>
      <c r="EK322" s="202"/>
      <c r="EL322" s="202"/>
      <c r="EM322" s="202"/>
      <c r="EN322" s="202"/>
      <c r="EO322" s="202"/>
      <c r="EP322" s="202"/>
      <c r="EQ322" s="202"/>
      <c r="ER322" s="202"/>
      <c r="ES322" s="202"/>
      <c r="ET322" s="202"/>
      <c r="EU322" s="202"/>
      <c r="EV322" s="202"/>
      <c r="EW322" s="202"/>
      <c r="EX322" s="202"/>
      <c r="EY322" s="202"/>
      <c r="EZ322" s="202"/>
      <c r="FA322" s="202"/>
      <c r="FB322" s="202"/>
      <c r="FC322" s="202"/>
      <c r="FD322" s="202"/>
      <c r="FE322" s="202"/>
      <c r="FF322" s="202"/>
      <c r="FG322" s="202"/>
      <c r="FH322" s="202"/>
      <c r="FI322" s="202"/>
      <c r="FJ322" s="202"/>
      <c r="FK322" s="202"/>
      <c r="FL322" s="202"/>
      <c r="FM322" s="202"/>
      <c r="FN322" s="202"/>
      <c r="FO322" s="202"/>
      <c r="FP322" s="202"/>
      <c r="FQ322" s="202"/>
      <c r="FR322" s="202"/>
      <c r="FS322" s="202"/>
      <c r="FT322" s="202"/>
      <c r="FU322" s="202"/>
      <c r="FV322" s="202"/>
      <c r="FW322" s="202"/>
      <c r="FX322" s="202"/>
      <c r="FY322" s="202"/>
      <c r="FZ322" s="202"/>
      <c r="GA322" s="202"/>
      <c r="GB322" s="202"/>
    </row>
    <row r="323" spans="1:184" x14ac:dyDescent="0.2">
      <c r="A323" s="205" t="str">
        <f t="shared" si="4"/>
        <v/>
      </c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  <c r="BG323" s="202"/>
      <c r="BH323" s="202"/>
      <c r="BI323" s="202"/>
      <c r="BJ323" s="202"/>
      <c r="BK323" s="202"/>
      <c r="BL323" s="202"/>
      <c r="BM323" s="202"/>
      <c r="BN323" s="202"/>
      <c r="BO323" s="202"/>
      <c r="BP323" s="202"/>
      <c r="BQ323" s="202"/>
      <c r="BR323" s="202"/>
      <c r="BS323" s="202"/>
      <c r="BT323" s="202"/>
      <c r="BU323" s="202"/>
      <c r="BV323" s="202"/>
      <c r="BW323" s="202"/>
      <c r="BX323" s="202"/>
      <c r="BY323" s="202"/>
      <c r="BZ323" s="202"/>
      <c r="CA323" s="202"/>
      <c r="CB323" s="202"/>
      <c r="CC323" s="202"/>
      <c r="CD323" s="202"/>
      <c r="CE323" s="202"/>
      <c r="CF323" s="202"/>
      <c r="CG323" s="202"/>
      <c r="CH323" s="202"/>
      <c r="CI323" s="202"/>
      <c r="CJ323" s="202"/>
      <c r="CK323" s="202"/>
      <c r="CL323" s="202"/>
      <c r="CM323" s="202"/>
      <c r="CN323" s="202"/>
      <c r="CO323" s="202"/>
      <c r="CP323" s="202"/>
      <c r="CQ323" s="202"/>
      <c r="CR323" s="202"/>
      <c r="CS323" s="202"/>
      <c r="CT323" s="202"/>
      <c r="CU323" s="202"/>
      <c r="CV323" s="202"/>
      <c r="CW323" s="202"/>
      <c r="CX323" s="202"/>
      <c r="CY323" s="202"/>
      <c r="CZ323" s="202"/>
      <c r="DA323" s="202"/>
      <c r="DB323" s="202"/>
      <c r="DC323" s="202"/>
      <c r="DD323" s="202"/>
      <c r="DE323" s="202"/>
      <c r="DF323" s="202"/>
      <c r="DG323" s="202"/>
      <c r="DH323" s="202"/>
      <c r="DI323" s="202"/>
      <c r="DJ323" s="202"/>
      <c r="DK323" s="202"/>
      <c r="DL323" s="202"/>
      <c r="DM323" s="202"/>
      <c r="DN323" s="202"/>
      <c r="DO323" s="202"/>
      <c r="DP323" s="202"/>
      <c r="DQ323" s="202"/>
      <c r="DR323" s="202"/>
      <c r="DS323" s="202"/>
      <c r="DT323" s="202"/>
      <c r="DU323" s="202"/>
      <c r="DV323" s="202"/>
      <c r="DW323" s="202"/>
      <c r="DX323" s="202"/>
      <c r="DY323" s="202"/>
      <c r="DZ323" s="202"/>
      <c r="EA323" s="202"/>
      <c r="EB323" s="202"/>
      <c r="EC323" s="202"/>
      <c r="ED323" s="202"/>
      <c r="EE323" s="202"/>
      <c r="EF323" s="202"/>
      <c r="EG323" s="202"/>
      <c r="EH323" s="202"/>
      <c r="EI323" s="202"/>
      <c r="EJ323" s="202"/>
      <c r="EK323" s="202"/>
      <c r="EL323" s="202"/>
      <c r="EM323" s="202"/>
      <c r="EN323" s="202"/>
      <c r="EO323" s="202"/>
      <c r="EP323" s="202"/>
      <c r="EQ323" s="202"/>
      <c r="ER323" s="202"/>
      <c r="ES323" s="202"/>
      <c r="ET323" s="202"/>
      <c r="EU323" s="202"/>
      <c r="EV323" s="202"/>
      <c r="EW323" s="202"/>
      <c r="EX323" s="202"/>
      <c r="EY323" s="202"/>
      <c r="EZ323" s="202"/>
      <c r="FA323" s="202"/>
      <c r="FB323" s="202"/>
      <c r="FC323" s="202"/>
      <c r="FD323" s="202"/>
      <c r="FE323" s="202"/>
      <c r="FF323" s="202"/>
      <c r="FG323" s="202"/>
      <c r="FH323" s="202"/>
      <c r="FI323" s="202"/>
      <c r="FJ323" s="202"/>
      <c r="FK323" s="202"/>
      <c r="FL323" s="202"/>
      <c r="FM323" s="202"/>
      <c r="FN323" s="202"/>
      <c r="FO323" s="202"/>
      <c r="FP323" s="202"/>
      <c r="FQ323" s="202"/>
      <c r="FR323" s="202"/>
      <c r="FS323" s="202"/>
      <c r="FT323" s="202"/>
      <c r="FU323" s="202"/>
      <c r="FV323" s="202"/>
      <c r="FW323" s="202"/>
      <c r="FX323" s="202"/>
      <c r="FY323" s="202"/>
      <c r="FZ323" s="202"/>
      <c r="GA323" s="202"/>
      <c r="GB323" s="202"/>
    </row>
    <row r="324" spans="1:184" x14ac:dyDescent="0.2">
      <c r="A324" s="205" t="str">
        <f t="shared" si="4"/>
        <v/>
      </c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  <c r="BF324" s="202"/>
      <c r="BG324" s="202"/>
      <c r="BH324" s="202"/>
      <c r="BI324" s="202"/>
      <c r="BJ324" s="202"/>
      <c r="BK324" s="202"/>
      <c r="BL324" s="202"/>
      <c r="BM324" s="202"/>
      <c r="BN324" s="202"/>
      <c r="BO324" s="202"/>
      <c r="BP324" s="202"/>
      <c r="BQ324" s="202"/>
      <c r="BR324" s="202"/>
      <c r="BS324" s="202"/>
      <c r="BT324" s="202"/>
      <c r="BU324" s="202"/>
      <c r="BV324" s="202"/>
      <c r="BW324" s="202"/>
      <c r="BX324" s="202"/>
      <c r="BY324" s="202"/>
      <c r="BZ324" s="202"/>
      <c r="CA324" s="202"/>
      <c r="CB324" s="202"/>
      <c r="CC324" s="202"/>
      <c r="CD324" s="202"/>
      <c r="CE324" s="202"/>
      <c r="CF324" s="202"/>
      <c r="CG324" s="202"/>
      <c r="CH324" s="202"/>
      <c r="CI324" s="202"/>
      <c r="CJ324" s="202"/>
      <c r="CK324" s="202"/>
      <c r="CL324" s="202"/>
      <c r="CM324" s="202"/>
      <c r="CN324" s="202"/>
      <c r="CO324" s="202"/>
      <c r="CP324" s="202"/>
      <c r="CQ324" s="202"/>
      <c r="CR324" s="202"/>
      <c r="CS324" s="202"/>
      <c r="CT324" s="202"/>
      <c r="CU324" s="202"/>
      <c r="CV324" s="202"/>
      <c r="CW324" s="202"/>
      <c r="CX324" s="202"/>
      <c r="CY324" s="202"/>
      <c r="CZ324" s="202"/>
      <c r="DA324" s="202"/>
      <c r="DB324" s="202"/>
      <c r="DC324" s="202"/>
      <c r="DD324" s="202"/>
      <c r="DE324" s="202"/>
      <c r="DF324" s="202"/>
      <c r="DG324" s="202"/>
      <c r="DH324" s="202"/>
      <c r="DI324" s="202"/>
      <c r="DJ324" s="202"/>
      <c r="DK324" s="202"/>
      <c r="DL324" s="202"/>
      <c r="DM324" s="202"/>
      <c r="DN324" s="202"/>
      <c r="DO324" s="202"/>
      <c r="DP324" s="202"/>
      <c r="DQ324" s="202"/>
      <c r="DR324" s="202"/>
      <c r="DS324" s="202"/>
      <c r="DT324" s="202"/>
      <c r="DU324" s="202"/>
      <c r="DV324" s="202"/>
      <c r="DW324" s="202"/>
      <c r="DX324" s="202"/>
      <c r="DY324" s="202"/>
      <c r="DZ324" s="202"/>
      <c r="EA324" s="202"/>
      <c r="EB324" s="202"/>
      <c r="EC324" s="202"/>
      <c r="ED324" s="202"/>
      <c r="EE324" s="202"/>
      <c r="EF324" s="202"/>
      <c r="EG324" s="202"/>
      <c r="EH324" s="202"/>
      <c r="EI324" s="202"/>
      <c r="EJ324" s="202"/>
      <c r="EK324" s="202"/>
      <c r="EL324" s="202"/>
      <c r="EM324" s="202"/>
      <c r="EN324" s="202"/>
      <c r="EO324" s="202"/>
      <c r="EP324" s="202"/>
      <c r="EQ324" s="202"/>
      <c r="ER324" s="202"/>
      <c r="ES324" s="202"/>
      <c r="ET324" s="202"/>
      <c r="EU324" s="202"/>
      <c r="EV324" s="202"/>
      <c r="EW324" s="202"/>
      <c r="EX324" s="202"/>
      <c r="EY324" s="202"/>
      <c r="EZ324" s="202"/>
      <c r="FA324" s="202"/>
      <c r="FB324" s="202"/>
      <c r="FC324" s="202"/>
      <c r="FD324" s="202"/>
      <c r="FE324" s="202"/>
      <c r="FF324" s="202"/>
      <c r="FG324" s="202"/>
      <c r="FH324" s="202"/>
      <c r="FI324" s="202"/>
      <c r="FJ324" s="202"/>
      <c r="FK324" s="202"/>
      <c r="FL324" s="202"/>
      <c r="FM324" s="202"/>
      <c r="FN324" s="202"/>
      <c r="FO324" s="202"/>
      <c r="FP324" s="202"/>
      <c r="FQ324" s="202"/>
      <c r="FR324" s="202"/>
      <c r="FS324" s="202"/>
      <c r="FT324" s="202"/>
      <c r="FU324" s="202"/>
      <c r="FV324" s="202"/>
      <c r="FW324" s="202"/>
      <c r="FX324" s="202"/>
      <c r="FY324" s="202"/>
      <c r="FZ324" s="202"/>
      <c r="GA324" s="202"/>
      <c r="GB324" s="202"/>
    </row>
    <row r="325" spans="1:184" x14ac:dyDescent="0.2">
      <c r="A325" s="205" t="str">
        <f t="shared" si="4"/>
        <v/>
      </c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  <c r="BF325" s="202"/>
      <c r="BG325" s="202"/>
      <c r="BH325" s="202"/>
      <c r="BI325" s="202"/>
      <c r="BJ325" s="202"/>
      <c r="BK325" s="202"/>
      <c r="BL325" s="202"/>
      <c r="BM325" s="202"/>
      <c r="BN325" s="202"/>
      <c r="BO325" s="202"/>
      <c r="BP325" s="202"/>
      <c r="BQ325" s="202"/>
      <c r="BR325" s="202"/>
      <c r="BS325" s="202"/>
      <c r="BT325" s="202"/>
      <c r="BU325" s="202"/>
      <c r="BV325" s="202"/>
      <c r="BW325" s="202"/>
      <c r="BX325" s="202"/>
      <c r="BY325" s="202"/>
      <c r="BZ325" s="202"/>
      <c r="CA325" s="202"/>
      <c r="CB325" s="202"/>
      <c r="CC325" s="202"/>
      <c r="CD325" s="202"/>
      <c r="CE325" s="202"/>
      <c r="CF325" s="202"/>
      <c r="CG325" s="202"/>
      <c r="CH325" s="202"/>
      <c r="CI325" s="202"/>
      <c r="CJ325" s="202"/>
      <c r="CK325" s="202"/>
      <c r="CL325" s="202"/>
      <c r="CM325" s="202"/>
      <c r="CN325" s="202"/>
      <c r="CO325" s="202"/>
      <c r="CP325" s="202"/>
      <c r="CQ325" s="202"/>
      <c r="CR325" s="202"/>
      <c r="CS325" s="202"/>
      <c r="CT325" s="202"/>
      <c r="CU325" s="202"/>
      <c r="CV325" s="202"/>
      <c r="CW325" s="202"/>
      <c r="CX325" s="202"/>
      <c r="CY325" s="202"/>
      <c r="CZ325" s="202"/>
      <c r="DA325" s="202"/>
      <c r="DB325" s="202"/>
      <c r="DC325" s="202"/>
      <c r="DD325" s="202"/>
      <c r="DE325" s="202"/>
      <c r="DF325" s="202"/>
      <c r="DG325" s="202"/>
      <c r="DH325" s="202"/>
      <c r="DI325" s="202"/>
      <c r="DJ325" s="202"/>
      <c r="DK325" s="202"/>
      <c r="DL325" s="202"/>
      <c r="DM325" s="202"/>
      <c r="DN325" s="202"/>
      <c r="DO325" s="202"/>
      <c r="DP325" s="202"/>
      <c r="DQ325" s="202"/>
      <c r="DR325" s="202"/>
      <c r="DS325" s="202"/>
      <c r="DT325" s="202"/>
      <c r="DU325" s="202"/>
      <c r="DV325" s="202"/>
      <c r="DW325" s="202"/>
      <c r="DX325" s="202"/>
      <c r="DY325" s="202"/>
      <c r="DZ325" s="202"/>
      <c r="EA325" s="202"/>
      <c r="EB325" s="202"/>
      <c r="EC325" s="202"/>
      <c r="ED325" s="202"/>
      <c r="EE325" s="202"/>
      <c r="EF325" s="202"/>
      <c r="EG325" s="202"/>
      <c r="EH325" s="202"/>
      <c r="EI325" s="202"/>
      <c r="EJ325" s="202"/>
      <c r="EK325" s="202"/>
      <c r="EL325" s="202"/>
      <c r="EM325" s="202"/>
      <c r="EN325" s="202"/>
      <c r="EO325" s="202"/>
      <c r="EP325" s="202"/>
      <c r="EQ325" s="202"/>
      <c r="ER325" s="202"/>
      <c r="ES325" s="202"/>
      <c r="ET325" s="202"/>
      <c r="EU325" s="202"/>
      <c r="EV325" s="202"/>
      <c r="EW325" s="202"/>
      <c r="EX325" s="202"/>
      <c r="EY325" s="202"/>
      <c r="EZ325" s="202"/>
      <c r="FA325" s="202"/>
      <c r="FB325" s="202"/>
      <c r="FC325" s="202"/>
      <c r="FD325" s="202"/>
      <c r="FE325" s="202"/>
      <c r="FF325" s="202"/>
      <c r="FG325" s="202"/>
      <c r="FH325" s="202"/>
      <c r="FI325" s="202"/>
      <c r="FJ325" s="202"/>
      <c r="FK325" s="202"/>
      <c r="FL325" s="202"/>
      <c r="FM325" s="202"/>
      <c r="FN325" s="202"/>
      <c r="FO325" s="202"/>
      <c r="FP325" s="202"/>
      <c r="FQ325" s="202"/>
      <c r="FR325" s="202"/>
      <c r="FS325" s="202"/>
      <c r="FT325" s="202"/>
      <c r="FU325" s="202"/>
      <c r="FV325" s="202"/>
      <c r="FW325" s="202"/>
      <c r="FX325" s="202"/>
      <c r="FY325" s="202"/>
      <c r="FZ325" s="202"/>
      <c r="GA325" s="202"/>
      <c r="GB325" s="202"/>
    </row>
    <row r="326" spans="1:184" x14ac:dyDescent="0.2">
      <c r="A326" s="205" t="str">
        <f t="shared" ref="A326:A389" si="5">IFERROR(VALUE(LEFT(B326,4)),"")</f>
        <v/>
      </c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  <c r="BG326" s="202"/>
      <c r="BH326" s="202"/>
      <c r="BI326" s="202"/>
      <c r="BJ326" s="202"/>
      <c r="BK326" s="202"/>
      <c r="BL326" s="202"/>
      <c r="BM326" s="202"/>
      <c r="BN326" s="202"/>
      <c r="BO326" s="202"/>
      <c r="BP326" s="202"/>
      <c r="BQ326" s="202"/>
      <c r="BR326" s="202"/>
      <c r="BS326" s="202"/>
      <c r="BT326" s="202"/>
      <c r="BU326" s="202"/>
      <c r="BV326" s="202"/>
      <c r="BW326" s="202"/>
      <c r="BX326" s="202"/>
      <c r="BY326" s="202"/>
      <c r="BZ326" s="202"/>
      <c r="CA326" s="202"/>
      <c r="CB326" s="202"/>
      <c r="CC326" s="202"/>
      <c r="CD326" s="202"/>
      <c r="CE326" s="202"/>
      <c r="CF326" s="202"/>
      <c r="CG326" s="202"/>
      <c r="CH326" s="202"/>
      <c r="CI326" s="202"/>
      <c r="CJ326" s="202"/>
      <c r="CK326" s="202"/>
      <c r="CL326" s="202"/>
      <c r="CM326" s="202"/>
      <c r="CN326" s="202"/>
      <c r="CO326" s="202"/>
      <c r="CP326" s="202"/>
      <c r="CQ326" s="202"/>
      <c r="CR326" s="202"/>
      <c r="CS326" s="202"/>
      <c r="CT326" s="202"/>
      <c r="CU326" s="202"/>
      <c r="CV326" s="202"/>
      <c r="CW326" s="202"/>
      <c r="CX326" s="202"/>
      <c r="CY326" s="202"/>
      <c r="CZ326" s="202"/>
      <c r="DA326" s="202"/>
      <c r="DB326" s="202"/>
      <c r="DC326" s="202"/>
      <c r="DD326" s="202"/>
      <c r="DE326" s="202"/>
      <c r="DF326" s="202"/>
      <c r="DG326" s="202"/>
      <c r="DH326" s="202"/>
      <c r="DI326" s="202"/>
      <c r="DJ326" s="202"/>
      <c r="DK326" s="202"/>
      <c r="DL326" s="202"/>
      <c r="DM326" s="202"/>
      <c r="DN326" s="202"/>
      <c r="DO326" s="202"/>
      <c r="DP326" s="202"/>
      <c r="DQ326" s="202"/>
      <c r="DR326" s="202"/>
      <c r="DS326" s="202"/>
      <c r="DT326" s="202"/>
      <c r="DU326" s="202"/>
      <c r="DV326" s="202"/>
      <c r="DW326" s="202"/>
      <c r="DX326" s="202"/>
      <c r="DY326" s="202"/>
      <c r="DZ326" s="202"/>
      <c r="EA326" s="202"/>
      <c r="EB326" s="202"/>
      <c r="EC326" s="202"/>
      <c r="ED326" s="202"/>
      <c r="EE326" s="202"/>
      <c r="EF326" s="202"/>
      <c r="EG326" s="202"/>
      <c r="EH326" s="202"/>
      <c r="EI326" s="202"/>
      <c r="EJ326" s="202"/>
      <c r="EK326" s="202"/>
      <c r="EL326" s="202"/>
      <c r="EM326" s="202"/>
      <c r="EN326" s="202"/>
      <c r="EO326" s="202"/>
      <c r="EP326" s="202"/>
      <c r="EQ326" s="202"/>
      <c r="ER326" s="202"/>
      <c r="ES326" s="202"/>
      <c r="ET326" s="202"/>
      <c r="EU326" s="202"/>
      <c r="EV326" s="202"/>
      <c r="EW326" s="202"/>
      <c r="EX326" s="202"/>
      <c r="EY326" s="202"/>
      <c r="EZ326" s="202"/>
      <c r="FA326" s="202"/>
      <c r="FB326" s="202"/>
      <c r="FC326" s="202"/>
      <c r="FD326" s="202"/>
      <c r="FE326" s="202"/>
      <c r="FF326" s="202"/>
      <c r="FG326" s="202"/>
      <c r="FH326" s="202"/>
      <c r="FI326" s="202"/>
      <c r="FJ326" s="202"/>
      <c r="FK326" s="202"/>
      <c r="FL326" s="202"/>
      <c r="FM326" s="202"/>
      <c r="FN326" s="202"/>
      <c r="FO326" s="202"/>
      <c r="FP326" s="202"/>
      <c r="FQ326" s="202"/>
      <c r="FR326" s="202"/>
      <c r="FS326" s="202"/>
      <c r="FT326" s="202"/>
      <c r="FU326" s="202"/>
      <c r="FV326" s="202"/>
      <c r="FW326" s="202"/>
      <c r="FX326" s="202"/>
      <c r="FY326" s="202"/>
      <c r="FZ326" s="202"/>
      <c r="GA326" s="202"/>
      <c r="GB326" s="202"/>
    </row>
    <row r="327" spans="1:184" x14ac:dyDescent="0.2">
      <c r="A327" s="205" t="str">
        <f t="shared" si="5"/>
        <v/>
      </c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  <c r="BG327" s="202"/>
      <c r="BH327" s="202"/>
      <c r="BI327" s="202"/>
      <c r="BJ327" s="202"/>
      <c r="BK327" s="202"/>
      <c r="BL327" s="202"/>
      <c r="BM327" s="202"/>
      <c r="BN327" s="202"/>
      <c r="BO327" s="202"/>
      <c r="BP327" s="202"/>
      <c r="BQ327" s="202"/>
      <c r="BR327" s="202"/>
      <c r="BS327" s="202"/>
      <c r="BT327" s="202"/>
      <c r="BU327" s="202"/>
      <c r="BV327" s="202"/>
      <c r="BW327" s="202"/>
      <c r="BX327" s="202"/>
      <c r="BY327" s="202"/>
      <c r="BZ327" s="202"/>
      <c r="CA327" s="202"/>
      <c r="CB327" s="202"/>
      <c r="CC327" s="202"/>
      <c r="CD327" s="202"/>
      <c r="CE327" s="202"/>
      <c r="CF327" s="202"/>
      <c r="CG327" s="202"/>
      <c r="CH327" s="202"/>
      <c r="CI327" s="202"/>
      <c r="CJ327" s="202"/>
      <c r="CK327" s="202"/>
      <c r="CL327" s="202"/>
      <c r="CM327" s="202"/>
      <c r="CN327" s="202"/>
      <c r="CO327" s="202"/>
      <c r="CP327" s="202"/>
      <c r="CQ327" s="202"/>
      <c r="CR327" s="202"/>
      <c r="CS327" s="202"/>
      <c r="CT327" s="202"/>
      <c r="CU327" s="202"/>
      <c r="CV327" s="202"/>
      <c r="CW327" s="202"/>
      <c r="CX327" s="202"/>
      <c r="CY327" s="202"/>
      <c r="CZ327" s="202"/>
      <c r="DA327" s="202"/>
      <c r="DB327" s="202"/>
      <c r="DC327" s="202"/>
      <c r="DD327" s="202"/>
      <c r="DE327" s="202"/>
      <c r="DF327" s="202"/>
      <c r="DG327" s="202"/>
      <c r="DH327" s="202"/>
      <c r="DI327" s="202"/>
      <c r="DJ327" s="202"/>
      <c r="DK327" s="202"/>
      <c r="DL327" s="202"/>
      <c r="DM327" s="202"/>
      <c r="DN327" s="202"/>
      <c r="DO327" s="202"/>
      <c r="DP327" s="202"/>
      <c r="DQ327" s="202"/>
      <c r="DR327" s="202"/>
      <c r="DS327" s="202"/>
      <c r="DT327" s="202"/>
      <c r="DU327" s="202"/>
      <c r="DV327" s="202"/>
      <c r="DW327" s="202"/>
      <c r="DX327" s="202"/>
      <c r="DY327" s="202"/>
      <c r="DZ327" s="202"/>
      <c r="EA327" s="202"/>
      <c r="EB327" s="202"/>
      <c r="EC327" s="202"/>
      <c r="ED327" s="202"/>
      <c r="EE327" s="202"/>
      <c r="EF327" s="202"/>
      <c r="EG327" s="202"/>
      <c r="EH327" s="202"/>
      <c r="EI327" s="202"/>
      <c r="EJ327" s="202"/>
      <c r="EK327" s="202"/>
      <c r="EL327" s="202"/>
      <c r="EM327" s="202"/>
      <c r="EN327" s="202"/>
      <c r="EO327" s="202"/>
      <c r="EP327" s="202"/>
      <c r="EQ327" s="202"/>
      <c r="ER327" s="202"/>
      <c r="ES327" s="202"/>
      <c r="ET327" s="202"/>
      <c r="EU327" s="202"/>
      <c r="EV327" s="202"/>
      <c r="EW327" s="202"/>
      <c r="EX327" s="202"/>
      <c r="EY327" s="202"/>
      <c r="EZ327" s="202"/>
      <c r="FA327" s="202"/>
      <c r="FB327" s="202"/>
      <c r="FC327" s="202"/>
      <c r="FD327" s="202"/>
      <c r="FE327" s="202"/>
      <c r="FF327" s="202"/>
      <c r="FG327" s="202"/>
      <c r="FH327" s="202"/>
      <c r="FI327" s="202"/>
      <c r="FJ327" s="202"/>
      <c r="FK327" s="202"/>
      <c r="FL327" s="202"/>
      <c r="FM327" s="202"/>
      <c r="FN327" s="202"/>
      <c r="FO327" s="202"/>
      <c r="FP327" s="202"/>
      <c r="FQ327" s="202"/>
      <c r="FR327" s="202"/>
      <c r="FS327" s="202"/>
      <c r="FT327" s="202"/>
      <c r="FU327" s="202"/>
      <c r="FV327" s="202"/>
      <c r="FW327" s="202"/>
      <c r="FX327" s="202"/>
      <c r="FY327" s="202"/>
      <c r="FZ327" s="202"/>
      <c r="GA327" s="202"/>
      <c r="GB327" s="202"/>
    </row>
    <row r="328" spans="1:184" x14ac:dyDescent="0.2">
      <c r="A328" s="205" t="str">
        <f t="shared" si="5"/>
        <v/>
      </c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  <c r="BG328" s="202"/>
      <c r="BH328" s="202"/>
      <c r="BI328" s="202"/>
      <c r="BJ328" s="202"/>
      <c r="BK328" s="202"/>
      <c r="BL328" s="202"/>
      <c r="BM328" s="202"/>
      <c r="BN328" s="202"/>
      <c r="BO328" s="202"/>
      <c r="BP328" s="202"/>
      <c r="BQ328" s="202"/>
      <c r="BR328" s="202"/>
      <c r="BS328" s="202"/>
      <c r="BT328" s="202"/>
      <c r="BU328" s="202"/>
      <c r="BV328" s="202"/>
      <c r="BW328" s="202"/>
      <c r="BX328" s="202"/>
      <c r="BY328" s="202"/>
      <c r="BZ328" s="202"/>
      <c r="CA328" s="202"/>
      <c r="CB328" s="202"/>
      <c r="CC328" s="202"/>
      <c r="CD328" s="202"/>
      <c r="CE328" s="202"/>
      <c r="CF328" s="202"/>
      <c r="CG328" s="202"/>
      <c r="CH328" s="202"/>
      <c r="CI328" s="202"/>
      <c r="CJ328" s="202"/>
      <c r="CK328" s="202"/>
      <c r="CL328" s="202"/>
      <c r="CM328" s="202"/>
      <c r="CN328" s="202"/>
      <c r="CO328" s="202"/>
      <c r="CP328" s="202"/>
      <c r="CQ328" s="202"/>
      <c r="CR328" s="202"/>
      <c r="CS328" s="202"/>
      <c r="CT328" s="202"/>
      <c r="CU328" s="202"/>
      <c r="CV328" s="202"/>
      <c r="CW328" s="202"/>
      <c r="CX328" s="202"/>
      <c r="CY328" s="202"/>
      <c r="CZ328" s="202"/>
      <c r="DA328" s="202"/>
      <c r="DB328" s="202"/>
      <c r="DC328" s="202"/>
      <c r="DD328" s="202"/>
      <c r="DE328" s="202"/>
      <c r="DF328" s="202"/>
      <c r="DG328" s="202"/>
      <c r="DH328" s="202"/>
      <c r="DI328" s="202"/>
      <c r="DJ328" s="202"/>
      <c r="DK328" s="202"/>
      <c r="DL328" s="202"/>
      <c r="DM328" s="202"/>
      <c r="DN328" s="202"/>
      <c r="DO328" s="202"/>
      <c r="DP328" s="202"/>
      <c r="DQ328" s="202"/>
      <c r="DR328" s="202"/>
      <c r="DS328" s="202"/>
      <c r="DT328" s="202"/>
      <c r="DU328" s="202"/>
      <c r="DV328" s="202"/>
      <c r="DW328" s="202"/>
      <c r="DX328" s="202"/>
      <c r="DY328" s="202"/>
      <c r="DZ328" s="202"/>
      <c r="EA328" s="202"/>
      <c r="EB328" s="202"/>
      <c r="EC328" s="202"/>
      <c r="ED328" s="202"/>
      <c r="EE328" s="202"/>
      <c r="EF328" s="202"/>
      <c r="EG328" s="202"/>
      <c r="EH328" s="202"/>
      <c r="EI328" s="202"/>
      <c r="EJ328" s="202"/>
      <c r="EK328" s="202"/>
      <c r="EL328" s="202"/>
      <c r="EM328" s="202"/>
      <c r="EN328" s="202"/>
      <c r="EO328" s="202"/>
      <c r="EP328" s="202"/>
      <c r="EQ328" s="202"/>
      <c r="ER328" s="202"/>
      <c r="ES328" s="202"/>
      <c r="ET328" s="202"/>
      <c r="EU328" s="202"/>
      <c r="EV328" s="202"/>
      <c r="EW328" s="202"/>
      <c r="EX328" s="202"/>
      <c r="EY328" s="202"/>
      <c r="EZ328" s="202"/>
      <c r="FA328" s="202"/>
      <c r="FB328" s="202"/>
      <c r="FC328" s="202"/>
      <c r="FD328" s="202"/>
      <c r="FE328" s="202"/>
      <c r="FF328" s="202"/>
      <c r="FG328" s="202"/>
      <c r="FH328" s="202"/>
      <c r="FI328" s="202"/>
      <c r="FJ328" s="202"/>
      <c r="FK328" s="202"/>
      <c r="FL328" s="202"/>
      <c r="FM328" s="202"/>
      <c r="FN328" s="202"/>
      <c r="FO328" s="202"/>
      <c r="FP328" s="202"/>
      <c r="FQ328" s="202"/>
      <c r="FR328" s="202"/>
      <c r="FS328" s="202"/>
      <c r="FT328" s="202"/>
      <c r="FU328" s="202"/>
      <c r="FV328" s="202"/>
      <c r="FW328" s="202"/>
      <c r="FX328" s="202"/>
      <c r="FY328" s="202"/>
      <c r="FZ328" s="202"/>
      <c r="GA328" s="202"/>
      <c r="GB328" s="202"/>
    </row>
    <row r="329" spans="1:184" x14ac:dyDescent="0.2">
      <c r="A329" s="205" t="str">
        <f t="shared" si="5"/>
        <v/>
      </c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  <c r="BG329" s="202"/>
      <c r="BH329" s="202"/>
      <c r="BI329" s="202"/>
      <c r="BJ329" s="202"/>
      <c r="BK329" s="202"/>
      <c r="BL329" s="202"/>
      <c r="BM329" s="202"/>
      <c r="BN329" s="202"/>
      <c r="BO329" s="202"/>
      <c r="BP329" s="202"/>
      <c r="BQ329" s="202"/>
      <c r="BR329" s="202"/>
      <c r="BS329" s="202"/>
      <c r="BT329" s="202"/>
      <c r="BU329" s="202"/>
      <c r="BV329" s="202"/>
      <c r="BW329" s="202"/>
      <c r="BX329" s="202"/>
      <c r="BY329" s="202"/>
      <c r="BZ329" s="202"/>
      <c r="CA329" s="202"/>
      <c r="CB329" s="202"/>
      <c r="CC329" s="202"/>
      <c r="CD329" s="202"/>
      <c r="CE329" s="202"/>
      <c r="CF329" s="202"/>
      <c r="CG329" s="202"/>
      <c r="CH329" s="202"/>
      <c r="CI329" s="202"/>
      <c r="CJ329" s="202"/>
      <c r="CK329" s="202"/>
      <c r="CL329" s="202"/>
      <c r="CM329" s="202"/>
      <c r="CN329" s="202"/>
      <c r="CO329" s="202"/>
      <c r="CP329" s="202"/>
      <c r="CQ329" s="202"/>
      <c r="CR329" s="202"/>
      <c r="CS329" s="202"/>
      <c r="CT329" s="202"/>
      <c r="CU329" s="202"/>
      <c r="CV329" s="202"/>
      <c r="CW329" s="202"/>
      <c r="CX329" s="202"/>
      <c r="CY329" s="202"/>
      <c r="CZ329" s="202"/>
      <c r="DA329" s="202"/>
      <c r="DB329" s="202"/>
      <c r="DC329" s="202"/>
      <c r="DD329" s="202"/>
      <c r="DE329" s="202"/>
      <c r="DF329" s="202"/>
      <c r="DG329" s="202"/>
      <c r="DH329" s="202"/>
      <c r="DI329" s="202"/>
      <c r="DJ329" s="202"/>
      <c r="DK329" s="202"/>
      <c r="DL329" s="202"/>
      <c r="DM329" s="202"/>
      <c r="DN329" s="202"/>
      <c r="DO329" s="202"/>
      <c r="DP329" s="202"/>
      <c r="DQ329" s="202"/>
      <c r="DR329" s="202"/>
      <c r="DS329" s="202"/>
      <c r="DT329" s="202"/>
      <c r="DU329" s="202"/>
      <c r="DV329" s="202"/>
      <c r="DW329" s="202"/>
      <c r="DX329" s="202"/>
      <c r="DY329" s="202"/>
      <c r="DZ329" s="202"/>
      <c r="EA329" s="202"/>
      <c r="EB329" s="202"/>
      <c r="EC329" s="202"/>
      <c r="ED329" s="202"/>
      <c r="EE329" s="202"/>
      <c r="EF329" s="202"/>
      <c r="EG329" s="202"/>
      <c r="EH329" s="202"/>
      <c r="EI329" s="202"/>
      <c r="EJ329" s="202"/>
      <c r="EK329" s="202"/>
      <c r="EL329" s="202"/>
      <c r="EM329" s="202"/>
      <c r="EN329" s="202"/>
      <c r="EO329" s="202"/>
      <c r="EP329" s="202"/>
      <c r="EQ329" s="202"/>
      <c r="ER329" s="202"/>
      <c r="ES329" s="202"/>
      <c r="ET329" s="202"/>
      <c r="EU329" s="202"/>
      <c r="EV329" s="202"/>
      <c r="EW329" s="202"/>
      <c r="EX329" s="202"/>
      <c r="EY329" s="202"/>
      <c r="EZ329" s="202"/>
      <c r="FA329" s="202"/>
      <c r="FB329" s="202"/>
      <c r="FC329" s="202"/>
      <c r="FD329" s="202"/>
      <c r="FE329" s="202"/>
      <c r="FF329" s="202"/>
      <c r="FG329" s="202"/>
      <c r="FH329" s="202"/>
      <c r="FI329" s="202"/>
      <c r="FJ329" s="202"/>
      <c r="FK329" s="202"/>
      <c r="FL329" s="202"/>
      <c r="FM329" s="202"/>
      <c r="FN329" s="202"/>
      <c r="FO329" s="202"/>
      <c r="FP329" s="202"/>
      <c r="FQ329" s="202"/>
      <c r="FR329" s="202"/>
      <c r="FS329" s="202"/>
      <c r="FT329" s="202"/>
      <c r="FU329" s="202"/>
      <c r="FV329" s="202"/>
      <c r="FW329" s="202"/>
      <c r="FX329" s="202"/>
      <c r="FY329" s="202"/>
      <c r="FZ329" s="202"/>
      <c r="GA329" s="202"/>
      <c r="GB329" s="202"/>
    </row>
    <row r="330" spans="1:184" x14ac:dyDescent="0.2">
      <c r="A330" s="205" t="str">
        <f t="shared" si="5"/>
        <v/>
      </c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  <c r="BG330" s="202"/>
      <c r="BH330" s="202"/>
      <c r="BI330" s="202"/>
      <c r="BJ330" s="202"/>
      <c r="BK330" s="202"/>
      <c r="BL330" s="202"/>
      <c r="BM330" s="202"/>
      <c r="BN330" s="202"/>
      <c r="BO330" s="202"/>
      <c r="BP330" s="202"/>
      <c r="BQ330" s="202"/>
      <c r="BR330" s="202"/>
      <c r="BS330" s="202"/>
      <c r="BT330" s="202"/>
      <c r="BU330" s="202"/>
      <c r="BV330" s="202"/>
      <c r="BW330" s="202"/>
      <c r="BX330" s="202"/>
      <c r="BY330" s="202"/>
      <c r="BZ330" s="202"/>
      <c r="CA330" s="202"/>
      <c r="CB330" s="202"/>
      <c r="CC330" s="202"/>
      <c r="CD330" s="202"/>
      <c r="CE330" s="202"/>
      <c r="CF330" s="202"/>
      <c r="CG330" s="202"/>
      <c r="CH330" s="202"/>
      <c r="CI330" s="202"/>
      <c r="CJ330" s="202"/>
      <c r="CK330" s="202"/>
      <c r="CL330" s="202"/>
      <c r="CM330" s="202"/>
      <c r="CN330" s="202"/>
      <c r="CO330" s="202"/>
      <c r="CP330" s="202"/>
      <c r="CQ330" s="202"/>
      <c r="CR330" s="202"/>
      <c r="CS330" s="202"/>
      <c r="CT330" s="202"/>
      <c r="CU330" s="202"/>
      <c r="CV330" s="202"/>
      <c r="CW330" s="202"/>
      <c r="CX330" s="202"/>
      <c r="CY330" s="202"/>
      <c r="CZ330" s="202"/>
      <c r="DA330" s="202"/>
      <c r="DB330" s="202"/>
      <c r="DC330" s="202"/>
      <c r="DD330" s="202"/>
      <c r="DE330" s="202"/>
      <c r="DF330" s="202"/>
      <c r="DG330" s="202"/>
      <c r="DH330" s="202"/>
      <c r="DI330" s="202"/>
      <c r="DJ330" s="202"/>
      <c r="DK330" s="202"/>
      <c r="DL330" s="202"/>
      <c r="DM330" s="202"/>
      <c r="DN330" s="202"/>
      <c r="DO330" s="202"/>
      <c r="DP330" s="202"/>
      <c r="DQ330" s="202"/>
      <c r="DR330" s="202"/>
      <c r="DS330" s="202"/>
      <c r="DT330" s="202"/>
      <c r="DU330" s="202"/>
      <c r="DV330" s="202"/>
      <c r="DW330" s="202"/>
      <c r="DX330" s="202"/>
      <c r="DY330" s="202"/>
      <c r="DZ330" s="202"/>
      <c r="EA330" s="202"/>
      <c r="EB330" s="202"/>
      <c r="EC330" s="202"/>
      <c r="ED330" s="202"/>
      <c r="EE330" s="202"/>
      <c r="EF330" s="202"/>
      <c r="EG330" s="202"/>
      <c r="EH330" s="202"/>
      <c r="EI330" s="202"/>
      <c r="EJ330" s="202"/>
      <c r="EK330" s="202"/>
      <c r="EL330" s="202"/>
      <c r="EM330" s="202"/>
      <c r="EN330" s="202"/>
      <c r="EO330" s="202"/>
      <c r="EP330" s="202"/>
      <c r="EQ330" s="202"/>
      <c r="ER330" s="202"/>
      <c r="ES330" s="202"/>
      <c r="ET330" s="202"/>
      <c r="EU330" s="202"/>
      <c r="EV330" s="202"/>
      <c r="EW330" s="202"/>
      <c r="EX330" s="202"/>
      <c r="EY330" s="202"/>
      <c r="EZ330" s="202"/>
      <c r="FA330" s="202"/>
      <c r="FB330" s="202"/>
      <c r="FC330" s="202"/>
      <c r="FD330" s="202"/>
      <c r="FE330" s="202"/>
      <c r="FF330" s="202"/>
      <c r="FG330" s="202"/>
      <c r="FH330" s="202"/>
      <c r="FI330" s="202"/>
      <c r="FJ330" s="202"/>
      <c r="FK330" s="202"/>
      <c r="FL330" s="202"/>
      <c r="FM330" s="202"/>
      <c r="FN330" s="202"/>
      <c r="FO330" s="202"/>
      <c r="FP330" s="202"/>
      <c r="FQ330" s="202"/>
      <c r="FR330" s="202"/>
      <c r="FS330" s="202"/>
      <c r="FT330" s="202"/>
      <c r="FU330" s="202"/>
      <c r="FV330" s="202"/>
      <c r="FW330" s="202"/>
      <c r="FX330" s="202"/>
      <c r="FY330" s="202"/>
      <c r="FZ330" s="202"/>
      <c r="GA330" s="202"/>
      <c r="GB330" s="202"/>
    </row>
    <row r="331" spans="1:184" x14ac:dyDescent="0.2">
      <c r="A331" s="205" t="str">
        <f t="shared" si="5"/>
        <v/>
      </c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  <c r="BG331" s="202"/>
      <c r="BH331" s="202"/>
      <c r="BI331" s="202"/>
      <c r="BJ331" s="202"/>
      <c r="BK331" s="202"/>
      <c r="BL331" s="202"/>
      <c r="BM331" s="202"/>
      <c r="BN331" s="202"/>
      <c r="BO331" s="202"/>
      <c r="BP331" s="202"/>
      <c r="BQ331" s="202"/>
      <c r="BR331" s="202"/>
      <c r="BS331" s="202"/>
      <c r="BT331" s="202"/>
      <c r="BU331" s="202"/>
      <c r="BV331" s="202"/>
      <c r="BW331" s="202"/>
      <c r="BX331" s="202"/>
      <c r="BY331" s="202"/>
      <c r="BZ331" s="202"/>
      <c r="CA331" s="202"/>
      <c r="CB331" s="202"/>
      <c r="CC331" s="202"/>
      <c r="CD331" s="202"/>
      <c r="CE331" s="202"/>
      <c r="CF331" s="202"/>
      <c r="CG331" s="202"/>
      <c r="CH331" s="202"/>
      <c r="CI331" s="202"/>
      <c r="CJ331" s="202"/>
      <c r="CK331" s="202"/>
      <c r="CL331" s="202"/>
      <c r="CM331" s="202"/>
      <c r="CN331" s="202"/>
      <c r="CO331" s="202"/>
      <c r="CP331" s="202"/>
      <c r="CQ331" s="202"/>
      <c r="CR331" s="202"/>
      <c r="CS331" s="202"/>
      <c r="CT331" s="202"/>
      <c r="CU331" s="202"/>
      <c r="CV331" s="202"/>
      <c r="CW331" s="202"/>
      <c r="CX331" s="202"/>
      <c r="CY331" s="202"/>
      <c r="CZ331" s="202"/>
      <c r="DA331" s="202"/>
      <c r="DB331" s="202"/>
      <c r="DC331" s="202"/>
      <c r="DD331" s="202"/>
      <c r="DE331" s="202"/>
      <c r="DF331" s="202"/>
      <c r="DG331" s="202"/>
      <c r="DH331" s="202"/>
      <c r="DI331" s="202"/>
      <c r="DJ331" s="202"/>
      <c r="DK331" s="202"/>
      <c r="DL331" s="202"/>
      <c r="DM331" s="202"/>
      <c r="DN331" s="202"/>
      <c r="DO331" s="202"/>
      <c r="DP331" s="202"/>
      <c r="DQ331" s="202"/>
      <c r="DR331" s="202"/>
      <c r="DS331" s="202"/>
      <c r="DT331" s="202"/>
      <c r="DU331" s="202"/>
      <c r="DV331" s="202"/>
      <c r="DW331" s="202"/>
      <c r="DX331" s="202"/>
      <c r="DY331" s="202"/>
      <c r="DZ331" s="202"/>
      <c r="EA331" s="202"/>
      <c r="EB331" s="202"/>
      <c r="EC331" s="202"/>
      <c r="ED331" s="202"/>
      <c r="EE331" s="202"/>
      <c r="EF331" s="202"/>
      <c r="EG331" s="202"/>
      <c r="EH331" s="202"/>
      <c r="EI331" s="202"/>
      <c r="EJ331" s="202"/>
      <c r="EK331" s="202"/>
      <c r="EL331" s="202"/>
      <c r="EM331" s="202"/>
      <c r="EN331" s="202"/>
      <c r="EO331" s="202"/>
      <c r="EP331" s="202"/>
      <c r="EQ331" s="202"/>
      <c r="ER331" s="202"/>
      <c r="ES331" s="202"/>
      <c r="ET331" s="202"/>
      <c r="EU331" s="202"/>
      <c r="EV331" s="202"/>
      <c r="EW331" s="202"/>
      <c r="EX331" s="202"/>
      <c r="EY331" s="202"/>
      <c r="EZ331" s="202"/>
      <c r="FA331" s="202"/>
      <c r="FB331" s="202"/>
      <c r="FC331" s="202"/>
      <c r="FD331" s="202"/>
      <c r="FE331" s="202"/>
      <c r="FF331" s="202"/>
      <c r="FG331" s="202"/>
      <c r="FH331" s="202"/>
      <c r="FI331" s="202"/>
      <c r="FJ331" s="202"/>
      <c r="FK331" s="202"/>
      <c r="FL331" s="202"/>
      <c r="FM331" s="202"/>
      <c r="FN331" s="202"/>
      <c r="FO331" s="202"/>
      <c r="FP331" s="202"/>
      <c r="FQ331" s="202"/>
      <c r="FR331" s="202"/>
      <c r="FS331" s="202"/>
      <c r="FT331" s="202"/>
      <c r="FU331" s="202"/>
      <c r="FV331" s="202"/>
      <c r="FW331" s="202"/>
      <c r="FX331" s="202"/>
      <c r="FY331" s="202"/>
      <c r="FZ331" s="202"/>
      <c r="GA331" s="202"/>
      <c r="GB331" s="202"/>
    </row>
    <row r="332" spans="1:184" x14ac:dyDescent="0.2">
      <c r="A332" s="205" t="str">
        <f t="shared" si="5"/>
        <v/>
      </c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  <c r="BF332" s="202"/>
      <c r="BG332" s="202"/>
      <c r="BH332" s="202"/>
      <c r="BI332" s="202"/>
      <c r="BJ332" s="202"/>
      <c r="BK332" s="202"/>
      <c r="BL332" s="202"/>
      <c r="BM332" s="202"/>
      <c r="BN332" s="202"/>
      <c r="BO332" s="202"/>
      <c r="BP332" s="202"/>
      <c r="BQ332" s="202"/>
      <c r="BR332" s="202"/>
      <c r="BS332" s="202"/>
      <c r="BT332" s="202"/>
      <c r="BU332" s="202"/>
      <c r="BV332" s="202"/>
      <c r="BW332" s="202"/>
      <c r="BX332" s="202"/>
      <c r="BY332" s="202"/>
      <c r="BZ332" s="202"/>
      <c r="CA332" s="202"/>
      <c r="CB332" s="202"/>
      <c r="CC332" s="202"/>
      <c r="CD332" s="202"/>
      <c r="CE332" s="202"/>
      <c r="CF332" s="202"/>
      <c r="CG332" s="202"/>
      <c r="CH332" s="202"/>
      <c r="CI332" s="202"/>
      <c r="CJ332" s="202"/>
      <c r="CK332" s="202"/>
      <c r="CL332" s="202"/>
      <c r="CM332" s="202"/>
      <c r="CN332" s="202"/>
      <c r="CO332" s="202"/>
      <c r="CP332" s="202"/>
      <c r="CQ332" s="202"/>
      <c r="CR332" s="202"/>
      <c r="CS332" s="202"/>
      <c r="CT332" s="202"/>
      <c r="CU332" s="202"/>
      <c r="CV332" s="202"/>
      <c r="CW332" s="202"/>
      <c r="CX332" s="202"/>
      <c r="CY332" s="202"/>
      <c r="CZ332" s="202"/>
      <c r="DA332" s="202"/>
      <c r="DB332" s="202"/>
      <c r="DC332" s="202"/>
      <c r="DD332" s="202"/>
      <c r="DE332" s="202"/>
      <c r="DF332" s="202"/>
      <c r="DG332" s="202"/>
      <c r="DH332" s="202"/>
      <c r="DI332" s="202"/>
      <c r="DJ332" s="202"/>
      <c r="DK332" s="202"/>
      <c r="DL332" s="202"/>
      <c r="DM332" s="202"/>
      <c r="DN332" s="202"/>
      <c r="DO332" s="202"/>
      <c r="DP332" s="202"/>
      <c r="DQ332" s="202"/>
      <c r="DR332" s="202"/>
      <c r="DS332" s="202"/>
      <c r="DT332" s="202"/>
      <c r="DU332" s="202"/>
      <c r="DV332" s="202"/>
      <c r="DW332" s="202"/>
      <c r="DX332" s="202"/>
      <c r="DY332" s="202"/>
      <c r="DZ332" s="202"/>
      <c r="EA332" s="202"/>
      <c r="EB332" s="202"/>
      <c r="EC332" s="202"/>
      <c r="ED332" s="202"/>
      <c r="EE332" s="202"/>
      <c r="EF332" s="202"/>
      <c r="EG332" s="202"/>
      <c r="EH332" s="202"/>
      <c r="EI332" s="202"/>
      <c r="EJ332" s="202"/>
      <c r="EK332" s="202"/>
      <c r="EL332" s="202"/>
      <c r="EM332" s="202"/>
      <c r="EN332" s="202"/>
      <c r="EO332" s="202"/>
      <c r="EP332" s="202"/>
      <c r="EQ332" s="202"/>
      <c r="ER332" s="202"/>
      <c r="ES332" s="202"/>
      <c r="ET332" s="202"/>
      <c r="EU332" s="202"/>
      <c r="EV332" s="202"/>
      <c r="EW332" s="202"/>
      <c r="EX332" s="202"/>
      <c r="EY332" s="202"/>
      <c r="EZ332" s="202"/>
      <c r="FA332" s="202"/>
      <c r="FB332" s="202"/>
      <c r="FC332" s="202"/>
      <c r="FD332" s="202"/>
      <c r="FE332" s="202"/>
      <c r="FF332" s="202"/>
      <c r="FG332" s="202"/>
      <c r="FH332" s="202"/>
      <c r="FI332" s="202"/>
      <c r="FJ332" s="202"/>
      <c r="FK332" s="202"/>
      <c r="FL332" s="202"/>
      <c r="FM332" s="202"/>
      <c r="FN332" s="202"/>
      <c r="FO332" s="202"/>
      <c r="FP332" s="202"/>
      <c r="FQ332" s="202"/>
      <c r="FR332" s="202"/>
      <c r="FS332" s="202"/>
      <c r="FT332" s="202"/>
      <c r="FU332" s="202"/>
      <c r="FV332" s="202"/>
      <c r="FW332" s="202"/>
      <c r="FX332" s="202"/>
      <c r="FY332" s="202"/>
      <c r="FZ332" s="202"/>
      <c r="GA332" s="202"/>
      <c r="GB332" s="202"/>
    </row>
    <row r="333" spans="1:184" x14ac:dyDescent="0.2">
      <c r="A333" s="205" t="str">
        <f t="shared" si="5"/>
        <v/>
      </c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  <c r="BF333" s="202"/>
      <c r="BG333" s="202"/>
      <c r="BH333" s="202"/>
      <c r="BI333" s="202"/>
      <c r="BJ333" s="202"/>
      <c r="BK333" s="202"/>
      <c r="BL333" s="202"/>
      <c r="BM333" s="202"/>
      <c r="BN333" s="202"/>
      <c r="BO333" s="202"/>
      <c r="BP333" s="202"/>
      <c r="BQ333" s="202"/>
      <c r="BR333" s="202"/>
      <c r="BS333" s="202"/>
      <c r="BT333" s="202"/>
      <c r="BU333" s="202"/>
      <c r="BV333" s="202"/>
      <c r="BW333" s="202"/>
      <c r="BX333" s="202"/>
      <c r="BY333" s="202"/>
      <c r="BZ333" s="202"/>
      <c r="CA333" s="202"/>
      <c r="CB333" s="202"/>
      <c r="CC333" s="202"/>
      <c r="CD333" s="202"/>
      <c r="CE333" s="202"/>
      <c r="CF333" s="202"/>
      <c r="CG333" s="202"/>
      <c r="CH333" s="202"/>
      <c r="CI333" s="202"/>
      <c r="CJ333" s="202"/>
      <c r="CK333" s="202"/>
      <c r="CL333" s="202"/>
      <c r="CM333" s="202"/>
      <c r="CN333" s="202"/>
      <c r="CO333" s="202"/>
      <c r="CP333" s="202"/>
      <c r="CQ333" s="202"/>
      <c r="CR333" s="202"/>
      <c r="CS333" s="202"/>
      <c r="CT333" s="202"/>
      <c r="CU333" s="202"/>
      <c r="CV333" s="202"/>
      <c r="CW333" s="202"/>
      <c r="CX333" s="202"/>
      <c r="CY333" s="202"/>
      <c r="CZ333" s="202"/>
      <c r="DA333" s="202"/>
      <c r="DB333" s="202"/>
      <c r="DC333" s="202"/>
      <c r="DD333" s="202"/>
      <c r="DE333" s="202"/>
      <c r="DF333" s="202"/>
      <c r="DG333" s="202"/>
      <c r="DH333" s="202"/>
      <c r="DI333" s="202"/>
      <c r="DJ333" s="202"/>
      <c r="DK333" s="202"/>
      <c r="DL333" s="202"/>
      <c r="DM333" s="202"/>
      <c r="DN333" s="202"/>
      <c r="DO333" s="202"/>
      <c r="DP333" s="202"/>
      <c r="DQ333" s="202"/>
      <c r="DR333" s="202"/>
      <c r="DS333" s="202"/>
      <c r="DT333" s="202"/>
      <c r="DU333" s="202"/>
      <c r="DV333" s="202"/>
      <c r="DW333" s="202"/>
      <c r="DX333" s="202"/>
      <c r="DY333" s="202"/>
      <c r="DZ333" s="202"/>
      <c r="EA333" s="202"/>
      <c r="EB333" s="202"/>
      <c r="EC333" s="202"/>
      <c r="ED333" s="202"/>
      <c r="EE333" s="202"/>
      <c r="EF333" s="202"/>
      <c r="EG333" s="202"/>
      <c r="EH333" s="202"/>
      <c r="EI333" s="202"/>
      <c r="EJ333" s="202"/>
      <c r="EK333" s="202"/>
      <c r="EL333" s="202"/>
      <c r="EM333" s="202"/>
      <c r="EN333" s="202"/>
      <c r="EO333" s="202"/>
      <c r="EP333" s="202"/>
      <c r="EQ333" s="202"/>
      <c r="ER333" s="202"/>
      <c r="ES333" s="202"/>
      <c r="ET333" s="202"/>
      <c r="EU333" s="202"/>
      <c r="EV333" s="202"/>
      <c r="EW333" s="202"/>
      <c r="EX333" s="202"/>
      <c r="EY333" s="202"/>
      <c r="EZ333" s="202"/>
      <c r="FA333" s="202"/>
      <c r="FB333" s="202"/>
      <c r="FC333" s="202"/>
      <c r="FD333" s="202"/>
      <c r="FE333" s="202"/>
      <c r="FF333" s="202"/>
      <c r="FG333" s="202"/>
      <c r="FH333" s="202"/>
      <c r="FI333" s="202"/>
      <c r="FJ333" s="202"/>
      <c r="FK333" s="202"/>
      <c r="FL333" s="202"/>
      <c r="FM333" s="202"/>
      <c r="FN333" s="202"/>
      <c r="FO333" s="202"/>
      <c r="FP333" s="202"/>
      <c r="FQ333" s="202"/>
      <c r="FR333" s="202"/>
      <c r="FS333" s="202"/>
      <c r="FT333" s="202"/>
      <c r="FU333" s="202"/>
      <c r="FV333" s="202"/>
      <c r="FW333" s="202"/>
      <c r="FX333" s="202"/>
      <c r="FY333" s="202"/>
      <c r="FZ333" s="202"/>
      <c r="GA333" s="202"/>
      <c r="GB333" s="202"/>
    </row>
    <row r="334" spans="1:184" x14ac:dyDescent="0.2">
      <c r="A334" s="205" t="str">
        <f t="shared" si="5"/>
        <v/>
      </c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  <c r="BF334" s="202"/>
      <c r="BG334" s="202"/>
      <c r="BH334" s="202"/>
      <c r="BI334" s="202"/>
      <c r="BJ334" s="202"/>
      <c r="BK334" s="202"/>
      <c r="BL334" s="202"/>
      <c r="BM334" s="202"/>
      <c r="BN334" s="202"/>
      <c r="BO334" s="202"/>
      <c r="BP334" s="202"/>
      <c r="BQ334" s="202"/>
      <c r="BR334" s="202"/>
      <c r="BS334" s="202"/>
      <c r="BT334" s="202"/>
      <c r="BU334" s="202"/>
      <c r="BV334" s="202"/>
      <c r="BW334" s="202"/>
      <c r="BX334" s="202"/>
      <c r="BY334" s="202"/>
      <c r="BZ334" s="202"/>
      <c r="CA334" s="202"/>
      <c r="CB334" s="202"/>
      <c r="CC334" s="202"/>
      <c r="CD334" s="202"/>
      <c r="CE334" s="202"/>
      <c r="CF334" s="202"/>
      <c r="CG334" s="202"/>
      <c r="CH334" s="202"/>
      <c r="CI334" s="202"/>
      <c r="CJ334" s="202"/>
      <c r="CK334" s="202"/>
      <c r="CL334" s="202"/>
      <c r="CM334" s="202"/>
      <c r="CN334" s="202"/>
      <c r="CO334" s="202"/>
      <c r="CP334" s="202"/>
      <c r="CQ334" s="202"/>
      <c r="CR334" s="202"/>
      <c r="CS334" s="202"/>
      <c r="CT334" s="202"/>
      <c r="CU334" s="202"/>
      <c r="CV334" s="202"/>
      <c r="CW334" s="202"/>
      <c r="CX334" s="202"/>
      <c r="CY334" s="202"/>
      <c r="CZ334" s="202"/>
      <c r="DA334" s="202"/>
      <c r="DB334" s="202"/>
      <c r="DC334" s="202"/>
      <c r="DD334" s="202"/>
      <c r="DE334" s="202"/>
      <c r="DF334" s="202"/>
      <c r="DG334" s="202"/>
      <c r="DH334" s="202"/>
      <c r="DI334" s="202"/>
      <c r="DJ334" s="202"/>
      <c r="DK334" s="202"/>
      <c r="DL334" s="202"/>
      <c r="DM334" s="202"/>
      <c r="DN334" s="202"/>
      <c r="DO334" s="202"/>
      <c r="DP334" s="202"/>
      <c r="DQ334" s="202"/>
      <c r="DR334" s="202"/>
      <c r="DS334" s="202"/>
      <c r="DT334" s="202"/>
      <c r="DU334" s="202"/>
      <c r="DV334" s="202"/>
      <c r="DW334" s="202"/>
      <c r="DX334" s="202"/>
      <c r="DY334" s="202"/>
      <c r="DZ334" s="202"/>
      <c r="EA334" s="202"/>
      <c r="EB334" s="202"/>
      <c r="EC334" s="202"/>
      <c r="ED334" s="202"/>
      <c r="EE334" s="202"/>
      <c r="EF334" s="202"/>
      <c r="EG334" s="202"/>
      <c r="EH334" s="202"/>
      <c r="EI334" s="202"/>
      <c r="EJ334" s="202"/>
      <c r="EK334" s="202"/>
      <c r="EL334" s="202"/>
      <c r="EM334" s="202"/>
      <c r="EN334" s="202"/>
      <c r="EO334" s="202"/>
      <c r="EP334" s="202"/>
      <c r="EQ334" s="202"/>
      <c r="ER334" s="202"/>
      <c r="ES334" s="202"/>
      <c r="ET334" s="202"/>
      <c r="EU334" s="202"/>
      <c r="EV334" s="202"/>
      <c r="EW334" s="202"/>
      <c r="EX334" s="202"/>
      <c r="EY334" s="202"/>
      <c r="EZ334" s="202"/>
      <c r="FA334" s="202"/>
      <c r="FB334" s="202"/>
      <c r="FC334" s="202"/>
      <c r="FD334" s="202"/>
      <c r="FE334" s="202"/>
      <c r="FF334" s="202"/>
      <c r="FG334" s="202"/>
      <c r="FH334" s="202"/>
      <c r="FI334" s="202"/>
      <c r="FJ334" s="202"/>
      <c r="FK334" s="202"/>
      <c r="FL334" s="202"/>
      <c r="FM334" s="202"/>
      <c r="FN334" s="202"/>
      <c r="FO334" s="202"/>
      <c r="FP334" s="202"/>
      <c r="FQ334" s="202"/>
      <c r="FR334" s="202"/>
      <c r="FS334" s="202"/>
      <c r="FT334" s="202"/>
      <c r="FU334" s="202"/>
      <c r="FV334" s="202"/>
      <c r="FW334" s="202"/>
      <c r="FX334" s="202"/>
      <c r="FY334" s="202"/>
      <c r="FZ334" s="202"/>
      <c r="GA334" s="202"/>
      <c r="GB334" s="202"/>
    </row>
    <row r="335" spans="1:184" x14ac:dyDescent="0.2">
      <c r="A335" s="205" t="str">
        <f t="shared" si="5"/>
        <v/>
      </c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  <c r="BG335" s="202"/>
      <c r="BH335" s="202"/>
      <c r="BI335" s="202"/>
      <c r="BJ335" s="202"/>
      <c r="BK335" s="202"/>
      <c r="BL335" s="202"/>
      <c r="BM335" s="202"/>
      <c r="BN335" s="202"/>
      <c r="BO335" s="202"/>
      <c r="BP335" s="202"/>
      <c r="BQ335" s="202"/>
      <c r="BR335" s="202"/>
      <c r="BS335" s="202"/>
      <c r="BT335" s="202"/>
      <c r="BU335" s="202"/>
      <c r="BV335" s="202"/>
      <c r="BW335" s="202"/>
      <c r="BX335" s="202"/>
      <c r="BY335" s="202"/>
      <c r="BZ335" s="202"/>
      <c r="CA335" s="202"/>
      <c r="CB335" s="202"/>
      <c r="CC335" s="202"/>
      <c r="CD335" s="202"/>
      <c r="CE335" s="202"/>
      <c r="CF335" s="202"/>
      <c r="CG335" s="202"/>
      <c r="CH335" s="202"/>
      <c r="CI335" s="202"/>
      <c r="CJ335" s="202"/>
      <c r="CK335" s="202"/>
      <c r="CL335" s="202"/>
      <c r="CM335" s="202"/>
      <c r="CN335" s="202"/>
      <c r="CO335" s="202"/>
      <c r="CP335" s="202"/>
      <c r="CQ335" s="202"/>
      <c r="CR335" s="202"/>
      <c r="CS335" s="202"/>
      <c r="CT335" s="202"/>
      <c r="CU335" s="202"/>
      <c r="CV335" s="202"/>
      <c r="CW335" s="202"/>
      <c r="CX335" s="202"/>
      <c r="CY335" s="202"/>
      <c r="CZ335" s="202"/>
      <c r="DA335" s="202"/>
      <c r="DB335" s="202"/>
      <c r="DC335" s="202"/>
      <c r="DD335" s="202"/>
      <c r="DE335" s="202"/>
      <c r="DF335" s="202"/>
      <c r="DG335" s="202"/>
      <c r="DH335" s="202"/>
      <c r="DI335" s="202"/>
      <c r="DJ335" s="202"/>
      <c r="DK335" s="202"/>
      <c r="DL335" s="202"/>
      <c r="DM335" s="202"/>
      <c r="DN335" s="202"/>
      <c r="DO335" s="202"/>
      <c r="DP335" s="202"/>
      <c r="DQ335" s="202"/>
      <c r="DR335" s="202"/>
      <c r="DS335" s="202"/>
      <c r="DT335" s="202"/>
      <c r="DU335" s="202"/>
      <c r="DV335" s="202"/>
      <c r="DW335" s="202"/>
      <c r="DX335" s="202"/>
      <c r="DY335" s="202"/>
      <c r="DZ335" s="202"/>
      <c r="EA335" s="202"/>
      <c r="EB335" s="202"/>
      <c r="EC335" s="202"/>
      <c r="ED335" s="202"/>
      <c r="EE335" s="202"/>
      <c r="EF335" s="202"/>
      <c r="EG335" s="202"/>
      <c r="EH335" s="202"/>
      <c r="EI335" s="202"/>
      <c r="EJ335" s="202"/>
      <c r="EK335" s="202"/>
      <c r="EL335" s="202"/>
      <c r="EM335" s="202"/>
      <c r="EN335" s="202"/>
      <c r="EO335" s="202"/>
      <c r="EP335" s="202"/>
      <c r="EQ335" s="202"/>
      <c r="ER335" s="202"/>
      <c r="ES335" s="202"/>
      <c r="ET335" s="202"/>
      <c r="EU335" s="202"/>
      <c r="EV335" s="202"/>
      <c r="EW335" s="202"/>
      <c r="EX335" s="202"/>
      <c r="EY335" s="202"/>
      <c r="EZ335" s="202"/>
      <c r="FA335" s="202"/>
      <c r="FB335" s="202"/>
      <c r="FC335" s="202"/>
      <c r="FD335" s="202"/>
      <c r="FE335" s="202"/>
      <c r="FF335" s="202"/>
      <c r="FG335" s="202"/>
      <c r="FH335" s="202"/>
      <c r="FI335" s="202"/>
      <c r="FJ335" s="202"/>
      <c r="FK335" s="202"/>
      <c r="FL335" s="202"/>
      <c r="FM335" s="202"/>
      <c r="FN335" s="202"/>
      <c r="FO335" s="202"/>
      <c r="FP335" s="202"/>
      <c r="FQ335" s="202"/>
      <c r="FR335" s="202"/>
      <c r="FS335" s="202"/>
      <c r="FT335" s="202"/>
      <c r="FU335" s="202"/>
      <c r="FV335" s="202"/>
      <c r="FW335" s="202"/>
      <c r="FX335" s="202"/>
      <c r="FY335" s="202"/>
      <c r="FZ335" s="202"/>
      <c r="GA335" s="202"/>
      <c r="GB335" s="202"/>
    </row>
    <row r="336" spans="1:184" x14ac:dyDescent="0.2">
      <c r="A336" s="205" t="str">
        <f t="shared" si="5"/>
        <v/>
      </c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  <c r="BG336" s="202"/>
      <c r="BH336" s="202"/>
      <c r="BI336" s="202"/>
      <c r="BJ336" s="202"/>
      <c r="BK336" s="202"/>
      <c r="BL336" s="202"/>
      <c r="BM336" s="202"/>
      <c r="BN336" s="202"/>
      <c r="BO336" s="202"/>
      <c r="BP336" s="202"/>
      <c r="BQ336" s="202"/>
      <c r="BR336" s="202"/>
      <c r="BS336" s="202"/>
      <c r="BT336" s="202"/>
      <c r="BU336" s="202"/>
      <c r="BV336" s="202"/>
      <c r="BW336" s="202"/>
      <c r="BX336" s="202"/>
      <c r="BY336" s="202"/>
      <c r="BZ336" s="202"/>
      <c r="CA336" s="202"/>
      <c r="CB336" s="202"/>
      <c r="CC336" s="202"/>
      <c r="CD336" s="202"/>
      <c r="CE336" s="202"/>
      <c r="CF336" s="202"/>
      <c r="CG336" s="202"/>
      <c r="CH336" s="202"/>
      <c r="CI336" s="202"/>
      <c r="CJ336" s="202"/>
      <c r="CK336" s="202"/>
      <c r="CL336" s="202"/>
      <c r="CM336" s="202"/>
      <c r="CN336" s="202"/>
      <c r="CO336" s="202"/>
      <c r="CP336" s="202"/>
      <c r="CQ336" s="202"/>
      <c r="CR336" s="202"/>
      <c r="CS336" s="202"/>
      <c r="CT336" s="202"/>
      <c r="CU336" s="202"/>
      <c r="CV336" s="202"/>
      <c r="CW336" s="202"/>
      <c r="CX336" s="202"/>
      <c r="CY336" s="202"/>
      <c r="CZ336" s="202"/>
      <c r="DA336" s="202"/>
      <c r="DB336" s="202"/>
      <c r="DC336" s="202"/>
      <c r="DD336" s="202"/>
      <c r="DE336" s="202"/>
      <c r="DF336" s="202"/>
      <c r="DG336" s="202"/>
      <c r="DH336" s="202"/>
      <c r="DI336" s="202"/>
      <c r="DJ336" s="202"/>
      <c r="DK336" s="202"/>
      <c r="DL336" s="202"/>
      <c r="DM336" s="202"/>
      <c r="DN336" s="202"/>
      <c r="DO336" s="202"/>
      <c r="DP336" s="202"/>
      <c r="DQ336" s="202"/>
      <c r="DR336" s="202"/>
      <c r="DS336" s="202"/>
      <c r="DT336" s="202"/>
      <c r="DU336" s="202"/>
      <c r="DV336" s="202"/>
      <c r="DW336" s="202"/>
      <c r="DX336" s="202"/>
      <c r="DY336" s="202"/>
      <c r="DZ336" s="202"/>
      <c r="EA336" s="202"/>
      <c r="EB336" s="202"/>
      <c r="EC336" s="202"/>
      <c r="ED336" s="202"/>
      <c r="EE336" s="202"/>
      <c r="EF336" s="202"/>
      <c r="EG336" s="202"/>
      <c r="EH336" s="202"/>
      <c r="EI336" s="202"/>
      <c r="EJ336" s="202"/>
      <c r="EK336" s="202"/>
      <c r="EL336" s="202"/>
      <c r="EM336" s="202"/>
      <c r="EN336" s="202"/>
      <c r="EO336" s="202"/>
      <c r="EP336" s="202"/>
      <c r="EQ336" s="202"/>
      <c r="ER336" s="202"/>
      <c r="ES336" s="202"/>
      <c r="ET336" s="202"/>
      <c r="EU336" s="202"/>
      <c r="EV336" s="202"/>
      <c r="EW336" s="202"/>
      <c r="EX336" s="202"/>
      <c r="EY336" s="202"/>
      <c r="EZ336" s="202"/>
      <c r="FA336" s="202"/>
      <c r="FB336" s="202"/>
      <c r="FC336" s="202"/>
      <c r="FD336" s="202"/>
      <c r="FE336" s="202"/>
      <c r="FF336" s="202"/>
      <c r="FG336" s="202"/>
      <c r="FH336" s="202"/>
      <c r="FI336" s="202"/>
      <c r="FJ336" s="202"/>
      <c r="FK336" s="202"/>
      <c r="FL336" s="202"/>
      <c r="FM336" s="202"/>
      <c r="FN336" s="202"/>
      <c r="FO336" s="202"/>
      <c r="FP336" s="202"/>
      <c r="FQ336" s="202"/>
      <c r="FR336" s="202"/>
      <c r="FS336" s="202"/>
      <c r="FT336" s="202"/>
      <c r="FU336" s="202"/>
      <c r="FV336" s="202"/>
      <c r="FW336" s="202"/>
      <c r="FX336" s="202"/>
      <c r="FY336" s="202"/>
      <c r="FZ336" s="202"/>
      <c r="GA336" s="202"/>
      <c r="GB336" s="202"/>
    </row>
    <row r="337" spans="1:184" x14ac:dyDescent="0.2">
      <c r="A337" s="205" t="str">
        <f t="shared" si="5"/>
        <v/>
      </c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  <c r="BF337" s="202"/>
      <c r="BG337" s="202"/>
      <c r="BH337" s="202"/>
      <c r="BI337" s="202"/>
      <c r="BJ337" s="202"/>
      <c r="BK337" s="202"/>
      <c r="BL337" s="202"/>
      <c r="BM337" s="202"/>
      <c r="BN337" s="202"/>
      <c r="BO337" s="202"/>
      <c r="BP337" s="202"/>
      <c r="BQ337" s="202"/>
      <c r="BR337" s="202"/>
      <c r="BS337" s="202"/>
      <c r="BT337" s="202"/>
      <c r="BU337" s="202"/>
      <c r="BV337" s="202"/>
      <c r="BW337" s="202"/>
      <c r="BX337" s="202"/>
      <c r="BY337" s="202"/>
      <c r="BZ337" s="202"/>
      <c r="CA337" s="202"/>
      <c r="CB337" s="202"/>
      <c r="CC337" s="202"/>
      <c r="CD337" s="202"/>
      <c r="CE337" s="202"/>
      <c r="CF337" s="202"/>
      <c r="CG337" s="202"/>
      <c r="CH337" s="202"/>
      <c r="CI337" s="202"/>
      <c r="CJ337" s="202"/>
      <c r="CK337" s="202"/>
      <c r="CL337" s="202"/>
      <c r="CM337" s="202"/>
      <c r="CN337" s="202"/>
      <c r="CO337" s="202"/>
      <c r="CP337" s="202"/>
      <c r="CQ337" s="202"/>
      <c r="CR337" s="202"/>
      <c r="CS337" s="202"/>
      <c r="CT337" s="202"/>
      <c r="CU337" s="202"/>
      <c r="CV337" s="202"/>
      <c r="CW337" s="202"/>
      <c r="CX337" s="202"/>
      <c r="CY337" s="202"/>
      <c r="CZ337" s="202"/>
      <c r="DA337" s="202"/>
      <c r="DB337" s="202"/>
      <c r="DC337" s="202"/>
      <c r="DD337" s="202"/>
      <c r="DE337" s="202"/>
      <c r="DF337" s="202"/>
      <c r="DG337" s="202"/>
      <c r="DH337" s="202"/>
      <c r="DI337" s="202"/>
      <c r="DJ337" s="202"/>
      <c r="DK337" s="202"/>
      <c r="DL337" s="202"/>
      <c r="DM337" s="202"/>
      <c r="DN337" s="202"/>
      <c r="DO337" s="202"/>
      <c r="DP337" s="202"/>
      <c r="DQ337" s="202"/>
      <c r="DR337" s="202"/>
      <c r="DS337" s="202"/>
      <c r="DT337" s="202"/>
      <c r="DU337" s="202"/>
      <c r="DV337" s="202"/>
      <c r="DW337" s="202"/>
      <c r="DX337" s="202"/>
      <c r="DY337" s="202"/>
      <c r="DZ337" s="202"/>
      <c r="EA337" s="202"/>
      <c r="EB337" s="202"/>
      <c r="EC337" s="202"/>
      <c r="ED337" s="202"/>
      <c r="EE337" s="202"/>
      <c r="EF337" s="202"/>
      <c r="EG337" s="202"/>
      <c r="EH337" s="202"/>
      <c r="EI337" s="202"/>
      <c r="EJ337" s="202"/>
      <c r="EK337" s="202"/>
      <c r="EL337" s="202"/>
      <c r="EM337" s="202"/>
      <c r="EN337" s="202"/>
      <c r="EO337" s="202"/>
      <c r="EP337" s="202"/>
      <c r="EQ337" s="202"/>
      <c r="ER337" s="202"/>
      <c r="ES337" s="202"/>
      <c r="ET337" s="202"/>
      <c r="EU337" s="202"/>
      <c r="EV337" s="202"/>
      <c r="EW337" s="202"/>
      <c r="EX337" s="202"/>
      <c r="EY337" s="202"/>
      <c r="EZ337" s="202"/>
      <c r="FA337" s="202"/>
      <c r="FB337" s="202"/>
      <c r="FC337" s="202"/>
      <c r="FD337" s="202"/>
      <c r="FE337" s="202"/>
      <c r="FF337" s="202"/>
      <c r="FG337" s="202"/>
      <c r="FH337" s="202"/>
      <c r="FI337" s="202"/>
      <c r="FJ337" s="202"/>
      <c r="FK337" s="202"/>
      <c r="FL337" s="202"/>
      <c r="FM337" s="202"/>
      <c r="FN337" s="202"/>
      <c r="FO337" s="202"/>
      <c r="FP337" s="202"/>
      <c r="FQ337" s="202"/>
      <c r="FR337" s="202"/>
      <c r="FS337" s="202"/>
      <c r="FT337" s="202"/>
      <c r="FU337" s="202"/>
      <c r="FV337" s="202"/>
      <c r="FW337" s="202"/>
      <c r="FX337" s="202"/>
      <c r="FY337" s="202"/>
      <c r="FZ337" s="202"/>
      <c r="GA337" s="202"/>
      <c r="GB337" s="202"/>
    </row>
    <row r="338" spans="1:184" x14ac:dyDescent="0.2">
      <c r="A338" s="205" t="str">
        <f t="shared" si="5"/>
        <v/>
      </c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  <c r="BF338" s="202"/>
      <c r="BG338" s="202"/>
      <c r="BH338" s="202"/>
      <c r="BI338" s="202"/>
      <c r="BJ338" s="202"/>
      <c r="BK338" s="202"/>
      <c r="BL338" s="202"/>
      <c r="BM338" s="202"/>
      <c r="BN338" s="202"/>
      <c r="BO338" s="202"/>
      <c r="BP338" s="202"/>
      <c r="BQ338" s="202"/>
      <c r="BR338" s="202"/>
      <c r="BS338" s="202"/>
      <c r="BT338" s="202"/>
      <c r="BU338" s="202"/>
      <c r="BV338" s="202"/>
      <c r="BW338" s="202"/>
      <c r="BX338" s="202"/>
      <c r="BY338" s="202"/>
      <c r="BZ338" s="202"/>
      <c r="CA338" s="202"/>
      <c r="CB338" s="202"/>
      <c r="CC338" s="202"/>
      <c r="CD338" s="202"/>
      <c r="CE338" s="202"/>
      <c r="CF338" s="202"/>
      <c r="CG338" s="202"/>
      <c r="CH338" s="202"/>
      <c r="CI338" s="202"/>
      <c r="CJ338" s="202"/>
      <c r="CK338" s="202"/>
      <c r="CL338" s="202"/>
      <c r="CM338" s="202"/>
      <c r="CN338" s="202"/>
      <c r="CO338" s="202"/>
      <c r="CP338" s="202"/>
      <c r="CQ338" s="202"/>
      <c r="CR338" s="202"/>
      <c r="CS338" s="202"/>
      <c r="CT338" s="202"/>
      <c r="CU338" s="202"/>
      <c r="CV338" s="202"/>
      <c r="CW338" s="202"/>
      <c r="CX338" s="202"/>
      <c r="CY338" s="202"/>
      <c r="CZ338" s="202"/>
      <c r="DA338" s="202"/>
      <c r="DB338" s="202"/>
      <c r="DC338" s="202"/>
      <c r="DD338" s="202"/>
      <c r="DE338" s="202"/>
      <c r="DF338" s="202"/>
      <c r="DG338" s="202"/>
      <c r="DH338" s="202"/>
      <c r="DI338" s="202"/>
      <c r="DJ338" s="202"/>
      <c r="DK338" s="202"/>
      <c r="DL338" s="202"/>
      <c r="DM338" s="202"/>
      <c r="DN338" s="202"/>
      <c r="DO338" s="202"/>
      <c r="DP338" s="202"/>
      <c r="DQ338" s="202"/>
      <c r="DR338" s="202"/>
      <c r="DS338" s="202"/>
      <c r="DT338" s="202"/>
      <c r="DU338" s="202"/>
      <c r="DV338" s="202"/>
      <c r="DW338" s="202"/>
      <c r="DX338" s="202"/>
      <c r="DY338" s="202"/>
      <c r="DZ338" s="202"/>
      <c r="EA338" s="202"/>
      <c r="EB338" s="202"/>
      <c r="EC338" s="202"/>
      <c r="ED338" s="202"/>
      <c r="EE338" s="202"/>
      <c r="EF338" s="202"/>
      <c r="EG338" s="202"/>
      <c r="EH338" s="202"/>
      <c r="EI338" s="202"/>
      <c r="EJ338" s="202"/>
      <c r="EK338" s="202"/>
      <c r="EL338" s="202"/>
      <c r="EM338" s="202"/>
      <c r="EN338" s="202"/>
      <c r="EO338" s="202"/>
      <c r="EP338" s="202"/>
      <c r="EQ338" s="202"/>
      <c r="ER338" s="202"/>
      <c r="ES338" s="202"/>
      <c r="ET338" s="202"/>
      <c r="EU338" s="202"/>
      <c r="EV338" s="202"/>
      <c r="EW338" s="202"/>
      <c r="EX338" s="202"/>
      <c r="EY338" s="202"/>
      <c r="EZ338" s="202"/>
      <c r="FA338" s="202"/>
      <c r="FB338" s="202"/>
      <c r="FC338" s="202"/>
      <c r="FD338" s="202"/>
      <c r="FE338" s="202"/>
      <c r="FF338" s="202"/>
      <c r="FG338" s="202"/>
      <c r="FH338" s="202"/>
      <c r="FI338" s="202"/>
      <c r="FJ338" s="202"/>
      <c r="FK338" s="202"/>
      <c r="FL338" s="202"/>
      <c r="FM338" s="202"/>
      <c r="FN338" s="202"/>
      <c r="FO338" s="202"/>
      <c r="FP338" s="202"/>
      <c r="FQ338" s="202"/>
      <c r="FR338" s="202"/>
      <c r="FS338" s="202"/>
      <c r="FT338" s="202"/>
      <c r="FU338" s="202"/>
      <c r="FV338" s="202"/>
      <c r="FW338" s="202"/>
      <c r="FX338" s="202"/>
      <c r="FY338" s="202"/>
      <c r="FZ338" s="202"/>
      <c r="GA338" s="202"/>
      <c r="GB338" s="202"/>
    </row>
    <row r="339" spans="1:184" x14ac:dyDescent="0.2">
      <c r="A339" s="205" t="str">
        <f t="shared" si="5"/>
        <v/>
      </c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  <c r="BF339" s="202"/>
      <c r="BG339" s="202"/>
      <c r="BH339" s="202"/>
      <c r="BI339" s="202"/>
      <c r="BJ339" s="202"/>
      <c r="BK339" s="202"/>
      <c r="BL339" s="202"/>
      <c r="BM339" s="202"/>
      <c r="BN339" s="202"/>
      <c r="BO339" s="202"/>
      <c r="BP339" s="202"/>
      <c r="BQ339" s="202"/>
      <c r="BR339" s="202"/>
      <c r="BS339" s="202"/>
      <c r="BT339" s="202"/>
      <c r="BU339" s="202"/>
      <c r="BV339" s="202"/>
      <c r="BW339" s="202"/>
      <c r="BX339" s="202"/>
      <c r="BY339" s="202"/>
      <c r="BZ339" s="202"/>
      <c r="CA339" s="202"/>
      <c r="CB339" s="202"/>
      <c r="CC339" s="202"/>
      <c r="CD339" s="202"/>
      <c r="CE339" s="202"/>
      <c r="CF339" s="202"/>
      <c r="CG339" s="202"/>
      <c r="CH339" s="202"/>
      <c r="CI339" s="202"/>
      <c r="CJ339" s="202"/>
      <c r="CK339" s="202"/>
      <c r="CL339" s="202"/>
      <c r="CM339" s="202"/>
      <c r="CN339" s="202"/>
      <c r="CO339" s="202"/>
      <c r="CP339" s="202"/>
      <c r="CQ339" s="202"/>
      <c r="CR339" s="202"/>
      <c r="CS339" s="202"/>
      <c r="CT339" s="202"/>
      <c r="CU339" s="202"/>
      <c r="CV339" s="202"/>
      <c r="CW339" s="202"/>
      <c r="CX339" s="202"/>
      <c r="CY339" s="202"/>
      <c r="CZ339" s="202"/>
      <c r="DA339" s="202"/>
      <c r="DB339" s="202"/>
      <c r="DC339" s="202"/>
      <c r="DD339" s="202"/>
      <c r="DE339" s="202"/>
      <c r="DF339" s="202"/>
      <c r="DG339" s="202"/>
      <c r="DH339" s="202"/>
      <c r="DI339" s="202"/>
      <c r="DJ339" s="202"/>
      <c r="DK339" s="202"/>
      <c r="DL339" s="202"/>
      <c r="DM339" s="202"/>
      <c r="DN339" s="202"/>
      <c r="DO339" s="202"/>
      <c r="DP339" s="202"/>
      <c r="DQ339" s="202"/>
      <c r="DR339" s="202"/>
      <c r="DS339" s="202"/>
      <c r="DT339" s="202"/>
      <c r="DU339" s="202"/>
      <c r="DV339" s="202"/>
      <c r="DW339" s="202"/>
      <c r="DX339" s="202"/>
      <c r="DY339" s="202"/>
      <c r="DZ339" s="202"/>
      <c r="EA339" s="202"/>
      <c r="EB339" s="202"/>
      <c r="EC339" s="202"/>
      <c r="ED339" s="202"/>
      <c r="EE339" s="202"/>
      <c r="EF339" s="202"/>
      <c r="EG339" s="202"/>
      <c r="EH339" s="202"/>
      <c r="EI339" s="202"/>
      <c r="EJ339" s="202"/>
      <c r="EK339" s="202"/>
      <c r="EL339" s="202"/>
      <c r="EM339" s="202"/>
      <c r="EN339" s="202"/>
      <c r="EO339" s="202"/>
      <c r="EP339" s="202"/>
      <c r="EQ339" s="202"/>
      <c r="ER339" s="202"/>
      <c r="ES339" s="202"/>
      <c r="ET339" s="202"/>
      <c r="EU339" s="202"/>
      <c r="EV339" s="202"/>
      <c r="EW339" s="202"/>
      <c r="EX339" s="202"/>
      <c r="EY339" s="202"/>
      <c r="EZ339" s="202"/>
      <c r="FA339" s="202"/>
      <c r="FB339" s="202"/>
      <c r="FC339" s="202"/>
      <c r="FD339" s="202"/>
      <c r="FE339" s="202"/>
      <c r="FF339" s="202"/>
      <c r="FG339" s="202"/>
      <c r="FH339" s="202"/>
      <c r="FI339" s="202"/>
      <c r="FJ339" s="202"/>
      <c r="FK339" s="202"/>
      <c r="FL339" s="202"/>
      <c r="FM339" s="202"/>
      <c r="FN339" s="202"/>
      <c r="FO339" s="202"/>
      <c r="FP339" s="202"/>
      <c r="FQ339" s="202"/>
      <c r="FR339" s="202"/>
      <c r="FS339" s="202"/>
      <c r="FT339" s="202"/>
      <c r="FU339" s="202"/>
      <c r="FV339" s="202"/>
      <c r="FW339" s="202"/>
      <c r="FX339" s="202"/>
      <c r="FY339" s="202"/>
      <c r="FZ339" s="202"/>
      <c r="GA339" s="202"/>
      <c r="GB339" s="202"/>
    </row>
    <row r="340" spans="1:184" x14ac:dyDescent="0.2">
      <c r="A340" s="205" t="str">
        <f t="shared" si="5"/>
        <v/>
      </c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  <c r="BF340" s="202"/>
      <c r="BG340" s="202"/>
      <c r="BH340" s="202"/>
      <c r="BI340" s="202"/>
      <c r="BJ340" s="202"/>
      <c r="BK340" s="202"/>
      <c r="BL340" s="202"/>
      <c r="BM340" s="202"/>
      <c r="BN340" s="202"/>
      <c r="BO340" s="202"/>
      <c r="BP340" s="202"/>
      <c r="BQ340" s="202"/>
      <c r="BR340" s="202"/>
      <c r="BS340" s="202"/>
      <c r="BT340" s="202"/>
      <c r="BU340" s="202"/>
      <c r="BV340" s="202"/>
      <c r="BW340" s="202"/>
      <c r="BX340" s="202"/>
      <c r="BY340" s="202"/>
      <c r="BZ340" s="202"/>
      <c r="CA340" s="202"/>
      <c r="CB340" s="202"/>
      <c r="CC340" s="202"/>
      <c r="CD340" s="202"/>
      <c r="CE340" s="202"/>
      <c r="CF340" s="202"/>
      <c r="CG340" s="202"/>
      <c r="CH340" s="202"/>
      <c r="CI340" s="202"/>
      <c r="CJ340" s="202"/>
      <c r="CK340" s="202"/>
      <c r="CL340" s="202"/>
      <c r="CM340" s="202"/>
      <c r="CN340" s="202"/>
      <c r="CO340" s="202"/>
      <c r="CP340" s="202"/>
      <c r="CQ340" s="202"/>
      <c r="CR340" s="202"/>
      <c r="CS340" s="202"/>
      <c r="CT340" s="202"/>
      <c r="CU340" s="202"/>
      <c r="CV340" s="202"/>
      <c r="CW340" s="202"/>
      <c r="CX340" s="202"/>
      <c r="CY340" s="202"/>
      <c r="CZ340" s="202"/>
      <c r="DA340" s="202"/>
      <c r="DB340" s="202"/>
      <c r="DC340" s="202"/>
      <c r="DD340" s="202"/>
      <c r="DE340" s="202"/>
      <c r="DF340" s="202"/>
      <c r="DG340" s="202"/>
      <c r="DH340" s="202"/>
      <c r="DI340" s="202"/>
      <c r="DJ340" s="202"/>
      <c r="DK340" s="202"/>
      <c r="DL340" s="202"/>
      <c r="DM340" s="202"/>
      <c r="DN340" s="202"/>
      <c r="DO340" s="202"/>
      <c r="DP340" s="202"/>
      <c r="DQ340" s="202"/>
      <c r="DR340" s="202"/>
      <c r="DS340" s="202"/>
      <c r="DT340" s="202"/>
      <c r="DU340" s="202"/>
      <c r="DV340" s="202"/>
      <c r="DW340" s="202"/>
      <c r="DX340" s="202"/>
      <c r="DY340" s="202"/>
      <c r="DZ340" s="202"/>
      <c r="EA340" s="202"/>
      <c r="EB340" s="202"/>
      <c r="EC340" s="202"/>
      <c r="ED340" s="202"/>
      <c r="EE340" s="202"/>
      <c r="EF340" s="202"/>
      <c r="EG340" s="202"/>
      <c r="EH340" s="202"/>
      <c r="EI340" s="202"/>
      <c r="EJ340" s="202"/>
      <c r="EK340" s="202"/>
      <c r="EL340" s="202"/>
      <c r="EM340" s="202"/>
      <c r="EN340" s="202"/>
      <c r="EO340" s="202"/>
      <c r="EP340" s="202"/>
      <c r="EQ340" s="202"/>
      <c r="ER340" s="202"/>
      <c r="ES340" s="202"/>
      <c r="ET340" s="202"/>
      <c r="EU340" s="202"/>
      <c r="EV340" s="202"/>
      <c r="EW340" s="202"/>
      <c r="EX340" s="202"/>
      <c r="EY340" s="202"/>
      <c r="EZ340" s="202"/>
      <c r="FA340" s="202"/>
      <c r="FB340" s="202"/>
      <c r="FC340" s="202"/>
      <c r="FD340" s="202"/>
      <c r="FE340" s="202"/>
      <c r="FF340" s="202"/>
      <c r="FG340" s="202"/>
      <c r="FH340" s="202"/>
      <c r="FI340" s="202"/>
      <c r="FJ340" s="202"/>
      <c r="FK340" s="202"/>
      <c r="FL340" s="202"/>
      <c r="FM340" s="202"/>
      <c r="FN340" s="202"/>
      <c r="FO340" s="202"/>
      <c r="FP340" s="202"/>
      <c r="FQ340" s="202"/>
      <c r="FR340" s="202"/>
      <c r="FS340" s="202"/>
      <c r="FT340" s="202"/>
      <c r="FU340" s="202"/>
      <c r="FV340" s="202"/>
      <c r="FW340" s="202"/>
      <c r="FX340" s="202"/>
      <c r="FY340" s="202"/>
      <c r="FZ340" s="202"/>
      <c r="GA340" s="202"/>
      <c r="GB340" s="202"/>
    </row>
    <row r="341" spans="1:184" x14ac:dyDescent="0.2">
      <c r="A341" s="205" t="str">
        <f t="shared" si="5"/>
        <v/>
      </c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  <c r="BG341" s="202"/>
      <c r="BH341" s="202"/>
      <c r="BI341" s="202"/>
      <c r="BJ341" s="202"/>
      <c r="BK341" s="202"/>
      <c r="BL341" s="202"/>
      <c r="BM341" s="202"/>
      <c r="BN341" s="202"/>
      <c r="BO341" s="202"/>
      <c r="BP341" s="202"/>
      <c r="BQ341" s="202"/>
      <c r="BR341" s="202"/>
      <c r="BS341" s="202"/>
      <c r="BT341" s="202"/>
      <c r="BU341" s="202"/>
      <c r="BV341" s="202"/>
      <c r="BW341" s="202"/>
      <c r="BX341" s="202"/>
      <c r="BY341" s="202"/>
      <c r="BZ341" s="202"/>
      <c r="CA341" s="202"/>
      <c r="CB341" s="202"/>
      <c r="CC341" s="202"/>
      <c r="CD341" s="202"/>
      <c r="CE341" s="202"/>
      <c r="CF341" s="202"/>
      <c r="CG341" s="202"/>
      <c r="CH341" s="202"/>
      <c r="CI341" s="202"/>
      <c r="CJ341" s="202"/>
      <c r="CK341" s="202"/>
      <c r="CL341" s="202"/>
      <c r="CM341" s="202"/>
      <c r="CN341" s="202"/>
      <c r="CO341" s="202"/>
      <c r="CP341" s="202"/>
      <c r="CQ341" s="202"/>
      <c r="CR341" s="202"/>
      <c r="CS341" s="202"/>
      <c r="CT341" s="202"/>
      <c r="CU341" s="202"/>
      <c r="CV341" s="202"/>
      <c r="CW341" s="202"/>
      <c r="CX341" s="202"/>
      <c r="CY341" s="202"/>
      <c r="CZ341" s="202"/>
      <c r="DA341" s="202"/>
      <c r="DB341" s="202"/>
      <c r="DC341" s="202"/>
      <c r="DD341" s="202"/>
      <c r="DE341" s="202"/>
      <c r="DF341" s="202"/>
      <c r="DG341" s="202"/>
      <c r="DH341" s="202"/>
      <c r="DI341" s="202"/>
      <c r="DJ341" s="202"/>
      <c r="DK341" s="202"/>
      <c r="DL341" s="202"/>
      <c r="DM341" s="202"/>
      <c r="DN341" s="202"/>
      <c r="DO341" s="202"/>
      <c r="DP341" s="202"/>
      <c r="DQ341" s="202"/>
      <c r="DR341" s="202"/>
      <c r="DS341" s="202"/>
      <c r="DT341" s="202"/>
      <c r="DU341" s="202"/>
      <c r="DV341" s="202"/>
      <c r="DW341" s="202"/>
      <c r="DX341" s="202"/>
      <c r="DY341" s="202"/>
      <c r="DZ341" s="202"/>
      <c r="EA341" s="202"/>
      <c r="EB341" s="202"/>
      <c r="EC341" s="202"/>
      <c r="ED341" s="202"/>
      <c r="EE341" s="202"/>
      <c r="EF341" s="202"/>
      <c r="EG341" s="202"/>
      <c r="EH341" s="202"/>
      <c r="EI341" s="202"/>
      <c r="EJ341" s="202"/>
      <c r="EK341" s="202"/>
      <c r="EL341" s="202"/>
      <c r="EM341" s="202"/>
      <c r="EN341" s="202"/>
      <c r="EO341" s="202"/>
      <c r="EP341" s="202"/>
      <c r="EQ341" s="202"/>
      <c r="ER341" s="202"/>
      <c r="ES341" s="202"/>
      <c r="ET341" s="202"/>
      <c r="EU341" s="202"/>
      <c r="EV341" s="202"/>
      <c r="EW341" s="202"/>
      <c r="EX341" s="202"/>
      <c r="EY341" s="202"/>
      <c r="EZ341" s="202"/>
      <c r="FA341" s="202"/>
      <c r="FB341" s="202"/>
      <c r="FC341" s="202"/>
      <c r="FD341" s="202"/>
      <c r="FE341" s="202"/>
      <c r="FF341" s="202"/>
      <c r="FG341" s="202"/>
      <c r="FH341" s="202"/>
      <c r="FI341" s="202"/>
      <c r="FJ341" s="202"/>
      <c r="FK341" s="202"/>
      <c r="FL341" s="202"/>
      <c r="FM341" s="202"/>
      <c r="FN341" s="202"/>
      <c r="FO341" s="202"/>
      <c r="FP341" s="202"/>
      <c r="FQ341" s="202"/>
      <c r="FR341" s="202"/>
      <c r="FS341" s="202"/>
      <c r="FT341" s="202"/>
      <c r="FU341" s="202"/>
      <c r="FV341" s="202"/>
      <c r="FW341" s="202"/>
      <c r="FX341" s="202"/>
      <c r="FY341" s="202"/>
      <c r="FZ341" s="202"/>
      <c r="GA341" s="202"/>
      <c r="GB341" s="202"/>
    </row>
    <row r="342" spans="1:184" x14ac:dyDescent="0.2">
      <c r="A342" s="205" t="str">
        <f t="shared" si="5"/>
        <v/>
      </c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  <c r="BF342" s="202"/>
      <c r="BG342" s="202"/>
      <c r="BH342" s="202"/>
      <c r="BI342" s="202"/>
      <c r="BJ342" s="202"/>
      <c r="BK342" s="202"/>
      <c r="BL342" s="202"/>
      <c r="BM342" s="202"/>
      <c r="BN342" s="202"/>
      <c r="BO342" s="202"/>
      <c r="BP342" s="202"/>
      <c r="BQ342" s="202"/>
      <c r="BR342" s="202"/>
      <c r="BS342" s="202"/>
      <c r="BT342" s="202"/>
      <c r="BU342" s="202"/>
      <c r="BV342" s="202"/>
      <c r="BW342" s="202"/>
      <c r="BX342" s="202"/>
      <c r="BY342" s="202"/>
      <c r="BZ342" s="202"/>
      <c r="CA342" s="202"/>
      <c r="CB342" s="202"/>
      <c r="CC342" s="202"/>
      <c r="CD342" s="202"/>
      <c r="CE342" s="202"/>
      <c r="CF342" s="202"/>
      <c r="CG342" s="202"/>
      <c r="CH342" s="202"/>
      <c r="CI342" s="202"/>
      <c r="CJ342" s="202"/>
      <c r="CK342" s="202"/>
      <c r="CL342" s="202"/>
      <c r="CM342" s="202"/>
      <c r="CN342" s="202"/>
      <c r="CO342" s="202"/>
      <c r="CP342" s="202"/>
      <c r="CQ342" s="202"/>
      <c r="CR342" s="202"/>
      <c r="CS342" s="202"/>
      <c r="CT342" s="202"/>
      <c r="CU342" s="202"/>
      <c r="CV342" s="202"/>
      <c r="CW342" s="202"/>
      <c r="CX342" s="202"/>
      <c r="CY342" s="202"/>
      <c r="CZ342" s="202"/>
      <c r="DA342" s="202"/>
      <c r="DB342" s="202"/>
      <c r="DC342" s="202"/>
      <c r="DD342" s="202"/>
      <c r="DE342" s="202"/>
      <c r="DF342" s="202"/>
      <c r="DG342" s="202"/>
      <c r="DH342" s="202"/>
      <c r="DI342" s="202"/>
      <c r="DJ342" s="202"/>
      <c r="DK342" s="202"/>
      <c r="DL342" s="202"/>
      <c r="DM342" s="202"/>
      <c r="DN342" s="202"/>
      <c r="DO342" s="202"/>
      <c r="DP342" s="202"/>
      <c r="DQ342" s="202"/>
      <c r="DR342" s="202"/>
      <c r="DS342" s="202"/>
      <c r="DT342" s="202"/>
      <c r="DU342" s="202"/>
      <c r="DV342" s="202"/>
      <c r="DW342" s="202"/>
      <c r="DX342" s="202"/>
      <c r="DY342" s="202"/>
      <c r="DZ342" s="202"/>
      <c r="EA342" s="202"/>
      <c r="EB342" s="202"/>
      <c r="EC342" s="202"/>
      <c r="ED342" s="202"/>
      <c r="EE342" s="202"/>
      <c r="EF342" s="202"/>
      <c r="EG342" s="202"/>
      <c r="EH342" s="202"/>
      <c r="EI342" s="202"/>
      <c r="EJ342" s="202"/>
      <c r="EK342" s="202"/>
      <c r="EL342" s="202"/>
      <c r="EM342" s="202"/>
      <c r="EN342" s="202"/>
      <c r="EO342" s="202"/>
      <c r="EP342" s="202"/>
      <c r="EQ342" s="202"/>
      <c r="ER342" s="202"/>
      <c r="ES342" s="202"/>
      <c r="ET342" s="202"/>
      <c r="EU342" s="202"/>
      <c r="EV342" s="202"/>
      <c r="EW342" s="202"/>
      <c r="EX342" s="202"/>
      <c r="EY342" s="202"/>
      <c r="EZ342" s="202"/>
      <c r="FA342" s="202"/>
      <c r="FB342" s="202"/>
      <c r="FC342" s="202"/>
      <c r="FD342" s="202"/>
      <c r="FE342" s="202"/>
      <c r="FF342" s="202"/>
      <c r="FG342" s="202"/>
      <c r="FH342" s="202"/>
      <c r="FI342" s="202"/>
      <c r="FJ342" s="202"/>
      <c r="FK342" s="202"/>
      <c r="FL342" s="202"/>
      <c r="FM342" s="202"/>
      <c r="FN342" s="202"/>
      <c r="FO342" s="202"/>
      <c r="FP342" s="202"/>
      <c r="FQ342" s="202"/>
      <c r="FR342" s="202"/>
      <c r="FS342" s="202"/>
      <c r="FT342" s="202"/>
      <c r="FU342" s="202"/>
      <c r="FV342" s="202"/>
      <c r="FW342" s="202"/>
      <c r="FX342" s="202"/>
      <c r="FY342" s="202"/>
      <c r="FZ342" s="202"/>
      <c r="GA342" s="202"/>
      <c r="GB342" s="202"/>
    </row>
    <row r="343" spans="1:184" x14ac:dyDescent="0.2">
      <c r="A343" s="205" t="str">
        <f t="shared" si="5"/>
        <v/>
      </c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  <c r="BF343" s="202"/>
      <c r="BG343" s="202"/>
      <c r="BH343" s="202"/>
      <c r="BI343" s="202"/>
      <c r="BJ343" s="202"/>
      <c r="BK343" s="202"/>
      <c r="BL343" s="202"/>
      <c r="BM343" s="202"/>
      <c r="BN343" s="202"/>
      <c r="BO343" s="202"/>
      <c r="BP343" s="202"/>
      <c r="BQ343" s="202"/>
      <c r="BR343" s="202"/>
      <c r="BS343" s="202"/>
      <c r="BT343" s="202"/>
      <c r="BU343" s="202"/>
      <c r="BV343" s="202"/>
      <c r="BW343" s="202"/>
      <c r="BX343" s="202"/>
      <c r="BY343" s="202"/>
      <c r="BZ343" s="202"/>
      <c r="CA343" s="202"/>
      <c r="CB343" s="202"/>
      <c r="CC343" s="202"/>
      <c r="CD343" s="202"/>
      <c r="CE343" s="202"/>
      <c r="CF343" s="202"/>
      <c r="CG343" s="202"/>
      <c r="CH343" s="202"/>
      <c r="CI343" s="202"/>
      <c r="CJ343" s="202"/>
      <c r="CK343" s="202"/>
      <c r="CL343" s="202"/>
      <c r="CM343" s="202"/>
      <c r="CN343" s="202"/>
      <c r="CO343" s="202"/>
      <c r="CP343" s="202"/>
      <c r="CQ343" s="202"/>
      <c r="CR343" s="202"/>
      <c r="CS343" s="202"/>
      <c r="CT343" s="202"/>
      <c r="CU343" s="202"/>
      <c r="CV343" s="202"/>
      <c r="CW343" s="202"/>
      <c r="CX343" s="202"/>
      <c r="CY343" s="202"/>
      <c r="CZ343" s="202"/>
      <c r="DA343" s="202"/>
      <c r="DB343" s="202"/>
      <c r="DC343" s="202"/>
      <c r="DD343" s="202"/>
      <c r="DE343" s="202"/>
      <c r="DF343" s="202"/>
      <c r="DG343" s="202"/>
      <c r="DH343" s="202"/>
      <c r="DI343" s="202"/>
      <c r="DJ343" s="202"/>
      <c r="DK343" s="202"/>
      <c r="DL343" s="202"/>
      <c r="DM343" s="202"/>
      <c r="DN343" s="202"/>
      <c r="DO343" s="202"/>
      <c r="DP343" s="202"/>
      <c r="DQ343" s="202"/>
      <c r="DR343" s="202"/>
      <c r="DS343" s="202"/>
      <c r="DT343" s="202"/>
      <c r="DU343" s="202"/>
      <c r="DV343" s="202"/>
      <c r="DW343" s="202"/>
      <c r="DX343" s="202"/>
      <c r="DY343" s="202"/>
      <c r="DZ343" s="202"/>
      <c r="EA343" s="202"/>
      <c r="EB343" s="202"/>
      <c r="EC343" s="202"/>
      <c r="ED343" s="202"/>
      <c r="EE343" s="202"/>
      <c r="EF343" s="202"/>
      <c r="EG343" s="202"/>
      <c r="EH343" s="202"/>
      <c r="EI343" s="202"/>
      <c r="EJ343" s="202"/>
      <c r="EK343" s="202"/>
      <c r="EL343" s="202"/>
      <c r="EM343" s="202"/>
      <c r="EN343" s="202"/>
      <c r="EO343" s="202"/>
      <c r="EP343" s="202"/>
      <c r="EQ343" s="202"/>
      <c r="ER343" s="202"/>
      <c r="ES343" s="202"/>
      <c r="ET343" s="202"/>
      <c r="EU343" s="202"/>
      <c r="EV343" s="202"/>
      <c r="EW343" s="202"/>
      <c r="EX343" s="202"/>
      <c r="EY343" s="202"/>
      <c r="EZ343" s="202"/>
      <c r="FA343" s="202"/>
      <c r="FB343" s="202"/>
      <c r="FC343" s="202"/>
      <c r="FD343" s="202"/>
      <c r="FE343" s="202"/>
      <c r="FF343" s="202"/>
      <c r="FG343" s="202"/>
      <c r="FH343" s="202"/>
      <c r="FI343" s="202"/>
      <c r="FJ343" s="202"/>
      <c r="FK343" s="202"/>
      <c r="FL343" s="202"/>
      <c r="FM343" s="202"/>
      <c r="FN343" s="202"/>
      <c r="FO343" s="202"/>
      <c r="FP343" s="202"/>
      <c r="FQ343" s="202"/>
      <c r="FR343" s="202"/>
      <c r="FS343" s="202"/>
      <c r="FT343" s="202"/>
      <c r="FU343" s="202"/>
      <c r="FV343" s="202"/>
      <c r="FW343" s="202"/>
      <c r="FX343" s="202"/>
      <c r="FY343" s="202"/>
      <c r="FZ343" s="202"/>
      <c r="GA343" s="202"/>
      <c r="GB343" s="202"/>
    </row>
    <row r="344" spans="1:184" x14ac:dyDescent="0.2">
      <c r="A344" s="205" t="str">
        <f t="shared" si="5"/>
        <v/>
      </c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  <c r="BF344" s="202"/>
      <c r="BG344" s="202"/>
      <c r="BH344" s="202"/>
      <c r="BI344" s="202"/>
      <c r="BJ344" s="202"/>
      <c r="BK344" s="202"/>
      <c r="BL344" s="202"/>
      <c r="BM344" s="202"/>
      <c r="BN344" s="202"/>
      <c r="BO344" s="202"/>
      <c r="BP344" s="202"/>
      <c r="BQ344" s="202"/>
      <c r="BR344" s="202"/>
      <c r="BS344" s="202"/>
      <c r="BT344" s="202"/>
      <c r="BU344" s="202"/>
      <c r="BV344" s="202"/>
      <c r="BW344" s="202"/>
      <c r="BX344" s="202"/>
      <c r="BY344" s="202"/>
      <c r="BZ344" s="202"/>
      <c r="CA344" s="202"/>
      <c r="CB344" s="202"/>
      <c r="CC344" s="202"/>
      <c r="CD344" s="202"/>
      <c r="CE344" s="202"/>
      <c r="CF344" s="202"/>
      <c r="CG344" s="202"/>
      <c r="CH344" s="202"/>
      <c r="CI344" s="202"/>
      <c r="CJ344" s="202"/>
      <c r="CK344" s="202"/>
      <c r="CL344" s="202"/>
      <c r="CM344" s="202"/>
      <c r="CN344" s="202"/>
      <c r="CO344" s="202"/>
      <c r="CP344" s="202"/>
      <c r="CQ344" s="202"/>
      <c r="CR344" s="202"/>
      <c r="CS344" s="202"/>
      <c r="CT344" s="202"/>
      <c r="CU344" s="202"/>
      <c r="CV344" s="202"/>
      <c r="CW344" s="202"/>
      <c r="CX344" s="202"/>
      <c r="CY344" s="202"/>
      <c r="CZ344" s="202"/>
      <c r="DA344" s="202"/>
      <c r="DB344" s="202"/>
      <c r="DC344" s="202"/>
      <c r="DD344" s="202"/>
      <c r="DE344" s="202"/>
      <c r="DF344" s="202"/>
      <c r="DG344" s="202"/>
      <c r="DH344" s="202"/>
      <c r="DI344" s="202"/>
      <c r="DJ344" s="202"/>
      <c r="DK344" s="202"/>
      <c r="DL344" s="202"/>
      <c r="DM344" s="202"/>
      <c r="DN344" s="202"/>
      <c r="DO344" s="202"/>
      <c r="DP344" s="202"/>
      <c r="DQ344" s="202"/>
      <c r="DR344" s="202"/>
      <c r="DS344" s="202"/>
      <c r="DT344" s="202"/>
      <c r="DU344" s="202"/>
      <c r="DV344" s="202"/>
      <c r="DW344" s="202"/>
      <c r="DX344" s="202"/>
      <c r="DY344" s="202"/>
      <c r="DZ344" s="202"/>
      <c r="EA344" s="202"/>
      <c r="EB344" s="202"/>
      <c r="EC344" s="202"/>
      <c r="ED344" s="202"/>
      <c r="EE344" s="202"/>
      <c r="EF344" s="202"/>
      <c r="EG344" s="202"/>
      <c r="EH344" s="202"/>
      <c r="EI344" s="202"/>
      <c r="EJ344" s="202"/>
      <c r="EK344" s="202"/>
      <c r="EL344" s="202"/>
      <c r="EM344" s="202"/>
      <c r="EN344" s="202"/>
      <c r="EO344" s="202"/>
      <c r="EP344" s="202"/>
      <c r="EQ344" s="202"/>
      <c r="ER344" s="202"/>
      <c r="ES344" s="202"/>
      <c r="ET344" s="202"/>
      <c r="EU344" s="202"/>
      <c r="EV344" s="202"/>
      <c r="EW344" s="202"/>
      <c r="EX344" s="202"/>
      <c r="EY344" s="202"/>
      <c r="EZ344" s="202"/>
      <c r="FA344" s="202"/>
      <c r="FB344" s="202"/>
      <c r="FC344" s="202"/>
      <c r="FD344" s="202"/>
      <c r="FE344" s="202"/>
      <c r="FF344" s="202"/>
      <c r="FG344" s="202"/>
      <c r="FH344" s="202"/>
      <c r="FI344" s="202"/>
      <c r="FJ344" s="202"/>
      <c r="FK344" s="202"/>
      <c r="FL344" s="202"/>
      <c r="FM344" s="202"/>
      <c r="FN344" s="202"/>
      <c r="FO344" s="202"/>
      <c r="FP344" s="202"/>
      <c r="FQ344" s="202"/>
      <c r="FR344" s="202"/>
      <c r="FS344" s="202"/>
      <c r="FT344" s="202"/>
      <c r="FU344" s="202"/>
      <c r="FV344" s="202"/>
      <c r="FW344" s="202"/>
      <c r="FX344" s="202"/>
      <c r="FY344" s="202"/>
      <c r="FZ344" s="202"/>
      <c r="GA344" s="202"/>
      <c r="GB344" s="202"/>
    </row>
    <row r="345" spans="1:184" x14ac:dyDescent="0.2">
      <c r="A345" s="205" t="str">
        <f t="shared" si="5"/>
        <v/>
      </c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  <c r="BF345" s="202"/>
      <c r="BG345" s="202"/>
      <c r="BH345" s="202"/>
      <c r="BI345" s="202"/>
      <c r="BJ345" s="202"/>
      <c r="BK345" s="202"/>
      <c r="BL345" s="202"/>
      <c r="BM345" s="202"/>
      <c r="BN345" s="202"/>
      <c r="BO345" s="202"/>
      <c r="BP345" s="202"/>
      <c r="BQ345" s="202"/>
      <c r="BR345" s="202"/>
      <c r="BS345" s="202"/>
      <c r="BT345" s="202"/>
      <c r="BU345" s="202"/>
      <c r="BV345" s="202"/>
      <c r="BW345" s="202"/>
      <c r="BX345" s="202"/>
      <c r="BY345" s="202"/>
      <c r="BZ345" s="202"/>
      <c r="CA345" s="202"/>
      <c r="CB345" s="202"/>
      <c r="CC345" s="202"/>
      <c r="CD345" s="202"/>
      <c r="CE345" s="202"/>
      <c r="CF345" s="202"/>
      <c r="CG345" s="202"/>
      <c r="CH345" s="202"/>
      <c r="CI345" s="202"/>
      <c r="CJ345" s="202"/>
      <c r="CK345" s="202"/>
      <c r="CL345" s="202"/>
      <c r="CM345" s="202"/>
      <c r="CN345" s="202"/>
      <c r="CO345" s="202"/>
      <c r="CP345" s="202"/>
      <c r="CQ345" s="202"/>
      <c r="CR345" s="202"/>
      <c r="CS345" s="202"/>
      <c r="CT345" s="202"/>
      <c r="CU345" s="202"/>
      <c r="CV345" s="202"/>
      <c r="CW345" s="202"/>
      <c r="CX345" s="202"/>
      <c r="CY345" s="202"/>
      <c r="CZ345" s="202"/>
      <c r="DA345" s="202"/>
      <c r="DB345" s="202"/>
      <c r="DC345" s="202"/>
      <c r="DD345" s="202"/>
      <c r="DE345" s="202"/>
      <c r="DF345" s="202"/>
      <c r="DG345" s="202"/>
      <c r="DH345" s="202"/>
      <c r="DI345" s="202"/>
      <c r="DJ345" s="202"/>
      <c r="DK345" s="202"/>
      <c r="DL345" s="202"/>
      <c r="DM345" s="202"/>
      <c r="DN345" s="202"/>
      <c r="DO345" s="202"/>
      <c r="DP345" s="202"/>
      <c r="DQ345" s="202"/>
      <c r="DR345" s="202"/>
      <c r="DS345" s="202"/>
      <c r="DT345" s="202"/>
      <c r="DU345" s="202"/>
      <c r="DV345" s="202"/>
      <c r="DW345" s="202"/>
      <c r="DX345" s="202"/>
      <c r="DY345" s="202"/>
      <c r="DZ345" s="202"/>
      <c r="EA345" s="202"/>
      <c r="EB345" s="202"/>
      <c r="EC345" s="202"/>
      <c r="ED345" s="202"/>
      <c r="EE345" s="202"/>
      <c r="EF345" s="202"/>
      <c r="EG345" s="202"/>
      <c r="EH345" s="202"/>
      <c r="EI345" s="202"/>
      <c r="EJ345" s="202"/>
      <c r="EK345" s="202"/>
      <c r="EL345" s="202"/>
      <c r="EM345" s="202"/>
      <c r="EN345" s="202"/>
      <c r="EO345" s="202"/>
      <c r="EP345" s="202"/>
      <c r="EQ345" s="202"/>
      <c r="ER345" s="202"/>
      <c r="ES345" s="202"/>
      <c r="ET345" s="202"/>
      <c r="EU345" s="202"/>
      <c r="EV345" s="202"/>
      <c r="EW345" s="202"/>
      <c r="EX345" s="202"/>
      <c r="EY345" s="202"/>
      <c r="EZ345" s="202"/>
      <c r="FA345" s="202"/>
      <c r="FB345" s="202"/>
      <c r="FC345" s="202"/>
      <c r="FD345" s="202"/>
      <c r="FE345" s="202"/>
      <c r="FF345" s="202"/>
      <c r="FG345" s="202"/>
      <c r="FH345" s="202"/>
      <c r="FI345" s="202"/>
      <c r="FJ345" s="202"/>
      <c r="FK345" s="202"/>
      <c r="FL345" s="202"/>
      <c r="FM345" s="202"/>
      <c r="FN345" s="202"/>
      <c r="FO345" s="202"/>
      <c r="FP345" s="202"/>
      <c r="FQ345" s="202"/>
      <c r="FR345" s="202"/>
      <c r="FS345" s="202"/>
      <c r="FT345" s="202"/>
      <c r="FU345" s="202"/>
      <c r="FV345" s="202"/>
      <c r="FW345" s="202"/>
      <c r="FX345" s="202"/>
      <c r="FY345" s="202"/>
      <c r="FZ345" s="202"/>
      <c r="GA345" s="202"/>
      <c r="GB345" s="202"/>
    </row>
    <row r="346" spans="1:184" x14ac:dyDescent="0.2">
      <c r="A346" s="205" t="str">
        <f t="shared" si="5"/>
        <v/>
      </c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  <c r="BF346" s="202"/>
      <c r="BG346" s="202"/>
      <c r="BH346" s="202"/>
      <c r="BI346" s="202"/>
      <c r="BJ346" s="202"/>
      <c r="BK346" s="202"/>
      <c r="BL346" s="202"/>
      <c r="BM346" s="202"/>
      <c r="BN346" s="202"/>
      <c r="BO346" s="202"/>
      <c r="BP346" s="202"/>
      <c r="BQ346" s="202"/>
      <c r="BR346" s="202"/>
      <c r="BS346" s="202"/>
      <c r="BT346" s="202"/>
      <c r="BU346" s="202"/>
      <c r="BV346" s="202"/>
      <c r="BW346" s="202"/>
      <c r="BX346" s="202"/>
      <c r="BY346" s="202"/>
      <c r="BZ346" s="202"/>
      <c r="CA346" s="202"/>
      <c r="CB346" s="202"/>
      <c r="CC346" s="202"/>
      <c r="CD346" s="202"/>
      <c r="CE346" s="202"/>
      <c r="CF346" s="202"/>
      <c r="CG346" s="202"/>
      <c r="CH346" s="202"/>
      <c r="CI346" s="202"/>
      <c r="CJ346" s="202"/>
      <c r="CK346" s="202"/>
      <c r="CL346" s="202"/>
      <c r="CM346" s="202"/>
      <c r="CN346" s="202"/>
      <c r="CO346" s="202"/>
      <c r="CP346" s="202"/>
      <c r="CQ346" s="202"/>
      <c r="CR346" s="202"/>
      <c r="CS346" s="202"/>
      <c r="CT346" s="202"/>
      <c r="CU346" s="202"/>
      <c r="CV346" s="202"/>
      <c r="CW346" s="202"/>
      <c r="CX346" s="202"/>
      <c r="CY346" s="202"/>
      <c r="CZ346" s="202"/>
      <c r="DA346" s="202"/>
      <c r="DB346" s="202"/>
      <c r="DC346" s="202"/>
      <c r="DD346" s="202"/>
      <c r="DE346" s="202"/>
      <c r="DF346" s="202"/>
      <c r="DG346" s="202"/>
      <c r="DH346" s="202"/>
      <c r="DI346" s="202"/>
      <c r="DJ346" s="202"/>
      <c r="DK346" s="202"/>
      <c r="DL346" s="202"/>
      <c r="DM346" s="202"/>
      <c r="DN346" s="202"/>
      <c r="DO346" s="202"/>
      <c r="DP346" s="202"/>
      <c r="DQ346" s="202"/>
      <c r="DR346" s="202"/>
      <c r="DS346" s="202"/>
      <c r="DT346" s="202"/>
      <c r="DU346" s="202"/>
      <c r="DV346" s="202"/>
      <c r="DW346" s="202"/>
      <c r="DX346" s="202"/>
      <c r="DY346" s="202"/>
      <c r="DZ346" s="202"/>
      <c r="EA346" s="202"/>
      <c r="EB346" s="202"/>
      <c r="EC346" s="202"/>
      <c r="ED346" s="202"/>
      <c r="EE346" s="202"/>
      <c r="EF346" s="202"/>
      <c r="EG346" s="202"/>
      <c r="EH346" s="202"/>
      <c r="EI346" s="202"/>
      <c r="EJ346" s="202"/>
      <c r="EK346" s="202"/>
      <c r="EL346" s="202"/>
      <c r="EM346" s="202"/>
      <c r="EN346" s="202"/>
      <c r="EO346" s="202"/>
      <c r="EP346" s="202"/>
      <c r="EQ346" s="202"/>
      <c r="ER346" s="202"/>
      <c r="ES346" s="202"/>
      <c r="ET346" s="202"/>
      <c r="EU346" s="202"/>
      <c r="EV346" s="202"/>
      <c r="EW346" s="202"/>
      <c r="EX346" s="202"/>
      <c r="EY346" s="202"/>
      <c r="EZ346" s="202"/>
      <c r="FA346" s="202"/>
      <c r="FB346" s="202"/>
      <c r="FC346" s="202"/>
      <c r="FD346" s="202"/>
      <c r="FE346" s="202"/>
      <c r="FF346" s="202"/>
      <c r="FG346" s="202"/>
      <c r="FH346" s="202"/>
      <c r="FI346" s="202"/>
      <c r="FJ346" s="202"/>
      <c r="FK346" s="202"/>
      <c r="FL346" s="202"/>
      <c r="FM346" s="202"/>
      <c r="FN346" s="202"/>
      <c r="FO346" s="202"/>
      <c r="FP346" s="202"/>
      <c r="FQ346" s="202"/>
      <c r="FR346" s="202"/>
      <c r="FS346" s="202"/>
      <c r="FT346" s="202"/>
      <c r="FU346" s="202"/>
      <c r="FV346" s="202"/>
      <c r="FW346" s="202"/>
      <c r="FX346" s="202"/>
      <c r="FY346" s="202"/>
      <c r="FZ346" s="202"/>
      <c r="GA346" s="202"/>
      <c r="GB346" s="202"/>
    </row>
    <row r="347" spans="1:184" x14ac:dyDescent="0.2">
      <c r="A347" s="205" t="str">
        <f t="shared" si="5"/>
        <v/>
      </c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  <c r="BF347" s="202"/>
      <c r="BG347" s="202"/>
      <c r="BH347" s="202"/>
      <c r="BI347" s="202"/>
      <c r="BJ347" s="202"/>
      <c r="BK347" s="202"/>
      <c r="BL347" s="202"/>
      <c r="BM347" s="202"/>
      <c r="BN347" s="202"/>
      <c r="BO347" s="202"/>
      <c r="BP347" s="202"/>
      <c r="BQ347" s="202"/>
      <c r="BR347" s="202"/>
      <c r="BS347" s="202"/>
      <c r="BT347" s="202"/>
      <c r="BU347" s="202"/>
      <c r="BV347" s="202"/>
      <c r="BW347" s="202"/>
      <c r="BX347" s="202"/>
      <c r="BY347" s="202"/>
      <c r="BZ347" s="202"/>
      <c r="CA347" s="202"/>
      <c r="CB347" s="202"/>
      <c r="CC347" s="202"/>
      <c r="CD347" s="202"/>
      <c r="CE347" s="202"/>
      <c r="CF347" s="202"/>
      <c r="CG347" s="202"/>
      <c r="CH347" s="202"/>
      <c r="CI347" s="202"/>
      <c r="CJ347" s="202"/>
      <c r="CK347" s="202"/>
      <c r="CL347" s="202"/>
      <c r="CM347" s="202"/>
      <c r="CN347" s="202"/>
      <c r="CO347" s="202"/>
      <c r="CP347" s="202"/>
      <c r="CQ347" s="202"/>
      <c r="CR347" s="202"/>
      <c r="CS347" s="202"/>
      <c r="CT347" s="202"/>
      <c r="CU347" s="202"/>
      <c r="CV347" s="202"/>
      <c r="CW347" s="202"/>
      <c r="CX347" s="202"/>
      <c r="CY347" s="202"/>
      <c r="CZ347" s="202"/>
      <c r="DA347" s="202"/>
      <c r="DB347" s="202"/>
      <c r="DC347" s="202"/>
      <c r="DD347" s="202"/>
      <c r="DE347" s="202"/>
      <c r="DF347" s="202"/>
      <c r="DG347" s="202"/>
      <c r="DH347" s="202"/>
      <c r="DI347" s="202"/>
      <c r="DJ347" s="202"/>
      <c r="DK347" s="202"/>
      <c r="DL347" s="202"/>
      <c r="DM347" s="202"/>
      <c r="DN347" s="202"/>
      <c r="DO347" s="202"/>
      <c r="DP347" s="202"/>
      <c r="DQ347" s="202"/>
      <c r="DR347" s="202"/>
      <c r="DS347" s="202"/>
      <c r="DT347" s="202"/>
      <c r="DU347" s="202"/>
      <c r="DV347" s="202"/>
      <c r="DW347" s="202"/>
      <c r="DX347" s="202"/>
      <c r="DY347" s="202"/>
      <c r="DZ347" s="202"/>
      <c r="EA347" s="202"/>
      <c r="EB347" s="202"/>
      <c r="EC347" s="202"/>
      <c r="ED347" s="202"/>
      <c r="EE347" s="202"/>
      <c r="EF347" s="202"/>
      <c r="EG347" s="202"/>
      <c r="EH347" s="202"/>
      <c r="EI347" s="202"/>
      <c r="EJ347" s="202"/>
      <c r="EK347" s="202"/>
      <c r="EL347" s="202"/>
      <c r="EM347" s="202"/>
      <c r="EN347" s="202"/>
      <c r="EO347" s="202"/>
      <c r="EP347" s="202"/>
      <c r="EQ347" s="202"/>
      <c r="ER347" s="202"/>
      <c r="ES347" s="202"/>
      <c r="ET347" s="202"/>
      <c r="EU347" s="202"/>
      <c r="EV347" s="202"/>
      <c r="EW347" s="202"/>
      <c r="EX347" s="202"/>
      <c r="EY347" s="202"/>
      <c r="EZ347" s="202"/>
      <c r="FA347" s="202"/>
      <c r="FB347" s="202"/>
      <c r="FC347" s="202"/>
      <c r="FD347" s="202"/>
      <c r="FE347" s="202"/>
      <c r="FF347" s="202"/>
      <c r="FG347" s="202"/>
      <c r="FH347" s="202"/>
      <c r="FI347" s="202"/>
      <c r="FJ347" s="202"/>
      <c r="FK347" s="202"/>
      <c r="FL347" s="202"/>
      <c r="FM347" s="202"/>
      <c r="FN347" s="202"/>
      <c r="FO347" s="202"/>
      <c r="FP347" s="202"/>
      <c r="FQ347" s="202"/>
      <c r="FR347" s="202"/>
      <c r="FS347" s="202"/>
      <c r="FT347" s="202"/>
      <c r="FU347" s="202"/>
      <c r="FV347" s="202"/>
      <c r="FW347" s="202"/>
      <c r="FX347" s="202"/>
      <c r="FY347" s="202"/>
      <c r="FZ347" s="202"/>
      <c r="GA347" s="202"/>
      <c r="GB347" s="202"/>
    </row>
    <row r="348" spans="1:184" x14ac:dyDescent="0.2">
      <c r="A348" s="205" t="str">
        <f t="shared" si="5"/>
        <v/>
      </c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  <c r="BF348" s="202"/>
      <c r="BG348" s="202"/>
      <c r="BH348" s="202"/>
      <c r="BI348" s="202"/>
      <c r="BJ348" s="202"/>
      <c r="BK348" s="202"/>
      <c r="BL348" s="202"/>
      <c r="BM348" s="202"/>
      <c r="BN348" s="202"/>
      <c r="BO348" s="202"/>
      <c r="BP348" s="202"/>
      <c r="BQ348" s="202"/>
      <c r="BR348" s="202"/>
      <c r="BS348" s="202"/>
      <c r="BT348" s="202"/>
      <c r="BU348" s="202"/>
      <c r="BV348" s="202"/>
      <c r="BW348" s="202"/>
      <c r="BX348" s="202"/>
      <c r="BY348" s="202"/>
      <c r="BZ348" s="202"/>
      <c r="CA348" s="202"/>
      <c r="CB348" s="202"/>
      <c r="CC348" s="202"/>
      <c r="CD348" s="202"/>
      <c r="CE348" s="202"/>
      <c r="CF348" s="202"/>
      <c r="CG348" s="202"/>
      <c r="CH348" s="202"/>
      <c r="CI348" s="202"/>
      <c r="CJ348" s="202"/>
      <c r="CK348" s="202"/>
      <c r="CL348" s="202"/>
      <c r="CM348" s="202"/>
      <c r="CN348" s="202"/>
      <c r="CO348" s="202"/>
      <c r="CP348" s="202"/>
      <c r="CQ348" s="202"/>
      <c r="CR348" s="202"/>
      <c r="CS348" s="202"/>
      <c r="CT348" s="202"/>
      <c r="CU348" s="202"/>
      <c r="CV348" s="202"/>
      <c r="CW348" s="202"/>
      <c r="CX348" s="202"/>
      <c r="CY348" s="202"/>
      <c r="CZ348" s="202"/>
      <c r="DA348" s="202"/>
      <c r="DB348" s="202"/>
      <c r="DC348" s="202"/>
      <c r="DD348" s="202"/>
      <c r="DE348" s="202"/>
      <c r="DF348" s="202"/>
      <c r="DG348" s="202"/>
      <c r="DH348" s="202"/>
      <c r="DI348" s="202"/>
      <c r="DJ348" s="202"/>
      <c r="DK348" s="202"/>
      <c r="DL348" s="202"/>
      <c r="DM348" s="202"/>
      <c r="DN348" s="202"/>
      <c r="DO348" s="202"/>
      <c r="DP348" s="202"/>
      <c r="DQ348" s="202"/>
      <c r="DR348" s="202"/>
      <c r="DS348" s="202"/>
      <c r="DT348" s="202"/>
      <c r="DU348" s="202"/>
      <c r="DV348" s="202"/>
      <c r="DW348" s="202"/>
      <c r="DX348" s="202"/>
      <c r="DY348" s="202"/>
      <c r="DZ348" s="202"/>
      <c r="EA348" s="202"/>
      <c r="EB348" s="202"/>
      <c r="EC348" s="202"/>
      <c r="ED348" s="202"/>
      <c r="EE348" s="202"/>
      <c r="EF348" s="202"/>
      <c r="EG348" s="202"/>
      <c r="EH348" s="202"/>
      <c r="EI348" s="202"/>
      <c r="EJ348" s="202"/>
      <c r="EK348" s="202"/>
      <c r="EL348" s="202"/>
      <c r="EM348" s="202"/>
      <c r="EN348" s="202"/>
      <c r="EO348" s="202"/>
      <c r="EP348" s="202"/>
      <c r="EQ348" s="202"/>
      <c r="ER348" s="202"/>
      <c r="ES348" s="202"/>
      <c r="ET348" s="202"/>
      <c r="EU348" s="202"/>
      <c r="EV348" s="202"/>
      <c r="EW348" s="202"/>
      <c r="EX348" s="202"/>
      <c r="EY348" s="202"/>
      <c r="EZ348" s="202"/>
      <c r="FA348" s="202"/>
      <c r="FB348" s="202"/>
      <c r="FC348" s="202"/>
      <c r="FD348" s="202"/>
      <c r="FE348" s="202"/>
      <c r="FF348" s="202"/>
      <c r="FG348" s="202"/>
      <c r="FH348" s="202"/>
      <c r="FI348" s="202"/>
      <c r="FJ348" s="202"/>
      <c r="FK348" s="202"/>
      <c r="FL348" s="202"/>
      <c r="FM348" s="202"/>
      <c r="FN348" s="202"/>
      <c r="FO348" s="202"/>
      <c r="FP348" s="202"/>
      <c r="FQ348" s="202"/>
      <c r="FR348" s="202"/>
      <c r="FS348" s="202"/>
      <c r="FT348" s="202"/>
      <c r="FU348" s="202"/>
      <c r="FV348" s="202"/>
      <c r="FW348" s="202"/>
      <c r="FX348" s="202"/>
      <c r="FY348" s="202"/>
      <c r="FZ348" s="202"/>
      <c r="GA348" s="202"/>
      <c r="GB348" s="202"/>
    </row>
    <row r="349" spans="1:184" x14ac:dyDescent="0.2">
      <c r="A349" s="205" t="str">
        <f t="shared" si="5"/>
        <v/>
      </c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  <c r="BF349" s="202"/>
      <c r="BG349" s="202"/>
      <c r="BH349" s="202"/>
      <c r="BI349" s="202"/>
      <c r="BJ349" s="202"/>
      <c r="BK349" s="202"/>
      <c r="BL349" s="202"/>
      <c r="BM349" s="202"/>
      <c r="BN349" s="202"/>
      <c r="BO349" s="202"/>
      <c r="BP349" s="202"/>
      <c r="BQ349" s="202"/>
      <c r="BR349" s="202"/>
      <c r="BS349" s="202"/>
      <c r="BT349" s="202"/>
      <c r="BU349" s="202"/>
      <c r="BV349" s="202"/>
      <c r="BW349" s="202"/>
      <c r="BX349" s="202"/>
      <c r="BY349" s="202"/>
      <c r="BZ349" s="202"/>
      <c r="CA349" s="202"/>
      <c r="CB349" s="202"/>
      <c r="CC349" s="202"/>
      <c r="CD349" s="202"/>
      <c r="CE349" s="202"/>
      <c r="CF349" s="202"/>
      <c r="CG349" s="202"/>
      <c r="CH349" s="202"/>
      <c r="CI349" s="202"/>
      <c r="CJ349" s="202"/>
      <c r="CK349" s="202"/>
      <c r="CL349" s="202"/>
      <c r="CM349" s="202"/>
      <c r="CN349" s="202"/>
      <c r="CO349" s="202"/>
      <c r="CP349" s="202"/>
      <c r="CQ349" s="202"/>
      <c r="CR349" s="202"/>
      <c r="CS349" s="202"/>
      <c r="CT349" s="202"/>
      <c r="CU349" s="202"/>
      <c r="CV349" s="202"/>
      <c r="CW349" s="202"/>
      <c r="CX349" s="202"/>
      <c r="CY349" s="202"/>
      <c r="CZ349" s="202"/>
      <c r="DA349" s="202"/>
      <c r="DB349" s="202"/>
      <c r="DC349" s="202"/>
      <c r="DD349" s="202"/>
      <c r="DE349" s="202"/>
      <c r="DF349" s="202"/>
      <c r="DG349" s="202"/>
      <c r="DH349" s="202"/>
      <c r="DI349" s="202"/>
      <c r="DJ349" s="202"/>
      <c r="DK349" s="202"/>
      <c r="DL349" s="202"/>
      <c r="DM349" s="202"/>
      <c r="DN349" s="202"/>
      <c r="DO349" s="202"/>
      <c r="DP349" s="202"/>
      <c r="DQ349" s="202"/>
      <c r="DR349" s="202"/>
      <c r="DS349" s="202"/>
      <c r="DT349" s="202"/>
      <c r="DU349" s="202"/>
      <c r="DV349" s="202"/>
      <c r="DW349" s="202"/>
      <c r="DX349" s="202"/>
      <c r="DY349" s="202"/>
      <c r="DZ349" s="202"/>
      <c r="EA349" s="202"/>
      <c r="EB349" s="202"/>
      <c r="EC349" s="202"/>
      <c r="ED349" s="202"/>
      <c r="EE349" s="202"/>
      <c r="EF349" s="202"/>
      <c r="EG349" s="202"/>
      <c r="EH349" s="202"/>
      <c r="EI349" s="202"/>
      <c r="EJ349" s="202"/>
      <c r="EK349" s="202"/>
      <c r="EL349" s="202"/>
      <c r="EM349" s="202"/>
      <c r="EN349" s="202"/>
      <c r="EO349" s="202"/>
      <c r="EP349" s="202"/>
      <c r="EQ349" s="202"/>
      <c r="ER349" s="202"/>
      <c r="ES349" s="202"/>
      <c r="ET349" s="202"/>
      <c r="EU349" s="202"/>
      <c r="EV349" s="202"/>
      <c r="EW349" s="202"/>
      <c r="EX349" s="202"/>
      <c r="EY349" s="202"/>
      <c r="EZ349" s="202"/>
      <c r="FA349" s="202"/>
      <c r="FB349" s="202"/>
      <c r="FC349" s="202"/>
      <c r="FD349" s="202"/>
      <c r="FE349" s="202"/>
      <c r="FF349" s="202"/>
      <c r="FG349" s="202"/>
      <c r="FH349" s="202"/>
      <c r="FI349" s="202"/>
      <c r="FJ349" s="202"/>
      <c r="FK349" s="202"/>
      <c r="FL349" s="202"/>
      <c r="FM349" s="202"/>
      <c r="FN349" s="202"/>
      <c r="FO349" s="202"/>
      <c r="FP349" s="202"/>
      <c r="FQ349" s="202"/>
      <c r="FR349" s="202"/>
      <c r="FS349" s="202"/>
      <c r="FT349" s="202"/>
      <c r="FU349" s="202"/>
      <c r="FV349" s="202"/>
      <c r="FW349" s="202"/>
      <c r="FX349" s="202"/>
      <c r="FY349" s="202"/>
      <c r="FZ349" s="202"/>
      <c r="GA349" s="202"/>
      <c r="GB349" s="202"/>
    </row>
    <row r="350" spans="1:184" x14ac:dyDescent="0.2">
      <c r="A350" s="205" t="str">
        <f t="shared" si="5"/>
        <v/>
      </c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  <c r="BF350" s="202"/>
      <c r="BG350" s="202"/>
      <c r="BH350" s="202"/>
      <c r="BI350" s="202"/>
      <c r="BJ350" s="202"/>
      <c r="BK350" s="202"/>
      <c r="BL350" s="202"/>
      <c r="BM350" s="202"/>
      <c r="BN350" s="202"/>
      <c r="BO350" s="202"/>
      <c r="BP350" s="202"/>
      <c r="BQ350" s="202"/>
      <c r="BR350" s="202"/>
      <c r="BS350" s="202"/>
      <c r="BT350" s="202"/>
      <c r="BU350" s="202"/>
      <c r="BV350" s="202"/>
      <c r="BW350" s="202"/>
      <c r="BX350" s="202"/>
      <c r="BY350" s="202"/>
      <c r="BZ350" s="202"/>
      <c r="CA350" s="202"/>
      <c r="CB350" s="202"/>
      <c r="CC350" s="202"/>
      <c r="CD350" s="202"/>
      <c r="CE350" s="202"/>
      <c r="CF350" s="202"/>
      <c r="CG350" s="202"/>
      <c r="CH350" s="202"/>
      <c r="CI350" s="202"/>
      <c r="CJ350" s="202"/>
      <c r="CK350" s="202"/>
      <c r="CL350" s="202"/>
      <c r="CM350" s="202"/>
      <c r="CN350" s="202"/>
      <c r="CO350" s="202"/>
      <c r="CP350" s="202"/>
      <c r="CQ350" s="202"/>
      <c r="CR350" s="202"/>
      <c r="CS350" s="202"/>
      <c r="CT350" s="202"/>
      <c r="CU350" s="202"/>
      <c r="CV350" s="202"/>
      <c r="CW350" s="202"/>
      <c r="CX350" s="202"/>
      <c r="CY350" s="202"/>
      <c r="CZ350" s="202"/>
      <c r="DA350" s="202"/>
      <c r="DB350" s="202"/>
      <c r="DC350" s="202"/>
      <c r="DD350" s="202"/>
      <c r="DE350" s="202"/>
      <c r="DF350" s="202"/>
      <c r="DG350" s="202"/>
      <c r="DH350" s="202"/>
      <c r="DI350" s="202"/>
      <c r="DJ350" s="202"/>
      <c r="DK350" s="202"/>
      <c r="DL350" s="202"/>
      <c r="DM350" s="202"/>
      <c r="DN350" s="202"/>
      <c r="DO350" s="202"/>
      <c r="DP350" s="202"/>
      <c r="DQ350" s="202"/>
      <c r="DR350" s="202"/>
      <c r="DS350" s="202"/>
      <c r="DT350" s="202"/>
      <c r="DU350" s="202"/>
      <c r="DV350" s="202"/>
      <c r="DW350" s="202"/>
      <c r="DX350" s="202"/>
      <c r="DY350" s="202"/>
      <c r="DZ350" s="202"/>
      <c r="EA350" s="202"/>
      <c r="EB350" s="202"/>
      <c r="EC350" s="202"/>
      <c r="ED350" s="202"/>
      <c r="EE350" s="202"/>
      <c r="EF350" s="202"/>
      <c r="EG350" s="202"/>
      <c r="EH350" s="202"/>
      <c r="EI350" s="202"/>
      <c r="EJ350" s="202"/>
      <c r="EK350" s="202"/>
      <c r="EL350" s="202"/>
      <c r="EM350" s="202"/>
      <c r="EN350" s="202"/>
      <c r="EO350" s="202"/>
      <c r="EP350" s="202"/>
      <c r="EQ350" s="202"/>
      <c r="ER350" s="202"/>
      <c r="ES350" s="202"/>
      <c r="ET350" s="202"/>
      <c r="EU350" s="202"/>
      <c r="EV350" s="202"/>
      <c r="EW350" s="202"/>
      <c r="EX350" s="202"/>
      <c r="EY350" s="202"/>
      <c r="EZ350" s="202"/>
      <c r="FA350" s="202"/>
      <c r="FB350" s="202"/>
      <c r="FC350" s="202"/>
      <c r="FD350" s="202"/>
      <c r="FE350" s="202"/>
      <c r="FF350" s="202"/>
      <c r="FG350" s="202"/>
      <c r="FH350" s="202"/>
      <c r="FI350" s="202"/>
      <c r="FJ350" s="202"/>
      <c r="FK350" s="202"/>
      <c r="FL350" s="202"/>
      <c r="FM350" s="202"/>
      <c r="FN350" s="202"/>
      <c r="FO350" s="202"/>
      <c r="FP350" s="202"/>
      <c r="FQ350" s="202"/>
      <c r="FR350" s="202"/>
      <c r="FS350" s="202"/>
      <c r="FT350" s="202"/>
      <c r="FU350" s="202"/>
      <c r="FV350" s="202"/>
      <c r="FW350" s="202"/>
      <c r="FX350" s="202"/>
      <c r="FY350" s="202"/>
      <c r="FZ350" s="202"/>
      <c r="GA350" s="202"/>
      <c r="GB350" s="202"/>
    </row>
    <row r="351" spans="1:184" x14ac:dyDescent="0.2">
      <c r="A351" s="205" t="str">
        <f t="shared" si="5"/>
        <v/>
      </c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  <c r="BF351" s="202"/>
      <c r="BG351" s="202"/>
      <c r="BH351" s="202"/>
      <c r="BI351" s="202"/>
      <c r="BJ351" s="202"/>
      <c r="BK351" s="202"/>
      <c r="BL351" s="202"/>
      <c r="BM351" s="202"/>
      <c r="BN351" s="202"/>
      <c r="BO351" s="202"/>
      <c r="BP351" s="202"/>
      <c r="BQ351" s="202"/>
      <c r="BR351" s="202"/>
      <c r="BS351" s="202"/>
      <c r="BT351" s="202"/>
      <c r="BU351" s="202"/>
      <c r="BV351" s="202"/>
      <c r="BW351" s="202"/>
      <c r="BX351" s="202"/>
      <c r="BY351" s="202"/>
      <c r="BZ351" s="202"/>
      <c r="CA351" s="202"/>
      <c r="CB351" s="202"/>
      <c r="CC351" s="202"/>
      <c r="CD351" s="202"/>
      <c r="CE351" s="202"/>
      <c r="CF351" s="202"/>
      <c r="CG351" s="202"/>
      <c r="CH351" s="202"/>
      <c r="CI351" s="202"/>
      <c r="CJ351" s="202"/>
      <c r="CK351" s="202"/>
      <c r="CL351" s="202"/>
      <c r="CM351" s="202"/>
      <c r="CN351" s="202"/>
      <c r="CO351" s="202"/>
      <c r="CP351" s="202"/>
      <c r="CQ351" s="202"/>
      <c r="CR351" s="202"/>
      <c r="CS351" s="202"/>
      <c r="CT351" s="202"/>
      <c r="CU351" s="202"/>
      <c r="CV351" s="202"/>
      <c r="CW351" s="202"/>
      <c r="CX351" s="202"/>
      <c r="CY351" s="202"/>
      <c r="CZ351" s="202"/>
      <c r="DA351" s="202"/>
      <c r="DB351" s="202"/>
      <c r="DC351" s="202"/>
      <c r="DD351" s="202"/>
      <c r="DE351" s="202"/>
      <c r="DF351" s="202"/>
      <c r="DG351" s="202"/>
      <c r="DH351" s="202"/>
      <c r="DI351" s="202"/>
      <c r="DJ351" s="202"/>
      <c r="DK351" s="202"/>
      <c r="DL351" s="202"/>
      <c r="DM351" s="202"/>
      <c r="DN351" s="202"/>
      <c r="DO351" s="202"/>
      <c r="DP351" s="202"/>
      <c r="DQ351" s="202"/>
      <c r="DR351" s="202"/>
      <c r="DS351" s="202"/>
      <c r="DT351" s="202"/>
      <c r="DU351" s="202"/>
      <c r="DV351" s="202"/>
      <c r="DW351" s="202"/>
      <c r="DX351" s="202"/>
      <c r="DY351" s="202"/>
      <c r="DZ351" s="202"/>
      <c r="EA351" s="202"/>
      <c r="EB351" s="202"/>
      <c r="EC351" s="202"/>
      <c r="ED351" s="202"/>
      <c r="EE351" s="202"/>
      <c r="EF351" s="202"/>
      <c r="EG351" s="202"/>
      <c r="EH351" s="202"/>
      <c r="EI351" s="202"/>
      <c r="EJ351" s="202"/>
      <c r="EK351" s="202"/>
      <c r="EL351" s="202"/>
      <c r="EM351" s="202"/>
      <c r="EN351" s="202"/>
      <c r="EO351" s="202"/>
      <c r="EP351" s="202"/>
      <c r="EQ351" s="202"/>
      <c r="ER351" s="202"/>
      <c r="ES351" s="202"/>
      <c r="ET351" s="202"/>
      <c r="EU351" s="202"/>
      <c r="EV351" s="202"/>
      <c r="EW351" s="202"/>
      <c r="EX351" s="202"/>
      <c r="EY351" s="202"/>
      <c r="EZ351" s="202"/>
      <c r="FA351" s="202"/>
      <c r="FB351" s="202"/>
      <c r="FC351" s="202"/>
      <c r="FD351" s="202"/>
      <c r="FE351" s="202"/>
      <c r="FF351" s="202"/>
      <c r="FG351" s="202"/>
      <c r="FH351" s="202"/>
      <c r="FI351" s="202"/>
      <c r="FJ351" s="202"/>
      <c r="FK351" s="202"/>
      <c r="FL351" s="202"/>
      <c r="FM351" s="202"/>
      <c r="FN351" s="202"/>
      <c r="FO351" s="202"/>
      <c r="FP351" s="202"/>
      <c r="FQ351" s="202"/>
      <c r="FR351" s="202"/>
      <c r="FS351" s="202"/>
      <c r="FT351" s="202"/>
      <c r="FU351" s="202"/>
      <c r="FV351" s="202"/>
      <c r="FW351" s="202"/>
      <c r="FX351" s="202"/>
      <c r="FY351" s="202"/>
      <c r="FZ351" s="202"/>
      <c r="GA351" s="202"/>
      <c r="GB351" s="202"/>
    </row>
    <row r="352" spans="1:184" x14ac:dyDescent="0.2">
      <c r="A352" s="205" t="str">
        <f t="shared" si="5"/>
        <v/>
      </c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  <c r="BF352" s="202"/>
      <c r="BG352" s="202"/>
      <c r="BH352" s="202"/>
      <c r="BI352" s="202"/>
      <c r="BJ352" s="202"/>
      <c r="BK352" s="202"/>
      <c r="BL352" s="202"/>
      <c r="BM352" s="202"/>
      <c r="BN352" s="202"/>
      <c r="BO352" s="202"/>
      <c r="BP352" s="202"/>
      <c r="BQ352" s="202"/>
      <c r="BR352" s="202"/>
      <c r="BS352" s="202"/>
      <c r="BT352" s="202"/>
      <c r="BU352" s="202"/>
      <c r="BV352" s="202"/>
      <c r="BW352" s="202"/>
      <c r="BX352" s="202"/>
      <c r="BY352" s="202"/>
      <c r="BZ352" s="202"/>
      <c r="CA352" s="202"/>
      <c r="CB352" s="202"/>
      <c r="CC352" s="202"/>
      <c r="CD352" s="202"/>
      <c r="CE352" s="202"/>
      <c r="CF352" s="202"/>
      <c r="CG352" s="202"/>
      <c r="CH352" s="202"/>
      <c r="CI352" s="202"/>
      <c r="CJ352" s="202"/>
      <c r="CK352" s="202"/>
      <c r="CL352" s="202"/>
      <c r="CM352" s="202"/>
      <c r="CN352" s="202"/>
      <c r="CO352" s="202"/>
      <c r="CP352" s="202"/>
      <c r="CQ352" s="202"/>
      <c r="CR352" s="202"/>
      <c r="CS352" s="202"/>
      <c r="CT352" s="202"/>
      <c r="CU352" s="202"/>
      <c r="CV352" s="202"/>
      <c r="CW352" s="202"/>
      <c r="CX352" s="202"/>
      <c r="CY352" s="202"/>
      <c r="CZ352" s="202"/>
      <c r="DA352" s="202"/>
      <c r="DB352" s="202"/>
      <c r="DC352" s="202"/>
      <c r="DD352" s="202"/>
      <c r="DE352" s="202"/>
      <c r="DF352" s="202"/>
      <c r="DG352" s="202"/>
      <c r="DH352" s="202"/>
      <c r="DI352" s="202"/>
      <c r="DJ352" s="202"/>
      <c r="DK352" s="202"/>
      <c r="DL352" s="202"/>
      <c r="DM352" s="202"/>
      <c r="DN352" s="202"/>
      <c r="DO352" s="202"/>
      <c r="DP352" s="202"/>
      <c r="DQ352" s="202"/>
      <c r="DR352" s="202"/>
      <c r="DS352" s="202"/>
      <c r="DT352" s="202"/>
      <c r="DU352" s="202"/>
      <c r="DV352" s="202"/>
      <c r="DW352" s="202"/>
      <c r="DX352" s="202"/>
      <c r="DY352" s="202"/>
      <c r="DZ352" s="202"/>
      <c r="EA352" s="202"/>
      <c r="EB352" s="202"/>
      <c r="EC352" s="202"/>
      <c r="ED352" s="202"/>
      <c r="EE352" s="202"/>
      <c r="EF352" s="202"/>
      <c r="EG352" s="202"/>
      <c r="EH352" s="202"/>
      <c r="EI352" s="202"/>
      <c r="EJ352" s="202"/>
      <c r="EK352" s="202"/>
      <c r="EL352" s="202"/>
      <c r="EM352" s="202"/>
      <c r="EN352" s="202"/>
      <c r="EO352" s="202"/>
      <c r="EP352" s="202"/>
      <c r="EQ352" s="202"/>
      <c r="ER352" s="202"/>
      <c r="ES352" s="202"/>
      <c r="ET352" s="202"/>
      <c r="EU352" s="202"/>
      <c r="EV352" s="202"/>
      <c r="EW352" s="202"/>
      <c r="EX352" s="202"/>
      <c r="EY352" s="202"/>
      <c r="EZ352" s="202"/>
      <c r="FA352" s="202"/>
      <c r="FB352" s="202"/>
      <c r="FC352" s="202"/>
      <c r="FD352" s="202"/>
      <c r="FE352" s="202"/>
      <c r="FF352" s="202"/>
      <c r="FG352" s="202"/>
      <c r="FH352" s="202"/>
      <c r="FI352" s="202"/>
      <c r="FJ352" s="202"/>
      <c r="FK352" s="202"/>
      <c r="FL352" s="202"/>
      <c r="FM352" s="202"/>
      <c r="FN352" s="202"/>
      <c r="FO352" s="202"/>
      <c r="FP352" s="202"/>
      <c r="FQ352" s="202"/>
      <c r="FR352" s="202"/>
      <c r="FS352" s="202"/>
      <c r="FT352" s="202"/>
      <c r="FU352" s="202"/>
      <c r="FV352" s="202"/>
      <c r="FW352" s="202"/>
      <c r="FX352" s="202"/>
      <c r="FY352" s="202"/>
      <c r="FZ352" s="202"/>
      <c r="GA352" s="202"/>
      <c r="GB352" s="202"/>
    </row>
    <row r="353" spans="1:184" x14ac:dyDescent="0.2">
      <c r="A353" s="205" t="str">
        <f t="shared" si="5"/>
        <v/>
      </c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  <c r="BF353" s="202"/>
      <c r="BG353" s="202"/>
      <c r="BH353" s="202"/>
      <c r="BI353" s="202"/>
      <c r="BJ353" s="202"/>
      <c r="BK353" s="202"/>
      <c r="BL353" s="202"/>
      <c r="BM353" s="202"/>
      <c r="BN353" s="202"/>
      <c r="BO353" s="202"/>
      <c r="BP353" s="202"/>
      <c r="BQ353" s="202"/>
      <c r="BR353" s="202"/>
      <c r="BS353" s="202"/>
      <c r="BT353" s="202"/>
      <c r="BU353" s="202"/>
      <c r="BV353" s="202"/>
      <c r="BW353" s="202"/>
      <c r="BX353" s="202"/>
      <c r="BY353" s="202"/>
      <c r="BZ353" s="202"/>
      <c r="CA353" s="202"/>
      <c r="CB353" s="202"/>
      <c r="CC353" s="202"/>
      <c r="CD353" s="202"/>
      <c r="CE353" s="202"/>
      <c r="CF353" s="202"/>
      <c r="CG353" s="202"/>
      <c r="CH353" s="202"/>
      <c r="CI353" s="202"/>
      <c r="CJ353" s="202"/>
      <c r="CK353" s="202"/>
      <c r="CL353" s="202"/>
      <c r="CM353" s="202"/>
      <c r="CN353" s="202"/>
      <c r="CO353" s="202"/>
      <c r="CP353" s="202"/>
      <c r="CQ353" s="202"/>
      <c r="CR353" s="202"/>
      <c r="CS353" s="202"/>
      <c r="CT353" s="202"/>
      <c r="CU353" s="202"/>
      <c r="CV353" s="202"/>
      <c r="CW353" s="202"/>
      <c r="CX353" s="202"/>
      <c r="CY353" s="202"/>
      <c r="CZ353" s="202"/>
      <c r="DA353" s="202"/>
      <c r="DB353" s="202"/>
      <c r="DC353" s="202"/>
      <c r="DD353" s="202"/>
      <c r="DE353" s="202"/>
      <c r="DF353" s="202"/>
      <c r="DG353" s="202"/>
      <c r="DH353" s="202"/>
      <c r="DI353" s="202"/>
      <c r="DJ353" s="202"/>
      <c r="DK353" s="202"/>
      <c r="DL353" s="202"/>
      <c r="DM353" s="202"/>
      <c r="DN353" s="202"/>
      <c r="DO353" s="202"/>
      <c r="DP353" s="202"/>
      <c r="DQ353" s="202"/>
      <c r="DR353" s="202"/>
      <c r="DS353" s="202"/>
      <c r="DT353" s="202"/>
      <c r="DU353" s="202"/>
      <c r="DV353" s="202"/>
      <c r="DW353" s="202"/>
      <c r="DX353" s="202"/>
      <c r="DY353" s="202"/>
      <c r="DZ353" s="202"/>
      <c r="EA353" s="202"/>
      <c r="EB353" s="202"/>
      <c r="EC353" s="202"/>
      <c r="ED353" s="202"/>
      <c r="EE353" s="202"/>
      <c r="EF353" s="202"/>
      <c r="EG353" s="202"/>
      <c r="EH353" s="202"/>
      <c r="EI353" s="202"/>
      <c r="EJ353" s="202"/>
      <c r="EK353" s="202"/>
      <c r="EL353" s="202"/>
      <c r="EM353" s="202"/>
      <c r="EN353" s="202"/>
      <c r="EO353" s="202"/>
      <c r="EP353" s="202"/>
      <c r="EQ353" s="202"/>
      <c r="ER353" s="202"/>
      <c r="ES353" s="202"/>
      <c r="ET353" s="202"/>
      <c r="EU353" s="202"/>
      <c r="EV353" s="202"/>
      <c r="EW353" s="202"/>
      <c r="EX353" s="202"/>
      <c r="EY353" s="202"/>
      <c r="EZ353" s="202"/>
      <c r="FA353" s="202"/>
      <c r="FB353" s="202"/>
      <c r="FC353" s="202"/>
      <c r="FD353" s="202"/>
      <c r="FE353" s="202"/>
      <c r="FF353" s="202"/>
      <c r="FG353" s="202"/>
      <c r="FH353" s="202"/>
      <c r="FI353" s="202"/>
      <c r="FJ353" s="202"/>
      <c r="FK353" s="202"/>
      <c r="FL353" s="202"/>
      <c r="FM353" s="202"/>
      <c r="FN353" s="202"/>
      <c r="FO353" s="202"/>
      <c r="FP353" s="202"/>
      <c r="FQ353" s="202"/>
      <c r="FR353" s="202"/>
      <c r="FS353" s="202"/>
      <c r="FT353" s="202"/>
      <c r="FU353" s="202"/>
      <c r="FV353" s="202"/>
      <c r="FW353" s="202"/>
      <c r="FX353" s="202"/>
      <c r="FY353" s="202"/>
      <c r="FZ353" s="202"/>
      <c r="GA353" s="202"/>
      <c r="GB353" s="202"/>
    </row>
    <row r="354" spans="1:184" x14ac:dyDescent="0.2">
      <c r="A354" s="205" t="str">
        <f t="shared" si="5"/>
        <v/>
      </c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  <c r="BF354" s="202"/>
      <c r="BG354" s="202"/>
      <c r="BH354" s="202"/>
      <c r="BI354" s="202"/>
      <c r="BJ354" s="202"/>
      <c r="BK354" s="202"/>
      <c r="BL354" s="202"/>
      <c r="BM354" s="202"/>
      <c r="BN354" s="202"/>
      <c r="BO354" s="202"/>
      <c r="BP354" s="202"/>
      <c r="BQ354" s="202"/>
      <c r="BR354" s="202"/>
      <c r="BS354" s="202"/>
      <c r="BT354" s="202"/>
      <c r="BU354" s="202"/>
      <c r="BV354" s="202"/>
      <c r="BW354" s="202"/>
      <c r="BX354" s="202"/>
      <c r="BY354" s="202"/>
      <c r="BZ354" s="202"/>
      <c r="CA354" s="202"/>
      <c r="CB354" s="202"/>
      <c r="CC354" s="202"/>
      <c r="CD354" s="202"/>
      <c r="CE354" s="202"/>
      <c r="CF354" s="202"/>
      <c r="CG354" s="202"/>
      <c r="CH354" s="202"/>
      <c r="CI354" s="202"/>
      <c r="CJ354" s="202"/>
      <c r="CK354" s="202"/>
      <c r="CL354" s="202"/>
      <c r="CM354" s="202"/>
      <c r="CN354" s="202"/>
      <c r="CO354" s="202"/>
      <c r="CP354" s="202"/>
      <c r="CQ354" s="202"/>
      <c r="CR354" s="202"/>
      <c r="CS354" s="202"/>
      <c r="CT354" s="202"/>
      <c r="CU354" s="202"/>
      <c r="CV354" s="202"/>
      <c r="CW354" s="202"/>
      <c r="CX354" s="202"/>
      <c r="CY354" s="202"/>
      <c r="CZ354" s="202"/>
      <c r="DA354" s="202"/>
      <c r="DB354" s="202"/>
      <c r="DC354" s="202"/>
      <c r="DD354" s="202"/>
      <c r="DE354" s="202"/>
      <c r="DF354" s="202"/>
      <c r="DG354" s="202"/>
      <c r="DH354" s="202"/>
      <c r="DI354" s="202"/>
      <c r="DJ354" s="202"/>
      <c r="DK354" s="202"/>
      <c r="DL354" s="202"/>
      <c r="DM354" s="202"/>
      <c r="DN354" s="202"/>
      <c r="DO354" s="202"/>
      <c r="DP354" s="202"/>
      <c r="DQ354" s="202"/>
      <c r="DR354" s="202"/>
      <c r="DS354" s="202"/>
      <c r="DT354" s="202"/>
      <c r="DU354" s="202"/>
      <c r="DV354" s="202"/>
      <c r="DW354" s="202"/>
      <c r="DX354" s="202"/>
      <c r="DY354" s="202"/>
      <c r="DZ354" s="202"/>
      <c r="EA354" s="202"/>
      <c r="EB354" s="202"/>
      <c r="EC354" s="202"/>
      <c r="ED354" s="202"/>
      <c r="EE354" s="202"/>
      <c r="EF354" s="202"/>
      <c r="EG354" s="202"/>
      <c r="EH354" s="202"/>
      <c r="EI354" s="202"/>
      <c r="EJ354" s="202"/>
      <c r="EK354" s="202"/>
      <c r="EL354" s="202"/>
      <c r="EM354" s="202"/>
      <c r="EN354" s="202"/>
      <c r="EO354" s="202"/>
      <c r="EP354" s="202"/>
      <c r="EQ354" s="202"/>
      <c r="ER354" s="202"/>
      <c r="ES354" s="202"/>
      <c r="ET354" s="202"/>
      <c r="EU354" s="202"/>
      <c r="EV354" s="202"/>
      <c r="EW354" s="202"/>
      <c r="EX354" s="202"/>
      <c r="EY354" s="202"/>
      <c r="EZ354" s="202"/>
      <c r="FA354" s="202"/>
      <c r="FB354" s="202"/>
      <c r="FC354" s="202"/>
      <c r="FD354" s="202"/>
      <c r="FE354" s="202"/>
      <c r="FF354" s="202"/>
      <c r="FG354" s="202"/>
      <c r="FH354" s="202"/>
      <c r="FI354" s="202"/>
      <c r="FJ354" s="202"/>
      <c r="FK354" s="202"/>
      <c r="FL354" s="202"/>
      <c r="FM354" s="202"/>
      <c r="FN354" s="202"/>
      <c r="FO354" s="202"/>
      <c r="FP354" s="202"/>
      <c r="FQ354" s="202"/>
      <c r="FR354" s="202"/>
      <c r="FS354" s="202"/>
      <c r="FT354" s="202"/>
      <c r="FU354" s="202"/>
      <c r="FV354" s="202"/>
      <c r="FW354" s="202"/>
      <c r="FX354" s="202"/>
      <c r="FY354" s="202"/>
      <c r="FZ354" s="202"/>
      <c r="GA354" s="202"/>
      <c r="GB354" s="202"/>
    </row>
    <row r="355" spans="1:184" x14ac:dyDescent="0.2">
      <c r="A355" s="205" t="str">
        <f t="shared" si="5"/>
        <v/>
      </c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  <c r="BF355" s="202"/>
      <c r="BG355" s="202"/>
      <c r="BH355" s="202"/>
      <c r="BI355" s="202"/>
      <c r="BJ355" s="202"/>
      <c r="BK355" s="202"/>
      <c r="BL355" s="202"/>
      <c r="BM355" s="202"/>
      <c r="BN355" s="202"/>
      <c r="BO355" s="202"/>
      <c r="BP355" s="202"/>
      <c r="BQ355" s="202"/>
      <c r="BR355" s="202"/>
      <c r="BS355" s="202"/>
      <c r="BT355" s="202"/>
      <c r="BU355" s="202"/>
      <c r="BV355" s="202"/>
      <c r="BW355" s="202"/>
      <c r="BX355" s="202"/>
      <c r="BY355" s="202"/>
      <c r="BZ355" s="202"/>
      <c r="CA355" s="202"/>
      <c r="CB355" s="202"/>
      <c r="CC355" s="202"/>
      <c r="CD355" s="202"/>
      <c r="CE355" s="202"/>
      <c r="CF355" s="202"/>
      <c r="CG355" s="202"/>
      <c r="CH355" s="202"/>
      <c r="CI355" s="202"/>
      <c r="CJ355" s="202"/>
      <c r="CK355" s="202"/>
      <c r="CL355" s="202"/>
      <c r="CM355" s="202"/>
      <c r="CN355" s="202"/>
      <c r="CO355" s="202"/>
      <c r="CP355" s="202"/>
      <c r="CQ355" s="202"/>
      <c r="CR355" s="202"/>
      <c r="CS355" s="202"/>
      <c r="CT355" s="202"/>
      <c r="CU355" s="202"/>
      <c r="CV355" s="202"/>
      <c r="CW355" s="202"/>
      <c r="CX355" s="202"/>
      <c r="CY355" s="202"/>
      <c r="CZ355" s="202"/>
      <c r="DA355" s="202"/>
      <c r="DB355" s="202"/>
      <c r="DC355" s="202"/>
      <c r="DD355" s="202"/>
      <c r="DE355" s="202"/>
      <c r="DF355" s="202"/>
      <c r="DG355" s="202"/>
      <c r="DH355" s="202"/>
      <c r="DI355" s="202"/>
      <c r="DJ355" s="202"/>
      <c r="DK355" s="202"/>
      <c r="DL355" s="202"/>
      <c r="DM355" s="202"/>
      <c r="DN355" s="202"/>
      <c r="DO355" s="202"/>
      <c r="DP355" s="202"/>
      <c r="DQ355" s="202"/>
      <c r="DR355" s="202"/>
      <c r="DS355" s="202"/>
      <c r="DT355" s="202"/>
      <c r="DU355" s="202"/>
      <c r="DV355" s="202"/>
      <c r="DW355" s="202"/>
      <c r="DX355" s="202"/>
      <c r="DY355" s="202"/>
      <c r="DZ355" s="202"/>
      <c r="EA355" s="202"/>
      <c r="EB355" s="202"/>
      <c r="EC355" s="202"/>
      <c r="ED355" s="202"/>
      <c r="EE355" s="202"/>
      <c r="EF355" s="202"/>
      <c r="EG355" s="202"/>
      <c r="EH355" s="202"/>
      <c r="EI355" s="202"/>
      <c r="EJ355" s="202"/>
      <c r="EK355" s="202"/>
      <c r="EL355" s="202"/>
      <c r="EM355" s="202"/>
      <c r="EN355" s="202"/>
      <c r="EO355" s="202"/>
      <c r="EP355" s="202"/>
      <c r="EQ355" s="202"/>
      <c r="ER355" s="202"/>
      <c r="ES355" s="202"/>
      <c r="ET355" s="202"/>
      <c r="EU355" s="202"/>
      <c r="EV355" s="202"/>
      <c r="EW355" s="202"/>
      <c r="EX355" s="202"/>
      <c r="EY355" s="202"/>
      <c r="EZ355" s="202"/>
      <c r="FA355" s="202"/>
      <c r="FB355" s="202"/>
      <c r="FC355" s="202"/>
      <c r="FD355" s="202"/>
      <c r="FE355" s="202"/>
      <c r="FF355" s="202"/>
      <c r="FG355" s="202"/>
      <c r="FH355" s="202"/>
      <c r="FI355" s="202"/>
      <c r="FJ355" s="202"/>
      <c r="FK355" s="202"/>
      <c r="FL355" s="202"/>
      <c r="FM355" s="202"/>
      <c r="FN355" s="202"/>
      <c r="FO355" s="202"/>
      <c r="FP355" s="202"/>
      <c r="FQ355" s="202"/>
      <c r="FR355" s="202"/>
      <c r="FS355" s="202"/>
      <c r="FT355" s="202"/>
      <c r="FU355" s="202"/>
      <c r="FV355" s="202"/>
      <c r="FW355" s="202"/>
      <c r="FX355" s="202"/>
      <c r="FY355" s="202"/>
      <c r="FZ355" s="202"/>
      <c r="GA355" s="202"/>
      <c r="GB355" s="202"/>
    </row>
    <row r="356" spans="1:184" x14ac:dyDescent="0.2">
      <c r="A356" s="205" t="str">
        <f t="shared" si="5"/>
        <v/>
      </c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  <c r="BF356" s="202"/>
      <c r="BG356" s="202"/>
      <c r="BH356" s="202"/>
      <c r="BI356" s="202"/>
      <c r="BJ356" s="202"/>
      <c r="BK356" s="202"/>
      <c r="BL356" s="202"/>
      <c r="BM356" s="202"/>
      <c r="BN356" s="202"/>
      <c r="BO356" s="202"/>
      <c r="BP356" s="202"/>
      <c r="BQ356" s="202"/>
      <c r="BR356" s="202"/>
      <c r="BS356" s="202"/>
      <c r="BT356" s="202"/>
      <c r="BU356" s="202"/>
      <c r="BV356" s="202"/>
      <c r="BW356" s="202"/>
      <c r="BX356" s="202"/>
      <c r="BY356" s="202"/>
      <c r="BZ356" s="202"/>
      <c r="CA356" s="202"/>
      <c r="CB356" s="202"/>
      <c r="CC356" s="202"/>
      <c r="CD356" s="202"/>
      <c r="CE356" s="202"/>
      <c r="CF356" s="202"/>
      <c r="CG356" s="202"/>
      <c r="CH356" s="202"/>
      <c r="CI356" s="202"/>
      <c r="CJ356" s="202"/>
      <c r="CK356" s="202"/>
      <c r="CL356" s="202"/>
      <c r="CM356" s="202"/>
      <c r="CN356" s="202"/>
      <c r="CO356" s="202"/>
      <c r="CP356" s="202"/>
      <c r="CQ356" s="202"/>
      <c r="CR356" s="202"/>
      <c r="CS356" s="202"/>
      <c r="CT356" s="202"/>
      <c r="CU356" s="202"/>
      <c r="CV356" s="202"/>
      <c r="CW356" s="202"/>
      <c r="CX356" s="202"/>
      <c r="CY356" s="202"/>
      <c r="CZ356" s="202"/>
      <c r="DA356" s="202"/>
      <c r="DB356" s="202"/>
      <c r="DC356" s="202"/>
      <c r="DD356" s="202"/>
      <c r="DE356" s="202"/>
      <c r="DF356" s="202"/>
      <c r="DG356" s="202"/>
      <c r="DH356" s="202"/>
      <c r="DI356" s="202"/>
      <c r="DJ356" s="202"/>
      <c r="DK356" s="202"/>
      <c r="DL356" s="202"/>
      <c r="DM356" s="202"/>
      <c r="DN356" s="202"/>
      <c r="DO356" s="202"/>
      <c r="DP356" s="202"/>
      <c r="DQ356" s="202"/>
      <c r="DR356" s="202"/>
      <c r="DS356" s="202"/>
      <c r="DT356" s="202"/>
      <c r="DU356" s="202"/>
      <c r="DV356" s="202"/>
      <c r="DW356" s="202"/>
      <c r="DX356" s="202"/>
      <c r="DY356" s="202"/>
      <c r="DZ356" s="202"/>
      <c r="EA356" s="202"/>
      <c r="EB356" s="202"/>
      <c r="EC356" s="202"/>
      <c r="ED356" s="202"/>
      <c r="EE356" s="202"/>
      <c r="EF356" s="202"/>
      <c r="EG356" s="202"/>
      <c r="EH356" s="202"/>
      <c r="EI356" s="202"/>
      <c r="EJ356" s="202"/>
      <c r="EK356" s="202"/>
      <c r="EL356" s="202"/>
      <c r="EM356" s="202"/>
      <c r="EN356" s="202"/>
      <c r="EO356" s="202"/>
      <c r="EP356" s="202"/>
      <c r="EQ356" s="202"/>
      <c r="ER356" s="202"/>
      <c r="ES356" s="202"/>
      <c r="ET356" s="202"/>
      <c r="EU356" s="202"/>
      <c r="EV356" s="202"/>
      <c r="EW356" s="202"/>
      <c r="EX356" s="202"/>
      <c r="EY356" s="202"/>
      <c r="EZ356" s="202"/>
      <c r="FA356" s="202"/>
      <c r="FB356" s="202"/>
      <c r="FC356" s="202"/>
      <c r="FD356" s="202"/>
      <c r="FE356" s="202"/>
      <c r="FF356" s="202"/>
      <c r="FG356" s="202"/>
      <c r="FH356" s="202"/>
      <c r="FI356" s="202"/>
      <c r="FJ356" s="202"/>
      <c r="FK356" s="202"/>
      <c r="FL356" s="202"/>
      <c r="FM356" s="202"/>
      <c r="FN356" s="202"/>
      <c r="FO356" s="202"/>
      <c r="FP356" s="202"/>
      <c r="FQ356" s="202"/>
      <c r="FR356" s="202"/>
      <c r="FS356" s="202"/>
      <c r="FT356" s="202"/>
      <c r="FU356" s="202"/>
      <c r="FV356" s="202"/>
      <c r="FW356" s="202"/>
      <c r="FX356" s="202"/>
      <c r="FY356" s="202"/>
      <c r="FZ356" s="202"/>
      <c r="GA356" s="202"/>
      <c r="GB356" s="202"/>
    </row>
    <row r="357" spans="1:184" x14ac:dyDescent="0.2">
      <c r="A357" s="205" t="str">
        <f t="shared" si="5"/>
        <v/>
      </c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  <c r="BF357" s="202"/>
      <c r="BG357" s="202"/>
      <c r="BH357" s="202"/>
      <c r="BI357" s="202"/>
      <c r="BJ357" s="202"/>
      <c r="BK357" s="202"/>
      <c r="BL357" s="202"/>
      <c r="BM357" s="202"/>
      <c r="BN357" s="202"/>
      <c r="BO357" s="202"/>
      <c r="BP357" s="202"/>
      <c r="BQ357" s="202"/>
      <c r="BR357" s="202"/>
      <c r="BS357" s="202"/>
      <c r="BT357" s="202"/>
      <c r="BU357" s="202"/>
      <c r="BV357" s="202"/>
      <c r="BW357" s="202"/>
      <c r="BX357" s="202"/>
      <c r="BY357" s="202"/>
      <c r="BZ357" s="202"/>
      <c r="CA357" s="202"/>
      <c r="CB357" s="202"/>
      <c r="CC357" s="202"/>
      <c r="CD357" s="202"/>
      <c r="CE357" s="202"/>
      <c r="CF357" s="202"/>
      <c r="CG357" s="202"/>
      <c r="CH357" s="202"/>
      <c r="CI357" s="202"/>
      <c r="CJ357" s="202"/>
      <c r="CK357" s="202"/>
      <c r="CL357" s="202"/>
      <c r="CM357" s="202"/>
      <c r="CN357" s="202"/>
      <c r="CO357" s="202"/>
      <c r="CP357" s="202"/>
      <c r="CQ357" s="202"/>
      <c r="CR357" s="202"/>
      <c r="CS357" s="202"/>
      <c r="CT357" s="202"/>
      <c r="CU357" s="202"/>
      <c r="CV357" s="202"/>
      <c r="CW357" s="202"/>
      <c r="CX357" s="202"/>
      <c r="CY357" s="202"/>
      <c r="CZ357" s="202"/>
      <c r="DA357" s="202"/>
      <c r="DB357" s="202"/>
      <c r="DC357" s="202"/>
      <c r="DD357" s="202"/>
      <c r="DE357" s="202"/>
      <c r="DF357" s="202"/>
      <c r="DG357" s="202"/>
      <c r="DH357" s="202"/>
      <c r="DI357" s="202"/>
      <c r="DJ357" s="202"/>
      <c r="DK357" s="202"/>
      <c r="DL357" s="202"/>
      <c r="DM357" s="202"/>
      <c r="DN357" s="202"/>
      <c r="DO357" s="202"/>
      <c r="DP357" s="202"/>
      <c r="DQ357" s="202"/>
      <c r="DR357" s="202"/>
      <c r="DS357" s="202"/>
      <c r="DT357" s="202"/>
      <c r="DU357" s="202"/>
      <c r="DV357" s="202"/>
      <c r="DW357" s="202"/>
      <c r="DX357" s="202"/>
      <c r="DY357" s="202"/>
      <c r="DZ357" s="202"/>
      <c r="EA357" s="202"/>
      <c r="EB357" s="202"/>
      <c r="EC357" s="202"/>
      <c r="ED357" s="202"/>
      <c r="EE357" s="202"/>
      <c r="EF357" s="202"/>
      <c r="EG357" s="202"/>
      <c r="EH357" s="202"/>
      <c r="EI357" s="202"/>
      <c r="EJ357" s="202"/>
      <c r="EK357" s="202"/>
      <c r="EL357" s="202"/>
      <c r="EM357" s="202"/>
      <c r="EN357" s="202"/>
      <c r="EO357" s="202"/>
      <c r="EP357" s="202"/>
      <c r="EQ357" s="202"/>
      <c r="ER357" s="202"/>
      <c r="ES357" s="202"/>
      <c r="ET357" s="202"/>
      <c r="EU357" s="202"/>
      <c r="EV357" s="202"/>
      <c r="EW357" s="202"/>
      <c r="EX357" s="202"/>
      <c r="EY357" s="202"/>
      <c r="EZ357" s="202"/>
      <c r="FA357" s="202"/>
      <c r="FB357" s="202"/>
      <c r="FC357" s="202"/>
      <c r="FD357" s="202"/>
      <c r="FE357" s="202"/>
      <c r="FF357" s="202"/>
      <c r="FG357" s="202"/>
      <c r="FH357" s="202"/>
      <c r="FI357" s="202"/>
      <c r="FJ357" s="202"/>
      <c r="FK357" s="202"/>
      <c r="FL357" s="202"/>
      <c r="FM357" s="202"/>
      <c r="FN357" s="202"/>
      <c r="FO357" s="202"/>
      <c r="FP357" s="202"/>
      <c r="FQ357" s="202"/>
      <c r="FR357" s="202"/>
      <c r="FS357" s="202"/>
      <c r="FT357" s="202"/>
      <c r="FU357" s="202"/>
      <c r="FV357" s="202"/>
      <c r="FW357" s="202"/>
      <c r="FX357" s="202"/>
      <c r="FY357" s="202"/>
      <c r="FZ357" s="202"/>
      <c r="GA357" s="202"/>
      <c r="GB357" s="202"/>
    </row>
    <row r="358" spans="1:184" x14ac:dyDescent="0.2">
      <c r="A358" s="205" t="str">
        <f t="shared" si="5"/>
        <v/>
      </c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  <c r="BF358" s="202"/>
      <c r="BG358" s="202"/>
      <c r="BH358" s="202"/>
      <c r="BI358" s="202"/>
      <c r="BJ358" s="202"/>
      <c r="BK358" s="202"/>
      <c r="BL358" s="202"/>
      <c r="BM358" s="202"/>
      <c r="BN358" s="202"/>
      <c r="BO358" s="202"/>
      <c r="BP358" s="202"/>
      <c r="BQ358" s="202"/>
      <c r="BR358" s="202"/>
      <c r="BS358" s="202"/>
      <c r="BT358" s="202"/>
      <c r="BU358" s="202"/>
      <c r="BV358" s="202"/>
      <c r="BW358" s="202"/>
      <c r="BX358" s="202"/>
      <c r="BY358" s="202"/>
      <c r="BZ358" s="202"/>
      <c r="CA358" s="202"/>
      <c r="CB358" s="202"/>
      <c r="CC358" s="202"/>
      <c r="CD358" s="202"/>
      <c r="CE358" s="202"/>
      <c r="CF358" s="202"/>
      <c r="CG358" s="202"/>
      <c r="CH358" s="202"/>
      <c r="CI358" s="202"/>
      <c r="CJ358" s="202"/>
      <c r="CK358" s="202"/>
      <c r="CL358" s="202"/>
      <c r="CM358" s="202"/>
      <c r="CN358" s="202"/>
      <c r="CO358" s="202"/>
      <c r="CP358" s="202"/>
      <c r="CQ358" s="202"/>
      <c r="CR358" s="202"/>
      <c r="CS358" s="202"/>
      <c r="CT358" s="202"/>
      <c r="CU358" s="202"/>
      <c r="CV358" s="202"/>
      <c r="CW358" s="202"/>
      <c r="CX358" s="202"/>
      <c r="CY358" s="202"/>
      <c r="CZ358" s="202"/>
      <c r="DA358" s="202"/>
      <c r="DB358" s="202"/>
      <c r="DC358" s="202"/>
      <c r="DD358" s="202"/>
      <c r="DE358" s="202"/>
      <c r="DF358" s="202"/>
      <c r="DG358" s="202"/>
      <c r="DH358" s="202"/>
      <c r="DI358" s="202"/>
      <c r="DJ358" s="202"/>
      <c r="DK358" s="202"/>
      <c r="DL358" s="202"/>
      <c r="DM358" s="202"/>
      <c r="DN358" s="202"/>
      <c r="DO358" s="202"/>
      <c r="DP358" s="202"/>
      <c r="DQ358" s="202"/>
      <c r="DR358" s="202"/>
      <c r="DS358" s="202"/>
      <c r="DT358" s="202"/>
      <c r="DU358" s="202"/>
      <c r="DV358" s="202"/>
      <c r="DW358" s="202"/>
      <c r="DX358" s="202"/>
      <c r="DY358" s="202"/>
      <c r="DZ358" s="202"/>
      <c r="EA358" s="202"/>
      <c r="EB358" s="202"/>
      <c r="EC358" s="202"/>
      <c r="ED358" s="202"/>
      <c r="EE358" s="202"/>
      <c r="EF358" s="202"/>
      <c r="EG358" s="202"/>
      <c r="EH358" s="202"/>
      <c r="EI358" s="202"/>
      <c r="EJ358" s="202"/>
      <c r="EK358" s="202"/>
      <c r="EL358" s="202"/>
      <c r="EM358" s="202"/>
      <c r="EN358" s="202"/>
      <c r="EO358" s="202"/>
      <c r="EP358" s="202"/>
      <c r="EQ358" s="202"/>
      <c r="ER358" s="202"/>
      <c r="ES358" s="202"/>
      <c r="ET358" s="202"/>
      <c r="EU358" s="202"/>
      <c r="EV358" s="202"/>
      <c r="EW358" s="202"/>
      <c r="EX358" s="202"/>
      <c r="EY358" s="202"/>
      <c r="EZ358" s="202"/>
      <c r="FA358" s="202"/>
      <c r="FB358" s="202"/>
      <c r="FC358" s="202"/>
      <c r="FD358" s="202"/>
      <c r="FE358" s="202"/>
      <c r="FF358" s="202"/>
      <c r="FG358" s="202"/>
      <c r="FH358" s="202"/>
      <c r="FI358" s="202"/>
      <c r="FJ358" s="202"/>
      <c r="FK358" s="202"/>
      <c r="FL358" s="202"/>
      <c r="FM358" s="202"/>
      <c r="FN358" s="202"/>
      <c r="FO358" s="202"/>
      <c r="FP358" s="202"/>
      <c r="FQ358" s="202"/>
      <c r="FR358" s="202"/>
      <c r="FS358" s="202"/>
      <c r="FT358" s="202"/>
      <c r="FU358" s="202"/>
      <c r="FV358" s="202"/>
      <c r="FW358" s="202"/>
      <c r="FX358" s="202"/>
      <c r="FY358" s="202"/>
      <c r="FZ358" s="202"/>
      <c r="GA358" s="202"/>
      <c r="GB358" s="202"/>
    </row>
    <row r="359" spans="1:184" x14ac:dyDescent="0.2">
      <c r="A359" s="205" t="str">
        <f t="shared" si="5"/>
        <v/>
      </c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  <c r="BF359" s="202"/>
      <c r="BG359" s="202"/>
      <c r="BH359" s="202"/>
      <c r="BI359" s="202"/>
      <c r="BJ359" s="202"/>
      <c r="BK359" s="202"/>
      <c r="BL359" s="202"/>
      <c r="BM359" s="202"/>
      <c r="BN359" s="202"/>
      <c r="BO359" s="202"/>
      <c r="BP359" s="202"/>
      <c r="BQ359" s="202"/>
      <c r="BR359" s="202"/>
      <c r="BS359" s="202"/>
      <c r="BT359" s="202"/>
      <c r="BU359" s="202"/>
      <c r="BV359" s="202"/>
      <c r="BW359" s="202"/>
      <c r="BX359" s="202"/>
      <c r="BY359" s="202"/>
      <c r="BZ359" s="202"/>
      <c r="CA359" s="202"/>
      <c r="CB359" s="202"/>
      <c r="CC359" s="202"/>
      <c r="CD359" s="202"/>
      <c r="CE359" s="202"/>
      <c r="CF359" s="202"/>
      <c r="CG359" s="202"/>
      <c r="CH359" s="202"/>
      <c r="CI359" s="202"/>
      <c r="CJ359" s="202"/>
      <c r="CK359" s="202"/>
      <c r="CL359" s="202"/>
      <c r="CM359" s="202"/>
      <c r="CN359" s="202"/>
      <c r="CO359" s="202"/>
      <c r="CP359" s="202"/>
      <c r="CQ359" s="202"/>
      <c r="CR359" s="202"/>
      <c r="CS359" s="202"/>
      <c r="CT359" s="202"/>
      <c r="CU359" s="202"/>
      <c r="CV359" s="202"/>
      <c r="CW359" s="202"/>
      <c r="CX359" s="202"/>
      <c r="CY359" s="202"/>
      <c r="CZ359" s="202"/>
      <c r="DA359" s="202"/>
      <c r="DB359" s="202"/>
      <c r="DC359" s="202"/>
      <c r="DD359" s="202"/>
      <c r="DE359" s="202"/>
      <c r="DF359" s="202"/>
      <c r="DG359" s="202"/>
      <c r="DH359" s="202"/>
      <c r="DI359" s="202"/>
      <c r="DJ359" s="202"/>
      <c r="DK359" s="202"/>
      <c r="DL359" s="202"/>
      <c r="DM359" s="202"/>
      <c r="DN359" s="202"/>
      <c r="DO359" s="202"/>
      <c r="DP359" s="202"/>
      <c r="DQ359" s="202"/>
      <c r="DR359" s="202"/>
      <c r="DS359" s="202"/>
      <c r="DT359" s="202"/>
      <c r="DU359" s="202"/>
      <c r="DV359" s="202"/>
      <c r="DW359" s="202"/>
      <c r="DX359" s="202"/>
      <c r="DY359" s="202"/>
      <c r="DZ359" s="202"/>
      <c r="EA359" s="202"/>
      <c r="EB359" s="202"/>
      <c r="EC359" s="202"/>
      <c r="ED359" s="202"/>
      <c r="EE359" s="202"/>
      <c r="EF359" s="202"/>
      <c r="EG359" s="202"/>
      <c r="EH359" s="202"/>
      <c r="EI359" s="202"/>
      <c r="EJ359" s="202"/>
      <c r="EK359" s="202"/>
      <c r="EL359" s="202"/>
      <c r="EM359" s="202"/>
      <c r="EN359" s="202"/>
      <c r="EO359" s="202"/>
      <c r="EP359" s="202"/>
      <c r="EQ359" s="202"/>
      <c r="ER359" s="202"/>
      <c r="ES359" s="202"/>
      <c r="ET359" s="202"/>
      <c r="EU359" s="202"/>
      <c r="EV359" s="202"/>
      <c r="EW359" s="202"/>
      <c r="EX359" s="202"/>
      <c r="EY359" s="202"/>
      <c r="EZ359" s="202"/>
      <c r="FA359" s="202"/>
      <c r="FB359" s="202"/>
      <c r="FC359" s="202"/>
      <c r="FD359" s="202"/>
      <c r="FE359" s="202"/>
      <c r="FF359" s="202"/>
      <c r="FG359" s="202"/>
      <c r="FH359" s="202"/>
      <c r="FI359" s="202"/>
      <c r="FJ359" s="202"/>
      <c r="FK359" s="202"/>
      <c r="FL359" s="202"/>
      <c r="FM359" s="202"/>
      <c r="FN359" s="202"/>
      <c r="FO359" s="202"/>
      <c r="FP359" s="202"/>
      <c r="FQ359" s="202"/>
      <c r="FR359" s="202"/>
      <c r="FS359" s="202"/>
      <c r="FT359" s="202"/>
      <c r="FU359" s="202"/>
      <c r="FV359" s="202"/>
      <c r="FW359" s="202"/>
      <c r="FX359" s="202"/>
      <c r="FY359" s="202"/>
      <c r="FZ359" s="202"/>
      <c r="GA359" s="202"/>
      <c r="GB359" s="202"/>
    </row>
    <row r="360" spans="1:184" x14ac:dyDescent="0.2">
      <c r="A360" s="205" t="str">
        <f t="shared" si="5"/>
        <v/>
      </c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  <c r="BF360" s="202"/>
      <c r="BG360" s="202"/>
      <c r="BH360" s="202"/>
      <c r="BI360" s="202"/>
      <c r="BJ360" s="202"/>
      <c r="BK360" s="202"/>
      <c r="BL360" s="202"/>
      <c r="BM360" s="202"/>
      <c r="BN360" s="202"/>
      <c r="BO360" s="202"/>
      <c r="BP360" s="202"/>
      <c r="BQ360" s="202"/>
      <c r="BR360" s="202"/>
      <c r="BS360" s="202"/>
      <c r="BT360" s="202"/>
      <c r="BU360" s="202"/>
      <c r="BV360" s="202"/>
      <c r="BW360" s="202"/>
      <c r="BX360" s="202"/>
      <c r="BY360" s="202"/>
      <c r="BZ360" s="202"/>
      <c r="CA360" s="202"/>
      <c r="CB360" s="202"/>
      <c r="CC360" s="202"/>
      <c r="CD360" s="202"/>
      <c r="CE360" s="202"/>
      <c r="CF360" s="202"/>
      <c r="CG360" s="202"/>
      <c r="CH360" s="202"/>
      <c r="CI360" s="202"/>
      <c r="CJ360" s="202"/>
      <c r="CK360" s="202"/>
      <c r="CL360" s="202"/>
      <c r="CM360" s="202"/>
      <c r="CN360" s="202"/>
      <c r="CO360" s="202"/>
      <c r="CP360" s="202"/>
      <c r="CQ360" s="202"/>
      <c r="CR360" s="202"/>
      <c r="CS360" s="202"/>
      <c r="CT360" s="202"/>
      <c r="CU360" s="202"/>
      <c r="CV360" s="202"/>
      <c r="CW360" s="202"/>
      <c r="CX360" s="202"/>
      <c r="CY360" s="202"/>
      <c r="CZ360" s="202"/>
      <c r="DA360" s="202"/>
      <c r="DB360" s="202"/>
      <c r="DC360" s="202"/>
      <c r="DD360" s="202"/>
      <c r="DE360" s="202"/>
      <c r="DF360" s="202"/>
      <c r="DG360" s="202"/>
      <c r="DH360" s="202"/>
      <c r="DI360" s="202"/>
      <c r="DJ360" s="202"/>
      <c r="DK360" s="202"/>
      <c r="DL360" s="202"/>
      <c r="DM360" s="202"/>
      <c r="DN360" s="202"/>
      <c r="DO360" s="202"/>
      <c r="DP360" s="202"/>
      <c r="DQ360" s="202"/>
      <c r="DR360" s="202"/>
      <c r="DS360" s="202"/>
      <c r="DT360" s="202"/>
      <c r="DU360" s="202"/>
      <c r="DV360" s="202"/>
      <c r="DW360" s="202"/>
      <c r="DX360" s="202"/>
      <c r="DY360" s="202"/>
      <c r="DZ360" s="202"/>
      <c r="EA360" s="202"/>
      <c r="EB360" s="202"/>
      <c r="EC360" s="202"/>
      <c r="ED360" s="202"/>
      <c r="EE360" s="202"/>
      <c r="EF360" s="202"/>
      <c r="EG360" s="202"/>
      <c r="EH360" s="202"/>
      <c r="EI360" s="202"/>
      <c r="EJ360" s="202"/>
      <c r="EK360" s="202"/>
      <c r="EL360" s="202"/>
      <c r="EM360" s="202"/>
      <c r="EN360" s="202"/>
      <c r="EO360" s="202"/>
      <c r="EP360" s="202"/>
      <c r="EQ360" s="202"/>
      <c r="ER360" s="202"/>
      <c r="ES360" s="202"/>
      <c r="ET360" s="202"/>
      <c r="EU360" s="202"/>
      <c r="EV360" s="202"/>
      <c r="EW360" s="202"/>
      <c r="EX360" s="202"/>
      <c r="EY360" s="202"/>
      <c r="EZ360" s="202"/>
      <c r="FA360" s="202"/>
      <c r="FB360" s="202"/>
      <c r="FC360" s="202"/>
      <c r="FD360" s="202"/>
      <c r="FE360" s="202"/>
      <c r="FF360" s="202"/>
      <c r="FG360" s="202"/>
      <c r="FH360" s="202"/>
      <c r="FI360" s="202"/>
      <c r="FJ360" s="202"/>
      <c r="FK360" s="202"/>
      <c r="FL360" s="202"/>
      <c r="FM360" s="202"/>
      <c r="FN360" s="202"/>
      <c r="FO360" s="202"/>
      <c r="FP360" s="202"/>
      <c r="FQ360" s="202"/>
      <c r="FR360" s="202"/>
      <c r="FS360" s="202"/>
      <c r="FT360" s="202"/>
      <c r="FU360" s="202"/>
      <c r="FV360" s="202"/>
      <c r="FW360" s="202"/>
      <c r="FX360" s="202"/>
      <c r="FY360" s="202"/>
      <c r="FZ360" s="202"/>
      <c r="GA360" s="202"/>
      <c r="GB360" s="202"/>
    </row>
    <row r="361" spans="1:184" x14ac:dyDescent="0.2">
      <c r="A361" s="205" t="str">
        <f t="shared" si="5"/>
        <v/>
      </c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  <c r="BF361" s="202"/>
      <c r="BG361" s="202"/>
      <c r="BH361" s="202"/>
      <c r="BI361" s="202"/>
      <c r="BJ361" s="202"/>
      <c r="BK361" s="202"/>
      <c r="BL361" s="202"/>
      <c r="BM361" s="202"/>
      <c r="BN361" s="202"/>
      <c r="BO361" s="202"/>
      <c r="BP361" s="202"/>
      <c r="BQ361" s="202"/>
      <c r="BR361" s="202"/>
      <c r="BS361" s="202"/>
      <c r="BT361" s="202"/>
      <c r="BU361" s="202"/>
      <c r="BV361" s="202"/>
      <c r="BW361" s="202"/>
      <c r="BX361" s="202"/>
      <c r="BY361" s="202"/>
      <c r="BZ361" s="202"/>
      <c r="CA361" s="202"/>
      <c r="CB361" s="202"/>
      <c r="CC361" s="202"/>
      <c r="CD361" s="202"/>
      <c r="CE361" s="202"/>
      <c r="CF361" s="202"/>
      <c r="CG361" s="202"/>
      <c r="CH361" s="202"/>
      <c r="CI361" s="202"/>
      <c r="CJ361" s="202"/>
      <c r="CK361" s="202"/>
      <c r="CL361" s="202"/>
      <c r="CM361" s="202"/>
      <c r="CN361" s="202"/>
      <c r="CO361" s="202"/>
      <c r="CP361" s="202"/>
      <c r="CQ361" s="202"/>
      <c r="CR361" s="202"/>
      <c r="CS361" s="202"/>
      <c r="CT361" s="202"/>
      <c r="CU361" s="202"/>
      <c r="CV361" s="202"/>
      <c r="CW361" s="202"/>
      <c r="CX361" s="202"/>
      <c r="CY361" s="202"/>
      <c r="CZ361" s="202"/>
      <c r="DA361" s="202"/>
      <c r="DB361" s="202"/>
      <c r="DC361" s="202"/>
      <c r="DD361" s="202"/>
      <c r="DE361" s="202"/>
      <c r="DF361" s="202"/>
      <c r="DG361" s="202"/>
      <c r="DH361" s="202"/>
      <c r="DI361" s="202"/>
      <c r="DJ361" s="202"/>
      <c r="DK361" s="202"/>
      <c r="DL361" s="202"/>
      <c r="DM361" s="202"/>
      <c r="DN361" s="202"/>
      <c r="DO361" s="202"/>
      <c r="DP361" s="202"/>
      <c r="DQ361" s="202"/>
      <c r="DR361" s="202"/>
      <c r="DS361" s="202"/>
      <c r="DT361" s="202"/>
      <c r="DU361" s="202"/>
      <c r="DV361" s="202"/>
      <c r="DW361" s="202"/>
      <c r="DX361" s="202"/>
      <c r="DY361" s="202"/>
      <c r="DZ361" s="202"/>
      <c r="EA361" s="202"/>
      <c r="EB361" s="202"/>
      <c r="EC361" s="202"/>
      <c r="ED361" s="202"/>
      <c r="EE361" s="202"/>
      <c r="EF361" s="202"/>
      <c r="EG361" s="202"/>
      <c r="EH361" s="202"/>
      <c r="EI361" s="202"/>
      <c r="EJ361" s="202"/>
      <c r="EK361" s="202"/>
      <c r="EL361" s="202"/>
      <c r="EM361" s="202"/>
      <c r="EN361" s="202"/>
      <c r="EO361" s="202"/>
      <c r="EP361" s="202"/>
      <c r="EQ361" s="202"/>
      <c r="ER361" s="202"/>
      <c r="ES361" s="202"/>
      <c r="ET361" s="202"/>
      <c r="EU361" s="202"/>
      <c r="EV361" s="202"/>
      <c r="EW361" s="202"/>
      <c r="EX361" s="202"/>
      <c r="EY361" s="202"/>
      <c r="EZ361" s="202"/>
      <c r="FA361" s="202"/>
      <c r="FB361" s="202"/>
      <c r="FC361" s="202"/>
      <c r="FD361" s="202"/>
      <c r="FE361" s="202"/>
      <c r="FF361" s="202"/>
      <c r="FG361" s="202"/>
      <c r="FH361" s="202"/>
      <c r="FI361" s="202"/>
      <c r="FJ361" s="202"/>
      <c r="FK361" s="202"/>
      <c r="FL361" s="202"/>
      <c r="FM361" s="202"/>
      <c r="FN361" s="202"/>
      <c r="FO361" s="202"/>
      <c r="FP361" s="202"/>
      <c r="FQ361" s="202"/>
      <c r="FR361" s="202"/>
      <c r="FS361" s="202"/>
      <c r="FT361" s="202"/>
      <c r="FU361" s="202"/>
      <c r="FV361" s="202"/>
      <c r="FW361" s="202"/>
      <c r="FX361" s="202"/>
      <c r="FY361" s="202"/>
      <c r="FZ361" s="202"/>
      <c r="GA361" s="202"/>
      <c r="GB361" s="202"/>
    </row>
    <row r="362" spans="1:184" x14ac:dyDescent="0.2">
      <c r="A362" s="205" t="str">
        <f t="shared" si="5"/>
        <v/>
      </c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  <c r="BF362" s="202"/>
      <c r="BG362" s="202"/>
      <c r="BH362" s="202"/>
      <c r="BI362" s="202"/>
      <c r="BJ362" s="202"/>
      <c r="BK362" s="202"/>
      <c r="BL362" s="202"/>
      <c r="BM362" s="202"/>
      <c r="BN362" s="202"/>
      <c r="BO362" s="202"/>
      <c r="BP362" s="202"/>
      <c r="BQ362" s="202"/>
      <c r="BR362" s="202"/>
      <c r="BS362" s="202"/>
      <c r="BT362" s="202"/>
      <c r="BU362" s="202"/>
      <c r="BV362" s="202"/>
      <c r="BW362" s="202"/>
      <c r="BX362" s="202"/>
      <c r="BY362" s="202"/>
      <c r="BZ362" s="202"/>
      <c r="CA362" s="202"/>
      <c r="CB362" s="202"/>
      <c r="CC362" s="202"/>
      <c r="CD362" s="202"/>
      <c r="CE362" s="202"/>
      <c r="CF362" s="202"/>
      <c r="CG362" s="202"/>
      <c r="CH362" s="202"/>
      <c r="CI362" s="202"/>
      <c r="CJ362" s="202"/>
      <c r="CK362" s="202"/>
      <c r="CL362" s="202"/>
      <c r="CM362" s="202"/>
      <c r="CN362" s="202"/>
      <c r="CO362" s="202"/>
      <c r="CP362" s="202"/>
      <c r="CQ362" s="202"/>
      <c r="CR362" s="202"/>
      <c r="CS362" s="202"/>
      <c r="CT362" s="202"/>
      <c r="CU362" s="202"/>
      <c r="CV362" s="202"/>
      <c r="CW362" s="202"/>
      <c r="CX362" s="202"/>
      <c r="CY362" s="202"/>
      <c r="CZ362" s="202"/>
      <c r="DA362" s="202"/>
      <c r="DB362" s="202"/>
      <c r="DC362" s="202"/>
      <c r="DD362" s="202"/>
      <c r="DE362" s="202"/>
      <c r="DF362" s="202"/>
      <c r="DG362" s="202"/>
      <c r="DH362" s="202"/>
      <c r="DI362" s="202"/>
      <c r="DJ362" s="202"/>
      <c r="DK362" s="202"/>
      <c r="DL362" s="202"/>
      <c r="DM362" s="202"/>
      <c r="DN362" s="202"/>
      <c r="DO362" s="202"/>
      <c r="DP362" s="202"/>
      <c r="DQ362" s="202"/>
      <c r="DR362" s="202"/>
      <c r="DS362" s="202"/>
      <c r="DT362" s="202"/>
      <c r="DU362" s="202"/>
      <c r="DV362" s="202"/>
      <c r="DW362" s="202"/>
      <c r="DX362" s="202"/>
      <c r="DY362" s="202"/>
      <c r="DZ362" s="202"/>
      <c r="EA362" s="202"/>
      <c r="EB362" s="202"/>
      <c r="EC362" s="202"/>
      <c r="ED362" s="202"/>
      <c r="EE362" s="202"/>
      <c r="EF362" s="202"/>
      <c r="EG362" s="202"/>
      <c r="EH362" s="202"/>
      <c r="EI362" s="202"/>
      <c r="EJ362" s="202"/>
      <c r="EK362" s="202"/>
      <c r="EL362" s="202"/>
      <c r="EM362" s="202"/>
      <c r="EN362" s="202"/>
      <c r="EO362" s="202"/>
      <c r="EP362" s="202"/>
      <c r="EQ362" s="202"/>
      <c r="ER362" s="202"/>
      <c r="ES362" s="202"/>
      <c r="ET362" s="202"/>
      <c r="EU362" s="202"/>
      <c r="EV362" s="202"/>
      <c r="EW362" s="202"/>
      <c r="EX362" s="202"/>
      <c r="EY362" s="202"/>
      <c r="EZ362" s="202"/>
      <c r="FA362" s="202"/>
      <c r="FB362" s="202"/>
      <c r="FC362" s="202"/>
      <c r="FD362" s="202"/>
      <c r="FE362" s="202"/>
      <c r="FF362" s="202"/>
      <c r="FG362" s="202"/>
      <c r="FH362" s="202"/>
      <c r="FI362" s="202"/>
      <c r="FJ362" s="202"/>
      <c r="FK362" s="202"/>
      <c r="FL362" s="202"/>
      <c r="FM362" s="202"/>
      <c r="FN362" s="202"/>
      <c r="FO362" s="202"/>
      <c r="FP362" s="202"/>
      <c r="FQ362" s="202"/>
      <c r="FR362" s="202"/>
      <c r="FS362" s="202"/>
      <c r="FT362" s="202"/>
      <c r="FU362" s="202"/>
      <c r="FV362" s="202"/>
      <c r="FW362" s="202"/>
      <c r="FX362" s="202"/>
      <c r="FY362" s="202"/>
      <c r="FZ362" s="202"/>
      <c r="GA362" s="202"/>
      <c r="GB362" s="202"/>
    </row>
    <row r="363" spans="1:184" x14ac:dyDescent="0.2">
      <c r="A363" s="205" t="str">
        <f t="shared" si="5"/>
        <v/>
      </c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  <c r="BF363" s="202"/>
      <c r="BG363" s="202"/>
      <c r="BH363" s="202"/>
      <c r="BI363" s="202"/>
      <c r="BJ363" s="202"/>
      <c r="BK363" s="202"/>
      <c r="BL363" s="202"/>
      <c r="BM363" s="202"/>
      <c r="BN363" s="202"/>
      <c r="BO363" s="202"/>
      <c r="BP363" s="202"/>
      <c r="BQ363" s="202"/>
      <c r="BR363" s="202"/>
      <c r="BS363" s="202"/>
      <c r="BT363" s="202"/>
      <c r="BU363" s="202"/>
      <c r="BV363" s="202"/>
      <c r="BW363" s="202"/>
      <c r="BX363" s="202"/>
      <c r="BY363" s="202"/>
      <c r="BZ363" s="202"/>
      <c r="CA363" s="202"/>
      <c r="CB363" s="202"/>
      <c r="CC363" s="202"/>
      <c r="CD363" s="202"/>
      <c r="CE363" s="202"/>
      <c r="CF363" s="202"/>
      <c r="CG363" s="202"/>
      <c r="CH363" s="202"/>
      <c r="CI363" s="202"/>
      <c r="CJ363" s="202"/>
      <c r="CK363" s="202"/>
      <c r="CL363" s="202"/>
      <c r="CM363" s="202"/>
      <c r="CN363" s="202"/>
      <c r="CO363" s="202"/>
      <c r="CP363" s="202"/>
      <c r="CQ363" s="202"/>
      <c r="CR363" s="202"/>
      <c r="CS363" s="202"/>
      <c r="CT363" s="202"/>
      <c r="CU363" s="202"/>
      <c r="CV363" s="202"/>
      <c r="CW363" s="202"/>
      <c r="CX363" s="202"/>
      <c r="CY363" s="202"/>
      <c r="CZ363" s="202"/>
      <c r="DA363" s="202"/>
      <c r="DB363" s="202"/>
      <c r="DC363" s="202"/>
      <c r="DD363" s="202"/>
      <c r="DE363" s="202"/>
      <c r="DF363" s="202"/>
      <c r="DG363" s="202"/>
      <c r="DH363" s="202"/>
      <c r="DI363" s="202"/>
      <c r="DJ363" s="202"/>
      <c r="DK363" s="202"/>
      <c r="DL363" s="202"/>
      <c r="DM363" s="202"/>
      <c r="DN363" s="202"/>
      <c r="DO363" s="202"/>
      <c r="DP363" s="202"/>
      <c r="DQ363" s="202"/>
      <c r="DR363" s="202"/>
      <c r="DS363" s="202"/>
      <c r="DT363" s="202"/>
      <c r="DU363" s="202"/>
      <c r="DV363" s="202"/>
      <c r="DW363" s="202"/>
      <c r="DX363" s="202"/>
      <c r="DY363" s="202"/>
      <c r="DZ363" s="202"/>
      <c r="EA363" s="202"/>
      <c r="EB363" s="202"/>
      <c r="EC363" s="202"/>
      <c r="ED363" s="202"/>
      <c r="EE363" s="202"/>
      <c r="EF363" s="202"/>
      <c r="EG363" s="202"/>
      <c r="EH363" s="202"/>
      <c r="EI363" s="202"/>
      <c r="EJ363" s="202"/>
      <c r="EK363" s="202"/>
      <c r="EL363" s="202"/>
      <c r="EM363" s="202"/>
      <c r="EN363" s="202"/>
      <c r="EO363" s="202"/>
      <c r="EP363" s="202"/>
      <c r="EQ363" s="202"/>
      <c r="ER363" s="202"/>
      <c r="ES363" s="202"/>
      <c r="ET363" s="202"/>
      <c r="EU363" s="202"/>
      <c r="EV363" s="202"/>
      <c r="EW363" s="202"/>
      <c r="EX363" s="202"/>
      <c r="EY363" s="202"/>
      <c r="EZ363" s="202"/>
      <c r="FA363" s="202"/>
      <c r="FB363" s="202"/>
      <c r="FC363" s="202"/>
      <c r="FD363" s="202"/>
      <c r="FE363" s="202"/>
      <c r="FF363" s="202"/>
      <c r="FG363" s="202"/>
      <c r="FH363" s="202"/>
      <c r="FI363" s="202"/>
      <c r="FJ363" s="202"/>
      <c r="FK363" s="202"/>
      <c r="FL363" s="202"/>
      <c r="FM363" s="202"/>
      <c r="FN363" s="202"/>
      <c r="FO363" s="202"/>
      <c r="FP363" s="202"/>
      <c r="FQ363" s="202"/>
      <c r="FR363" s="202"/>
      <c r="FS363" s="202"/>
      <c r="FT363" s="202"/>
      <c r="FU363" s="202"/>
      <c r="FV363" s="202"/>
      <c r="FW363" s="202"/>
      <c r="FX363" s="202"/>
      <c r="FY363" s="202"/>
      <c r="FZ363" s="202"/>
      <c r="GA363" s="202"/>
      <c r="GB363" s="202"/>
    </row>
    <row r="364" spans="1:184" x14ac:dyDescent="0.2">
      <c r="A364" s="205" t="str">
        <f t="shared" si="5"/>
        <v/>
      </c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  <c r="BF364" s="202"/>
      <c r="BG364" s="202"/>
      <c r="BH364" s="202"/>
      <c r="BI364" s="202"/>
      <c r="BJ364" s="202"/>
      <c r="BK364" s="202"/>
      <c r="BL364" s="202"/>
      <c r="BM364" s="202"/>
      <c r="BN364" s="202"/>
      <c r="BO364" s="202"/>
      <c r="BP364" s="202"/>
      <c r="BQ364" s="202"/>
      <c r="BR364" s="202"/>
      <c r="BS364" s="202"/>
      <c r="BT364" s="202"/>
      <c r="BU364" s="202"/>
      <c r="BV364" s="202"/>
      <c r="BW364" s="202"/>
      <c r="BX364" s="202"/>
      <c r="BY364" s="202"/>
      <c r="BZ364" s="202"/>
      <c r="CA364" s="202"/>
      <c r="CB364" s="202"/>
      <c r="CC364" s="202"/>
      <c r="CD364" s="202"/>
      <c r="CE364" s="202"/>
      <c r="CF364" s="202"/>
      <c r="CG364" s="202"/>
      <c r="CH364" s="202"/>
      <c r="CI364" s="202"/>
      <c r="CJ364" s="202"/>
      <c r="CK364" s="202"/>
      <c r="CL364" s="202"/>
      <c r="CM364" s="202"/>
      <c r="CN364" s="202"/>
      <c r="CO364" s="202"/>
      <c r="CP364" s="202"/>
      <c r="CQ364" s="202"/>
      <c r="CR364" s="202"/>
      <c r="CS364" s="202"/>
      <c r="CT364" s="202"/>
      <c r="CU364" s="202"/>
      <c r="CV364" s="202"/>
      <c r="CW364" s="202"/>
      <c r="CX364" s="202"/>
      <c r="CY364" s="202"/>
      <c r="CZ364" s="202"/>
      <c r="DA364" s="202"/>
      <c r="DB364" s="202"/>
      <c r="DC364" s="202"/>
      <c r="DD364" s="202"/>
      <c r="DE364" s="202"/>
      <c r="DF364" s="202"/>
      <c r="DG364" s="202"/>
      <c r="DH364" s="202"/>
      <c r="DI364" s="202"/>
      <c r="DJ364" s="202"/>
      <c r="DK364" s="202"/>
      <c r="DL364" s="202"/>
      <c r="DM364" s="202"/>
      <c r="DN364" s="202"/>
      <c r="DO364" s="202"/>
      <c r="DP364" s="202"/>
      <c r="DQ364" s="202"/>
      <c r="DR364" s="202"/>
      <c r="DS364" s="202"/>
      <c r="DT364" s="202"/>
      <c r="DU364" s="202"/>
      <c r="DV364" s="202"/>
      <c r="DW364" s="202"/>
      <c r="DX364" s="202"/>
      <c r="DY364" s="202"/>
      <c r="DZ364" s="202"/>
      <c r="EA364" s="202"/>
      <c r="EB364" s="202"/>
      <c r="EC364" s="202"/>
      <c r="ED364" s="202"/>
      <c r="EE364" s="202"/>
      <c r="EF364" s="202"/>
      <c r="EG364" s="202"/>
      <c r="EH364" s="202"/>
      <c r="EI364" s="202"/>
      <c r="EJ364" s="202"/>
      <c r="EK364" s="202"/>
      <c r="EL364" s="202"/>
      <c r="EM364" s="202"/>
      <c r="EN364" s="202"/>
      <c r="EO364" s="202"/>
      <c r="EP364" s="202"/>
      <c r="EQ364" s="202"/>
      <c r="ER364" s="202"/>
      <c r="ES364" s="202"/>
      <c r="ET364" s="202"/>
      <c r="EU364" s="202"/>
      <c r="EV364" s="202"/>
      <c r="EW364" s="202"/>
      <c r="EX364" s="202"/>
      <c r="EY364" s="202"/>
      <c r="EZ364" s="202"/>
      <c r="FA364" s="202"/>
      <c r="FB364" s="202"/>
      <c r="FC364" s="202"/>
      <c r="FD364" s="202"/>
      <c r="FE364" s="202"/>
      <c r="FF364" s="202"/>
      <c r="FG364" s="202"/>
      <c r="FH364" s="202"/>
      <c r="FI364" s="202"/>
      <c r="FJ364" s="202"/>
      <c r="FK364" s="202"/>
      <c r="FL364" s="202"/>
      <c r="FM364" s="202"/>
      <c r="FN364" s="202"/>
      <c r="FO364" s="202"/>
      <c r="FP364" s="202"/>
      <c r="FQ364" s="202"/>
      <c r="FR364" s="202"/>
      <c r="FS364" s="202"/>
      <c r="FT364" s="202"/>
      <c r="FU364" s="202"/>
      <c r="FV364" s="202"/>
      <c r="FW364" s="202"/>
      <c r="FX364" s="202"/>
      <c r="FY364" s="202"/>
      <c r="FZ364" s="202"/>
      <c r="GA364" s="202"/>
      <c r="GB364" s="202"/>
    </row>
    <row r="365" spans="1:184" x14ac:dyDescent="0.2">
      <c r="A365" s="205" t="str">
        <f t="shared" si="5"/>
        <v/>
      </c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  <c r="BF365" s="202"/>
      <c r="BG365" s="202"/>
      <c r="BH365" s="202"/>
      <c r="BI365" s="202"/>
      <c r="BJ365" s="202"/>
      <c r="BK365" s="202"/>
      <c r="BL365" s="202"/>
      <c r="BM365" s="202"/>
      <c r="BN365" s="202"/>
      <c r="BO365" s="202"/>
      <c r="BP365" s="202"/>
      <c r="BQ365" s="202"/>
      <c r="BR365" s="202"/>
      <c r="BS365" s="202"/>
      <c r="BT365" s="202"/>
      <c r="BU365" s="202"/>
      <c r="BV365" s="202"/>
      <c r="BW365" s="202"/>
      <c r="BX365" s="202"/>
      <c r="BY365" s="202"/>
      <c r="BZ365" s="202"/>
      <c r="CA365" s="202"/>
      <c r="CB365" s="202"/>
      <c r="CC365" s="202"/>
      <c r="CD365" s="202"/>
      <c r="CE365" s="202"/>
      <c r="CF365" s="202"/>
      <c r="CG365" s="202"/>
      <c r="CH365" s="202"/>
      <c r="CI365" s="202"/>
      <c r="CJ365" s="202"/>
      <c r="CK365" s="202"/>
      <c r="CL365" s="202"/>
      <c r="CM365" s="202"/>
      <c r="CN365" s="202"/>
      <c r="CO365" s="202"/>
      <c r="CP365" s="202"/>
      <c r="CQ365" s="202"/>
      <c r="CR365" s="202"/>
      <c r="CS365" s="202"/>
      <c r="CT365" s="202"/>
      <c r="CU365" s="202"/>
      <c r="CV365" s="202"/>
      <c r="CW365" s="202"/>
      <c r="CX365" s="202"/>
      <c r="CY365" s="202"/>
      <c r="CZ365" s="202"/>
      <c r="DA365" s="202"/>
      <c r="DB365" s="202"/>
      <c r="DC365" s="202"/>
      <c r="DD365" s="202"/>
      <c r="DE365" s="202"/>
      <c r="DF365" s="202"/>
      <c r="DG365" s="202"/>
      <c r="DH365" s="202"/>
      <c r="DI365" s="202"/>
      <c r="DJ365" s="202"/>
      <c r="DK365" s="202"/>
      <c r="DL365" s="202"/>
      <c r="DM365" s="202"/>
      <c r="DN365" s="202"/>
      <c r="DO365" s="202"/>
      <c r="DP365" s="202"/>
      <c r="DQ365" s="202"/>
      <c r="DR365" s="202"/>
      <c r="DS365" s="202"/>
      <c r="DT365" s="202"/>
      <c r="DU365" s="202"/>
      <c r="DV365" s="202"/>
      <c r="DW365" s="202"/>
      <c r="DX365" s="202"/>
      <c r="DY365" s="202"/>
      <c r="DZ365" s="202"/>
      <c r="EA365" s="202"/>
      <c r="EB365" s="202"/>
      <c r="EC365" s="202"/>
      <c r="ED365" s="202"/>
      <c r="EE365" s="202"/>
      <c r="EF365" s="202"/>
      <c r="EG365" s="202"/>
      <c r="EH365" s="202"/>
      <c r="EI365" s="202"/>
      <c r="EJ365" s="202"/>
      <c r="EK365" s="202"/>
      <c r="EL365" s="202"/>
      <c r="EM365" s="202"/>
      <c r="EN365" s="202"/>
      <c r="EO365" s="202"/>
      <c r="EP365" s="202"/>
      <c r="EQ365" s="202"/>
      <c r="ER365" s="202"/>
      <c r="ES365" s="202"/>
      <c r="ET365" s="202"/>
      <c r="EU365" s="202"/>
      <c r="EV365" s="202"/>
      <c r="EW365" s="202"/>
      <c r="EX365" s="202"/>
      <c r="EY365" s="202"/>
      <c r="EZ365" s="202"/>
      <c r="FA365" s="202"/>
      <c r="FB365" s="202"/>
      <c r="FC365" s="202"/>
      <c r="FD365" s="202"/>
      <c r="FE365" s="202"/>
      <c r="FF365" s="202"/>
      <c r="FG365" s="202"/>
      <c r="FH365" s="202"/>
      <c r="FI365" s="202"/>
      <c r="FJ365" s="202"/>
      <c r="FK365" s="202"/>
      <c r="FL365" s="202"/>
      <c r="FM365" s="202"/>
      <c r="FN365" s="202"/>
      <c r="FO365" s="202"/>
      <c r="FP365" s="202"/>
      <c r="FQ365" s="202"/>
      <c r="FR365" s="202"/>
      <c r="FS365" s="202"/>
      <c r="FT365" s="202"/>
      <c r="FU365" s="202"/>
      <c r="FV365" s="202"/>
      <c r="FW365" s="202"/>
      <c r="FX365" s="202"/>
      <c r="FY365" s="202"/>
      <c r="FZ365" s="202"/>
      <c r="GA365" s="202"/>
      <c r="GB365" s="202"/>
    </row>
    <row r="366" spans="1:184" x14ac:dyDescent="0.2">
      <c r="A366" s="205" t="str">
        <f t="shared" si="5"/>
        <v/>
      </c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  <c r="BF366" s="202"/>
      <c r="BG366" s="202"/>
      <c r="BH366" s="202"/>
      <c r="BI366" s="202"/>
      <c r="BJ366" s="202"/>
      <c r="BK366" s="202"/>
      <c r="BL366" s="202"/>
      <c r="BM366" s="202"/>
      <c r="BN366" s="202"/>
      <c r="BO366" s="202"/>
      <c r="BP366" s="202"/>
      <c r="BQ366" s="202"/>
      <c r="BR366" s="202"/>
      <c r="BS366" s="202"/>
      <c r="BT366" s="202"/>
      <c r="BU366" s="202"/>
      <c r="BV366" s="202"/>
      <c r="BW366" s="202"/>
      <c r="BX366" s="202"/>
      <c r="BY366" s="202"/>
      <c r="BZ366" s="202"/>
      <c r="CA366" s="202"/>
      <c r="CB366" s="202"/>
      <c r="CC366" s="202"/>
      <c r="CD366" s="202"/>
      <c r="CE366" s="202"/>
      <c r="CF366" s="202"/>
      <c r="CG366" s="202"/>
      <c r="CH366" s="202"/>
      <c r="CI366" s="202"/>
      <c r="CJ366" s="202"/>
      <c r="CK366" s="202"/>
      <c r="CL366" s="202"/>
      <c r="CM366" s="202"/>
      <c r="CN366" s="202"/>
      <c r="CO366" s="202"/>
      <c r="CP366" s="202"/>
      <c r="CQ366" s="202"/>
      <c r="CR366" s="202"/>
      <c r="CS366" s="202"/>
      <c r="CT366" s="202"/>
      <c r="CU366" s="202"/>
      <c r="CV366" s="202"/>
      <c r="CW366" s="202"/>
      <c r="CX366" s="202"/>
      <c r="CY366" s="202"/>
      <c r="CZ366" s="202"/>
      <c r="DA366" s="202"/>
      <c r="DB366" s="202"/>
      <c r="DC366" s="202"/>
      <c r="DD366" s="202"/>
      <c r="DE366" s="202"/>
      <c r="DF366" s="202"/>
      <c r="DG366" s="202"/>
      <c r="DH366" s="202"/>
      <c r="DI366" s="202"/>
      <c r="DJ366" s="202"/>
      <c r="DK366" s="202"/>
      <c r="DL366" s="202"/>
      <c r="DM366" s="202"/>
      <c r="DN366" s="202"/>
      <c r="DO366" s="202"/>
      <c r="DP366" s="202"/>
      <c r="DQ366" s="202"/>
      <c r="DR366" s="202"/>
      <c r="DS366" s="202"/>
      <c r="DT366" s="202"/>
      <c r="DU366" s="202"/>
      <c r="DV366" s="202"/>
      <c r="DW366" s="202"/>
      <c r="DX366" s="202"/>
      <c r="DY366" s="202"/>
      <c r="DZ366" s="202"/>
      <c r="EA366" s="202"/>
      <c r="EB366" s="202"/>
      <c r="EC366" s="202"/>
      <c r="ED366" s="202"/>
      <c r="EE366" s="202"/>
      <c r="EF366" s="202"/>
      <c r="EG366" s="202"/>
      <c r="EH366" s="202"/>
      <c r="EI366" s="202"/>
      <c r="EJ366" s="202"/>
      <c r="EK366" s="202"/>
      <c r="EL366" s="202"/>
      <c r="EM366" s="202"/>
      <c r="EN366" s="202"/>
      <c r="EO366" s="202"/>
      <c r="EP366" s="202"/>
      <c r="EQ366" s="202"/>
      <c r="ER366" s="202"/>
      <c r="ES366" s="202"/>
      <c r="ET366" s="202"/>
      <c r="EU366" s="202"/>
      <c r="EV366" s="202"/>
      <c r="EW366" s="202"/>
      <c r="EX366" s="202"/>
      <c r="EY366" s="202"/>
      <c r="EZ366" s="202"/>
      <c r="FA366" s="202"/>
      <c r="FB366" s="202"/>
      <c r="FC366" s="202"/>
      <c r="FD366" s="202"/>
      <c r="FE366" s="202"/>
      <c r="FF366" s="202"/>
      <c r="FG366" s="202"/>
      <c r="FH366" s="202"/>
      <c r="FI366" s="202"/>
      <c r="FJ366" s="202"/>
      <c r="FK366" s="202"/>
      <c r="FL366" s="202"/>
      <c r="FM366" s="202"/>
      <c r="FN366" s="202"/>
      <c r="FO366" s="202"/>
      <c r="FP366" s="202"/>
      <c r="FQ366" s="202"/>
      <c r="FR366" s="202"/>
      <c r="FS366" s="202"/>
      <c r="FT366" s="202"/>
      <c r="FU366" s="202"/>
      <c r="FV366" s="202"/>
      <c r="FW366" s="202"/>
      <c r="FX366" s="202"/>
      <c r="FY366" s="202"/>
      <c r="FZ366" s="202"/>
      <c r="GA366" s="202"/>
      <c r="GB366" s="202"/>
    </row>
    <row r="367" spans="1:184" x14ac:dyDescent="0.2">
      <c r="A367" s="205" t="str">
        <f t="shared" si="5"/>
        <v/>
      </c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  <c r="BF367" s="202"/>
      <c r="BG367" s="202"/>
      <c r="BH367" s="202"/>
      <c r="BI367" s="202"/>
      <c r="BJ367" s="202"/>
      <c r="BK367" s="202"/>
      <c r="BL367" s="202"/>
      <c r="BM367" s="202"/>
      <c r="BN367" s="202"/>
      <c r="BO367" s="202"/>
      <c r="BP367" s="202"/>
      <c r="BQ367" s="202"/>
      <c r="BR367" s="202"/>
      <c r="BS367" s="202"/>
      <c r="BT367" s="202"/>
      <c r="BU367" s="202"/>
      <c r="BV367" s="202"/>
      <c r="BW367" s="202"/>
      <c r="BX367" s="202"/>
      <c r="BY367" s="202"/>
      <c r="BZ367" s="202"/>
      <c r="CA367" s="202"/>
      <c r="CB367" s="202"/>
      <c r="CC367" s="202"/>
      <c r="CD367" s="202"/>
      <c r="CE367" s="202"/>
      <c r="CF367" s="202"/>
      <c r="CG367" s="202"/>
      <c r="CH367" s="202"/>
      <c r="CI367" s="202"/>
      <c r="CJ367" s="202"/>
      <c r="CK367" s="202"/>
      <c r="CL367" s="202"/>
      <c r="CM367" s="202"/>
      <c r="CN367" s="202"/>
      <c r="CO367" s="202"/>
      <c r="CP367" s="202"/>
      <c r="CQ367" s="202"/>
      <c r="CR367" s="202"/>
      <c r="CS367" s="202"/>
      <c r="CT367" s="202"/>
      <c r="CU367" s="202"/>
      <c r="CV367" s="202"/>
      <c r="CW367" s="202"/>
      <c r="CX367" s="202"/>
      <c r="CY367" s="202"/>
      <c r="CZ367" s="202"/>
      <c r="DA367" s="202"/>
      <c r="DB367" s="202"/>
      <c r="DC367" s="202"/>
      <c r="DD367" s="202"/>
      <c r="DE367" s="202"/>
      <c r="DF367" s="202"/>
      <c r="DG367" s="202"/>
      <c r="DH367" s="202"/>
      <c r="DI367" s="202"/>
      <c r="DJ367" s="202"/>
      <c r="DK367" s="202"/>
      <c r="DL367" s="202"/>
      <c r="DM367" s="202"/>
      <c r="DN367" s="202"/>
      <c r="DO367" s="202"/>
      <c r="DP367" s="202"/>
      <c r="DQ367" s="202"/>
      <c r="DR367" s="202"/>
      <c r="DS367" s="202"/>
      <c r="DT367" s="202"/>
      <c r="DU367" s="202"/>
      <c r="DV367" s="202"/>
      <c r="DW367" s="202"/>
      <c r="DX367" s="202"/>
      <c r="DY367" s="202"/>
      <c r="DZ367" s="202"/>
      <c r="EA367" s="202"/>
      <c r="EB367" s="202"/>
      <c r="EC367" s="202"/>
      <c r="ED367" s="202"/>
      <c r="EE367" s="202"/>
      <c r="EF367" s="202"/>
      <c r="EG367" s="202"/>
      <c r="EH367" s="202"/>
      <c r="EI367" s="202"/>
      <c r="EJ367" s="202"/>
      <c r="EK367" s="202"/>
      <c r="EL367" s="202"/>
      <c r="EM367" s="202"/>
      <c r="EN367" s="202"/>
      <c r="EO367" s="202"/>
      <c r="EP367" s="202"/>
      <c r="EQ367" s="202"/>
      <c r="ER367" s="202"/>
      <c r="ES367" s="202"/>
      <c r="ET367" s="202"/>
      <c r="EU367" s="202"/>
      <c r="EV367" s="202"/>
      <c r="EW367" s="202"/>
      <c r="EX367" s="202"/>
      <c r="EY367" s="202"/>
      <c r="EZ367" s="202"/>
      <c r="FA367" s="202"/>
      <c r="FB367" s="202"/>
      <c r="FC367" s="202"/>
      <c r="FD367" s="202"/>
      <c r="FE367" s="202"/>
      <c r="FF367" s="202"/>
      <c r="FG367" s="202"/>
      <c r="FH367" s="202"/>
      <c r="FI367" s="202"/>
      <c r="FJ367" s="202"/>
      <c r="FK367" s="202"/>
      <c r="FL367" s="202"/>
      <c r="FM367" s="202"/>
      <c r="FN367" s="202"/>
      <c r="FO367" s="202"/>
      <c r="FP367" s="202"/>
      <c r="FQ367" s="202"/>
      <c r="FR367" s="202"/>
      <c r="FS367" s="202"/>
      <c r="FT367" s="202"/>
      <c r="FU367" s="202"/>
      <c r="FV367" s="202"/>
      <c r="FW367" s="202"/>
      <c r="FX367" s="202"/>
      <c r="FY367" s="202"/>
      <c r="FZ367" s="202"/>
      <c r="GA367" s="202"/>
      <c r="GB367" s="202"/>
    </row>
    <row r="368" spans="1:184" x14ac:dyDescent="0.2">
      <c r="A368" s="205" t="str">
        <f t="shared" si="5"/>
        <v/>
      </c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  <c r="BF368" s="202"/>
      <c r="BG368" s="202"/>
      <c r="BH368" s="202"/>
      <c r="BI368" s="202"/>
      <c r="BJ368" s="202"/>
      <c r="BK368" s="202"/>
      <c r="BL368" s="202"/>
      <c r="BM368" s="202"/>
      <c r="BN368" s="202"/>
      <c r="BO368" s="202"/>
      <c r="BP368" s="202"/>
      <c r="BQ368" s="202"/>
      <c r="BR368" s="202"/>
      <c r="BS368" s="202"/>
      <c r="BT368" s="202"/>
      <c r="BU368" s="202"/>
      <c r="BV368" s="202"/>
      <c r="BW368" s="202"/>
      <c r="BX368" s="202"/>
      <c r="BY368" s="202"/>
      <c r="BZ368" s="202"/>
      <c r="CA368" s="202"/>
      <c r="CB368" s="202"/>
      <c r="CC368" s="202"/>
      <c r="CD368" s="202"/>
      <c r="CE368" s="202"/>
      <c r="CF368" s="202"/>
      <c r="CG368" s="202"/>
      <c r="CH368" s="202"/>
      <c r="CI368" s="202"/>
      <c r="CJ368" s="202"/>
      <c r="CK368" s="202"/>
      <c r="CL368" s="202"/>
      <c r="CM368" s="202"/>
      <c r="CN368" s="202"/>
      <c r="CO368" s="202"/>
      <c r="CP368" s="202"/>
      <c r="CQ368" s="202"/>
      <c r="CR368" s="202"/>
      <c r="CS368" s="202"/>
      <c r="CT368" s="202"/>
      <c r="CU368" s="202"/>
      <c r="CV368" s="202"/>
      <c r="CW368" s="202"/>
      <c r="CX368" s="202"/>
      <c r="CY368" s="202"/>
      <c r="CZ368" s="202"/>
      <c r="DA368" s="202"/>
      <c r="DB368" s="202"/>
      <c r="DC368" s="202"/>
      <c r="DD368" s="202"/>
      <c r="DE368" s="202"/>
      <c r="DF368" s="202"/>
      <c r="DG368" s="202"/>
      <c r="DH368" s="202"/>
      <c r="DI368" s="202"/>
      <c r="DJ368" s="202"/>
      <c r="DK368" s="202"/>
      <c r="DL368" s="202"/>
      <c r="DM368" s="202"/>
      <c r="DN368" s="202"/>
      <c r="DO368" s="202"/>
      <c r="DP368" s="202"/>
      <c r="DQ368" s="202"/>
      <c r="DR368" s="202"/>
      <c r="DS368" s="202"/>
      <c r="DT368" s="202"/>
      <c r="DU368" s="202"/>
      <c r="DV368" s="202"/>
      <c r="DW368" s="202"/>
      <c r="DX368" s="202"/>
      <c r="DY368" s="202"/>
      <c r="DZ368" s="202"/>
      <c r="EA368" s="202"/>
      <c r="EB368" s="202"/>
      <c r="EC368" s="202"/>
      <c r="ED368" s="202"/>
      <c r="EE368" s="202"/>
      <c r="EF368" s="202"/>
      <c r="EG368" s="202"/>
      <c r="EH368" s="202"/>
      <c r="EI368" s="202"/>
      <c r="EJ368" s="202"/>
      <c r="EK368" s="202"/>
      <c r="EL368" s="202"/>
      <c r="EM368" s="202"/>
      <c r="EN368" s="202"/>
      <c r="EO368" s="202"/>
      <c r="EP368" s="202"/>
      <c r="EQ368" s="202"/>
      <c r="ER368" s="202"/>
      <c r="ES368" s="202"/>
      <c r="ET368" s="202"/>
      <c r="EU368" s="202"/>
      <c r="EV368" s="202"/>
      <c r="EW368" s="202"/>
      <c r="EX368" s="202"/>
      <c r="EY368" s="202"/>
      <c r="EZ368" s="202"/>
      <c r="FA368" s="202"/>
      <c r="FB368" s="202"/>
      <c r="FC368" s="202"/>
      <c r="FD368" s="202"/>
      <c r="FE368" s="202"/>
      <c r="FF368" s="202"/>
      <c r="FG368" s="202"/>
      <c r="FH368" s="202"/>
      <c r="FI368" s="202"/>
      <c r="FJ368" s="202"/>
      <c r="FK368" s="202"/>
      <c r="FL368" s="202"/>
      <c r="FM368" s="202"/>
      <c r="FN368" s="202"/>
      <c r="FO368" s="202"/>
      <c r="FP368" s="202"/>
      <c r="FQ368" s="202"/>
      <c r="FR368" s="202"/>
      <c r="FS368" s="202"/>
      <c r="FT368" s="202"/>
      <c r="FU368" s="202"/>
      <c r="FV368" s="202"/>
      <c r="FW368" s="202"/>
      <c r="FX368" s="202"/>
      <c r="FY368" s="202"/>
      <c r="FZ368" s="202"/>
      <c r="GA368" s="202"/>
      <c r="GB368" s="202"/>
    </row>
    <row r="369" spans="1:184" x14ac:dyDescent="0.2">
      <c r="A369" s="205" t="str">
        <f t="shared" si="5"/>
        <v/>
      </c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  <c r="BF369" s="202"/>
      <c r="BG369" s="202"/>
      <c r="BH369" s="202"/>
      <c r="BI369" s="202"/>
      <c r="BJ369" s="202"/>
      <c r="BK369" s="202"/>
      <c r="BL369" s="202"/>
      <c r="BM369" s="202"/>
      <c r="BN369" s="202"/>
      <c r="BO369" s="202"/>
      <c r="BP369" s="202"/>
      <c r="BQ369" s="202"/>
      <c r="BR369" s="202"/>
      <c r="BS369" s="202"/>
      <c r="BT369" s="202"/>
      <c r="BU369" s="202"/>
      <c r="BV369" s="202"/>
      <c r="BW369" s="202"/>
      <c r="BX369" s="202"/>
      <c r="BY369" s="202"/>
      <c r="BZ369" s="202"/>
      <c r="CA369" s="202"/>
      <c r="CB369" s="202"/>
      <c r="CC369" s="202"/>
      <c r="CD369" s="202"/>
      <c r="CE369" s="202"/>
      <c r="CF369" s="202"/>
      <c r="CG369" s="202"/>
      <c r="CH369" s="202"/>
      <c r="CI369" s="202"/>
      <c r="CJ369" s="202"/>
      <c r="CK369" s="202"/>
      <c r="CL369" s="202"/>
      <c r="CM369" s="202"/>
      <c r="CN369" s="202"/>
      <c r="CO369" s="202"/>
      <c r="CP369" s="202"/>
      <c r="CQ369" s="202"/>
      <c r="CR369" s="202"/>
      <c r="CS369" s="202"/>
      <c r="CT369" s="202"/>
      <c r="CU369" s="202"/>
      <c r="CV369" s="202"/>
      <c r="CW369" s="202"/>
      <c r="CX369" s="202"/>
      <c r="CY369" s="202"/>
      <c r="CZ369" s="202"/>
      <c r="DA369" s="202"/>
      <c r="DB369" s="202"/>
      <c r="DC369" s="202"/>
      <c r="DD369" s="202"/>
      <c r="DE369" s="202"/>
      <c r="DF369" s="202"/>
      <c r="DG369" s="202"/>
      <c r="DH369" s="202"/>
      <c r="DI369" s="202"/>
      <c r="DJ369" s="202"/>
      <c r="DK369" s="202"/>
      <c r="DL369" s="202"/>
      <c r="DM369" s="202"/>
      <c r="DN369" s="202"/>
      <c r="DO369" s="202"/>
      <c r="DP369" s="202"/>
      <c r="DQ369" s="202"/>
      <c r="DR369" s="202"/>
      <c r="DS369" s="202"/>
      <c r="DT369" s="202"/>
      <c r="DU369" s="202"/>
      <c r="DV369" s="202"/>
      <c r="DW369" s="202"/>
      <c r="DX369" s="202"/>
      <c r="DY369" s="202"/>
      <c r="DZ369" s="202"/>
      <c r="EA369" s="202"/>
      <c r="EB369" s="202"/>
      <c r="EC369" s="202"/>
      <c r="ED369" s="202"/>
      <c r="EE369" s="202"/>
      <c r="EF369" s="202"/>
      <c r="EG369" s="202"/>
      <c r="EH369" s="202"/>
      <c r="EI369" s="202"/>
      <c r="EJ369" s="202"/>
      <c r="EK369" s="202"/>
      <c r="EL369" s="202"/>
      <c r="EM369" s="202"/>
      <c r="EN369" s="202"/>
      <c r="EO369" s="202"/>
      <c r="EP369" s="202"/>
      <c r="EQ369" s="202"/>
      <c r="ER369" s="202"/>
      <c r="ES369" s="202"/>
      <c r="ET369" s="202"/>
      <c r="EU369" s="202"/>
      <c r="EV369" s="202"/>
      <c r="EW369" s="202"/>
      <c r="EX369" s="202"/>
      <c r="EY369" s="202"/>
      <c r="EZ369" s="202"/>
      <c r="FA369" s="202"/>
      <c r="FB369" s="202"/>
      <c r="FC369" s="202"/>
      <c r="FD369" s="202"/>
      <c r="FE369" s="202"/>
      <c r="FF369" s="202"/>
      <c r="FG369" s="202"/>
      <c r="FH369" s="202"/>
      <c r="FI369" s="202"/>
      <c r="FJ369" s="202"/>
      <c r="FK369" s="202"/>
      <c r="FL369" s="202"/>
      <c r="FM369" s="202"/>
      <c r="FN369" s="202"/>
      <c r="FO369" s="202"/>
      <c r="FP369" s="202"/>
      <c r="FQ369" s="202"/>
      <c r="FR369" s="202"/>
      <c r="FS369" s="202"/>
      <c r="FT369" s="202"/>
      <c r="FU369" s="202"/>
      <c r="FV369" s="202"/>
      <c r="FW369" s="202"/>
      <c r="FX369" s="202"/>
      <c r="FY369" s="202"/>
      <c r="FZ369" s="202"/>
      <c r="GA369" s="202"/>
      <c r="GB369" s="202"/>
    </row>
    <row r="370" spans="1:184" x14ac:dyDescent="0.2">
      <c r="A370" s="205" t="str">
        <f t="shared" si="5"/>
        <v/>
      </c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  <c r="BF370" s="202"/>
      <c r="BG370" s="202"/>
      <c r="BH370" s="202"/>
      <c r="BI370" s="202"/>
      <c r="BJ370" s="202"/>
      <c r="BK370" s="202"/>
      <c r="BL370" s="202"/>
      <c r="BM370" s="202"/>
      <c r="BN370" s="202"/>
      <c r="BO370" s="202"/>
      <c r="BP370" s="202"/>
      <c r="BQ370" s="202"/>
      <c r="BR370" s="202"/>
      <c r="BS370" s="202"/>
      <c r="BT370" s="202"/>
      <c r="BU370" s="202"/>
      <c r="BV370" s="202"/>
      <c r="BW370" s="202"/>
      <c r="BX370" s="202"/>
      <c r="BY370" s="202"/>
      <c r="BZ370" s="202"/>
      <c r="CA370" s="202"/>
      <c r="CB370" s="202"/>
      <c r="CC370" s="202"/>
      <c r="CD370" s="202"/>
      <c r="CE370" s="202"/>
      <c r="CF370" s="202"/>
      <c r="CG370" s="202"/>
      <c r="CH370" s="202"/>
      <c r="CI370" s="202"/>
      <c r="CJ370" s="202"/>
      <c r="CK370" s="202"/>
      <c r="CL370" s="202"/>
      <c r="CM370" s="202"/>
      <c r="CN370" s="202"/>
      <c r="CO370" s="202"/>
      <c r="CP370" s="202"/>
      <c r="CQ370" s="202"/>
      <c r="CR370" s="202"/>
      <c r="CS370" s="202"/>
      <c r="CT370" s="202"/>
      <c r="CU370" s="202"/>
      <c r="CV370" s="202"/>
      <c r="CW370" s="202"/>
      <c r="CX370" s="202"/>
      <c r="CY370" s="202"/>
      <c r="CZ370" s="202"/>
      <c r="DA370" s="202"/>
      <c r="DB370" s="202"/>
      <c r="DC370" s="202"/>
      <c r="DD370" s="202"/>
      <c r="DE370" s="202"/>
      <c r="DF370" s="202"/>
      <c r="DG370" s="202"/>
      <c r="DH370" s="202"/>
      <c r="DI370" s="202"/>
      <c r="DJ370" s="202"/>
      <c r="DK370" s="202"/>
      <c r="DL370" s="202"/>
      <c r="DM370" s="202"/>
      <c r="DN370" s="202"/>
      <c r="DO370" s="202"/>
      <c r="DP370" s="202"/>
      <c r="DQ370" s="202"/>
      <c r="DR370" s="202"/>
      <c r="DS370" s="202"/>
      <c r="DT370" s="202"/>
      <c r="DU370" s="202"/>
      <c r="DV370" s="202"/>
      <c r="DW370" s="202"/>
      <c r="DX370" s="202"/>
      <c r="DY370" s="202"/>
      <c r="DZ370" s="202"/>
      <c r="EA370" s="202"/>
      <c r="EB370" s="202"/>
      <c r="EC370" s="202"/>
      <c r="ED370" s="202"/>
      <c r="EE370" s="202"/>
      <c r="EF370" s="202"/>
      <c r="EG370" s="202"/>
      <c r="EH370" s="202"/>
      <c r="EI370" s="202"/>
      <c r="EJ370" s="202"/>
      <c r="EK370" s="202"/>
      <c r="EL370" s="202"/>
      <c r="EM370" s="202"/>
      <c r="EN370" s="202"/>
      <c r="EO370" s="202"/>
      <c r="EP370" s="202"/>
      <c r="EQ370" s="202"/>
      <c r="ER370" s="202"/>
      <c r="ES370" s="202"/>
      <c r="ET370" s="202"/>
      <c r="EU370" s="202"/>
      <c r="EV370" s="202"/>
      <c r="EW370" s="202"/>
      <c r="EX370" s="202"/>
      <c r="EY370" s="202"/>
      <c r="EZ370" s="202"/>
      <c r="FA370" s="202"/>
      <c r="FB370" s="202"/>
      <c r="FC370" s="202"/>
      <c r="FD370" s="202"/>
      <c r="FE370" s="202"/>
      <c r="FF370" s="202"/>
      <c r="FG370" s="202"/>
      <c r="FH370" s="202"/>
      <c r="FI370" s="202"/>
      <c r="FJ370" s="202"/>
      <c r="FK370" s="202"/>
      <c r="FL370" s="202"/>
      <c r="FM370" s="202"/>
      <c r="FN370" s="202"/>
      <c r="FO370" s="202"/>
      <c r="FP370" s="202"/>
      <c r="FQ370" s="202"/>
      <c r="FR370" s="202"/>
      <c r="FS370" s="202"/>
      <c r="FT370" s="202"/>
      <c r="FU370" s="202"/>
      <c r="FV370" s="202"/>
      <c r="FW370" s="202"/>
      <c r="FX370" s="202"/>
      <c r="FY370" s="202"/>
      <c r="FZ370" s="202"/>
      <c r="GA370" s="202"/>
      <c r="GB370" s="202"/>
    </row>
    <row r="371" spans="1:184" x14ac:dyDescent="0.2">
      <c r="A371" s="205" t="str">
        <f t="shared" si="5"/>
        <v/>
      </c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  <c r="BF371" s="202"/>
      <c r="BG371" s="202"/>
      <c r="BH371" s="202"/>
      <c r="BI371" s="202"/>
      <c r="BJ371" s="202"/>
      <c r="BK371" s="202"/>
      <c r="BL371" s="202"/>
      <c r="BM371" s="202"/>
      <c r="BN371" s="202"/>
      <c r="BO371" s="202"/>
      <c r="BP371" s="202"/>
      <c r="BQ371" s="202"/>
      <c r="BR371" s="202"/>
      <c r="BS371" s="202"/>
      <c r="BT371" s="202"/>
      <c r="BU371" s="202"/>
      <c r="BV371" s="202"/>
      <c r="BW371" s="202"/>
      <c r="BX371" s="202"/>
      <c r="BY371" s="202"/>
      <c r="BZ371" s="202"/>
      <c r="CA371" s="202"/>
      <c r="CB371" s="202"/>
      <c r="CC371" s="202"/>
      <c r="CD371" s="202"/>
      <c r="CE371" s="202"/>
      <c r="CF371" s="202"/>
      <c r="CG371" s="202"/>
      <c r="CH371" s="202"/>
      <c r="CI371" s="202"/>
      <c r="CJ371" s="202"/>
      <c r="CK371" s="202"/>
      <c r="CL371" s="202"/>
      <c r="CM371" s="202"/>
      <c r="CN371" s="202"/>
      <c r="CO371" s="202"/>
      <c r="CP371" s="202"/>
      <c r="CQ371" s="202"/>
      <c r="CR371" s="202"/>
      <c r="CS371" s="202"/>
      <c r="CT371" s="202"/>
      <c r="CU371" s="202"/>
      <c r="CV371" s="202"/>
      <c r="CW371" s="202"/>
      <c r="CX371" s="202"/>
      <c r="CY371" s="202"/>
      <c r="CZ371" s="202"/>
      <c r="DA371" s="202"/>
      <c r="DB371" s="202"/>
      <c r="DC371" s="202"/>
      <c r="DD371" s="202"/>
      <c r="DE371" s="202"/>
      <c r="DF371" s="202"/>
      <c r="DG371" s="202"/>
      <c r="DH371" s="202"/>
      <c r="DI371" s="202"/>
      <c r="DJ371" s="202"/>
      <c r="DK371" s="202"/>
      <c r="DL371" s="202"/>
      <c r="DM371" s="202"/>
      <c r="DN371" s="202"/>
      <c r="DO371" s="202"/>
      <c r="DP371" s="202"/>
      <c r="DQ371" s="202"/>
      <c r="DR371" s="202"/>
      <c r="DS371" s="202"/>
      <c r="DT371" s="202"/>
      <c r="DU371" s="202"/>
      <c r="DV371" s="202"/>
      <c r="DW371" s="202"/>
      <c r="DX371" s="202"/>
      <c r="DY371" s="202"/>
      <c r="DZ371" s="202"/>
      <c r="EA371" s="202"/>
      <c r="EB371" s="202"/>
      <c r="EC371" s="202"/>
      <c r="ED371" s="202"/>
      <c r="EE371" s="202"/>
      <c r="EF371" s="202"/>
      <c r="EG371" s="202"/>
      <c r="EH371" s="202"/>
      <c r="EI371" s="202"/>
      <c r="EJ371" s="202"/>
      <c r="EK371" s="202"/>
      <c r="EL371" s="202"/>
      <c r="EM371" s="202"/>
      <c r="EN371" s="202"/>
      <c r="EO371" s="202"/>
      <c r="EP371" s="202"/>
      <c r="EQ371" s="202"/>
      <c r="ER371" s="202"/>
      <c r="ES371" s="202"/>
      <c r="ET371" s="202"/>
      <c r="EU371" s="202"/>
      <c r="EV371" s="202"/>
      <c r="EW371" s="202"/>
      <c r="EX371" s="202"/>
      <c r="EY371" s="202"/>
      <c r="EZ371" s="202"/>
      <c r="FA371" s="202"/>
      <c r="FB371" s="202"/>
      <c r="FC371" s="202"/>
      <c r="FD371" s="202"/>
      <c r="FE371" s="202"/>
      <c r="FF371" s="202"/>
      <c r="FG371" s="202"/>
      <c r="FH371" s="202"/>
      <c r="FI371" s="202"/>
      <c r="FJ371" s="202"/>
      <c r="FK371" s="202"/>
      <c r="FL371" s="202"/>
      <c r="FM371" s="202"/>
      <c r="FN371" s="202"/>
      <c r="FO371" s="202"/>
      <c r="FP371" s="202"/>
      <c r="FQ371" s="202"/>
      <c r="FR371" s="202"/>
      <c r="FS371" s="202"/>
      <c r="FT371" s="202"/>
      <c r="FU371" s="202"/>
      <c r="FV371" s="202"/>
      <c r="FW371" s="202"/>
      <c r="FX371" s="202"/>
      <c r="FY371" s="202"/>
      <c r="FZ371" s="202"/>
      <c r="GA371" s="202"/>
      <c r="GB371" s="202"/>
    </row>
    <row r="372" spans="1:184" x14ac:dyDescent="0.2">
      <c r="A372" s="205" t="str">
        <f t="shared" si="5"/>
        <v/>
      </c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  <c r="BF372" s="202"/>
      <c r="BG372" s="202"/>
      <c r="BH372" s="202"/>
      <c r="BI372" s="202"/>
      <c r="BJ372" s="202"/>
      <c r="BK372" s="202"/>
      <c r="BL372" s="202"/>
      <c r="BM372" s="202"/>
      <c r="BN372" s="202"/>
      <c r="BO372" s="202"/>
      <c r="BP372" s="202"/>
      <c r="BQ372" s="202"/>
      <c r="BR372" s="202"/>
      <c r="BS372" s="202"/>
      <c r="BT372" s="202"/>
      <c r="BU372" s="202"/>
      <c r="BV372" s="202"/>
      <c r="BW372" s="202"/>
      <c r="BX372" s="202"/>
      <c r="BY372" s="202"/>
      <c r="BZ372" s="202"/>
      <c r="CA372" s="202"/>
      <c r="CB372" s="202"/>
      <c r="CC372" s="202"/>
      <c r="CD372" s="202"/>
      <c r="CE372" s="202"/>
      <c r="CF372" s="202"/>
      <c r="CG372" s="202"/>
      <c r="CH372" s="202"/>
      <c r="CI372" s="202"/>
      <c r="CJ372" s="202"/>
      <c r="CK372" s="202"/>
      <c r="CL372" s="202"/>
      <c r="CM372" s="202"/>
      <c r="CN372" s="202"/>
      <c r="CO372" s="202"/>
      <c r="CP372" s="202"/>
      <c r="CQ372" s="202"/>
      <c r="CR372" s="202"/>
      <c r="CS372" s="202"/>
      <c r="CT372" s="202"/>
      <c r="CU372" s="202"/>
      <c r="CV372" s="202"/>
      <c r="CW372" s="202"/>
      <c r="CX372" s="202"/>
      <c r="CY372" s="202"/>
      <c r="CZ372" s="202"/>
      <c r="DA372" s="202"/>
      <c r="DB372" s="202"/>
      <c r="DC372" s="202"/>
      <c r="DD372" s="202"/>
      <c r="DE372" s="202"/>
      <c r="DF372" s="202"/>
      <c r="DG372" s="202"/>
      <c r="DH372" s="202"/>
      <c r="DI372" s="202"/>
      <c r="DJ372" s="202"/>
      <c r="DK372" s="202"/>
      <c r="DL372" s="202"/>
      <c r="DM372" s="202"/>
      <c r="DN372" s="202"/>
      <c r="DO372" s="202"/>
      <c r="DP372" s="202"/>
      <c r="DQ372" s="202"/>
      <c r="DR372" s="202"/>
      <c r="DS372" s="202"/>
      <c r="DT372" s="202"/>
      <c r="DU372" s="202"/>
      <c r="DV372" s="202"/>
      <c r="DW372" s="202"/>
      <c r="DX372" s="202"/>
      <c r="DY372" s="202"/>
      <c r="DZ372" s="202"/>
      <c r="EA372" s="202"/>
      <c r="EB372" s="202"/>
      <c r="EC372" s="202"/>
      <c r="ED372" s="202"/>
      <c r="EE372" s="202"/>
      <c r="EF372" s="202"/>
      <c r="EG372" s="202"/>
      <c r="EH372" s="202"/>
      <c r="EI372" s="202"/>
      <c r="EJ372" s="202"/>
      <c r="EK372" s="202"/>
      <c r="EL372" s="202"/>
      <c r="EM372" s="202"/>
      <c r="EN372" s="202"/>
      <c r="EO372" s="202"/>
      <c r="EP372" s="202"/>
      <c r="EQ372" s="202"/>
      <c r="ER372" s="202"/>
      <c r="ES372" s="202"/>
      <c r="ET372" s="202"/>
      <c r="EU372" s="202"/>
      <c r="EV372" s="202"/>
      <c r="EW372" s="202"/>
      <c r="EX372" s="202"/>
      <c r="EY372" s="202"/>
      <c r="EZ372" s="202"/>
      <c r="FA372" s="202"/>
      <c r="FB372" s="202"/>
      <c r="FC372" s="202"/>
      <c r="FD372" s="202"/>
      <c r="FE372" s="202"/>
      <c r="FF372" s="202"/>
      <c r="FG372" s="202"/>
      <c r="FH372" s="202"/>
      <c r="FI372" s="202"/>
      <c r="FJ372" s="202"/>
      <c r="FK372" s="202"/>
      <c r="FL372" s="202"/>
      <c r="FM372" s="202"/>
      <c r="FN372" s="202"/>
      <c r="FO372" s="202"/>
      <c r="FP372" s="202"/>
      <c r="FQ372" s="202"/>
      <c r="FR372" s="202"/>
      <c r="FS372" s="202"/>
      <c r="FT372" s="202"/>
      <c r="FU372" s="202"/>
      <c r="FV372" s="202"/>
      <c r="FW372" s="202"/>
      <c r="FX372" s="202"/>
      <c r="FY372" s="202"/>
      <c r="FZ372" s="202"/>
      <c r="GA372" s="202"/>
      <c r="GB372" s="202"/>
    </row>
    <row r="373" spans="1:184" x14ac:dyDescent="0.2">
      <c r="A373" s="205" t="str">
        <f t="shared" si="5"/>
        <v/>
      </c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  <c r="BF373" s="202"/>
      <c r="BG373" s="202"/>
      <c r="BH373" s="202"/>
      <c r="BI373" s="202"/>
      <c r="BJ373" s="202"/>
      <c r="BK373" s="202"/>
      <c r="BL373" s="202"/>
      <c r="BM373" s="202"/>
      <c r="BN373" s="202"/>
      <c r="BO373" s="202"/>
      <c r="BP373" s="202"/>
      <c r="BQ373" s="202"/>
      <c r="BR373" s="202"/>
      <c r="BS373" s="202"/>
      <c r="BT373" s="202"/>
      <c r="BU373" s="202"/>
      <c r="BV373" s="202"/>
      <c r="BW373" s="202"/>
      <c r="BX373" s="202"/>
      <c r="BY373" s="202"/>
      <c r="BZ373" s="202"/>
      <c r="CA373" s="202"/>
      <c r="CB373" s="202"/>
      <c r="CC373" s="202"/>
      <c r="CD373" s="202"/>
      <c r="CE373" s="202"/>
      <c r="CF373" s="202"/>
      <c r="CG373" s="202"/>
      <c r="CH373" s="202"/>
      <c r="CI373" s="202"/>
      <c r="CJ373" s="202"/>
      <c r="CK373" s="202"/>
      <c r="CL373" s="202"/>
      <c r="CM373" s="202"/>
      <c r="CN373" s="202"/>
      <c r="CO373" s="202"/>
      <c r="CP373" s="202"/>
      <c r="CQ373" s="202"/>
      <c r="CR373" s="202"/>
      <c r="CS373" s="202"/>
      <c r="CT373" s="202"/>
      <c r="CU373" s="202"/>
      <c r="CV373" s="202"/>
      <c r="CW373" s="202"/>
      <c r="CX373" s="202"/>
      <c r="CY373" s="202"/>
      <c r="CZ373" s="202"/>
      <c r="DA373" s="202"/>
      <c r="DB373" s="202"/>
      <c r="DC373" s="202"/>
      <c r="DD373" s="202"/>
      <c r="DE373" s="202"/>
      <c r="DF373" s="202"/>
      <c r="DG373" s="202"/>
      <c r="DH373" s="202"/>
      <c r="DI373" s="202"/>
      <c r="DJ373" s="202"/>
      <c r="DK373" s="202"/>
      <c r="DL373" s="202"/>
      <c r="DM373" s="202"/>
      <c r="DN373" s="202"/>
      <c r="DO373" s="202"/>
      <c r="DP373" s="202"/>
      <c r="DQ373" s="202"/>
      <c r="DR373" s="202"/>
      <c r="DS373" s="202"/>
      <c r="DT373" s="202"/>
      <c r="DU373" s="202"/>
      <c r="DV373" s="202"/>
      <c r="DW373" s="202"/>
      <c r="DX373" s="202"/>
      <c r="DY373" s="202"/>
      <c r="DZ373" s="202"/>
      <c r="EA373" s="202"/>
      <c r="EB373" s="202"/>
      <c r="EC373" s="202"/>
      <c r="ED373" s="202"/>
      <c r="EE373" s="202"/>
      <c r="EF373" s="202"/>
      <c r="EG373" s="202"/>
      <c r="EH373" s="202"/>
      <c r="EI373" s="202"/>
      <c r="EJ373" s="202"/>
      <c r="EK373" s="202"/>
      <c r="EL373" s="202"/>
      <c r="EM373" s="202"/>
      <c r="EN373" s="202"/>
      <c r="EO373" s="202"/>
      <c r="EP373" s="202"/>
      <c r="EQ373" s="202"/>
      <c r="ER373" s="202"/>
      <c r="ES373" s="202"/>
      <c r="ET373" s="202"/>
      <c r="EU373" s="202"/>
      <c r="EV373" s="202"/>
      <c r="EW373" s="202"/>
      <c r="EX373" s="202"/>
      <c r="EY373" s="202"/>
      <c r="EZ373" s="202"/>
      <c r="FA373" s="202"/>
      <c r="FB373" s="202"/>
      <c r="FC373" s="202"/>
      <c r="FD373" s="202"/>
      <c r="FE373" s="202"/>
      <c r="FF373" s="202"/>
      <c r="FG373" s="202"/>
      <c r="FH373" s="202"/>
      <c r="FI373" s="202"/>
      <c r="FJ373" s="202"/>
      <c r="FK373" s="202"/>
      <c r="FL373" s="202"/>
      <c r="FM373" s="202"/>
      <c r="FN373" s="202"/>
      <c r="FO373" s="202"/>
      <c r="FP373" s="202"/>
      <c r="FQ373" s="202"/>
      <c r="FR373" s="202"/>
      <c r="FS373" s="202"/>
      <c r="FT373" s="202"/>
      <c r="FU373" s="202"/>
      <c r="FV373" s="202"/>
      <c r="FW373" s="202"/>
      <c r="FX373" s="202"/>
      <c r="FY373" s="202"/>
      <c r="FZ373" s="202"/>
      <c r="GA373" s="202"/>
      <c r="GB373" s="202"/>
    </row>
    <row r="374" spans="1:184" x14ac:dyDescent="0.2">
      <c r="A374" s="205" t="str">
        <f t="shared" si="5"/>
        <v/>
      </c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  <c r="BF374" s="202"/>
      <c r="BG374" s="202"/>
      <c r="BH374" s="202"/>
      <c r="BI374" s="202"/>
      <c r="BJ374" s="202"/>
      <c r="BK374" s="202"/>
      <c r="BL374" s="202"/>
      <c r="BM374" s="202"/>
      <c r="BN374" s="202"/>
      <c r="BO374" s="202"/>
      <c r="BP374" s="202"/>
      <c r="BQ374" s="202"/>
      <c r="BR374" s="202"/>
      <c r="BS374" s="202"/>
      <c r="BT374" s="202"/>
      <c r="BU374" s="202"/>
      <c r="BV374" s="202"/>
      <c r="BW374" s="202"/>
      <c r="BX374" s="202"/>
      <c r="BY374" s="202"/>
      <c r="BZ374" s="202"/>
      <c r="CA374" s="202"/>
      <c r="CB374" s="202"/>
      <c r="CC374" s="202"/>
      <c r="CD374" s="202"/>
      <c r="CE374" s="202"/>
      <c r="CF374" s="202"/>
      <c r="CG374" s="202"/>
      <c r="CH374" s="202"/>
      <c r="CI374" s="202"/>
      <c r="CJ374" s="202"/>
      <c r="CK374" s="202"/>
      <c r="CL374" s="202"/>
      <c r="CM374" s="202"/>
      <c r="CN374" s="202"/>
      <c r="CO374" s="202"/>
      <c r="CP374" s="202"/>
      <c r="CQ374" s="202"/>
      <c r="CR374" s="202"/>
      <c r="CS374" s="202"/>
      <c r="CT374" s="202"/>
      <c r="CU374" s="202"/>
      <c r="CV374" s="202"/>
      <c r="CW374" s="202"/>
      <c r="CX374" s="202"/>
      <c r="CY374" s="202"/>
      <c r="CZ374" s="202"/>
      <c r="DA374" s="202"/>
      <c r="DB374" s="202"/>
      <c r="DC374" s="202"/>
      <c r="DD374" s="202"/>
      <c r="DE374" s="202"/>
      <c r="DF374" s="202"/>
      <c r="DG374" s="202"/>
      <c r="DH374" s="202"/>
      <c r="DI374" s="202"/>
      <c r="DJ374" s="202"/>
      <c r="DK374" s="202"/>
      <c r="DL374" s="202"/>
      <c r="DM374" s="202"/>
      <c r="DN374" s="202"/>
      <c r="DO374" s="202"/>
      <c r="DP374" s="202"/>
      <c r="DQ374" s="202"/>
      <c r="DR374" s="202"/>
      <c r="DS374" s="202"/>
      <c r="DT374" s="202"/>
      <c r="DU374" s="202"/>
      <c r="DV374" s="202"/>
      <c r="DW374" s="202"/>
      <c r="DX374" s="202"/>
      <c r="DY374" s="202"/>
      <c r="DZ374" s="202"/>
      <c r="EA374" s="202"/>
      <c r="EB374" s="202"/>
      <c r="EC374" s="202"/>
      <c r="ED374" s="202"/>
      <c r="EE374" s="202"/>
      <c r="EF374" s="202"/>
      <c r="EG374" s="202"/>
      <c r="EH374" s="202"/>
      <c r="EI374" s="202"/>
      <c r="EJ374" s="202"/>
      <c r="EK374" s="202"/>
      <c r="EL374" s="202"/>
      <c r="EM374" s="202"/>
      <c r="EN374" s="202"/>
      <c r="EO374" s="202"/>
      <c r="EP374" s="202"/>
      <c r="EQ374" s="202"/>
      <c r="ER374" s="202"/>
      <c r="ES374" s="202"/>
      <c r="ET374" s="202"/>
      <c r="EU374" s="202"/>
      <c r="EV374" s="202"/>
      <c r="EW374" s="202"/>
      <c r="EX374" s="202"/>
      <c r="EY374" s="202"/>
      <c r="EZ374" s="202"/>
      <c r="FA374" s="202"/>
      <c r="FB374" s="202"/>
      <c r="FC374" s="202"/>
      <c r="FD374" s="202"/>
      <c r="FE374" s="202"/>
      <c r="FF374" s="202"/>
      <c r="FG374" s="202"/>
      <c r="FH374" s="202"/>
      <c r="FI374" s="202"/>
      <c r="FJ374" s="202"/>
      <c r="FK374" s="202"/>
      <c r="FL374" s="202"/>
      <c r="FM374" s="202"/>
      <c r="FN374" s="202"/>
      <c r="FO374" s="202"/>
      <c r="FP374" s="202"/>
      <c r="FQ374" s="202"/>
      <c r="FR374" s="202"/>
      <c r="FS374" s="202"/>
      <c r="FT374" s="202"/>
      <c r="FU374" s="202"/>
      <c r="FV374" s="202"/>
      <c r="FW374" s="202"/>
      <c r="FX374" s="202"/>
      <c r="FY374" s="202"/>
      <c r="FZ374" s="202"/>
      <c r="GA374" s="202"/>
      <c r="GB374" s="202"/>
    </row>
    <row r="375" spans="1:184" x14ac:dyDescent="0.2">
      <c r="A375" s="205" t="str">
        <f t="shared" si="5"/>
        <v/>
      </c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  <c r="BF375" s="202"/>
      <c r="BG375" s="202"/>
      <c r="BH375" s="202"/>
      <c r="BI375" s="202"/>
      <c r="BJ375" s="202"/>
      <c r="BK375" s="202"/>
      <c r="BL375" s="202"/>
      <c r="BM375" s="202"/>
      <c r="BN375" s="202"/>
      <c r="BO375" s="202"/>
      <c r="BP375" s="202"/>
      <c r="BQ375" s="202"/>
      <c r="BR375" s="202"/>
      <c r="BS375" s="202"/>
      <c r="BT375" s="202"/>
      <c r="BU375" s="202"/>
      <c r="BV375" s="202"/>
      <c r="BW375" s="202"/>
      <c r="BX375" s="202"/>
      <c r="BY375" s="202"/>
      <c r="BZ375" s="202"/>
      <c r="CA375" s="202"/>
      <c r="CB375" s="202"/>
      <c r="CC375" s="202"/>
      <c r="CD375" s="202"/>
      <c r="CE375" s="202"/>
      <c r="CF375" s="202"/>
      <c r="CG375" s="202"/>
      <c r="CH375" s="202"/>
      <c r="CI375" s="202"/>
      <c r="CJ375" s="202"/>
      <c r="CK375" s="202"/>
      <c r="CL375" s="202"/>
      <c r="CM375" s="202"/>
      <c r="CN375" s="202"/>
      <c r="CO375" s="202"/>
      <c r="CP375" s="202"/>
      <c r="CQ375" s="202"/>
      <c r="CR375" s="202"/>
      <c r="CS375" s="202"/>
      <c r="CT375" s="202"/>
      <c r="CU375" s="202"/>
      <c r="CV375" s="202"/>
      <c r="CW375" s="202"/>
      <c r="CX375" s="202"/>
      <c r="CY375" s="202"/>
      <c r="CZ375" s="202"/>
      <c r="DA375" s="202"/>
      <c r="DB375" s="202"/>
      <c r="DC375" s="202"/>
      <c r="DD375" s="202"/>
      <c r="DE375" s="202"/>
      <c r="DF375" s="202"/>
      <c r="DG375" s="202"/>
      <c r="DH375" s="202"/>
      <c r="DI375" s="202"/>
      <c r="DJ375" s="202"/>
      <c r="DK375" s="202"/>
      <c r="DL375" s="202"/>
      <c r="DM375" s="202"/>
      <c r="DN375" s="202"/>
      <c r="DO375" s="202"/>
      <c r="DP375" s="202"/>
      <c r="DQ375" s="202"/>
      <c r="DR375" s="202"/>
      <c r="DS375" s="202"/>
      <c r="DT375" s="202"/>
      <c r="DU375" s="202"/>
      <c r="DV375" s="202"/>
      <c r="DW375" s="202"/>
      <c r="DX375" s="202"/>
      <c r="DY375" s="202"/>
      <c r="DZ375" s="202"/>
      <c r="EA375" s="202"/>
      <c r="EB375" s="202"/>
      <c r="EC375" s="202"/>
      <c r="ED375" s="202"/>
      <c r="EE375" s="202"/>
      <c r="EF375" s="202"/>
      <c r="EG375" s="202"/>
      <c r="EH375" s="202"/>
      <c r="EI375" s="202"/>
      <c r="EJ375" s="202"/>
      <c r="EK375" s="202"/>
      <c r="EL375" s="202"/>
      <c r="EM375" s="202"/>
      <c r="EN375" s="202"/>
      <c r="EO375" s="202"/>
      <c r="EP375" s="202"/>
      <c r="EQ375" s="202"/>
      <c r="ER375" s="202"/>
      <c r="ES375" s="202"/>
      <c r="ET375" s="202"/>
      <c r="EU375" s="202"/>
      <c r="EV375" s="202"/>
      <c r="EW375" s="202"/>
      <c r="EX375" s="202"/>
      <c r="EY375" s="202"/>
      <c r="EZ375" s="202"/>
      <c r="FA375" s="202"/>
      <c r="FB375" s="202"/>
      <c r="FC375" s="202"/>
      <c r="FD375" s="202"/>
      <c r="FE375" s="202"/>
      <c r="FF375" s="202"/>
      <c r="FG375" s="202"/>
      <c r="FH375" s="202"/>
      <c r="FI375" s="202"/>
      <c r="FJ375" s="202"/>
      <c r="FK375" s="202"/>
      <c r="FL375" s="202"/>
      <c r="FM375" s="202"/>
      <c r="FN375" s="202"/>
      <c r="FO375" s="202"/>
      <c r="FP375" s="202"/>
      <c r="FQ375" s="202"/>
      <c r="FR375" s="202"/>
      <c r="FS375" s="202"/>
      <c r="FT375" s="202"/>
      <c r="FU375" s="202"/>
      <c r="FV375" s="202"/>
      <c r="FW375" s="202"/>
      <c r="FX375" s="202"/>
      <c r="FY375" s="202"/>
      <c r="FZ375" s="202"/>
      <c r="GA375" s="202"/>
      <c r="GB375" s="202"/>
    </row>
    <row r="376" spans="1:184" x14ac:dyDescent="0.2">
      <c r="A376" s="205" t="str">
        <f t="shared" si="5"/>
        <v/>
      </c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  <c r="BF376" s="202"/>
      <c r="BG376" s="202"/>
      <c r="BH376" s="202"/>
      <c r="BI376" s="202"/>
      <c r="BJ376" s="202"/>
      <c r="BK376" s="202"/>
      <c r="BL376" s="202"/>
      <c r="BM376" s="202"/>
      <c r="BN376" s="202"/>
      <c r="BO376" s="202"/>
      <c r="BP376" s="202"/>
      <c r="BQ376" s="202"/>
      <c r="BR376" s="202"/>
      <c r="BS376" s="202"/>
      <c r="BT376" s="202"/>
      <c r="BU376" s="202"/>
      <c r="BV376" s="202"/>
      <c r="BW376" s="202"/>
      <c r="BX376" s="202"/>
      <c r="BY376" s="202"/>
      <c r="BZ376" s="202"/>
      <c r="CA376" s="202"/>
      <c r="CB376" s="202"/>
      <c r="CC376" s="202"/>
      <c r="CD376" s="202"/>
      <c r="CE376" s="202"/>
      <c r="CF376" s="202"/>
      <c r="CG376" s="202"/>
      <c r="CH376" s="202"/>
      <c r="CI376" s="202"/>
      <c r="CJ376" s="202"/>
      <c r="CK376" s="202"/>
      <c r="CL376" s="202"/>
      <c r="CM376" s="202"/>
      <c r="CN376" s="202"/>
      <c r="CO376" s="202"/>
      <c r="CP376" s="202"/>
      <c r="CQ376" s="202"/>
      <c r="CR376" s="202"/>
      <c r="CS376" s="202"/>
      <c r="CT376" s="202"/>
      <c r="CU376" s="202"/>
      <c r="CV376" s="202"/>
      <c r="CW376" s="202"/>
      <c r="CX376" s="202"/>
      <c r="CY376" s="202"/>
      <c r="CZ376" s="202"/>
      <c r="DA376" s="202"/>
      <c r="DB376" s="202"/>
      <c r="DC376" s="202"/>
      <c r="DD376" s="202"/>
      <c r="DE376" s="202"/>
      <c r="DF376" s="202"/>
      <c r="DG376" s="202"/>
      <c r="DH376" s="202"/>
      <c r="DI376" s="202"/>
      <c r="DJ376" s="202"/>
      <c r="DK376" s="202"/>
      <c r="DL376" s="202"/>
      <c r="DM376" s="202"/>
      <c r="DN376" s="202"/>
      <c r="DO376" s="202"/>
      <c r="DP376" s="202"/>
      <c r="DQ376" s="202"/>
      <c r="DR376" s="202"/>
      <c r="DS376" s="202"/>
      <c r="DT376" s="202"/>
      <c r="DU376" s="202"/>
      <c r="DV376" s="202"/>
      <c r="DW376" s="202"/>
      <c r="DX376" s="202"/>
      <c r="DY376" s="202"/>
      <c r="DZ376" s="202"/>
      <c r="EA376" s="202"/>
      <c r="EB376" s="202"/>
      <c r="EC376" s="202"/>
      <c r="ED376" s="202"/>
      <c r="EE376" s="202"/>
      <c r="EF376" s="202"/>
      <c r="EG376" s="202"/>
      <c r="EH376" s="202"/>
      <c r="EI376" s="202"/>
      <c r="EJ376" s="202"/>
      <c r="EK376" s="202"/>
      <c r="EL376" s="202"/>
      <c r="EM376" s="202"/>
      <c r="EN376" s="202"/>
      <c r="EO376" s="202"/>
      <c r="EP376" s="202"/>
      <c r="EQ376" s="202"/>
      <c r="ER376" s="202"/>
      <c r="ES376" s="202"/>
      <c r="ET376" s="202"/>
      <c r="EU376" s="202"/>
      <c r="EV376" s="202"/>
      <c r="EW376" s="202"/>
      <c r="EX376" s="202"/>
      <c r="EY376" s="202"/>
      <c r="EZ376" s="202"/>
      <c r="FA376" s="202"/>
      <c r="FB376" s="202"/>
      <c r="FC376" s="202"/>
      <c r="FD376" s="202"/>
      <c r="FE376" s="202"/>
      <c r="FF376" s="202"/>
      <c r="FG376" s="202"/>
      <c r="FH376" s="202"/>
      <c r="FI376" s="202"/>
      <c r="FJ376" s="202"/>
      <c r="FK376" s="202"/>
      <c r="FL376" s="202"/>
      <c r="FM376" s="202"/>
      <c r="FN376" s="202"/>
      <c r="FO376" s="202"/>
      <c r="FP376" s="202"/>
      <c r="FQ376" s="202"/>
      <c r="FR376" s="202"/>
      <c r="FS376" s="202"/>
      <c r="FT376" s="202"/>
      <c r="FU376" s="202"/>
      <c r="FV376" s="202"/>
      <c r="FW376" s="202"/>
      <c r="FX376" s="202"/>
      <c r="FY376" s="202"/>
      <c r="FZ376" s="202"/>
      <c r="GA376" s="202"/>
      <c r="GB376" s="202"/>
    </row>
    <row r="377" spans="1:184" x14ac:dyDescent="0.2">
      <c r="A377" s="205" t="str">
        <f t="shared" si="5"/>
        <v/>
      </c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  <c r="BF377" s="202"/>
      <c r="BG377" s="202"/>
      <c r="BH377" s="202"/>
      <c r="BI377" s="202"/>
      <c r="BJ377" s="202"/>
      <c r="BK377" s="202"/>
      <c r="BL377" s="202"/>
      <c r="BM377" s="202"/>
      <c r="BN377" s="202"/>
      <c r="BO377" s="202"/>
      <c r="BP377" s="202"/>
      <c r="BQ377" s="202"/>
      <c r="BR377" s="202"/>
      <c r="BS377" s="202"/>
      <c r="BT377" s="202"/>
      <c r="BU377" s="202"/>
      <c r="BV377" s="202"/>
      <c r="BW377" s="202"/>
      <c r="BX377" s="202"/>
      <c r="BY377" s="202"/>
      <c r="BZ377" s="202"/>
      <c r="CA377" s="202"/>
      <c r="CB377" s="202"/>
      <c r="CC377" s="202"/>
      <c r="CD377" s="202"/>
      <c r="CE377" s="202"/>
      <c r="CF377" s="202"/>
      <c r="CG377" s="202"/>
      <c r="CH377" s="202"/>
      <c r="CI377" s="202"/>
      <c r="CJ377" s="202"/>
      <c r="CK377" s="202"/>
      <c r="CL377" s="202"/>
      <c r="CM377" s="202"/>
      <c r="CN377" s="202"/>
      <c r="CO377" s="202"/>
      <c r="CP377" s="202"/>
      <c r="CQ377" s="202"/>
      <c r="CR377" s="202"/>
      <c r="CS377" s="202"/>
      <c r="CT377" s="202"/>
      <c r="CU377" s="202"/>
      <c r="CV377" s="202"/>
      <c r="CW377" s="202"/>
      <c r="CX377" s="202"/>
      <c r="CY377" s="202"/>
      <c r="CZ377" s="202"/>
      <c r="DA377" s="202"/>
      <c r="DB377" s="202"/>
      <c r="DC377" s="202"/>
      <c r="DD377" s="202"/>
      <c r="DE377" s="202"/>
      <c r="DF377" s="202"/>
      <c r="DG377" s="202"/>
      <c r="DH377" s="202"/>
      <c r="DI377" s="202"/>
      <c r="DJ377" s="202"/>
      <c r="DK377" s="202"/>
      <c r="DL377" s="202"/>
      <c r="DM377" s="202"/>
      <c r="DN377" s="202"/>
      <c r="DO377" s="202"/>
      <c r="DP377" s="202"/>
      <c r="DQ377" s="202"/>
      <c r="DR377" s="202"/>
      <c r="DS377" s="202"/>
      <c r="DT377" s="202"/>
      <c r="DU377" s="202"/>
      <c r="DV377" s="202"/>
      <c r="DW377" s="202"/>
      <c r="DX377" s="202"/>
      <c r="DY377" s="202"/>
      <c r="DZ377" s="202"/>
      <c r="EA377" s="202"/>
      <c r="EB377" s="202"/>
      <c r="EC377" s="202"/>
      <c r="ED377" s="202"/>
      <c r="EE377" s="202"/>
      <c r="EF377" s="202"/>
      <c r="EG377" s="202"/>
      <c r="EH377" s="202"/>
      <c r="EI377" s="202"/>
      <c r="EJ377" s="202"/>
      <c r="EK377" s="202"/>
      <c r="EL377" s="202"/>
      <c r="EM377" s="202"/>
      <c r="EN377" s="202"/>
      <c r="EO377" s="202"/>
      <c r="EP377" s="202"/>
      <c r="EQ377" s="202"/>
      <c r="ER377" s="202"/>
      <c r="ES377" s="202"/>
      <c r="ET377" s="202"/>
      <c r="EU377" s="202"/>
      <c r="EV377" s="202"/>
      <c r="EW377" s="202"/>
      <c r="EX377" s="202"/>
      <c r="EY377" s="202"/>
      <c r="EZ377" s="202"/>
      <c r="FA377" s="202"/>
      <c r="FB377" s="202"/>
      <c r="FC377" s="202"/>
      <c r="FD377" s="202"/>
      <c r="FE377" s="202"/>
      <c r="FF377" s="202"/>
      <c r="FG377" s="202"/>
      <c r="FH377" s="202"/>
      <c r="FI377" s="202"/>
      <c r="FJ377" s="202"/>
      <c r="FK377" s="202"/>
      <c r="FL377" s="202"/>
      <c r="FM377" s="202"/>
      <c r="FN377" s="202"/>
      <c r="FO377" s="202"/>
      <c r="FP377" s="202"/>
      <c r="FQ377" s="202"/>
      <c r="FR377" s="202"/>
      <c r="FS377" s="202"/>
      <c r="FT377" s="202"/>
      <c r="FU377" s="202"/>
      <c r="FV377" s="202"/>
      <c r="FW377" s="202"/>
      <c r="FX377" s="202"/>
      <c r="FY377" s="202"/>
      <c r="FZ377" s="202"/>
      <c r="GA377" s="202"/>
      <c r="GB377" s="202"/>
    </row>
    <row r="378" spans="1:184" x14ac:dyDescent="0.2">
      <c r="A378" s="205" t="str">
        <f t="shared" si="5"/>
        <v/>
      </c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  <c r="BF378" s="202"/>
      <c r="BG378" s="202"/>
      <c r="BH378" s="202"/>
      <c r="BI378" s="202"/>
      <c r="BJ378" s="202"/>
      <c r="BK378" s="202"/>
      <c r="BL378" s="202"/>
      <c r="BM378" s="202"/>
      <c r="BN378" s="202"/>
      <c r="BO378" s="202"/>
      <c r="BP378" s="202"/>
      <c r="BQ378" s="202"/>
      <c r="BR378" s="202"/>
      <c r="BS378" s="202"/>
      <c r="BT378" s="202"/>
      <c r="BU378" s="202"/>
      <c r="BV378" s="202"/>
      <c r="BW378" s="202"/>
      <c r="BX378" s="202"/>
      <c r="BY378" s="202"/>
      <c r="BZ378" s="202"/>
      <c r="CA378" s="202"/>
      <c r="CB378" s="202"/>
      <c r="CC378" s="202"/>
      <c r="CD378" s="202"/>
      <c r="CE378" s="202"/>
      <c r="CF378" s="202"/>
      <c r="CG378" s="202"/>
      <c r="CH378" s="202"/>
      <c r="CI378" s="202"/>
      <c r="CJ378" s="202"/>
      <c r="CK378" s="202"/>
      <c r="CL378" s="202"/>
      <c r="CM378" s="202"/>
      <c r="CN378" s="202"/>
      <c r="CO378" s="202"/>
      <c r="CP378" s="202"/>
      <c r="CQ378" s="202"/>
      <c r="CR378" s="202"/>
      <c r="CS378" s="202"/>
      <c r="CT378" s="202"/>
      <c r="CU378" s="202"/>
      <c r="CV378" s="202"/>
      <c r="CW378" s="202"/>
      <c r="CX378" s="202"/>
      <c r="CY378" s="202"/>
      <c r="CZ378" s="202"/>
      <c r="DA378" s="202"/>
      <c r="DB378" s="202"/>
      <c r="DC378" s="202"/>
      <c r="DD378" s="202"/>
      <c r="DE378" s="202"/>
      <c r="DF378" s="202"/>
      <c r="DG378" s="202"/>
      <c r="DH378" s="202"/>
      <c r="DI378" s="202"/>
      <c r="DJ378" s="202"/>
      <c r="DK378" s="202"/>
      <c r="DL378" s="202"/>
      <c r="DM378" s="202"/>
      <c r="DN378" s="202"/>
      <c r="DO378" s="202"/>
      <c r="DP378" s="202"/>
      <c r="DQ378" s="202"/>
      <c r="DR378" s="202"/>
      <c r="DS378" s="202"/>
      <c r="DT378" s="202"/>
      <c r="DU378" s="202"/>
      <c r="DV378" s="202"/>
      <c r="DW378" s="202"/>
      <c r="DX378" s="202"/>
      <c r="DY378" s="202"/>
      <c r="DZ378" s="202"/>
      <c r="EA378" s="202"/>
      <c r="EB378" s="202"/>
      <c r="EC378" s="202"/>
      <c r="ED378" s="202"/>
      <c r="EE378" s="202"/>
      <c r="EF378" s="202"/>
      <c r="EG378" s="202"/>
      <c r="EH378" s="202"/>
      <c r="EI378" s="202"/>
      <c r="EJ378" s="202"/>
      <c r="EK378" s="202"/>
      <c r="EL378" s="202"/>
      <c r="EM378" s="202"/>
      <c r="EN378" s="202"/>
      <c r="EO378" s="202"/>
      <c r="EP378" s="202"/>
      <c r="EQ378" s="202"/>
      <c r="ER378" s="202"/>
      <c r="ES378" s="202"/>
      <c r="ET378" s="202"/>
      <c r="EU378" s="202"/>
      <c r="EV378" s="202"/>
      <c r="EW378" s="202"/>
      <c r="EX378" s="202"/>
      <c r="EY378" s="202"/>
      <c r="EZ378" s="202"/>
      <c r="FA378" s="202"/>
      <c r="FB378" s="202"/>
      <c r="FC378" s="202"/>
      <c r="FD378" s="202"/>
      <c r="FE378" s="202"/>
      <c r="FF378" s="202"/>
      <c r="FG378" s="202"/>
      <c r="FH378" s="202"/>
      <c r="FI378" s="202"/>
      <c r="FJ378" s="202"/>
      <c r="FK378" s="202"/>
      <c r="FL378" s="202"/>
      <c r="FM378" s="202"/>
      <c r="FN378" s="202"/>
      <c r="FO378" s="202"/>
      <c r="FP378" s="202"/>
      <c r="FQ378" s="202"/>
      <c r="FR378" s="202"/>
      <c r="FS378" s="202"/>
      <c r="FT378" s="202"/>
      <c r="FU378" s="202"/>
      <c r="FV378" s="202"/>
      <c r="FW378" s="202"/>
      <c r="FX378" s="202"/>
      <c r="FY378" s="202"/>
      <c r="FZ378" s="202"/>
      <c r="GA378" s="202"/>
      <c r="GB378" s="202"/>
    </row>
    <row r="379" spans="1:184" x14ac:dyDescent="0.2">
      <c r="A379" s="205" t="str">
        <f t="shared" si="5"/>
        <v/>
      </c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  <c r="BF379" s="202"/>
      <c r="BG379" s="202"/>
      <c r="BH379" s="202"/>
      <c r="BI379" s="202"/>
      <c r="BJ379" s="202"/>
      <c r="BK379" s="202"/>
      <c r="BL379" s="202"/>
      <c r="BM379" s="202"/>
      <c r="BN379" s="202"/>
      <c r="BO379" s="202"/>
      <c r="BP379" s="202"/>
      <c r="BQ379" s="202"/>
      <c r="BR379" s="202"/>
      <c r="BS379" s="202"/>
      <c r="BT379" s="202"/>
      <c r="BU379" s="202"/>
      <c r="BV379" s="202"/>
      <c r="BW379" s="202"/>
      <c r="BX379" s="202"/>
      <c r="BY379" s="202"/>
      <c r="BZ379" s="202"/>
      <c r="CA379" s="202"/>
      <c r="CB379" s="202"/>
      <c r="CC379" s="202"/>
      <c r="CD379" s="202"/>
      <c r="CE379" s="202"/>
      <c r="CF379" s="202"/>
      <c r="CG379" s="202"/>
      <c r="CH379" s="202"/>
      <c r="CI379" s="202"/>
      <c r="CJ379" s="202"/>
      <c r="CK379" s="202"/>
      <c r="CL379" s="202"/>
      <c r="CM379" s="202"/>
      <c r="CN379" s="202"/>
      <c r="CO379" s="202"/>
      <c r="CP379" s="202"/>
      <c r="CQ379" s="202"/>
      <c r="CR379" s="202"/>
      <c r="CS379" s="202"/>
      <c r="CT379" s="202"/>
      <c r="CU379" s="202"/>
      <c r="CV379" s="202"/>
      <c r="CW379" s="202"/>
      <c r="CX379" s="202"/>
      <c r="CY379" s="202"/>
      <c r="CZ379" s="202"/>
      <c r="DA379" s="202"/>
      <c r="DB379" s="202"/>
      <c r="DC379" s="202"/>
      <c r="DD379" s="202"/>
      <c r="DE379" s="202"/>
      <c r="DF379" s="202"/>
      <c r="DG379" s="202"/>
      <c r="DH379" s="202"/>
      <c r="DI379" s="202"/>
      <c r="DJ379" s="202"/>
      <c r="DK379" s="202"/>
      <c r="DL379" s="202"/>
      <c r="DM379" s="202"/>
      <c r="DN379" s="202"/>
      <c r="DO379" s="202"/>
      <c r="DP379" s="202"/>
      <c r="DQ379" s="202"/>
      <c r="DR379" s="202"/>
      <c r="DS379" s="202"/>
      <c r="DT379" s="202"/>
      <c r="DU379" s="202"/>
      <c r="DV379" s="202"/>
      <c r="DW379" s="202"/>
      <c r="DX379" s="202"/>
      <c r="DY379" s="202"/>
      <c r="DZ379" s="202"/>
      <c r="EA379" s="202"/>
      <c r="EB379" s="202"/>
      <c r="EC379" s="202"/>
      <c r="ED379" s="202"/>
      <c r="EE379" s="202"/>
      <c r="EF379" s="202"/>
      <c r="EG379" s="202"/>
      <c r="EH379" s="202"/>
      <c r="EI379" s="202"/>
      <c r="EJ379" s="202"/>
      <c r="EK379" s="202"/>
      <c r="EL379" s="202"/>
      <c r="EM379" s="202"/>
      <c r="EN379" s="202"/>
      <c r="EO379" s="202"/>
      <c r="EP379" s="202"/>
      <c r="EQ379" s="202"/>
      <c r="ER379" s="202"/>
      <c r="ES379" s="202"/>
      <c r="ET379" s="202"/>
      <c r="EU379" s="202"/>
      <c r="EV379" s="202"/>
      <c r="EW379" s="202"/>
      <c r="EX379" s="202"/>
      <c r="EY379" s="202"/>
      <c r="EZ379" s="202"/>
      <c r="FA379" s="202"/>
      <c r="FB379" s="202"/>
      <c r="FC379" s="202"/>
      <c r="FD379" s="202"/>
      <c r="FE379" s="202"/>
      <c r="FF379" s="202"/>
      <c r="FG379" s="202"/>
      <c r="FH379" s="202"/>
      <c r="FI379" s="202"/>
      <c r="FJ379" s="202"/>
      <c r="FK379" s="202"/>
      <c r="FL379" s="202"/>
      <c r="FM379" s="202"/>
      <c r="FN379" s="202"/>
      <c r="FO379" s="202"/>
      <c r="FP379" s="202"/>
      <c r="FQ379" s="202"/>
      <c r="FR379" s="202"/>
      <c r="FS379" s="202"/>
      <c r="FT379" s="202"/>
      <c r="FU379" s="202"/>
      <c r="FV379" s="202"/>
      <c r="FW379" s="202"/>
      <c r="FX379" s="202"/>
      <c r="FY379" s="202"/>
      <c r="FZ379" s="202"/>
      <c r="GA379" s="202"/>
      <c r="GB379" s="202"/>
    </row>
    <row r="380" spans="1:184" x14ac:dyDescent="0.2">
      <c r="A380" s="205" t="str">
        <f t="shared" si="5"/>
        <v/>
      </c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  <c r="BF380" s="202"/>
      <c r="BG380" s="202"/>
      <c r="BH380" s="202"/>
      <c r="BI380" s="202"/>
      <c r="BJ380" s="202"/>
      <c r="BK380" s="202"/>
      <c r="BL380" s="202"/>
      <c r="BM380" s="202"/>
      <c r="BN380" s="202"/>
      <c r="BO380" s="202"/>
      <c r="BP380" s="202"/>
      <c r="BQ380" s="202"/>
      <c r="BR380" s="202"/>
      <c r="BS380" s="202"/>
      <c r="BT380" s="202"/>
      <c r="BU380" s="202"/>
      <c r="BV380" s="202"/>
      <c r="BW380" s="202"/>
      <c r="BX380" s="202"/>
      <c r="BY380" s="202"/>
      <c r="BZ380" s="202"/>
      <c r="CA380" s="202"/>
      <c r="CB380" s="202"/>
      <c r="CC380" s="202"/>
      <c r="CD380" s="202"/>
      <c r="CE380" s="202"/>
      <c r="CF380" s="202"/>
      <c r="CG380" s="202"/>
      <c r="CH380" s="202"/>
      <c r="CI380" s="202"/>
      <c r="CJ380" s="202"/>
      <c r="CK380" s="202"/>
      <c r="CL380" s="202"/>
      <c r="CM380" s="202"/>
      <c r="CN380" s="202"/>
      <c r="CO380" s="202"/>
      <c r="CP380" s="202"/>
      <c r="CQ380" s="202"/>
      <c r="CR380" s="202"/>
      <c r="CS380" s="202"/>
      <c r="CT380" s="202"/>
      <c r="CU380" s="202"/>
      <c r="CV380" s="202"/>
      <c r="CW380" s="202"/>
      <c r="CX380" s="202"/>
      <c r="CY380" s="202"/>
      <c r="CZ380" s="202"/>
      <c r="DA380" s="202"/>
      <c r="DB380" s="202"/>
      <c r="DC380" s="202"/>
      <c r="DD380" s="202"/>
      <c r="DE380" s="202"/>
      <c r="DF380" s="202"/>
      <c r="DG380" s="202"/>
      <c r="DH380" s="202"/>
      <c r="DI380" s="202"/>
      <c r="DJ380" s="202"/>
      <c r="DK380" s="202"/>
      <c r="DL380" s="202"/>
      <c r="DM380" s="202"/>
      <c r="DN380" s="202"/>
      <c r="DO380" s="202"/>
      <c r="DP380" s="202"/>
      <c r="DQ380" s="202"/>
      <c r="DR380" s="202"/>
      <c r="DS380" s="202"/>
      <c r="DT380" s="202"/>
      <c r="DU380" s="202"/>
      <c r="DV380" s="202"/>
      <c r="DW380" s="202"/>
      <c r="DX380" s="202"/>
      <c r="DY380" s="202"/>
      <c r="DZ380" s="202"/>
      <c r="EA380" s="202"/>
      <c r="EB380" s="202"/>
      <c r="EC380" s="202"/>
      <c r="ED380" s="202"/>
      <c r="EE380" s="202"/>
      <c r="EF380" s="202"/>
      <c r="EG380" s="202"/>
      <c r="EH380" s="202"/>
      <c r="EI380" s="202"/>
      <c r="EJ380" s="202"/>
      <c r="EK380" s="202"/>
      <c r="EL380" s="202"/>
      <c r="EM380" s="202"/>
      <c r="EN380" s="202"/>
      <c r="EO380" s="202"/>
      <c r="EP380" s="202"/>
      <c r="EQ380" s="202"/>
      <c r="ER380" s="202"/>
      <c r="ES380" s="202"/>
      <c r="ET380" s="202"/>
      <c r="EU380" s="202"/>
      <c r="EV380" s="202"/>
      <c r="EW380" s="202"/>
      <c r="EX380" s="202"/>
      <c r="EY380" s="202"/>
      <c r="EZ380" s="202"/>
      <c r="FA380" s="202"/>
      <c r="FB380" s="202"/>
      <c r="FC380" s="202"/>
      <c r="FD380" s="202"/>
      <c r="FE380" s="202"/>
      <c r="FF380" s="202"/>
      <c r="FG380" s="202"/>
      <c r="FH380" s="202"/>
      <c r="FI380" s="202"/>
      <c r="FJ380" s="202"/>
      <c r="FK380" s="202"/>
      <c r="FL380" s="202"/>
      <c r="FM380" s="202"/>
      <c r="FN380" s="202"/>
      <c r="FO380" s="202"/>
      <c r="FP380" s="202"/>
      <c r="FQ380" s="202"/>
      <c r="FR380" s="202"/>
      <c r="FS380" s="202"/>
      <c r="FT380" s="202"/>
      <c r="FU380" s="202"/>
      <c r="FV380" s="202"/>
      <c r="FW380" s="202"/>
      <c r="FX380" s="202"/>
      <c r="FY380" s="202"/>
      <c r="FZ380" s="202"/>
      <c r="GA380" s="202"/>
      <c r="GB380" s="202"/>
    </row>
    <row r="381" spans="1:184" x14ac:dyDescent="0.2">
      <c r="A381" s="205" t="str">
        <f t="shared" si="5"/>
        <v/>
      </c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  <c r="BF381" s="202"/>
      <c r="BG381" s="202"/>
      <c r="BH381" s="202"/>
      <c r="BI381" s="202"/>
      <c r="BJ381" s="202"/>
      <c r="BK381" s="202"/>
      <c r="BL381" s="202"/>
      <c r="BM381" s="202"/>
      <c r="BN381" s="202"/>
      <c r="BO381" s="202"/>
      <c r="BP381" s="202"/>
      <c r="BQ381" s="202"/>
      <c r="BR381" s="202"/>
      <c r="BS381" s="202"/>
      <c r="BT381" s="202"/>
      <c r="BU381" s="202"/>
      <c r="BV381" s="202"/>
      <c r="BW381" s="202"/>
      <c r="BX381" s="202"/>
      <c r="BY381" s="202"/>
      <c r="BZ381" s="202"/>
      <c r="CA381" s="202"/>
      <c r="CB381" s="202"/>
      <c r="CC381" s="202"/>
      <c r="CD381" s="202"/>
      <c r="CE381" s="202"/>
      <c r="CF381" s="202"/>
      <c r="CG381" s="202"/>
      <c r="CH381" s="202"/>
      <c r="CI381" s="202"/>
      <c r="CJ381" s="202"/>
      <c r="CK381" s="202"/>
      <c r="CL381" s="202"/>
      <c r="CM381" s="202"/>
      <c r="CN381" s="202"/>
      <c r="CO381" s="202"/>
      <c r="CP381" s="202"/>
      <c r="CQ381" s="202"/>
      <c r="CR381" s="202"/>
      <c r="CS381" s="202"/>
      <c r="CT381" s="202"/>
      <c r="CU381" s="202"/>
      <c r="CV381" s="202"/>
      <c r="CW381" s="202"/>
      <c r="CX381" s="202"/>
      <c r="CY381" s="202"/>
      <c r="CZ381" s="202"/>
      <c r="DA381" s="202"/>
      <c r="DB381" s="202"/>
      <c r="DC381" s="202"/>
      <c r="DD381" s="202"/>
      <c r="DE381" s="202"/>
      <c r="DF381" s="202"/>
      <c r="DG381" s="202"/>
      <c r="DH381" s="202"/>
      <c r="DI381" s="202"/>
      <c r="DJ381" s="202"/>
      <c r="DK381" s="202"/>
      <c r="DL381" s="202"/>
      <c r="DM381" s="202"/>
      <c r="DN381" s="202"/>
      <c r="DO381" s="202"/>
      <c r="DP381" s="202"/>
      <c r="DQ381" s="202"/>
      <c r="DR381" s="202"/>
      <c r="DS381" s="202"/>
      <c r="DT381" s="202"/>
      <c r="DU381" s="202"/>
      <c r="DV381" s="202"/>
      <c r="DW381" s="202"/>
      <c r="DX381" s="202"/>
      <c r="DY381" s="202"/>
      <c r="DZ381" s="202"/>
      <c r="EA381" s="202"/>
      <c r="EB381" s="202"/>
      <c r="EC381" s="202"/>
      <c r="ED381" s="202"/>
      <c r="EE381" s="202"/>
      <c r="EF381" s="202"/>
      <c r="EG381" s="202"/>
      <c r="EH381" s="202"/>
      <c r="EI381" s="202"/>
      <c r="EJ381" s="202"/>
      <c r="EK381" s="202"/>
      <c r="EL381" s="202"/>
      <c r="EM381" s="202"/>
      <c r="EN381" s="202"/>
      <c r="EO381" s="202"/>
      <c r="EP381" s="202"/>
      <c r="EQ381" s="202"/>
      <c r="ER381" s="202"/>
      <c r="ES381" s="202"/>
      <c r="ET381" s="202"/>
      <c r="EU381" s="202"/>
      <c r="EV381" s="202"/>
      <c r="EW381" s="202"/>
      <c r="EX381" s="202"/>
      <c r="EY381" s="202"/>
      <c r="EZ381" s="202"/>
      <c r="FA381" s="202"/>
      <c r="FB381" s="202"/>
      <c r="FC381" s="202"/>
      <c r="FD381" s="202"/>
      <c r="FE381" s="202"/>
      <c r="FF381" s="202"/>
      <c r="FG381" s="202"/>
      <c r="FH381" s="202"/>
      <c r="FI381" s="202"/>
      <c r="FJ381" s="202"/>
      <c r="FK381" s="202"/>
      <c r="FL381" s="202"/>
      <c r="FM381" s="202"/>
      <c r="FN381" s="202"/>
      <c r="FO381" s="202"/>
      <c r="FP381" s="202"/>
      <c r="FQ381" s="202"/>
      <c r="FR381" s="202"/>
      <c r="FS381" s="202"/>
      <c r="FT381" s="202"/>
      <c r="FU381" s="202"/>
      <c r="FV381" s="202"/>
      <c r="FW381" s="202"/>
      <c r="FX381" s="202"/>
      <c r="FY381" s="202"/>
      <c r="FZ381" s="202"/>
      <c r="GA381" s="202"/>
      <c r="GB381" s="202"/>
    </row>
    <row r="382" spans="1:184" x14ac:dyDescent="0.2">
      <c r="A382" s="205" t="str">
        <f t="shared" si="5"/>
        <v/>
      </c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  <c r="BF382" s="202"/>
      <c r="BG382" s="202"/>
      <c r="BH382" s="202"/>
      <c r="BI382" s="202"/>
      <c r="BJ382" s="202"/>
      <c r="BK382" s="202"/>
      <c r="BL382" s="202"/>
      <c r="BM382" s="202"/>
      <c r="BN382" s="202"/>
      <c r="BO382" s="202"/>
      <c r="BP382" s="202"/>
      <c r="BQ382" s="202"/>
      <c r="BR382" s="202"/>
      <c r="BS382" s="202"/>
      <c r="BT382" s="202"/>
      <c r="BU382" s="202"/>
      <c r="BV382" s="202"/>
      <c r="BW382" s="202"/>
      <c r="BX382" s="202"/>
      <c r="BY382" s="202"/>
      <c r="BZ382" s="202"/>
      <c r="CA382" s="202"/>
      <c r="CB382" s="202"/>
      <c r="CC382" s="202"/>
      <c r="CD382" s="202"/>
      <c r="CE382" s="202"/>
      <c r="CF382" s="202"/>
      <c r="CG382" s="202"/>
      <c r="CH382" s="202"/>
      <c r="CI382" s="202"/>
      <c r="CJ382" s="202"/>
      <c r="CK382" s="202"/>
      <c r="CL382" s="202"/>
      <c r="CM382" s="202"/>
      <c r="CN382" s="202"/>
      <c r="CO382" s="202"/>
      <c r="CP382" s="202"/>
      <c r="CQ382" s="202"/>
      <c r="CR382" s="202"/>
      <c r="CS382" s="202"/>
      <c r="CT382" s="202"/>
      <c r="CU382" s="202"/>
      <c r="CV382" s="202"/>
      <c r="CW382" s="202"/>
      <c r="CX382" s="202"/>
      <c r="CY382" s="202"/>
      <c r="CZ382" s="202"/>
      <c r="DA382" s="202"/>
      <c r="DB382" s="202"/>
      <c r="DC382" s="202"/>
      <c r="DD382" s="202"/>
      <c r="DE382" s="202"/>
      <c r="DF382" s="202"/>
      <c r="DG382" s="202"/>
      <c r="DH382" s="202"/>
      <c r="DI382" s="202"/>
      <c r="DJ382" s="202"/>
      <c r="DK382" s="202"/>
      <c r="DL382" s="202"/>
      <c r="DM382" s="202"/>
      <c r="DN382" s="202"/>
      <c r="DO382" s="202"/>
      <c r="DP382" s="202"/>
      <c r="DQ382" s="202"/>
      <c r="DR382" s="202"/>
      <c r="DS382" s="202"/>
      <c r="DT382" s="202"/>
      <c r="DU382" s="202"/>
      <c r="DV382" s="202"/>
      <c r="DW382" s="202"/>
      <c r="DX382" s="202"/>
      <c r="DY382" s="202"/>
      <c r="DZ382" s="202"/>
      <c r="EA382" s="202"/>
      <c r="EB382" s="202"/>
      <c r="EC382" s="202"/>
      <c r="ED382" s="202"/>
      <c r="EE382" s="202"/>
      <c r="EF382" s="202"/>
      <c r="EG382" s="202"/>
      <c r="EH382" s="202"/>
      <c r="EI382" s="202"/>
      <c r="EJ382" s="202"/>
      <c r="EK382" s="202"/>
      <c r="EL382" s="202"/>
      <c r="EM382" s="202"/>
      <c r="EN382" s="202"/>
      <c r="EO382" s="202"/>
      <c r="EP382" s="202"/>
      <c r="EQ382" s="202"/>
      <c r="ER382" s="202"/>
      <c r="ES382" s="202"/>
      <c r="ET382" s="202"/>
      <c r="EU382" s="202"/>
      <c r="EV382" s="202"/>
      <c r="EW382" s="202"/>
      <c r="EX382" s="202"/>
      <c r="EY382" s="202"/>
      <c r="EZ382" s="202"/>
      <c r="FA382" s="202"/>
      <c r="FB382" s="202"/>
      <c r="FC382" s="202"/>
      <c r="FD382" s="202"/>
      <c r="FE382" s="202"/>
      <c r="FF382" s="202"/>
      <c r="FG382" s="202"/>
      <c r="FH382" s="202"/>
      <c r="FI382" s="202"/>
      <c r="FJ382" s="202"/>
      <c r="FK382" s="202"/>
      <c r="FL382" s="202"/>
      <c r="FM382" s="202"/>
      <c r="FN382" s="202"/>
      <c r="FO382" s="202"/>
      <c r="FP382" s="202"/>
      <c r="FQ382" s="202"/>
      <c r="FR382" s="202"/>
      <c r="FS382" s="202"/>
      <c r="FT382" s="202"/>
      <c r="FU382" s="202"/>
      <c r="FV382" s="202"/>
      <c r="FW382" s="202"/>
      <c r="FX382" s="202"/>
      <c r="FY382" s="202"/>
      <c r="FZ382" s="202"/>
      <c r="GA382" s="202"/>
      <c r="GB382" s="202"/>
    </row>
    <row r="383" spans="1:184" x14ac:dyDescent="0.2">
      <c r="A383" s="205" t="str">
        <f t="shared" si="5"/>
        <v/>
      </c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  <c r="BF383" s="202"/>
      <c r="BG383" s="202"/>
      <c r="BH383" s="202"/>
      <c r="BI383" s="202"/>
      <c r="BJ383" s="202"/>
      <c r="BK383" s="202"/>
      <c r="BL383" s="202"/>
      <c r="BM383" s="202"/>
      <c r="BN383" s="202"/>
      <c r="BO383" s="202"/>
      <c r="BP383" s="202"/>
      <c r="BQ383" s="202"/>
      <c r="BR383" s="202"/>
      <c r="BS383" s="202"/>
      <c r="BT383" s="202"/>
      <c r="BU383" s="202"/>
      <c r="BV383" s="202"/>
      <c r="BW383" s="202"/>
      <c r="BX383" s="202"/>
      <c r="BY383" s="202"/>
      <c r="BZ383" s="202"/>
      <c r="CA383" s="202"/>
      <c r="CB383" s="202"/>
      <c r="CC383" s="202"/>
      <c r="CD383" s="202"/>
      <c r="CE383" s="202"/>
      <c r="CF383" s="202"/>
      <c r="CG383" s="202"/>
      <c r="CH383" s="202"/>
      <c r="CI383" s="202"/>
      <c r="CJ383" s="202"/>
      <c r="CK383" s="202"/>
      <c r="CL383" s="202"/>
      <c r="CM383" s="202"/>
      <c r="CN383" s="202"/>
      <c r="CO383" s="202"/>
      <c r="CP383" s="202"/>
      <c r="CQ383" s="202"/>
      <c r="CR383" s="202"/>
      <c r="CS383" s="202"/>
      <c r="CT383" s="202"/>
      <c r="CU383" s="202"/>
      <c r="CV383" s="202"/>
      <c r="CW383" s="202"/>
      <c r="CX383" s="202"/>
      <c r="CY383" s="202"/>
      <c r="CZ383" s="202"/>
      <c r="DA383" s="202"/>
      <c r="DB383" s="202"/>
      <c r="DC383" s="202"/>
      <c r="DD383" s="202"/>
      <c r="DE383" s="202"/>
      <c r="DF383" s="202"/>
      <c r="DG383" s="202"/>
      <c r="DH383" s="202"/>
      <c r="DI383" s="202"/>
      <c r="DJ383" s="202"/>
      <c r="DK383" s="202"/>
      <c r="DL383" s="202"/>
      <c r="DM383" s="202"/>
      <c r="DN383" s="202"/>
      <c r="DO383" s="202"/>
      <c r="DP383" s="202"/>
      <c r="DQ383" s="202"/>
      <c r="DR383" s="202"/>
      <c r="DS383" s="202"/>
      <c r="DT383" s="202"/>
      <c r="DU383" s="202"/>
      <c r="DV383" s="202"/>
      <c r="DW383" s="202"/>
      <c r="DX383" s="202"/>
      <c r="DY383" s="202"/>
      <c r="DZ383" s="202"/>
      <c r="EA383" s="202"/>
      <c r="EB383" s="202"/>
      <c r="EC383" s="202"/>
      <c r="ED383" s="202"/>
      <c r="EE383" s="202"/>
      <c r="EF383" s="202"/>
      <c r="EG383" s="202"/>
      <c r="EH383" s="202"/>
      <c r="EI383" s="202"/>
      <c r="EJ383" s="202"/>
      <c r="EK383" s="202"/>
      <c r="EL383" s="202"/>
      <c r="EM383" s="202"/>
      <c r="EN383" s="202"/>
      <c r="EO383" s="202"/>
      <c r="EP383" s="202"/>
      <c r="EQ383" s="202"/>
      <c r="ER383" s="202"/>
      <c r="ES383" s="202"/>
      <c r="ET383" s="202"/>
      <c r="EU383" s="202"/>
      <c r="EV383" s="202"/>
      <c r="EW383" s="202"/>
      <c r="EX383" s="202"/>
      <c r="EY383" s="202"/>
      <c r="EZ383" s="202"/>
      <c r="FA383" s="202"/>
      <c r="FB383" s="202"/>
      <c r="FC383" s="202"/>
      <c r="FD383" s="202"/>
      <c r="FE383" s="202"/>
      <c r="FF383" s="202"/>
      <c r="FG383" s="202"/>
      <c r="FH383" s="202"/>
      <c r="FI383" s="202"/>
      <c r="FJ383" s="202"/>
      <c r="FK383" s="202"/>
      <c r="FL383" s="202"/>
      <c r="FM383" s="202"/>
      <c r="FN383" s="202"/>
      <c r="FO383" s="202"/>
      <c r="FP383" s="202"/>
      <c r="FQ383" s="202"/>
      <c r="FR383" s="202"/>
      <c r="FS383" s="202"/>
      <c r="FT383" s="202"/>
      <c r="FU383" s="202"/>
      <c r="FV383" s="202"/>
      <c r="FW383" s="202"/>
      <c r="FX383" s="202"/>
      <c r="FY383" s="202"/>
      <c r="FZ383" s="202"/>
      <c r="GA383" s="202"/>
      <c r="GB383" s="202"/>
    </row>
    <row r="384" spans="1:184" x14ac:dyDescent="0.2">
      <c r="A384" s="205" t="str">
        <f t="shared" si="5"/>
        <v/>
      </c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  <c r="BF384" s="202"/>
      <c r="BG384" s="202"/>
      <c r="BH384" s="202"/>
      <c r="BI384" s="202"/>
      <c r="BJ384" s="202"/>
      <c r="BK384" s="202"/>
      <c r="BL384" s="202"/>
      <c r="BM384" s="202"/>
      <c r="BN384" s="202"/>
      <c r="BO384" s="202"/>
      <c r="BP384" s="202"/>
      <c r="BQ384" s="202"/>
      <c r="BR384" s="202"/>
      <c r="BS384" s="202"/>
      <c r="BT384" s="202"/>
      <c r="BU384" s="202"/>
      <c r="BV384" s="202"/>
      <c r="BW384" s="202"/>
      <c r="BX384" s="202"/>
      <c r="BY384" s="202"/>
      <c r="BZ384" s="202"/>
      <c r="CA384" s="202"/>
      <c r="CB384" s="202"/>
      <c r="CC384" s="202"/>
      <c r="CD384" s="202"/>
      <c r="CE384" s="202"/>
      <c r="CF384" s="202"/>
      <c r="CG384" s="202"/>
      <c r="CH384" s="202"/>
      <c r="CI384" s="202"/>
      <c r="CJ384" s="202"/>
      <c r="CK384" s="202"/>
      <c r="CL384" s="202"/>
      <c r="CM384" s="202"/>
      <c r="CN384" s="202"/>
      <c r="CO384" s="202"/>
      <c r="CP384" s="202"/>
      <c r="CQ384" s="202"/>
      <c r="CR384" s="202"/>
      <c r="CS384" s="202"/>
      <c r="CT384" s="202"/>
      <c r="CU384" s="202"/>
      <c r="CV384" s="202"/>
      <c r="CW384" s="202"/>
      <c r="CX384" s="202"/>
      <c r="CY384" s="202"/>
      <c r="CZ384" s="202"/>
      <c r="DA384" s="202"/>
      <c r="DB384" s="202"/>
      <c r="DC384" s="202"/>
      <c r="DD384" s="202"/>
      <c r="DE384" s="202"/>
      <c r="DF384" s="202"/>
      <c r="DG384" s="202"/>
      <c r="DH384" s="202"/>
      <c r="DI384" s="202"/>
      <c r="DJ384" s="202"/>
      <c r="DK384" s="202"/>
      <c r="DL384" s="202"/>
      <c r="DM384" s="202"/>
      <c r="DN384" s="202"/>
      <c r="DO384" s="202"/>
      <c r="DP384" s="202"/>
      <c r="DQ384" s="202"/>
      <c r="DR384" s="202"/>
      <c r="DS384" s="202"/>
      <c r="DT384" s="202"/>
      <c r="DU384" s="202"/>
      <c r="DV384" s="202"/>
      <c r="DW384" s="202"/>
      <c r="DX384" s="202"/>
      <c r="DY384" s="202"/>
      <c r="DZ384" s="202"/>
      <c r="EA384" s="202"/>
      <c r="EB384" s="202"/>
      <c r="EC384" s="202"/>
      <c r="ED384" s="202"/>
      <c r="EE384" s="202"/>
      <c r="EF384" s="202"/>
      <c r="EG384" s="202"/>
      <c r="EH384" s="202"/>
      <c r="EI384" s="202"/>
      <c r="EJ384" s="202"/>
      <c r="EK384" s="202"/>
      <c r="EL384" s="202"/>
      <c r="EM384" s="202"/>
      <c r="EN384" s="202"/>
      <c r="EO384" s="202"/>
      <c r="EP384" s="202"/>
      <c r="EQ384" s="202"/>
      <c r="ER384" s="202"/>
      <c r="ES384" s="202"/>
      <c r="ET384" s="202"/>
      <c r="EU384" s="202"/>
      <c r="EV384" s="202"/>
      <c r="EW384" s="202"/>
      <c r="EX384" s="202"/>
      <c r="EY384" s="202"/>
      <c r="EZ384" s="202"/>
      <c r="FA384" s="202"/>
      <c r="FB384" s="202"/>
      <c r="FC384" s="202"/>
      <c r="FD384" s="202"/>
      <c r="FE384" s="202"/>
      <c r="FF384" s="202"/>
      <c r="FG384" s="202"/>
      <c r="FH384" s="202"/>
      <c r="FI384" s="202"/>
      <c r="FJ384" s="202"/>
      <c r="FK384" s="202"/>
      <c r="FL384" s="202"/>
      <c r="FM384" s="202"/>
      <c r="FN384" s="202"/>
      <c r="FO384" s="202"/>
      <c r="FP384" s="202"/>
      <c r="FQ384" s="202"/>
      <c r="FR384" s="202"/>
      <c r="FS384" s="202"/>
      <c r="FT384" s="202"/>
      <c r="FU384" s="202"/>
      <c r="FV384" s="202"/>
      <c r="FW384" s="202"/>
      <c r="FX384" s="202"/>
      <c r="FY384" s="202"/>
      <c r="FZ384" s="202"/>
      <c r="GA384" s="202"/>
      <c r="GB384" s="202"/>
    </row>
    <row r="385" spans="1:184" x14ac:dyDescent="0.2">
      <c r="A385" s="205" t="str">
        <f t="shared" si="5"/>
        <v/>
      </c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  <c r="BF385" s="202"/>
      <c r="BG385" s="202"/>
      <c r="BH385" s="202"/>
      <c r="BI385" s="202"/>
      <c r="BJ385" s="202"/>
      <c r="BK385" s="202"/>
      <c r="BL385" s="202"/>
      <c r="BM385" s="202"/>
      <c r="BN385" s="202"/>
      <c r="BO385" s="202"/>
      <c r="BP385" s="202"/>
      <c r="BQ385" s="202"/>
      <c r="BR385" s="202"/>
      <c r="BS385" s="202"/>
      <c r="BT385" s="202"/>
      <c r="BU385" s="202"/>
      <c r="BV385" s="202"/>
      <c r="BW385" s="202"/>
      <c r="BX385" s="202"/>
      <c r="BY385" s="202"/>
      <c r="BZ385" s="202"/>
      <c r="CA385" s="202"/>
      <c r="CB385" s="202"/>
      <c r="CC385" s="202"/>
      <c r="CD385" s="202"/>
      <c r="CE385" s="202"/>
      <c r="CF385" s="202"/>
      <c r="CG385" s="202"/>
      <c r="CH385" s="202"/>
      <c r="CI385" s="202"/>
      <c r="CJ385" s="202"/>
      <c r="CK385" s="202"/>
      <c r="CL385" s="202"/>
      <c r="CM385" s="202"/>
      <c r="CN385" s="202"/>
      <c r="CO385" s="202"/>
      <c r="CP385" s="202"/>
      <c r="CQ385" s="202"/>
      <c r="CR385" s="202"/>
      <c r="CS385" s="202"/>
      <c r="CT385" s="202"/>
      <c r="CU385" s="202"/>
      <c r="CV385" s="202"/>
      <c r="CW385" s="202"/>
      <c r="CX385" s="202"/>
      <c r="CY385" s="202"/>
      <c r="CZ385" s="202"/>
      <c r="DA385" s="202"/>
      <c r="DB385" s="202"/>
      <c r="DC385" s="202"/>
      <c r="DD385" s="202"/>
      <c r="DE385" s="202"/>
      <c r="DF385" s="202"/>
      <c r="DG385" s="202"/>
      <c r="DH385" s="202"/>
      <c r="DI385" s="202"/>
      <c r="DJ385" s="202"/>
      <c r="DK385" s="202"/>
      <c r="DL385" s="202"/>
      <c r="DM385" s="202"/>
      <c r="DN385" s="202"/>
      <c r="DO385" s="202"/>
      <c r="DP385" s="202"/>
      <c r="DQ385" s="202"/>
      <c r="DR385" s="202"/>
      <c r="DS385" s="202"/>
      <c r="DT385" s="202"/>
      <c r="DU385" s="202"/>
      <c r="DV385" s="202"/>
      <c r="DW385" s="202"/>
      <c r="DX385" s="202"/>
      <c r="DY385" s="202"/>
      <c r="DZ385" s="202"/>
      <c r="EA385" s="202"/>
      <c r="EB385" s="202"/>
      <c r="EC385" s="202"/>
      <c r="ED385" s="202"/>
      <c r="EE385" s="202"/>
      <c r="EF385" s="202"/>
      <c r="EG385" s="202"/>
      <c r="EH385" s="202"/>
      <c r="EI385" s="202"/>
      <c r="EJ385" s="202"/>
      <c r="EK385" s="202"/>
      <c r="EL385" s="202"/>
      <c r="EM385" s="202"/>
      <c r="EN385" s="202"/>
      <c r="EO385" s="202"/>
      <c r="EP385" s="202"/>
      <c r="EQ385" s="202"/>
      <c r="ER385" s="202"/>
      <c r="ES385" s="202"/>
      <c r="ET385" s="202"/>
      <c r="EU385" s="202"/>
      <c r="EV385" s="202"/>
      <c r="EW385" s="202"/>
      <c r="EX385" s="202"/>
      <c r="EY385" s="202"/>
      <c r="EZ385" s="202"/>
      <c r="FA385" s="202"/>
      <c r="FB385" s="202"/>
      <c r="FC385" s="202"/>
      <c r="FD385" s="202"/>
      <c r="FE385" s="202"/>
      <c r="FF385" s="202"/>
      <c r="FG385" s="202"/>
      <c r="FH385" s="202"/>
      <c r="FI385" s="202"/>
      <c r="FJ385" s="202"/>
      <c r="FK385" s="202"/>
      <c r="FL385" s="202"/>
      <c r="FM385" s="202"/>
      <c r="FN385" s="202"/>
      <c r="FO385" s="202"/>
      <c r="FP385" s="202"/>
      <c r="FQ385" s="202"/>
      <c r="FR385" s="202"/>
      <c r="FS385" s="202"/>
      <c r="FT385" s="202"/>
      <c r="FU385" s="202"/>
      <c r="FV385" s="202"/>
      <c r="FW385" s="202"/>
      <c r="FX385" s="202"/>
      <c r="FY385" s="202"/>
      <c r="FZ385" s="202"/>
      <c r="GA385" s="202"/>
      <c r="GB385" s="202"/>
    </row>
    <row r="386" spans="1:184" x14ac:dyDescent="0.2">
      <c r="A386" s="205" t="str">
        <f t="shared" si="5"/>
        <v/>
      </c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  <c r="BF386" s="202"/>
      <c r="BG386" s="202"/>
      <c r="BH386" s="202"/>
      <c r="BI386" s="202"/>
      <c r="BJ386" s="202"/>
      <c r="BK386" s="202"/>
      <c r="BL386" s="202"/>
      <c r="BM386" s="202"/>
      <c r="BN386" s="202"/>
      <c r="BO386" s="202"/>
      <c r="BP386" s="202"/>
      <c r="BQ386" s="202"/>
      <c r="BR386" s="202"/>
      <c r="BS386" s="202"/>
      <c r="BT386" s="202"/>
      <c r="BU386" s="202"/>
      <c r="BV386" s="202"/>
      <c r="BW386" s="202"/>
      <c r="BX386" s="202"/>
      <c r="BY386" s="202"/>
      <c r="BZ386" s="202"/>
      <c r="CA386" s="202"/>
      <c r="CB386" s="202"/>
      <c r="CC386" s="202"/>
      <c r="CD386" s="202"/>
      <c r="CE386" s="202"/>
      <c r="CF386" s="202"/>
      <c r="CG386" s="202"/>
      <c r="CH386" s="202"/>
      <c r="CI386" s="202"/>
      <c r="CJ386" s="202"/>
      <c r="CK386" s="202"/>
      <c r="CL386" s="202"/>
      <c r="CM386" s="202"/>
      <c r="CN386" s="202"/>
      <c r="CO386" s="202"/>
      <c r="CP386" s="202"/>
      <c r="CQ386" s="202"/>
      <c r="CR386" s="202"/>
      <c r="CS386" s="202"/>
      <c r="CT386" s="202"/>
      <c r="CU386" s="202"/>
      <c r="CV386" s="202"/>
      <c r="CW386" s="202"/>
      <c r="CX386" s="202"/>
      <c r="CY386" s="202"/>
      <c r="CZ386" s="202"/>
      <c r="DA386" s="202"/>
      <c r="DB386" s="202"/>
      <c r="DC386" s="202"/>
      <c r="DD386" s="202"/>
      <c r="DE386" s="202"/>
      <c r="DF386" s="202"/>
      <c r="DG386" s="202"/>
      <c r="DH386" s="202"/>
      <c r="DI386" s="202"/>
      <c r="DJ386" s="202"/>
      <c r="DK386" s="202"/>
      <c r="DL386" s="202"/>
      <c r="DM386" s="202"/>
      <c r="DN386" s="202"/>
      <c r="DO386" s="202"/>
      <c r="DP386" s="202"/>
      <c r="DQ386" s="202"/>
      <c r="DR386" s="202"/>
      <c r="DS386" s="202"/>
      <c r="DT386" s="202"/>
      <c r="DU386" s="202"/>
      <c r="DV386" s="202"/>
      <c r="DW386" s="202"/>
      <c r="DX386" s="202"/>
      <c r="DY386" s="202"/>
      <c r="DZ386" s="202"/>
      <c r="EA386" s="202"/>
      <c r="EB386" s="202"/>
      <c r="EC386" s="202"/>
      <c r="ED386" s="202"/>
      <c r="EE386" s="202"/>
      <c r="EF386" s="202"/>
      <c r="EG386" s="202"/>
      <c r="EH386" s="202"/>
      <c r="EI386" s="202"/>
      <c r="EJ386" s="202"/>
      <c r="EK386" s="202"/>
      <c r="EL386" s="202"/>
      <c r="EM386" s="202"/>
      <c r="EN386" s="202"/>
      <c r="EO386" s="202"/>
      <c r="EP386" s="202"/>
      <c r="EQ386" s="202"/>
      <c r="ER386" s="202"/>
      <c r="ES386" s="202"/>
      <c r="ET386" s="202"/>
      <c r="EU386" s="202"/>
      <c r="EV386" s="202"/>
      <c r="EW386" s="202"/>
      <c r="EX386" s="202"/>
      <c r="EY386" s="202"/>
      <c r="EZ386" s="202"/>
      <c r="FA386" s="202"/>
      <c r="FB386" s="202"/>
      <c r="FC386" s="202"/>
      <c r="FD386" s="202"/>
      <c r="FE386" s="202"/>
      <c r="FF386" s="202"/>
      <c r="FG386" s="202"/>
      <c r="FH386" s="202"/>
      <c r="FI386" s="202"/>
      <c r="FJ386" s="202"/>
      <c r="FK386" s="202"/>
      <c r="FL386" s="202"/>
      <c r="FM386" s="202"/>
      <c r="FN386" s="202"/>
      <c r="FO386" s="202"/>
      <c r="FP386" s="202"/>
      <c r="FQ386" s="202"/>
      <c r="FR386" s="202"/>
      <c r="FS386" s="202"/>
      <c r="FT386" s="202"/>
      <c r="FU386" s="202"/>
      <c r="FV386" s="202"/>
      <c r="FW386" s="202"/>
      <c r="FX386" s="202"/>
      <c r="FY386" s="202"/>
      <c r="FZ386" s="202"/>
      <c r="GA386" s="202"/>
      <c r="GB386" s="202"/>
    </row>
    <row r="387" spans="1:184" x14ac:dyDescent="0.2">
      <c r="A387" s="205" t="str">
        <f t="shared" si="5"/>
        <v/>
      </c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  <c r="BF387" s="202"/>
      <c r="BG387" s="202"/>
      <c r="BH387" s="202"/>
      <c r="BI387" s="202"/>
      <c r="BJ387" s="202"/>
      <c r="BK387" s="202"/>
      <c r="BL387" s="202"/>
      <c r="BM387" s="202"/>
      <c r="BN387" s="202"/>
      <c r="BO387" s="202"/>
      <c r="BP387" s="202"/>
      <c r="BQ387" s="202"/>
      <c r="BR387" s="202"/>
      <c r="BS387" s="202"/>
      <c r="BT387" s="202"/>
      <c r="BU387" s="202"/>
      <c r="BV387" s="202"/>
      <c r="BW387" s="202"/>
      <c r="BX387" s="202"/>
      <c r="BY387" s="202"/>
      <c r="BZ387" s="202"/>
      <c r="CA387" s="202"/>
      <c r="CB387" s="202"/>
      <c r="CC387" s="202"/>
      <c r="CD387" s="202"/>
      <c r="CE387" s="202"/>
      <c r="CF387" s="202"/>
      <c r="CG387" s="202"/>
      <c r="CH387" s="202"/>
      <c r="CI387" s="202"/>
      <c r="CJ387" s="202"/>
      <c r="CK387" s="202"/>
      <c r="CL387" s="202"/>
      <c r="CM387" s="202"/>
      <c r="CN387" s="202"/>
      <c r="CO387" s="202"/>
      <c r="CP387" s="202"/>
      <c r="CQ387" s="202"/>
      <c r="CR387" s="202"/>
      <c r="CS387" s="202"/>
      <c r="CT387" s="202"/>
      <c r="CU387" s="202"/>
      <c r="CV387" s="202"/>
      <c r="CW387" s="202"/>
      <c r="CX387" s="202"/>
      <c r="CY387" s="202"/>
      <c r="CZ387" s="202"/>
      <c r="DA387" s="202"/>
      <c r="DB387" s="202"/>
      <c r="DC387" s="202"/>
      <c r="DD387" s="202"/>
      <c r="DE387" s="202"/>
      <c r="DF387" s="202"/>
      <c r="DG387" s="202"/>
      <c r="DH387" s="202"/>
      <c r="DI387" s="202"/>
      <c r="DJ387" s="202"/>
      <c r="DK387" s="202"/>
      <c r="DL387" s="202"/>
      <c r="DM387" s="202"/>
      <c r="DN387" s="202"/>
      <c r="DO387" s="202"/>
      <c r="DP387" s="202"/>
      <c r="DQ387" s="202"/>
      <c r="DR387" s="202"/>
      <c r="DS387" s="202"/>
      <c r="DT387" s="202"/>
      <c r="DU387" s="202"/>
      <c r="DV387" s="202"/>
      <c r="DW387" s="202"/>
      <c r="DX387" s="202"/>
      <c r="DY387" s="202"/>
      <c r="DZ387" s="202"/>
      <c r="EA387" s="202"/>
      <c r="EB387" s="202"/>
      <c r="EC387" s="202"/>
      <c r="ED387" s="202"/>
      <c r="EE387" s="202"/>
      <c r="EF387" s="202"/>
      <c r="EG387" s="202"/>
      <c r="EH387" s="202"/>
      <c r="EI387" s="202"/>
      <c r="EJ387" s="202"/>
      <c r="EK387" s="202"/>
      <c r="EL387" s="202"/>
      <c r="EM387" s="202"/>
      <c r="EN387" s="202"/>
      <c r="EO387" s="202"/>
      <c r="EP387" s="202"/>
      <c r="EQ387" s="202"/>
      <c r="ER387" s="202"/>
      <c r="ES387" s="202"/>
      <c r="ET387" s="202"/>
      <c r="EU387" s="202"/>
      <c r="EV387" s="202"/>
      <c r="EW387" s="202"/>
      <c r="EX387" s="202"/>
      <c r="EY387" s="202"/>
      <c r="EZ387" s="202"/>
      <c r="FA387" s="202"/>
      <c r="FB387" s="202"/>
      <c r="FC387" s="202"/>
      <c r="FD387" s="202"/>
      <c r="FE387" s="202"/>
      <c r="FF387" s="202"/>
      <c r="FG387" s="202"/>
      <c r="FH387" s="202"/>
      <c r="FI387" s="202"/>
      <c r="FJ387" s="202"/>
      <c r="FK387" s="202"/>
      <c r="FL387" s="202"/>
      <c r="FM387" s="202"/>
      <c r="FN387" s="202"/>
      <c r="FO387" s="202"/>
      <c r="FP387" s="202"/>
      <c r="FQ387" s="202"/>
      <c r="FR387" s="202"/>
      <c r="FS387" s="202"/>
      <c r="FT387" s="202"/>
      <c r="FU387" s="202"/>
      <c r="FV387" s="202"/>
      <c r="FW387" s="202"/>
      <c r="FX387" s="202"/>
      <c r="FY387" s="202"/>
      <c r="FZ387" s="202"/>
      <c r="GA387" s="202"/>
      <c r="GB387" s="202"/>
    </row>
    <row r="388" spans="1:184" x14ac:dyDescent="0.2">
      <c r="A388" s="205" t="str">
        <f t="shared" si="5"/>
        <v/>
      </c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  <c r="BF388" s="202"/>
      <c r="BG388" s="202"/>
      <c r="BH388" s="202"/>
      <c r="BI388" s="202"/>
      <c r="BJ388" s="202"/>
      <c r="BK388" s="202"/>
      <c r="BL388" s="202"/>
      <c r="BM388" s="202"/>
      <c r="BN388" s="202"/>
      <c r="BO388" s="202"/>
      <c r="BP388" s="202"/>
      <c r="BQ388" s="202"/>
      <c r="BR388" s="202"/>
      <c r="BS388" s="202"/>
      <c r="BT388" s="202"/>
      <c r="BU388" s="202"/>
      <c r="BV388" s="202"/>
      <c r="BW388" s="202"/>
      <c r="BX388" s="202"/>
      <c r="BY388" s="202"/>
      <c r="BZ388" s="202"/>
      <c r="CA388" s="202"/>
      <c r="CB388" s="202"/>
      <c r="CC388" s="202"/>
      <c r="CD388" s="202"/>
      <c r="CE388" s="202"/>
      <c r="CF388" s="202"/>
      <c r="CG388" s="202"/>
      <c r="CH388" s="202"/>
      <c r="CI388" s="202"/>
      <c r="CJ388" s="202"/>
      <c r="CK388" s="202"/>
      <c r="CL388" s="202"/>
      <c r="CM388" s="202"/>
      <c r="CN388" s="202"/>
      <c r="CO388" s="202"/>
      <c r="CP388" s="202"/>
      <c r="CQ388" s="202"/>
      <c r="CR388" s="202"/>
      <c r="CS388" s="202"/>
      <c r="CT388" s="202"/>
      <c r="CU388" s="202"/>
      <c r="CV388" s="202"/>
      <c r="CW388" s="202"/>
      <c r="CX388" s="202"/>
      <c r="CY388" s="202"/>
      <c r="CZ388" s="202"/>
      <c r="DA388" s="202"/>
      <c r="DB388" s="202"/>
      <c r="DC388" s="202"/>
      <c r="DD388" s="202"/>
      <c r="DE388" s="202"/>
      <c r="DF388" s="202"/>
      <c r="DG388" s="202"/>
      <c r="DH388" s="202"/>
      <c r="DI388" s="202"/>
      <c r="DJ388" s="202"/>
      <c r="DK388" s="202"/>
      <c r="DL388" s="202"/>
      <c r="DM388" s="202"/>
      <c r="DN388" s="202"/>
      <c r="DO388" s="202"/>
      <c r="DP388" s="202"/>
      <c r="DQ388" s="202"/>
      <c r="DR388" s="202"/>
      <c r="DS388" s="202"/>
      <c r="DT388" s="202"/>
      <c r="DU388" s="202"/>
      <c r="DV388" s="202"/>
      <c r="DW388" s="202"/>
      <c r="DX388" s="202"/>
      <c r="DY388" s="202"/>
      <c r="DZ388" s="202"/>
      <c r="EA388" s="202"/>
      <c r="EB388" s="202"/>
      <c r="EC388" s="202"/>
      <c r="ED388" s="202"/>
      <c r="EE388" s="202"/>
      <c r="EF388" s="202"/>
      <c r="EG388" s="202"/>
      <c r="EH388" s="202"/>
      <c r="EI388" s="202"/>
      <c r="EJ388" s="202"/>
      <c r="EK388" s="202"/>
      <c r="EL388" s="202"/>
      <c r="EM388" s="202"/>
      <c r="EN388" s="202"/>
      <c r="EO388" s="202"/>
      <c r="EP388" s="202"/>
      <c r="EQ388" s="202"/>
      <c r="ER388" s="202"/>
      <c r="ES388" s="202"/>
      <c r="ET388" s="202"/>
      <c r="EU388" s="202"/>
      <c r="EV388" s="202"/>
      <c r="EW388" s="202"/>
      <c r="EX388" s="202"/>
      <c r="EY388" s="202"/>
      <c r="EZ388" s="202"/>
      <c r="FA388" s="202"/>
      <c r="FB388" s="202"/>
      <c r="FC388" s="202"/>
      <c r="FD388" s="202"/>
      <c r="FE388" s="202"/>
      <c r="FF388" s="202"/>
      <c r="FG388" s="202"/>
      <c r="FH388" s="202"/>
      <c r="FI388" s="202"/>
      <c r="FJ388" s="202"/>
      <c r="FK388" s="202"/>
      <c r="FL388" s="202"/>
      <c r="FM388" s="202"/>
      <c r="FN388" s="202"/>
      <c r="FO388" s="202"/>
      <c r="FP388" s="202"/>
      <c r="FQ388" s="202"/>
      <c r="FR388" s="202"/>
      <c r="FS388" s="202"/>
      <c r="FT388" s="202"/>
      <c r="FU388" s="202"/>
      <c r="FV388" s="202"/>
      <c r="FW388" s="202"/>
      <c r="FX388" s="202"/>
      <c r="FY388" s="202"/>
      <c r="FZ388" s="202"/>
      <c r="GA388" s="202"/>
      <c r="GB388" s="202"/>
    </row>
    <row r="389" spans="1:184" x14ac:dyDescent="0.2">
      <c r="A389" s="205" t="str">
        <f t="shared" si="5"/>
        <v/>
      </c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  <c r="BF389" s="202"/>
      <c r="BG389" s="202"/>
      <c r="BH389" s="202"/>
      <c r="BI389" s="202"/>
      <c r="BJ389" s="202"/>
      <c r="BK389" s="202"/>
      <c r="BL389" s="202"/>
      <c r="BM389" s="202"/>
      <c r="BN389" s="202"/>
      <c r="BO389" s="202"/>
      <c r="BP389" s="202"/>
      <c r="BQ389" s="202"/>
      <c r="BR389" s="202"/>
      <c r="BS389" s="202"/>
      <c r="BT389" s="202"/>
      <c r="BU389" s="202"/>
      <c r="BV389" s="202"/>
      <c r="BW389" s="202"/>
      <c r="BX389" s="202"/>
      <c r="BY389" s="202"/>
      <c r="BZ389" s="202"/>
      <c r="CA389" s="202"/>
      <c r="CB389" s="202"/>
      <c r="CC389" s="202"/>
      <c r="CD389" s="202"/>
      <c r="CE389" s="202"/>
      <c r="CF389" s="202"/>
      <c r="CG389" s="202"/>
      <c r="CH389" s="202"/>
      <c r="CI389" s="202"/>
      <c r="CJ389" s="202"/>
      <c r="CK389" s="202"/>
      <c r="CL389" s="202"/>
      <c r="CM389" s="202"/>
      <c r="CN389" s="202"/>
      <c r="CO389" s="202"/>
      <c r="CP389" s="202"/>
      <c r="CQ389" s="202"/>
      <c r="CR389" s="202"/>
      <c r="CS389" s="202"/>
      <c r="CT389" s="202"/>
      <c r="CU389" s="202"/>
      <c r="CV389" s="202"/>
      <c r="CW389" s="202"/>
      <c r="CX389" s="202"/>
      <c r="CY389" s="202"/>
      <c r="CZ389" s="202"/>
      <c r="DA389" s="202"/>
      <c r="DB389" s="202"/>
      <c r="DC389" s="202"/>
      <c r="DD389" s="202"/>
      <c r="DE389" s="202"/>
      <c r="DF389" s="202"/>
      <c r="DG389" s="202"/>
      <c r="DH389" s="202"/>
      <c r="DI389" s="202"/>
      <c r="DJ389" s="202"/>
      <c r="DK389" s="202"/>
      <c r="DL389" s="202"/>
      <c r="DM389" s="202"/>
      <c r="DN389" s="202"/>
      <c r="DO389" s="202"/>
      <c r="DP389" s="202"/>
      <c r="DQ389" s="202"/>
      <c r="DR389" s="202"/>
      <c r="DS389" s="202"/>
      <c r="DT389" s="202"/>
      <c r="DU389" s="202"/>
      <c r="DV389" s="202"/>
      <c r="DW389" s="202"/>
      <c r="DX389" s="202"/>
      <c r="DY389" s="202"/>
      <c r="DZ389" s="202"/>
      <c r="EA389" s="202"/>
      <c r="EB389" s="202"/>
      <c r="EC389" s="202"/>
      <c r="ED389" s="202"/>
      <c r="EE389" s="202"/>
      <c r="EF389" s="202"/>
      <c r="EG389" s="202"/>
      <c r="EH389" s="202"/>
      <c r="EI389" s="202"/>
      <c r="EJ389" s="202"/>
      <c r="EK389" s="202"/>
      <c r="EL389" s="202"/>
      <c r="EM389" s="202"/>
      <c r="EN389" s="202"/>
      <c r="EO389" s="202"/>
      <c r="EP389" s="202"/>
      <c r="EQ389" s="202"/>
      <c r="ER389" s="202"/>
      <c r="ES389" s="202"/>
      <c r="ET389" s="202"/>
      <c r="EU389" s="202"/>
      <c r="EV389" s="202"/>
      <c r="EW389" s="202"/>
      <c r="EX389" s="202"/>
      <c r="EY389" s="202"/>
      <c r="EZ389" s="202"/>
      <c r="FA389" s="202"/>
      <c r="FB389" s="202"/>
      <c r="FC389" s="202"/>
      <c r="FD389" s="202"/>
      <c r="FE389" s="202"/>
      <c r="FF389" s="202"/>
      <c r="FG389" s="202"/>
      <c r="FH389" s="202"/>
      <c r="FI389" s="202"/>
      <c r="FJ389" s="202"/>
      <c r="FK389" s="202"/>
      <c r="FL389" s="202"/>
      <c r="FM389" s="202"/>
      <c r="FN389" s="202"/>
      <c r="FO389" s="202"/>
      <c r="FP389" s="202"/>
      <c r="FQ389" s="202"/>
      <c r="FR389" s="202"/>
      <c r="FS389" s="202"/>
      <c r="FT389" s="202"/>
      <c r="FU389" s="202"/>
      <c r="FV389" s="202"/>
      <c r="FW389" s="202"/>
      <c r="FX389" s="202"/>
      <c r="FY389" s="202"/>
      <c r="FZ389" s="202"/>
      <c r="GA389" s="202"/>
      <c r="GB389" s="202"/>
    </row>
    <row r="390" spans="1:184" x14ac:dyDescent="0.2">
      <c r="A390" s="205" t="str">
        <f t="shared" ref="A390:A413" si="6">IFERROR(VALUE(LEFT(B390,4)),"")</f>
        <v/>
      </c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  <c r="BF390" s="202"/>
      <c r="BG390" s="202"/>
      <c r="BH390" s="202"/>
      <c r="BI390" s="202"/>
      <c r="BJ390" s="202"/>
      <c r="BK390" s="202"/>
      <c r="BL390" s="202"/>
      <c r="BM390" s="202"/>
      <c r="BN390" s="202"/>
      <c r="BO390" s="202"/>
      <c r="BP390" s="202"/>
      <c r="BQ390" s="202"/>
      <c r="BR390" s="202"/>
      <c r="BS390" s="202"/>
      <c r="BT390" s="202"/>
      <c r="BU390" s="202"/>
      <c r="BV390" s="202"/>
      <c r="BW390" s="202"/>
      <c r="BX390" s="202"/>
      <c r="BY390" s="202"/>
      <c r="BZ390" s="202"/>
      <c r="CA390" s="202"/>
      <c r="CB390" s="202"/>
      <c r="CC390" s="202"/>
      <c r="CD390" s="202"/>
      <c r="CE390" s="202"/>
      <c r="CF390" s="202"/>
      <c r="CG390" s="202"/>
      <c r="CH390" s="202"/>
      <c r="CI390" s="202"/>
      <c r="CJ390" s="202"/>
      <c r="CK390" s="202"/>
      <c r="CL390" s="202"/>
      <c r="CM390" s="202"/>
      <c r="CN390" s="202"/>
      <c r="CO390" s="202"/>
      <c r="CP390" s="202"/>
      <c r="CQ390" s="202"/>
      <c r="CR390" s="202"/>
      <c r="CS390" s="202"/>
      <c r="CT390" s="202"/>
      <c r="CU390" s="202"/>
      <c r="CV390" s="202"/>
      <c r="CW390" s="202"/>
      <c r="CX390" s="202"/>
      <c r="CY390" s="202"/>
      <c r="CZ390" s="202"/>
      <c r="DA390" s="202"/>
      <c r="DB390" s="202"/>
      <c r="DC390" s="202"/>
      <c r="DD390" s="202"/>
      <c r="DE390" s="202"/>
      <c r="DF390" s="202"/>
      <c r="DG390" s="202"/>
      <c r="DH390" s="202"/>
      <c r="DI390" s="202"/>
      <c r="DJ390" s="202"/>
      <c r="DK390" s="202"/>
      <c r="DL390" s="202"/>
      <c r="DM390" s="202"/>
      <c r="DN390" s="202"/>
      <c r="DO390" s="202"/>
      <c r="DP390" s="202"/>
      <c r="DQ390" s="202"/>
      <c r="DR390" s="202"/>
      <c r="DS390" s="202"/>
      <c r="DT390" s="202"/>
      <c r="DU390" s="202"/>
      <c r="DV390" s="202"/>
      <c r="DW390" s="202"/>
      <c r="DX390" s="202"/>
      <c r="DY390" s="202"/>
      <c r="DZ390" s="202"/>
      <c r="EA390" s="202"/>
      <c r="EB390" s="202"/>
      <c r="EC390" s="202"/>
      <c r="ED390" s="202"/>
      <c r="EE390" s="202"/>
      <c r="EF390" s="202"/>
      <c r="EG390" s="202"/>
      <c r="EH390" s="202"/>
      <c r="EI390" s="202"/>
      <c r="EJ390" s="202"/>
      <c r="EK390" s="202"/>
      <c r="EL390" s="202"/>
      <c r="EM390" s="202"/>
      <c r="EN390" s="202"/>
      <c r="EO390" s="202"/>
      <c r="EP390" s="202"/>
      <c r="EQ390" s="202"/>
      <c r="ER390" s="202"/>
      <c r="ES390" s="202"/>
      <c r="ET390" s="202"/>
      <c r="EU390" s="202"/>
      <c r="EV390" s="202"/>
      <c r="EW390" s="202"/>
      <c r="EX390" s="202"/>
      <c r="EY390" s="202"/>
      <c r="EZ390" s="202"/>
      <c r="FA390" s="202"/>
      <c r="FB390" s="202"/>
      <c r="FC390" s="202"/>
      <c r="FD390" s="202"/>
      <c r="FE390" s="202"/>
      <c r="FF390" s="202"/>
      <c r="FG390" s="202"/>
      <c r="FH390" s="202"/>
      <c r="FI390" s="202"/>
      <c r="FJ390" s="202"/>
      <c r="FK390" s="202"/>
      <c r="FL390" s="202"/>
      <c r="FM390" s="202"/>
      <c r="FN390" s="202"/>
      <c r="FO390" s="202"/>
      <c r="FP390" s="202"/>
      <c r="FQ390" s="202"/>
      <c r="FR390" s="202"/>
      <c r="FS390" s="202"/>
      <c r="FT390" s="202"/>
      <c r="FU390" s="202"/>
      <c r="FV390" s="202"/>
      <c r="FW390" s="202"/>
      <c r="FX390" s="202"/>
      <c r="FY390" s="202"/>
      <c r="FZ390" s="202"/>
      <c r="GA390" s="202"/>
      <c r="GB390" s="202"/>
    </row>
    <row r="391" spans="1:184" x14ac:dyDescent="0.2">
      <c r="A391" s="205" t="str">
        <f t="shared" si="6"/>
        <v/>
      </c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  <c r="BF391" s="202"/>
      <c r="BG391" s="202"/>
      <c r="BH391" s="202"/>
      <c r="BI391" s="202"/>
      <c r="BJ391" s="202"/>
      <c r="BK391" s="202"/>
      <c r="BL391" s="202"/>
      <c r="BM391" s="202"/>
      <c r="BN391" s="202"/>
      <c r="BO391" s="202"/>
      <c r="BP391" s="202"/>
      <c r="BQ391" s="202"/>
      <c r="BR391" s="202"/>
      <c r="BS391" s="202"/>
      <c r="BT391" s="202"/>
      <c r="BU391" s="202"/>
      <c r="BV391" s="202"/>
      <c r="BW391" s="202"/>
      <c r="BX391" s="202"/>
      <c r="BY391" s="202"/>
      <c r="BZ391" s="202"/>
      <c r="CA391" s="202"/>
      <c r="CB391" s="202"/>
      <c r="CC391" s="202"/>
      <c r="CD391" s="202"/>
      <c r="CE391" s="202"/>
      <c r="CF391" s="202"/>
      <c r="CG391" s="202"/>
      <c r="CH391" s="202"/>
      <c r="CI391" s="202"/>
      <c r="CJ391" s="202"/>
      <c r="CK391" s="202"/>
      <c r="CL391" s="202"/>
      <c r="CM391" s="202"/>
      <c r="CN391" s="202"/>
      <c r="CO391" s="202"/>
      <c r="CP391" s="202"/>
      <c r="CQ391" s="202"/>
      <c r="CR391" s="202"/>
      <c r="CS391" s="202"/>
      <c r="CT391" s="202"/>
      <c r="CU391" s="202"/>
      <c r="CV391" s="202"/>
      <c r="CW391" s="202"/>
      <c r="CX391" s="202"/>
      <c r="CY391" s="202"/>
      <c r="CZ391" s="202"/>
      <c r="DA391" s="202"/>
      <c r="DB391" s="202"/>
      <c r="DC391" s="202"/>
      <c r="DD391" s="202"/>
      <c r="DE391" s="202"/>
      <c r="DF391" s="202"/>
      <c r="DG391" s="202"/>
      <c r="DH391" s="202"/>
      <c r="DI391" s="202"/>
      <c r="DJ391" s="202"/>
      <c r="DK391" s="202"/>
      <c r="DL391" s="202"/>
      <c r="DM391" s="202"/>
      <c r="DN391" s="202"/>
      <c r="DO391" s="202"/>
      <c r="DP391" s="202"/>
      <c r="DQ391" s="202"/>
      <c r="DR391" s="202"/>
      <c r="DS391" s="202"/>
      <c r="DT391" s="202"/>
      <c r="DU391" s="202"/>
      <c r="DV391" s="202"/>
      <c r="DW391" s="202"/>
      <c r="DX391" s="202"/>
      <c r="DY391" s="202"/>
      <c r="DZ391" s="202"/>
      <c r="EA391" s="202"/>
      <c r="EB391" s="202"/>
      <c r="EC391" s="202"/>
      <c r="ED391" s="202"/>
      <c r="EE391" s="202"/>
      <c r="EF391" s="202"/>
      <c r="EG391" s="202"/>
      <c r="EH391" s="202"/>
      <c r="EI391" s="202"/>
      <c r="EJ391" s="202"/>
      <c r="EK391" s="202"/>
      <c r="EL391" s="202"/>
      <c r="EM391" s="202"/>
      <c r="EN391" s="202"/>
      <c r="EO391" s="202"/>
      <c r="EP391" s="202"/>
      <c r="EQ391" s="202"/>
      <c r="ER391" s="202"/>
      <c r="ES391" s="202"/>
      <c r="ET391" s="202"/>
      <c r="EU391" s="202"/>
      <c r="EV391" s="202"/>
      <c r="EW391" s="202"/>
      <c r="EX391" s="202"/>
      <c r="EY391" s="202"/>
      <c r="EZ391" s="202"/>
      <c r="FA391" s="202"/>
      <c r="FB391" s="202"/>
      <c r="FC391" s="202"/>
      <c r="FD391" s="202"/>
      <c r="FE391" s="202"/>
      <c r="FF391" s="202"/>
      <c r="FG391" s="202"/>
      <c r="FH391" s="202"/>
      <c r="FI391" s="202"/>
      <c r="FJ391" s="202"/>
      <c r="FK391" s="202"/>
      <c r="FL391" s="202"/>
      <c r="FM391" s="202"/>
      <c r="FN391" s="202"/>
      <c r="FO391" s="202"/>
      <c r="FP391" s="202"/>
      <c r="FQ391" s="202"/>
      <c r="FR391" s="202"/>
      <c r="FS391" s="202"/>
      <c r="FT391" s="202"/>
      <c r="FU391" s="202"/>
      <c r="FV391" s="202"/>
      <c r="FW391" s="202"/>
      <c r="FX391" s="202"/>
      <c r="FY391" s="202"/>
      <c r="FZ391" s="202"/>
      <c r="GA391" s="202"/>
      <c r="GB391" s="202"/>
    </row>
    <row r="392" spans="1:184" x14ac:dyDescent="0.2">
      <c r="A392" s="205" t="str">
        <f t="shared" si="6"/>
        <v/>
      </c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  <c r="BF392" s="202"/>
      <c r="BG392" s="202"/>
      <c r="BH392" s="202"/>
      <c r="BI392" s="202"/>
      <c r="BJ392" s="202"/>
      <c r="BK392" s="202"/>
      <c r="BL392" s="202"/>
      <c r="BM392" s="202"/>
      <c r="BN392" s="202"/>
      <c r="BO392" s="202"/>
      <c r="BP392" s="202"/>
      <c r="BQ392" s="202"/>
      <c r="BR392" s="202"/>
      <c r="BS392" s="202"/>
      <c r="BT392" s="202"/>
      <c r="BU392" s="202"/>
      <c r="BV392" s="202"/>
      <c r="BW392" s="202"/>
      <c r="BX392" s="202"/>
      <c r="BY392" s="202"/>
      <c r="BZ392" s="202"/>
      <c r="CA392" s="202"/>
      <c r="CB392" s="202"/>
      <c r="CC392" s="202"/>
      <c r="CD392" s="202"/>
      <c r="CE392" s="202"/>
      <c r="CF392" s="202"/>
      <c r="CG392" s="202"/>
      <c r="CH392" s="202"/>
      <c r="CI392" s="202"/>
      <c r="CJ392" s="202"/>
      <c r="CK392" s="202"/>
      <c r="CL392" s="202"/>
      <c r="CM392" s="202"/>
      <c r="CN392" s="202"/>
      <c r="CO392" s="202"/>
      <c r="CP392" s="202"/>
      <c r="CQ392" s="202"/>
      <c r="CR392" s="202"/>
      <c r="CS392" s="202"/>
      <c r="CT392" s="202"/>
      <c r="CU392" s="202"/>
      <c r="CV392" s="202"/>
      <c r="CW392" s="202"/>
      <c r="CX392" s="202"/>
      <c r="CY392" s="202"/>
      <c r="CZ392" s="202"/>
      <c r="DA392" s="202"/>
      <c r="DB392" s="202"/>
      <c r="DC392" s="202"/>
      <c r="DD392" s="202"/>
      <c r="DE392" s="202"/>
      <c r="DF392" s="202"/>
      <c r="DG392" s="202"/>
      <c r="DH392" s="202"/>
      <c r="DI392" s="202"/>
      <c r="DJ392" s="202"/>
      <c r="DK392" s="202"/>
      <c r="DL392" s="202"/>
      <c r="DM392" s="202"/>
      <c r="DN392" s="202"/>
      <c r="DO392" s="202"/>
      <c r="DP392" s="202"/>
      <c r="DQ392" s="202"/>
      <c r="DR392" s="202"/>
      <c r="DS392" s="202"/>
      <c r="DT392" s="202"/>
      <c r="DU392" s="202"/>
      <c r="DV392" s="202"/>
      <c r="DW392" s="202"/>
      <c r="DX392" s="202"/>
      <c r="DY392" s="202"/>
      <c r="DZ392" s="202"/>
      <c r="EA392" s="202"/>
      <c r="EB392" s="202"/>
      <c r="EC392" s="202"/>
      <c r="ED392" s="202"/>
      <c r="EE392" s="202"/>
      <c r="EF392" s="202"/>
      <c r="EG392" s="202"/>
      <c r="EH392" s="202"/>
      <c r="EI392" s="202"/>
      <c r="EJ392" s="202"/>
      <c r="EK392" s="202"/>
      <c r="EL392" s="202"/>
      <c r="EM392" s="202"/>
      <c r="EN392" s="202"/>
      <c r="EO392" s="202"/>
      <c r="EP392" s="202"/>
      <c r="EQ392" s="202"/>
      <c r="ER392" s="202"/>
      <c r="ES392" s="202"/>
      <c r="ET392" s="202"/>
      <c r="EU392" s="202"/>
      <c r="EV392" s="202"/>
      <c r="EW392" s="202"/>
      <c r="EX392" s="202"/>
      <c r="EY392" s="202"/>
      <c r="EZ392" s="202"/>
      <c r="FA392" s="202"/>
      <c r="FB392" s="202"/>
      <c r="FC392" s="202"/>
      <c r="FD392" s="202"/>
      <c r="FE392" s="202"/>
      <c r="FF392" s="202"/>
      <c r="FG392" s="202"/>
      <c r="FH392" s="202"/>
      <c r="FI392" s="202"/>
      <c r="FJ392" s="202"/>
      <c r="FK392" s="202"/>
      <c r="FL392" s="202"/>
      <c r="FM392" s="202"/>
      <c r="FN392" s="202"/>
      <c r="FO392" s="202"/>
      <c r="FP392" s="202"/>
      <c r="FQ392" s="202"/>
      <c r="FR392" s="202"/>
      <c r="FS392" s="202"/>
      <c r="FT392" s="202"/>
      <c r="FU392" s="202"/>
      <c r="FV392" s="202"/>
      <c r="FW392" s="202"/>
      <c r="FX392" s="202"/>
      <c r="FY392" s="202"/>
      <c r="FZ392" s="202"/>
      <c r="GA392" s="202"/>
      <c r="GB392" s="202"/>
    </row>
    <row r="393" spans="1:184" x14ac:dyDescent="0.2">
      <c r="A393" s="205" t="str">
        <f t="shared" si="6"/>
        <v/>
      </c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  <c r="BF393" s="202"/>
      <c r="BG393" s="202"/>
      <c r="BH393" s="202"/>
      <c r="BI393" s="202"/>
      <c r="BJ393" s="202"/>
      <c r="BK393" s="202"/>
      <c r="BL393" s="202"/>
      <c r="BM393" s="202"/>
      <c r="BN393" s="202"/>
      <c r="BO393" s="202"/>
      <c r="BP393" s="202"/>
      <c r="BQ393" s="202"/>
      <c r="BR393" s="202"/>
      <c r="BS393" s="202"/>
      <c r="BT393" s="202"/>
      <c r="BU393" s="202"/>
      <c r="BV393" s="202"/>
      <c r="BW393" s="202"/>
      <c r="BX393" s="202"/>
      <c r="BY393" s="202"/>
      <c r="BZ393" s="202"/>
      <c r="CA393" s="202"/>
      <c r="CB393" s="202"/>
      <c r="CC393" s="202"/>
      <c r="CD393" s="202"/>
      <c r="CE393" s="202"/>
      <c r="CF393" s="202"/>
      <c r="CG393" s="202"/>
      <c r="CH393" s="202"/>
      <c r="CI393" s="202"/>
      <c r="CJ393" s="202"/>
      <c r="CK393" s="202"/>
      <c r="CL393" s="202"/>
      <c r="CM393" s="202"/>
      <c r="CN393" s="202"/>
      <c r="CO393" s="202"/>
      <c r="CP393" s="202"/>
      <c r="CQ393" s="202"/>
      <c r="CR393" s="202"/>
      <c r="CS393" s="202"/>
      <c r="CT393" s="202"/>
      <c r="CU393" s="202"/>
      <c r="CV393" s="202"/>
      <c r="CW393" s="202"/>
      <c r="CX393" s="202"/>
      <c r="CY393" s="202"/>
      <c r="CZ393" s="202"/>
      <c r="DA393" s="202"/>
      <c r="DB393" s="202"/>
      <c r="DC393" s="202"/>
      <c r="DD393" s="202"/>
      <c r="DE393" s="202"/>
      <c r="DF393" s="202"/>
      <c r="DG393" s="202"/>
      <c r="DH393" s="202"/>
      <c r="DI393" s="202"/>
      <c r="DJ393" s="202"/>
      <c r="DK393" s="202"/>
      <c r="DL393" s="202"/>
      <c r="DM393" s="202"/>
      <c r="DN393" s="202"/>
      <c r="DO393" s="202"/>
      <c r="DP393" s="202"/>
      <c r="DQ393" s="202"/>
      <c r="DR393" s="202"/>
      <c r="DS393" s="202"/>
      <c r="DT393" s="202"/>
      <c r="DU393" s="202"/>
      <c r="DV393" s="202"/>
      <c r="DW393" s="202"/>
      <c r="DX393" s="202"/>
      <c r="DY393" s="202"/>
      <c r="DZ393" s="202"/>
      <c r="EA393" s="202"/>
      <c r="EB393" s="202"/>
      <c r="EC393" s="202"/>
      <c r="ED393" s="202"/>
      <c r="EE393" s="202"/>
      <c r="EF393" s="202"/>
      <c r="EG393" s="202"/>
      <c r="EH393" s="202"/>
      <c r="EI393" s="202"/>
      <c r="EJ393" s="202"/>
      <c r="EK393" s="202"/>
      <c r="EL393" s="202"/>
      <c r="EM393" s="202"/>
      <c r="EN393" s="202"/>
      <c r="EO393" s="202"/>
      <c r="EP393" s="202"/>
      <c r="EQ393" s="202"/>
      <c r="ER393" s="202"/>
      <c r="ES393" s="202"/>
      <c r="ET393" s="202"/>
      <c r="EU393" s="202"/>
      <c r="EV393" s="202"/>
      <c r="EW393" s="202"/>
      <c r="EX393" s="202"/>
      <c r="EY393" s="202"/>
      <c r="EZ393" s="202"/>
      <c r="FA393" s="202"/>
      <c r="FB393" s="202"/>
      <c r="FC393" s="202"/>
      <c r="FD393" s="202"/>
      <c r="FE393" s="202"/>
      <c r="FF393" s="202"/>
      <c r="FG393" s="202"/>
      <c r="FH393" s="202"/>
      <c r="FI393" s="202"/>
      <c r="FJ393" s="202"/>
      <c r="FK393" s="202"/>
      <c r="FL393" s="202"/>
      <c r="FM393" s="202"/>
      <c r="FN393" s="202"/>
      <c r="FO393" s="202"/>
      <c r="FP393" s="202"/>
      <c r="FQ393" s="202"/>
      <c r="FR393" s="202"/>
      <c r="FS393" s="202"/>
      <c r="FT393" s="202"/>
      <c r="FU393" s="202"/>
      <c r="FV393" s="202"/>
      <c r="FW393" s="202"/>
      <c r="FX393" s="202"/>
      <c r="FY393" s="202"/>
      <c r="FZ393" s="202"/>
      <c r="GA393" s="202"/>
      <c r="GB393" s="202"/>
    </row>
    <row r="394" spans="1:184" x14ac:dyDescent="0.2">
      <c r="A394" s="205" t="str">
        <f t="shared" si="6"/>
        <v/>
      </c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  <c r="BF394" s="202"/>
      <c r="BG394" s="202"/>
      <c r="BH394" s="202"/>
      <c r="BI394" s="202"/>
      <c r="BJ394" s="202"/>
      <c r="BK394" s="202"/>
      <c r="BL394" s="202"/>
      <c r="BM394" s="202"/>
      <c r="BN394" s="202"/>
      <c r="BO394" s="202"/>
      <c r="BP394" s="202"/>
      <c r="BQ394" s="202"/>
      <c r="BR394" s="202"/>
      <c r="BS394" s="202"/>
      <c r="BT394" s="202"/>
      <c r="BU394" s="202"/>
      <c r="BV394" s="202"/>
      <c r="BW394" s="202"/>
      <c r="BX394" s="202"/>
      <c r="BY394" s="202"/>
      <c r="BZ394" s="202"/>
      <c r="CA394" s="202"/>
      <c r="CB394" s="202"/>
      <c r="CC394" s="202"/>
      <c r="CD394" s="202"/>
      <c r="CE394" s="202"/>
      <c r="CF394" s="202"/>
      <c r="CG394" s="202"/>
      <c r="CH394" s="202"/>
      <c r="CI394" s="202"/>
      <c r="CJ394" s="202"/>
      <c r="CK394" s="202"/>
      <c r="CL394" s="202"/>
      <c r="CM394" s="202"/>
      <c r="CN394" s="202"/>
      <c r="CO394" s="202"/>
      <c r="CP394" s="202"/>
      <c r="CQ394" s="202"/>
      <c r="CR394" s="202"/>
      <c r="CS394" s="202"/>
      <c r="CT394" s="202"/>
      <c r="CU394" s="202"/>
      <c r="CV394" s="202"/>
      <c r="CW394" s="202"/>
      <c r="CX394" s="202"/>
      <c r="CY394" s="202"/>
      <c r="CZ394" s="202"/>
      <c r="DA394" s="202"/>
      <c r="DB394" s="202"/>
      <c r="DC394" s="202"/>
      <c r="DD394" s="202"/>
      <c r="DE394" s="202"/>
      <c r="DF394" s="202"/>
      <c r="DG394" s="202"/>
      <c r="DH394" s="202"/>
      <c r="DI394" s="202"/>
      <c r="DJ394" s="202"/>
      <c r="DK394" s="202"/>
      <c r="DL394" s="202"/>
      <c r="DM394" s="202"/>
      <c r="DN394" s="202"/>
      <c r="DO394" s="202"/>
      <c r="DP394" s="202"/>
      <c r="DQ394" s="202"/>
      <c r="DR394" s="202"/>
      <c r="DS394" s="202"/>
      <c r="DT394" s="202"/>
      <c r="DU394" s="202"/>
      <c r="DV394" s="202"/>
      <c r="DW394" s="202"/>
      <c r="DX394" s="202"/>
      <c r="DY394" s="202"/>
      <c r="DZ394" s="202"/>
      <c r="EA394" s="202"/>
      <c r="EB394" s="202"/>
      <c r="EC394" s="202"/>
      <c r="ED394" s="202"/>
      <c r="EE394" s="202"/>
      <c r="EF394" s="202"/>
      <c r="EG394" s="202"/>
      <c r="EH394" s="202"/>
      <c r="EI394" s="202"/>
      <c r="EJ394" s="202"/>
      <c r="EK394" s="202"/>
      <c r="EL394" s="202"/>
      <c r="EM394" s="202"/>
      <c r="EN394" s="202"/>
      <c r="EO394" s="202"/>
      <c r="EP394" s="202"/>
      <c r="EQ394" s="202"/>
      <c r="ER394" s="202"/>
      <c r="ES394" s="202"/>
      <c r="ET394" s="202"/>
      <c r="EU394" s="202"/>
      <c r="EV394" s="202"/>
      <c r="EW394" s="202"/>
      <c r="EX394" s="202"/>
      <c r="EY394" s="202"/>
      <c r="EZ394" s="202"/>
      <c r="FA394" s="202"/>
      <c r="FB394" s="202"/>
      <c r="FC394" s="202"/>
      <c r="FD394" s="202"/>
      <c r="FE394" s="202"/>
      <c r="FF394" s="202"/>
      <c r="FG394" s="202"/>
      <c r="FH394" s="202"/>
      <c r="FI394" s="202"/>
      <c r="FJ394" s="202"/>
      <c r="FK394" s="202"/>
      <c r="FL394" s="202"/>
      <c r="FM394" s="202"/>
      <c r="FN394" s="202"/>
      <c r="FO394" s="202"/>
      <c r="FP394" s="202"/>
      <c r="FQ394" s="202"/>
      <c r="FR394" s="202"/>
      <c r="FS394" s="202"/>
      <c r="FT394" s="202"/>
      <c r="FU394" s="202"/>
      <c r="FV394" s="202"/>
      <c r="FW394" s="202"/>
      <c r="FX394" s="202"/>
      <c r="FY394" s="202"/>
      <c r="FZ394" s="202"/>
      <c r="GA394" s="202"/>
      <c r="GB394" s="202"/>
    </row>
    <row r="395" spans="1:184" x14ac:dyDescent="0.2">
      <c r="A395" s="205" t="str">
        <f t="shared" si="6"/>
        <v/>
      </c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  <c r="BF395" s="202"/>
      <c r="BG395" s="202"/>
      <c r="BH395" s="202"/>
      <c r="BI395" s="202"/>
      <c r="BJ395" s="202"/>
      <c r="BK395" s="202"/>
      <c r="BL395" s="202"/>
      <c r="BM395" s="202"/>
      <c r="BN395" s="202"/>
      <c r="BO395" s="202"/>
      <c r="BP395" s="202"/>
      <c r="BQ395" s="202"/>
      <c r="BR395" s="202"/>
      <c r="BS395" s="202"/>
      <c r="BT395" s="202"/>
      <c r="BU395" s="202"/>
      <c r="BV395" s="202"/>
      <c r="BW395" s="202"/>
      <c r="BX395" s="202"/>
      <c r="BY395" s="202"/>
      <c r="BZ395" s="202"/>
      <c r="CA395" s="202"/>
      <c r="CB395" s="202"/>
      <c r="CC395" s="202"/>
      <c r="CD395" s="202"/>
      <c r="CE395" s="202"/>
      <c r="CF395" s="202"/>
      <c r="CG395" s="202"/>
      <c r="CH395" s="202"/>
      <c r="CI395" s="202"/>
      <c r="CJ395" s="202"/>
      <c r="CK395" s="202"/>
      <c r="CL395" s="202"/>
      <c r="CM395" s="202"/>
      <c r="CN395" s="202"/>
      <c r="CO395" s="202"/>
      <c r="CP395" s="202"/>
      <c r="CQ395" s="202"/>
      <c r="CR395" s="202"/>
      <c r="CS395" s="202"/>
      <c r="CT395" s="202"/>
      <c r="CU395" s="202"/>
      <c r="CV395" s="202"/>
      <c r="CW395" s="202"/>
      <c r="CX395" s="202"/>
      <c r="CY395" s="202"/>
      <c r="CZ395" s="202"/>
      <c r="DA395" s="202"/>
      <c r="DB395" s="202"/>
      <c r="DC395" s="202"/>
      <c r="DD395" s="202"/>
      <c r="DE395" s="202"/>
      <c r="DF395" s="202"/>
      <c r="DG395" s="202"/>
      <c r="DH395" s="202"/>
      <c r="DI395" s="202"/>
      <c r="DJ395" s="202"/>
      <c r="DK395" s="202"/>
      <c r="DL395" s="202"/>
      <c r="DM395" s="202"/>
      <c r="DN395" s="202"/>
      <c r="DO395" s="202"/>
      <c r="DP395" s="202"/>
      <c r="DQ395" s="202"/>
      <c r="DR395" s="202"/>
      <c r="DS395" s="202"/>
      <c r="DT395" s="202"/>
      <c r="DU395" s="202"/>
      <c r="DV395" s="202"/>
      <c r="DW395" s="202"/>
      <c r="DX395" s="202"/>
      <c r="DY395" s="202"/>
      <c r="DZ395" s="202"/>
      <c r="EA395" s="202"/>
      <c r="EB395" s="202"/>
      <c r="EC395" s="202"/>
      <c r="ED395" s="202"/>
      <c r="EE395" s="202"/>
      <c r="EF395" s="202"/>
      <c r="EG395" s="202"/>
      <c r="EH395" s="202"/>
      <c r="EI395" s="202"/>
      <c r="EJ395" s="202"/>
      <c r="EK395" s="202"/>
      <c r="EL395" s="202"/>
      <c r="EM395" s="202"/>
      <c r="EN395" s="202"/>
      <c r="EO395" s="202"/>
      <c r="EP395" s="202"/>
      <c r="EQ395" s="202"/>
      <c r="ER395" s="202"/>
      <c r="ES395" s="202"/>
      <c r="ET395" s="202"/>
      <c r="EU395" s="202"/>
      <c r="EV395" s="202"/>
      <c r="EW395" s="202"/>
      <c r="EX395" s="202"/>
      <c r="EY395" s="202"/>
      <c r="EZ395" s="202"/>
      <c r="FA395" s="202"/>
      <c r="FB395" s="202"/>
      <c r="FC395" s="202"/>
      <c r="FD395" s="202"/>
      <c r="FE395" s="202"/>
      <c r="FF395" s="202"/>
      <c r="FG395" s="202"/>
      <c r="FH395" s="202"/>
      <c r="FI395" s="202"/>
      <c r="FJ395" s="202"/>
      <c r="FK395" s="202"/>
      <c r="FL395" s="202"/>
      <c r="FM395" s="202"/>
      <c r="FN395" s="202"/>
      <c r="FO395" s="202"/>
      <c r="FP395" s="202"/>
      <c r="FQ395" s="202"/>
      <c r="FR395" s="202"/>
      <c r="FS395" s="202"/>
      <c r="FT395" s="202"/>
      <c r="FU395" s="202"/>
      <c r="FV395" s="202"/>
      <c r="FW395" s="202"/>
      <c r="FX395" s="202"/>
      <c r="FY395" s="202"/>
      <c r="FZ395" s="202"/>
      <c r="GA395" s="202"/>
      <c r="GB395" s="202"/>
    </row>
    <row r="396" spans="1:184" x14ac:dyDescent="0.2">
      <c r="A396" s="205" t="str">
        <f t="shared" si="6"/>
        <v/>
      </c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  <c r="BF396" s="202"/>
      <c r="BG396" s="202"/>
      <c r="BH396" s="202"/>
      <c r="BI396" s="202"/>
      <c r="BJ396" s="202"/>
      <c r="BK396" s="202"/>
      <c r="BL396" s="202"/>
      <c r="BM396" s="202"/>
      <c r="BN396" s="202"/>
      <c r="BO396" s="202"/>
      <c r="BP396" s="202"/>
      <c r="BQ396" s="202"/>
      <c r="BR396" s="202"/>
      <c r="BS396" s="202"/>
      <c r="BT396" s="202"/>
      <c r="BU396" s="202"/>
      <c r="BV396" s="202"/>
      <c r="BW396" s="202"/>
      <c r="BX396" s="202"/>
      <c r="BY396" s="202"/>
      <c r="BZ396" s="202"/>
      <c r="CA396" s="202"/>
      <c r="CB396" s="202"/>
      <c r="CC396" s="202"/>
      <c r="CD396" s="202"/>
      <c r="CE396" s="202"/>
      <c r="CF396" s="202"/>
      <c r="CG396" s="202"/>
      <c r="CH396" s="202"/>
      <c r="CI396" s="202"/>
      <c r="CJ396" s="202"/>
      <c r="CK396" s="202"/>
      <c r="CL396" s="202"/>
      <c r="CM396" s="202"/>
      <c r="CN396" s="202"/>
      <c r="CO396" s="202"/>
      <c r="CP396" s="202"/>
      <c r="CQ396" s="202"/>
      <c r="CR396" s="202"/>
      <c r="CS396" s="202"/>
      <c r="CT396" s="202"/>
      <c r="CU396" s="202"/>
      <c r="CV396" s="202"/>
      <c r="CW396" s="202"/>
      <c r="CX396" s="202"/>
      <c r="CY396" s="202"/>
      <c r="CZ396" s="202"/>
      <c r="DA396" s="202"/>
      <c r="DB396" s="202"/>
      <c r="DC396" s="202"/>
      <c r="DD396" s="202"/>
      <c r="DE396" s="202"/>
      <c r="DF396" s="202"/>
      <c r="DG396" s="202"/>
      <c r="DH396" s="202"/>
      <c r="DI396" s="202"/>
      <c r="DJ396" s="202"/>
      <c r="DK396" s="202"/>
      <c r="DL396" s="202"/>
      <c r="DM396" s="202"/>
      <c r="DN396" s="202"/>
      <c r="DO396" s="202"/>
      <c r="DP396" s="202"/>
      <c r="DQ396" s="202"/>
      <c r="DR396" s="202"/>
      <c r="DS396" s="202"/>
      <c r="DT396" s="202"/>
      <c r="DU396" s="202"/>
      <c r="DV396" s="202"/>
      <c r="DW396" s="202"/>
      <c r="DX396" s="202"/>
      <c r="DY396" s="202"/>
      <c r="DZ396" s="202"/>
      <c r="EA396" s="202"/>
      <c r="EB396" s="202"/>
      <c r="EC396" s="202"/>
      <c r="ED396" s="202"/>
      <c r="EE396" s="202"/>
      <c r="EF396" s="202"/>
      <c r="EG396" s="202"/>
      <c r="EH396" s="202"/>
      <c r="EI396" s="202"/>
      <c r="EJ396" s="202"/>
      <c r="EK396" s="202"/>
      <c r="EL396" s="202"/>
      <c r="EM396" s="202"/>
      <c r="EN396" s="202"/>
      <c r="EO396" s="202"/>
      <c r="EP396" s="202"/>
      <c r="EQ396" s="202"/>
      <c r="ER396" s="202"/>
      <c r="ES396" s="202"/>
      <c r="ET396" s="202"/>
      <c r="EU396" s="202"/>
      <c r="EV396" s="202"/>
      <c r="EW396" s="202"/>
      <c r="EX396" s="202"/>
      <c r="EY396" s="202"/>
      <c r="EZ396" s="202"/>
      <c r="FA396" s="202"/>
      <c r="FB396" s="202"/>
      <c r="FC396" s="202"/>
      <c r="FD396" s="202"/>
      <c r="FE396" s="202"/>
      <c r="FF396" s="202"/>
      <c r="FG396" s="202"/>
      <c r="FH396" s="202"/>
      <c r="FI396" s="202"/>
      <c r="FJ396" s="202"/>
      <c r="FK396" s="202"/>
      <c r="FL396" s="202"/>
      <c r="FM396" s="202"/>
      <c r="FN396" s="202"/>
      <c r="FO396" s="202"/>
      <c r="FP396" s="202"/>
      <c r="FQ396" s="202"/>
      <c r="FR396" s="202"/>
      <c r="FS396" s="202"/>
      <c r="FT396" s="202"/>
      <c r="FU396" s="202"/>
      <c r="FV396" s="202"/>
      <c r="FW396" s="202"/>
      <c r="FX396" s="202"/>
      <c r="FY396" s="202"/>
      <c r="FZ396" s="202"/>
      <c r="GA396" s="202"/>
      <c r="GB396" s="202"/>
    </row>
    <row r="397" spans="1:184" x14ac:dyDescent="0.2">
      <c r="A397" s="205" t="str">
        <f t="shared" si="6"/>
        <v/>
      </c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  <c r="BF397" s="202"/>
      <c r="BG397" s="202"/>
      <c r="BH397" s="202"/>
      <c r="BI397" s="202"/>
      <c r="BJ397" s="202"/>
      <c r="BK397" s="202"/>
      <c r="BL397" s="202"/>
      <c r="BM397" s="202"/>
      <c r="BN397" s="202"/>
      <c r="BO397" s="202"/>
      <c r="BP397" s="202"/>
      <c r="BQ397" s="202"/>
      <c r="BR397" s="202"/>
      <c r="BS397" s="202"/>
      <c r="BT397" s="202"/>
      <c r="BU397" s="202"/>
      <c r="BV397" s="202"/>
      <c r="BW397" s="202"/>
      <c r="BX397" s="202"/>
      <c r="BY397" s="202"/>
      <c r="BZ397" s="202"/>
      <c r="CA397" s="202"/>
      <c r="CB397" s="202"/>
      <c r="CC397" s="202"/>
      <c r="CD397" s="202"/>
      <c r="CE397" s="202"/>
      <c r="CF397" s="202"/>
      <c r="CG397" s="202"/>
      <c r="CH397" s="202"/>
      <c r="CI397" s="202"/>
      <c r="CJ397" s="202"/>
      <c r="CK397" s="202"/>
      <c r="CL397" s="202"/>
      <c r="CM397" s="202"/>
      <c r="CN397" s="202"/>
      <c r="CO397" s="202"/>
      <c r="CP397" s="202"/>
      <c r="CQ397" s="202"/>
      <c r="CR397" s="202"/>
      <c r="CS397" s="202"/>
      <c r="CT397" s="202"/>
      <c r="CU397" s="202"/>
      <c r="CV397" s="202"/>
      <c r="CW397" s="202"/>
      <c r="CX397" s="202"/>
      <c r="CY397" s="202"/>
      <c r="CZ397" s="202"/>
      <c r="DA397" s="202"/>
      <c r="DB397" s="202"/>
      <c r="DC397" s="202"/>
      <c r="DD397" s="202"/>
      <c r="DE397" s="202"/>
      <c r="DF397" s="202"/>
      <c r="DG397" s="202"/>
      <c r="DH397" s="202"/>
      <c r="DI397" s="202"/>
      <c r="DJ397" s="202"/>
      <c r="DK397" s="202"/>
      <c r="DL397" s="202"/>
      <c r="DM397" s="202"/>
      <c r="DN397" s="202"/>
      <c r="DO397" s="202"/>
      <c r="DP397" s="202"/>
      <c r="DQ397" s="202"/>
      <c r="DR397" s="202"/>
      <c r="DS397" s="202"/>
      <c r="DT397" s="202"/>
      <c r="DU397" s="202"/>
      <c r="DV397" s="202"/>
      <c r="DW397" s="202"/>
      <c r="DX397" s="202"/>
      <c r="DY397" s="202"/>
      <c r="DZ397" s="202"/>
      <c r="EA397" s="202"/>
      <c r="EB397" s="202"/>
      <c r="EC397" s="202"/>
      <c r="ED397" s="202"/>
      <c r="EE397" s="202"/>
      <c r="EF397" s="202"/>
      <c r="EG397" s="202"/>
      <c r="EH397" s="202"/>
      <c r="EI397" s="202"/>
      <c r="EJ397" s="202"/>
      <c r="EK397" s="202"/>
      <c r="EL397" s="202"/>
      <c r="EM397" s="202"/>
      <c r="EN397" s="202"/>
      <c r="EO397" s="202"/>
      <c r="EP397" s="202"/>
      <c r="EQ397" s="202"/>
      <c r="ER397" s="202"/>
      <c r="ES397" s="202"/>
      <c r="ET397" s="202"/>
      <c r="EU397" s="202"/>
      <c r="EV397" s="202"/>
      <c r="EW397" s="202"/>
      <c r="EX397" s="202"/>
      <c r="EY397" s="202"/>
      <c r="EZ397" s="202"/>
      <c r="FA397" s="202"/>
      <c r="FB397" s="202"/>
      <c r="FC397" s="202"/>
      <c r="FD397" s="202"/>
      <c r="FE397" s="202"/>
      <c r="FF397" s="202"/>
      <c r="FG397" s="202"/>
      <c r="FH397" s="202"/>
      <c r="FI397" s="202"/>
      <c r="FJ397" s="202"/>
      <c r="FK397" s="202"/>
      <c r="FL397" s="202"/>
      <c r="FM397" s="202"/>
      <c r="FN397" s="202"/>
      <c r="FO397" s="202"/>
      <c r="FP397" s="202"/>
      <c r="FQ397" s="202"/>
      <c r="FR397" s="202"/>
      <c r="FS397" s="202"/>
      <c r="FT397" s="202"/>
      <c r="FU397" s="202"/>
      <c r="FV397" s="202"/>
      <c r="FW397" s="202"/>
      <c r="FX397" s="202"/>
      <c r="FY397" s="202"/>
      <c r="FZ397" s="202"/>
      <c r="GA397" s="202"/>
      <c r="GB397" s="202"/>
    </row>
    <row r="398" spans="1:184" x14ac:dyDescent="0.2">
      <c r="A398" s="205" t="str">
        <f t="shared" si="6"/>
        <v/>
      </c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  <c r="BF398" s="202"/>
      <c r="BG398" s="202"/>
      <c r="BH398" s="202"/>
      <c r="BI398" s="202"/>
      <c r="BJ398" s="202"/>
      <c r="BK398" s="202"/>
      <c r="BL398" s="202"/>
      <c r="BM398" s="202"/>
      <c r="BN398" s="202"/>
      <c r="BO398" s="202"/>
      <c r="BP398" s="202"/>
      <c r="BQ398" s="202"/>
      <c r="BR398" s="202"/>
      <c r="BS398" s="202"/>
      <c r="BT398" s="202"/>
      <c r="BU398" s="202"/>
      <c r="BV398" s="202"/>
      <c r="BW398" s="202"/>
      <c r="BX398" s="202"/>
      <c r="BY398" s="202"/>
      <c r="BZ398" s="202"/>
      <c r="CA398" s="202"/>
      <c r="CB398" s="202"/>
      <c r="CC398" s="202"/>
      <c r="CD398" s="202"/>
      <c r="CE398" s="202"/>
      <c r="CF398" s="202"/>
      <c r="CG398" s="202"/>
      <c r="CH398" s="202"/>
      <c r="CI398" s="202"/>
      <c r="CJ398" s="202"/>
      <c r="CK398" s="202"/>
      <c r="CL398" s="202"/>
      <c r="CM398" s="202"/>
      <c r="CN398" s="202"/>
      <c r="CO398" s="202"/>
      <c r="CP398" s="202"/>
      <c r="CQ398" s="202"/>
      <c r="CR398" s="202"/>
      <c r="CS398" s="202"/>
      <c r="CT398" s="202"/>
      <c r="CU398" s="202"/>
      <c r="CV398" s="202"/>
      <c r="CW398" s="202"/>
      <c r="CX398" s="202"/>
      <c r="CY398" s="202"/>
      <c r="CZ398" s="202"/>
      <c r="DA398" s="202"/>
      <c r="DB398" s="202"/>
      <c r="DC398" s="202"/>
      <c r="DD398" s="202"/>
      <c r="DE398" s="202"/>
      <c r="DF398" s="202"/>
      <c r="DG398" s="202"/>
      <c r="DH398" s="202"/>
      <c r="DI398" s="202"/>
      <c r="DJ398" s="202"/>
      <c r="DK398" s="202"/>
      <c r="DL398" s="202"/>
      <c r="DM398" s="202"/>
      <c r="DN398" s="202"/>
      <c r="DO398" s="202"/>
      <c r="DP398" s="202"/>
      <c r="DQ398" s="202"/>
      <c r="DR398" s="202"/>
      <c r="DS398" s="202"/>
      <c r="DT398" s="202"/>
      <c r="DU398" s="202"/>
      <c r="DV398" s="202"/>
      <c r="DW398" s="202"/>
      <c r="DX398" s="202"/>
      <c r="DY398" s="202"/>
      <c r="DZ398" s="202"/>
      <c r="EA398" s="202"/>
      <c r="EB398" s="202"/>
      <c r="EC398" s="202"/>
      <c r="ED398" s="202"/>
      <c r="EE398" s="202"/>
      <c r="EF398" s="202"/>
      <c r="EG398" s="202"/>
      <c r="EH398" s="202"/>
      <c r="EI398" s="202"/>
      <c r="EJ398" s="202"/>
      <c r="EK398" s="202"/>
      <c r="EL398" s="202"/>
      <c r="EM398" s="202"/>
      <c r="EN398" s="202"/>
      <c r="EO398" s="202"/>
      <c r="EP398" s="202"/>
      <c r="EQ398" s="202"/>
      <c r="ER398" s="202"/>
      <c r="ES398" s="202"/>
      <c r="ET398" s="202"/>
      <c r="EU398" s="202"/>
      <c r="EV398" s="202"/>
      <c r="EW398" s="202"/>
      <c r="EX398" s="202"/>
      <c r="EY398" s="202"/>
      <c r="EZ398" s="202"/>
      <c r="FA398" s="202"/>
      <c r="FB398" s="202"/>
      <c r="FC398" s="202"/>
      <c r="FD398" s="202"/>
      <c r="FE398" s="202"/>
      <c r="FF398" s="202"/>
      <c r="FG398" s="202"/>
      <c r="FH398" s="202"/>
      <c r="FI398" s="202"/>
      <c r="FJ398" s="202"/>
      <c r="FK398" s="202"/>
      <c r="FL398" s="202"/>
      <c r="FM398" s="202"/>
      <c r="FN398" s="202"/>
      <c r="FO398" s="202"/>
      <c r="FP398" s="202"/>
      <c r="FQ398" s="202"/>
      <c r="FR398" s="202"/>
      <c r="FS398" s="202"/>
      <c r="FT398" s="202"/>
      <c r="FU398" s="202"/>
      <c r="FV398" s="202"/>
      <c r="FW398" s="202"/>
      <c r="FX398" s="202"/>
      <c r="FY398" s="202"/>
      <c r="FZ398" s="202"/>
      <c r="GA398" s="202"/>
      <c r="GB398" s="202"/>
    </row>
    <row r="399" spans="1:184" x14ac:dyDescent="0.2">
      <c r="A399" s="205" t="str">
        <f t="shared" si="6"/>
        <v/>
      </c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  <c r="BF399" s="202"/>
      <c r="BG399" s="202"/>
      <c r="BH399" s="202"/>
      <c r="BI399" s="202"/>
      <c r="BJ399" s="202"/>
      <c r="BK399" s="202"/>
      <c r="BL399" s="202"/>
      <c r="BM399" s="202"/>
      <c r="BN399" s="202"/>
      <c r="BO399" s="202"/>
      <c r="BP399" s="202"/>
      <c r="BQ399" s="202"/>
      <c r="BR399" s="202"/>
      <c r="BS399" s="202"/>
      <c r="BT399" s="202"/>
      <c r="BU399" s="202"/>
      <c r="BV399" s="202"/>
      <c r="BW399" s="202"/>
      <c r="BX399" s="202"/>
      <c r="BY399" s="202"/>
      <c r="BZ399" s="202"/>
      <c r="CA399" s="202"/>
      <c r="CB399" s="202"/>
      <c r="CC399" s="202"/>
      <c r="CD399" s="202"/>
      <c r="CE399" s="202"/>
      <c r="CF399" s="202"/>
      <c r="CG399" s="202"/>
      <c r="CH399" s="202"/>
      <c r="CI399" s="202"/>
      <c r="CJ399" s="202"/>
      <c r="CK399" s="202"/>
      <c r="CL399" s="202"/>
      <c r="CM399" s="202"/>
      <c r="CN399" s="202"/>
      <c r="CO399" s="202"/>
      <c r="CP399" s="202"/>
      <c r="CQ399" s="202"/>
      <c r="CR399" s="202"/>
      <c r="CS399" s="202"/>
      <c r="CT399" s="202"/>
      <c r="CU399" s="202"/>
      <c r="CV399" s="202"/>
      <c r="CW399" s="202"/>
      <c r="CX399" s="202"/>
      <c r="CY399" s="202"/>
      <c r="CZ399" s="202"/>
      <c r="DA399" s="202"/>
      <c r="DB399" s="202"/>
      <c r="DC399" s="202"/>
      <c r="DD399" s="202"/>
      <c r="DE399" s="202"/>
      <c r="DF399" s="202"/>
      <c r="DG399" s="202"/>
      <c r="DH399" s="202"/>
      <c r="DI399" s="202"/>
      <c r="DJ399" s="202"/>
      <c r="DK399" s="202"/>
      <c r="DL399" s="202"/>
      <c r="DM399" s="202"/>
      <c r="DN399" s="202"/>
      <c r="DO399" s="202"/>
      <c r="DP399" s="202"/>
      <c r="DQ399" s="202"/>
      <c r="DR399" s="202"/>
      <c r="DS399" s="202"/>
      <c r="DT399" s="202"/>
      <c r="DU399" s="202"/>
      <c r="DV399" s="202"/>
      <c r="DW399" s="202"/>
      <c r="DX399" s="202"/>
      <c r="DY399" s="202"/>
      <c r="DZ399" s="202"/>
      <c r="EA399" s="202"/>
      <c r="EB399" s="202"/>
      <c r="EC399" s="202"/>
      <c r="ED399" s="202"/>
      <c r="EE399" s="202"/>
      <c r="EF399" s="202"/>
      <c r="EG399" s="202"/>
      <c r="EH399" s="202"/>
      <c r="EI399" s="202"/>
      <c r="EJ399" s="202"/>
      <c r="EK399" s="202"/>
      <c r="EL399" s="202"/>
      <c r="EM399" s="202"/>
      <c r="EN399" s="202"/>
      <c r="EO399" s="202"/>
      <c r="EP399" s="202"/>
      <c r="EQ399" s="202"/>
      <c r="ER399" s="202"/>
      <c r="ES399" s="202"/>
      <c r="ET399" s="202"/>
      <c r="EU399" s="202"/>
      <c r="EV399" s="202"/>
      <c r="EW399" s="202"/>
      <c r="EX399" s="202"/>
      <c r="EY399" s="202"/>
      <c r="EZ399" s="202"/>
      <c r="FA399" s="202"/>
      <c r="FB399" s="202"/>
      <c r="FC399" s="202"/>
      <c r="FD399" s="202"/>
      <c r="FE399" s="202"/>
      <c r="FF399" s="202"/>
      <c r="FG399" s="202"/>
      <c r="FH399" s="202"/>
      <c r="FI399" s="202"/>
      <c r="FJ399" s="202"/>
      <c r="FK399" s="202"/>
      <c r="FL399" s="202"/>
      <c r="FM399" s="202"/>
      <c r="FN399" s="202"/>
      <c r="FO399" s="202"/>
      <c r="FP399" s="202"/>
      <c r="FQ399" s="202"/>
      <c r="FR399" s="202"/>
      <c r="FS399" s="202"/>
      <c r="FT399" s="202"/>
      <c r="FU399" s="202"/>
      <c r="FV399" s="202"/>
      <c r="FW399" s="202"/>
      <c r="FX399" s="202"/>
      <c r="FY399" s="202"/>
      <c r="FZ399" s="202"/>
      <c r="GA399" s="202"/>
      <c r="GB399" s="202"/>
    </row>
    <row r="400" spans="1:184" x14ac:dyDescent="0.2">
      <c r="A400" s="205" t="str">
        <f t="shared" si="6"/>
        <v/>
      </c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  <c r="BF400" s="202"/>
      <c r="BG400" s="202"/>
      <c r="BH400" s="202"/>
      <c r="BI400" s="202"/>
      <c r="BJ400" s="202"/>
      <c r="BK400" s="202"/>
      <c r="BL400" s="202"/>
      <c r="BM400" s="202"/>
      <c r="BN400" s="202"/>
      <c r="BO400" s="202"/>
      <c r="BP400" s="202"/>
      <c r="BQ400" s="202"/>
      <c r="BR400" s="202"/>
      <c r="BS400" s="202"/>
      <c r="BT400" s="202"/>
      <c r="BU400" s="202"/>
      <c r="BV400" s="202"/>
      <c r="BW400" s="202"/>
      <c r="BX400" s="202"/>
      <c r="BY400" s="202"/>
      <c r="BZ400" s="202"/>
      <c r="CA400" s="202"/>
      <c r="CB400" s="202"/>
      <c r="CC400" s="202"/>
      <c r="CD400" s="202"/>
      <c r="CE400" s="202"/>
      <c r="CF400" s="202"/>
      <c r="CG400" s="202"/>
      <c r="CH400" s="202"/>
      <c r="CI400" s="202"/>
      <c r="CJ400" s="202"/>
      <c r="CK400" s="202"/>
      <c r="CL400" s="202"/>
      <c r="CM400" s="202"/>
      <c r="CN400" s="202"/>
      <c r="CO400" s="202"/>
      <c r="CP400" s="202"/>
      <c r="CQ400" s="202"/>
      <c r="CR400" s="202"/>
      <c r="CS400" s="202"/>
      <c r="CT400" s="202"/>
      <c r="CU400" s="202"/>
      <c r="CV400" s="202"/>
      <c r="CW400" s="202"/>
      <c r="CX400" s="202"/>
      <c r="CY400" s="202"/>
      <c r="CZ400" s="202"/>
      <c r="DA400" s="202"/>
      <c r="DB400" s="202"/>
      <c r="DC400" s="202"/>
      <c r="DD400" s="202"/>
      <c r="DE400" s="202"/>
      <c r="DF400" s="202"/>
      <c r="DG400" s="202"/>
      <c r="DH400" s="202"/>
      <c r="DI400" s="202"/>
      <c r="DJ400" s="202"/>
      <c r="DK400" s="202"/>
      <c r="DL400" s="202"/>
      <c r="DM400" s="202"/>
      <c r="DN400" s="202"/>
      <c r="DO400" s="202"/>
      <c r="DP400" s="202"/>
      <c r="DQ400" s="202"/>
      <c r="DR400" s="202"/>
      <c r="DS400" s="202"/>
      <c r="DT400" s="202"/>
      <c r="DU400" s="202"/>
      <c r="DV400" s="202"/>
      <c r="DW400" s="202"/>
      <c r="DX400" s="202"/>
      <c r="DY400" s="202"/>
      <c r="DZ400" s="202"/>
      <c r="EA400" s="202"/>
      <c r="EB400" s="202"/>
      <c r="EC400" s="202"/>
      <c r="ED400" s="202"/>
      <c r="EE400" s="202"/>
      <c r="EF400" s="202"/>
      <c r="EG400" s="202"/>
      <c r="EH400" s="202"/>
      <c r="EI400" s="202"/>
      <c r="EJ400" s="202"/>
      <c r="EK400" s="202"/>
      <c r="EL400" s="202"/>
      <c r="EM400" s="202"/>
      <c r="EN400" s="202"/>
      <c r="EO400" s="202"/>
      <c r="EP400" s="202"/>
      <c r="EQ400" s="202"/>
      <c r="ER400" s="202"/>
      <c r="ES400" s="202"/>
      <c r="ET400" s="202"/>
      <c r="EU400" s="202"/>
      <c r="EV400" s="202"/>
      <c r="EW400" s="202"/>
      <c r="EX400" s="202"/>
      <c r="EY400" s="202"/>
      <c r="EZ400" s="202"/>
      <c r="FA400" s="202"/>
      <c r="FB400" s="202"/>
      <c r="FC400" s="202"/>
      <c r="FD400" s="202"/>
      <c r="FE400" s="202"/>
      <c r="FF400" s="202"/>
      <c r="FG400" s="202"/>
      <c r="FH400" s="202"/>
      <c r="FI400" s="202"/>
      <c r="FJ400" s="202"/>
      <c r="FK400" s="202"/>
      <c r="FL400" s="202"/>
      <c r="FM400" s="202"/>
      <c r="FN400" s="202"/>
      <c r="FO400" s="202"/>
      <c r="FP400" s="202"/>
      <c r="FQ400" s="202"/>
      <c r="FR400" s="202"/>
      <c r="FS400" s="202"/>
      <c r="FT400" s="202"/>
      <c r="FU400" s="202"/>
      <c r="FV400" s="202"/>
      <c r="FW400" s="202"/>
      <c r="FX400" s="202"/>
      <c r="FY400" s="202"/>
      <c r="FZ400" s="202"/>
      <c r="GA400" s="202"/>
      <c r="GB400" s="202"/>
    </row>
    <row r="401" spans="1:52" x14ac:dyDescent="0.2">
      <c r="A401" s="205" t="str">
        <f t="shared" si="6"/>
        <v/>
      </c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</row>
    <row r="402" spans="1:52" x14ac:dyDescent="0.2">
      <c r="A402" s="205" t="str">
        <f t="shared" si="6"/>
        <v/>
      </c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</row>
    <row r="403" spans="1:52" x14ac:dyDescent="0.2">
      <c r="A403" s="205" t="str">
        <f t="shared" si="6"/>
        <v/>
      </c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</row>
    <row r="404" spans="1:52" x14ac:dyDescent="0.2">
      <c r="A404" s="205" t="str">
        <f t="shared" si="6"/>
        <v/>
      </c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</row>
    <row r="405" spans="1:52" x14ac:dyDescent="0.2">
      <c r="A405" s="205" t="str">
        <f t="shared" si="6"/>
        <v/>
      </c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</row>
    <row r="406" spans="1:52" x14ac:dyDescent="0.2">
      <c r="A406" s="205" t="str">
        <f t="shared" si="6"/>
        <v/>
      </c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</row>
    <row r="407" spans="1:52" x14ac:dyDescent="0.2">
      <c r="A407" s="205" t="str">
        <f t="shared" si="6"/>
        <v/>
      </c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</row>
    <row r="408" spans="1:52" x14ac:dyDescent="0.2">
      <c r="A408" s="205" t="str">
        <f t="shared" si="6"/>
        <v/>
      </c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</row>
    <row r="409" spans="1:52" x14ac:dyDescent="0.2">
      <c r="A409" s="205" t="str">
        <f t="shared" si="6"/>
        <v/>
      </c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</row>
    <row r="410" spans="1:52" x14ac:dyDescent="0.2">
      <c r="A410" s="205" t="str">
        <f t="shared" si="6"/>
        <v/>
      </c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</row>
    <row r="411" spans="1:52" x14ac:dyDescent="0.2">
      <c r="A411" s="205" t="str">
        <f t="shared" si="6"/>
        <v/>
      </c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</row>
    <row r="412" spans="1:52" x14ac:dyDescent="0.2">
      <c r="A412" s="205" t="str">
        <f t="shared" si="6"/>
        <v/>
      </c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</row>
    <row r="413" spans="1:52" x14ac:dyDescent="0.2">
      <c r="A413" s="205" t="str">
        <f t="shared" si="6"/>
        <v/>
      </c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</row>
    <row r="414" spans="1:52" x14ac:dyDescent="0.2">
      <c r="A414" s="205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</row>
    <row r="415" spans="1:52" x14ac:dyDescent="0.2">
      <c r="A415" s="205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</row>
    <row r="416" spans="1:52" x14ac:dyDescent="0.2">
      <c r="A416" s="205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</row>
    <row r="417" spans="1:52" x14ac:dyDescent="0.2">
      <c r="A417" s="205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</row>
    <row r="418" spans="1:52" x14ac:dyDescent="0.2">
      <c r="A418" s="205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</row>
    <row r="419" spans="1:52" x14ac:dyDescent="0.2">
      <c r="A419" s="205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</row>
    <row r="420" spans="1:52" x14ac:dyDescent="0.2">
      <c r="A420" s="205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</row>
    <row r="421" spans="1:52" x14ac:dyDescent="0.2">
      <c r="A421" s="205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</row>
    <row r="422" spans="1:52" x14ac:dyDescent="0.2">
      <c r="A422" s="205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</row>
    <row r="423" spans="1:52" x14ac:dyDescent="0.2">
      <c r="A423" s="205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</row>
    <row r="424" spans="1:52" x14ac:dyDescent="0.2">
      <c r="A424" s="205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</row>
    <row r="425" spans="1:52" x14ac:dyDescent="0.2">
      <c r="A425" s="205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</row>
    <row r="426" spans="1:52" x14ac:dyDescent="0.2">
      <c r="A426" s="205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</row>
    <row r="427" spans="1:52" x14ac:dyDescent="0.2">
      <c r="A427" s="205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</row>
    <row r="428" spans="1:52" x14ac:dyDescent="0.2">
      <c r="A428" s="205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</row>
    <row r="429" spans="1:52" x14ac:dyDescent="0.2">
      <c r="A429" s="205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</row>
    <row r="430" spans="1:52" x14ac:dyDescent="0.2">
      <c r="A430" s="205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</row>
    <row r="431" spans="1:52" x14ac:dyDescent="0.2">
      <c r="A431" s="205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</row>
    <row r="432" spans="1:52" x14ac:dyDescent="0.2">
      <c r="A432" s="205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</row>
    <row r="433" spans="1:52" x14ac:dyDescent="0.2">
      <c r="A433" s="205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</row>
    <row r="434" spans="1:52" x14ac:dyDescent="0.2">
      <c r="A434" s="205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</row>
    <row r="435" spans="1:52" x14ac:dyDescent="0.2">
      <c r="A435" s="205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</row>
    <row r="436" spans="1:52" x14ac:dyDescent="0.2">
      <c r="A436" s="205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</row>
    <row r="437" spans="1:52" x14ac:dyDescent="0.2">
      <c r="A437" s="205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</row>
    <row r="438" spans="1:52" x14ac:dyDescent="0.2">
      <c r="A438" s="205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</row>
    <row r="439" spans="1:52" x14ac:dyDescent="0.2">
      <c r="A439" s="205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</row>
    <row r="440" spans="1:52" x14ac:dyDescent="0.2">
      <c r="A440" s="205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</row>
    <row r="441" spans="1:52" x14ac:dyDescent="0.2">
      <c r="A441" s="205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</row>
    <row r="442" spans="1:52" x14ac:dyDescent="0.2">
      <c r="A442" s="205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</row>
    <row r="443" spans="1:52" x14ac:dyDescent="0.2">
      <c r="A443" s="205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</row>
    <row r="444" spans="1:52" x14ac:dyDescent="0.2">
      <c r="A444" s="205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</row>
    <row r="445" spans="1:52" x14ac:dyDescent="0.2">
      <c r="A445" s="205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</row>
    <row r="446" spans="1:52" x14ac:dyDescent="0.2">
      <c r="A446" s="205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</row>
    <row r="447" spans="1:52" x14ac:dyDescent="0.2">
      <c r="A447" s="205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</row>
    <row r="448" spans="1:52" x14ac:dyDescent="0.2">
      <c r="A448" s="205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</row>
    <row r="449" spans="1:52" x14ac:dyDescent="0.2">
      <c r="A449" s="205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</row>
    <row r="450" spans="1:52" x14ac:dyDescent="0.2">
      <c r="A450" s="205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</row>
    <row r="451" spans="1:52" x14ac:dyDescent="0.2">
      <c r="A451" s="205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</row>
    <row r="452" spans="1:52" x14ac:dyDescent="0.2">
      <c r="A452" s="205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</row>
    <row r="453" spans="1:52" x14ac:dyDescent="0.2">
      <c r="A453" s="205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</row>
    <row r="454" spans="1:52" x14ac:dyDescent="0.2">
      <c r="A454" s="205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</row>
    <row r="455" spans="1:52" x14ac:dyDescent="0.2">
      <c r="A455" s="205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</row>
    <row r="456" spans="1:52" x14ac:dyDescent="0.2">
      <c r="A456" s="205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</row>
    <row r="457" spans="1:52" x14ac:dyDescent="0.2">
      <c r="A457" s="205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</row>
    <row r="458" spans="1:52" x14ac:dyDescent="0.2">
      <c r="A458" s="205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</row>
    <row r="459" spans="1:52" x14ac:dyDescent="0.2">
      <c r="A459" s="205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</row>
    <row r="460" spans="1:52" x14ac:dyDescent="0.2">
      <c r="A460" s="205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</row>
    <row r="461" spans="1:52" x14ac:dyDescent="0.2">
      <c r="A461" s="205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</row>
    <row r="462" spans="1:52" x14ac:dyDescent="0.2">
      <c r="A462" s="205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</row>
    <row r="463" spans="1:52" x14ac:dyDescent="0.2">
      <c r="A463" s="205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</row>
    <row r="464" spans="1:52" x14ac:dyDescent="0.2">
      <c r="A464" s="205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</row>
    <row r="465" spans="1:52" x14ac:dyDescent="0.2">
      <c r="A465" s="205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</row>
    <row r="466" spans="1:52" x14ac:dyDescent="0.2">
      <c r="A466" s="205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</row>
    <row r="467" spans="1:52" x14ac:dyDescent="0.2">
      <c r="A467" s="205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</row>
    <row r="468" spans="1:52" x14ac:dyDescent="0.2">
      <c r="A468" s="205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</row>
    <row r="469" spans="1:52" x14ac:dyDescent="0.2">
      <c r="A469" s="205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</row>
    <row r="470" spans="1:52" x14ac:dyDescent="0.2">
      <c r="A470" s="205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</row>
    <row r="471" spans="1:52" x14ac:dyDescent="0.2">
      <c r="A471" s="205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</row>
    <row r="472" spans="1:52" x14ac:dyDescent="0.2">
      <c r="A472" s="205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</row>
    <row r="473" spans="1:52" x14ac:dyDescent="0.2">
      <c r="A473" s="205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</row>
    <row r="474" spans="1:52" x14ac:dyDescent="0.2">
      <c r="A474" s="205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</row>
    <row r="475" spans="1:52" x14ac:dyDescent="0.2">
      <c r="A475" s="205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</row>
    <row r="476" spans="1:52" x14ac:dyDescent="0.2">
      <c r="A476" s="205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</row>
    <row r="477" spans="1:52" x14ac:dyDescent="0.2">
      <c r="A477" s="205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</row>
    <row r="478" spans="1:52" x14ac:dyDescent="0.2">
      <c r="A478" s="205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</row>
    <row r="479" spans="1:52" x14ac:dyDescent="0.2">
      <c r="A479" s="205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</row>
    <row r="480" spans="1:52" x14ac:dyDescent="0.2">
      <c r="A480" s="205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</row>
    <row r="481" spans="1:52" x14ac:dyDescent="0.2">
      <c r="A481" s="205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</row>
    <row r="482" spans="1:52" x14ac:dyDescent="0.2">
      <c r="A482" s="205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</row>
    <row r="483" spans="1:52" x14ac:dyDescent="0.2">
      <c r="A483" s="205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</row>
    <row r="484" spans="1:52" x14ac:dyDescent="0.2">
      <c r="A484" s="205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</row>
    <row r="485" spans="1:52" x14ac:dyDescent="0.2">
      <c r="A485" s="205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</row>
    <row r="486" spans="1:52" x14ac:dyDescent="0.2">
      <c r="A486" s="205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</row>
    <row r="487" spans="1:52" x14ac:dyDescent="0.2">
      <c r="A487" s="205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</row>
    <row r="488" spans="1:52" x14ac:dyDescent="0.2">
      <c r="A488" s="205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</row>
    <row r="489" spans="1:52" x14ac:dyDescent="0.2">
      <c r="A489" s="205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</row>
    <row r="490" spans="1:52" x14ac:dyDescent="0.2">
      <c r="A490" s="205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</row>
    <row r="491" spans="1:52" x14ac:dyDescent="0.2">
      <c r="A491" s="205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</row>
    <row r="492" spans="1:52" x14ac:dyDescent="0.2">
      <c r="A492" s="205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</row>
    <row r="493" spans="1:52" x14ac:dyDescent="0.2">
      <c r="A493" s="205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</row>
    <row r="494" spans="1:52" x14ac:dyDescent="0.2">
      <c r="A494" s="205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</row>
    <row r="495" spans="1:52" x14ac:dyDescent="0.2">
      <c r="A495" s="205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</row>
    <row r="496" spans="1:52" x14ac:dyDescent="0.2">
      <c r="A496" s="205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</row>
    <row r="497" spans="1:52" x14ac:dyDescent="0.2">
      <c r="A497" s="205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</row>
    <row r="498" spans="1:52" x14ac:dyDescent="0.2">
      <c r="A498" s="205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</row>
    <row r="499" spans="1:52" x14ac:dyDescent="0.2">
      <c r="A499" s="205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</row>
    <row r="500" spans="1:52" x14ac:dyDescent="0.2">
      <c r="A500" s="205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</row>
    <row r="501" spans="1:52" x14ac:dyDescent="0.2">
      <c r="A501" s="205"/>
    </row>
    <row r="502" spans="1:52" x14ac:dyDescent="0.2">
      <c r="A502" s="205"/>
    </row>
    <row r="503" spans="1:52" x14ac:dyDescent="0.2">
      <c r="A503" s="205"/>
    </row>
    <row r="504" spans="1:52" x14ac:dyDescent="0.2">
      <c r="A504" s="205"/>
    </row>
    <row r="505" spans="1:52" x14ac:dyDescent="0.2">
      <c r="A505" s="205"/>
    </row>
    <row r="506" spans="1:52" x14ac:dyDescent="0.2">
      <c r="A506" s="205"/>
    </row>
    <row r="507" spans="1:52" x14ac:dyDescent="0.2">
      <c r="A507" s="205"/>
    </row>
    <row r="508" spans="1:52" x14ac:dyDescent="0.2">
      <c r="A508" s="205"/>
    </row>
    <row r="509" spans="1:52" x14ac:dyDescent="0.2">
      <c r="A509" s="205"/>
    </row>
    <row r="510" spans="1:52" x14ac:dyDescent="0.2">
      <c r="A510" s="205"/>
    </row>
    <row r="511" spans="1:52" x14ac:dyDescent="0.2">
      <c r="A511" s="205"/>
    </row>
    <row r="512" spans="1:52" x14ac:dyDescent="0.2">
      <c r="A512" s="205"/>
    </row>
    <row r="513" spans="1:1" x14ac:dyDescent="0.2">
      <c r="A513" s="205"/>
    </row>
    <row r="514" spans="1:1" x14ac:dyDescent="0.2">
      <c r="A514" s="205"/>
    </row>
    <row r="515" spans="1:1" x14ac:dyDescent="0.2">
      <c r="A515" s="205"/>
    </row>
    <row r="516" spans="1:1" x14ac:dyDescent="0.2">
      <c r="A516" s="205"/>
    </row>
    <row r="517" spans="1:1" x14ac:dyDescent="0.2">
      <c r="A517" s="205"/>
    </row>
    <row r="518" spans="1:1" x14ac:dyDescent="0.2">
      <c r="A518" s="205"/>
    </row>
    <row r="519" spans="1:1" x14ac:dyDescent="0.2">
      <c r="A519" s="205"/>
    </row>
    <row r="520" spans="1:1" x14ac:dyDescent="0.2">
      <c r="A520" s="205"/>
    </row>
    <row r="521" spans="1:1" x14ac:dyDescent="0.2">
      <c r="A521" s="205"/>
    </row>
    <row r="522" spans="1:1" x14ac:dyDescent="0.2">
      <c r="A522" s="205"/>
    </row>
    <row r="523" spans="1:1" x14ac:dyDescent="0.2">
      <c r="A523" s="205"/>
    </row>
    <row r="524" spans="1:1" x14ac:dyDescent="0.2">
      <c r="A524" s="205"/>
    </row>
    <row r="525" spans="1:1" x14ac:dyDescent="0.2">
      <c r="A525" s="205"/>
    </row>
    <row r="526" spans="1:1" x14ac:dyDescent="0.2">
      <c r="A526" s="205"/>
    </row>
    <row r="527" spans="1:1" x14ac:dyDescent="0.2">
      <c r="A527" s="205"/>
    </row>
    <row r="528" spans="1:1" x14ac:dyDescent="0.2">
      <c r="A528" s="205"/>
    </row>
    <row r="529" spans="1:1" x14ac:dyDescent="0.2">
      <c r="A529" s="205"/>
    </row>
    <row r="530" spans="1:1" x14ac:dyDescent="0.2">
      <c r="A530" s="205"/>
    </row>
    <row r="531" spans="1:1" x14ac:dyDescent="0.2">
      <c r="A531" s="205"/>
    </row>
    <row r="532" spans="1:1" x14ac:dyDescent="0.2">
      <c r="A532" s="205"/>
    </row>
    <row r="533" spans="1:1" x14ac:dyDescent="0.2">
      <c r="A533" s="205"/>
    </row>
    <row r="534" spans="1:1" x14ac:dyDescent="0.2">
      <c r="A534" s="205"/>
    </row>
    <row r="535" spans="1:1" x14ac:dyDescent="0.2">
      <c r="A535" s="205"/>
    </row>
    <row r="536" spans="1:1" x14ac:dyDescent="0.2">
      <c r="A536" s="205"/>
    </row>
    <row r="537" spans="1:1" x14ac:dyDescent="0.2">
      <c r="A537" s="205"/>
    </row>
    <row r="538" spans="1:1" x14ac:dyDescent="0.2">
      <c r="A538" s="205"/>
    </row>
    <row r="539" spans="1:1" x14ac:dyDescent="0.2">
      <c r="A539" s="205"/>
    </row>
    <row r="540" spans="1:1" x14ac:dyDescent="0.2">
      <c r="A540" s="205"/>
    </row>
    <row r="541" spans="1:1" x14ac:dyDescent="0.2">
      <c r="A541" s="205"/>
    </row>
    <row r="542" spans="1:1" x14ac:dyDescent="0.2">
      <c r="A542" s="205"/>
    </row>
    <row r="543" spans="1:1" x14ac:dyDescent="0.2">
      <c r="A543" s="205"/>
    </row>
    <row r="544" spans="1:1" x14ac:dyDescent="0.2">
      <c r="A544" s="205"/>
    </row>
    <row r="545" spans="1:1" x14ac:dyDescent="0.2">
      <c r="A545" s="205"/>
    </row>
    <row r="546" spans="1:1" x14ac:dyDescent="0.2">
      <c r="A546" s="205"/>
    </row>
    <row r="547" spans="1:1" x14ac:dyDescent="0.2">
      <c r="A547" s="205"/>
    </row>
    <row r="548" spans="1:1" x14ac:dyDescent="0.2">
      <c r="A548" s="205"/>
    </row>
    <row r="549" spans="1:1" x14ac:dyDescent="0.2">
      <c r="A549" s="205"/>
    </row>
    <row r="550" spans="1:1" x14ac:dyDescent="0.2">
      <c r="A550" s="205"/>
    </row>
    <row r="551" spans="1:1" x14ac:dyDescent="0.2">
      <c r="A551" s="205"/>
    </row>
    <row r="552" spans="1:1" x14ac:dyDescent="0.2">
      <c r="A552" s="205"/>
    </row>
    <row r="553" spans="1:1" x14ac:dyDescent="0.2">
      <c r="A553" s="205"/>
    </row>
    <row r="554" spans="1:1" x14ac:dyDescent="0.2">
      <c r="A554" s="205"/>
    </row>
    <row r="555" spans="1:1" x14ac:dyDescent="0.2">
      <c r="A555" s="205"/>
    </row>
    <row r="556" spans="1:1" x14ac:dyDescent="0.2">
      <c r="A556" s="205"/>
    </row>
    <row r="557" spans="1:1" x14ac:dyDescent="0.2">
      <c r="A557" s="205"/>
    </row>
    <row r="558" spans="1:1" x14ac:dyDescent="0.2">
      <c r="A558" s="205"/>
    </row>
    <row r="559" spans="1:1" x14ac:dyDescent="0.2">
      <c r="A559" s="205"/>
    </row>
    <row r="560" spans="1:1" x14ac:dyDescent="0.2">
      <c r="A560" s="205"/>
    </row>
    <row r="561" spans="1:1" x14ac:dyDescent="0.2">
      <c r="A561" s="205"/>
    </row>
    <row r="562" spans="1:1" x14ac:dyDescent="0.2">
      <c r="A562" s="205"/>
    </row>
    <row r="563" spans="1:1" x14ac:dyDescent="0.2">
      <c r="A563" s="205"/>
    </row>
    <row r="564" spans="1:1" x14ac:dyDescent="0.2">
      <c r="A564" s="205"/>
    </row>
    <row r="565" spans="1:1" x14ac:dyDescent="0.2">
      <c r="A565" s="205"/>
    </row>
    <row r="566" spans="1:1" x14ac:dyDescent="0.2">
      <c r="A566" s="205"/>
    </row>
    <row r="567" spans="1:1" x14ac:dyDescent="0.2">
      <c r="A567" s="205"/>
    </row>
    <row r="568" spans="1:1" x14ac:dyDescent="0.2">
      <c r="A568" s="205"/>
    </row>
    <row r="569" spans="1:1" x14ac:dyDescent="0.2">
      <c r="A569" s="205"/>
    </row>
    <row r="570" spans="1:1" x14ac:dyDescent="0.2">
      <c r="A570" s="205"/>
    </row>
    <row r="571" spans="1:1" x14ac:dyDescent="0.2">
      <c r="A571" s="205"/>
    </row>
    <row r="572" spans="1:1" x14ac:dyDescent="0.2">
      <c r="A572" s="205"/>
    </row>
    <row r="573" spans="1:1" x14ac:dyDescent="0.2">
      <c r="A573" s="205"/>
    </row>
    <row r="574" spans="1:1" x14ac:dyDescent="0.2">
      <c r="A574" s="205"/>
    </row>
    <row r="575" spans="1:1" x14ac:dyDescent="0.2">
      <c r="A575" s="205"/>
    </row>
    <row r="576" spans="1:1" x14ac:dyDescent="0.2">
      <c r="A576" s="205"/>
    </row>
    <row r="577" spans="1:1" x14ac:dyDescent="0.2">
      <c r="A577" s="205"/>
    </row>
    <row r="578" spans="1:1" x14ac:dyDescent="0.2">
      <c r="A578" s="205"/>
    </row>
    <row r="579" spans="1:1" x14ac:dyDescent="0.2">
      <c r="A579" s="205"/>
    </row>
    <row r="580" spans="1:1" x14ac:dyDescent="0.2">
      <c r="A580" s="205"/>
    </row>
    <row r="581" spans="1:1" x14ac:dyDescent="0.2">
      <c r="A581" s="205"/>
    </row>
    <row r="582" spans="1:1" x14ac:dyDescent="0.2">
      <c r="A582" s="205"/>
    </row>
    <row r="583" spans="1:1" x14ac:dyDescent="0.2">
      <c r="A583" s="205"/>
    </row>
    <row r="584" spans="1:1" x14ac:dyDescent="0.2">
      <c r="A584" s="205"/>
    </row>
    <row r="585" spans="1:1" x14ac:dyDescent="0.2">
      <c r="A585" s="205"/>
    </row>
    <row r="586" spans="1:1" x14ac:dyDescent="0.2">
      <c r="A586" s="205"/>
    </row>
    <row r="587" spans="1:1" x14ac:dyDescent="0.2">
      <c r="A587" s="205"/>
    </row>
    <row r="588" spans="1:1" x14ac:dyDescent="0.2">
      <c r="A588" s="205"/>
    </row>
    <row r="589" spans="1:1" x14ac:dyDescent="0.2">
      <c r="A589" s="205"/>
    </row>
    <row r="590" spans="1:1" x14ac:dyDescent="0.2">
      <c r="A590" s="205"/>
    </row>
    <row r="591" spans="1:1" x14ac:dyDescent="0.2">
      <c r="A591" s="205"/>
    </row>
    <row r="592" spans="1:1" x14ac:dyDescent="0.2">
      <c r="A592" s="205"/>
    </row>
    <row r="593" spans="1:1" x14ac:dyDescent="0.2">
      <c r="A593" s="205"/>
    </row>
    <row r="594" spans="1:1" x14ac:dyDescent="0.2">
      <c r="A594" s="205"/>
    </row>
    <row r="595" spans="1:1" x14ac:dyDescent="0.2">
      <c r="A595" s="205"/>
    </row>
    <row r="596" spans="1:1" x14ac:dyDescent="0.2">
      <c r="A596" s="205"/>
    </row>
    <row r="597" spans="1:1" x14ac:dyDescent="0.2">
      <c r="A597" s="205"/>
    </row>
    <row r="598" spans="1:1" x14ac:dyDescent="0.2">
      <c r="A598" s="205"/>
    </row>
    <row r="599" spans="1:1" x14ac:dyDescent="0.2">
      <c r="A599" s="205"/>
    </row>
    <row r="600" spans="1:1" x14ac:dyDescent="0.2">
      <c r="A600" s="205"/>
    </row>
    <row r="601" spans="1:1" x14ac:dyDescent="0.2">
      <c r="A601" s="205"/>
    </row>
    <row r="602" spans="1:1" x14ac:dyDescent="0.2">
      <c r="A602" s="205"/>
    </row>
    <row r="603" spans="1:1" x14ac:dyDescent="0.2">
      <c r="A603" s="205"/>
    </row>
    <row r="604" spans="1:1" x14ac:dyDescent="0.2">
      <c r="A604" s="205"/>
    </row>
    <row r="605" spans="1:1" x14ac:dyDescent="0.2">
      <c r="A605" s="205"/>
    </row>
    <row r="606" spans="1:1" x14ac:dyDescent="0.2">
      <c r="A606" s="205"/>
    </row>
    <row r="607" spans="1:1" x14ac:dyDescent="0.2">
      <c r="A607" s="205"/>
    </row>
    <row r="608" spans="1:1" x14ac:dyDescent="0.2">
      <c r="A608" s="205"/>
    </row>
    <row r="609" spans="1:1" x14ac:dyDescent="0.2">
      <c r="A609" s="205"/>
    </row>
    <row r="610" spans="1:1" x14ac:dyDescent="0.2">
      <c r="A610" s="205"/>
    </row>
    <row r="611" spans="1:1" x14ac:dyDescent="0.2">
      <c r="A611" s="205"/>
    </row>
    <row r="612" spans="1:1" x14ac:dyDescent="0.2">
      <c r="A612" s="205"/>
    </row>
    <row r="613" spans="1:1" x14ac:dyDescent="0.2">
      <c r="A613" s="205"/>
    </row>
    <row r="614" spans="1:1" x14ac:dyDescent="0.2">
      <c r="A614" s="205"/>
    </row>
    <row r="615" spans="1:1" x14ac:dyDescent="0.2">
      <c r="A615" s="205"/>
    </row>
    <row r="616" spans="1:1" x14ac:dyDescent="0.2">
      <c r="A616" s="205"/>
    </row>
    <row r="617" spans="1:1" x14ac:dyDescent="0.2">
      <c r="A617" s="205"/>
    </row>
    <row r="618" spans="1:1" x14ac:dyDescent="0.2">
      <c r="A618" s="205"/>
    </row>
    <row r="619" spans="1:1" x14ac:dyDescent="0.2">
      <c r="A619" s="205"/>
    </row>
    <row r="620" spans="1:1" x14ac:dyDescent="0.2">
      <c r="A620" s="205"/>
    </row>
    <row r="621" spans="1:1" x14ac:dyDescent="0.2">
      <c r="A621" s="205"/>
    </row>
    <row r="622" spans="1:1" x14ac:dyDescent="0.2">
      <c r="A622" s="205"/>
    </row>
    <row r="623" spans="1:1" x14ac:dyDescent="0.2">
      <c r="A623" s="205"/>
    </row>
    <row r="624" spans="1:1" x14ac:dyDescent="0.2">
      <c r="A624" s="205"/>
    </row>
    <row r="625" spans="1:1" x14ac:dyDescent="0.2">
      <c r="A625" s="205"/>
    </row>
    <row r="626" spans="1:1" x14ac:dyDescent="0.2">
      <c r="A626" s="205"/>
    </row>
    <row r="627" spans="1:1" x14ac:dyDescent="0.2">
      <c r="A627" s="205"/>
    </row>
    <row r="628" spans="1:1" x14ac:dyDescent="0.2">
      <c r="A628" s="205"/>
    </row>
    <row r="629" spans="1:1" x14ac:dyDescent="0.2">
      <c r="A629" s="205"/>
    </row>
    <row r="630" spans="1:1" x14ac:dyDescent="0.2">
      <c r="A630" s="205"/>
    </row>
    <row r="631" spans="1:1" x14ac:dyDescent="0.2">
      <c r="A631" s="205"/>
    </row>
    <row r="632" spans="1:1" x14ac:dyDescent="0.2">
      <c r="A632" s="205"/>
    </row>
    <row r="633" spans="1:1" x14ac:dyDescent="0.2">
      <c r="A633" s="205"/>
    </row>
    <row r="634" spans="1:1" x14ac:dyDescent="0.2">
      <c r="A634" s="205"/>
    </row>
    <row r="635" spans="1:1" x14ac:dyDescent="0.2">
      <c r="A635" s="205"/>
    </row>
    <row r="636" spans="1:1" x14ac:dyDescent="0.2">
      <c r="A636" s="205"/>
    </row>
    <row r="637" spans="1:1" x14ac:dyDescent="0.2">
      <c r="A637" s="205"/>
    </row>
    <row r="638" spans="1:1" x14ac:dyDescent="0.2">
      <c r="A638" s="205"/>
    </row>
    <row r="639" spans="1:1" x14ac:dyDescent="0.2">
      <c r="A639" s="205"/>
    </row>
    <row r="640" spans="1:1" x14ac:dyDescent="0.2">
      <c r="A640" s="205"/>
    </row>
    <row r="641" spans="1:1" x14ac:dyDescent="0.2">
      <c r="A641" s="205"/>
    </row>
    <row r="642" spans="1:1" x14ac:dyDescent="0.2">
      <c r="A642" s="205"/>
    </row>
    <row r="643" spans="1:1" x14ac:dyDescent="0.2">
      <c r="A643" s="205"/>
    </row>
    <row r="644" spans="1:1" x14ac:dyDescent="0.2">
      <c r="A644" s="205"/>
    </row>
    <row r="645" spans="1:1" x14ac:dyDescent="0.2">
      <c r="A645" s="205"/>
    </row>
    <row r="646" spans="1:1" x14ac:dyDescent="0.2">
      <c r="A646" s="205"/>
    </row>
    <row r="647" spans="1:1" x14ac:dyDescent="0.2">
      <c r="A647" s="205"/>
    </row>
    <row r="648" spans="1:1" x14ac:dyDescent="0.2">
      <c r="A648" s="205"/>
    </row>
    <row r="649" spans="1:1" x14ac:dyDescent="0.2">
      <c r="A649" s="205"/>
    </row>
    <row r="650" spans="1:1" x14ac:dyDescent="0.2">
      <c r="A650" s="205"/>
    </row>
    <row r="651" spans="1:1" x14ac:dyDescent="0.2">
      <c r="A651" s="205"/>
    </row>
    <row r="652" spans="1:1" x14ac:dyDescent="0.2">
      <c r="A652" s="205"/>
    </row>
    <row r="653" spans="1:1" x14ac:dyDescent="0.2">
      <c r="A653" s="205"/>
    </row>
    <row r="654" spans="1:1" x14ac:dyDescent="0.2">
      <c r="A654" s="205"/>
    </row>
    <row r="655" spans="1:1" x14ac:dyDescent="0.2">
      <c r="A655" s="205"/>
    </row>
    <row r="656" spans="1:1" x14ac:dyDescent="0.2">
      <c r="A656" s="205"/>
    </row>
    <row r="657" spans="1:1" x14ac:dyDescent="0.2">
      <c r="A657" s="205"/>
    </row>
    <row r="658" spans="1:1" x14ac:dyDescent="0.2">
      <c r="A658" s="205"/>
    </row>
    <row r="659" spans="1:1" x14ac:dyDescent="0.2">
      <c r="A659" s="205"/>
    </row>
    <row r="660" spans="1:1" x14ac:dyDescent="0.2">
      <c r="A660" s="205"/>
    </row>
    <row r="661" spans="1:1" x14ac:dyDescent="0.2">
      <c r="A661" s="205"/>
    </row>
    <row r="662" spans="1:1" x14ac:dyDescent="0.2">
      <c r="A662" s="205"/>
    </row>
    <row r="663" spans="1:1" x14ac:dyDescent="0.2">
      <c r="A663" s="205"/>
    </row>
    <row r="664" spans="1:1" x14ac:dyDescent="0.2">
      <c r="A664" s="205"/>
    </row>
    <row r="665" spans="1:1" x14ac:dyDescent="0.2">
      <c r="A665" s="205"/>
    </row>
    <row r="666" spans="1:1" x14ac:dyDescent="0.2">
      <c r="A666" s="205"/>
    </row>
    <row r="667" spans="1:1" x14ac:dyDescent="0.2">
      <c r="A667" s="205"/>
    </row>
    <row r="668" spans="1:1" x14ac:dyDescent="0.2">
      <c r="A668" s="205"/>
    </row>
    <row r="669" spans="1:1" x14ac:dyDescent="0.2">
      <c r="A669" s="205"/>
    </row>
    <row r="670" spans="1:1" x14ac:dyDescent="0.2">
      <c r="A670" s="205"/>
    </row>
    <row r="671" spans="1:1" x14ac:dyDescent="0.2">
      <c r="A671" s="205"/>
    </row>
    <row r="672" spans="1:1" x14ac:dyDescent="0.2">
      <c r="A672" s="205"/>
    </row>
    <row r="673" spans="1:1" x14ac:dyDescent="0.2">
      <c r="A673" s="205"/>
    </row>
    <row r="674" spans="1:1" x14ac:dyDescent="0.2">
      <c r="A674" s="205"/>
    </row>
    <row r="675" spans="1:1" x14ac:dyDescent="0.2">
      <c r="A675" s="205"/>
    </row>
    <row r="676" spans="1:1" x14ac:dyDescent="0.2">
      <c r="A676" s="205"/>
    </row>
    <row r="677" spans="1:1" x14ac:dyDescent="0.2">
      <c r="A677" s="205"/>
    </row>
    <row r="678" spans="1:1" x14ac:dyDescent="0.2">
      <c r="A678" s="205"/>
    </row>
    <row r="679" spans="1:1" x14ac:dyDescent="0.2">
      <c r="A679" s="205"/>
    </row>
    <row r="680" spans="1:1" x14ac:dyDescent="0.2">
      <c r="A680" s="205"/>
    </row>
    <row r="681" spans="1:1" x14ac:dyDescent="0.2">
      <c r="A681" s="205"/>
    </row>
    <row r="682" spans="1:1" x14ac:dyDescent="0.2">
      <c r="A682" s="205"/>
    </row>
    <row r="683" spans="1:1" x14ac:dyDescent="0.2">
      <c r="A683" s="205"/>
    </row>
    <row r="684" spans="1:1" x14ac:dyDescent="0.2">
      <c r="A684" s="205"/>
    </row>
    <row r="685" spans="1:1" x14ac:dyDescent="0.2">
      <c r="A685" s="205"/>
    </row>
    <row r="686" spans="1:1" x14ac:dyDescent="0.2">
      <c r="A686" s="205"/>
    </row>
    <row r="687" spans="1:1" x14ac:dyDescent="0.2">
      <c r="A687" s="205"/>
    </row>
    <row r="688" spans="1:1" x14ac:dyDescent="0.2">
      <c r="A688" s="205"/>
    </row>
    <row r="689" spans="1:1" x14ac:dyDescent="0.2">
      <c r="A689" s="205"/>
    </row>
    <row r="690" spans="1:1" x14ac:dyDescent="0.2">
      <c r="A690" s="205"/>
    </row>
    <row r="691" spans="1:1" x14ac:dyDescent="0.2">
      <c r="A691" s="205"/>
    </row>
    <row r="692" spans="1:1" x14ac:dyDescent="0.2">
      <c r="A692" s="205"/>
    </row>
    <row r="693" spans="1:1" x14ac:dyDescent="0.2">
      <c r="A693" s="205"/>
    </row>
    <row r="694" spans="1:1" x14ac:dyDescent="0.2">
      <c r="A694" s="205"/>
    </row>
    <row r="695" spans="1:1" x14ac:dyDescent="0.2">
      <c r="A695" s="205"/>
    </row>
    <row r="696" spans="1:1" x14ac:dyDescent="0.2">
      <c r="A696" s="205"/>
    </row>
    <row r="697" spans="1:1" x14ac:dyDescent="0.2">
      <c r="A697" s="205"/>
    </row>
    <row r="698" spans="1:1" x14ac:dyDescent="0.2">
      <c r="A698" s="205"/>
    </row>
    <row r="699" spans="1:1" x14ac:dyDescent="0.2">
      <c r="A699" s="205"/>
    </row>
    <row r="700" spans="1:1" x14ac:dyDescent="0.2">
      <c r="A700" s="205"/>
    </row>
    <row r="701" spans="1:1" x14ac:dyDescent="0.2">
      <c r="A701" s="205"/>
    </row>
    <row r="702" spans="1:1" x14ac:dyDescent="0.2">
      <c r="A702" s="205"/>
    </row>
    <row r="703" spans="1:1" x14ac:dyDescent="0.2">
      <c r="A703" s="205"/>
    </row>
    <row r="704" spans="1:1" x14ac:dyDescent="0.2">
      <c r="A704" s="205"/>
    </row>
    <row r="705" spans="1:1" x14ac:dyDescent="0.2">
      <c r="A705" s="205"/>
    </row>
    <row r="706" spans="1:1" x14ac:dyDescent="0.2">
      <c r="A706" s="205"/>
    </row>
    <row r="707" spans="1:1" x14ac:dyDescent="0.2">
      <c r="A707" s="205"/>
    </row>
    <row r="708" spans="1:1" x14ac:dyDescent="0.2">
      <c r="A708" s="205"/>
    </row>
    <row r="709" spans="1:1" x14ac:dyDescent="0.2">
      <c r="A709" s="205"/>
    </row>
    <row r="710" spans="1:1" x14ac:dyDescent="0.2">
      <c r="A710" s="205"/>
    </row>
    <row r="711" spans="1:1" x14ac:dyDescent="0.2">
      <c r="A711" s="205"/>
    </row>
    <row r="712" spans="1:1" x14ac:dyDescent="0.2">
      <c r="A712" s="205"/>
    </row>
    <row r="713" spans="1:1" x14ac:dyDescent="0.2">
      <c r="A713" s="205"/>
    </row>
    <row r="714" spans="1:1" x14ac:dyDescent="0.2">
      <c r="A714" s="205"/>
    </row>
    <row r="715" spans="1:1" x14ac:dyDescent="0.2">
      <c r="A715" s="205"/>
    </row>
    <row r="716" spans="1:1" x14ac:dyDescent="0.2">
      <c r="A716" s="205"/>
    </row>
    <row r="717" spans="1:1" x14ac:dyDescent="0.2">
      <c r="A717" s="205"/>
    </row>
    <row r="718" spans="1:1" x14ac:dyDescent="0.2">
      <c r="A718" s="205"/>
    </row>
    <row r="719" spans="1:1" x14ac:dyDescent="0.2">
      <c r="A719" s="205"/>
    </row>
    <row r="720" spans="1:1" x14ac:dyDescent="0.2">
      <c r="A720" s="205"/>
    </row>
    <row r="721" spans="1:1" x14ac:dyDescent="0.2">
      <c r="A721" s="205"/>
    </row>
    <row r="722" spans="1:1" x14ac:dyDescent="0.2">
      <c r="A722" s="205"/>
    </row>
    <row r="723" spans="1:1" x14ac:dyDescent="0.2">
      <c r="A723" s="205"/>
    </row>
    <row r="724" spans="1:1" x14ac:dyDescent="0.2">
      <c r="A724" s="205"/>
    </row>
    <row r="725" spans="1:1" x14ac:dyDescent="0.2">
      <c r="A725" s="205"/>
    </row>
    <row r="726" spans="1:1" x14ac:dyDescent="0.2">
      <c r="A726" s="205"/>
    </row>
    <row r="727" spans="1:1" x14ac:dyDescent="0.2">
      <c r="A727" s="205"/>
    </row>
    <row r="728" spans="1:1" x14ac:dyDescent="0.2">
      <c r="A728" s="205"/>
    </row>
    <row r="729" spans="1:1" x14ac:dyDescent="0.2">
      <c r="A729" s="205"/>
    </row>
    <row r="730" spans="1:1" x14ac:dyDescent="0.2">
      <c r="A730" s="205"/>
    </row>
    <row r="731" spans="1:1" x14ac:dyDescent="0.2">
      <c r="A731" s="205"/>
    </row>
    <row r="732" spans="1:1" x14ac:dyDescent="0.2">
      <c r="A732" s="205"/>
    </row>
    <row r="733" spans="1:1" x14ac:dyDescent="0.2">
      <c r="A733" s="205"/>
    </row>
    <row r="734" spans="1:1" x14ac:dyDescent="0.2">
      <c r="A734" s="205"/>
    </row>
    <row r="735" spans="1:1" x14ac:dyDescent="0.2">
      <c r="A735" s="205"/>
    </row>
    <row r="736" spans="1:1" x14ac:dyDescent="0.2">
      <c r="A736" s="205"/>
    </row>
    <row r="737" spans="1:1" x14ac:dyDescent="0.2">
      <c r="A737" s="205"/>
    </row>
    <row r="738" spans="1:1" x14ac:dyDescent="0.2">
      <c r="A738" s="205"/>
    </row>
    <row r="739" spans="1:1" x14ac:dyDescent="0.2">
      <c r="A739" s="205"/>
    </row>
    <row r="740" spans="1:1" x14ac:dyDescent="0.2">
      <c r="A740" s="205"/>
    </row>
    <row r="741" spans="1:1" x14ac:dyDescent="0.2">
      <c r="A741" s="205"/>
    </row>
    <row r="742" spans="1:1" x14ac:dyDescent="0.2">
      <c r="A742" s="205"/>
    </row>
    <row r="743" spans="1:1" x14ac:dyDescent="0.2">
      <c r="A743" s="205"/>
    </row>
    <row r="744" spans="1:1" x14ac:dyDescent="0.2">
      <c r="A744" s="205"/>
    </row>
    <row r="745" spans="1:1" x14ac:dyDescent="0.2">
      <c r="A745" s="205"/>
    </row>
    <row r="746" spans="1:1" x14ac:dyDescent="0.2">
      <c r="A746" s="205"/>
    </row>
    <row r="747" spans="1:1" x14ac:dyDescent="0.2">
      <c r="A747" s="205"/>
    </row>
    <row r="748" spans="1:1" x14ac:dyDescent="0.2">
      <c r="A748" s="205"/>
    </row>
    <row r="749" spans="1:1" x14ac:dyDescent="0.2">
      <c r="A749" s="205"/>
    </row>
    <row r="750" spans="1:1" x14ac:dyDescent="0.2">
      <c r="A750" s="205"/>
    </row>
    <row r="751" spans="1:1" x14ac:dyDescent="0.2">
      <c r="A751" s="205"/>
    </row>
    <row r="752" spans="1:1" x14ac:dyDescent="0.2">
      <c r="A752" s="205"/>
    </row>
    <row r="753" spans="1:1" x14ac:dyDescent="0.2">
      <c r="A753" s="205"/>
    </row>
    <row r="754" spans="1:1" x14ac:dyDescent="0.2">
      <c r="A754" s="205"/>
    </row>
    <row r="755" spans="1:1" x14ac:dyDescent="0.2">
      <c r="A755" s="205"/>
    </row>
    <row r="756" spans="1:1" x14ac:dyDescent="0.2">
      <c r="A756" s="205"/>
    </row>
    <row r="757" spans="1:1" x14ac:dyDescent="0.2">
      <c r="A757" s="205"/>
    </row>
    <row r="758" spans="1:1" x14ac:dyDescent="0.2">
      <c r="A758" s="205"/>
    </row>
    <row r="759" spans="1:1" x14ac:dyDescent="0.2">
      <c r="A759" s="205"/>
    </row>
    <row r="760" spans="1:1" x14ac:dyDescent="0.2">
      <c r="A760" s="205"/>
    </row>
    <row r="761" spans="1:1" x14ac:dyDescent="0.2">
      <c r="A761" s="205"/>
    </row>
    <row r="762" spans="1:1" x14ac:dyDescent="0.2">
      <c r="A762" s="205"/>
    </row>
    <row r="763" spans="1:1" x14ac:dyDescent="0.2">
      <c r="A763" s="205"/>
    </row>
    <row r="764" spans="1:1" x14ac:dyDescent="0.2">
      <c r="A764" s="205"/>
    </row>
    <row r="765" spans="1:1" x14ac:dyDescent="0.2">
      <c r="A765" s="205"/>
    </row>
    <row r="766" spans="1:1" x14ac:dyDescent="0.2">
      <c r="A766" s="205"/>
    </row>
    <row r="767" spans="1:1" x14ac:dyDescent="0.2">
      <c r="A767" s="205"/>
    </row>
    <row r="768" spans="1:1" x14ac:dyDescent="0.2">
      <c r="A768" s="205"/>
    </row>
    <row r="769" spans="1:1" x14ac:dyDescent="0.2">
      <c r="A769" s="205"/>
    </row>
    <row r="770" spans="1:1" x14ac:dyDescent="0.2">
      <c r="A770" s="205"/>
    </row>
    <row r="771" spans="1:1" x14ac:dyDescent="0.2">
      <c r="A771" s="205"/>
    </row>
    <row r="772" spans="1:1" x14ac:dyDescent="0.2">
      <c r="A772" s="205"/>
    </row>
    <row r="773" spans="1:1" x14ac:dyDescent="0.2">
      <c r="A773" s="205"/>
    </row>
    <row r="774" spans="1:1" x14ac:dyDescent="0.2">
      <c r="A774" s="205"/>
    </row>
    <row r="775" spans="1:1" x14ac:dyDescent="0.2">
      <c r="A775" s="205"/>
    </row>
    <row r="776" spans="1:1" x14ac:dyDescent="0.2">
      <c r="A776" s="205"/>
    </row>
    <row r="777" spans="1:1" x14ac:dyDescent="0.2">
      <c r="A777" s="205"/>
    </row>
    <row r="778" spans="1:1" x14ac:dyDescent="0.2">
      <c r="A778" s="205"/>
    </row>
    <row r="779" spans="1:1" x14ac:dyDescent="0.2">
      <c r="A779" s="205"/>
    </row>
    <row r="780" spans="1:1" x14ac:dyDescent="0.2">
      <c r="A780" s="205"/>
    </row>
    <row r="781" spans="1:1" x14ac:dyDescent="0.2">
      <c r="A781" s="205"/>
    </row>
    <row r="782" spans="1:1" x14ac:dyDescent="0.2">
      <c r="A782" s="205"/>
    </row>
    <row r="783" spans="1:1" x14ac:dyDescent="0.2">
      <c r="A783" s="205"/>
    </row>
    <row r="784" spans="1:1" x14ac:dyDescent="0.2">
      <c r="A784" s="205"/>
    </row>
    <row r="785" spans="1:1" x14ac:dyDescent="0.2">
      <c r="A785" s="205"/>
    </row>
    <row r="786" spans="1:1" x14ac:dyDescent="0.2">
      <c r="A786" s="205"/>
    </row>
    <row r="787" spans="1:1" x14ac:dyDescent="0.2">
      <c r="A787" s="205"/>
    </row>
    <row r="788" spans="1:1" x14ac:dyDescent="0.2">
      <c r="A788" s="205"/>
    </row>
    <row r="789" spans="1:1" x14ac:dyDescent="0.2">
      <c r="A789" s="205"/>
    </row>
    <row r="790" spans="1:1" x14ac:dyDescent="0.2">
      <c r="A790" s="205"/>
    </row>
    <row r="791" spans="1:1" x14ac:dyDescent="0.2">
      <c r="A791" s="205"/>
    </row>
    <row r="792" spans="1:1" x14ac:dyDescent="0.2">
      <c r="A792" s="205"/>
    </row>
    <row r="793" spans="1:1" x14ac:dyDescent="0.2">
      <c r="A793" s="205"/>
    </row>
    <row r="794" spans="1:1" x14ac:dyDescent="0.2">
      <c r="A794" s="205"/>
    </row>
    <row r="795" spans="1:1" x14ac:dyDescent="0.2">
      <c r="A795" s="205"/>
    </row>
    <row r="796" spans="1:1" x14ac:dyDescent="0.2">
      <c r="A796" s="205"/>
    </row>
    <row r="797" spans="1:1" x14ac:dyDescent="0.2">
      <c r="A797" s="205"/>
    </row>
    <row r="798" spans="1:1" x14ac:dyDescent="0.2">
      <c r="A798" s="205"/>
    </row>
    <row r="799" spans="1:1" x14ac:dyDescent="0.2">
      <c r="A799" s="205"/>
    </row>
    <row r="800" spans="1:1" x14ac:dyDescent="0.2">
      <c r="A800" s="205"/>
    </row>
    <row r="801" spans="1:1" x14ac:dyDescent="0.2">
      <c r="A801" s="205"/>
    </row>
    <row r="802" spans="1:1" x14ac:dyDescent="0.2">
      <c r="A802" s="205"/>
    </row>
    <row r="803" spans="1:1" x14ac:dyDescent="0.2">
      <c r="A803" s="205"/>
    </row>
    <row r="804" spans="1:1" x14ac:dyDescent="0.2">
      <c r="A804" s="205"/>
    </row>
    <row r="805" spans="1:1" x14ac:dyDescent="0.2">
      <c r="A805" s="205"/>
    </row>
    <row r="806" spans="1:1" x14ac:dyDescent="0.2">
      <c r="A806" s="205"/>
    </row>
    <row r="807" spans="1:1" x14ac:dyDescent="0.2">
      <c r="A807" s="205"/>
    </row>
    <row r="808" spans="1:1" x14ac:dyDescent="0.2">
      <c r="A808" s="205"/>
    </row>
    <row r="809" spans="1:1" x14ac:dyDescent="0.2">
      <c r="A809" s="205"/>
    </row>
    <row r="810" spans="1:1" x14ac:dyDescent="0.2">
      <c r="A810" s="205"/>
    </row>
    <row r="811" spans="1:1" x14ac:dyDescent="0.2">
      <c r="A811" s="205"/>
    </row>
    <row r="812" spans="1:1" x14ac:dyDescent="0.2">
      <c r="A812" s="205"/>
    </row>
    <row r="813" spans="1:1" x14ac:dyDescent="0.2">
      <c r="A813" s="205"/>
    </row>
    <row r="814" spans="1:1" x14ac:dyDescent="0.2">
      <c r="A814" s="205"/>
    </row>
    <row r="815" spans="1:1" x14ac:dyDescent="0.2">
      <c r="A815" s="205"/>
    </row>
    <row r="816" spans="1:1" x14ac:dyDescent="0.2">
      <c r="A816" s="205"/>
    </row>
    <row r="817" spans="1:1" x14ac:dyDescent="0.2">
      <c r="A817" s="205"/>
    </row>
    <row r="818" spans="1:1" x14ac:dyDescent="0.2">
      <c r="A818" s="205"/>
    </row>
    <row r="819" spans="1:1" x14ac:dyDescent="0.2">
      <c r="A819" s="205"/>
    </row>
    <row r="820" spans="1:1" x14ac:dyDescent="0.2">
      <c r="A820" s="205"/>
    </row>
    <row r="821" spans="1:1" x14ac:dyDescent="0.2">
      <c r="A821" s="205"/>
    </row>
    <row r="822" spans="1:1" x14ac:dyDescent="0.2">
      <c r="A822" s="205"/>
    </row>
    <row r="823" spans="1:1" x14ac:dyDescent="0.2">
      <c r="A823" s="205"/>
    </row>
    <row r="824" spans="1:1" x14ac:dyDescent="0.2">
      <c r="A824" s="205"/>
    </row>
    <row r="825" spans="1:1" x14ac:dyDescent="0.2">
      <c r="A825" s="205"/>
    </row>
    <row r="826" spans="1:1" x14ac:dyDescent="0.2">
      <c r="A826" s="205"/>
    </row>
    <row r="827" spans="1:1" x14ac:dyDescent="0.2">
      <c r="A827" s="205"/>
    </row>
    <row r="828" spans="1:1" x14ac:dyDescent="0.2">
      <c r="A828" s="205"/>
    </row>
    <row r="829" spans="1:1" x14ac:dyDescent="0.2">
      <c r="A829" s="205"/>
    </row>
    <row r="830" spans="1:1" x14ac:dyDescent="0.2">
      <c r="A830" s="205"/>
    </row>
    <row r="831" spans="1:1" x14ac:dyDescent="0.2">
      <c r="A831" s="205"/>
    </row>
    <row r="832" spans="1:1" x14ac:dyDescent="0.2">
      <c r="A832" s="205"/>
    </row>
    <row r="833" spans="1:1" x14ac:dyDescent="0.2">
      <c r="A833" s="205"/>
    </row>
    <row r="834" spans="1:1" x14ac:dyDescent="0.2">
      <c r="A834" s="205"/>
    </row>
    <row r="835" spans="1:1" x14ac:dyDescent="0.2">
      <c r="A835" s="205"/>
    </row>
    <row r="836" spans="1:1" x14ac:dyDescent="0.2">
      <c r="A836" s="205"/>
    </row>
    <row r="837" spans="1:1" x14ac:dyDescent="0.2">
      <c r="A837" s="205"/>
    </row>
    <row r="838" spans="1:1" x14ac:dyDescent="0.2">
      <c r="A838" s="205"/>
    </row>
    <row r="839" spans="1:1" x14ac:dyDescent="0.2">
      <c r="A839" s="205"/>
    </row>
    <row r="840" spans="1:1" x14ac:dyDescent="0.2">
      <c r="A840" s="205"/>
    </row>
    <row r="841" spans="1:1" x14ac:dyDescent="0.2">
      <c r="A841" s="205"/>
    </row>
    <row r="842" spans="1:1" x14ac:dyDescent="0.2">
      <c r="A842" s="205"/>
    </row>
    <row r="843" spans="1:1" x14ac:dyDescent="0.2">
      <c r="A843" s="205"/>
    </row>
    <row r="844" spans="1:1" x14ac:dyDescent="0.2">
      <c r="A844" s="205"/>
    </row>
    <row r="845" spans="1:1" x14ac:dyDescent="0.2">
      <c r="A845" s="205"/>
    </row>
    <row r="846" spans="1:1" x14ac:dyDescent="0.2">
      <c r="A846" s="205"/>
    </row>
    <row r="847" spans="1:1" x14ac:dyDescent="0.2">
      <c r="A847" s="205"/>
    </row>
    <row r="848" spans="1:1" x14ac:dyDescent="0.2">
      <c r="A848" s="205"/>
    </row>
    <row r="849" spans="1:1" x14ac:dyDescent="0.2">
      <c r="A849" s="205"/>
    </row>
    <row r="850" spans="1:1" x14ac:dyDescent="0.2">
      <c r="A850" s="205"/>
    </row>
    <row r="851" spans="1:1" x14ac:dyDescent="0.2">
      <c r="A851" s="205"/>
    </row>
    <row r="852" spans="1:1" x14ac:dyDescent="0.2">
      <c r="A852" s="205"/>
    </row>
    <row r="853" spans="1:1" x14ac:dyDescent="0.2">
      <c r="A853" s="205"/>
    </row>
    <row r="854" spans="1:1" x14ac:dyDescent="0.2">
      <c r="A854" s="205"/>
    </row>
    <row r="855" spans="1:1" x14ac:dyDescent="0.2">
      <c r="A855" s="205"/>
    </row>
    <row r="856" spans="1:1" x14ac:dyDescent="0.2">
      <c r="A856" s="205"/>
    </row>
    <row r="857" spans="1:1" x14ac:dyDescent="0.2">
      <c r="A857" s="205"/>
    </row>
    <row r="858" spans="1:1" x14ac:dyDescent="0.2">
      <c r="A858" s="205"/>
    </row>
    <row r="859" spans="1:1" x14ac:dyDescent="0.2">
      <c r="A859" s="205"/>
    </row>
    <row r="860" spans="1:1" x14ac:dyDescent="0.2">
      <c r="A860" s="205"/>
    </row>
    <row r="861" spans="1:1" x14ac:dyDescent="0.2">
      <c r="A861" s="205"/>
    </row>
    <row r="862" spans="1:1" x14ac:dyDescent="0.2">
      <c r="A862" s="205"/>
    </row>
    <row r="863" spans="1:1" x14ac:dyDescent="0.2">
      <c r="A863" s="205"/>
    </row>
    <row r="864" spans="1:1" x14ac:dyDescent="0.2">
      <c r="A864" s="205"/>
    </row>
    <row r="865" spans="1:1" x14ac:dyDescent="0.2">
      <c r="A865" s="205"/>
    </row>
    <row r="866" spans="1:1" x14ac:dyDescent="0.2">
      <c r="A866" s="205"/>
    </row>
    <row r="867" spans="1:1" x14ac:dyDescent="0.2">
      <c r="A867" s="205"/>
    </row>
    <row r="868" spans="1:1" x14ac:dyDescent="0.2">
      <c r="A868" s="205"/>
    </row>
    <row r="869" spans="1:1" x14ac:dyDescent="0.2">
      <c r="A869" s="205"/>
    </row>
    <row r="870" spans="1:1" x14ac:dyDescent="0.2">
      <c r="A870" s="205"/>
    </row>
    <row r="871" spans="1:1" x14ac:dyDescent="0.2">
      <c r="A871" s="205"/>
    </row>
    <row r="872" spans="1:1" x14ac:dyDescent="0.2">
      <c r="A872" s="205"/>
    </row>
    <row r="873" spans="1:1" x14ac:dyDescent="0.2">
      <c r="A873" s="205"/>
    </row>
    <row r="874" spans="1:1" x14ac:dyDescent="0.2">
      <c r="A874" s="205"/>
    </row>
    <row r="875" spans="1:1" x14ac:dyDescent="0.2">
      <c r="A875" s="205"/>
    </row>
    <row r="876" spans="1:1" x14ac:dyDescent="0.2">
      <c r="A876" s="205"/>
    </row>
    <row r="877" spans="1:1" x14ac:dyDescent="0.2">
      <c r="A877" s="205"/>
    </row>
    <row r="878" spans="1:1" x14ac:dyDescent="0.2">
      <c r="A878" s="205"/>
    </row>
    <row r="879" spans="1:1" x14ac:dyDescent="0.2">
      <c r="A879" s="205"/>
    </row>
    <row r="880" spans="1:1" x14ac:dyDescent="0.2">
      <c r="A880" s="205"/>
    </row>
    <row r="881" spans="1:1" x14ac:dyDescent="0.2">
      <c r="A881" s="205"/>
    </row>
    <row r="882" spans="1:1" x14ac:dyDescent="0.2">
      <c r="A882" s="205"/>
    </row>
    <row r="883" spans="1:1" x14ac:dyDescent="0.2">
      <c r="A883" s="205"/>
    </row>
    <row r="884" spans="1:1" x14ac:dyDescent="0.2">
      <c r="A884" s="205"/>
    </row>
    <row r="885" spans="1:1" x14ac:dyDescent="0.2">
      <c r="A885" s="205"/>
    </row>
    <row r="886" spans="1:1" x14ac:dyDescent="0.2">
      <c r="A886" s="205"/>
    </row>
    <row r="887" spans="1:1" x14ac:dyDescent="0.2">
      <c r="A887" s="205"/>
    </row>
    <row r="888" spans="1:1" x14ac:dyDescent="0.2">
      <c r="A888" s="205"/>
    </row>
    <row r="889" spans="1:1" x14ac:dyDescent="0.2">
      <c r="A889" s="205"/>
    </row>
    <row r="890" spans="1:1" x14ac:dyDescent="0.2">
      <c r="A890" s="205"/>
    </row>
    <row r="891" spans="1:1" x14ac:dyDescent="0.2">
      <c r="A891" s="205"/>
    </row>
    <row r="892" spans="1:1" x14ac:dyDescent="0.2">
      <c r="A892" s="205"/>
    </row>
    <row r="893" spans="1:1" x14ac:dyDescent="0.2">
      <c r="A893" s="205"/>
    </row>
    <row r="894" spans="1:1" x14ac:dyDescent="0.2">
      <c r="A894" s="205"/>
    </row>
    <row r="895" spans="1:1" x14ac:dyDescent="0.2">
      <c r="A895" s="205"/>
    </row>
    <row r="896" spans="1:1" x14ac:dyDescent="0.2">
      <c r="A896" s="205"/>
    </row>
    <row r="897" spans="1:1" x14ac:dyDescent="0.2">
      <c r="A897" s="205"/>
    </row>
    <row r="898" spans="1:1" x14ac:dyDescent="0.2">
      <c r="A898" s="205"/>
    </row>
    <row r="899" spans="1:1" x14ac:dyDescent="0.2">
      <c r="A899" s="205"/>
    </row>
    <row r="900" spans="1:1" x14ac:dyDescent="0.2">
      <c r="A900" s="205"/>
    </row>
    <row r="901" spans="1:1" x14ac:dyDescent="0.2">
      <c r="A901" s="205"/>
    </row>
    <row r="902" spans="1:1" x14ac:dyDescent="0.2">
      <c r="A902" s="205"/>
    </row>
    <row r="903" spans="1:1" x14ac:dyDescent="0.2">
      <c r="A903" s="205"/>
    </row>
    <row r="904" spans="1:1" x14ac:dyDescent="0.2">
      <c r="A904" s="205"/>
    </row>
    <row r="905" spans="1:1" x14ac:dyDescent="0.2">
      <c r="A905" s="205"/>
    </row>
    <row r="906" spans="1:1" x14ac:dyDescent="0.2">
      <c r="A906" s="205"/>
    </row>
    <row r="907" spans="1:1" x14ac:dyDescent="0.2">
      <c r="A907" s="205"/>
    </row>
    <row r="908" spans="1:1" x14ac:dyDescent="0.2">
      <c r="A908" s="205"/>
    </row>
    <row r="909" spans="1:1" x14ac:dyDescent="0.2">
      <c r="A909" s="205"/>
    </row>
    <row r="910" spans="1:1" x14ac:dyDescent="0.2">
      <c r="A910" s="205"/>
    </row>
    <row r="911" spans="1:1" x14ac:dyDescent="0.2">
      <c r="A911" s="205"/>
    </row>
    <row r="912" spans="1:1" x14ac:dyDescent="0.2">
      <c r="A912" s="205"/>
    </row>
    <row r="913" spans="1:1" x14ac:dyDescent="0.2">
      <c r="A913" s="205"/>
    </row>
    <row r="914" spans="1:1" x14ac:dyDescent="0.2">
      <c r="A914" s="205"/>
    </row>
    <row r="915" spans="1:1" x14ac:dyDescent="0.2">
      <c r="A915" s="205"/>
    </row>
    <row r="916" spans="1:1" x14ac:dyDescent="0.2">
      <c r="A916" s="205"/>
    </row>
    <row r="917" spans="1:1" x14ac:dyDescent="0.2">
      <c r="A917" s="205"/>
    </row>
    <row r="918" spans="1:1" x14ac:dyDescent="0.2">
      <c r="A918" s="205"/>
    </row>
    <row r="919" spans="1:1" x14ac:dyDescent="0.2">
      <c r="A919" s="205"/>
    </row>
    <row r="920" spans="1:1" x14ac:dyDescent="0.2">
      <c r="A920" s="205"/>
    </row>
    <row r="921" spans="1:1" x14ac:dyDescent="0.2">
      <c r="A921" s="205"/>
    </row>
    <row r="922" spans="1:1" x14ac:dyDescent="0.2">
      <c r="A922" s="205"/>
    </row>
    <row r="923" spans="1:1" x14ac:dyDescent="0.2">
      <c r="A923" s="205"/>
    </row>
    <row r="924" spans="1:1" x14ac:dyDescent="0.2">
      <c r="A924" s="205"/>
    </row>
    <row r="925" spans="1:1" x14ac:dyDescent="0.2">
      <c r="A925" s="205"/>
    </row>
    <row r="926" spans="1:1" x14ac:dyDescent="0.2">
      <c r="A926" s="205"/>
    </row>
    <row r="927" spans="1:1" x14ac:dyDescent="0.2">
      <c r="A927" s="205"/>
    </row>
    <row r="928" spans="1:1" x14ac:dyDescent="0.2">
      <c r="A928" s="205"/>
    </row>
    <row r="929" spans="1:1" x14ac:dyDescent="0.2">
      <c r="A929" s="205"/>
    </row>
    <row r="930" spans="1:1" x14ac:dyDescent="0.2">
      <c r="A930" s="205"/>
    </row>
    <row r="931" spans="1:1" x14ac:dyDescent="0.2">
      <c r="A931" s="205"/>
    </row>
    <row r="932" spans="1:1" x14ac:dyDescent="0.2">
      <c r="A932" s="205"/>
    </row>
    <row r="933" spans="1:1" x14ac:dyDescent="0.2">
      <c r="A933" s="205"/>
    </row>
    <row r="934" spans="1:1" x14ac:dyDescent="0.2">
      <c r="A934" s="205"/>
    </row>
    <row r="935" spans="1:1" x14ac:dyDescent="0.2">
      <c r="A935" s="205"/>
    </row>
    <row r="936" spans="1:1" x14ac:dyDescent="0.2">
      <c r="A936" s="205"/>
    </row>
    <row r="937" spans="1:1" x14ac:dyDescent="0.2">
      <c r="A937" s="205"/>
    </row>
    <row r="938" spans="1:1" x14ac:dyDescent="0.2">
      <c r="A938" s="205"/>
    </row>
    <row r="939" spans="1:1" x14ac:dyDescent="0.2">
      <c r="A939" s="205"/>
    </row>
    <row r="940" spans="1:1" x14ac:dyDescent="0.2">
      <c r="A940" s="205"/>
    </row>
    <row r="941" spans="1:1" x14ac:dyDescent="0.2">
      <c r="A941" s="205"/>
    </row>
    <row r="942" spans="1:1" x14ac:dyDescent="0.2">
      <c r="A942" s="205"/>
    </row>
    <row r="943" spans="1:1" x14ac:dyDescent="0.2">
      <c r="A943" s="205"/>
    </row>
    <row r="944" spans="1:1" x14ac:dyDescent="0.2">
      <c r="A944" s="205"/>
    </row>
    <row r="945" spans="1:1" x14ac:dyDescent="0.2">
      <c r="A945" s="205"/>
    </row>
    <row r="946" spans="1:1" x14ac:dyDescent="0.2">
      <c r="A946" s="205"/>
    </row>
    <row r="947" spans="1:1" x14ac:dyDescent="0.2">
      <c r="A947" s="205"/>
    </row>
    <row r="948" spans="1:1" x14ac:dyDescent="0.2">
      <c r="A948" s="205"/>
    </row>
    <row r="949" spans="1:1" x14ac:dyDescent="0.2">
      <c r="A949" s="205"/>
    </row>
    <row r="950" spans="1:1" x14ac:dyDescent="0.2">
      <c r="A950" s="205"/>
    </row>
    <row r="951" spans="1:1" x14ac:dyDescent="0.2">
      <c r="A951" s="205"/>
    </row>
    <row r="952" spans="1:1" x14ac:dyDescent="0.2">
      <c r="A952" s="205"/>
    </row>
    <row r="953" spans="1:1" x14ac:dyDescent="0.2">
      <c r="A953" s="205"/>
    </row>
    <row r="954" spans="1:1" x14ac:dyDescent="0.2">
      <c r="A954" s="205"/>
    </row>
    <row r="955" spans="1:1" x14ac:dyDescent="0.2">
      <c r="A955" s="205"/>
    </row>
    <row r="956" spans="1:1" x14ac:dyDescent="0.2">
      <c r="A956" s="205"/>
    </row>
    <row r="957" spans="1:1" x14ac:dyDescent="0.2">
      <c r="A957" s="205"/>
    </row>
    <row r="958" spans="1:1" x14ac:dyDescent="0.2">
      <c r="A958" s="205"/>
    </row>
    <row r="959" spans="1:1" x14ac:dyDescent="0.2">
      <c r="A959" s="205"/>
    </row>
    <row r="960" spans="1:1" x14ac:dyDescent="0.2">
      <c r="A960" s="205"/>
    </row>
    <row r="961" spans="1:1" x14ac:dyDescent="0.2">
      <c r="A961" s="205"/>
    </row>
    <row r="962" spans="1:1" x14ac:dyDescent="0.2">
      <c r="A962" s="205"/>
    </row>
    <row r="963" spans="1:1" x14ac:dyDescent="0.2">
      <c r="A963" s="205"/>
    </row>
    <row r="964" spans="1:1" x14ac:dyDescent="0.2">
      <c r="A964" s="205"/>
    </row>
    <row r="965" spans="1:1" x14ac:dyDescent="0.2">
      <c r="A965" s="205"/>
    </row>
    <row r="966" spans="1:1" x14ac:dyDescent="0.2">
      <c r="A966" s="205"/>
    </row>
    <row r="967" spans="1:1" x14ac:dyDescent="0.2">
      <c r="A967" s="205"/>
    </row>
    <row r="968" spans="1:1" x14ac:dyDescent="0.2">
      <c r="A968" s="205"/>
    </row>
    <row r="969" spans="1:1" x14ac:dyDescent="0.2">
      <c r="A969" s="205"/>
    </row>
    <row r="970" spans="1:1" x14ac:dyDescent="0.2">
      <c r="A970" s="205"/>
    </row>
    <row r="971" spans="1:1" x14ac:dyDescent="0.2">
      <c r="A971" s="205"/>
    </row>
    <row r="972" spans="1:1" x14ac:dyDescent="0.2">
      <c r="A972" s="205"/>
    </row>
    <row r="973" spans="1:1" x14ac:dyDescent="0.2">
      <c r="A973" s="205"/>
    </row>
    <row r="974" spans="1:1" x14ac:dyDescent="0.2">
      <c r="A974" s="205"/>
    </row>
    <row r="975" spans="1:1" x14ac:dyDescent="0.2">
      <c r="A975" s="205"/>
    </row>
    <row r="976" spans="1:1" x14ac:dyDescent="0.2">
      <c r="A976" s="205"/>
    </row>
    <row r="977" spans="1:1" x14ac:dyDescent="0.2">
      <c r="A977" s="205"/>
    </row>
    <row r="978" spans="1:1" x14ac:dyDescent="0.2">
      <c r="A978" s="205"/>
    </row>
    <row r="979" spans="1:1" x14ac:dyDescent="0.2">
      <c r="A979" s="205"/>
    </row>
    <row r="980" spans="1:1" x14ac:dyDescent="0.2">
      <c r="A980" s="205"/>
    </row>
    <row r="981" spans="1:1" x14ac:dyDescent="0.2">
      <c r="A981" s="205"/>
    </row>
    <row r="982" spans="1:1" x14ac:dyDescent="0.2">
      <c r="A982" s="205"/>
    </row>
    <row r="983" spans="1:1" x14ac:dyDescent="0.2">
      <c r="A983" s="205"/>
    </row>
    <row r="984" spans="1:1" x14ac:dyDescent="0.2">
      <c r="A984" s="205"/>
    </row>
    <row r="985" spans="1:1" x14ac:dyDescent="0.2">
      <c r="A985" s="205"/>
    </row>
    <row r="986" spans="1:1" x14ac:dyDescent="0.2">
      <c r="A986" s="205"/>
    </row>
    <row r="987" spans="1:1" x14ac:dyDescent="0.2">
      <c r="A987" s="205"/>
    </row>
    <row r="988" spans="1:1" x14ac:dyDescent="0.2">
      <c r="A988" s="205"/>
    </row>
    <row r="989" spans="1:1" x14ac:dyDescent="0.2">
      <c r="A989" s="205"/>
    </row>
    <row r="990" spans="1:1" x14ac:dyDescent="0.2">
      <c r="A990" s="205"/>
    </row>
    <row r="991" spans="1:1" x14ac:dyDescent="0.2">
      <c r="A991" s="205"/>
    </row>
    <row r="992" spans="1:1" x14ac:dyDescent="0.2">
      <c r="A992" s="205"/>
    </row>
    <row r="993" spans="1:1" x14ac:dyDescent="0.2">
      <c r="A993" s="205"/>
    </row>
    <row r="994" spans="1:1" x14ac:dyDescent="0.2">
      <c r="A994" s="205"/>
    </row>
    <row r="995" spans="1:1" x14ac:dyDescent="0.2">
      <c r="A995" s="205"/>
    </row>
    <row r="996" spans="1:1" x14ac:dyDescent="0.2">
      <c r="A996" s="205"/>
    </row>
    <row r="997" spans="1:1" x14ac:dyDescent="0.2">
      <c r="A997" s="205"/>
    </row>
    <row r="998" spans="1:1" x14ac:dyDescent="0.2">
      <c r="A998" s="205"/>
    </row>
    <row r="999" spans="1:1" x14ac:dyDescent="0.2">
      <c r="A999" s="205"/>
    </row>
    <row r="1000" spans="1:1" x14ac:dyDescent="0.2">
      <c r="A1000" s="205"/>
    </row>
  </sheetData>
  <mergeCells count="18">
    <mergeCell ref="N12:O12"/>
    <mergeCell ref="R12:S12"/>
    <mergeCell ref="T12:U12"/>
    <mergeCell ref="X12:Y12"/>
    <mergeCell ref="Z12:AA12"/>
    <mergeCell ref="B10:B12"/>
    <mergeCell ref="C10:AG10"/>
    <mergeCell ref="C11:C13"/>
    <mergeCell ref="D11:I11"/>
    <mergeCell ref="J11:O11"/>
    <mergeCell ref="P11:U11"/>
    <mergeCell ref="V11:AA11"/>
    <mergeCell ref="AB11:AG11"/>
    <mergeCell ref="F12:G12"/>
    <mergeCell ref="H12:I12"/>
    <mergeCell ref="AD12:AE12"/>
    <mergeCell ref="AF12:AG12"/>
    <mergeCell ref="L12:M12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</sheetPr>
  <dimension ref="A1:Q473"/>
  <sheetViews>
    <sheetView topLeftCell="D1" zoomScaleNormal="100" workbookViewId="0">
      <pane ySplit="2" topLeftCell="A447" activePane="bottomLeft" state="frozen"/>
      <selection activeCell="E477" sqref="E477"/>
      <selection pane="bottomLeft" activeCell="L473" sqref="L473"/>
    </sheetView>
  </sheetViews>
  <sheetFormatPr defaultColWidth="9.140625" defaultRowHeight="12.75" x14ac:dyDescent="0.2"/>
  <cols>
    <col min="1" max="1" width="18" style="16" bestFit="1" customWidth="1"/>
    <col min="2" max="2" width="39.140625" style="16" bestFit="1" customWidth="1"/>
    <col min="3" max="17" width="9.140625" style="16"/>
    <col min="18" max="16384" width="9.140625" style="17"/>
  </cols>
  <sheetData>
    <row r="1" spans="1:17" x14ac:dyDescent="0.2">
      <c r="A1" s="157">
        <v>1</v>
      </c>
      <c r="B1" s="157">
        <v>2</v>
      </c>
      <c r="C1" s="157">
        <v>3</v>
      </c>
      <c r="D1" s="157">
        <v>4</v>
      </c>
      <c r="E1" s="157">
        <v>5</v>
      </c>
      <c r="F1" s="157">
        <v>6</v>
      </c>
      <c r="G1" s="157">
        <v>7</v>
      </c>
      <c r="H1" s="157">
        <v>8</v>
      </c>
      <c r="I1" s="157">
        <v>9</v>
      </c>
      <c r="J1" s="157">
        <v>10</v>
      </c>
      <c r="K1" s="157">
        <v>11</v>
      </c>
      <c r="L1" s="157">
        <v>12</v>
      </c>
      <c r="M1" s="157">
        <v>13</v>
      </c>
      <c r="N1" s="157">
        <v>14</v>
      </c>
      <c r="O1" s="157">
        <v>15</v>
      </c>
      <c r="P1" s="157">
        <v>16</v>
      </c>
      <c r="Q1" s="157">
        <v>17</v>
      </c>
    </row>
    <row r="2" spans="1:17" s="52" customFormat="1" x14ac:dyDescent="0.2">
      <c r="A2" s="135" t="s">
        <v>814</v>
      </c>
      <c r="B2" s="135" t="s">
        <v>813</v>
      </c>
      <c r="C2" s="135" t="s">
        <v>812</v>
      </c>
      <c r="D2" s="135" t="s">
        <v>811</v>
      </c>
      <c r="E2" s="135" t="s">
        <v>94</v>
      </c>
      <c r="F2" s="135" t="s">
        <v>103</v>
      </c>
      <c r="G2" s="135" t="s">
        <v>121</v>
      </c>
      <c r="H2" s="135" t="s">
        <v>95</v>
      </c>
      <c r="I2" s="135" t="s">
        <v>810</v>
      </c>
      <c r="J2" s="135" t="s">
        <v>809</v>
      </c>
      <c r="K2" s="135" t="s">
        <v>808</v>
      </c>
      <c r="L2" s="135" t="s">
        <v>807</v>
      </c>
      <c r="M2" s="135" t="s">
        <v>806</v>
      </c>
      <c r="N2" s="135" t="s">
        <v>86</v>
      </c>
      <c r="O2" s="135" t="s">
        <v>805</v>
      </c>
      <c r="P2" s="135" t="s">
        <v>804</v>
      </c>
      <c r="Q2" s="135" t="s">
        <v>803</v>
      </c>
    </row>
    <row r="3" spans="1:17" x14ac:dyDescent="0.2">
      <c r="A3" s="16" t="s">
        <v>133</v>
      </c>
      <c r="B3" s="16" t="s">
        <v>802</v>
      </c>
      <c r="C3" s="16">
        <v>741</v>
      </c>
      <c r="D3" s="16">
        <v>99</v>
      </c>
      <c r="E3" s="16">
        <v>107</v>
      </c>
      <c r="F3" s="16">
        <v>117</v>
      </c>
      <c r="G3" s="16">
        <v>113</v>
      </c>
      <c r="H3" s="16">
        <v>115</v>
      </c>
      <c r="I3" s="16">
        <v>119</v>
      </c>
      <c r="Q3" s="16">
        <v>71</v>
      </c>
    </row>
    <row r="4" spans="1:17" x14ac:dyDescent="0.2">
      <c r="A4" s="16" t="s">
        <v>134</v>
      </c>
      <c r="B4" s="16" t="s">
        <v>801</v>
      </c>
      <c r="C4" s="16">
        <v>413</v>
      </c>
      <c r="D4" s="16">
        <v>71</v>
      </c>
      <c r="E4" s="16">
        <v>54</v>
      </c>
      <c r="F4" s="16">
        <v>58</v>
      </c>
      <c r="G4" s="16">
        <v>56</v>
      </c>
      <c r="H4" s="16">
        <v>43</v>
      </c>
      <c r="I4" s="16">
        <v>41</v>
      </c>
      <c r="J4" s="16">
        <v>28</v>
      </c>
      <c r="K4" s="16">
        <v>31</v>
      </c>
      <c r="L4" s="16">
        <v>31</v>
      </c>
    </row>
    <row r="5" spans="1:17" x14ac:dyDescent="0.2">
      <c r="A5" s="16" t="s">
        <v>135</v>
      </c>
      <c r="B5" s="16" t="s">
        <v>96</v>
      </c>
      <c r="C5" s="16">
        <v>1603</v>
      </c>
      <c r="D5" s="16">
        <v>146</v>
      </c>
      <c r="E5" s="16">
        <v>194</v>
      </c>
      <c r="F5" s="16">
        <v>179</v>
      </c>
      <c r="G5" s="16">
        <v>193</v>
      </c>
      <c r="H5" s="16">
        <v>186</v>
      </c>
      <c r="I5" s="16">
        <v>169</v>
      </c>
      <c r="J5" s="16">
        <v>148</v>
      </c>
      <c r="K5" s="16">
        <v>165</v>
      </c>
      <c r="L5" s="16">
        <v>181</v>
      </c>
      <c r="Q5" s="16">
        <v>42</v>
      </c>
    </row>
    <row r="6" spans="1:17" x14ac:dyDescent="0.2">
      <c r="A6" s="16" t="s">
        <v>136</v>
      </c>
      <c r="B6" s="16" t="s">
        <v>75</v>
      </c>
      <c r="C6" s="16">
        <v>433</v>
      </c>
      <c r="E6" s="16">
        <v>104</v>
      </c>
      <c r="F6" s="16">
        <v>75</v>
      </c>
      <c r="G6" s="16">
        <v>84</v>
      </c>
      <c r="H6" s="16">
        <v>82</v>
      </c>
      <c r="I6" s="16">
        <v>88</v>
      </c>
    </row>
    <row r="7" spans="1:17" x14ac:dyDescent="0.2">
      <c r="A7" s="16" t="s">
        <v>137</v>
      </c>
      <c r="B7" s="16" t="s">
        <v>77</v>
      </c>
      <c r="C7" s="16">
        <v>1120</v>
      </c>
      <c r="D7" s="16">
        <v>125</v>
      </c>
      <c r="E7" s="16">
        <v>149</v>
      </c>
      <c r="F7" s="16">
        <v>135</v>
      </c>
      <c r="G7" s="16">
        <v>153</v>
      </c>
      <c r="H7" s="16">
        <v>120</v>
      </c>
      <c r="I7" s="16">
        <v>122</v>
      </c>
      <c r="J7" s="16">
        <v>123</v>
      </c>
      <c r="K7" s="16">
        <v>80</v>
      </c>
      <c r="L7" s="16">
        <v>113</v>
      </c>
    </row>
    <row r="8" spans="1:17" x14ac:dyDescent="0.2">
      <c r="A8" s="16" t="s">
        <v>138</v>
      </c>
      <c r="B8" s="16" t="s">
        <v>800</v>
      </c>
      <c r="C8" s="16">
        <v>429</v>
      </c>
      <c r="D8" s="16">
        <v>63</v>
      </c>
      <c r="E8" s="16">
        <v>63</v>
      </c>
      <c r="F8" s="16">
        <v>66</v>
      </c>
      <c r="G8" s="16">
        <v>80</v>
      </c>
      <c r="H8" s="16">
        <v>60</v>
      </c>
      <c r="I8" s="16">
        <v>59</v>
      </c>
      <c r="Q8" s="16">
        <v>38</v>
      </c>
    </row>
    <row r="9" spans="1:17" x14ac:dyDescent="0.2">
      <c r="A9" s="16" t="s">
        <v>139</v>
      </c>
      <c r="B9" s="16" t="s">
        <v>799</v>
      </c>
      <c r="C9" s="16">
        <v>1721</v>
      </c>
      <c r="D9" s="16">
        <v>128</v>
      </c>
      <c r="E9" s="16">
        <v>139</v>
      </c>
      <c r="F9" s="16">
        <v>162</v>
      </c>
      <c r="G9" s="16">
        <v>192</v>
      </c>
      <c r="H9" s="16">
        <v>215</v>
      </c>
      <c r="I9" s="16">
        <v>194</v>
      </c>
      <c r="J9" s="16">
        <v>218</v>
      </c>
      <c r="K9" s="16">
        <v>232</v>
      </c>
      <c r="L9" s="16">
        <v>241</v>
      </c>
    </row>
    <row r="10" spans="1:17" x14ac:dyDescent="0.2">
      <c r="A10" s="16" t="s">
        <v>140</v>
      </c>
      <c r="B10" s="16" t="s">
        <v>859</v>
      </c>
      <c r="C10" s="16">
        <v>1769</v>
      </c>
      <c r="D10" s="16">
        <v>192</v>
      </c>
      <c r="E10" s="16">
        <v>202</v>
      </c>
      <c r="F10" s="16">
        <v>204</v>
      </c>
      <c r="G10" s="16">
        <v>220</v>
      </c>
      <c r="H10" s="16">
        <v>206</v>
      </c>
      <c r="I10" s="16">
        <v>169</v>
      </c>
      <c r="J10" s="16">
        <v>185</v>
      </c>
      <c r="K10" s="16">
        <v>194</v>
      </c>
      <c r="L10" s="16">
        <v>197</v>
      </c>
    </row>
    <row r="11" spans="1:17" x14ac:dyDescent="0.2">
      <c r="A11" s="16" t="s">
        <v>141</v>
      </c>
      <c r="B11" s="16" t="s">
        <v>72</v>
      </c>
      <c r="C11" s="16">
        <v>745</v>
      </c>
      <c r="D11" s="16">
        <v>125</v>
      </c>
      <c r="E11" s="16">
        <v>94</v>
      </c>
      <c r="F11" s="16">
        <v>149</v>
      </c>
      <c r="G11" s="16">
        <v>127</v>
      </c>
      <c r="H11" s="16">
        <v>123</v>
      </c>
      <c r="I11" s="16">
        <v>127</v>
      </c>
    </row>
    <row r="12" spans="1:17" x14ac:dyDescent="0.2">
      <c r="A12" s="16" t="s">
        <v>142</v>
      </c>
      <c r="B12" s="16" t="s">
        <v>798</v>
      </c>
      <c r="C12" s="16">
        <v>481</v>
      </c>
      <c r="D12" s="16">
        <v>62</v>
      </c>
      <c r="E12" s="16">
        <v>71</v>
      </c>
      <c r="F12" s="16">
        <v>68</v>
      </c>
      <c r="G12" s="16">
        <v>67</v>
      </c>
      <c r="H12" s="16">
        <v>57</v>
      </c>
      <c r="I12" s="16">
        <v>84</v>
      </c>
      <c r="Q12" s="16">
        <v>72</v>
      </c>
    </row>
    <row r="13" spans="1:17" x14ac:dyDescent="0.2">
      <c r="A13" s="16" t="s">
        <v>143</v>
      </c>
      <c r="B13" s="16" t="s">
        <v>97</v>
      </c>
      <c r="C13" s="16">
        <v>517</v>
      </c>
      <c r="D13" s="16">
        <v>98</v>
      </c>
      <c r="E13" s="16">
        <v>95</v>
      </c>
      <c r="F13" s="16">
        <v>94</v>
      </c>
      <c r="G13" s="16">
        <v>89</v>
      </c>
      <c r="H13" s="16">
        <v>72</v>
      </c>
      <c r="I13" s="16">
        <v>69</v>
      </c>
    </row>
    <row r="14" spans="1:17" x14ac:dyDescent="0.2">
      <c r="A14" s="16" t="s">
        <v>144</v>
      </c>
      <c r="B14" s="16" t="s">
        <v>797</v>
      </c>
      <c r="C14" s="16">
        <v>671</v>
      </c>
      <c r="D14" s="16">
        <v>141</v>
      </c>
      <c r="E14" s="16">
        <v>116</v>
      </c>
      <c r="F14" s="16">
        <v>93</v>
      </c>
      <c r="G14" s="16">
        <v>91</v>
      </c>
      <c r="H14" s="16">
        <v>79</v>
      </c>
      <c r="I14" s="16">
        <v>94</v>
      </c>
      <c r="Q14" s="16">
        <v>57</v>
      </c>
    </row>
    <row r="15" spans="1:17" x14ac:dyDescent="0.2">
      <c r="A15" s="16" t="s">
        <v>145</v>
      </c>
      <c r="B15" s="16" t="s">
        <v>796</v>
      </c>
      <c r="C15" s="16">
        <v>820</v>
      </c>
      <c r="D15" s="16">
        <v>96</v>
      </c>
      <c r="E15" s="16">
        <v>147</v>
      </c>
      <c r="F15" s="16">
        <v>137</v>
      </c>
      <c r="G15" s="16">
        <v>129</v>
      </c>
      <c r="H15" s="16">
        <v>131</v>
      </c>
      <c r="I15" s="16">
        <v>133</v>
      </c>
      <c r="Q15" s="16">
        <v>47</v>
      </c>
    </row>
    <row r="16" spans="1:17" x14ac:dyDescent="0.2">
      <c r="A16" s="16" t="s">
        <v>146</v>
      </c>
      <c r="B16" s="16" t="s">
        <v>795</v>
      </c>
      <c r="C16" s="16">
        <v>1658</v>
      </c>
      <c r="D16" s="16">
        <v>151</v>
      </c>
      <c r="E16" s="16">
        <v>171</v>
      </c>
      <c r="F16" s="16">
        <v>183</v>
      </c>
      <c r="G16" s="16">
        <v>185</v>
      </c>
      <c r="H16" s="16">
        <v>205</v>
      </c>
      <c r="I16" s="16">
        <v>171</v>
      </c>
      <c r="J16" s="16">
        <v>186</v>
      </c>
      <c r="K16" s="16">
        <v>195</v>
      </c>
      <c r="L16" s="16">
        <v>192</v>
      </c>
      <c r="Q16" s="16">
        <v>19</v>
      </c>
    </row>
    <row r="17" spans="1:17" x14ac:dyDescent="0.2">
      <c r="A17" s="16" t="s">
        <v>147</v>
      </c>
      <c r="B17" s="16" t="s">
        <v>794</v>
      </c>
      <c r="C17" s="16">
        <v>1255</v>
      </c>
      <c r="D17" s="16">
        <v>196</v>
      </c>
      <c r="E17" s="16">
        <v>204</v>
      </c>
      <c r="F17" s="16">
        <v>174</v>
      </c>
      <c r="G17" s="16">
        <v>230</v>
      </c>
      <c r="H17" s="16">
        <v>206</v>
      </c>
      <c r="I17" s="16">
        <v>226</v>
      </c>
      <c r="Q17" s="16">
        <v>19</v>
      </c>
    </row>
    <row r="18" spans="1:17" x14ac:dyDescent="0.2">
      <c r="A18" s="16" t="s">
        <v>148</v>
      </c>
      <c r="B18" s="16" t="s">
        <v>793</v>
      </c>
      <c r="C18" s="16">
        <v>570</v>
      </c>
      <c r="D18" s="16">
        <v>134</v>
      </c>
      <c r="E18" s="16">
        <v>144</v>
      </c>
      <c r="F18" s="16">
        <v>151</v>
      </c>
      <c r="G18" s="16">
        <v>141</v>
      </c>
    </row>
    <row r="19" spans="1:17" x14ac:dyDescent="0.2">
      <c r="A19" s="16" t="s">
        <v>149</v>
      </c>
      <c r="B19" s="16" t="s">
        <v>792</v>
      </c>
      <c r="C19" s="16">
        <v>354</v>
      </c>
      <c r="D19" s="16">
        <v>51</v>
      </c>
      <c r="E19" s="16">
        <v>62</v>
      </c>
      <c r="F19" s="16">
        <v>63</v>
      </c>
      <c r="G19" s="16">
        <v>35</v>
      </c>
      <c r="H19" s="16">
        <v>57</v>
      </c>
      <c r="I19" s="16">
        <v>52</v>
      </c>
      <c r="Q19" s="16">
        <v>34</v>
      </c>
    </row>
    <row r="20" spans="1:17" x14ac:dyDescent="0.2">
      <c r="A20" s="16" t="s">
        <v>150</v>
      </c>
      <c r="B20" s="16" t="s">
        <v>791</v>
      </c>
      <c r="C20" s="16">
        <v>820</v>
      </c>
      <c r="D20" s="16">
        <v>104</v>
      </c>
      <c r="E20" s="16">
        <v>119</v>
      </c>
      <c r="F20" s="16">
        <v>123</v>
      </c>
      <c r="G20" s="16">
        <v>131</v>
      </c>
      <c r="H20" s="16">
        <v>162</v>
      </c>
      <c r="I20" s="16">
        <v>162</v>
      </c>
      <c r="Q20" s="16">
        <v>19</v>
      </c>
    </row>
    <row r="21" spans="1:17" x14ac:dyDescent="0.2">
      <c r="A21" s="16" t="s">
        <v>151</v>
      </c>
      <c r="B21" s="16" t="s">
        <v>78</v>
      </c>
      <c r="C21" s="16">
        <v>1867</v>
      </c>
      <c r="D21" s="16">
        <v>211</v>
      </c>
      <c r="E21" s="16">
        <v>230</v>
      </c>
      <c r="F21" s="16">
        <v>207</v>
      </c>
      <c r="G21" s="16">
        <v>205</v>
      </c>
      <c r="H21" s="16">
        <v>212</v>
      </c>
      <c r="I21" s="16">
        <v>198</v>
      </c>
      <c r="J21" s="16">
        <v>204</v>
      </c>
      <c r="K21" s="16">
        <v>187</v>
      </c>
      <c r="L21" s="16">
        <v>213</v>
      </c>
    </row>
    <row r="22" spans="1:17" x14ac:dyDescent="0.2">
      <c r="A22" s="16" t="s">
        <v>152</v>
      </c>
      <c r="B22" s="16" t="s">
        <v>790</v>
      </c>
      <c r="C22" s="16">
        <v>1248</v>
      </c>
      <c r="D22" s="16">
        <v>123</v>
      </c>
      <c r="E22" s="16">
        <v>122</v>
      </c>
      <c r="F22" s="16">
        <v>156</v>
      </c>
      <c r="G22" s="16">
        <v>144</v>
      </c>
      <c r="H22" s="16">
        <v>161</v>
      </c>
      <c r="I22" s="16">
        <v>122</v>
      </c>
      <c r="J22" s="16">
        <v>162</v>
      </c>
      <c r="K22" s="16">
        <v>114</v>
      </c>
      <c r="L22" s="16">
        <v>125</v>
      </c>
      <c r="Q22" s="16">
        <v>19</v>
      </c>
    </row>
    <row r="23" spans="1:17" x14ac:dyDescent="0.2">
      <c r="A23" s="16" t="s">
        <v>153</v>
      </c>
      <c r="B23" s="16" t="s">
        <v>98</v>
      </c>
      <c r="C23" s="16">
        <v>708</v>
      </c>
      <c r="D23" s="16">
        <v>118</v>
      </c>
      <c r="E23" s="16">
        <v>112</v>
      </c>
      <c r="F23" s="16">
        <v>104</v>
      </c>
      <c r="G23" s="16">
        <v>116</v>
      </c>
      <c r="H23" s="16">
        <v>113</v>
      </c>
      <c r="I23" s="16">
        <v>107</v>
      </c>
      <c r="Q23" s="16">
        <v>38</v>
      </c>
    </row>
    <row r="24" spans="1:17" x14ac:dyDescent="0.2">
      <c r="A24" s="16" t="s">
        <v>154</v>
      </c>
      <c r="B24" s="16" t="s">
        <v>789</v>
      </c>
      <c r="C24" s="16">
        <v>476</v>
      </c>
      <c r="D24" s="16">
        <v>82</v>
      </c>
      <c r="E24" s="16">
        <v>76</v>
      </c>
      <c r="F24" s="16">
        <v>76</v>
      </c>
      <c r="G24" s="16">
        <v>76</v>
      </c>
      <c r="H24" s="16">
        <v>60</v>
      </c>
      <c r="I24" s="16">
        <v>69</v>
      </c>
      <c r="Q24" s="16">
        <v>37</v>
      </c>
    </row>
    <row r="25" spans="1:17" x14ac:dyDescent="0.2">
      <c r="A25" s="16" t="s">
        <v>155</v>
      </c>
      <c r="B25" s="16" t="s">
        <v>788</v>
      </c>
      <c r="C25" s="16">
        <v>554</v>
      </c>
      <c r="D25" s="16">
        <v>103</v>
      </c>
      <c r="E25" s="16">
        <v>72</v>
      </c>
      <c r="F25" s="16">
        <v>87</v>
      </c>
      <c r="G25" s="16">
        <v>83</v>
      </c>
      <c r="H25" s="16">
        <v>94</v>
      </c>
      <c r="I25" s="16">
        <v>98</v>
      </c>
      <c r="Q25" s="16">
        <v>17</v>
      </c>
    </row>
    <row r="26" spans="1:17" x14ac:dyDescent="0.2">
      <c r="A26" s="16" t="s">
        <v>156</v>
      </c>
      <c r="B26" s="16" t="s">
        <v>521</v>
      </c>
      <c r="C26" s="16">
        <v>607</v>
      </c>
      <c r="D26" s="16">
        <v>117</v>
      </c>
      <c r="E26" s="16">
        <v>121</v>
      </c>
      <c r="F26" s="16">
        <v>110</v>
      </c>
      <c r="G26" s="16">
        <v>84</v>
      </c>
      <c r="H26" s="16">
        <v>96</v>
      </c>
      <c r="I26" s="16">
        <v>79</v>
      </c>
    </row>
    <row r="27" spans="1:17" x14ac:dyDescent="0.2">
      <c r="A27" s="16" t="s">
        <v>157</v>
      </c>
      <c r="B27" s="16" t="s">
        <v>4</v>
      </c>
      <c r="C27" s="16">
        <v>611</v>
      </c>
      <c r="D27" s="16">
        <v>99</v>
      </c>
      <c r="E27" s="16">
        <v>104</v>
      </c>
      <c r="F27" s="16">
        <v>101</v>
      </c>
      <c r="G27" s="16">
        <v>107</v>
      </c>
      <c r="H27" s="16">
        <v>99</v>
      </c>
      <c r="I27" s="16">
        <v>101</v>
      </c>
    </row>
    <row r="28" spans="1:17" x14ac:dyDescent="0.2">
      <c r="A28" s="16" t="s">
        <v>158</v>
      </c>
      <c r="B28" s="16" t="s">
        <v>787</v>
      </c>
      <c r="C28" s="16">
        <v>678</v>
      </c>
      <c r="D28" s="16">
        <v>99</v>
      </c>
      <c r="E28" s="16">
        <v>88</v>
      </c>
      <c r="F28" s="16">
        <v>92</v>
      </c>
      <c r="G28" s="16">
        <v>123</v>
      </c>
      <c r="H28" s="16">
        <v>105</v>
      </c>
      <c r="I28" s="16">
        <v>109</v>
      </c>
      <c r="Q28" s="16">
        <v>62</v>
      </c>
    </row>
    <row r="29" spans="1:17" x14ac:dyDescent="0.2">
      <c r="A29" s="16" t="s">
        <v>936</v>
      </c>
      <c r="B29" s="16" t="s">
        <v>937</v>
      </c>
      <c r="C29" s="16">
        <v>39</v>
      </c>
      <c r="Q29" s="16">
        <v>39</v>
      </c>
    </row>
    <row r="30" spans="1:17" x14ac:dyDescent="0.2">
      <c r="A30" s="16" t="s">
        <v>159</v>
      </c>
      <c r="B30" s="16" t="s">
        <v>786</v>
      </c>
      <c r="C30" s="16">
        <v>639</v>
      </c>
      <c r="G30" s="16">
        <v>66</v>
      </c>
      <c r="H30" s="16">
        <v>46</v>
      </c>
      <c r="I30" s="16">
        <v>88</v>
      </c>
      <c r="J30" s="16">
        <v>165</v>
      </c>
      <c r="K30" s="16">
        <v>150</v>
      </c>
      <c r="L30" s="16">
        <v>124</v>
      </c>
    </row>
    <row r="31" spans="1:17" x14ac:dyDescent="0.2">
      <c r="A31" s="16" t="s">
        <v>785</v>
      </c>
      <c r="B31" s="16" t="s">
        <v>784</v>
      </c>
      <c r="C31" s="16">
        <v>318</v>
      </c>
      <c r="D31" s="16">
        <v>45</v>
      </c>
      <c r="E31" s="16">
        <v>60</v>
      </c>
      <c r="F31" s="16">
        <v>60</v>
      </c>
      <c r="G31" s="16">
        <v>60</v>
      </c>
      <c r="H31" s="16">
        <v>49</v>
      </c>
      <c r="I31" s="16">
        <v>44</v>
      </c>
    </row>
    <row r="32" spans="1:17" x14ac:dyDescent="0.2">
      <c r="A32" s="16" t="s">
        <v>160</v>
      </c>
      <c r="B32" s="16" t="s">
        <v>93</v>
      </c>
      <c r="C32" s="16">
        <v>563</v>
      </c>
      <c r="D32" s="16">
        <v>74</v>
      </c>
      <c r="E32" s="16">
        <v>92</v>
      </c>
      <c r="F32" s="16">
        <v>93</v>
      </c>
      <c r="G32" s="16">
        <v>96</v>
      </c>
      <c r="H32" s="16">
        <v>103</v>
      </c>
      <c r="I32" s="16">
        <v>105</v>
      </c>
    </row>
    <row r="33" spans="1:17" x14ac:dyDescent="0.2">
      <c r="A33" s="16" t="s">
        <v>161</v>
      </c>
      <c r="B33" s="16" t="s">
        <v>544</v>
      </c>
      <c r="C33" s="16">
        <v>746</v>
      </c>
      <c r="D33" s="16">
        <v>136</v>
      </c>
      <c r="E33" s="16">
        <v>134</v>
      </c>
      <c r="F33" s="16">
        <v>115</v>
      </c>
      <c r="G33" s="16">
        <v>127</v>
      </c>
      <c r="H33" s="16">
        <v>113</v>
      </c>
      <c r="I33" s="16">
        <v>121</v>
      </c>
    </row>
    <row r="34" spans="1:17" x14ac:dyDescent="0.2">
      <c r="A34" s="16" t="s">
        <v>938</v>
      </c>
      <c r="B34" s="16" t="s">
        <v>939</v>
      </c>
      <c r="C34" s="16">
        <v>85</v>
      </c>
      <c r="Q34" s="16">
        <v>85</v>
      </c>
    </row>
    <row r="35" spans="1:17" x14ac:dyDescent="0.2">
      <c r="A35" s="16" t="s">
        <v>162</v>
      </c>
      <c r="B35" s="16" t="s">
        <v>99</v>
      </c>
      <c r="C35" s="16">
        <v>606</v>
      </c>
      <c r="D35" s="16">
        <v>111</v>
      </c>
      <c r="E35" s="16">
        <v>93</v>
      </c>
      <c r="F35" s="16">
        <v>83</v>
      </c>
      <c r="G35" s="16">
        <v>90</v>
      </c>
      <c r="H35" s="16">
        <v>81</v>
      </c>
      <c r="I35" s="16">
        <v>81</v>
      </c>
      <c r="Q35" s="16">
        <v>67</v>
      </c>
    </row>
    <row r="36" spans="1:17" x14ac:dyDescent="0.2">
      <c r="A36" s="16" t="s">
        <v>163</v>
      </c>
      <c r="B36" s="16" t="s">
        <v>783</v>
      </c>
      <c r="C36" s="16">
        <v>911</v>
      </c>
      <c r="D36" s="16">
        <v>165</v>
      </c>
      <c r="E36" s="16">
        <v>154</v>
      </c>
      <c r="F36" s="16">
        <v>152</v>
      </c>
      <c r="G36" s="16">
        <v>157</v>
      </c>
      <c r="H36" s="16">
        <v>150</v>
      </c>
      <c r="I36" s="16">
        <v>133</v>
      </c>
    </row>
    <row r="37" spans="1:17" x14ac:dyDescent="0.2">
      <c r="A37" s="16" t="s">
        <v>164</v>
      </c>
      <c r="B37" s="16" t="s">
        <v>782</v>
      </c>
      <c r="C37" s="16">
        <v>555</v>
      </c>
      <c r="D37" s="16">
        <v>86</v>
      </c>
      <c r="E37" s="16">
        <v>85</v>
      </c>
      <c r="F37" s="16">
        <v>89</v>
      </c>
      <c r="G37" s="16">
        <v>102</v>
      </c>
      <c r="H37" s="16">
        <v>73</v>
      </c>
      <c r="I37" s="16">
        <v>82</v>
      </c>
      <c r="Q37" s="16">
        <v>38</v>
      </c>
    </row>
    <row r="38" spans="1:17" x14ac:dyDescent="0.2">
      <c r="A38" s="16" t="s">
        <v>819</v>
      </c>
      <c r="B38" s="16" t="s">
        <v>820</v>
      </c>
      <c r="C38" s="16">
        <v>613</v>
      </c>
      <c r="D38" s="16">
        <v>95</v>
      </c>
      <c r="E38" s="16">
        <v>162</v>
      </c>
      <c r="F38" s="16">
        <v>124</v>
      </c>
      <c r="G38" s="16">
        <v>113</v>
      </c>
      <c r="H38" s="16">
        <v>64</v>
      </c>
      <c r="I38" s="16">
        <v>55</v>
      </c>
    </row>
    <row r="39" spans="1:17" x14ac:dyDescent="0.2">
      <c r="A39" s="16" t="s">
        <v>165</v>
      </c>
      <c r="B39" s="16" t="s">
        <v>781</v>
      </c>
      <c r="C39" s="16">
        <v>458</v>
      </c>
      <c r="D39" s="16">
        <v>54</v>
      </c>
      <c r="E39" s="16">
        <v>59</v>
      </c>
      <c r="F39" s="16">
        <v>60</v>
      </c>
      <c r="G39" s="16">
        <v>75</v>
      </c>
      <c r="H39" s="16">
        <v>74</v>
      </c>
      <c r="I39" s="16">
        <v>66</v>
      </c>
      <c r="Q39" s="16">
        <v>70</v>
      </c>
    </row>
    <row r="40" spans="1:17" x14ac:dyDescent="0.2">
      <c r="A40" s="16" t="s">
        <v>166</v>
      </c>
      <c r="B40" s="16" t="s">
        <v>935</v>
      </c>
      <c r="C40" s="16">
        <v>1397</v>
      </c>
      <c r="D40" s="16">
        <v>138</v>
      </c>
      <c r="E40" s="16">
        <v>108</v>
      </c>
      <c r="F40" s="16">
        <v>120</v>
      </c>
      <c r="G40" s="16">
        <v>122</v>
      </c>
      <c r="H40" s="16">
        <v>148</v>
      </c>
      <c r="I40" s="16">
        <v>139</v>
      </c>
      <c r="J40" s="16">
        <v>148</v>
      </c>
      <c r="K40" s="16">
        <v>200</v>
      </c>
      <c r="L40" s="16">
        <v>225</v>
      </c>
      <c r="Q40" s="16">
        <v>49</v>
      </c>
    </row>
    <row r="41" spans="1:17" x14ac:dyDescent="0.2">
      <c r="A41" s="16" t="s">
        <v>167</v>
      </c>
      <c r="B41" s="16" t="s">
        <v>780</v>
      </c>
      <c r="C41" s="16">
        <v>790</v>
      </c>
      <c r="D41" s="16">
        <v>130</v>
      </c>
      <c r="E41" s="16">
        <v>119</v>
      </c>
      <c r="F41" s="16">
        <v>122</v>
      </c>
      <c r="G41" s="16">
        <v>141</v>
      </c>
      <c r="H41" s="16">
        <v>102</v>
      </c>
      <c r="I41" s="16">
        <v>120</v>
      </c>
      <c r="Q41" s="16">
        <v>56</v>
      </c>
    </row>
    <row r="42" spans="1:17" x14ac:dyDescent="0.2">
      <c r="A42" s="16" t="s">
        <v>168</v>
      </c>
      <c r="B42" s="16" t="s">
        <v>922</v>
      </c>
      <c r="C42" s="16">
        <v>735</v>
      </c>
      <c r="D42" s="16">
        <v>86</v>
      </c>
      <c r="E42" s="16">
        <v>100</v>
      </c>
      <c r="F42" s="16">
        <v>112</v>
      </c>
      <c r="G42" s="16">
        <v>128</v>
      </c>
      <c r="H42" s="16">
        <v>118</v>
      </c>
      <c r="I42" s="16">
        <v>132</v>
      </c>
      <c r="Q42" s="16">
        <v>59</v>
      </c>
    </row>
    <row r="43" spans="1:17" x14ac:dyDescent="0.2">
      <c r="A43" s="16" t="s">
        <v>169</v>
      </c>
      <c r="B43" s="16" t="s">
        <v>16</v>
      </c>
      <c r="C43" s="16">
        <v>555</v>
      </c>
      <c r="D43" s="16">
        <v>79</v>
      </c>
      <c r="E43" s="16">
        <v>122</v>
      </c>
      <c r="F43" s="16">
        <v>103</v>
      </c>
      <c r="G43" s="16">
        <v>85</v>
      </c>
      <c r="H43" s="16">
        <v>80</v>
      </c>
      <c r="I43" s="16">
        <v>86</v>
      </c>
    </row>
    <row r="44" spans="1:17" x14ac:dyDescent="0.2">
      <c r="A44" s="16" t="s">
        <v>170</v>
      </c>
      <c r="B44" s="16" t="s">
        <v>73</v>
      </c>
      <c r="C44" s="16">
        <v>570</v>
      </c>
      <c r="D44" s="16">
        <v>105</v>
      </c>
      <c r="E44" s="16">
        <v>100</v>
      </c>
      <c r="F44" s="16">
        <v>79</v>
      </c>
      <c r="G44" s="16">
        <v>103</v>
      </c>
      <c r="H44" s="16">
        <v>92</v>
      </c>
      <c r="I44" s="16">
        <v>91</v>
      </c>
    </row>
    <row r="45" spans="1:17" x14ac:dyDescent="0.2">
      <c r="A45" s="16" t="s">
        <v>171</v>
      </c>
      <c r="B45" s="16" t="s">
        <v>779</v>
      </c>
      <c r="C45" s="16">
        <v>457</v>
      </c>
      <c r="D45" s="16">
        <v>75</v>
      </c>
      <c r="E45" s="16">
        <v>69</v>
      </c>
      <c r="F45" s="16">
        <v>70</v>
      </c>
      <c r="G45" s="16">
        <v>62</v>
      </c>
      <c r="H45" s="16">
        <v>64</v>
      </c>
      <c r="I45" s="16">
        <v>71</v>
      </c>
      <c r="Q45" s="16">
        <v>46</v>
      </c>
    </row>
    <row r="46" spans="1:17" x14ac:dyDescent="0.2">
      <c r="A46" s="16" t="s">
        <v>172</v>
      </c>
      <c r="B46" s="16" t="s">
        <v>778</v>
      </c>
      <c r="C46" s="16">
        <v>742</v>
      </c>
      <c r="D46" s="16">
        <v>121</v>
      </c>
      <c r="E46" s="16">
        <v>123</v>
      </c>
      <c r="F46" s="16">
        <v>110</v>
      </c>
      <c r="G46" s="16">
        <v>126</v>
      </c>
      <c r="H46" s="16">
        <v>111</v>
      </c>
      <c r="I46" s="16">
        <v>121</v>
      </c>
      <c r="Q46" s="16">
        <v>30</v>
      </c>
    </row>
    <row r="47" spans="1:17" x14ac:dyDescent="0.2">
      <c r="A47" s="16" t="s">
        <v>173</v>
      </c>
      <c r="B47" s="16" t="s">
        <v>17</v>
      </c>
      <c r="C47" s="16">
        <v>641</v>
      </c>
      <c r="D47" s="16">
        <v>75</v>
      </c>
      <c r="E47" s="16">
        <v>122</v>
      </c>
      <c r="F47" s="16">
        <v>110</v>
      </c>
      <c r="G47" s="16">
        <v>122</v>
      </c>
      <c r="H47" s="16">
        <v>113</v>
      </c>
      <c r="I47" s="16">
        <v>99</v>
      </c>
    </row>
    <row r="48" spans="1:17" x14ac:dyDescent="0.2">
      <c r="A48" s="16" t="s">
        <v>174</v>
      </c>
      <c r="B48" s="16" t="s">
        <v>777</v>
      </c>
      <c r="C48" s="16">
        <v>276</v>
      </c>
      <c r="D48" s="16">
        <v>39</v>
      </c>
      <c r="E48" s="16">
        <v>48</v>
      </c>
      <c r="F48" s="16">
        <v>41</v>
      </c>
      <c r="G48" s="16">
        <v>43</v>
      </c>
      <c r="H48" s="16">
        <v>36</v>
      </c>
      <c r="I48" s="16">
        <v>30</v>
      </c>
      <c r="Q48" s="16">
        <v>39</v>
      </c>
    </row>
    <row r="49" spans="1:17" x14ac:dyDescent="0.2">
      <c r="A49" s="16" t="s">
        <v>175</v>
      </c>
      <c r="B49" s="16" t="s">
        <v>860</v>
      </c>
      <c r="C49" s="16">
        <v>749</v>
      </c>
      <c r="D49" s="16">
        <v>107</v>
      </c>
      <c r="E49" s="16">
        <v>104</v>
      </c>
      <c r="F49" s="16">
        <v>94</v>
      </c>
      <c r="G49" s="16">
        <v>96</v>
      </c>
      <c r="H49" s="16">
        <v>85</v>
      </c>
      <c r="I49" s="16">
        <v>100</v>
      </c>
      <c r="J49" s="16">
        <v>62</v>
      </c>
      <c r="K49" s="16">
        <v>60</v>
      </c>
      <c r="Q49" s="16">
        <v>41</v>
      </c>
    </row>
    <row r="50" spans="1:17" x14ac:dyDescent="0.2">
      <c r="A50" s="16" t="s">
        <v>176</v>
      </c>
      <c r="B50" s="16" t="s">
        <v>776</v>
      </c>
      <c r="C50" s="16">
        <v>625</v>
      </c>
      <c r="D50" s="16">
        <v>105</v>
      </c>
      <c r="E50" s="16">
        <v>106</v>
      </c>
      <c r="F50" s="16">
        <v>91</v>
      </c>
      <c r="G50" s="16">
        <v>110</v>
      </c>
      <c r="H50" s="16">
        <v>80</v>
      </c>
      <c r="I50" s="16">
        <v>87</v>
      </c>
      <c r="Q50" s="16">
        <v>46</v>
      </c>
    </row>
    <row r="51" spans="1:17" x14ac:dyDescent="0.2">
      <c r="A51" s="16" t="s">
        <v>177</v>
      </c>
      <c r="B51" s="16" t="s">
        <v>775</v>
      </c>
      <c r="C51" s="16">
        <v>902</v>
      </c>
      <c r="D51" s="16">
        <v>135</v>
      </c>
      <c r="E51" s="16">
        <v>158</v>
      </c>
      <c r="F51" s="16">
        <v>123</v>
      </c>
      <c r="G51" s="16">
        <v>143</v>
      </c>
      <c r="H51" s="16">
        <v>159</v>
      </c>
      <c r="I51" s="16">
        <v>164</v>
      </c>
      <c r="Q51" s="16">
        <v>20</v>
      </c>
    </row>
    <row r="52" spans="1:17" x14ac:dyDescent="0.2">
      <c r="A52" s="16" t="s">
        <v>178</v>
      </c>
      <c r="B52" s="16" t="s">
        <v>774</v>
      </c>
      <c r="C52" s="16">
        <v>645</v>
      </c>
      <c r="D52" s="16">
        <v>100</v>
      </c>
      <c r="E52" s="16">
        <v>91</v>
      </c>
      <c r="F52" s="16">
        <v>122</v>
      </c>
      <c r="G52" s="16">
        <v>99</v>
      </c>
      <c r="H52" s="16">
        <v>85</v>
      </c>
      <c r="I52" s="16">
        <v>93</v>
      </c>
      <c r="Q52" s="16">
        <v>55</v>
      </c>
    </row>
    <row r="53" spans="1:17" x14ac:dyDescent="0.2">
      <c r="A53" s="16" t="s">
        <v>179</v>
      </c>
      <c r="B53" s="16" t="s">
        <v>773</v>
      </c>
      <c r="C53" s="16">
        <v>453</v>
      </c>
      <c r="D53" s="16">
        <v>66</v>
      </c>
      <c r="E53" s="16">
        <v>80</v>
      </c>
      <c r="F53" s="16">
        <v>66</v>
      </c>
      <c r="G53" s="16">
        <v>84</v>
      </c>
      <c r="H53" s="16">
        <v>80</v>
      </c>
      <c r="I53" s="16">
        <v>77</v>
      </c>
    </row>
    <row r="54" spans="1:17" x14ac:dyDescent="0.2">
      <c r="A54" s="16" t="s">
        <v>180</v>
      </c>
      <c r="B54" s="16" t="s">
        <v>517</v>
      </c>
      <c r="C54" s="16">
        <v>829</v>
      </c>
      <c r="D54" s="16">
        <v>70</v>
      </c>
      <c r="E54" s="16">
        <v>75</v>
      </c>
      <c r="F54" s="16">
        <v>76</v>
      </c>
      <c r="G54" s="16">
        <v>82</v>
      </c>
      <c r="H54" s="16">
        <v>87</v>
      </c>
      <c r="I54" s="16">
        <v>89</v>
      </c>
      <c r="J54" s="16">
        <v>110</v>
      </c>
      <c r="K54" s="16">
        <v>91</v>
      </c>
      <c r="L54" s="16">
        <v>85</v>
      </c>
      <c r="Q54" s="16">
        <v>64</v>
      </c>
    </row>
    <row r="55" spans="1:17" x14ac:dyDescent="0.2">
      <c r="A55" s="16" t="s">
        <v>181</v>
      </c>
      <c r="B55" s="16" t="s">
        <v>772</v>
      </c>
      <c r="C55" s="16">
        <v>498</v>
      </c>
      <c r="D55" s="16">
        <v>92</v>
      </c>
      <c r="E55" s="16">
        <v>62</v>
      </c>
      <c r="F55" s="16">
        <v>69</v>
      </c>
      <c r="G55" s="16">
        <v>66</v>
      </c>
      <c r="H55" s="16">
        <v>53</v>
      </c>
      <c r="I55" s="16">
        <v>50</v>
      </c>
      <c r="Q55" s="16">
        <v>106</v>
      </c>
    </row>
    <row r="56" spans="1:17" x14ac:dyDescent="0.2">
      <c r="A56" s="16" t="s">
        <v>182</v>
      </c>
      <c r="B56" s="16" t="s">
        <v>771</v>
      </c>
      <c r="C56" s="16">
        <v>856</v>
      </c>
      <c r="D56" s="16">
        <v>120</v>
      </c>
      <c r="E56" s="16">
        <v>124</v>
      </c>
      <c r="F56" s="16">
        <v>141</v>
      </c>
      <c r="G56" s="16">
        <v>132</v>
      </c>
      <c r="H56" s="16">
        <v>150</v>
      </c>
      <c r="I56" s="16">
        <v>137</v>
      </c>
      <c r="Q56" s="16">
        <v>52</v>
      </c>
    </row>
    <row r="57" spans="1:17" x14ac:dyDescent="0.2">
      <c r="A57" s="16" t="s">
        <v>183</v>
      </c>
      <c r="B57" s="16" t="s">
        <v>770</v>
      </c>
      <c r="C57" s="16">
        <v>748</v>
      </c>
      <c r="D57" s="16">
        <v>93</v>
      </c>
      <c r="E57" s="16">
        <v>123</v>
      </c>
      <c r="F57" s="16">
        <v>109</v>
      </c>
      <c r="G57" s="16">
        <v>123</v>
      </c>
      <c r="H57" s="16">
        <v>115</v>
      </c>
      <c r="I57" s="16">
        <v>115</v>
      </c>
      <c r="Q57" s="16">
        <v>70</v>
      </c>
    </row>
    <row r="58" spans="1:17" x14ac:dyDescent="0.2">
      <c r="A58" s="16" t="s">
        <v>184</v>
      </c>
      <c r="B58" s="16" t="s">
        <v>769</v>
      </c>
      <c r="C58" s="16">
        <v>387</v>
      </c>
      <c r="D58" s="16">
        <v>76</v>
      </c>
      <c r="E58" s="16">
        <v>63</v>
      </c>
      <c r="F58" s="16">
        <v>53</v>
      </c>
      <c r="G58" s="16">
        <v>51</v>
      </c>
      <c r="H58" s="16">
        <v>60</v>
      </c>
      <c r="I58" s="16">
        <v>57</v>
      </c>
      <c r="Q58" s="16">
        <v>27</v>
      </c>
    </row>
    <row r="59" spans="1:17" x14ac:dyDescent="0.2">
      <c r="A59" s="16" t="s">
        <v>185</v>
      </c>
      <c r="B59" s="16" t="s">
        <v>768</v>
      </c>
      <c r="C59" s="16">
        <v>273</v>
      </c>
      <c r="D59" s="16">
        <v>40</v>
      </c>
      <c r="E59" s="16">
        <v>36</v>
      </c>
      <c r="F59" s="16">
        <v>41</v>
      </c>
      <c r="G59" s="16">
        <v>44</v>
      </c>
      <c r="H59" s="16">
        <v>30</v>
      </c>
      <c r="I59" s="16">
        <v>43</v>
      </c>
      <c r="Q59" s="16">
        <v>39</v>
      </c>
    </row>
    <row r="60" spans="1:17" x14ac:dyDescent="0.2">
      <c r="A60" s="16" t="s">
        <v>186</v>
      </c>
      <c r="B60" s="16" t="s">
        <v>767</v>
      </c>
      <c r="C60" s="16">
        <v>553</v>
      </c>
      <c r="D60" s="16">
        <v>86</v>
      </c>
      <c r="E60" s="16">
        <v>89</v>
      </c>
      <c r="F60" s="16">
        <v>73</v>
      </c>
      <c r="G60" s="16">
        <v>92</v>
      </c>
      <c r="H60" s="16">
        <v>83</v>
      </c>
      <c r="I60" s="16">
        <v>74</v>
      </c>
      <c r="Q60" s="16">
        <v>56</v>
      </c>
    </row>
    <row r="61" spans="1:17" x14ac:dyDescent="0.2">
      <c r="A61" s="16" t="s">
        <v>187</v>
      </c>
      <c r="B61" s="16" t="s">
        <v>542</v>
      </c>
      <c r="C61" s="16">
        <v>5</v>
      </c>
      <c r="D61" s="16">
        <v>1</v>
      </c>
      <c r="F61" s="16">
        <v>1</v>
      </c>
      <c r="I61" s="16">
        <v>1</v>
      </c>
      <c r="Q61" s="16">
        <v>2</v>
      </c>
    </row>
    <row r="62" spans="1:17" x14ac:dyDescent="0.2">
      <c r="A62" s="16" t="s">
        <v>188</v>
      </c>
      <c r="B62" s="16" t="s">
        <v>766</v>
      </c>
      <c r="C62" s="16">
        <v>984</v>
      </c>
      <c r="D62" s="16">
        <v>108</v>
      </c>
      <c r="E62" s="16">
        <v>108</v>
      </c>
      <c r="F62" s="16">
        <v>113</v>
      </c>
      <c r="G62" s="16">
        <v>107</v>
      </c>
      <c r="H62" s="16">
        <v>119</v>
      </c>
      <c r="I62" s="16">
        <v>109</v>
      </c>
      <c r="J62" s="16">
        <v>108</v>
      </c>
      <c r="K62" s="16">
        <v>108</v>
      </c>
      <c r="L62" s="16">
        <v>104</v>
      </c>
    </row>
    <row r="63" spans="1:17" x14ac:dyDescent="0.2">
      <c r="A63" s="16" t="s">
        <v>189</v>
      </c>
      <c r="B63" s="16" t="s">
        <v>853</v>
      </c>
      <c r="C63" s="16">
        <v>796</v>
      </c>
      <c r="D63" s="16">
        <v>86</v>
      </c>
      <c r="E63" s="16">
        <v>92</v>
      </c>
      <c r="F63" s="16">
        <v>87</v>
      </c>
      <c r="G63" s="16">
        <v>96</v>
      </c>
      <c r="H63" s="16">
        <v>104</v>
      </c>
      <c r="I63" s="16">
        <v>89</v>
      </c>
      <c r="J63" s="16">
        <v>70</v>
      </c>
      <c r="K63" s="16">
        <v>99</v>
      </c>
      <c r="L63" s="16">
        <v>53</v>
      </c>
      <c r="Q63" s="16">
        <v>20</v>
      </c>
    </row>
    <row r="64" spans="1:17" x14ac:dyDescent="0.2">
      <c r="A64" s="16" t="s">
        <v>190</v>
      </c>
      <c r="B64" s="16" t="s">
        <v>765</v>
      </c>
      <c r="C64" s="16">
        <v>1096</v>
      </c>
      <c r="D64" s="16">
        <v>163</v>
      </c>
      <c r="E64" s="16">
        <v>167</v>
      </c>
      <c r="F64" s="16">
        <v>154</v>
      </c>
      <c r="G64" s="16">
        <v>166</v>
      </c>
      <c r="H64" s="16">
        <v>168</v>
      </c>
      <c r="I64" s="16">
        <v>203</v>
      </c>
      <c r="Q64" s="16">
        <v>75</v>
      </c>
    </row>
    <row r="65" spans="1:17" x14ac:dyDescent="0.2">
      <c r="A65" s="16" t="s">
        <v>191</v>
      </c>
      <c r="B65" s="16" t="s">
        <v>511</v>
      </c>
      <c r="C65" s="16">
        <v>900</v>
      </c>
      <c r="E65" s="16">
        <v>215</v>
      </c>
      <c r="F65" s="16">
        <v>193</v>
      </c>
      <c r="G65" s="16">
        <v>154</v>
      </c>
      <c r="H65" s="16">
        <v>164</v>
      </c>
      <c r="I65" s="16">
        <v>174</v>
      </c>
    </row>
    <row r="66" spans="1:17" x14ac:dyDescent="0.2">
      <c r="A66" s="16" t="s">
        <v>764</v>
      </c>
      <c r="B66" s="16" t="s">
        <v>1451</v>
      </c>
      <c r="C66" s="16">
        <v>447</v>
      </c>
      <c r="D66" s="16">
        <v>52</v>
      </c>
      <c r="E66" s="16">
        <v>100</v>
      </c>
      <c r="F66" s="16">
        <v>100</v>
      </c>
      <c r="G66" s="16">
        <v>66</v>
      </c>
      <c r="H66" s="16">
        <v>68</v>
      </c>
      <c r="I66" s="16">
        <v>61</v>
      </c>
    </row>
    <row r="67" spans="1:17" x14ac:dyDescent="0.2">
      <c r="A67" s="16" t="s">
        <v>763</v>
      </c>
      <c r="B67" s="16" t="s">
        <v>532</v>
      </c>
      <c r="C67" s="16">
        <v>501</v>
      </c>
      <c r="D67" s="16">
        <v>124</v>
      </c>
      <c r="E67" s="16">
        <v>111</v>
      </c>
      <c r="F67" s="16">
        <v>86</v>
      </c>
      <c r="G67" s="16">
        <v>83</v>
      </c>
      <c r="H67" s="16">
        <v>45</v>
      </c>
      <c r="I67" s="16">
        <v>52</v>
      </c>
    </row>
    <row r="68" spans="1:17" x14ac:dyDescent="0.2">
      <c r="A68" s="16" t="s">
        <v>192</v>
      </c>
      <c r="B68" s="16" t="s">
        <v>101</v>
      </c>
      <c r="C68" s="16">
        <v>600</v>
      </c>
      <c r="D68" s="16">
        <v>85</v>
      </c>
      <c r="E68" s="16">
        <v>73</v>
      </c>
      <c r="F68" s="16">
        <v>57</v>
      </c>
      <c r="G68" s="16">
        <v>52</v>
      </c>
      <c r="H68" s="16">
        <v>42</v>
      </c>
      <c r="I68" s="16">
        <v>52</v>
      </c>
      <c r="J68" s="16">
        <v>63</v>
      </c>
      <c r="K68" s="16">
        <v>90</v>
      </c>
      <c r="L68" s="16">
        <v>86</v>
      </c>
    </row>
    <row r="69" spans="1:17" x14ac:dyDescent="0.2">
      <c r="A69" s="16" t="s">
        <v>193</v>
      </c>
      <c r="B69" s="16" t="s">
        <v>762</v>
      </c>
      <c r="C69" s="16">
        <v>818</v>
      </c>
      <c r="D69" s="16">
        <v>131</v>
      </c>
      <c r="E69" s="16">
        <v>104</v>
      </c>
      <c r="F69" s="16">
        <v>130</v>
      </c>
      <c r="G69" s="16">
        <v>134</v>
      </c>
      <c r="H69" s="16">
        <v>155</v>
      </c>
      <c r="I69" s="16">
        <v>146</v>
      </c>
      <c r="Q69" s="16">
        <v>18</v>
      </c>
    </row>
    <row r="70" spans="1:17" x14ac:dyDescent="0.2">
      <c r="A70" s="16" t="s">
        <v>761</v>
      </c>
      <c r="B70" s="16" t="s">
        <v>552</v>
      </c>
      <c r="C70" s="16">
        <v>36</v>
      </c>
      <c r="D70" s="16">
        <v>7</v>
      </c>
      <c r="E70" s="16">
        <v>3</v>
      </c>
      <c r="F70" s="16">
        <v>6</v>
      </c>
      <c r="G70" s="16">
        <v>7</v>
      </c>
      <c r="H70" s="16">
        <v>7</v>
      </c>
      <c r="J70" s="16">
        <v>5</v>
      </c>
      <c r="K70" s="16">
        <v>1</v>
      </c>
    </row>
    <row r="71" spans="1:17" x14ac:dyDescent="0.2">
      <c r="A71" s="16" t="s">
        <v>194</v>
      </c>
      <c r="B71" s="16" t="s">
        <v>760</v>
      </c>
      <c r="C71" s="16">
        <v>495</v>
      </c>
      <c r="D71" s="16">
        <v>71</v>
      </c>
      <c r="E71" s="16">
        <v>77</v>
      </c>
      <c r="F71" s="16">
        <v>85</v>
      </c>
      <c r="G71" s="16">
        <v>78</v>
      </c>
      <c r="H71" s="16">
        <v>77</v>
      </c>
      <c r="I71" s="16">
        <v>88</v>
      </c>
      <c r="Q71" s="16">
        <v>19</v>
      </c>
    </row>
    <row r="72" spans="1:17" x14ac:dyDescent="0.2">
      <c r="A72" s="16" t="s">
        <v>195</v>
      </c>
      <c r="B72" s="16" t="s">
        <v>74</v>
      </c>
      <c r="C72" s="16">
        <v>1527</v>
      </c>
      <c r="D72" s="16">
        <v>157</v>
      </c>
      <c r="E72" s="16">
        <v>154</v>
      </c>
      <c r="F72" s="16">
        <v>150</v>
      </c>
      <c r="G72" s="16">
        <v>171</v>
      </c>
      <c r="H72" s="16">
        <v>166</v>
      </c>
      <c r="I72" s="16">
        <v>186</v>
      </c>
      <c r="J72" s="16">
        <v>172</v>
      </c>
      <c r="K72" s="16">
        <v>162</v>
      </c>
      <c r="L72" s="16">
        <v>180</v>
      </c>
      <c r="Q72" s="16">
        <v>29</v>
      </c>
    </row>
    <row r="73" spans="1:17" x14ac:dyDescent="0.2">
      <c r="A73" s="16" t="s">
        <v>196</v>
      </c>
      <c r="B73" s="16" t="s">
        <v>759</v>
      </c>
      <c r="C73" s="16">
        <v>499</v>
      </c>
      <c r="D73" s="16">
        <v>82</v>
      </c>
      <c r="E73" s="16">
        <v>63</v>
      </c>
      <c r="F73" s="16">
        <v>72</v>
      </c>
      <c r="G73" s="16">
        <v>94</v>
      </c>
      <c r="H73" s="16">
        <v>68</v>
      </c>
      <c r="I73" s="16">
        <v>101</v>
      </c>
      <c r="Q73" s="16">
        <v>19</v>
      </c>
    </row>
    <row r="74" spans="1:17" x14ac:dyDescent="0.2">
      <c r="A74" s="16" t="s">
        <v>197</v>
      </c>
      <c r="B74" s="16" t="s">
        <v>758</v>
      </c>
      <c r="C74" s="16">
        <v>796</v>
      </c>
      <c r="D74" s="16">
        <v>115</v>
      </c>
      <c r="E74" s="16">
        <v>94</v>
      </c>
      <c r="F74" s="16">
        <v>123</v>
      </c>
      <c r="G74" s="16">
        <v>163</v>
      </c>
      <c r="H74" s="16">
        <v>152</v>
      </c>
      <c r="I74" s="16">
        <v>134</v>
      </c>
      <c r="Q74" s="16">
        <v>15</v>
      </c>
    </row>
    <row r="75" spans="1:17" x14ac:dyDescent="0.2">
      <c r="A75" s="16" t="s">
        <v>198</v>
      </c>
      <c r="B75" s="16" t="s">
        <v>757</v>
      </c>
      <c r="C75" s="16">
        <v>340</v>
      </c>
      <c r="D75" s="16">
        <v>45</v>
      </c>
      <c r="E75" s="16">
        <v>60</v>
      </c>
      <c r="F75" s="16">
        <v>37</v>
      </c>
      <c r="G75" s="16">
        <v>50</v>
      </c>
      <c r="H75" s="16">
        <v>65</v>
      </c>
      <c r="I75" s="16">
        <v>64</v>
      </c>
      <c r="Q75" s="16">
        <v>19</v>
      </c>
    </row>
    <row r="76" spans="1:17" x14ac:dyDescent="0.2">
      <c r="A76" s="16" t="s">
        <v>199</v>
      </c>
      <c r="B76" s="16" t="s">
        <v>5</v>
      </c>
      <c r="C76" s="16">
        <v>1539</v>
      </c>
      <c r="D76" s="16">
        <v>127</v>
      </c>
      <c r="E76" s="16">
        <v>174</v>
      </c>
      <c r="F76" s="16">
        <v>154</v>
      </c>
      <c r="G76" s="16">
        <v>158</v>
      </c>
      <c r="H76" s="16">
        <v>166</v>
      </c>
      <c r="I76" s="16">
        <v>174</v>
      </c>
      <c r="J76" s="16">
        <v>198</v>
      </c>
      <c r="K76" s="16">
        <v>180</v>
      </c>
      <c r="L76" s="16">
        <v>189</v>
      </c>
      <c r="Q76" s="16">
        <v>19</v>
      </c>
    </row>
    <row r="77" spans="1:17" x14ac:dyDescent="0.2">
      <c r="A77" s="16" t="s">
        <v>200</v>
      </c>
      <c r="B77" s="16" t="s">
        <v>756</v>
      </c>
      <c r="C77" s="16">
        <v>333</v>
      </c>
      <c r="D77" s="16">
        <v>38</v>
      </c>
      <c r="E77" s="16">
        <v>38</v>
      </c>
      <c r="F77" s="16">
        <v>36</v>
      </c>
      <c r="G77" s="16">
        <v>69</v>
      </c>
      <c r="H77" s="16">
        <v>32</v>
      </c>
      <c r="I77" s="16">
        <v>30</v>
      </c>
      <c r="Q77" s="16">
        <v>90</v>
      </c>
    </row>
    <row r="78" spans="1:17" x14ac:dyDescent="0.2">
      <c r="A78" s="16" t="s">
        <v>201</v>
      </c>
      <c r="B78" s="16" t="s">
        <v>102</v>
      </c>
      <c r="C78" s="16">
        <v>1035</v>
      </c>
      <c r="D78" s="16">
        <v>135</v>
      </c>
      <c r="E78" s="16">
        <v>162</v>
      </c>
      <c r="F78" s="16">
        <v>154</v>
      </c>
      <c r="G78" s="16">
        <v>159</v>
      </c>
      <c r="H78" s="16">
        <v>162</v>
      </c>
      <c r="I78" s="16">
        <v>206</v>
      </c>
      <c r="Q78" s="16">
        <v>57</v>
      </c>
    </row>
    <row r="79" spans="1:17" x14ac:dyDescent="0.2">
      <c r="A79" s="16" t="s">
        <v>202</v>
      </c>
      <c r="B79" s="16" t="s">
        <v>1452</v>
      </c>
      <c r="C79" s="16">
        <v>353</v>
      </c>
      <c r="D79" s="16">
        <v>54</v>
      </c>
      <c r="E79" s="16">
        <v>36</v>
      </c>
      <c r="F79" s="16">
        <v>33</v>
      </c>
      <c r="G79" s="16">
        <v>35</v>
      </c>
      <c r="H79" s="16">
        <v>32</v>
      </c>
      <c r="I79" s="16">
        <v>39</v>
      </c>
      <c r="J79" s="16">
        <v>46</v>
      </c>
      <c r="Q79" s="16">
        <v>78</v>
      </c>
    </row>
    <row r="80" spans="1:17" x14ac:dyDescent="0.2">
      <c r="A80" s="16" t="s">
        <v>203</v>
      </c>
      <c r="B80" s="16" t="s">
        <v>1453</v>
      </c>
      <c r="C80" s="16">
        <v>403</v>
      </c>
      <c r="D80" s="16">
        <v>53</v>
      </c>
      <c r="E80" s="16">
        <v>60</v>
      </c>
      <c r="F80" s="16">
        <v>62</v>
      </c>
      <c r="G80" s="16">
        <v>60</v>
      </c>
      <c r="H80" s="16">
        <v>56</v>
      </c>
      <c r="I80" s="16">
        <v>57</v>
      </c>
      <c r="J80" s="16">
        <v>35</v>
      </c>
      <c r="Q80" s="16">
        <v>20</v>
      </c>
    </row>
    <row r="81" spans="1:17" x14ac:dyDescent="0.2">
      <c r="A81" s="16" t="s">
        <v>204</v>
      </c>
      <c r="B81" s="16" t="s">
        <v>755</v>
      </c>
      <c r="C81" s="16">
        <v>712</v>
      </c>
      <c r="D81" s="16">
        <v>79</v>
      </c>
      <c r="E81" s="16">
        <v>92</v>
      </c>
      <c r="F81" s="16">
        <v>110</v>
      </c>
      <c r="G81" s="16">
        <v>107</v>
      </c>
      <c r="H81" s="16">
        <v>107</v>
      </c>
      <c r="I81" s="16">
        <v>131</v>
      </c>
      <c r="Q81" s="16">
        <v>86</v>
      </c>
    </row>
    <row r="82" spans="1:17" x14ac:dyDescent="0.2">
      <c r="A82" s="16" t="s">
        <v>205</v>
      </c>
      <c r="B82" s="16" t="s">
        <v>754</v>
      </c>
      <c r="C82" s="16">
        <v>424</v>
      </c>
      <c r="D82" s="16">
        <v>50</v>
      </c>
      <c r="E82" s="16">
        <v>51</v>
      </c>
      <c r="F82" s="16">
        <v>66</v>
      </c>
      <c r="G82" s="16">
        <v>79</v>
      </c>
      <c r="H82" s="16">
        <v>65</v>
      </c>
      <c r="I82" s="16">
        <v>73</v>
      </c>
      <c r="Q82" s="16">
        <v>40</v>
      </c>
    </row>
    <row r="83" spans="1:17" x14ac:dyDescent="0.2">
      <c r="A83" s="16" t="s">
        <v>206</v>
      </c>
      <c r="B83" s="16" t="s">
        <v>753</v>
      </c>
      <c r="C83" s="16">
        <v>469</v>
      </c>
      <c r="D83" s="16">
        <v>79</v>
      </c>
      <c r="E83" s="16">
        <v>70</v>
      </c>
      <c r="F83" s="16">
        <v>93</v>
      </c>
      <c r="G83" s="16">
        <v>74</v>
      </c>
      <c r="H83" s="16">
        <v>72</v>
      </c>
      <c r="I83" s="16">
        <v>65</v>
      </c>
      <c r="Q83" s="16">
        <v>16</v>
      </c>
    </row>
    <row r="84" spans="1:17" x14ac:dyDescent="0.2">
      <c r="A84" s="16" t="s">
        <v>207</v>
      </c>
      <c r="B84" s="16" t="s">
        <v>1454</v>
      </c>
      <c r="C84" s="16">
        <v>378</v>
      </c>
      <c r="D84" s="16">
        <v>63</v>
      </c>
      <c r="E84" s="16">
        <v>58</v>
      </c>
      <c r="F84" s="16">
        <v>64</v>
      </c>
      <c r="G84" s="16">
        <v>60</v>
      </c>
      <c r="H84" s="16">
        <v>43</v>
      </c>
      <c r="I84" s="16">
        <v>46</v>
      </c>
      <c r="J84" s="16">
        <v>25</v>
      </c>
      <c r="Q84" s="16">
        <v>19</v>
      </c>
    </row>
    <row r="85" spans="1:17" x14ac:dyDescent="0.2">
      <c r="A85" s="16" t="s">
        <v>208</v>
      </c>
      <c r="B85" s="16" t="s">
        <v>752</v>
      </c>
      <c r="C85" s="16">
        <v>403</v>
      </c>
      <c r="D85" s="16">
        <v>64</v>
      </c>
      <c r="E85" s="16">
        <v>69</v>
      </c>
      <c r="F85" s="16">
        <v>45</v>
      </c>
      <c r="G85" s="16">
        <v>80</v>
      </c>
      <c r="H85" s="16">
        <v>52</v>
      </c>
      <c r="I85" s="16">
        <v>73</v>
      </c>
      <c r="Q85" s="16">
        <v>20</v>
      </c>
    </row>
    <row r="86" spans="1:17" x14ac:dyDescent="0.2">
      <c r="A86" s="16" t="s">
        <v>209</v>
      </c>
      <c r="B86" s="16" t="s">
        <v>861</v>
      </c>
      <c r="C86" s="16">
        <v>457</v>
      </c>
      <c r="D86" s="16">
        <v>42</v>
      </c>
      <c r="E86" s="16">
        <v>45</v>
      </c>
      <c r="F86" s="16">
        <v>55</v>
      </c>
      <c r="G86" s="16">
        <v>42</v>
      </c>
      <c r="H86" s="16">
        <v>60</v>
      </c>
      <c r="I86" s="16">
        <v>43</v>
      </c>
      <c r="J86" s="16">
        <v>60</v>
      </c>
      <c r="K86" s="16">
        <v>36</v>
      </c>
      <c r="L86" s="16">
        <v>24</v>
      </c>
      <c r="Q86" s="16">
        <v>50</v>
      </c>
    </row>
    <row r="87" spans="1:17" x14ac:dyDescent="0.2">
      <c r="A87" s="16" t="s">
        <v>210</v>
      </c>
      <c r="B87" s="16" t="s">
        <v>751</v>
      </c>
      <c r="C87" s="16">
        <v>631</v>
      </c>
      <c r="D87" s="16">
        <v>101</v>
      </c>
      <c r="E87" s="16">
        <v>87</v>
      </c>
      <c r="F87" s="16">
        <v>111</v>
      </c>
      <c r="G87" s="16">
        <v>95</v>
      </c>
      <c r="H87" s="16">
        <v>105</v>
      </c>
      <c r="I87" s="16">
        <v>111</v>
      </c>
      <c r="Q87" s="16">
        <v>21</v>
      </c>
    </row>
    <row r="88" spans="1:17" x14ac:dyDescent="0.2">
      <c r="A88" s="16" t="s">
        <v>211</v>
      </c>
      <c r="B88" s="16" t="s">
        <v>18</v>
      </c>
      <c r="C88" s="16">
        <v>1141</v>
      </c>
      <c r="D88" s="16">
        <v>100</v>
      </c>
      <c r="E88" s="16">
        <v>126</v>
      </c>
      <c r="F88" s="16">
        <v>117</v>
      </c>
      <c r="G88" s="16">
        <v>103</v>
      </c>
      <c r="H88" s="16">
        <v>115</v>
      </c>
      <c r="I88" s="16">
        <v>118</v>
      </c>
      <c r="J88" s="16">
        <v>133</v>
      </c>
      <c r="K88" s="16">
        <v>153</v>
      </c>
      <c r="L88" s="16">
        <v>143</v>
      </c>
      <c r="Q88" s="16">
        <v>33</v>
      </c>
    </row>
    <row r="89" spans="1:17" x14ac:dyDescent="0.2">
      <c r="A89" s="16" t="s">
        <v>212</v>
      </c>
      <c r="B89" s="16" t="s">
        <v>750</v>
      </c>
      <c r="C89" s="16">
        <v>634</v>
      </c>
      <c r="D89" s="16">
        <v>102</v>
      </c>
      <c r="E89" s="16">
        <v>102</v>
      </c>
      <c r="F89" s="16">
        <v>104</v>
      </c>
      <c r="G89" s="16">
        <v>118</v>
      </c>
      <c r="H89" s="16">
        <v>88</v>
      </c>
      <c r="I89" s="16">
        <v>91</v>
      </c>
      <c r="Q89" s="16">
        <v>29</v>
      </c>
    </row>
    <row r="90" spans="1:17" x14ac:dyDescent="0.2">
      <c r="A90" s="16" t="s">
        <v>213</v>
      </c>
      <c r="B90" s="16" t="s">
        <v>749</v>
      </c>
      <c r="C90" s="16">
        <v>673</v>
      </c>
      <c r="D90" s="16">
        <v>97</v>
      </c>
      <c r="E90" s="16">
        <v>115</v>
      </c>
      <c r="F90" s="16">
        <v>108</v>
      </c>
      <c r="G90" s="16">
        <v>100</v>
      </c>
      <c r="H90" s="16">
        <v>118</v>
      </c>
      <c r="I90" s="16">
        <v>116</v>
      </c>
      <c r="Q90" s="16">
        <v>19</v>
      </c>
    </row>
    <row r="91" spans="1:17" x14ac:dyDescent="0.2">
      <c r="A91" s="16" t="s">
        <v>214</v>
      </c>
      <c r="B91" s="16" t="s">
        <v>748</v>
      </c>
      <c r="C91" s="16">
        <v>530</v>
      </c>
      <c r="D91" s="16">
        <v>80</v>
      </c>
      <c r="E91" s="16">
        <v>86</v>
      </c>
      <c r="F91" s="16">
        <v>85</v>
      </c>
      <c r="G91" s="16">
        <v>82</v>
      </c>
      <c r="H91" s="16">
        <v>79</v>
      </c>
      <c r="I91" s="16">
        <v>99</v>
      </c>
      <c r="Q91" s="16">
        <v>19</v>
      </c>
    </row>
    <row r="92" spans="1:17" x14ac:dyDescent="0.2">
      <c r="A92" s="16" t="s">
        <v>215</v>
      </c>
      <c r="B92" s="16" t="s">
        <v>747</v>
      </c>
      <c r="C92" s="16">
        <v>470</v>
      </c>
      <c r="D92" s="16">
        <v>61</v>
      </c>
      <c r="E92" s="16">
        <v>74</v>
      </c>
      <c r="F92" s="16">
        <v>78</v>
      </c>
      <c r="G92" s="16">
        <v>69</v>
      </c>
      <c r="H92" s="16">
        <v>73</v>
      </c>
      <c r="I92" s="16">
        <v>87</v>
      </c>
      <c r="Q92" s="16">
        <v>28</v>
      </c>
    </row>
    <row r="93" spans="1:17" x14ac:dyDescent="0.2">
      <c r="A93" s="16" t="s">
        <v>216</v>
      </c>
      <c r="B93" s="16" t="s">
        <v>746</v>
      </c>
      <c r="C93" s="16">
        <v>832</v>
      </c>
      <c r="D93" s="16">
        <v>127</v>
      </c>
      <c r="E93" s="16">
        <v>142</v>
      </c>
      <c r="F93" s="16">
        <v>124</v>
      </c>
      <c r="G93" s="16">
        <v>140</v>
      </c>
      <c r="H93" s="16">
        <v>116</v>
      </c>
      <c r="I93" s="16">
        <v>133</v>
      </c>
      <c r="Q93" s="16">
        <v>50</v>
      </c>
    </row>
    <row r="94" spans="1:17" x14ac:dyDescent="0.2">
      <c r="A94" s="16" t="s">
        <v>217</v>
      </c>
      <c r="B94" s="16" t="s">
        <v>745</v>
      </c>
      <c r="C94" s="16">
        <v>766</v>
      </c>
      <c r="D94" s="16">
        <v>92</v>
      </c>
      <c r="E94" s="16">
        <v>107</v>
      </c>
      <c r="F94" s="16">
        <v>117</v>
      </c>
      <c r="G94" s="16">
        <v>147</v>
      </c>
      <c r="H94" s="16">
        <v>128</v>
      </c>
      <c r="I94" s="16">
        <v>156</v>
      </c>
      <c r="Q94" s="16">
        <v>19</v>
      </c>
    </row>
    <row r="95" spans="1:17" x14ac:dyDescent="0.2">
      <c r="A95" s="16" t="s">
        <v>218</v>
      </c>
      <c r="B95" s="16" t="s">
        <v>744</v>
      </c>
      <c r="C95" s="16">
        <v>757</v>
      </c>
      <c r="D95" s="16">
        <v>145</v>
      </c>
      <c r="E95" s="16">
        <v>142</v>
      </c>
      <c r="F95" s="16">
        <v>118</v>
      </c>
      <c r="G95" s="16">
        <v>96</v>
      </c>
      <c r="H95" s="16">
        <v>117</v>
      </c>
      <c r="I95" s="16">
        <v>99</v>
      </c>
      <c r="Q95" s="16">
        <v>40</v>
      </c>
    </row>
    <row r="96" spans="1:17" x14ac:dyDescent="0.2">
      <c r="A96" s="16" t="s">
        <v>821</v>
      </c>
      <c r="B96" s="16" t="s">
        <v>1455</v>
      </c>
      <c r="C96" s="16">
        <v>307</v>
      </c>
      <c r="D96" s="16">
        <v>60</v>
      </c>
      <c r="E96" s="16">
        <v>36</v>
      </c>
      <c r="F96" s="16">
        <v>76</v>
      </c>
      <c r="G96" s="16">
        <v>52</v>
      </c>
      <c r="H96" s="16">
        <v>44</v>
      </c>
      <c r="I96" s="16">
        <v>39</v>
      </c>
    </row>
    <row r="97" spans="1:17" x14ac:dyDescent="0.2">
      <c r="A97" s="16" t="s">
        <v>743</v>
      </c>
      <c r="B97" s="16" t="s">
        <v>524</v>
      </c>
      <c r="C97" s="16">
        <v>25</v>
      </c>
      <c r="F97" s="16">
        <v>25</v>
      </c>
    </row>
    <row r="98" spans="1:17" x14ac:dyDescent="0.2">
      <c r="A98" s="16" t="s">
        <v>219</v>
      </c>
      <c r="B98" s="16" t="s">
        <v>545</v>
      </c>
      <c r="C98" s="16">
        <v>81</v>
      </c>
      <c r="D98" s="16">
        <v>11</v>
      </c>
      <c r="E98" s="16">
        <v>16</v>
      </c>
      <c r="F98" s="16">
        <v>9</v>
      </c>
      <c r="G98" s="16">
        <v>17</v>
      </c>
      <c r="H98" s="16">
        <v>15</v>
      </c>
      <c r="I98" s="16">
        <v>13</v>
      </c>
    </row>
    <row r="99" spans="1:17" x14ac:dyDescent="0.2">
      <c r="A99" s="16" t="s">
        <v>742</v>
      </c>
      <c r="B99" s="16" t="s">
        <v>549</v>
      </c>
      <c r="C99" s="16">
        <v>474</v>
      </c>
      <c r="D99" s="16">
        <v>75</v>
      </c>
      <c r="E99" s="16">
        <v>77</v>
      </c>
      <c r="F99" s="16">
        <v>75</v>
      </c>
      <c r="G99" s="16">
        <v>98</v>
      </c>
      <c r="H99" s="16">
        <v>99</v>
      </c>
      <c r="I99" s="16">
        <v>50</v>
      </c>
    </row>
    <row r="100" spans="1:17" x14ac:dyDescent="0.2">
      <c r="A100" s="16" t="s">
        <v>741</v>
      </c>
      <c r="B100" s="16" t="s">
        <v>551</v>
      </c>
      <c r="C100" s="16">
        <v>290</v>
      </c>
      <c r="D100" s="16">
        <v>41</v>
      </c>
      <c r="E100" s="16">
        <v>57</v>
      </c>
      <c r="F100" s="16">
        <v>34</v>
      </c>
      <c r="G100" s="16">
        <v>50</v>
      </c>
      <c r="H100" s="16">
        <v>72</v>
      </c>
      <c r="I100" s="16">
        <v>36</v>
      </c>
    </row>
    <row r="101" spans="1:17" s="13" customFormat="1" x14ac:dyDescent="0.2">
      <c r="A101" s="16" t="s">
        <v>862</v>
      </c>
      <c r="B101" s="16" t="s">
        <v>1456</v>
      </c>
      <c r="C101" s="16">
        <v>278</v>
      </c>
      <c r="D101" s="16">
        <v>80</v>
      </c>
      <c r="E101" s="16">
        <v>87</v>
      </c>
      <c r="F101" s="16">
        <v>38</v>
      </c>
      <c r="G101" s="16">
        <v>25</v>
      </c>
      <c r="H101" s="16">
        <v>27</v>
      </c>
      <c r="I101" s="16">
        <v>21</v>
      </c>
      <c r="J101" s="16"/>
      <c r="K101" s="16"/>
      <c r="L101" s="16"/>
      <c r="M101" s="16"/>
      <c r="N101" s="16"/>
      <c r="O101" s="16"/>
      <c r="P101" s="16"/>
      <c r="Q101" s="16"/>
    </row>
    <row r="102" spans="1:17" x14ac:dyDescent="0.2">
      <c r="A102" s="16" t="s">
        <v>220</v>
      </c>
      <c r="B102" s="16" t="s">
        <v>740</v>
      </c>
      <c r="C102" s="16">
        <v>599</v>
      </c>
      <c r="D102" s="16">
        <v>101</v>
      </c>
      <c r="E102" s="16">
        <v>101</v>
      </c>
      <c r="F102" s="16">
        <v>77</v>
      </c>
      <c r="G102" s="16">
        <v>93</v>
      </c>
      <c r="H102" s="16">
        <v>96</v>
      </c>
      <c r="I102" s="16">
        <v>94</v>
      </c>
      <c r="Q102" s="16">
        <v>37</v>
      </c>
    </row>
    <row r="103" spans="1:17" x14ac:dyDescent="0.2">
      <c r="A103" s="16" t="s">
        <v>221</v>
      </c>
      <c r="B103" s="16" t="s">
        <v>863</v>
      </c>
      <c r="C103" s="16">
        <v>529</v>
      </c>
      <c r="D103" s="16">
        <v>70</v>
      </c>
      <c r="E103" s="16">
        <v>64</v>
      </c>
      <c r="F103" s="16">
        <v>67</v>
      </c>
      <c r="G103" s="16">
        <v>68</v>
      </c>
      <c r="H103" s="16">
        <v>63</v>
      </c>
      <c r="I103" s="16">
        <v>74</v>
      </c>
      <c r="J103" s="16">
        <v>61</v>
      </c>
      <c r="K103" s="16">
        <v>43</v>
      </c>
      <c r="Q103" s="16">
        <v>19</v>
      </c>
    </row>
    <row r="104" spans="1:17" x14ac:dyDescent="0.2">
      <c r="A104" s="16" t="s">
        <v>222</v>
      </c>
      <c r="B104" s="16" t="s">
        <v>20</v>
      </c>
      <c r="C104" s="16">
        <v>260</v>
      </c>
      <c r="D104" s="16">
        <v>31</v>
      </c>
      <c r="E104" s="16">
        <v>25</v>
      </c>
      <c r="F104" s="16">
        <v>30</v>
      </c>
      <c r="G104" s="16">
        <v>22</v>
      </c>
      <c r="H104" s="16">
        <v>21</v>
      </c>
      <c r="I104" s="16">
        <v>27</v>
      </c>
      <c r="J104" s="16">
        <v>43</v>
      </c>
      <c r="K104" s="16">
        <v>33</v>
      </c>
      <c r="L104" s="16">
        <v>28</v>
      </c>
    </row>
    <row r="105" spans="1:17" x14ac:dyDescent="0.2">
      <c r="A105" s="16" t="s">
        <v>223</v>
      </c>
      <c r="B105" s="16" t="s">
        <v>739</v>
      </c>
      <c r="C105" s="16">
        <v>514</v>
      </c>
      <c r="D105" s="16">
        <v>99</v>
      </c>
      <c r="E105" s="16">
        <v>88</v>
      </c>
      <c r="F105" s="16">
        <v>68</v>
      </c>
      <c r="G105" s="16">
        <v>80</v>
      </c>
      <c r="H105" s="16">
        <v>82</v>
      </c>
      <c r="I105" s="16">
        <v>78</v>
      </c>
      <c r="Q105" s="16">
        <v>19</v>
      </c>
    </row>
    <row r="106" spans="1:17" x14ac:dyDescent="0.2">
      <c r="A106" s="16" t="s">
        <v>224</v>
      </c>
      <c r="B106" s="16" t="s">
        <v>738</v>
      </c>
      <c r="C106" s="16">
        <v>822</v>
      </c>
      <c r="D106" s="16">
        <v>136</v>
      </c>
      <c r="E106" s="16">
        <v>117</v>
      </c>
      <c r="F106" s="16">
        <v>126</v>
      </c>
      <c r="G106" s="16">
        <v>135</v>
      </c>
      <c r="H106" s="16">
        <v>134</v>
      </c>
      <c r="I106" s="16">
        <v>132</v>
      </c>
      <c r="Q106" s="16">
        <v>42</v>
      </c>
    </row>
    <row r="107" spans="1:17" x14ac:dyDescent="0.2">
      <c r="A107" s="16" t="s">
        <v>225</v>
      </c>
      <c r="B107" s="16" t="s">
        <v>737</v>
      </c>
      <c r="C107" s="16">
        <v>1107</v>
      </c>
      <c r="D107" s="16">
        <v>174</v>
      </c>
      <c r="E107" s="16">
        <v>153</v>
      </c>
      <c r="F107" s="16">
        <v>193</v>
      </c>
      <c r="G107" s="16">
        <v>178</v>
      </c>
      <c r="H107" s="16">
        <v>187</v>
      </c>
      <c r="I107" s="16">
        <v>202</v>
      </c>
      <c r="Q107" s="16">
        <v>20</v>
      </c>
    </row>
    <row r="108" spans="1:17" x14ac:dyDescent="0.2">
      <c r="A108" s="16" t="s">
        <v>226</v>
      </c>
      <c r="B108" s="16" t="s">
        <v>736</v>
      </c>
      <c r="C108" s="16">
        <v>267</v>
      </c>
      <c r="D108" s="16">
        <v>44</v>
      </c>
      <c r="E108" s="16">
        <v>40</v>
      </c>
      <c r="F108" s="16">
        <v>33</v>
      </c>
      <c r="G108" s="16">
        <v>47</v>
      </c>
      <c r="H108" s="16">
        <v>38</v>
      </c>
      <c r="I108" s="16">
        <v>33</v>
      </c>
      <c r="Q108" s="16">
        <v>32</v>
      </c>
    </row>
    <row r="109" spans="1:17" x14ac:dyDescent="0.2">
      <c r="A109" s="16" t="s">
        <v>227</v>
      </c>
      <c r="B109" s="16" t="s">
        <v>735</v>
      </c>
      <c r="C109" s="16">
        <v>916</v>
      </c>
      <c r="D109" s="16">
        <v>148</v>
      </c>
      <c r="E109" s="16">
        <v>135</v>
      </c>
      <c r="F109" s="16">
        <v>140</v>
      </c>
      <c r="G109" s="16">
        <v>153</v>
      </c>
      <c r="H109" s="16">
        <v>167</v>
      </c>
      <c r="I109" s="16">
        <v>155</v>
      </c>
      <c r="Q109" s="16">
        <v>18</v>
      </c>
    </row>
    <row r="110" spans="1:17" x14ac:dyDescent="0.2">
      <c r="A110" s="16" t="s">
        <v>228</v>
      </c>
      <c r="B110" s="16" t="s">
        <v>734</v>
      </c>
      <c r="C110" s="16">
        <v>1625</v>
      </c>
      <c r="D110" s="16">
        <v>259</v>
      </c>
      <c r="E110" s="16">
        <v>243</v>
      </c>
      <c r="F110" s="16">
        <v>245</v>
      </c>
      <c r="G110" s="16">
        <v>307</v>
      </c>
      <c r="H110" s="16">
        <v>273</v>
      </c>
      <c r="I110" s="16">
        <v>290</v>
      </c>
      <c r="Q110" s="16">
        <v>8</v>
      </c>
    </row>
    <row r="111" spans="1:17" x14ac:dyDescent="0.2">
      <c r="A111" s="16" t="s">
        <v>229</v>
      </c>
      <c r="B111" s="16" t="s">
        <v>733</v>
      </c>
      <c r="C111" s="16">
        <v>671</v>
      </c>
      <c r="D111" s="16">
        <v>91</v>
      </c>
      <c r="E111" s="16">
        <v>78</v>
      </c>
      <c r="F111" s="16">
        <v>75</v>
      </c>
      <c r="G111" s="16">
        <v>108</v>
      </c>
      <c r="H111" s="16">
        <v>73</v>
      </c>
      <c r="I111" s="16">
        <v>91</v>
      </c>
      <c r="J111" s="16">
        <v>77</v>
      </c>
      <c r="Q111" s="16">
        <v>78</v>
      </c>
    </row>
    <row r="112" spans="1:17" x14ac:dyDescent="0.2">
      <c r="A112" s="16" t="s">
        <v>230</v>
      </c>
      <c r="B112" s="16" t="s">
        <v>732</v>
      </c>
      <c r="C112" s="16">
        <v>480</v>
      </c>
      <c r="D112" s="16">
        <v>77</v>
      </c>
      <c r="E112" s="16">
        <v>57</v>
      </c>
      <c r="F112" s="16">
        <v>65</v>
      </c>
      <c r="G112" s="16">
        <v>83</v>
      </c>
      <c r="H112" s="16">
        <v>89</v>
      </c>
      <c r="I112" s="16">
        <v>77</v>
      </c>
      <c r="Q112" s="16">
        <v>32</v>
      </c>
    </row>
    <row r="113" spans="1:17" x14ac:dyDescent="0.2">
      <c r="A113" s="16" t="s">
        <v>231</v>
      </c>
      <c r="B113" s="16" t="s">
        <v>731</v>
      </c>
      <c r="C113" s="16">
        <v>792</v>
      </c>
      <c r="D113" s="16">
        <v>130</v>
      </c>
      <c r="E113" s="16">
        <v>118</v>
      </c>
      <c r="F113" s="16">
        <v>104</v>
      </c>
      <c r="G113" s="16">
        <v>136</v>
      </c>
      <c r="H113" s="16">
        <v>112</v>
      </c>
      <c r="I113" s="16">
        <v>112</v>
      </c>
      <c r="Q113" s="16">
        <v>80</v>
      </c>
    </row>
    <row r="114" spans="1:17" x14ac:dyDescent="0.2">
      <c r="A114" s="16" t="s">
        <v>232</v>
      </c>
      <c r="B114" s="16" t="s">
        <v>730</v>
      </c>
      <c r="C114" s="16">
        <v>554</v>
      </c>
      <c r="D114" s="16">
        <v>86</v>
      </c>
      <c r="E114" s="16">
        <v>86</v>
      </c>
      <c r="F114" s="16">
        <v>82</v>
      </c>
      <c r="G114" s="16">
        <v>74</v>
      </c>
      <c r="H114" s="16">
        <v>72</v>
      </c>
      <c r="I114" s="16">
        <v>66</v>
      </c>
      <c r="Q114" s="16">
        <v>88</v>
      </c>
    </row>
    <row r="115" spans="1:17" x14ac:dyDescent="0.2">
      <c r="A115" s="16" t="s">
        <v>233</v>
      </c>
      <c r="B115" s="16" t="s">
        <v>729</v>
      </c>
      <c r="C115" s="16">
        <v>1018</v>
      </c>
      <c r="D115" s="16">
        <v>163</v>
      </c>
      <c r="E115" s="16">
        <v>174</v>
      </c>
      <c r="F115" s="16">
        <v>178</v>
      </c>
      <c r="G115" s="16">
        <v>143</v>
      </c>
      <c r="H115" s="16">
        <v>177</v>
      </c>
      <c r="I115" s="16">
        <v>148</v>
      </c>
      <c r="Q115" s="16">
        <v>35</v>
      </c>
    </row>
    <row r="116" spans="1:17" x14ac:dyDescent="0.2">
      <c r="A116" s="16" t="s">
        <v>234</v>
      </c>
      <c r="B116" s="16" t="s">
        <v>728</v>
      </c>
      <c r="C116" s="16">
        <v>568</v>
      </c>
      <c r="D116" s="16">
        <v>94</v>
      </c>
      <c r="E116" s="16">
        <v>67</v>
      </c>
      <c r="F116" s="16">
        <v>91</v>
      </c>
      <c r="G116" s="16">
        <v>96</v>
      </c>
      <c r="H116" s="16">
        <v>92</v>
      </c>
      <c r="I116" s="16">
        <v>108</v>
      </c>
      <c r="Q116" s="16">
        <v>20</v>
      </c>
    </row>
    <row r="117" spans="1:17" x14ac:dyDescent="0.2">
      <c r="A117" s="16" t="s">
        <v>235</v>
      </c>
      <c r="B117" s="16" t="s">
        <v>727</v>
      </c>
      <c r="C117" s="16">
        <v>580</v>
      </c>
      <c r="D117" s="16">
        <v>102</v>
      </c>
      <c r="E117" s="16">
        <v>100</v>
      </c>
      <c r="F117" s="16">
        <v>90</v>
      </c>
      <c r="G117" s="16">
        <v>96</v>
      </c>
      <c r="H117" s="16">
        <v>89</v>
      </c>
      <c r="I117" s="16">
        <v>85</v>
      </c>
      <c r="Q117" s="16">
        <v>18</v>
      </c>
    </row>
    <row r="118" spans="1:17" x14ac:dyDescent="0.2">
      <c r="A118" s="16" t="s">
        <v>236</v>
      </c>
      <c r="B118" s="16" t="s">
        <v>726</v>
      </c>
      <c r="C118" s="16">
        <v>668</v>
      </c>
      <c r="D118" s="16">
        <v>72</v>
      </c>
      <c r="E118" s="16">
        <v>104</v>
      </c>
      <c r="F118" s="16">
        <v>110</v>
      </c>
      <c r="G118" s="16">
        <v>110</v>
      </c>
      <c r="H118" s="16">
        <v>118</v>
      </c>
      <c r="I118" s="16">
        <v>126</v>
      </c>
      <c r="Q118" s="16">
        <v>28</v>
      </c>
    </row>
    <row r="119" spans="1:17" x14ac:dyDescent="0.2">
      <c r="A119" s="16" t="s">
        <v>237</v>
      </c>
      <c r="B119" s="16" t="s">
        <v>725</v>
      </c>
      <c r="C119" s="16">
        <v>1163</v>
      </c>
      <c r="D119" s="16">
        <v>182</v>
      </c>
      <c r="E119" s="16">
        <v>165</v>
      </c>
      <c r="F119" s="16">
        <v>206</v>
      </c>
      <c r="G119" s="16">
        <v>212</v>
      </c>
      <c r="H119" s="16">
        <v>208</v>
      </c>
      <c r="I119" s="16">
        <v>174</v>
      </c>
      <c r="Q119" s="16">
        <v>16</v>
      </c>
    </row>
    <row r="120" spans="1:17" x14ac:dyDescent="0.2">
      <c r="A120" s="16" t="s">
        <v>238</v>
      </c>
      <c r="B120" s="16" t="s">
        <v>724</v>
      </c>
      <c r="C120" s="16">
        <v>547</v>
      </c>
      <c r="D120" s="16">
        <v>85</v>
      </c>
      <c r="E120" s="16">
        <v>68</v>
      </c>
      <c r="F120" s="16">
        <v>90</v>
      </c>
      <c r="G120" s="16">
        <v>90</v>
      </c>
      <c r="H120" s="16">
        <v>71</v>
      </c>
      <c r="I120" s="16">
        <v>110</v>
      </c>
      <c r="Q120" s="16">
        <v>33</v>
      </c>
    </row>
    <row r="121" spans="1:17" x14ac:dyDescent="0.2">
      <c r="A121" s="16" t="s">
        <v>239</v>
      </c>
      <c r="B121" s="16" t="s">
        <v>723</v>
      </c>
      <c r="C121" s="16">
        <v>734</v>
      </c>
      <c r="D121" s="16">
        <v>101</v>
      </c>
      <c r="E121" s="16">
        <v>136</v>
      </c>
      <c r="F121" s="16">
        <v>112</v>
      </c>
      <c r="G121" s="16">
        <v>143</v>
      </c>
      <c r="H121" s="16">
        <v>124</v>
      </c>
      <c r="I121" s="16">
        <v>86</v>
      </c>
      <c r="Q121" s="16">
        <v>32</v>
      </c>
    </row>
    <row r="122" spans="1:17" x14ac:dyDescent="0.2">
      <c r="A122" s="16" t="s">
        <v>240</v>
      </c>
      <c r="B122" s="16" t="s">
        <v>6</v>
      </c>
      <c r="C122" s="16">
        <v>579</v>
      </c>
      <c r="D122" s="16">
        <v>111</v>
      </c>
      <c r="E122" s="16">
        <v>111</v>
      </c>
      <c r="F122" s="16">
        <v>90</v>
      </c>
      <c r="G122" s="16">
        <v>104</v>
      </c>
      <c r="H122" s="16">
        <v>64</v>
      </c>
      <c r="I122" s="16">
        <v>80</v>
      </c>
      <c r="Q122" s="16">
        <v>19</v>
      </c>
    </row>
    <row r="123" spans="1:17" x14ac:dyDescent="0.2">
      <c r="A123" s="16" t="s">
        <v>241</v>
      </c>
      <c r="B123" s="16" t="s">
        <v>722</v>
      </c>
      <c r="C123" s="16">
        <v>732</v>
      </c>
      <c r="D123" s="16">
        <v>96</v>
      </c>
      <c r="E123" s="16">
        <v>111</v>
      </c>
      <c r="F123" s="16">
        <v>86</v>
      </c>
      <c r="G123" s="16">
        <v>135</v>
      </c>
      <c r="H123" s="16">
        <v>114</v>
      </c>
      <c r="I123" s="16">
        <v>135</v>
      </c>
      <c r="Q123" s="16">
        <v>55</v>
      </c>
    </row>
    <row r="124" spans="1:17" x14ac:dyDescent="0.2">
      <c r="A124" s="16" t="s">
        <v>242</v>
      </c>
      <c r="B124" s="16" t="s">
        <v>721</v>
      </c>
      <c r="C124" s="16">
        <v>809</v>
      </c>
      <c r="D124" s="16">
        <v>114</v>
      </c>
      <c r="E124" s="16">
        <v>106</v>
      </c>
      <c r="F124" s="16">
        <v>126</v>
      </c>
      <c r="G124" s="16">
        <v>141</v>
      </c>
      <c r="H124" s="16">
        <v>134</v>
      </c>
      <c r="I124" s="16">
        <v>142</v>
      </c>
      <c r="Q124" s="16">
        <v>46</v>
      </c>
    </row>
    <row r="125" spans="1:17" x14ac:dyDescent="0.2">
      <c r="A125" s="16" t="s">
        <v>243</v>
      </c>
      <c r="B125" s="16" t="s">
        <v>940</v>
      </c>
      <c r="C125" s="16">
        <v>47</v>
      </c>
      <c r="Q125" s="16">
        <v>47</v>
      </c>
    </row>
    <row r="126" spans="1:17" x14ac:dyDescent="0.2">
      <c r="A126" s="16" t="s">
        <v>244</v>
      </c>
      <c r="B126" s="16" t="s">
        <v>720</v>
      </c>
      <c r="C126" s="16">
        <v>646</v>
      </c>
      <c r="D126" s="16">
        <v>72</v>
      </c>
      <c r="E126" s="16">
        <v>95</v>
      </c>
      <c r="F126" s="16">
        <v>99</v>
      </c>
      <c r="G126" s="16">
        <v>95</v>
      </c>
      <c r="H126" s="16">
        <v>135</v>
      </c>
      <c r="I126" s="16">
        <v>112</v>
      </c>
      <c r="Q126" s="16">
        <v>38</v>
      </c>
    </row>
    <row r="127" spans="1:17" x14ac:dyDescent="0.2">
      <c r="A127" s="16" t="s">
        <v>245</v>
      </c>
      <c r="B127" s="16" t="s">
        <v>7</v>
      </c>
      <c r="C127" s="16">
        <v>716</v>
      </c>
      <c r="D127" s="16">
        <v>103</v>
      </c>
      <c r="E127" s="16">
        <v>136</v>
      </c>
      <c r="F127" s="16">
        <v>109</v>
      </c>
      <c r="G127" s="16">
        <v>109</v>
      </c>
      <c r="H127" s="16">
        <v>123</v>
      </c>
      <c r="I127" s="16">
        <v>114</v>
      </c>
      <c r="Q127" s="16">
        <v>22</v>
      </c>
    </row>
    <row r="128" spans="1:17" x14ac:dyDescent="0.2">
      <c r="A128" s="16" t="s">
        <v>246</v>
      </c>
      <c r="B128" s="16" t="s">
        <v>719</v>
      </c>
      <c r="C128" s="16">
        <v>482</v>
      </c>
      <c r="D128" s="16">
        <v>75</v>
      </c>
      <c r="E128" s="16">
        <v>71</v>
      </c>
      <c r="F128" s="16">
        <v>78</v>
      </c>
      <c r="G128" s="16">
        <v>78</v>
      </c>
      <c r="H128" s="16">
        <v>75</v>
      </c>
      <c r="I128" s="16">
        <v>77</v>
      </c>
      <c r="Q128" s="16">
        <v>28</v>
      </c>
    </row>
    <row r="129" spans="1:17" x14ac:dyDescent="0.2">
      <c r="A129" s="16" t="s">
        <v>247</v>
      </c>
      <c r="B129" s="16" t="s">
        <v>718</v>
      </c>
      <c r="C129" s="16">
        <v>712</v>
      </c>
      <c r="D129" s="16">
        <v>121</v>
      </c>
      <c r="E129" s="16">
        <v>109</v>
      </c>
      <c r="F129" s="16">
        <v>96</v>
      </c>
      <c r="G129" s="16">
        <v>104</v>
      </c>
      <c r="H129" s="16">
        <v>107</v>
      </c>
      <c r="I129" s="16">
        <v>123</v>
      </c>
      <c r="Q129" s="16">
        <v>52</v>
      </c>
    </row>
    <row r="130" spans="1:17" x14ac:dyDescent="0.2">
      <c r="A130" s="16" t="s">
        <v>248</v>
      </c>
      <c r="B130" s="16" t="s">
        <v>717</v>
      </c>
      <c r="C130" s="16">
        <v>1122</v>
      </c>
      <c r="D130" s="16">
        <v>162</v>
      </c>
      <c r="E130" s="16">
        <v>161</v>
      </c>
      <c r="F130" s="16">
        <v>178</v>
      </c>
      <c r="G130" s="16">
        <v>199</v>
      </c>
      <c r="H130" s="16">
        <v>189</v>
      </c>
      <c r="I130" s="16">
        <v>191</v>
      </c>
      <c r="Q130" s="16">
        <v>42</v>
      </c>
    </row>
    <row r="131" spans="1:17" x14ac:dyDescent="0.2">
      <c r="A131" s="16" t="s">
        <v>249</v>
      </c>
      <c r="B131" s="16" t="s">
        <v>19</v>
      </c>
      <c r="C131" s="16">
        <v>1057</v>
      </c>
      <c r="D131" s="16">
        <v>112</v>
      </c>
      <c r="E131" s="16">
        <v>89</v>
      </c>
      <c r="F131" s="16">
        <v>100</v>
      </c>
      <c r="G131" s="16">
        <v>121</v>
      </c>
      <c r="H131" s="16">
        <v>115</v>
      </c>
      <c r="I131" s="16">
        <v>101</v>
      </c>
      <c r="J131" s="16">
        <v>143</v>
      </c>
      <c r="K131" s="16">
        <v>125</v>
      </c>
      <c r="L131" s="16">
        <v>126</v>
      </c>
      <c r="Q131" s="16">
        <v>25</v>
      </c>
    </row>
    <row r="132" spans="1:17" x14ac:dyDescent="0.2">
      <c r="A132" s="16" t="s">
        <v>250</v>
      </c>
      <c r="B132" s="16" t="s">
        <v>104</v>
      </c>
      <c r="C132" s="16">
        <v>1306</v>
      </c>
      <c r="D132" s="16">
        <v>142</v>
      </c>
      <c r="E132" s="16">
        <v>153</v>
      </c>
      <c r="F132" s="16">
        <v>142</v>
      </c>
      <c r="G132" s="16">
        <v>181</v>
      </c>
      <c r="H132" s="16">
        <v>159</v>
      </c>
      <c r="I132" s="16">
        <v>155</v>
      </c>
      <c r="J132" s="16">
        <v>152</v>
      </c>
      <c r="K132" s="16">
        <v>137</v>
      </c>
      <c r="L132" s="16">
        <v>65</v>
      </c>
      <c r="Q132" s="16">
        <v>20</v>
      </c>
    </row>
    <row r="133" spans="1:17" x14ac:dyDescent="0.2">
      <c r="A133" s="16" t="s">
        <v>251</v>
      </c>
      <c r="B133" s="16" t="s">
        <v>716</v>
      </c>
      <c r="C133" s="16">
        <v>812</v>
      </c>
      <c r="D133" s="16">
        <v>122</v>
      </c>
      <c r="E133" s="16">
        <v>118</v>
      </c>
      <c r="F133" s="16">
        <v>126</v>
      </c>
      <c r="G133" s="16">
        <v>133</v>
      </c>
      <c r="H133" s="16">
        <v>132</v>
      </c>
      <c r="I133" s="16">
        <v>162</v>
      </c>
      <c r="Q133" s="16">
        <v>19</v>
      </c>
    </row>
    <row r="134" spans="1:17" x14ac:dyDescent="0.2">
      <c r="A134" s="16" t="s">
        <v>252</v>
      </c>
      <c r="B134" s="16" t="s">
        <v>715</v>
      </c>
      <c r="C134" s="16">
        <v>289</v>
      </c>
      <c r="D134" s="16">
        <v>48</v>
      </c>
      <c r="E134" s="16">
        <v>32</v>
      </c>
      <c r="F134" s="16">
        <v>44</v>
      </c>
      <c r="G134" s="16">
        <v>43</v>
      </c>
      <c r="H134" s="16">
        <v>51</v>
      </c>
      <c r="I134" s="16">
        <v>43</v>
      </c>
      <c r="Q134" s="16">
        <v>28</v>
      </c>
    </row>
    <row r="135" spans="1:17" x14ac:dyDescent="0.2">
      <c r="A135" s="16" t="s">
        <v>253</v>
      </c>
      <c r="B135" s="16" t="s">
        <v>714</v>
      </c>
      <c r="C135" s="16">
        <v>416</v>
      </c>
      <c r="D135" s="16">
        <v>65</v>
      </c>
      <c r="E135" s="16">
        <v>58</v>
      </c>
      <c r="F135" s="16">
        <v>57</v>
      </c>
      <c r="G135" s="16">
        <v>64</v>
      </c>
      <c r="H135" s="16">
        <v>65</v>
      </c>
      <c r="I135" s="16">
        <v>79</v>
      </c>
      <c r="Q135" s="16">
        <v>28</v>
      </c>
    </row>
    <row r="136" spans="1:17" x14ac:dyDescent="0.2">
      <c r="A136" s="16" t="s">
        <v>254</v>
      </c>
      <c r="B136" s="16" t="s">
        <v>105</v>
      </c>
      <c r="C136" s="16">
        <v>797</v>
      </c>
      <c r="D136" s="16">
        <v>92</v>
      </c>
      <c r="E136" s="16">
        <v>80</v>
      </c>
      <c r="F136" s="16">
        <v>89</v>
      </c>
      <c r="G136" s="16">
        <v>105</v>
      </c>
      <c r="H136" s="16">
        <v>109</v>
      </c>
      <c r="I136" s="16">
        <v>89</v>
      </c>
      <c r="J136" s="16">
        <v>77</v>
      </c>
      <c r="K136" s="16">
        <v>67</v>
      </c>
      <c r="L136" s="16">
        <v>51</v>
      </c>
      <c r="Q136" s="16">
        <v>38</v>
      </c>
    </row>
    <row r="137" spans="1:17" x14ac:dyDescent="0.2">
      <c r="A137" s="16" t="s">
        <v>255</v>
      </c>
      <c r="B137" s="16" t="s">
        <v>713</v>
      </c>
      <c r="C137" s="16">
        <v>618</v>
      </c>
      <c r="D137" s="16">
        <v>98</v>
      </c>
      <c r="E137" s="16">
        <v>87</v>
      </c>
      <c r="F137" s="16">
        <v>82</v>
      </c>
      <c r="G137" s="16">
        <v>110</v>
      </c>
      <c r="H137" s="16">
        <v>118</v>
      </c>
      <c r="I137" s="16">
        <v>95</v>
      </c>
      <c r="Q137" s="16">
        <v>28</v>
      </c>
    </row>
    <row r="138" spans="1:17" x14ac:dyDescent="0.2">
      <c r="A138" s="16" t="s">
        <v>256</v>
      </c>
      <c r="B138" s="16" t="s">
        <v>106</v>
      </c>
      <c r="C138" s="16">
        <v>1111</v>
      </c>
      <c r="D138" s="16">
        <v>92</v>
      </c>
      <c r="E138" s="16">
        <v>112</v>
      </c>
      <c r="F138" s="16">
        <v>122</v>
      </c>
      <c r="G138" s="16">
        <v>96</v>
      </c>
      <c r="H138" s="16">
        <v>129</v>
      </c>
      <c r="I138" s="16">
        <v>123</v>
      </c>
      <c r="J138" s="16">
        <v>100</v>
      </c>
      <c r="K138" s="16">
        <v>113</v>
      </c>
      <c r="L138" s="16">
        <v>129</v>
      </c>
      <c r="Q138" s="16">
        <v>95</v>
      </c>
    </row>
    <row r="139" spans="1:17" x14ac:dyDescent="0.2">
      <c r="A139" s="16" t="s">
        <v>257</v>
      </c>
      <c r="B139" s="16" t="s">
        <v>107</v>
      </c>
      <c r="C139" s="16">
        <v>963</v>
      </c>
      <c r="D139" s="16">
        <v>86</v>
      </c>
      <c r="E139" s="16">
        <v>81</v>
      </c>
      <c r="F139" s="16">
        <v>88</v>
      </c>
      <c r="G139" s="16">
        <v>105</v>
      </c>
      <c r="H139" s="16">
        <v>96</v>
      </c>
      <c r="I139" s="16">
        <v>136</v>
      </c>
      <c r="J139" s="16">
        <v>122</v>
      </c>
      <c r="K139" s="16">
        <v>102</v>
      </c>
      <c r="L139" s="16">
        <v>110</v>
      </c>
      <c r="Q139" s="16">
        <v>37</v>
      </c>
    </row>
    <row r="140" spans="1:17" x14ac:dyDescent="0.2">
      <c r="A140" s="16" t="s">
        <v>258</v>
      </c>
      <c r="B140" s="16" t="s">
        <v>712</v>
      </c>
      <c r="C140" s="16">
        <v>706</v>
      </c>
      <c r="D140" s="16">
        <v>132</v>
      </c>
      <c r="E140" s="16">
        <v>125</v>
      </c>
      <c r="F140" s="16">
        <v>114</v>
      </c>
      <c r="G140" s="16">
        <v>122</v>
      </c>
      <c r="H140" s="16">
        <v>94</v>
      </c>
      <c r="I140" s="16">
        <v>99</v>
      </c>
      <c r="Q140" s="16">
        <v>20</v>
      </c>
    </row>
    <row r="141" spans="1:17" x14ac:dyDescent="0.2">
      <c r="A141" s="16" t="s">
        <v>259</v>
      </c>
      <c r="B141" s="16" t="s">
        <v>711</v>
      </c>
      <c r="C141" s="16">
        <v>432</v>
      </c>
      <c r="D141" s="16">
        <v>64</v>
      </c>
      <c r="E141" s="16">
        <v>57</v>
      </c>
      <c r="F141" s="16">
        <v>45</v>
      </c>
      <c r="G141" s="16">
        <v>62</v>
      </c>
      <c r="H141" s="16">
        <v>56</v>
      </c>
      <c r="I141" s="16">
        <v>49</v>
      </c>
      <c r="Q141" s="16">
        <v>99</v>
      </c>
    </row>
    <row r="142" spans="1:17" x14ac:dyDescent="0.2">
      <c r="A142" s="16" t="s">
        <v>260</v>
      </c>
      <c r="B142" s="16" t="s">
        <v>815</v>
      </c>
      <c r="C142" s="16">
        <v>552</v>
      </c>
      <c r="D142" s="16">
        <v>108</v>
      </c>
      <c r="E142" s="16">
        <v>93</v>
      </c>
      <c r="F142" s="16">
        <v>72</v>
      </c>
      <c r="G142" s="16">
        <v>99</v>
      </c>
      <c r="H142" s="16">
        <v>77</v>
      </c>
      <c r="I142" s="16">
        <v>68</v>
      </c>
      <c r="Q142" s="16">
        <v>35</v>
      </c>
    </row>
    <row r="143" spans="1:17" x14ac:dyDescent="0.2">
      <c r="A143" s="16" t="s">
        <v>822</v>
      </c>
      <c r="B143" s="16" t="s">
        <v>823</v>
      </c>
      <c r="C143" s="16">
        <v>442</v>
      </c>
      <c r="D143" s="16">
        <v>80</v>
      </c>
      <c r="E143" s="16">
        <v>70</v>
      </c>
      <c r="F143" s="16">
        <v>85</v>
      </c>
      <c r="G143" s="16">
        <v>85</v>
      </c>
      <c r="H143" s="16">
        <v>65</v>
      </c>
      <c r="I143" s="16">
        <v>57</v>
      </c>
    </row>
    <row r="144" spans="1:17" x14ac:dyDescent="0.2">
      <c r="A144" s="16" t="s">
        <v>864</v>
      </c>
      <c r="B144" s="16" t="s">
        <v>865</v>
      </c>
      <c r="C144" s="16">
        <v>284</v>
      </c>
      <c r="D144" s="16">
        <v>61</v>
      </c>
      <c r="E144" s="16">
        <v>88</v>
      </c>
      <c r="F144" s="16">
        <v>53</v>
      </c>
      <c r="G144" s="16">
        <v>24</v>
      </c>
      <c r="H144" s="16">
        <v>33</v>
      </c>
      <c r="I144" s="16">
        <v>25</v>
      </c>
    </row>
    <row r="145" spans="1:17" x14ac:dyDescent="0.2">
      <c r="A145" s="16" t="s">
        <v>866</v>
      </c>
      <c r="B145" s="16" t="s">
        <v>867</v>
      </c>
      <c r="C145" s="16">
        <v>105</v>
      </c>
      <c r="D145" s="16">
        <v>105</v>
      </c>
    </row>
    <row r="146" spans="1:17" x14ac:dyDescent="0.2">
      <c r="A146" s="16" t="s">
        <v>868</v>
      </c>
      <c r="B146" s="16" t="s">
        <v>869</v>
      </c>
      <c r="C146" s="16">
        <v>238</v>
      </c>
      <c r="D146" s="16">
        <v>238</v>
      </c>
    </row>
    <row r="147" spans="1:17" x14ac:dyDescent="0.2">
      <c r="A147" s="16" t="s">
        <v>870</v>
      </c>
      <c r="B147" s="16" t="s">
        <v>871</v>
      </c>
      <c r="C147" s="16">
        <v>203</v>
      </c>
      <c r="J147" s="16">
        <v>70</v>
      </c>
      <c r="K147" s="16">
        <v>63</v>
      </c>
      <c r="L147" s="16">
        <v>70</v>
      </c>
    </row>
    <row r="148" spans="1:17" x14ac:dyDescent="0.2">
      <c r="A148" s="16" t="s">
        <v>261</v>
      </c>
      <c r="B148" s="16" t="s">
        <v>83</v>
      </c>
      <c r="C148" s="16">
        <v>925</v>
      </c>
      <c r="D148" s="16">
        <v>183</v>
      </c>
      <c r="E148" s="16">
        <v>169</v>
      </c>
      <c r="F148" s="16">
        <v>142</v>
      </c>
      <c r="G148" s="16">
        <v>129</v>
      </c>
      <c r="H148" s="16">
        <v>149</v>
      </c>
      <c r="I148" s="16">
        <v>153</v>
      </c>
    </row>
    <row r="149" spans="1:17" x14ac:dyDescent="0.2">
      <c r="A149" s="16" t="s">
        <v>941</v>
      </c>
      <c r="B149" s="16" t="s">
        <v>942</v>
      </c>
      <c r="C149" s="16">
        <v>451</v>
      </c>
      <c r="J149" s="16">
        <v>187</v>
      </c>
      <c r="K149" s="16">
        <v>132</v>
      </c>
      <c r="L149" s="16">
        <v>132</v>
      </c>
    </row>
    <row r="150" spans="1:17" x14ac:dyDescent="0.2">
      <c r="A150" s="16" t="s">
        <v>872</v>
      </c>
      <c r="B150" s="16" t="s">
        <v>873</v>
      </c>
      <c r="C150" s="16">
        <v>51</v>
      </c>
      <c r="D150" s="16">
        <v>40</v>
      </c>
      <c r="E150" s="16">
        <v>11</v>
      </c>
    </row>
    <row r="151" spans="1:17" x14ac:dyDescent="0.2">
      <c r="A151" s="16" t="s">
        <v>874</v>
      </c>
      <c r="B151" s="16" t="s">
        <v>1462</v>
      </c>
      <c r="C151" s="16">
        <v>172</v>
      </c>
      <c r="D151" s="16">
        <v>62</v>
      </c>
      <c r="E151" s="16">
        <v>49</v>
      </c>
      <c r="F151" s="16">
        <v>18</v>
      </c>
      <c r="G151" s="16">
        <v>17</v>
      </c>
      <c r="H151" s="16">
        <v>12</v>
      </c>
      <c r="I151" s="16">
        <v>12</v>
      </c>
      <c r="K151" s="16">
        <v>2</v>
      </c>
    </row>
    <row r="152" spans="1:17" x14ac:dyDescent="0.2">
      <c r="A152" s="16" t="s">
        <v>875</v>
      </c>
      <c r="B152" s="16" t="s">
        <v>876</v>
      </c>
      <c r="C152" s="16">
        <v>149</v>
      </c>
      <c r="D152" s="16">
        <v>35</v>
      </c>
      <c r="E152" s="16">
        <v>36</v>
      </c>
      <c r="F152" s="16">
        <v>21</v>
      </c>
      <c r="G152" s="16">
        <v>25</v>
      </c>
      <c r="H152" s="16">
        <v>11</v>
      </c>
      <c r="I152" s="16">
        <v>21</v>
      </c>
    </row>
    <row r="153" spans="1:17" x14ac:dyDescent="0.2">
      <c r="A153" s="16" t="s">
        <v>262</v>
      </c>
      <c r="B153" s="16" t="s">
        <v>710</v>
      </c>
      <c r="C153" s="16">
        <v>432</v>
      </c>
      <c r="D153" s="16">
        <v>92</v>
      </c>
      <c r="E153" s="16">
        <v>67</v>
      </c>
      <c r="F153" s="16">
        <v>75</v>
      </c>
      <c r="G153" s="16">
        <v>69</v>
      </c>
      <c r="H153" s="16">
        <v>52</v>
      </c>
      <c r="I153" s="16">
        <v>57</v>
      </c>
      <c r="Q153" s="16">
        <v>20</v>
      </c>
    </row>
    <row r="154" spans="1:17" x14ac:dyDescent="0.2">
      <c r="A154" s="16" t="s">
        <v>263</v>
      </c>
      <c r="B154" s="16" t="s">
        <v>709</v>
      </c>
      <c r="C154" s="16">
        <v>472</v>
      </c>
      <c r="D154" s="16">
        <v>69</v>
      </c>
      <c r="E154" s="16">
        <v>62</v>
      </c>
      <c r="F154" s="16">
        <v>70</v>
      </c>
      <c r="G154" s="16">
        <v>85</v>
      </c>
      <c r="H154" s="16">
        <v>76</v>
      </c>
      <c r="I154" s="16">
        <v>73</v>
      </c>
      <c r="Q154" s="16">
        <v>37</v>
      </c>
    </row>
    <row r="155" spans="1:17" x14ac:dyDescent="0.2">
      <c r="A155" s="16" t="s">
        <v>264</v>
      </c>
      <c r="B155" s="16" t="s">
        <v>708</v>
      </c>
      <c r="C155" s="16">
        <v>393</v>
      </c>
      <c r="D155" s="16">
        <v>70</v>
      </c>
      <c r="E155" s="16">
        <v>67</v>
      </c>
      <c r="F155" s="16">
        <v>68</v>
      </c>
      <c r="G155" s="16">
        <v>59</v>
      </c>
      <c r="H155" s="16">
        <v>54</v>
      </c>
      <c r="I155" s="16">
        <v>61</v>
      </c>
      <c r="Q155" s="16">
        <v>14</v>
      </c>
    </row>
    <row r="156" spans="1:17" x14ac:dyDescent="0.2">
      <c r="A156" s="16" t="s">
        <v>265</v>
      </c>
      <c r="B156" s="16" t="s">
        <v>108</v>
      </c>
      <c r="C156" s="16">
        <v>625</v>
      </c>
      <c r="D156" s="16">
        <v>156</v>
      </c>
      <c r="E156" s="16">
        <v>125</v>
      </c>
      <c r="F156" s="16">
        <v>129</v>
      </c>
      <c r="G156" s="16">
        <v>81</v>
      </c>
      <c r="H156" s="16">
        <v>69</v>
      </c>
      <c r="I156" s="16">
        <v>65</v>
      </c>
    </row>
    <row r="157" spans="1:17" x14ac:dyDescent="0.2">
      <c r="A157" s="16" t="s">
        <v>266</v>
      </c>
      <c r="B157" s="16" t="s">
        <v>519</v>
      </c>
      <c r="C157" s="16">
        <v>1164</v>
      </c>
      <c r="D157" s="16">
        <v>103</v>
      </c>
      <c r="E157" s="16">
        <v>118</v>
      </c>
      <c r="F157" s="16">
        <v>121</v>
      </c>
      <c r="G157" s="16">
        <v>142</v>
      </c>
      <c r="H157" s="16">
        <v>131</v>
      </c>
      <c r="I157" s="16">
        <v>129</v>
      </c>
      <c r="J157" s="16">
        <v>135</v>
      </c>
      <c r="K157" s="16">
        <v>136</v>
      </c>
      <c r="L157" s="16">
        <v>131</v>
      </c>
      <c r="Q157" s="16">
        <v>18</v>
      </c>
    </row>
    <row r="158" spans="1:17" x14ac:dyDescent="0.2">
      <c r="A158" s="16" t="s">
        <v>267</v>
      </c>
      <c r="B158" s="16" t="s">
        <v>707</v>
      </c>
      <c r="C158" s="16">
        <v>508</v>
      </c>
      <c r="D158" s="16">
        <v>81</v>
      </c>
      <c r="E158" s="16">
        <v>73</v>
      </c>
      <c r="F158" s="16">
        <v>68</v>
      </c>
      <c r="G158" s="16">
        <v>85</v>
      </c>
      <c r="H158" s="16">
        <v>78</v>
      </c>
      <c r="I158" s="16">
        <v>85</v>
      </c>
      <c r="Q158" s="16">
        <v>38</v>
      </c>
    </row>
    <row r="159" spans="1:17" x14ac:dyDescent="0.2">
      <c r="A159" s="16" t="s">
        <v>268</v>
      </c>
      <c r="B159" s="16" t="s">
        <v>706</v>
      </c>
      <c r="C159" s="16">
        <v>1088</v>
      </c>
      <c r="D159" s="16">
        <v>132</v>
      </c>
      <c r="E159" s="16">
        <v>173</v>
      </c>
      <c r="F159" s="16">
        <v>173</v>
      </c>
      <c r="G159" s="16">
        <v>181</v>
      </c>
      <c r="H159" s="16">
        <v>191</v>
      </c>
      <c r="I159" s="16">
        <v>219</v>
      </c>
      <c r="Q159" s="16">
        <v>19</v>
      </c>
    </row>
    <row r="160" spans="1:17" x14ac:dyDescent="0.2">
      <c r="A160" s="16" t="s">
        <v>269</v>
      </c>
      <c r="B160" s="16" t="s">
        <v>705</v>
      </c>
      <c r="C160" s="16">
        <v>746</v>
      </c>
      <c r="D160" s="16">
        <v>80</v>
      </c>
      <c r="E160" s="16">
        <v>73</v>
      </c>
      <c r="F160" s="16">
        <v>101</v>
      </c>
      <c r="G160" s="16">
        <v>96</v>
      </c>
      <c r="H160" s="16">
        <v>103</v>
      </c>
      <c r="I160" s="16">
        <v>76</v>
      </c>
      <c r="Q160" s="16">
        <v>217</v>
      </c>
    </row>
    <row r="161" spans="1:17" x14ac:dyDescent="0.2">
      <c r="A161" s="16" t="s">
        <v>270</v>
      </c>
      <c r="B161" s="16" t="s">
        <v>79</v>
      </c>
      <c r="C161" s="16">
        <v>727</v>
      </c>
      <c r="D161" s="16">
        <v>72</v>
      </c>
      <c r="E161" s="16">
        <v>72</v>
      </c>
      <c r="F161" s="16">
        <v>68</v>
      </c>
      <c r="G161" s="16">
        <v>78</v>
      </c>
      <c r="H161" s="16">
        <v>63</v>
      </c>
      <c r="I161" s="16">
        <v>73</v>
      </c>
      <c r="J161" s="16">
        <v>98</v>
      </c>
      <c r="K161" s="16">
        <v>112</v>
      </c>
      <c r="L161" s="16">
        <v>91</v>
      </c>
    </row>
    <row r="162" spans="1:17" x14ac:dyDescent="0.2">
      <c r="A162" s="16" t="s">
        <v>271</v>
      </c>
      <c r="B162" s="16" t="s">
        <v>704</v>
      </c>
      <c r="C162" s="16">
        <v>291</v>
      </c>
      <c r="D162" s="16">
        <v>40</v>
      </c>
      <c r="E162" s="16">
        <v>48</v>
      </c>
      <c r="F162" s="16">
        <v>45</v>
      </c>
      <c r="G162" s="16">
        <v>40</v>
      </c>
      <c r="H162" s="16">
        <v>52</v>
      </c>
      <c r="I162" s="16">
        <v>37</v>
      </c>
      <c r="Q162" s="16">
        <v>29</v>
      </c>
    </row>
    <row r="163" spans="1:17" x14ac:dyDescent="0.2">
      <c r="A163" s="16" t="s">
        <v>272</v>
      </c>
      <c r="B163" s="16" t="s">
        <v>703</v>
      </c>
      <c r="C163" s="16">
        <v>1146</v>
      </c>
      <c r="D163" s="16">
        <v>184</v>
      </c>
      <c r="E163" s="16">
        <v>162</v>
      </c>
      <c r="F163" s="16">
        <v>152</v>
      </c>
      <c r="G163" s="16">
        <v>203</v>
      </c>
      <c r="H163" s="16">
        <v>165</v>
      </c>
      <c r="I163" s="16">
        <v>181</v>
      </c>
      <c r="Q163" s="16">
        <v>99</v>
      </c>
    </row>
    <row r="164" spans="1:17" x14ac:dyDescent="0.2">
      <c r="A164" s="16" t="s">
        <v>273</v>
      </c>
      <c r="B164" s="16" t="s">
        <v>8</v>
      </c>
      <c r="C164" s="16">
        <v>1387</v>
      </c>
      <c r="D164" s="16">
        <v>124</v>
      </c>
      <c r="E164" s="16">
        <v>154</v>
      </c>
      <c r="F164" s="16">
        <v>127</v>
      </c>
      <c r="G164" s="16">
        <v>140</v>
      </c>
      <c r="H164" s="16">
        <v>165</v>
      </c>
      <c r="I164" s="16">
        <v>153</v>
      </c>
      <c r="J164" s="16">
        <v>168</v>
      </c>
      <c r="K164" s="16">
        <v>152</v>
      </c>
      <c r="L164" s="16">
        <v>184</v>
      </c>
      <c r="Q164" s="16">
        <v>20</v>
      </c>
    </row>
    <row r="165" spans="1:17" x14ac:dyDescent="0.2">
      <c r="A165" s="16" t="s">
        <v>274</v>
      </c>
      <c r="B165" s="16" t="s">
        <v>702</v>
      </c>
      <c r="C165" s="16">
        <v>458</v>
      </c>
      <c r="D165" s="16">
        <v>71</v>
      </c>
      <c r="E165" s="16">
        <v>72</v>
      </c>
      <c r="F165" s="16">
        <v>57</v>
      </c>
      <c r="G165" s="16">
        <v>69</v>
      </c>
      <c r="H165" s="16">
        <v>60</v>
      </c>
      <c r="I165" s="16">
        <v>57</v>
      </c>
      <c r="Q165" s="16">
        <v>72</v>
      </c>
    </row>
    <row r="166" spans="1:17" x14ac:dyDescent="0.2">
      <c r="A166" s="16" t="s">
        <v>275</v>
      </c>
      <c r="B166" s="16" t="s">
        <v>701</v>
      </c>
      <c r="C166" s="16">
        <v>776</v>
      </c>
      <c r="D166" s="16">
        <v>110</v>
      </c>
      <c r="E166" s="16">
        <v>151</v>
      </c>
      <c r="F166" s="16">
        <v>119</v>
      </c>
      <c r="G166" s="16">
        <v>134</v>
      </c>
      <c r="H166" s="16">
        <v>119</v>
      </c>
      <c r="I166" s="16">
        <v>126</v>
      </c>
      <c r="Q166" s="16">
        <v>17</v>
      </c>
    </row>
    <row r="167" spans="1:17" x14ac:dyDescent="0.2">
      <c r="A167" s="16" t="s">
        <v>276</v>
      </c>
      <c r="B167" s="16" t="s">
        <v>700</v>
      </c>
      <c r="C167" s="16">
        <v>539</v>
      </c>
      <c r="D167" s="16">
        <v>67</v>
      </c>
      <c r="E167" s="16">
        <v>76</v>
      </c>
      <c r="F167" s="16">
        <v>89</v>
      </c>
      <c r="G167" s="16">
        <v>81</v>
      </c>
      <c r="H167" s="16">
        <v>100</v>
      </c>
      <c r="I167" s="16">
        <v>100</v>
      </c>
      <c r="Q167" s="16">
        <v>26</v>
      </c>
    </row>
    <row r="168" spans="1:17" x14ac:dyDescent="0.2">
      <c r="A168" s="16" t="s">
        <v>277</v>
      </c>
      <c r="B168" s="16" t="s">
        <v>699</v>
      </c>
      <c r="C168" s="16">
        <v>993</v>
      </c>
      <c r="D168" s="16">
        <v>72</v>
      </c>
      <c r="E168" s="16">
        <v>84</v>
      </c>
      <c r="F168" s="16">
        <v>80</v>
      </c>
      <c r="G168" s="16">
        <v>97</v>
      </c>
      <c r="H168" s="16">
        <v>103</v>
      </c>
      <c r="I168" s="16">
        <v>113</v>
      </c>
      <c r="J168" s="16">
        <v>123</v>
      </c>
      <c r="K168" s="16">
        <v>154</v>
      </c>
      <c r="L168" s="16">
        <v>148</v>
      </c>
      <c r="Q168" s="16">
        <v>19</v>
      </c>
    </row>
    <row r="169" spans="1:17" s="13" customFormat="1" x14ac:dyDescent="0.2">
      <c r="A169" s="16" t="s">
        <v>278</v>
      </c>
      <c r="B169" s="16" t="s">
        <v>698</v>
      </c>
      <c r="C169" s="16">
        <v>696</v>
      </c>
      <c r="D169" s="16">
        <v>115</v>
      </c>
      <c r="E169" s="16">
        <v>95</v>
      </c>
      <c r="F169" s="16">
        <v>98</v>
      </c>
      <c r="G169" s="16">
        <v>129</v>
      </c>
      <c r="H169" s="16">
        <v>98</v>
      </c>
      <c r="I169" s="16">
        <v>101</v>
      </c>
      <c r="J169" s="16"/>
      <c r="K169" s="16"/>
      <c r="L169" s="16"/>
      <c r="M169" s="16"/>
      <c r="N169" s="16"/>
      <c r="O169" s="16"/>
      <c r="P169" s="16"/>
      <c r="Q169" s="16">
        <v>60</v>
      </c>
    </row>
    <row r="170" spans="1:17" x14ac:dyDescent="0.2">
      <c r="A170" s="16" t="s">
        <v>279</v>
      </c>
      <c r="B170" s="16" t="s">
        <v>1463</v>
      </c>
      <c r="C170" s="16">
        <v>442</v>
      </c>
      <c r="D170" s="16">
        <v>59</v>
      </c>
      <c r="E170" s="16">
        <v>51</v>
      </c>
      <c r="F170" s="16">
        <v>70</v>
      </c>
      <c r="G170" s="16">
        <v>58</v>
      </c>
      <c r="H170" s="16">
        <v>78</v>
      </c>
      <c r="I170" s="16">
        <v>66</v>
      </c>
      <c r="J170" s="16">
        <v>28</v>
      </c>
      <c r="Q170" s="16">
        <v>32</v>
      </c>
    </row>
    <row r="171" spans="1:17" x14ac:dyDescent="0.2">
      <c r="A171" s="16" t="s">
        <v>280</v>
      </c>
      <c r="B171" s="16" t="s">
        <v>697</v>
      </c>
      <c r="C171" s="16">
        <v>333</v>
      </c>
      <c r="D171" s="16">
        <v>63</v>
      </c>
      <c r="E171" s="16">
        <v>62</v>
      </c>
      <c r="F171" s="16">
        <v>47</v>
      </c>
      <c r="G171" s="16">
        <v>44</v>
      </c>
      <c r="H171" s="16">
        <v>43</v>
      </c>
      <c r="I171" s="16">
        <v>36</v>
      </c>
      <c r="Q171" s="16">
        <v>38</v>
      </c>
    </row>
    <row r="172" spans="1:17" x14ac:dyDescent="0.2">
      <c r="A172" s="16" t="s">
        <v>281</v>
      </c>
      <c r="B172" s="16" t="s">
        <v>1464</v>
      </c>
      <c r="C172" s="16">
        <v>437</v>
      </c>
      <c r="D172" s="16">
        <v>64</v>
      </c>
      <c r="E172" s="16">
        <v>62</v>
      </c>
      <c r="F172" s="16">
        <v>61</v>
      </c>
      <c r="G172" s="16">
        <v>49</v>
      </c>
      <c r="H172" s="16">
        <v>49</v>
      </c>
      <c r="I172" s="16">
        <v>49</v>
      </c>
      <c r="J172" s="16">
        <v>44</v>
      </c>
      <c r="Q172" s="16">
        <v>59</v>
      </c>
    </row>
    <row r="173" spans="1:17" x14ac:dyDescent="0.2">
      <c r="A173" s="16" t="s">
        <v>282</v>
      </c>
      <c r="B173" s="16" t="s">
        <v>109</v>
      </c>
      <c r="C173" s="16">
        <v>647</v>
      </c>
      <c r="D173" s="16">
        <v>106</v>
      </c>
      <c r="E173" s="16">
        <v>104</v>
      </c>
      <c r="F173" s="16">
        <v>95</v>
      </c>
      <c r="G173" s="16">
        <v>79</v>
      </c>
      <c r="H173" s="16">
        <v>99</v>
      </c>
      <c r="I173" s="16">
        <v>90</v>
      </c>
      <c r="J173" s="16">
        <v>74</v>
      </c>
    </row>
    <row r="174" spans="1:17" x14ac:dyDescent="0.2">
      <c r="A174" s="16" t="s">
        <v>283</v>
      </c>
      <c r="B174" s="16" t="s">
        <v>110</v>
      </c>
      <c r="C174" s="16">
        <v>2020</v>
      </c>
      <c r="D174" s="16">
        <v>207</v>
      </c>
      <c r="E174" s="16">
        <v>214</v>
      </c>
      <c r="F174" s="16">
        <v>219</v>
      </c>
      <c r="G174" s="16">
        <v>216</v>
      </c>
      <c r="H174" s="16">
        <v>176</v>
      </c>
      <c r="I174" s="16">
        <v>183</v>
      </c>
      <c r="J174" s="16">
        <v>235</v>
      </c>
      <c r="K174" s="16">
        <v>292</v>
      </c>
      <c r="L174" s="16">
        <v>278</v>
      </c>
    </row>
    <row r="175" spans="1:17" x14ac:dyDescent="0.2">
      <c r="A175" s="16" t="s">
        <v>284</v>
      </c>
      <c r="B175" s="16" t="s">
        <v>111</v>
      </c>
      <c r="C175" s="16">
        <v>1222</v>
      </c>
      <c r="D175" s="16">
        <v>141</v>
      </c>
      <c r="E175" s="16">
        <v>145</v>
      </c>
      <c r="F175" s="16">
        <v>165</v>
      </c>
      <c r="G175" s="16">
        <v>168</v>
      </c>
      <c r="H175" s="16">
        <v>140</v>
      </c>
      <c r="I175" s="16">
        <v>139</v>
      </c>
      <c r="J175" s="16">
        <v>135</v>
      </c>
      <c r="K175" s="16">
        <v>117</v>
      </c>
      <c r="L175" s="16">
        <v>72</v>
      </c>
    </row>
    <row r="176" spans="1:17" x14ac:dyDescent="0.2">
      <c r="A176" s="16" t="s">
        <v>285</v>
      </c>
      <c r="B176" s="16" t="s">
        <v>696</v>
      </c>
      <c r="C176" s="16">
        <v>624</v>
      </c>
      <c r="D176" s="16">
        <v>101</v>
      </c>
      <c r="E176" s="16">
        <v>87</v>
      </c>
      <c r="F176" s="16">
        <v>111</v>
      </c>
      <c r="G176" s="16">
        <v>95</v>
      </c>
      <c r="H176" s="16">
        <v>83</v>
      </c>
      <c r="I176" s="16">
        <v>75</v>
      </c>
      <c r="Q176" s="16">
        <v>72</v>
      </c>
    </row>
    <row r="177" spans="1:17" x14ac:dyDescent="0.2">
      <c r="A177" s="16" t="s">
        <v>286</v>
      </c>
      <c r="B177" s="16" t="s">
        <v>695</v>
      </c>
      <c r="C177" s="16">
        <v>624</v>
      </c>
      <c r="D177" s="16">
        <v>110</v>
      </c>
      <c r="E177" s="16">
        <v>88</v>
      </c>
      <c r="F177" s="16">
        <v>88</v>
      </c>
      <c r="G177" s="16">
        <v>94</v>
      </c>
      <c r="H177" s="16">
        <v>98</v>
      </c>
      <c r="I177" s="16">
        <v>105</v>
      </c>
      <c r="Q177" s="16">
        <v>41</v>
      </c>
    </row>
    <row r="178" spans="1:17" x14ac:dyDescent="0.2">
      <c r="A178" s="16" t="s">
        <v>287</v>
      </c>
      <c r="B178" s="16" t="s">
        <v>694</v>
      </c>
      <c r="C178" s="16">
        <v>1027</v>
      </c>
      <c r="D178" s="16">
        <v>145</v>
      </c>
      <c r="E178" s="16">
        <v>179</v>
      </c>
      <c r="F178" s="16">
        <v>173</v>
      </c>
      <c r="G178" s="16">
        <v>180</v>
      </c>
      <c r="H178" s="16">
        <v>152</v>
      </c>
      <c r="I178" s="16">
        <v>159</v>
      </c>
      <c r="Q178" s="16">
        <v>39</v>
      </c>
    </row>
    <row r="179" spans="1:17" x14ac:dyDescent="0.2">
      <c r="A179" s="16" t="s">
        <v>288</v>
      </c>
      <c r="B179" s="16" t="s">
        <v>693</v>
      </c>
      <c r="C179" s="16">
        <v>326</v>
      </c>
      <c r="D179" s="16">
        <v>52</v>
      </c>
      <c r="E179" s="16">
        <v>56</v>
      </c>
      <c r="F179" s="16">
        <v>51</v>
      </c>
      <c r="G179" s="16">
        <v>62</v>
      </c>
      <c r="H179" s="16">
        <v>40</v>
      </c>
      <c r="I179" s="16">
        <v>45</v>
      </c>
      <c r="Q179" s="16">
        <v>20</v>
      </c>
    </row>
    <row r="180" spans="1:17" x14ac:dyDescent="0.2">
      <c r="A180" s="16" t="s">
        <v>289</v>
      </c>
      <c r="B180" s="16" t="s">
        <v>877</v>
      </c>
      <c r="C180" s="16">
        <v>358</v>
      </c>
      <c r="D180" s="16">
        <v>48</v>
      </c>
      <c r="E180" s="16">
        <v>39</v>
      </c>
      <c r="F180" s="16">
        <v>51</v>
      </c>
      <c r="G180" s="16">
        <v>51</v>
      </c>
      <c r="H180" s="16">
        <v>36</v>
      </c>
      <c r="I180" s="16">
        <v>33</v>
      </c>
      <c r="J180" s="16">
        <v>44</v>
      </c>
      <c r="K180" s="16">
        <v>37</v>
      </c>
      <c r="Q180" s="16">
        <v>19</v>
      </c>
    </row>
    <row r="181" spans="1:17" x14ac:dyDescent="0.2">
      <c r="A181" s="16" t="s">
        <v>290</v>
      </c>
      <c r="B181" s="16" t="s">
        <v>692</v>
      </c>
      <c r="C181" s="16">
        <v>351</v>
      </c>
      <c r="D181" s="16">
        <v>56</v>
      </c>
      <c r="E181" s="16">
        <v>47</v>
      </c>
      <c r="F181" s="16">
        <v>53</v>
      </c>
      <c r="G181" s="16">
        <v>72</v>
      </c>
      <c r="H181" s="16">
        <v>46</v>
      </c>
      <c r="I181" s="16">
        <v>48</v>
      </c>
      <c r="Q181" s="16">
        <v>29</v>
      </c>
    </row>
    <row r="182" spans="1:17" x14ac:dyDescent="0.2">
      <c r="A182" s="16" t="s">
        <v>291</v>
      </c>
      <c r="B182" s="16" t="s">
        <v>691</v>
      </c>
      <c r="C182" s="16">
        <v>606</v>
      </c>
      <c r="D182" s="16">
        <v>69</v>
      </c>
      <c r="E182" s="16">
        <v>87</v>
      </c>
      <c r="F182" s="16">
        <v>107</v>
      </c>
      <c r="G182" s="16">
        <v>109</v>
      </c>
      <c r="H182" s="16">
        <v>108</v>
      </c>
      <c r="I182" s="16">
        <v>108</v>
      </c>
      <c r="Q182" s="16">
        <v>18</v>
      </c>
    </row>
    <row r="183" spans="1:17" x14ac:dyDescent="0.2">
      <c r="A183" s="16" t="s">
        <v>292</v>
      </c>
      <c r="B183" s="16" t="s">
        <v>690</v>
      </c>
      <c r="C183" s="16">
        <v>608</v>
      </c>
      <c r="D183" s="16">
        <v>101</v>
      </c>
      <c r="E183" s="16">
        <v>91</v>
      </c>
      <c r="F183" s="16">
        <v>95</v>
      </c>
      <c r="G183" s="16">
        <v>78</v>
      </c>
      <c r="H183" s="16">
        <v>93</v>
      </c>
      <c r="I183" s="16">
        <v>75</v>
      </c>
      <c r="Q183" s="16">
        <v>75</v>
      </c>
    </row>
    <row r="184" spans="1:17" x14ac:dyDescent="0.2">
      <c r="A184" s="16" t="s">
        <v>293</v>
      </c>
      <c r="B184" s="16" t="s">
        <v>689</v>
      </c>
      <c r="C184" s="16">
        <v>583</v>
      </c>
      <c r="D184" s="16">
        <v>72</v>
      </c>
      <c r="E184" s="16">
        <v>90</v>
      </c>
      <c r="F184" s="16">
        <v>79</v>
      </c>
      <c r="G184" s="16">
        <v>101</v>
      </c>
      <c r="H184" s="16">
        <v>104</v>
      </c>
      <c r="I184" s="16">
        <v>82</v>
      </c>
      <c r="Q184" s="16">
        <v>55</v>
      </c>
    </row>
    <row r="185" spans="1:17" x14ac:dyDescent="0.2">
      <c r="A185" s="16" t="s">
        <v>688</v>
      </c>
      <c r="B185" s="16" t="s">
        <v>687</v>
      </c>
      <c r="C185" s="16">
        <v>303</v>
      </c>
      <c r="D185" s="16">
        <v>62</v>
      </c>
      <c r="E185" s="16">
        <v>54</v>
      </c>
      <c r="F185" s="16">
        <v>50</v>
      </c>
      <c r="G185" s="16">
        <v>54</v>
      </c>
      <c r="H185" s="16">
        <v>36</v>
      </c>
      <c r="I185" s="16">
        <v>47</v>
      </c>
    </row>
    <row r="186" spans="1:17" x14ac:dyDescent="0.2">
      <c r="A186" s="16" t="s">
        <v>294</v>
      </c>
      <c r="B186" s="16" t="s">
        <v>686</v>
      </c>
      <c r="C186" s="16">
        <v>472</v>
      </c>
      <c r="D186" s="16">
        <v>71</v>
      </c>
      <c r="E186" s="16">
        <v>75</v>
      </c>
      <c r="F186" s="16">
        <v>86</v>
      </c>
      <c r="G186" s="16">
        <v>75</v>
      </c>
      <c r="H186" s="16">
        <v>61</v>
      </c>
      <c r="I186" s="16">
        <v>64</v>
      </c>
      <c r="Q186" s="16">
        <v>40</v>
      </c>
    </row>
    <row r="187" spans="1:17" x14ac:dyDescent="0.2">
      <c r="A187" s="16" t="s">
        <v>878</v>
      </c>
      <c r="B187" s="16" t="s">
        <v>879</v>
      </c>
      <c r="C187" s="16">
        <v>614</v>
      </c>
      <c r="D187" s="16">
        <v>142</v>
      </c>
      <c r="E187" s="16">
        <v>121</v>
      </c>
      <c r="F187" s="16">
        <v>126</v>
      </c>
      <c r="G187" s="16">
        <v>69</v>
      </c>
      <c r="H187" s="16">
        <v>87</v>
      </c>
      <c r="I187" s="16">
        <v>69</v>
      </c>
    </row>
    <row r="188" spans="1:17" x14ac:dyDescent="0.2">
      <c r="A188" s="16" t="s">
        <v>295</v>
      </c>
      <c r="B188" s="16" t="s">
        <v>685</v>
      </c>
      <c r="C188" s="16">
        <v>682</v>
      </c>
      <c r="D188" s="16">
        <v>84</v>
      </c>
      <c r="E188" s="16">
        <v>99</v>
      </c>
      <c r="F188" s="16">
        <v>82</v>
      </c>
      <c r="G188" s="16">
        <v>97</v>
      </c>
      <c r="H188" s="16">
        <v>99</v>
      </c>
      <c r="I188" s="16">
        <v>104</v>
      </c>
      <c r="J188" s="16">
        <v>62</v>
      </c>
      <c r="Q188" s="16">
        <v>55</v>
      </c>
    </row>
    <row r="189" spans="1:17" x14ac:dyDescent="0.2">
      <c r="A189" s="16" t="s">
        <v>684</v>
      </c>
      <c r="B189" s="16" t="s">
        <v>520</v>
      </c>
      <c r="C189" s="16">
        <v>1596</v>
      </c>
      <c r="D189" s="16">
        <v>217</v>
      </c>
      <c r="E189" s="16">
        <v>245</v>
      </c>
      <c r="F189" s="16">
        <v>207</v>
      </c>
      <c r="G189" s="16">
        <v>230</v>
      </c>
      <c r="H189" s="16">
        <v>206</v>
      </c>
      <c r="I189" s="16">
        <v>171</v>
      </c>
      <c r="J189" s="16">
        <v>154</v>
      </c>
      <c r="K189" s="16">
        <v>131</v>
      </c>
      <c r="Q189" s="16">
        <v>35</v>
      </c>
    </row>
    <row r="190" spans="1:17" x14ac:dyDescent="0.2">
      <c r="A190" s="16" t="s">
        <v>296</v>
      </c>
      <c r="B190" s="16" t="s">
        <v>683</v>
      </c>
      <c r="C190" s="16">
        <v>900</v>
      </c>
      <c r="D190" s="16">
        <v>152</v>
      </c>
      <c r="E190" s="16">
        <v>151</v>
      </c>
      <c r="F190" s="16">
        <v>139</v>
      </c>
      <c r="G190" s="16">
        <v>152</v>
      </c>
      <c r="H190" s="16">
        <v>157</v>
      </c>
      <c r="I190" s="16">
        <v>149</v>
      </c>
    </row>
    <row r="191" spans="1:17" x14ac:dyDescent="0.2">
      <c r="A191" s="16" t="s">
        <v>682</v>
      </c>
      <c r="B191" s="16" t="s">
        <v>513</v>
      </c>
      <c r="C191" s="16">
        <v>119</v>
      </c>
      <c r="D191" s="16">
        <v>26</v>
      </c>
      <c r="E191" s="16">
        <v>10</v>
      </c>
      <c r="F191" s="16">
        <v>3</v>
      </c>
      <c r="Q191" s="16">
        <v>80</v>
      </c>
    </row>
    <row r="192" spans="1:17" x14ac:dyDescent="0.2">
      <c r="A192" s="16" t="s">
        <v>297</v>
      </c>
      <c r="B192" s="16" t="s">
        <v>1465</v>
      </c>
      <c r="C192" s="16">
        <v>328</v>
      </c>
      <c r="D192" s="16">
        <v>44</v>
      </c>
      <c r="E192" s="16">
        <v>43</v>
      </c>
      <c r="F192" s="16">
        <v>57</v>
      </c>
      <c r="G192" s="16">
        <v>53</v>
      </c>
      <c r="H192" s="16">
        <v>46</v>
      </c>
      <c r="I192" s="16">
        <v>49</v>
      </c>
      <c r="Q192" s="16">
        <v>36</v>
      </c>
    </row>
    <row r="193" spans="1:17" x14ac:dyDescent="0.2">
      <c r="A193" s="16" t="s">
        <v>681</v>
      </c>
      <c r="B193" s="16" t="s">
        <v>843</v>
      </c>
      <c r="C193" s="16">
        <v>207</v>
      </c>
      <c r="D193" s="16">
        <v>52</v>
      </c>
      <c r="E193" s="16">
        <v>52</v>
      </c>
      <c r="F193" s="16">
        <v>35</v>
      </c>
      <c r="G193" s="16">
        <v>18</v>
      </c>
      <c r="Q193" s="16">
        <v>50</v>
      </c>
    </row>
    <row r="194" spans="1:17" x14ac:dyDescent="0.2">
      <c r="A194" s="16" t="s">
        <v>298</v>
      </c>
      <c r="B194" s="16" t="s">
        <v>680</v>
      </c>
      <c r="C194" s="16">
        <v>500</v>
      </c>
      <c r="D194" s="16">
        <v>70</v>
      </c>
      <c r="E194" s="16">
        <v>83</v>
      </c>
      <c r="F194" s="16">
        <v>88</v>
      </c>
      <c r="G194" s="16">
        <v>77</v>
      </c>
      <c r="H194" s="16">
        <v>86</v>
      </c>
      <c r="I194" s="16">
        <v>77</v>
      </c>
      <c r="Q194" s="16">
        <v>19</v>
      </c>
    </row>
    <row r="195" spans="1:17" x14ac:dyDescent="0.2">
      <c r="A195" s="16" t="s">
        <v>299</v>
      </c>
      <c r="B195" s="16" t="s">
        <v>679</v>
      </c>
      <c r="C195" s="16">
        <v>382</v>
      </c>
      <c r="D195" s="16">
        <v>67</v>
      </c>
      <c r="E195" s="16">
        <v>56</v>
      </c>
      <c r="F195" s="16">
        <v>70</v>
      </c>
      <c r="G195" s="16">
        <v>70</v>
      </c>
      <c r="H195" s="16">
        <v>53</v>
      </c>
      <c r="I195" s="16">
        <v>47</v>
      </c>
      <c r="Q195" s="16">
        <v>19</v>
      </c>
    </row>
    <row r="196" spans="1:17" x14ac:dyDescent="0.2">
      <c r="A196" s="16" t="s">
        <v>300</v>
      </c>
      <c r="B196" s="16" t="s">
        <v>678</v>
      </c>
      <c r="C196" s="16">
        <v>454</v>
      </c>
      <c r="D196" s="16">
        <v>82</v>
      </c>
      <c r="E196" s="16">
        <v>75</v>
      </c>
      <c r="F196" s="16">
        <v>59</v>
      </c>
      <c r="G196" s="16">
        <v>75</v>
      </c>
      <c r="H196" s="16">
        <v>58</v>
      </c>
      <c r="I196" s="16">
        <v>51</v>
      </c>
      <c r="Q196" s="16">
        <v>54</v>
      </c>
    </row>
    <row r="197" spans="1:17" x14ac:dyDescent="0.2">
      <c r="A197" s="16" t="s">
        <v>301</v>
      </c>
      <c r="B197" s="16" t="s">
        <v>677</v>
      </c>
      <c r="C197" s="16">
        <v>615</v>
      </c>
      <c r="D197" s="16">
        <v>76</v>
      </c>
      <c r="E197" s="16">
        <v>98</v>
      </c>
      <c r="F197" s="16">
        <v>82</v>
      </c>
      <c r="G197" s="16">
        <v>112</v>
      </c>
      <c r="H197" s="16">
        <v>98</v>
      </c>
      <c r="I197" s="16">
        <v>103</v>
      </c>
      <c r="Q197" s="16">
        <v>46</v>
      </c>
    </row>
    <row r="198" spans="1:17" x14ac:dyDescent="0.2">
      <c r="A198" s="16" t="s">
        <v>302</v>
      </c>
      <c r="B198" s="16" t="s">
        <v>676</v>
      </c>
      <c r="C198" s="16">
        <v>848</v>
      </c>
      <c r="D198" s="16">
        <v>93</v>
      </c>
      <c r="E198" s="16">
        <v>133</v>
      </c>
      <c r="F198" s="16">
        <v>119</v>
      </c>
      <c r="G198" s="16">
        <v>154</v>
      </c>
      <c r="H198" s="16">
        <v>138</v>
      </c>
      <c r="I198" s="16">
        <v>165</v>
      </c>
      <c r="Q198" s="16">
        <v>46</v>
      </c>
    </row>
    <row r="199" spans="1:17" x14ac:dyDescent="0.2">
      <c r="A199" s="16" t="s">
        <v>303</v>
      </c>
      <c r="B199" s="16" t="s">
        <v>675</v>
      </c>
      <c r="C199" s="16">
        <v>726</v>
      </c>
      <c r="D199" s="16">
        <v>92</v>
      </c>
      <c r="E199" s="16">
        <v>118</v>
      </c>
      <c r="F199" s="16">
        <v>113</v>
      </c>
      <c r="G199" s="16">
        <v>122</v>
      </c>
      <c r="H199" s="16">
        <v>124</v>
      </c>
      <c r="I199" s="16">
        <v>118</v>
      </c>
      <c r="Q199" s="16">
        <v>39</v>
      </c>
    </row>
    <row r="200" spans="1:17" x14ac:dyDescent="0.2">
      <c r="A200" s="16" t="s">
        <v>304</v>
      </c>
      <c r="B200" s="16" t="s">
        <v>674</v>
      </c>
      <c r="C200" s="16">
        <v>1012</v>
      </c>
      <c r="D200" s="16">
        <v>168</v>
      </c>
      <c r="E200" s="16">
        <v>141</v>
      </c>
      <c r="F200" s="16">
        <v>173</v>
      </c>
      <c r="G200" s="16">
        <v>158</v>
      </c>
      <c r="H200" s="16">
        <v>187</v>
      </c>
      <c r="I200" s="16">
        <v>157</v>
      </c>
      <c r="Q200" s="16">
        <v>28</v>
      </c>
    </row>
    <row r="201" spans="1:17" x14ac:dyDescent="0.2">
      <c r="A201" s="16" t="s">
        <v>305</v>
      </c>
      <c r="B201" s="16" t="s">
        <v>673</v>
      </c>
      <c r="C201" s="16">
        <v>401</v>
      </c>
      <c r="D201" s="16">
        <v>73</v>
      </c>
      <c r="E201" s="16">
        <v>71</v>
      </c>
      <c r="F201" s="16">
        <v>49</v>
      </c>
      <c r="G201" s="16">
        <v>65</v>
      </c>
      <c r="H201" s="16">
        <v>59</v>
      </c>
      <c r="I201" s="16">
        <v>50</v>
      </c>
      <c r="Q201" s="16">
        <v>34</v>
      </c>
    </row>
    <row r="202" spans="1:17" x14ac:dyDescent="0.2">
      <c r="A202" s="16" t="s">
        <v>306</v>
      </c>
      <c r="B202" s="16" t="s">
        <v>672</v>
      </c>
      <c r="C202" s="16">
        <v>383</v>
      </c>
      <c r="D202" s="16">
        <v>84</v>
      </c>
      <c r="E202" s="16">
        <v>63</v>
      </c>
      <c r="F202" s="16">
        <v>54</v>
      </c>
      <c r="G202" s="16">
        <v>50</v>
      </c>
      <c r="H202" s="16">
        <v>56</v>
      </c>
      <c r="I202" s="16">
        <v>56</v>
      </c>
      <c r="Q202" s="16">
        <v>20</v>
      </c>
    </row>
    <row r="203" spans="1:17" x14ac:dyDescent="0.2">
      <c r="A203" s="16" t="s">
        <v>307</v>
      </c>
      <c r="B203" s="16" t="s">
        <v>943</v>
      </c>
      <c r="C203" s="16">
        <v>768</v>
      </c>
      <c r="D203" s="16">
        <v>91</v>
      </c>
      <c r="E203" s="16">
        <v>135</v>
      </c>
      <c r="F203" s="16">
        <v>119</v>
      </c>
      <c r="G203" s="16">
        <v>131</v>
      </c>
      <c r="H203" s="16">
        <v>151</v>
      </c>
      <c r="I203" s="16">
        <v>141</v>
      </c>
    </row>
    <row r="204" spans="1:17" x14ac:dyDescent="0.2">
      <c r="A204" s="16" t="s">
        <v>308</v>
      </c>
      <c r="B204" s="16" t="s">
        <v>880</v>
      </c>
      <c r="C204" s="16">
        <v>672</v>
      </c>
      <c r="D204" s="16">
        <v>106</v>
      </c>
      <c r="E204" s="16">
        <v>90</v>
      </c>
      <c r="F204" s="16">
        <v>94</v>
      </c>
      <c r="G204" s="16">
        <v>69</v>
      </c>
      <c r="H204" s="16">
        <v>81</v>
      </c>
      <c r="I204" s="16">
        <v>101</v>
      </c>
      <c r="J204" s="16">
        <v>70</v>
      </c>
      <c r="K204" s="16">
        <v>40</v>
      </c>
      <c r="Q204" s="16">
        <v>21</v>
      </c>
    </row>
    <row r="205" spans="1:17" x14ac:dyDescent="0.2">
      <c r="A205" s="16" t="s">
        <v>309</v>
      </c>
      <c r="B205" s="16" t="s">
        <v>671</v>
      </c>
      <c r="C205" s="16">
        <v>313</v>
      </c>
      <c r="D205" s="16">
        <v>47</v>
      </c>
      <c r="E205" s="16">
        <v>49</v>
      </c>
      <c r="F205" s="16">
        <v>49</v>
      </c>
      <c r="G205" s="16">
        <v>54</v>
      </c>
      <c r="H205" s="16">
        <v>47</v>
      </c>
      <c r="I205" s="16">
        <v>43</v>
      </c>
      <c r="Q205" s="16">
        <v>24</v>
      </c>
    </row>
    <row r="206" spans="1:17" x14ac:dyDescent="0.2">
      <c r="A206" s="16" t="s">
        <v>310</v>
      </c>
      <c r="B206" s="16" t="s">
        <v>670</v>
      </c>
      <c r="C206" s="16">
        <v>1037</v>
      </c>
      <c r="D206" s="16">
        <v>141</v>
      </c>
      <c r="E206" s="16">
        <v>151</v>
      </c>
      <c r="F206" s="16">
        <v>172</v>
      </c>
      <c r="G206" s="16">
        <v>181</v>
      </c>
      <c r="H206" s="16">
        <v>159</v>
      </c>
      <c r="I206" s="16">
        <v>177</v>
      </c>
      <c r="Q206" s="16">
        <v>56</v>
      </c>
    </row>
    <row r="207" spans="1:17" x14ac:dyDescent="0.2">
      <c r="A207" s="16" t="s">
        <v>311</v>
      </c>
      <c r="B207" s="16" t="s">
        <v>669</v>
      </c>
      <c r="C207" s="16">
        <v>423</v>
      </c>
      <c r="D207" s="16">
        <v>57</v>
      </c>
      <c r="E207" s="16">
        <v>54</v>
      </c>
      <c r="F207" s="16">
        <v>78</v>
      </c>
      <c r="G207" s="16">
        <v>77</v>
      </c>
      <c r="H207" s="16">
        <v>60</v>
      </c>
      <c r="I207" s="16">
        <v>64</v>
      </c>
      <c r="Q207" s="16">
        <v>33</v>
      </c>
    </row>
    <row r="208" spans="1:17" x14ac:dyDescent="0.2">
      <c r="A208" s="16" t="s">
        <v>312</v>
      </c>
      <c r="B208" s="16" t="s">
        <v>668</v>
      </c>
      <c r="C208" s="16">
        <v>383</v>
      </c>
      <c r="D208" s="16">
        <v>60</v>
      </c>
      <c r="E208" s="16">
        <v>43</v>
      </c>
      <c r="F208" s="16">
        <v>45</v>
      </c>
      <c r="G208" s="16">
        <v>56</v>
      </c>
      <c r="H208" s="16">
        <v>45</v>
      </c>
      <c r="I208" s="16">
        <v>32</v>
      </c>
      <c r="Q208" s="16">
        <v>102</v>
      </c>
    </row>
    <row r="209" spans="1:17" x14ac:dyDescent="0.2">
      <c r="A209" s="16" t="s">
        <v>313</v>
      </c>
      <c r="B209" s="16" t="s">
        <v>667</v>
      </c>
      <c r="C209" s="16">
        <v>786</v>
      </c>
      <c r="D209" s="16">
        <v>127</v>
      </c>
      <c r="E209" s="16">
        <v>133</v>
      </c>
      <c r="F209" s="16">
        <v>108</v>
      </c>
      <c r="G209" s="16">
        <v>171</v>
      </c>
      <c r="H209" s="16">
        <v>134</v>
      </c>
      <c r="I209" s="16">
        <v>113</v>
      </c>
    </row>
    <row r="210" spans="1:17" x14ac:dyDescent="0.2">
      <c r="A210" s="16" t="s">
        <v>314</v>
      </c>
      <c r="B210" s="16" t="s">
        <v>666</v>
      </c>
      <c r="C210" s="16">
        <v>374</v>
      </c>
      <c r="D210" s="16">
        <v>58</v>
      </c>
      <c r="E210" s="16">
        <v>46</v>
      </c>
      <c r="F210" s="16">
        <v>48</v>
      </c>
      <c r="G210" s="16">
        <v>64</v>
      </c>
      <c r="H210" s="16">
        <v>47</v>
      </c>
      <c r="I210" s="16">
        <v>43</v>
      </c>
      <c r="Q210" s="16">
        <v>68</v>
      </c>
    </row>
    <row r="211" spans="1:17" x14ac:dyDescent="0.2">
      <c r="A211" s="16" t="s">
        <v>315</v>
      </c>
      <c r="B211" s="16" t="s">
        <v>824</v>
      </c>
      <c r="C211" s="16">
        <v>754</v>
      </c>
      <c r="D211" s="16">
        <v>112</v>
      </c>
      <c r="E211" s="16">
        <v>106</v>
      </c>
      <c r="F211" s="16">
        <v>121</v>
      </c>
      <c r="G211" s="16">
        <v>117</v>
      </c>
      <c r="H211" s="16">
        <v>124</v>
      </c>
      <c r="I211" s="16">
        <v>130</v>
      </c>
      <c r="Q211" s="16">
        <v>44</v>
      </c>
    </row>
    <row r="212" spans="1:17" x14ac:dyDescent="0.2">
      <c r="A212" s="16" t="s">
        <v>316</v>
      </c>
      <c r="B212" s="16" t="s">
        <v>665</v>
      </c>
      <c r="C212" s="16">
        <v>380</v>
      </c>
      <c r="D212" s="16">
        <v>58</v>
      </c>
      <c r="E212" s="16">
        <v>52</v>
      </c>
      <c r="F212" s="16">
        <v>47</v>
      </c>
      <c r="G212" s="16">
        <v>70</v>
      </c>
      <c r="H212" s="16">
        <v>60</v>
      </c>
      <c r="I212" s="16">
        <v>74</v>
      </c>
      <c r="Q212" s="16">
        <v>19</v>
      </c>
    </row>
    <row r="213" spans="1:17" x14ac:dyDescent="0.2">
      <c r="A213" s="16" t="s">
        <v>317</v>
      </c>
      <c r="B213" s="16" t="s">
        <v>664</v>
      </c>
      <c r="C213" s="16">
        <v>872</v>
      </c>
      <c r="D213" s="16">
        <v>145</v>
      </c>
      <c r="E213" s="16">
        <v>149</v>
      </c>
      <c r="F213" s="16">
        <v>139</v>
      </c>
      <c r="G213" s="16">
        <v>138</v>
      </c>
      <c r="H213" s="16">
        <v>133</v>
      </c>
      <c r="I213" s="16">
        <v>149</v>
      </c>
      <c r="Q213" s="16">
        <v>19</v>
      </c>
    </row>
    <row r="214" spans="1:17" x14ac:dyDescent="0.2">
      <c r="A214" s="16" t="s">
        <v>318</v>
      </c>
      <c r="B214" s="16" t="s">
        <v>663</v>
      </c>
      <c r="C214" s="16">
        <v>666</v>
      </c>
      <c r="D214" s="16">
        <v>182</v>
      </c>
      <c r="E214" s="16">
        <v>147</v>
      </c>
      <c r="F214" s="16">
        <v>155</v>
      </c>
      <c r="G214" s="16">
        <v>143</v>
      </c>
      <c r="Q214" s="16">
        <v>39</v>
      </c>
    </row>
    <row r="215" spans="1:17" x14ac:dyDescent="0.2">
      <c r="A215" s="16" t="s">
        <v>319</v>
      </c>
      <c r="B215" s="16" t="s">
        <v>662</v>
      </c>
      <c r="C215" s="16">
        <v>275</v>
      </c>
      <c r="D215" s="16">
        <v>40</v>
      </c>
      <c r="E215" s="16">
        <v>42</v>
      </c>
      <c r="F215" s="16">
        <v>47</v>
      </c>
      <c r="G215" s="16">
        <v>42</v>
      </c>
      <c r="H215" s="16">
        <v>28</v>
      </c>
      <c r="I215" s="16">
        <v>30</v>
      </c>
      <c r="Q215" s="16">
        <v>46</v>
      </c>
    </row>
    <row r="216" spans="1:17" x14ac:dyDescent="0.2">
      <c r="A216" s="16" t="s">
        <v>320</v>
      </c>
      <c r="B216" s="16" t="s">
        <v>661</v>
      </c>
      <c r="C216" s="16">
        <v>1101</v>
      </c>
      <c r="D216" s="16">
        <v>192</v>
      </c>
      <c r="E216" s="16">
        <v>169</v>
      </c>
      <c r="F216" s="16">
        <v>162</v>
      </c>
      <c r="G216" s="16">
        <v>240</v>
      </c>
      <c r="H216" s="16">
        <v>143</v>
      </c>
      <c r="I216" s="16">
        <v>158</v>
      </c>
      <c r="Q216" s="16">
        <v>37</v>
      </c>
    </row>
    <row r="217" spans="1:17" x14ac:dyDescent="0.2">
      <c r="A217" s="16" t="s">
        <v>321</v>
      </c>
      <c r="B217" s="16" t="s">
        <v>660</v>
      </c>
      <c r="C217" s="16">
        <v>885</v>
      </c>
      <c r="D217" s="16">
        <v>94</v>
      </c>
      <c r="E217" s="16">
        <v>76</v>
      </c>
      <c r="F217" s="16">
        <v>80</v>
      </c>
      <c r="G217" s="16">
        <v>70</v>
      </c>
      <c r="H217" s="16">
        <v>98</v>
      </c>
      <c r="I217" s="16">
        <v>113</v>
      </c>
      <c r="J217" s="16">
        <v>83</v>
      </c>
      <c r="K217" s="16">
        <v>120</v>
      </c>
      <c r="L217" s="16">
        <v>94</v>
      </c>
      <c r="Q217" s="16">
        <v>57</v>
      </c>
    </row>
    <row r="218" spans="1:17" x14ac:dyDescent="0.2">
      <c r="A218" s="16" t="s">
        <v>322</v>
      </c>
      <c r="B218" s="16" t="s">
        <v>659</v>
      </c>
      <c r="C218" s="16">
        <v>436</v>
      </c>
      <c r="D218" s="16">
        <v>69</v>
      </c>
      <c r="E218" s="16">
        <v>59</v>
      </c>
      <c r="F218" s="16">
        <v>57</v>
      </c>
      <c r="G218" s="16">
        <v>72</v>
      </c>
      <c r="H218" s="16">
        <v>81</v>
      </c>
      <c r="I218" s="16">
        <v>79</v>
      </c>
      <c r="Q218" s="16">
        <v>19</v>
      </c>
    </row>
    <row r="219" spans="1:17" x14ac:dyDescent="0.2">
      <c r="A219" s="16" t="s">
        <v>323</v>
      </c>
      <c r="B219" s="16" t="s">
        <v>658</v>
      </c>
      <c r="C219" s="16">
        <v>587</v>
      </c>
      <c r="D219" s="16">
        <v>82</v>
      </c>
      <c r="E219" s="16">
        <v>110</v>
      </c>
      <c r="F219" s="16">
        <v>71</v>
      </c>
      <c r="G219" s="16">
        <v>100</v>
      </c>
      <c r="H219" s="16">
        <v>91</v>
      </c>
      <c r="I219" s="16">
        <v>113</v>
      </c>
      <c r="Q219" s="16">
        <v>20</v>
      </c>
    </row>
    <row r="220" spans="1:17" x14ac:dyDescent="0.2">
      <c r="A220" s="16" t="s">
        <v>324</v>
      </c>
      <c r="B220" s="16" t="s">
        <v>657</v>
      </c>
      <c r="C220" s="16">
        <v>517</v>
      </c>
      <c r="D220" s="16">
        <v>79</v>
      </c>
      <c r="E220" s="16">
        <v>78</v>
      </c>
      <c r="F220" s="16">
        <v>79</v>
      </c>
      <c r="G220" s="16">
        <v>77</v>
      </c>
      <c r="H220" s="16">
        <v>98</v>
      </c>
      <c r="I220" s="16">
        <v>75</v>
      </c>
      <c r="Q220" s="16">
        <v>31</v>
      </c>
    </row>
    <row r="221" spans="1:17" x14ac:dyDescent="0.2">
      <c r="A221" s="16" t="s">
        <v>325</v>
      </c>
      <c r="B221" s="16" t="s">
        <v>656</v>
      </c>
      <c r="C221" s="16">
        <v>728</v>
      </c>
      <c r="D221" s="16">
        <v>76</v>
      </c>
      <c r="E221" s="16">
        <v>97</v>
      </c>
      <c r="F221" s="16">
        <v>123</v>
      </c>
      <c r="G221" s="16">
        <v>106</v>
      </c>
      <c r="H221" s="16">
        <v>107</v>
      </c>
      <c r="I221" s="16">
        <v>136</v>
      </c>
      <c r="Q221" s="16">
        <v>83</v>
      </c>
    </row>
    <row r="222" spans="1:17" x14ac:dyDescent="0.2">
      <c r="A222" s="16" t="s">
        <v>326</v>
      </c>
      <c r="B222" s="16" t="s">
        <v>655</v>
      </c>
      <c r="C222" s="16">
        <v>590</v>
      </c>
      <c r="D222" s="16">
        <v>97</v>
      </c>
      <c r="E222" s="16">
        <v>97</v>
      </c>
      <c r="F222" s="16">
        <v>89</v>
      </c>
      <c r="G222" s="16">
        <v>113</v>
      </c>
      <c r="H222" s="16">
        <v>81</v>
      </c>
      <c r="I222" s="16">
        <v>93</v>
      </c>
      <c r="Q222" s="16">
        <v>20</v>
      </c>
    </row>
    <row r="223" spans="1:17" x14ac:dyDescent="0.2">
      <c r="A223" s="16" t="s">
        <v>327</v>
      </c>
      <c r="B223" s="16" t="s">
        <v>654</v>
      </c>
      <c r="C223" s="16">
        <v>543</v>
      </c>
      <c r="D223" s="16">
        <v>91</v>
      </c>
      <c r="E223" s="16">
        <v>74</v>
      </c>
      <c r="F223" s="16">
        <v>73</v>
      </c>
      <c r="G223" s="16">
        <v>79</v>
      </c>
      <c r="H223" s="16">
        <v>76</v>
      </c>
      <c r="I223" s="16">
        <v>81</v>
      </c>
      <c r="Q223" s="16">
        <v>69</v>
      </c>
    </row>
    <row r="224" spans="1:17" x14ac:dyDescent="0.2">
      <c r="A224" s="16" t="s">
        <v>328</v>
      </c>
      <c r="B224" s="16" t="s">
        <v>653</v>
      </c>
      <c r="C224" s="16">
        <v>528</v>
      </c>
      <c r="D224" s="16">
        <v>99</v>
      </c>
      <c r="E224" s="16">
        <v>71</v>
      </c>
      <c r="F224" s="16">
        <v>89</v>
      </c>
      <c r="G224" s="16">
        <v>79</v>
      </c>
      <c r="H224" s="16">
        <v>101</v>
      </c>
      <c r="I224" s="16">
        <v>70</v>
      </c>
      <c r="Q224" s="16">
        <v>19</v>
      </c>
    </row>
    <row r="225" spans="1:17" x14ac:dyDescent="0.2">
      <c r="A225" s="16" t="s">
        <v>329</v>
      </c>
      <c r="B225" s="16" t="s">
        <v>652</v>
      </c>
      <c r="C225" s="16">
        <v>317</v>
      </c>
      <c r="D225" s="16">
        <v>59</v>
      </c>
      <c r="E225" s="16">
        <v>48</v>
      </c>
      <c r="F225" s="16">
        <v>48</v>
      </c>
      <c r="G225" s="16">
        <v>54</v>
      </c>
      <c r="H225" s="16">
        <v>39</v>
      </c>
      <c r="I225" s="16">
        <v>50</v>
      </c>
      <c r="Q225" s="16">
        <v>19</v>
      </c>
    </row>
    <row r="226" spans="1:17" x14ac:dyDescent="0.2">
      <c r="A226" s="16" t="s">
        <v>330</v>
      </c>
      <c r="B226" s="16" t="s">
        <v>651</v>
      </c>
      <c r="C226" s="16">
        <v>1048</v>
      </c>
      <c r="D226" s="16">
        <v>160</v>
      </c>
      <c r="E226" s="16">
        <v>163</v>
      </c>
      <c r="F226" s="16">
        <v>170</v>
      </c>
      <c r="G226" s="16">
        <v>189</v>
      </c>
      <c r="H226" s="16">
        <v>169</v>
      </c>
      <c r="I226" s="16">
        <v>161</v>
      </c>
      <c r="Q226" s="16">
        <v>36</v>
      </c>
    </row>
    <row r="227" spans="1:17" x14ac:dyDescent="0.2">
      <c r="A227" s="16" t="s">
        <v>331</v>
      </c>
      <c r="B227" s="16" t="s">
        <v>76</v>
      </c>
      <c r="C227" s="16">
        <v>1250</v>
      </c>
      <c r="H227" s="16">
        <v>229</v>
      </c>
      <c r="I227" s="16">
        <v>226</v>
      </c>
      <c r="J227" s="16">
        <v>271</v>
      </c>
      <c r="K227" s="16">
        <v>258</v>
      </c>
      <c r="L227" s="16">
        <v>266</v>
      </c>
    </row>
    <row r="228" spans="1:17" x14ac:dyDescent="0.2">
      <c r="A228" s="16" t="s">
        <v>332</v>
      </c>
      <c r="B228" s="16" t="s">
        <v>650</v>
      </c>
      <c r="C228" s="16">
        <v>1620</v>
      </c>
      <c r="D228" s="16">
        <v>173</v>
      </c>
      <c r="E228" s="16">
        <v>187</v>
      </c>
      <c r="F228" s="16">
        <v>172</v>
      </c>
      <c r="G228" s="16">
        <v>201</v>
      </c>
      <c r="H228" s="16">
        <v>167</v>
      </c>
      <c r="I228" s="16">
        <v>158</v>
      </c>
      <c r="J228" s="16">
        <v>185</v>
      </c>
      <c r="K228" s="16">
        <v>195</v>
      </c>
      <c r="L228" s="16">
        <v>162</v>
      </c>
      <c r="Q228" s="16">
        <v>20</v>
      </c>
    </row>
    <row r="229" spans="1:17" x14ac:dyDescent="0.2">
      <c r="A229" s="16" t="s">
        <v>944</v>
      </c>
      <c r="B229" s="16" t="s">
        <v>945</v>
      </c>
      <c r="C229" s="16">
        <v>608</v>
      </c>
      <c r="J229" s="16">
        <v>222</v>
      </c>
      <c r="K229" s="16">
        <v>188</v>
      </c>
      <c r="L229" s="16">
        <v>198</v>
      </c>
    </row>
    <row r="230" spans="1:17" x14ac:dyDescent="0.2">
      <c r="A230" s="16" t="s">
        <v>649</v>
      </c>
      <c r="B230" s="16" t="s">
        <v>881</v>
      </c>
      <c r="C230" s="16">
        <v>336</v>
      </c>
      <c r="D230" s="16">
        <v>51</v>
      </c>
      <c r="E230" s="16">
        <v>49</v>
      </c>
      <c r="F230" s="16">
        <v>48</v>
      </c>
      <c r="G230" s="16">
        <v>49</v>
      </c>
      <c r="H230" s="16">
        <v>40</v>
      </c>
      <c r="I230" s="16">
        <v>29</v>
      </c>
      <c r="J230" s="16">
        <v>30</v>
      </c>
      <c r="K230" s="16">
        <v>20</v>
      </c>
      <c r="L230" s="16">
        <v>20</v>
      </c>
    </row>
    <row r="231" spans="1:17" x14ac:dyDescent="0.2">
      <c r="A231" s="16" t="s">
        <v>825</v>
      </c>
      <c r="B231" s="16" t="s">
        <v>946</v>
      </c>
      <c r="C231" s="16">
        <v>230</v>
      </c>
      <c r="D231" s="16">
        <v>138</v>
      </c>
      <c r="E231" s="16">
        <v>33</v>
      </c>
      <c r="F231" s="16">
        <v>27</v>
      </c>
      <c r="G231" s="16">
        <v>19</v>
      </c>
      <c r="H231" s="16">
        <v>13</v>
      </c>
    </row>
    <row r="232" spans="1:17" x14ac:dyDescent="0.2">
      <c r="A232" s="16" t="s">
        <v>333</v>
      </c>
      <c r="B232" s="16" t="s">
        <v>0</v>
      </c>
      <c r="C232" s="16">
        <v>243</v>
      </c>
      <c r="D232" s="16">
        <v>34</v>
      </c>
      <c r="E232" s="16">
        <v>46</v>
      </c>
      <c r="F232" s="16">
        <v>39</v>
      </c>
      <c r="G232" s="16">
        <v>36</v>
      </c>
      <c r="H232" s="16">
        <v>23</v>
      </c>
      <c r="I232" s="16">
        <v>20</v>
      </c>
      <c r="J232" s="16">
        <v>20</v>
      </c>
      <c r="K232" s="16">
        <v>13</v>
      </c>
      <c r="L232" s="16">
        <v>12</v>
      </c>
    </row>
    <row r="233" spans="1:17" x14ac:dyDescent="0.2">
      <c r="A233" s="16" t="s">
        <v>947</v>
      </c>
      <c r="B233" s="16" t="s">
        <v>3491</v>
      </c>
      <c r="C233" s="16">
        <v>174</v>
      </c>
      <c r="D233" s="16">
        <v>47</v>
      </c>
      <c r="E233" s="16">
        <v>18</v>
      </c>
      <c r="F233" s="16">
        <v>23</v>
      </c>
      <c r="G233" s="16">
        <v>14</v>
      </c>
      <c r="H233" s="16">
        <v>14</v>
      </c>
      <c r="I233" s="16">
        <v>10</v>
      </c>
      <c r="J233" s="16">
        <v>20</v>
      </c>
      <c r="K233" s="16">
        <v>16</v>
      </c>
      <c r="L233" s="16">
        <v>12</v>
      </c>
    </row>
    <row r="234" spans="1:17" x14ac:dyDescent="0.2">
      <c r="A234" s="16" t="s">
        <v>334</v>
      </c>
      <c r="B234" s="16" t="s">
        <v>648</v>
      </c>
      <c r="C234" s="16">
        <v>1015</v>
      </c>
      <c r="D234" s="16">
        <v>151</v>
      </c>
      <c r="E234" s="16">
        <v>158</v>
      </c>
      <c r="F234" s="16">
        <v>151</v>
      </c>
      <c r="G234" s="16">
        <v>162</v>
      </c>
      <c r="H234" s="16">
        <v>159</v>
      </c>
      <c r="I234" s="16">
        <v>146</v>
      </c>
      <c r="Q234" s="16">
        <v>88</v>
      </c>
    </row>
    <row r="235" spans="1:17" x14ac:dyDescent="0.2">
      <c r="A235" s="16" t="s">
        <v>826</v>
      </c>
      <c r="B235" s="16" t="s">
        <v>827</v>
      </c>
      <c r="C235" s="16">
        <v>235</v>
      </c>
      <c r="D235" s="16">
        <v>44</v>
      </c>
      <c r="E235" s="16">
        <v>51</v>
      </c>
      <c r="F235" s="16">
        <v>35</v>
      </c>
      <c r="G235" s="16">
        <v>25</v>
      </c>
      <c r="H235" s="16">
        <v>21</v>
      </c>
      <c r="I235" s="16">
        <v>18</v>
      </c>
      <c r="J235" s="16">
        <v>25</v>
      </c>
      <c r="K235" s="16">
        <v>16</v>
      </c>
    </row>
    <row r="236" spans="1:17" x14ac:dyDescent="0.2">
      <c r="A236" s="16" t="s">
        <v>647</v>
      </c>
      <c r="B236" s="16" t="s">
        <v>528</v>
      </c>
      <c r="C236" s="16">
        <v>660</v>
      </c>
      <c r="D236" s="16">
        <v>103</v>
      </c>
      <c r="E236" s="16">
        <v>106</v>
      </c>
      <c r="F236" s="16">
        <v>77</v>
      </c>
      <c r="G236" s="16">
        <v>82</v>
      </c>
      <c r="H236" s="16">
        <v>66</v>
      </c>
      <c r="I236" s="16">
        <v>46</v>
      </c>
      <c r="J236" s="16">
        <v>46</v>
      </c>
      <c r="K236" s="16">
        <v>79</v>
      </c>
      <c r="L236" s="16">
        <v>55</v>
      </c>
    </row>
    <row r="237" spans="1:17" x14ac:dyDescent="0.2">
      <c r="A237" s="16" t="s">
        <v>335</v>
      </c>
      <c r="B237" s="16" t="s">
        <v>515</v>
      </c>
      <c r="C237" s="16">
        <v>554</v>
      </c>
      <c r="D237" s="16">
        <v>48</v>
      </c>
      <c r="E237" s="16">
        <v>48</v>
      </c>
      <c r="F237" s="16">
        <v>49</v>
      </c>
      <c r="G237" s="16">
        <v>71</v>
      </c>
      <c r="H237" s="16">
        <v>49</v>
      </c>
      <c r="I237" s="16">
        <v>61</v>
      </c>
      <c r="J237" s="16">
        <v>61</v>
      </c>
      <c r="K237" s="16">
        <v>84</v>
      </c>
      <c r="L237" s="16">
        <v>83</v>
      </c>
    </row>
    <row r="238" spans="1:17" x14ac:dyDescent="0.2">
      <c r="A238" s="16" t="s">
        <v>646</v>
      </c>
      <c r="B238" s="16" t="s">
        <v>514</v>
      </c>
      <c r="C238" s="16">
        <v>217</v>
      </c>
      <c r="D238" s="16">
        <v>30</v>
      </c>
      <c r="E238" s="16">
        <v>22</v>
      </c>
      <c r="F238" s="16">
        <v>34</v>
      </c>
      <c r="G238" s="16">
        <v>16</v>
      </c>
      <c r="H238" s="16">
        <v>21</v>
      </c>
      <c r="I238" s="16">
        <v>24</v>
      </c>
      <c r="J238" s="16">
        <v>29</v>
      </c>
      <c r="K238" s="16">
        <v>22</v>
      </c>
      <c r="L238" s="16">
        <v>19</v>
      </c>
    </row>
    <row r="239" spans="1:17" x14ac:dyDescent="0.2">
      <c r="A239" s="16" t="s">
        <v>336</v>
      </c>
      <c r="B239" s="16" t="s">
        <v>645</v>
      </c>
      <c r="C239" s="16">
        <v>579</v>
      </c>
      <c r="D239" s="16">
        <v>89</v>
      </c>
      <c r="E239" s="16">
        <v>98</v>
      </c>
      <c r="F239" s="16">
        <v>93</v>
      </c>
      <c r="G239" s="16">
        <v>75</v>
      </c>
      <c r="H239" s="16">
        <v>103</v>
      </c>
      <c r="I239" s="16">
        <v>86</v>
      </c>
      <c r="Q239" s="16">
        <v>35</v>
      </c>
    </row>
    <row r="240" spans="1:17" x14ac:dyDescent="0.2">
      <c r="A240" s="16" t="s">
        <v>828</v>
      </c>
      <c r="B240" s="16" t="s">
        <v>854</v>
      </c>
      <c r="C240" s="16">
        <v>277</v>
      </c>
      <c r="D240" s="16">
        <v>74</v>
      </c>
      <c r="E240" s="16">
        <v>75</v>
      </c>
      <c r="F240" s="16">
        <v>43</v>
      </c>
      <c r="G240" s="16">
        <v>28</v>
      </c>
      <c r="H240" s="16">
        <v>26</v>
      </c>
      <c r="I240" s="16">
        <v>22</v>
      </c>
      <c r="J240" s="16">
        <v>9</v>
      </c>
    </row>
    <row r="241" spans="1:17" x14ac:dyDescent="0.2">
      <c r="A241" s="16" t="s">
        <v>882</v>
      </c>
      <c r="B241" s="16" t="s">
        <v>923</v>
      </c>
      <c r="C241" s="16">
        <v>305</v>
      </c>
      <c r="D241" s="16">
        <v>49</v>
      </c>
      <c r="E241" s="16">
        <v>50</v>
      </c>
      <c r="F241" s="16">
        <v>39</v>
      </c>
      <c r="G241" s="16">
        <v>37</v>
      </c>
      <c r="H241" s="16">
        <v>26</v>
      </c>
      <c r="I241" s="16">
        <v>37</v>
      </c>
      <c r="J241" s="16">
        <v>54</v>
      </c>
      <c r="K241" s="16">
        <v>13</v>
      </c>
    </row>
    <row r="242" spans="1:17" x14ac:dyDescent="0.2">
      <c r="A242" s="16" t="s">
        <v>883</v>
      </c>
      <c r="B242" s="16" t="s">
        <v>884</v>
      </c>
      <c r="C242" s="16">
        <v>101</v>
      </c>
      <c r="E242" s="16">
        <v>18</v>
      </c>
      <c r="F242" s="16">
        <v>16</v>
      </c>
      <c r="G242" s="16">
        <v>19</v>
      </c>
      <c r="H242" s="16">
        <v>13</v>
      </c>
      <c r="I242" s="16">
        <v>20</v>
      </c>
      <c r="J242" s="16">
        <v>15</v>
      </c>
    </row>
    <row r="243" spans="1:17" x14ac:dyDescent="0.2">
      <c r="A243" s="16" t="s">
        <v>885</v>
      </c>
      <c r="B243" s="16" t="s">
        <v>886</v>
      </c>
      <c r="C243" s="16">
        <v>155</v>
      </c>
      <c r="D243" s="16">
        <v>40</v>
      </c>
      <c r="E243" s="16">
        <v>19</v>
      </c>
      <c r="F243" s="16">
        <v>18</v>
      </c>
      <c r="G243" s="16">
        <v>19</v>
      </c>
      <c r="H243" s="16">
        <v>19</v>
      </c>
      <c r="I243" s="16">
        <v>20</v>
      </c>
      <c r="J243" s="16">
        <v>20</v>
      </c>
    </row>
    <row r="244" spans="1:17" x14ac:dyDescent="0.2">
      <c r="A244" s="16" t="s">
        <v>829</v>
      </c>
      <c r="B244" s="16" t="s">
        <v>830</v>
      </c>
      <c r="C244" s="16">
        <v>527</v>
      </c>
      <c r="D244" s="16">
        <v>77</v>
      </c>
      <c r="E244" s="16">
        <v>70</v>
      </c>
      <c r="F244" s="16">
        <v>60</v>
      </c>
      <c r="G244" s="16">
        <v>52</v>
      </c>
      <c r="H244" s="16">
        <v>59</v>
      </c>
      <c r="I244" s="16">
        <v>41</v>
      </c>
      <c r="J244" s="16">
        <v>46</v>
      </c>
      <c r="K244" s="16">
        <v>80</v>
      </c>
      <c r="L244" s="16">
        <v>42</v>
      </c>
    </row>
    <row r="245" spans="1:17" x14ac:dyDescent="0.2">
      <c r="A245" s="16" t="s">
        <v>831</v>
      </c>
      <c r="B245" s="16" t="s">
        <v>832</v>
      </c>
      <c r="C245" s="16">
        <v>417</v>
      </c>
      <c r="D245" s="16">
        <v>103</v>
      </c>
      <c r="E245" s="16">
        <v>68</v>
      </c>
      <c r="F245" s="16">
        <v>74</v>
      </c>
      <c r="G245" s="16">
        <v>79</v>
      </c>
      <c r="H245" s="16">
        <v>46</v>
      </c>
      <c r="I245" s="16">
        <v>47</v>
      </c>
    </row>
    <row r="246" spans="1:17" x14ac:dyDescent="0.2">
      <c r="A246" s="16" t="s">
        <v>887</v>
      </c>
      <c r="B246" s="16" t="s">
        <v>888</v>
      </c>
      <c r="C246" s="16">
        <v>630</v>
      </c>
      <c r="D246" s="16">
        <v>135</v>
      </c>
      <c r="E246" s="16">
        <v>119</v>
      </c>
      <c r="F246" s="16">
        <v>71</v>
      </c>
      <c r="G246" s="16">
        <v>70</v>
      </c>
      <c r="H246" s="16">
        <v>71</v>
      </c>
      <c r="I246" s="16">
        <v>50</v>
      </c>
      <c r="J246" s="16">
        <v>87</v>
      </c>
      <c r="K246" s="16">
        <v>27</v>
      </c>
    </row>
    <row r="247" spans="1:17" x14ac:dyDescent="0.2">
      <c r="A247" s="16" t="s">
        <v>337</v>
      </c>
      <c r="B247" s="16" t="s">
        <v>889</v>
      </c>
      <c r="C247" s="16">
        <v>1439</v>
      </c>
      <c r="D247" s="16">
        <v>151</v>
      </c>
      <c r="E247" s="16">
        <v>176</v>
      </c>
      <c r="F247" s="16">
        <v>176</v>
      </c>
      <c r="G247" s="16">
        <v>239</v>
      </c>
      <c r="H247" s="16">
        <v>189</v>
      </c>
      <c r="I247" s="16">
        <v>234</v>
      </c>
      <c r="J247" s="16">
        <v>151</v>
      </c>
      <c r="K247" s="16">
        <v>103</v>
      </c>
      <c r="Q247" s="16">
        <v>20</v>
      </c>
    </row>
    <row r="248" spans="1:17" x14ac:dyDescent="0.2">
      <c r="A248" s="16" t="s">
        <v>948</v>
      </c>
      <c r="B248" s="16" t="s">
        <v>949</v>
      </c>
      <c r="C248" s="16">
        <v>37</v>
      </c>
      <c r="D248" s="16">
        <v>21</v>
      </c>
      <c r="E248" s="16">
        <v>3</v>
      </c>
      <c r="F248" s="16">
        <v>8</v>
      </c>
      <c r="G248" s="16">
        <v>5</v>
      </c>
    </row>
    <row r="249" spans="1:17" x14ac:dyDescent="0.2">
      <c r="A249" s="16" t="s">
        <v>338</v>
      </c>
      <c r="B249" s="16" t="s">
        <v>644</v>
      </c>
      <c r="C249" s="16">
        <v>506</v>
      </c>
      <c r="D249" s="16">
        <v>74</v>
      </c>
      <c r="E249" s="16">
        <v>80</v>
      </c>
      <c r="F249" s="16">
        <v>70</v>
      </c>
      <c r="G249" s="16">
        <v>68</v>
      </c>
      <c r="H249" s="16">
        <v>68</v>
      </c>
      <c r="I249" s="16">
        <v>89</v>
      </c>
      <c r="Q249" s="16">
        <v>57</v>
      </c>
    </row>
    <row r="250" spans="1:17" x14ac:dyDescent="0.2">
      <c r="A250" s="16" t="s">
        <v>339</v>
      </c>
      <c r="B250" s="16" t="s">
        <v>643</v>
      </c>
      <c r="C250" s="16">
        <v>398</v>
      </c>
      <c r="D250" s="16">
        <v>57</v>
      </c>
      <c r="E250" s="16">
        <v>60</v>
      </c>
      <c r="F250" s="16">
        <v>79</v>
      </c>
      <c r="G250" s="16">
        <v>66</v>
      </c>
      <c r="H250" s="16">
        <v>48</v>
      </c>
      <c r="I250" s="16">
        <v>67</v>
      </c>
      <c r="Q250" s="16">
        <v>21</v>
      </c>
    </row>
    <row r="251" spans="1:17" x14ac:dyDescent="0.2">
      <c r="A251" s="16" t="s">
        <v>340</v>
      </c>
      <c r="B251" s="16" t="s">
        <v>642</v>
      </c>
      <c r="C251" s="16">
        <v>605</v>
      </c>
      <c r="D251" s="16">
        <v>96</v>
      </c>
      <c r="E251" s="16">
        <v>107</v>
      </c>
      <c r="F251" s="16">
        <v>96</v>
      </c>
      <c r="G251" s="16">
        <v>97</v>
      </c>
      <c r="H251" s="16">
        <v>94</v>
      </c>
      <c r="I251" s="16">
        <v>76</v>
      </c>
      <c r="Q251" s="16">
        <v>39</v>
      </c>
    </row>
    <row r="252" spans="1:17" x14ac:dyDescent="0.2">
      <c r="A252" s="16" t="s">
        <v>341</v>
      </c>
      <c r="B252" s="16" t="s">
        <v>890</v>
      </c>
      <c r="C252" s="16">
        <v>1314</v>
      </c>
      <c r="D252" s="16">
        <v>154</v>
      </c>
      <c r="E252" s="16">
        <v>167</v>
      </c>
      <c r="F252" s="16">
        <v>186</v>
      </c>
      <c r="G252" s="16">
        <v>176</v>
      </c>
      <c r="H252" s="16">
        <v>183</v>
      </c>
      <c r="I252" s="16">
        <v>192</v>
      </c>
      <c r="J252" s="16">
        <v>111</v>
      </c>
      <c r="K252" s="16">
        <v>108</v>
      </c>
      <c r="Q252" s="16">
        <v>37</v>
      </c>
    </row>
    <row r="253" spans="1:17" x14ac:dyDescent="0.2">
      <c r="A253" s="16" t="s">
        <v>342</v>
      </c>
      <c r="B253" s="16" t="s">
        <v>641</v>
      </c>
      <c r="C253" s="16">
        <v>498</v>
      </c>
      <c r="D253" s="16">
        <v>79</v>
      </c>
      <c r="E253" s="16">
        <v>73</v>
      </c>
      <c r="F253" s="16">
        <v>74</v>
      </c>
      <c r="G253" s="16">
        <v>92</v>
      </c>
      <c r="H253" s="16">
        <v>67</v>
      </c>
      <c r="I253" s="16">
        <v>96</v>
      </c>
      <c r="Q253" s="16">
        <v>17</v>
      </c>
    </row>
    <row r="254" spans="1:17" x14ac:dyDescent="0.2">
      <c r="A254" s="16" t="s">
        <v>343</v>
      </c>
      <c r="B254" s="16" t="s">
        <v>640</v>
      </c>
      <c r="C254" s="16">
        <v>394</v>
      </c>
      <c r="E254" s="16">
        <v>54</v>
      </c>
      <c r="F254" s="16">
        <v>82</v>
      </c>
      <c r="G254" s="16">
        <v>87</v>
      </c>
      <c r="H254" s="16">
        <v>93</v>
      </c>
      <c r="I254" s="16">
        <v>78</v>
      </c>
    </row>
    <row r="255" spans="1:17" x14ac:dyDescent="0.2">
      <c r="A255" s="16" t="s">
        <v>344</v>
      </c>
      <c r="B255" s="16" t="s">
        <v>891</v>
      </c>
      <c r="C255" s="16">
        <v>859</v>
      </c>
      <c r="D255" s="16">
        <v>97</v>
      </c>
      <c r="E255" s="16">
        <v>84</v>
      </c>
      <c r="F255" s="16">
        <v>86</v>
      </c>
      <c r="G255" s="16">
        <v>124</v>
      </c>
      <c r="H255" s="16">
        <v>80</v>
      </c>
      <c r="I255" s="16">
        <v>86</v>
      </c>
      <c r="J255" s="16">
        <v>108</v>
      </c>
      <c r="K255" s="16">
        <v>98</v>
      </c>
      <c r="L255" s="16">
        <v>76</v>
      </c>
      <c r="Q255" s="16">
        <v>20</v>
      </c>
    </row>
    <row r="256" spans="1:17" x14ac:dyDescent="0.2">
      <c r="A256" s="16" t="s">
        <v>345</v>
      </c>
      <c r="B256" s="16" t="s">
        <v>639</v>
      </c>
      <c r="C256" s="16">
        <v>1223</v>
      </c>
      <c r="D256" s="16">
        <v>154</v>
      </c>
      <c r="E256" s="16">
        <v>161</v>
      </c>
      <c r="F256" s="16">
        <v>205</v>
      </c>
      <c r="G256" s="16">
        <v>205</v>
      </c>
      <c r="H256" s="16">
        <v>212</v>
      </c>
      <c r="I256" s="16">
        <v>199</v>
      </c>
      <c r="Q256" s="16">
        <v>87</v>
      </c>
    </row>
    <row r="257" spans="1:17" x14ac:dyDescent="0.2">
      <c r="A257" s="16" t="s">
        <v>346</v>
      </c>
      <c r="B257" s="16" t="s">
        <v>9</v>
      </c>
      <c r="C257" s="16">
        <v>806</v>
      </c>
      <c r="D257" s="16">
        <v>60</v>
      </c>
      <c r="E257" s="16">
        <v>68</v>
      </c>
      <c r="F257" s="16">
        <v>77</v>
      </c>
      <c r="G257" s="16">
        <v>128</v>
      </c>
      <c r="H257" s="16">
        <v>134</v>
      </c>
      <c r="I257" s="16">
        <v>134</v>
      </c>
      <c r="J257" s="16">
        <v>78</v>
      </c>
      <c r="K257" s="16">
        <v>63</v>
      </c>
      <c r="L257" s="16">
        <v>62</v>
      </c>
      <c r="Q257" s="16">
        <v>2</v>
      </c>
    </row>
    <row r="258" spans="1:17" x14ac:dyDescent="0.2">
      <c r="A258" s="16" t="s">
        <v>347</v>
      </c>
      <c r="B258" s="16" t="s">
        <v>112</v>
      </c>
      <c r="C258" s="16">
        <v>638</v>
      </c>
      <c r="D258" s="16">
        <v>112</v>
      </c>
      <c r="E258" s="16">
        <v>121</v>
      </c>
      <c r="F258" s="16">
        <v>79</v>
      </c>
      <c r="G258" s="16">
        <v>110</v>
      </c>
      <c r="H258" s="16">
        <v>84</v>
      </c>
      <c r="I258" s="16">
        <v>112</v>
      </c>
      <c r="Q258" s="16">
        <v>20</v>
      </c>
    </row>
    <row r="259" spans="1:17" x14ac:dyDescent="0.2">
      <c r="A259" s="16" t="s">
        <v>348</v>
      </c>
      <c r="B259" s="16" t="s">
        <v>638</v>
      </c>
      <c r="C259" s="16">
        <v>844</v>
      </c>
      <c r="D259" s="16">
        <v>147</v>
      </c>
      <c r="E259" s="16">
        <v>147</v>
      </c>
      <c r="F259" s="16">
        <v>155</v>
      </c>
      <c r="G259" s="16">
        <v>117</v>
      </c>
      <c r="H259" s="16">
        <v>135</v>
      </c>
      <c r="I259" s="16">
        <v>111</v>
      </c>
      <c r="Q259" s="16">
        <v>32</v>
      </c>
    </row>
    <row r="260" spans="1:17" x14ac:dyDescent="0.2">
      <c r="A260" s="16" t="s">
        <v>349</v>
      </c>
      <c r="B260" s="16" t="s">
        <v>637</v>
      </c>
      <c r="C260" s="16">
        <v>486</v>
      </c>
      <c r="D260" s="16">
        <v>76</v>
      </c>
      <c r="E260" s="16">
        <v>74</v>
      </c>
      <c r="F260" s="16">
        <v>82</v>
      </c>
      <c r="G260" s="16">
        <v>75</v>
      </c>
      <c r="H260" s="16">
        <v>69</v>
      </c>
      <c r="I260" s="16">
        <v>78</v>
      </c>
      <c r="Q260" s="16">
        <v>32</v>
      </c>
    </row>
    <row r="261" spans="1:17" x14ac:dyDescent="0.2">
      <c r="A261" s="16" t="s">
        <v>350</v>
      </c>
      <c r="B261" s="16" t="s">
        <v>636</v>
      </c>
      <c r="C261" s="16">
        <v>846</v>
      </c>
      <c r="D261" s="16">
        <v>135</v>
      </c>
      <c r="E261" s="16">
        <v>109</v>
      </c>
      <c r="F261" s="16">
        <v>146</v>
      </c>
      <c r="G261" s="16">
        <v>143</v>
      </c>
      <c r="H261" s="16">
        <v>117</v>
      </c>
      <c r="I261" s="16">
        <v>141</v>
      </c>
      <c r="Q261" s="16">
        <v>55</v>
      </c>
    </row>
    <row r="262" spans="1:17" x14ac:dyDescent="0.2">
      <c r="A262" s="16" t="s">
        <v>351</v>
      </c>
      <c r="B262" s="16" t="s">
        <v>635</v>
      </c>
      <c r="C262" s="16">
        <v>1115</v>
      </c>
      <c r="D262" s="16">
        <v>70</v>
      </c>
      <c r="E262" s="16">
        <v>216</v>
      </c>
      <c r="F262" s="16">
        <v>212</v>
      </c>
      <c r="G262" s="16">
        <v>193</v>
      </c>
      <c r="H262" s="16">
        <v>200</v>
      </c>
      <c r="I262" s="16">
        <v>205</v>
      </c>
      <c r="Q262" s="16">
        <v>19</v>
      </c>
    </row>
    <row r="263" spans="1:17" x14ac:dyDescent="0.2">
      <c r="A263" s="16" t="s">
        <v>950</v>
      </c>
      <c r="B263" s="16" t="s">
        <v>951</v>
      </c>
      <c r="C263" s="16">
        <v>111</v>
      </c>
      <c r="D263" s="16">
        <v>47</v>
      </c>
      <c r="E263" s="16">
        <v>14</v>
      </c>
      <c r="F263" s="16">
        <v>18</v>
      </c>
      <c r="G263" s="16">
        <v>10</v>
      </c>
      <c r="H263" s="16">
        <v>10</v>
      </c>
      <c r="I263" s="16">
        <v>12</v>
      </c>
    </row>
    <row r="264" spans="1:17" x14ac:dyDescent="0.2">
      <c r="A264" s="16" t="s">
        <v>352</v>
      </c>
      <c r="B264" s="16" t="s">
        <v>634</v>
      </c>
      <c r="C264" s="16">
        <v>654</v>
      </c>
      <c r="D264" s="16">
        <v>114</v>
      </c>
      <c r="E264" s="16">
        <v>129</v>
      </c>
      <c r="F264" s="16">
        <v>97</v>
      </c>
      <c r="G264" s="16">
        <v>87</v>
      </c>
      <c r="H264" s="16">
        <v>102</v>
      </c>
      <c r="I264" s="16">
        <v>98</v>
      </c>
      <c r="Q264" s="16">
        <v>27</v>
      </c>
    </row>
    <row r="265" spans="1:17" x14ac:dyDescent="0.2">
      <c r="A265" s="16" t="s">
        <v>353</v>
      </c>
      <c r="B265" s="16" t="s">
        <v>633</v>
      </c>
      <c r="C265" s="16">
        <v>869</v>
      </c>
      <c r="D265" s="16">
        <v>124</v>
      </c>
      <c r="E265" s="16">
        <v>124</v>
      </c>
      <c r="F265" s="16">
        <v>149</v>
      </c>
      <c r="G265" s="16">
        <v>149</v>
      </c>
      <c r="H265" s="16">
        <v>124</v>
      </c>
      <c r="I265" s="16">
        <v>142</v>
      </c>
      <c r="Q265" s="16">
        <v>57</v>
      </c>
    </row>
    <row r="266" spans="1:17" x14ac:dyDescent="0.2">
      <c r="A266" s="16" t="s">
        <v>354</v>
      </c>
      <c r="B266" s="16" t="s">
        <v>632</v>
      </c>
      <c r="C266" s="16">
        <v>529</v>
      </c>
      <c r="D266" s="16">
        <v>79</v>
      </c>
      <c r="E266" s="16">
        <v>81</v>
      </c>
      <c r="F266" s="16">
        <v>81</v>
      </c>
      <c r="G266" s="16">
        <v>83</v>
      </c>
      <c r="H266" s="16">
        <v>113</v>
      </c>
      <c r="I266" s="16">
        <v>78</v>
      </c>
      <c r="Q266" s="16">
        <v>14</v>
      </c>
    </row>
    <row r="267" spans="1:17" x14ac:dyDescent="0.2">
      <c r="A267" s="16" t="s">
        <v>355</v>
      </c>
      <c r="B267" s="16" t="s">
        <v>631</v>
      </c>
      <c r="C267" s="16">
        <v>693</v>
      </c>
      <c r="D267" s="16">
        <v>108</v>
      </c>
      <c r="E267" s="16">
        <v>79</v>
      </c>
      <c r="F267" s="16">
        <v>91</v>
      </c>
      <c r="G267" s="16">
        <v>114</v>
      </c>
      <c r="H267" s="16">
        <v>105</v>
      </c>
      <c r="I267" s="16">
        <v>123</v>
      </c>
      <c r="Q267" s="16">
        <v>73</v>
      </c>
    </row>
    <row r="268" spans="1:17" x14ac:dyDescent="0.2">
      <c r="A268" s="16" t="s">
        <v>356</v>
      </c>
      <c r="B268" s="16" t="s">
        <v>630</v>
      </c>
      <c r="C268" s="16">
        <v>462</v>
      </c>
      <c r="D268" s="16">
        <v>61</v>
      </c>
      <c r="E268" s="16">
        <v>64</v>
      </c>
      <c r="F268" s="16">
        <v>64</v>
      </c>
      <c r="G268" s="16">
        <v>52</v>
      </c>
      <c r="H268" s="16">
        <v>50</v>
      </c>
      <c r="I268" s="16">
        <v>50</v>
      </c>
      <c r="Q268" s="16">
        <v>121</v>
      </c>
    </row>
    <row r="269" spans="1:17" x14ac:dyDescent="0.2">
      <c r="A269" s="16" t="s">
        <v>357</v>
      </c>
      <c r="B269" s="16" t="s">
        <v>629</v>
      </c>
      <c r="C269" s="16">
        <v>388</v>
      </c>
      <c r="D269" s="16">
        <v>83</v>
      </c>
      <c r="E269" s="16">
        <v>51</v>
      </c>
      <c r="F269" s="16">
        <v>66</v>
      </c>
      <c r="G269" s="16">
        <v>69</v>
      </c>
      <c r="H269" s="16">
        <v>52</v>
      </c>
      <c r="I269" s="16">
        <v>46</v>
      </c>
      <c r="Q269" s="16">
        <v>21</v>
      </c>
    </row>
    <row r="270" spans="1:17" x14ac:dyDescent="0.2">
      <c r="A270" s="16" t="s">
        <v>358</v>
      </c>
      <c r="B270" s="16" t="s">
        <v>628</v>
      </c>
      <c r="C270" s="16">
        <v>609</v>
      </c>
      <c r="D270" s="16">
        <v>83</v>
      </c>
      <c r="E270" s="16">
        <v>93</v>
      </c>
      <c r="F270" s="16">
        <v>92</v>
      </c>
      <c r="G270" s="16">
        <v>114</v>
      </c>
      <c r="H270" s="16">
        <v>101</v>
      </c>
      <c r="I270" s="16">
        <v>107</v>
      </c>
      <c r="Q270" s="16">
        <v>19</v>
      </c>
    </row>
    <row r="271" spans="1:17" x14ac:dyDescent="0.2">
      <c r="A271" s="16" t="s">
        <v>359</v>
      </c>
      <c r="B271" s="16" t="s">
        <v>627</v>
      </c>
      <c r="C271" s="16">
        <v>385</v>
      </c>
      <c r="D271" s="16">
        <v>46</v>
      </c>
      <c r="E271" s="16">
        <v>61</v>
      </c>
      <c r="F271" s="16">
        <v>58</v>
      </c>
      <c r="G271" s="16">
        <v>56</v>
      </c>
      <c r="H271" s="16">
        <v>61</v>
      </c>
      <c r="I271" s="16">
        <v>68</v>
      </c>
      <c r="Q271" s="16">
        <v>35</v>
      </c>
    </row>
    <row r="272" spans="1:17" x14ac:dyDescent="0.2">
      <c r="A272" s="16" t="s">
        <v>360</v>
      </c>
      <c r="B272" s="16" t="s">
        <v>113</v>
      </c>
      <c r="C272" s="16">
        <v>852</v>
      </c>
      <c r="D272" s="16">
        <v>74</v>
      </c>
      <c r="E272" s="16">
        <v>94</v>
      </c>
      <c r="F272" s="16">
        <v>91</v>
      </c>
      <c r="G272" s="16">
        <v>105</v>
      </c>
      <c r="H272" s="16">
        <v>117</v>
      </c>
      <c r="I272" s="16">
        <v>111</v>
      </c>
      <c r="J272" s="16">
        <v>80</v>
      </c>
      <c r="K272" s="16">
        <v>89</v>
      </c>
      <c r="L272" s="16">
        <v>72</v>
      </c>
      <c r="Q272" s="16">
        <v>19</v>
      </c>
    </row>
    <row r="273" spans="1:17" x14ac:dyDescent="0.2">
      <c r="A273" s="16" t="s">
        <v>361</v>
      </c>
      <c r="B273" s="16" t="s">
        <v>626</v>
      </c>
      <c r="C273" s="16">
        <v>723</v>
      </c>
      <c r="D273" s="16">
        <v>90</v>
      </c>
      <c r="E273" s="16">
        <v>96</v>
      </c>
      <c r="F273" s="16">
        <v>102</v>
      </c>
      <c r="G273" s="16">
        <v>117</v>
      </c>
      <c r="H273" s="16">
        <v>161</v>
      </c>
      <c r="I273" s="16">
        <v>112</v>
      </c>
      <c r="Q273" s="16">
        <v>45</v>
      </c>
    </row>
    <row r="274" spans="1:17" x14ac:dyDescent="0.2">
      <c r="A274" s="16" t="s">
        <v>362</v>
      </c>
      <c r="B274" s="16" t="s">
        <v>625</v>
      </c>
      <c r="C274" s="16">
        <v>682</v>
      </c>
      <c r="D274" s="16">
        <v>133</v>
      </c>
      <c r="E274" s="16">
        <v>137</v>
      </c>
      <c r="F274" s="16">
        <v>131</v>
      </c>
      <c r="G274" s="16">
        <v>107</v>
      </c>
      <c r="H274" s="16">
        <v>77</v>
      </c>
      <c r="I274" s="16">
        <v>77</v>
      </c>
      <c r="Q274" s="16">
        <v>20</v>
      </c>
    </row>
    <row r="275" spans="1:17" x14ac:dyDescent="0.2">
      <c r="A275" s="16" t="s">
        <v>363</v>
      </c>
      <c r="B275" s="16" t="s">
        <v>624</v>
      </c>
      <c r="C275" s="16">
        <v>258</v>
      </c>
      <c r="D275" s="16">
        <v>35</v>
      </c>
      <c r="E275" s="16">
        <v>56</v>
      </c>
      <c r="F275" s="16">
        <v>66</v>
      </c>
      <c r="G275" s="16">
        <v>36</v>
      </c>
      <c r="H275" s="16">
        <v>31</v>
      </c>
      <c r="I275" s="16">
        <v>34</v>
      </c>
    </row>
    <row r="276" spans="1:17" x14ac:dyDescent="0.2">
      <c r="A276" s="16" t="s">
        <v>364</v>
      </c>
      <c r="B276" s="16" t="s">
        <v>892</v>
      </c>
      <c r="C276" s="16">
        <v>440</v>
      </c>
      <c r="D276" s="16">
        <v>46</v>
      </c>
      <c r="E276" s="16">
        <v>51</v>
      </c>
      <c r="F276" s="16">
        <v>52</v>
      </c>
      <c r="G276" s="16">
        <v>83</v>
      </c>
      <c r="H276" s="16">
        <v>52</v>
      </c>
      <c r="I276" s="16">
        <v>48</v>
      </c>
      <c r="J276" s="16">
        <v>45</v>
      </c>
      <c r="K276" s="16">
        <v>43</v>
      </c>
      <c r="Q276" s="16">
        <v>20</v>
      </c>
    </row>
    <row r="277" spans="1:17" x14ac:dyDescent="0.2">
      <c r="A277" s="16" t="s">
        <v>365</v>
      </c>
      <c r="B277" s="16" t="s">
        <v>893</v>
      </c>
      <c r="C277" s="16">
        <v>529</v>
      </c>
      <c r="D277" s="16">
        <v>58</v>
      </c>
      <c r="E277" s="16">
        <v>53</v>
      </c>
      <c r="F277" s="16">
        <v>56</v>
      </c>
      <c r="G277" s="16">
        <v>61</v>
      </c>
      <c r="H277" s="16">
        <v>42</v>
      </c>
      <c r="I277" s="16">
        <v>58</v>
      </c>
      <c r="J277" s="16">
        <v>71</v>
      </c>
      <c r="K277" s="16">
        <v>60</v>
      </c>
      <c r="Q277" s="16">
        <v>70</v>
      </c>
    </row>
    <row r="278" spans="1:17" x14ac:dyDescent="0.2">
      <c r="A278" s="16" t="s">
        <v>366</v>
      </c>
      <c r="B278" s="16" t="s">
        <v>623</v>
      </c>
      <c r="C278" s="16">
        <v>242</v>
      </c>
      <c r="D278" s="16">
        <v>53</v>
      </c>
      <c r="E278" s="16">
        <v>38</v>
      </c>
      <c r="F278" s="16">
        <v>37</v>
      </c>
      <c r="G278" s="16">
        <v>38</v>
      </c>
      <c r="H278" s="16">
        <v>27</v>
      </c>
      <c r="I278" s="16">
        <v>31</v>
      </c>
      <c r="Q278" s="16">
        <v>18</v>
      </c>
    </row>
    <row r="279" spans="1:17" x14ac:dyDescent="0.2">
      <c r="A279" s="16" t="s">
        <v>367</v>
      </c>
      <c r="B279" s="16" t="s">
        <v>622</v>
      </c>
      <c r="C279" s="16">
        <v>644</v>
      </c>
      <c r="D279" s="16">
        <v>89</v>
      </c>
      <c r="E279" s="16">
        <v>79</v>
      </c>
      <c r="F279" s="16">
        <v>102</v>
      </c>
      <c r="G279" s="16">
        <v>116</v>
      </c>
      <c r="H279" s="16">
        <v>111</v>
      </c>
      <c r="I279" s="16">
        <v>110</v>
      </c>
      <c r="Q279" s="16">
        <v>37</v>
      </c>
    </row>
    <row r="280" spans="1:17" x14ac:dyDescent="0.2">
      <c r="A280" s="16" t="s">
        <v>368</v>
      </c>
      <c r="B280" s="16" t="s">
        <v>80</v>
      </c>
      <c r="C280" s="16">
        <v>1295</v>
      </c>
      <c r="D280" s="16">
        <v>124</v>
      </c>
      <c r="E280" s="16">
        <v>135</v>
      </c>
      <c r="F280" s="16">
        <v>119</v>
      </c>
      <c r="G280" s="16">
        <v>119</v>
      </c>
      <c r="H280" s="16">
        <v>128</v>
      </c>
      <c r="I280" s="16">
        <v>140</v>
      </c>
      <c r="J280" s="16">
        <v>152</v>
      </c>
      <c r="K280" s="16">
        <v>164</v>
      </c>
      <c r="L280" s="16">
        <v>175</v>
      </c>
      <c r="Q280" s="16">
        <v>39</v>
      </c>
    </row>
    <row r="281" spans="1:17" x14ac:dyDescent="0.2">
      <c r="A281" s="16" t="s">
        <v>369</v>
      </c>
      <c r="B281" s="16" t="s">
        <v>621</v>
      </c>
      <c r="C281" s="16">
        <v>363</v>
      </c>
      <c r="D281" s="16">
        <v>72</v>
      </c>
      <c r="E281" s="16">
        <v>50</v>
      </c>
      <c r="F281" s="16">
        <v>50</v>
      </c>
      <c r="G281" s="16">
        <v>59</v>
      </c>
      <c r="H281" s="16">
        <v>39</v>
      </c>
      <c r="I281" s="16">
        <v>32</v>
      </c>
      <c r="Q281" s="16">
        <v>61</v>
      </c>
    </row>
    <row r="282" spans="1:17" x14ac:dyDescent="0.2">
      <c r="A282" s="16" t="s">
        <v>370</v>
      </c>
      <c r="B282" s="16" t="s">
        <v>620</v>
      </c>
      <c r="C282" s="16">
        <v>738</v>
      </c>
      <c r="D282" s="16">
        <v>112</v>
      </c>
      <c r="E282" s="16">
        <v>125</v>
      </c>
      <c r="F282" s="16">
        <v>107</v>
      </c>
      <c r="G282" s="16">
        <v>116</v>
      </c>
      <c r="H282" s="16">
        <v>93</v>
      </c>
      <c r="I282" s="16">
        <v>97</v>
      </c>
      <c r="Q282" s="16">
        <v>88</v>
      </c>
    </row>
    <row r="283" spans="1:17" x14ac:dyDescent="0.2">
      <c r="A283" s="16" t="s">
        <v>371</v>
      </c>
      <c r="B283" s="16" t="s">
        <v>619</v>
      </c>
      <c r="C283" s="16">
        <v>742</v>
      </c>
      <c r="D283" s="16">
        <v>94</v>
      </c>
      <c r="E283" s="16">
        <v>120</v>
      </c>
      <c r="F283" s="16">
        <v>122</v>
      </c>
      <c r="G283" s="16">
        <v>123</v>
      </c>
      <c r="H283" s="16">
        <v>126</v>
      </c>
      <c r="I283" s="16">
        <v>148</v>
      </c>
      <c r="Q283" s="16">
        <v>9</v>
      </c>
    </row>
    <row r="284" spans="1:17" x14ac:dyDescent="0.2">
      <c r="A284" s="16" t="s">
        <v>372</v>
      </c>
      <c r="B284" s="16" t="s">
        <v>522</v>
      </c>
      <c r="C284" s="16">
        <v>1205</v>
      </c>
      <c r="J284" s="16">
        <v>409</v>
      </c>
      <c r="K284" s="16">
        <v>419</v>
      </c>
      <c r="L284" s="16">
        <v>377</v>
      </c>
    </row>
    <row r="285" spans="1:17" x14ac:dyDescent="0.2">
      <c r="A285" s="16" t="s">
        <v>894</v>
      </c>
      <c r="B285" s="16" t="s">
        <v>895</v>
      </c>
      <c r="C285" s="16">
        <v>19</v>
      </c>
      <c r="J285" s="16">
        <v>19</v>
      </c>
    </row>
    <row r="286" spans="1:17" x14ac:dyDescent="0.2">
      <c r="A286" s="16" t="s">
        <v>373</v>
      </c>
      <c r="B286" s="16" t="s">
        <v>21</v>
      </c>
      <c r="C286" s="16">
        <v>227</v>
      </c>
      <c r="J286" s="16">
        <v>86</v>
      </c>
      <c r="K286" s="16">
        <v>92</v>
      </c>
      <c r="L286" s="16">
        <v>49</v>
      </c>
    </row>
    <row r="287" spans="1:17" x14ac:dyDescent="0.2">
      <c r="A287" s="16" t="s">
        <v>896</v>
      </c>
      <c r="B287" s="16" t="s">
        <v>897</v>
      </c>
      <c r="C287" s="16">
        <v>95</v>
      </c>
      <c r="J287" s="16">
        <v>43</v>
      </c>
      <c r="K287" s="16">
        <v>36</v>
      </c>
      <c r="L287" s="16">
        <v>16</v>
      </c>
    </row>
    <row r="288" spans="1:17" x14ac:dyDescent="0.2">
      <c r="A288" s="16" t="s">
        <v>374</v>
      </c>
      <c r="B288" s="16" t="s">
        <v>618</v>
      </c>
      <c r="C288" s="16">
        <v>312</v>
      </c>
      <c r="J288" s="16">
        <v>112</v>
      </c>
      <c r="K288" s="16">
        <v>121</v>
      </c>
      <c r="L288" s="16">
        <v>79</v>
      </c>
    </row>
    <row r="289" spans="1:16" x14ac:dyDescent="0.2">
      <c r="A289" s="16" t="s">
        <v>375</v>
      </c>
      <c r="B289" s="16" t="s">
        <v>527</v>
      </c>
      <c r="C289" s="16">
        <v>94</v>
      </c>
      <c r="J289" s="16">
        <v>29</v>
      </c>
      <c r="K289" s="16">
        <v>35</v>
      </c>
      <c r="L289" s="16">
        <v>30</v>
      </c>
    </row>
    <row r="290" spans="1:16" x14ac:dyDescent="0.2">
      <c r="A290" s="16" t="s">
        <v>376</v>
      </c>
      <c r="B290" s="16" t="s">
        <v>529</v>
      </c>
      <c r="C290" s="16">
        <v>324</v>
      </c>
      <c r="J290" s="16">
        <v>90</v>
      </c>
      <c r="K290" s="16">
        <v>115</v>
      </c>
      <c r="L290" s="16">
        <v>119</v>
      </c>
    </row>
    <row r="291" spans="1:16" x14ac:dyDescent="0.2">
      <c r="A291" s="16" t="s">
        <v>377</v>
      </c>
      <c r="B291" s="16" t="s">
        <v>518</v>
      </c>
      <c r="C291" s="16">
        <v>365</v>
      </c>
      <c r="J291" s="16">
        <v>132</v>
      </c>
      <c r="K291" s="16">
        <v>123</v>
      </c>
      <c r="L291" s="16">
        <v>110</v>
      </c>
    </row>
    <row r="292" spans="1:16" x14ac:dyDescent="0.2">
      <c r="A292" s="16" t="s">
        <v>378</v>
      </c>
      <c r="B292" s="16" t="s">
        <v>22</v>
      </c>
      <c r="C292" s="16">
        <v>576</v>
      </c>
      <c r="J292" s="16">
        <v>168</v>
      </c>
      <c r="K292" s="16">
        <v>189</v>
      </c>
      <c r="L292" s="16">
        <v>219</v>
      </c>
    </row>
    <row r="293" spans="1:16" x14ac:dyDescent="0.2">
      <c r="A293" s="16" t="s">
        <v>379</v>
      </c>
      <c r="B293" s="16" t="s">
        <v>114</v>
      </c>
      <c r="C293" s="16">
        <v>1438</v>
      </c>
      <c r="J293" s="16">
        <v>462</v>
      </c>
      <c r="K293" s="16">
        <v>502</v>
      </c>
      <c r="L293" s="16">
        <v>474</v>
      </c>
    </row>
    <row r="294" spans="1:16" x14ac:dyDescent="0.2">
      <c r="A294" s="16" t="s">
        <v>617</v>
      </c>
      <c r="B294" s="16" t="s">
        <v>550</v>
      </c>
      <c r="C294" s="16">
        <v>131</v>
      </c>
      <c r="J294" s="16">
        <v>44</v>
      </c>
      <c r="K294" s="16">
        <v>42</v>
      </c>
      <c r="L294" s="16">
        <v>45</v>
      </c>
    </row>
    <row r="295" spans="1:16" x14ac:dyDescent="0.2">
      <c r="A295" s="16" t="s">
        <v>380</v>
      </c>
      <c r="B295" s="16" t="s">
        <v>833</v>
      </c>
      <c r="C295" s="16">
        <v>604</v>
      </c>
      <c r="J295" s="16">
        <v>197</v>
      </c>
      <c r="K295" s="16">
        <v>207</v>
      </c>
      <c r="L295" s="16">
        <v>200</v>
      </c>
    </row>
    <row r="296" spans="1:16" x14ac:dyDescent="0.2">
      <c r="A296" s="16" t="s">
        <v>381</v>
      </c>
      <c r="B296" s="16" t="s">
        <v>2</v>
      </c>
      <c r="C296" s="16">
        <v>1263</v>
      </c>
      <c r="J296" s="16">
        <v>421</v>
      </c>
      <c r="K296" s="16">
        <v>394</v>
      </c>
      <c r="L296" s="16">
        <v>448</v>
      </c>
    </row>
    <row r="297" spans="1:16" x14ac:dyDescent="0.2">
      <c r="A297" s="16" t="s">
        <v>382</v>
      </c>
      <c r="B297" s="16" t="s">
        <v>616</v>
      </c>
      <c r="C297" s="16">
        <v>686</v>
      </c>
      <c r="J297" s="16">
        <v>191</v>
      </c>
      <c r="K297" s="16">
        <v>207</v>
      </c>
      <c r="L297" s="16">
        <v>288</v>
      </c>
    </row>
    <row r="298" spans="1:16" x14ac:dyDescent="0.2">
      <c r="A298" s="16" t="s">
        <v>383</v>
      </c>
      <c r="B298" s="16" t="s">
        <v>92</v>
      </c>
      <c r="C298" s="16">
        <v>1004</v>
      </c>
      <c r="J298" s="16">
        <v>305</v>
      </c>
      <c r="K298" s="16">
        <v>349</v>
      </c>
      <c r="L298" s="16">
        <v>350</v>
      </c>
    </row>
    <row r="299" spans="1:16" x14ac:dyDescent="0.2">
      <c r="A299" s="16" t="s">
        <v>384</v>
      </c>
      <c r="B299" s="16" t="s">
        <v>615</v>
      </c>
      <c r="C299" s="16">
        <v>459</v>
      </c>
      <c r="J299" s="16">
        <v>162</v>
      </c>
      <c r="K299" s="16">
        <v>146</v>
      </c>
      <c r="L299" s="16">
        <v>151</v>
      </c>
    </row>
    <row r="300" spans="1:16" x14ac:dyDescent="0.2">
      <c r="A300" s="16" t="s">
        <v>385</v>
      </c>
      <c r="B300" s="16" t="s">
        <v>614</v>
      </c>
      <c r="C300" s="16">
        <v>1146</v>
      </c>
      <c r="J300" s="16">
        <v>330</v>
      </c>
      <c r="K300" s="16">
        <v>465</v>
      </c>
      <c r="L300" s="16">
        <v>351</v>
      </c>
    </row>
    <row r="301" spans="1:16" x14ac:dyDescent="0.2">
      <c r="A301" s="16" t="s">
        <v>386</v>
      </c>
      <c r="B301" s="16" t="s">
        <v>23</v>
      </c>
      <c r="C301" s="16">
        <v>757</v>
      </c>
      <c r="J301" s="16">
        <v>310</v>
      </c>
      <c r="K301" s="16">
        <v>221</v>
      </c>
      <c r="L301" s="16">
        <v>226</v>
      </c>
    </row>
    <row r="302" spans="1:16" x14ac:dyDescent="0.2">
      <c r="A302" s="16" t="s">
        <v>387</v>
      </c>
      <c r="B302" s="16" t="s">
        <v>530</v>
      </c>
      <c r="C302" s="16">
        <v>629</v>
      </c>
      <c r="J302" s="16">
        <v>211</v>
      </c>
      <c r="K302" s="16">
        <v>210</v>
      </c>
      <c r="L302" s="16">
        <v>208</v>
      </c>
    </row>
    <row r="303" spans="1:16" x14ac:dyDescent="0.2">
      <c r="A303" s="16" t="s">
        <v>388</v>
      </c>
      <c r="B303" s="16" t="s">
        <v>512</v>
      </c>
      <c r="C303" s="16">
        <v>558</v>
      </c>
      <c r="J303" s="16">
        <v>85</v>
      </c>
      <c r="K303" s="16">
        <v>84</v>
      </c>
      <c r="L303" s="16">
        <v>83</v>
      </c>
      <c r="M303" s="16">
        <v>78</v>
      </c>
      <c r="N303" s="16">
        <v>94</v>
      </c>
      <c r="O303" s="16">
        <v>67</v>
      </c>
      <c r="P303" s="16">
        <v>67</v>
      </c>
    </row>
    <row r="304" spans="1:16" x14ac:dyDescent="0.2">
      <c r="A304" s="16" t="s">
        <v>389</v>
      </c>
      <c r="B304" s="16" t="s">
        <v>10</v>
      </c>
      <c r="C304" s="16">
        <v>566</v>
      </c>
      <c r="J304" s="16">
        <v>135</v>
      </c>
      <c r="K304" s="16">
        <v>185</v>
      </c>
      <c r="L304" s="16">
        <v>246</v>
      </c>
    </row>
    <row r="305" spans="1:17" x14ac:dyDescent="0.2">
      <c r="A305" s="16" t="s">
        <v>390</v>
      </c>
      <c r="B305" s="16" t="s">
        <v>533</v>
      </c>
      <c r="C305" s="16">
        <v>274</v>
      </c>
      <c r="J305" s="16">
        <v>104</v>
      </c>
      <c r="K305" s="16">
        <v>92</v>
      </c>
      <c r="L305" s="16">
        <v>78</v>
      </c>
    </row>
    <row r="306" spans="1:17" x14ac:dyDescent="0.2">
      <c r="A306" s="16" t="s">
        <v>391</v>
      </c>
      <c r="B306" s="16" t="s">
        <v>898</v>
      </c>
      <c r="C306" s="16">
        <v>40</v>
      </c>
      <c r="J306" s="16">
        <v>28</v>
      </c>
      <c r="K306" s="16">
        <v>9</v>
      </c>
      <c r="L306" s="16">
        <v>3</v>
      </c>
    </row>
    <row r="307" spans="1:17" x14ac:dyDescent="0.2">
      <c r="A307" s="16" t="s">
        <v>613</v>
      </c>
      <c r="B307" s="16" t="s">
        <v>817</v>
      </c>
      <c r="C307" s="16">
        <v>251</v>
      </c>
      <c r="J307" s="16">
        <v>75</v>
      </c>
      <c r="K307" s="16">
        <v>87</v>
      </c>
      <c r="L307" s="16">
        <v>89</v>
      </c>
    </row>
    <row r="308" spans="1:17" x14ac:dyDescent="0.2">
      <c r="A308" s="16" t="s">
        <v>392</v>
      </c>
      <c r="B308" s="16" t="s">
        <v>531</v>
      </c>
      <c r="C308" s="16">
        <v>130</v>
      </c>
      <c r="J308" s="16">
        <v>41</v>
      </c>
      <c r="K308" s="16">
        <v>42</v>
      </c>
      <c r="L308" s="16">
        <v>47</v>
      </c>
    </row>
    <row r="309" spans="1:17" x14ac:dyDescent="0.2">
      <c r="A309" s="16" t="s">
        <v>393</v>
      </c>
      <c r="B309" s="16" t="s">
        <v>539</v>
      </c>
      <c r="C309" s="16">
        <v>296</v>
      </c>
      <c r="J309" s="16">
        <v>108</v>
      </c>
      <c r="K309" s="16">
        <v>94</v>
      </c>
      <c r="L309" s="16">
        <v>94</v>
      </c>
    </row>
    <row r="310" spans="1:17" x14ac:dyDescent="0.2">
      <c r="A310" s="16" t="s">
        <v>394</v>
      </c>
      <c r="B310" s="16" t="s">
        <v>546</v>
      </c>
      <c r="C310" s="16">
        <v>141</v>
      </c>
      <c r="J310" s="16">
        <v>46</v>
      </c>
      <c r="K310" s="16">
        <v>64</v>
      </c>
      <c r="L310" s="16">
        <v>31</v>
      </c>
    </row>
    <row r="311" spans="1:17" x14ac:dyDescent="0.2">
      <c r="A311" s="16" t="s">
        <v>395</v>
      </c>
      <c r="B311" s="16" t="s">
        <v>24</v>
      </c>
      <c r="C311" s="16">
        <v>593</v>
      </c>
      <c r="J311" s="16">
        <v>176</v>
      </c>
      <c r="K311" s="16">
        <v>205</v>
      </c>
      <c r="L311" s="16">
        <v>212</v>
      </c>
    </row>
    <row r="312" spans="1:17" x14ac:dyDescent="0.2">
      <c r="A312" s="16" t="s">
        <v>396</v>
      </c>
      <c r="B312" s="16" t="s">
        <v>81</v>
      </c>
      <c r="C312" s="16">
        <v>1288</v>
      </c>
      <c r="J312" s="16">
        <v>326</v>
      </c>
      <c r="K312" s="16">
        <v>408</v>
      </c>
      <c r="L312" s="16">
        <v>546</v>
      </c>
      <c r="Q312" s="16">
        <v>8</v>
      </c>
    </row>
    <row r="313" spans="1:17" x14ac:dyDescent="0.2">
      <c r="A313" s="16" t="s">
        <v>612</v>
      </c>
      <c r="B313" s="16" t="s">
        <v>899</v>
      </c>
      <c r="C313" s="16">
        <v>131</v>
      </c>
      <c r="J313" s="16">
        <v>40</v>
      </c>
      <c r="K313" s="16">
        <v>50</v>
      </c>
      <c r="L313" s="16">
        <v>41</v>
      </c>
    </row>
    <row r="314" spans="1:17" x14ac:dyDescent="0.2">
      <c r="A314" s="16" t="s">
        <v>397</v>
      </c>
      <c r="B314" s="16" t="s">
        <v>611</v>
      </c>
      <c r="C314" s="16">
        <v>321</v>
      </c>
      <c r="J314" s="16">
        <v>100</v>
      </c>
      <c r="K314" s="16">
        <v>100</v>
      </c>
      <c r="L314" s="16">
        <v>121</v>
      </c>
    </row>
    <row r="315" spans="1:17" x14ac:dyDescent="0.2">
      <c r="A315" s="16" t="s">
        <v>398</v>
      </c>
      <c r="B315" s="16" t="s">
        <v>25</v>
      </c>
      <c r="C315" s="16">
        <v>543</v>
      </c>
      <c r="J315" s="16">
        <v>160</v>
      </c>
      <c r="K315" s="16">
        <v>142</v>
      </c>
      <c r="L315" s="16">
        <v>241</v>
      </c>
    </row>
    <row r="316" spans="1:17" x14ac:dyDescent="0.2">
      <c r="A316" s="16" t="s">
        <v>399</v>
      </c>
      <c r="B316" s="16" t="s">
        <v>610</v>
      </c>
      <c r="C316" s="16">
        <v>501</v>
      </c>
      <c r="J316" s="16">
        <v>169</v>
      </c>
      <c r="K316" s="16">
        <v>190</v>
      </c>
      <c r="L316" s="16">
        <v>142</v>
      </c>
    </row>
    <row r="317" spans="1:17" x14ac:dyDescent="0.2">
      <c r="A317" s="16" t="s">
        <v>400</v>
      </c>
      <c r="B317" s="16" t="s">
        <v>609</v>
      </c>
      <c r="C317" s="16">
        <v>978</v>
      </c>
      <c r="J317" s="16">
        <v>367</v>
      </c>
      <c r="K317" s="16">
        <v>308</v>
      </c>
      <c r="L317" s="16">
        <v>303</v>
      </c>
    </row>
    <row r="318" spans="1:17" x14ac:dyDescent="0.2">
      <c r="A318" s="16" t="s">
        <v>401</v>
      </c>
      <c r="B318" s="16" t="s">
        <v>1469</v>
      </c>
      <c r="C318" s="16">
        <v>699</v>
      </c>
      <c r="J318" s="16">
        <v>16</v>
      </c>
      <c r="K318" s="16">
        <v>327</v>
      </c>
      <c r="L318" s="16">
        <v>275</v>
      </c>
      <c r="M318" s="16">
        <v>81</v>
      </c>
    </row>
    <row r="319" spans="1:17" x14ac:dyDescent="0.2">
      <c r="A319" s="16" t="s">
        <v>952</v>
      </c>
      <c r="B319" s="16" t="s">
        <v>953</v>
      </c>
      <c r="C319" s="16">
        <v>37</v>
      </c>
      <c r="J319" s="16">
        <v>16</v>
      </c>
      <c r="K319" s="16">
        <v>14</v>
      </c>
      <c r="L319" s="16">
        <v>7</v>
      </c>
    </row>
    <row r="320" spans="1:17" x14ac:dyDescent="0.2">
      <c r="A320" s="16" t="s">
        <v>954</v>
      </c>
      <c r="B320" s="16" t="s">
        <v>955</v>
      </c>
      <c r="C320" s="16">
        <v>95</v>
      </c>
      <c r="J320" s="16">
        <v>95</v>
      </c>
    </row>
    <row r="321" spans="1:17" x14ac:dyDescent="0.2">
      <c r="A321" s="16" t="s">
        <v>402</v>
      </c>
      <c r="B321" s="16" t="s">
        <v>115</v>
      </c>
      <c r="C321" s="16">
        <v>942</v>
      </c>
      <c r="J321" s="16">
        <v>258</v>
      </c>
      <c r="K321" s="16">
        <v>324</v>
      </c>
      <c r="L321" s="16">
        <v>360</v>
      </c>
    </row>
    <row r="322" spans="1:17" x14ac:dyDescent="0.2">
      <c r="A322" s="16" t="s">
        <v>403</v>
      </c>
      <c r="B322" s="16" t="s">
        <v>1470</v>
      </c>
      <c r="C322" s="16">
        <v>978</v>
      </c>
      <c r="J322" s="16">
        <v>445</v>
      </c>
      <c r="K322" s="16">
        <v>264</v>
      </c>
      <c r="L322" s="16">
        <v>269</v>
      </c>
    </row>
    <row r="323" spans="1:17" x14ac:dyDescent="0.2">
      <c r="A323" s="16" t="s">
        <v>404</v>
      </c>
      <c r="B323" s="16" t="s">
        <v>26</v>
      </c>
      <c r="C323" s="16">
        <v>692</v>
      </c>
      <c r="J323" s="16">
        <v>205</v>
      </c>
      <c r="K323" s="16">
        <v>220</v>
      </c>
      <c r="L323" s="16">
        <v>267</v>
      </c>
    </row>
    <row r="324" spans="1:17" x14ac:dyDescent="0.2">
      <c r="A324" s="16" t="s">
        <v>405</v>
      </c>
      <c r="B324" s="16" t="s">
        <v>11</v>
      </c>
      <c r="C324" s="16">
        <v>261</v>
      </c>
      <c r="K324" s="16">
        <v>137</v>
      </c>
      <c r="L324" s="16">
        <v>124</v>
      </c>
    </row>
    <row r="325" spans="1:17" x14ac:dyDescent="0.2">
      <c r="A325" s="16" t="s">
        <v>1473</v>
      </c>
      <c r="B325" s="16" t="s">
        <v>1474</v>
      </c>
      <c r="C325" s="16">
        <v>219</v>
      </c>
      <c r="L325" s="16">
        <v>219</v>
      </c>
    </row>
    <row r="326" spans="1:17" x14ac:dyDescent="0.2">
      <c r="A326" s="16" t="s">
        <v>406</v>
      </c>
      <c r="B326" s="16" t="s">
        <v>116</v>
      </c>
      <c r="C326" s="16">
        <v>693</v>
      </c>
      <c r="J326" s="16">
        <v>144</v>
      </c>
      <c r="K326" s="16">
        <v>246</v>
      </c>
      <c r="L326" s="16">
        <v>303</v>
      </c>
    </row>
    <row r="327" spans="1:17" x14ac:dyDescent="0.2">
      <c r="A327" s="16" t="s">
        <v>407</v>
      </c>
      <c r="B327" s="16" t="s">
        <v>27</v>
      </c>
      <c r="C327" s="16">
        <v>1132</v>
      </c>
      <c r="J327" s="16">
        <v>356</v>
      </c>
      <c r="K327" s="16">
        <v>387</v>
      </c>
      <c r="L327" s="16">
        <v>389</v>
      </c>
    </row>
    <row r="328" spans="1:17" s="14" customFormat="1" x14ac:dyDescent="0.2">
      <c r="A328" s="16" t="s">
        <v>408</v>
      </c>
      <c r="B328" s="16" t="s">
        <v>28</v>
      </c>
      <c r="C328" s="16">
        <v>1175</v>
      </c>
      <c r="D328" s="16"/>
      <c r="E328" s="16"/>
      <c r="F328" s="16"/>
      <c r="G328" s="16"/>
      <c r="H328" s="16"/>
      <c r="I328" s="16"/>
      <c r="J328" s="16">
        <v>410</v>
      </c>
      <c r="K328" s="16">
        <v>375</v>
      </c>
      <c r="L328" s="16">
        <v>390</v>
      </c>
      <c r="M328" s="16"/>
      <c r="N328" s="16"/>
      <c r="O328" s="16"/>
      <c r="P328" s="16"/>
      <c r="Q328" s="16"/>
    </row>
    <row r="329" spans="1:17" x14ac:dyDescent="0.2">
      <c r="A329" s="16" t="s">
        <v>409</v>
      </c>
      <c r="B329" s="16" t="s">
        <v>29</v>
      </c>
      <c r="C329" s="16">
        <v>1158</v>
      </c>
      <c r="J329" s="16">
        <v>379</v>
      </c>
      <c r="K329" s="16">
        <v>381</v>
      </c>
      <c r="L329" s="16">
        <v>398</v>
      </c>
    </row>
    <row r="330" spans="1:17" x14ac:dyDescent="0.2">
      <c r="A330" s="16" t="s">
        <v>410</v>
      </c>
      <c r="B330" s="16" t="s">
        <v>30</v>
      </c>
      <c r="C330" s="16">
        <v>817</v>
      </c>
      <c r="J330" s="16">
        <v>262</v>
      </c>
      <c r="K330" s="16">
        <v>272</v>
      </c>
      <c r="L330" s="16">
        <v>283</v>
      </c>
    </row>
    <row r="331" spans="1:17" x14ac:dyDescent="0.2">
      <c r="A331" s="16" t="s">
        <v>411</v>
      </c>
      <c r="B331" s="16" t="s">
        <v>31</v>
      </c>
      <c r="C331" s="16">
        <v>1237</v>
      </c>
      <c r="J331" s="16">
        <v>419</v>
      </c>
      <c r="K331" s="16">
        <v>423</v>
      </c>
      <c r="L331" s="16">
        <v>395</v>
      </c>
    </row>
    <row r="332" spans="1:17" x14ac:dyDescent="0.2">
      <c r="A332" s="16" t="s">
        <v>412</v>
      </c>
      <c r="B332" s="16" t="s">
        <v>32</v>
      </c>
      <c r="C332" s="16">
        <v>574</v>
      </c>
      <c r="J332" s="16">
        <v>199</v>
      </c>
      <c r="K332" s="16">
        <v>175</v>
      </c>
      <c r="L332" s="16">
        <v>200</v>
      </c>
    </row>
    <row r="333" spans="1:17" x14ac:dyDescent="0.2">
      <c r="A333" s="16" t="s">
        <v>413</v>
      </c>
      <c r="B333" s="16" t="s">
        <v>53</v>
      </c>
      <c r="C333" s="16">
        <v>335</v>
      </c>
      <c r="J333" s="16">
        <v>68</v>
      </c>
      <c r="K333" s="16">
        <v>131</v>
      </c>
      <c r="L333" s="16">
        <v>136</v>
      </c>
    </row>
    <row r="334" spans="1:17" x14ac:dyDescent="0.2">
      <c r="A334" s="16" t="s">
        <v>414</v>
      </c>
      <c r="B334" s="16" t="s">
        <v>12</v>
      </c>
      <c r="C334" s="16">
        <v>1278</v>
      </c>
      <c r="J334" s="16">
        <v>397</v>
      </c>
      <c r="K334" s="16">
        <v>432</v>
      </c>
      <c r="L334" s="16">
        <v>449</v>
      </c>
    </row>
    <row r="335" spans="1:17" x14ac:dyDescent="0.2">
      <c r="A335" s="16" t="s">
        <v>415</v>
      </c>
      <c r="B335" s="16" t="s">
        <v>33</v>
      </c>
      <c r="C335" s="16">
        <v>1224</v>
      </c>
      <c r="J335" s="16">
        <v>366</v>
      </c>
      <c r="K335" s="16">
        <v>419</v>
      </c>
      <c r="L335" s="16">
        <v>439</v>
      </c>
    </row>
    <row r="336" spans="1:17" x14ac:dyDescent="0.2">
      <c r="A336" s="16" t="s">
        <v>416</v>
      </c>
      <c r="B336" s="16" t="s">
        <v>34</v>
      </c>
      <c r="C336" s="16">
        <v>687</v>
      </c>
      <c r="J336" s="16">
        <v>229</v>
      </c>
      <c r="K336" s="16">
        <v>219</v>
      </c>
      <c r="L336" s="16">
        <v>239</v>
      </c>
    </row>
    <row r="337" spans="1:17" x14ac:dyDescent="0.2">
      <c r="A337" s="16" t="s">
        <v>417</v>
      </c>
      <c r="B337" s="16" t="s">
        <v>117</v>
      </c>
      <c r="C337" s="16">
        <v>569</v>
      </c>
      <c r="J337" s="16">
        <v>186</v>
      </c>
      <c r="K337" s="16">
        <v>182</v>
      </c>
      <c r="L337" s="16">
        <v>201</v>
      </c>
    </row>
    <row r="338" spans="1:17" x14ac:dyDescent="0.2">
      <c r="A338" s="16" t="s">
        <v>418</v>
      </c>
      <c r="B338" s="16" t="s">
        <v>3</v>
      </c>
      <c r="C338" s="16">
        <v>517</v>
      </c>
      <c r="J338" s="16">
        <v>154</v>
      </c>
      <c r="K338" s="16">
        <v>163</v>
      </c>
      <c r="L338" s="16">
        <v>200</v>
      </c>
    </row>
    <row r="339" spans="1:17" x14ac:dyDescent="0.2">
      <c r="A339" s="16" t="s">
        <v>419</v>
      </c>
      <c r="B339" s="16" t="s">
        <v>35</v>
      </c>
      <c r="C339" s="16">
        <v>707</v>
      </c>
      <c r="J339" s="16">
        <v>241</v>
      </c>
      <c r="K339" s="16">
        <v>223</v>
      </c>
      <c r="L339" s="16">
        <v>243</v>
      </c>
    </row>
    <row r="340" spans="1:17" x14ac:dyDescent="0.2">
      <c r="A340" s="16" t="s">
        <v>1475</v>
      </c>
      <c r="B340" s="16" t="s">
        <v>1476</v>
      </c>
      <c r="C340" s="16">
        <v>216</v>
      </c>
      <c r="L340" s="16">
        <v>216</v>
      </c>
    </row>
    <row r="341" spans="1:17" x14ac:dyDescent="0.2">
      <c r="A341" s="16" t="s">
        <v>1477</v>
      </c>
      <c r="B341" s="16" t="s">
        <v>1478</v>
      </c>
      <c r="C341" s="16">
        <v>157</v>
      </c>
      <c r="K341" s="16">
        <v>2</v>
      </c>
      <c r="L341" s="16">
        <v>155</v>
      </c>
    </row>
    <row r="342" spans="1:17" x14ac:dyDescent="0.2">
      <c r="A342" s="16" t="s">
        <v>420</v>
      </c>
      <c r="B342" s="16" t="s">
        <v>523</v>
      </c>
      <c r="C342" s="16">
        <v>794</v>
      </c>
      <c r="J342" s="16">
        <v>277</v>
      </c>
      <c r="K342" s="16">
        <v>246</v>
      </c>
      <c r="L342" s="16">
        <v>271</v>
      </c>
    </row>
    <row r="343" spans="1:17" x14ac:dyDescent="0.2">
      <c r="A343" s="16" t="s">
        <v>421</v>
      </c>
      <c r="B343" s="16" t="s">
        <v>36</v>
      </c>
      <c r="C343" s="16">
        <v>313</v>
      </c>
      <c r="K343" s="16">
        <v>148</v>
      </c>
      <c r="L343" s="16">
        <v>165</v>
      </c>
    </row>
    <row r="344" spans="1:17" x14ac:dyDescent="0.2">
      <c r="A344" s="16" t="s">
        <v>422</v>
      </c>
      <c r="B344" s="16" t="s">
        <v>37</v>
      </c>
      <c r="C344" s="16">
        <v>854</v>
      </c>
      <c r="J344" s="16">
        <v>274</v>
      </c>
      <c r="K344" s="16">
        <v>296</v>
      </c>
      <c r="L344" s="16">
        <v>284</v>
      </c>
    </row>
    <row r="345" spans="1:17" x14ac:dyDescent="0.2">
      <c r="A345" s="16" t="s">
        <v>423</v>
      </c>
      <c r="B345" s="16" t="s">
        <v>38</v>
      </c>
      <c r="C345" s="16">
        <v>1536</v>
      </c>
      <c r="J345" s="16">
        <v>481</v>
      </c>
      <c r="K345" s="16">
        <v>520</v>
      </c>
      <c r="L345" s="16">
        <v>535</v>
      </c>
    </row>
    <row r="346" spans="1:17" s="15" customFormat="1" x14ac:dyDescent="0.2">
      <c r="A346" s="16" t="s">
        <v>424</v>
      </c>
      <c r="B346" s="16" t="s">
        <v>54</v>
      </c>
      <c r="C346" s="16">
        <v>1101</v>
      </c>
      <c r="D346" s="16"/>
      <c r="E346" s="16"/>
      <c r="F346" s="16"/>
      <c r="G346" s="16"/>
      <c r="H346" s="16"/>
      <c r="I346" s="16"/>
      <c r="J346" s="16">
        <v>369</v>
      </c>
      <c r="K346" s="16">
        <v>359</v>
      </c>
      <c r="L346" s="16">
        <v>373</v>
      </c>
      <c r="M346" s="16"/>
      <c r="N346" s="16"/>
      <c r="O346" s="16"/>
      <c r="P346" s="16"/>
      <c r="Q346" s="16"/>
    </row>
    <row r="347" spans="1:17" x14ac:dyDescent="0.2">
      <c r="A347" s="16" t="s">
        <v>425</v>
      </c>
      <c r="B347" s="16" t="s">
        <v>39</v>
      </c>
      <c r="C347" s="16">
        <v>812</v>
      </c>
      <c r="J347" s="16">
        <v>322</v>
      </c>
      <c r="K347" s="16">
        <v>237</v>
      </c>
      <c r="L347" s="16">
        <v>253</v>
      </c>
    </row>
    <row r="348" spans="1:17" x14ac:dyDescent="0.2">
      <c r="A348" s="16" t="s">
        <v>426</v>
      </c>
      <c r="B348" s="16" t="s">
        <v>40</v>
      </c>
      <c r="C348" s="16">
        <v>746</v>
      </c>
      <c r="J348" s="16">
        <v>293</v>
      </c>
      <c r="K348" s="16">
        <v>252</v>
      </c>
      <c r="L348" s="16">
        <v>201</v>
      </c>
    </row>
    <row r="349" spans="1:17" x14ac:dyDescent="0.2">
      <c r="A349" s="16" t="s">
        <v>427</v>
      </c>
      <c r="B349" s="16" t="s">
        <v>118</v>
      </c>
      <c r="C349" s="16">
        <v>1313</v>
      </c>
      <c r="J349" s="16">
        <v>396</v>
      </c>
      <c r="K349" s="16">
        <v>460</v>
      </c>
      <c r="L349" s="16">
        <v>457</v>
      </c>
    </row>
    <row r="350" spans="1:17" x14ac:dyDescent="0.2">
      <c r="A350" s="16" t="s">
        <v>428</v>
      </c>
      <c r="B350" s="16" t="s">
        <v>41</v>
      </c>
      <c r="C350" s="16">
        <v>930</v>
      </c>
      <c r="J350" s="16">
        <v>267</v>
      </c>
      <c r="K350" s="16">
        <v>347</v>
      </c>
      <c r="L350" s="16">
        <v>316</v>
      </c>
    </row>
    <row r="351" spans="1:17" x14ac:dyDescent="0.2">
      <c r="A351" s="16" t="s">
        <v>429</v>
      </c>
      <c r="B351" s="16" t="s">
        <v>42</v>
      </c>
      <c r="C351" s="16">
        <v>1228</v>
      </c>
      <c r="J351" s="16">
        <v>384</v>
      </c>
      <c r="K351" s="16">
        <v>438</v>
      </c>
      <c r="L351" s="16">
        <v>406</v>
      </c>
    </row>
    <row r="352" spans="1:17" x14ac:dyDescent="0.2">
      <c r="A352" s="16" t="s">
        <v>430</v>
      </c>
      <c r="B352" s="16" t="s">
        <v>43</v>
      </c>
      <c r="C352" s="16">
        <v>1113</v>
      </c>
      <c r="J352" s="16">
        <v>337</v>
      </c>
      <c r="K352" s="16">
        <v>380</v>
      </c>
      <c r="L352" s="16">
        <v>396</v>
      </c>
    </row>
    <row r="353" spans="1:16" x14ac:dyDescent="0.2">
      <c r="A353" s="16" t="s">
        <v>431</v>
      </c>
      <c r="B353" s="16" t="s">
        <v>44</v>
      </c>
      <c r="C353" s="16">
        <v>207</v>
      </c>
      <c r="K353" s="16">
        <v>106</v>
      </c>
      <c r="L353" s="16">
        <v>101</v>
      </c>
    </row>
    <row r="354" spans="1:16" x14ac:dyDescent="0.2">
      <c r="A354" s="16" t="s">
        <v>432</v>
      </c>
      <c r="B354" s="16" t="s">
        <v>45</v>
      </c>
      <c r="C354" s="16">
        <v>1071</v>
      </c>
      <c r="J354" s="16">
        <v>333</v>
      </c>
      <c r="K354" s="16">
        <v>384</v>
      </c>
      <c r="L354" s="16">
        <v>354</v>
      </c>
    </row>
    <row r="355" spans="1:16" x14ac:dyDescent="0.2">
      <c r="A355" s="16" t="s">
        <v>433</v>
      </c>
      <c r="B355" s="16" t="s">
        <v>119</v>
      </c>
      <c r="C355" s="16">
        <v>1840</v>
      </c>
      <c r="J355" s="16">
        <v>563</v>
      </c>
      <c r="K355" s="16">
        <v>608</v>
      </c>
      <c r="L355" s="16">
        <v>669</v>
      </c>
    </row>
    <row r="356" spans="1:16" x14ac:dyDescent="0.2">
      <c r="A356" s="16" t="s">
        <v>434</v>
      </c>
      <c r="B356" s="16" t="s">
        <v>46</v>
      </c>
      <c r="C356" s="16">
        <v>494</v>
      </c>
      <c r="J356" s="16">
        <v>136</v>
      </c>
      <c r="K356" s="16">
        <v>165</v>
      </c>
      <c r="L356" s="16">
        <v>193</v>
      </c>
    </row>
    <row r="357" spans="1:16" x14ac:dyDescent="0.2">
      <c r="A357" s="16" t="s">
        <v>435</v>
      </c>
      <c r="B357" s="16" t="s">
        <v>82</v>
      </c>
      <c r="C357" s="16">
        <v>2013</v>
      </c>
      <c r="J357" s="16">
        <v>648</v>
      </c>
      <c r="K357" s="16">
        <v>726</v>
      </c>
      <c r="L357" s="16">
        <v>639</v>
      </c>
    </row>
    <row r="358" spans="1:16" x14ac:dyDescent="0.2">
      <c r="A358" s="16" t="s">
        <v>436</v>
      </c>
      <c r="B358" s="16" t="s">
        <v>47</v>
      </c>
      <c r="C358" s="16">
        <v>563</v>
      </c>
      <c r="J358" s="16">
        <v>147</v>
      </c>
      <c r="K358" s="16">
        <v>166</v>
      </c>
      <c r="L358" s="16">
        <v>250</v>
      </c>
    </row>
    <row r="359" spans="1:16" x14ac:dyDescent="0.2">
      <c r="A359" s="16" t="s">
        <v>437</v>
      </c>
      <c r="B359" s="16" t="s">
        <v>48</v>
      </c>
      <c r="C359" s="16">
        <v>782</v>
      </c>
      <c r="J359" s="16">
        <v>257</v>
      </c>
      <c r="K359" s="16">
        <v>260</v>
      </c>
      <c r="L359" s="16">
        <v>265</v>
      </c>
    </row>
    <row r="360" spans="1:16" x14ac:dyDescent="0.2">
      <c r="A360" s="16" t="s">
        <v>438</v>
      </c>
      <c r="B360" s="16" t="s">
        <v>49</v>
      </c>
      <c r="C360" s="16">
        <v>1133</v>
      </c>
      <c r="J360" s="16">
        <v>286</v>
      </c>
      <c r="K360" s="16">
        <v>407</v>
      </c>
      <c r="L360" s="16">
        <v>440</v>
      </c>
    </row>
    <row r="361" spans="1:16" x14ac:dyDescent="0.2">
      <c r="A361" s="16" t="s">
        <v>439</v>
      </c>
      <c r="B361" s="16" t="s">
        <v>50</v>
      </c>
      <c r="C361" s="16">
        <v>1180</v>
      </c>
      <c r="J361" s="16">
        <v>363</v>
      </c>
      <c r="K361" s="16">
        <v>402</v>
      </c>
      <c r="L361" s="16">
        <v>415</v>
      </c>
    </row>
    <row r="362" spans="1:16" x14ac:dyDescent="0.2">
      <c r="A362" s="16" t="s">
        <v>440</v>
      </c>
      <c r="B362" s="16" t="s">
        <v>51</v>
      </c>
      <c r="C362" s="16">
        <v>1400</v>
      </c>
      <c r="J362" s="16">
        <v>409</v>
      </c>
      <c r="K362" s="16">
        <v>483</v>
      </c>
      <c r="L362" s="16">
        <v>508</v>
      </c>
    </row>
    <row r="363" spans="1:16" x14ac:dyDescent="0.2">
      <c r="A363" s="16" t="s">
        <v>441</v>
      </c>
      <c r="B363" s="16" t="s">
        <v>120</v>
      </c>
      <c r="C363" s="16">
        <v>1026</v>
      </c>
      <c r="J363" s="16">
        <v>353</v>
      </c>
      <c r="K363" s="16">
        <v>344</v>
      </c>
      <c r="L363" s="16">
        <v>329</v>
      </c>
    </row>
    <row r="364" spans="1:16" x14ac:dyDescent="0.2">
      <c r="A364" s="16" t="s">
        <v>442</v>
      </c>
      <c r="B364" s="16" t="s">
        <v>13</v>
      </c>
      <c r="C364" s="16">
        <v>955</v>
      </c>
      <c r="J364" s="16">
        <v>398</v>
      </c>
      <c r="K364" s="16">
        <v>308</v>
      </c>
      <c r="L364" s="16">
        <v>249</v>
      </c>
    </row>
    <row r="365" spans="1:16" x14ac:dyDescent="0.2">
      <c r="A365" s="16" t="s">
        <v>443</v>
      </c>
      <c r="B365" s="16" t="s">
        <v>608</v>
      </c>
      <c r="C365" s="16">
        <v>1111</v>
      </c>
      <c r="J365" s="16">
        <v>358</v>
      </c>
      <c r="K365" s="16">
        <v>388</v>
      </c>
      <c r="L365" s="16">
        <v>365</v>
      </c>
    </row>
    <row r="366" spans="1:16" x14ac:dyDescent="0.2">
      <c r="A366" s="16" t="s">
        <v>444</v>
      </c>
      <c r="B366" s="16" t="s">
        <v>52</v>
      </c>
      <c r="C366" s="16">
        <v>1001</v>
      </c>
      <c r="J366" s="16">
        <v>322</v>
      </c>
      <c r="K366" s="16">
        <v>325</v>
      </c>
      <c r="L366" s="16">
        <v>354</v>
      </c>
    </row>
    <row r="367" spans="1:16" x14ac:dyDescent="0.2">
      <c r="A367" s="16" t="s">
        <v>1479</v>
      </c>
      <c r="B367" s="16" t="s">
        <v>1480</v>
      </c>
      <c r="C367" s="16">
        <v>153</v>
      </c>
      <c r="L367" s="16">
        <v>153</v>
      </c>
    </row>
    <row r="368" spans="1:16" x14ac:dyDescent="0.2">
      <c r="A368" s="16" t="s">
        <v>607</v>
      </c>
      <c r="B368" s="16" t="s">
        <v>606</v>
      </c>
      <c r="C368" s="16">
        <v>373</v>
      </c>
      <c r="D368" s="16">
        <v>21</v>
      </c>
      <c r="E368" s="16">
        <v>20</v>
      </c>
      <c r="F368" s="16">
        <v>23</v>
      </c>
      <c r="G368" s="16">
        <v>33</v>
      </c>
      <c r="H368" s="16">
        <v>25</v>
      </c>
      <c r="I368" s="16">
        <v>29</v>
      </c>
      <c r="J368" s="16">
        <v>32</v>
      </c>
      <c r="K368" s="16">
        <v>33</v>
      </c>
      <c r="L368" s="16">
        <v>38</v>
      </c>
      <c r="M368" s="16">
        <v>39</v>
      </c>
      <c r="N368" s="16">
        <v>34</v>
      </c>
      <c r="O368" s="16">
        <v>24</v>
      </c>
      <c r="P368" s="16">
        <v>22</v>
      </c>
    </row>
    <row r="369" spans="1:16" x14ac:dyDescent="0.2">
      <c r="A369" s="16" t="s">
        <v>445</v>
      </c>
      <c r="B369" s="16" t="s">
        <v>818</v>
      </c>
      <c r="C369" s="16">
        <v>360</v>
      </c>
      <c r="M369" s="16">
        <v>86</v>
      </c>
      <c r="N369" s="16">
        <v>98</v>
      </c>
      <c r="O369" s="16">
        <v>109</v>
      </c>
      <c r="P369" s="16">
        <v>67</v>
      </c>
    </row>
    <row r="370" spans="1:16" x14ac:dyDescent="0.2">
      <c r="A370" s="16" t="s">
        <v>446</v>
      </c>
      <c r="B370" s="16" t="s">
        <v>605</v>
      </c>
      <c r="C370" s="16">
        <v>311</v>
      </c>
      <c r="M370" s="16">
        <v>100</v>
      </c>
      <c r="N370" s="16">
        <v>90</v>
      </c>
      <c r="O370" s="16">
        <v>52</v>
      </c>
      <c r="P370" s="16">
        <v>69</v>
      </c>
    </row>
    <row r="371" spans="1:16" x14ac:dyDescent="0.2">
      <c r="A371" s="16" t="s">
        <v>447</v>
      </c>
      <c r="B371" s="16" t="s">
        <v>604</v>
      </c>
      <c r="C371" s="16">
        <v>1964</v>
      </c>
      <c r="M371" s="16">
        <v>506</v>
      </c>
      <c r="N371" s="16">
        <v>514</v>
      </c>
      <c r="O371" s="16">
        <v>525</v>
      </c>
      <c r="P371" s="16">
        <v>419</v>
      </c>
    </row>
    <row r="372" spans="1:16" x14ac:dyDescent="0.2">
      <c r="A372" s="16" t="s">
        <v>448</v>
      </c>
      <c r="B372" s="16" t="s">
        <v>534</v>
      </c>
      <c r="C372" s="16">
        <v>195</v>
      </c>
      <c r="M372" s="16">
        <v>98</v>
      </c>
      <c r="N372" s="16">
        <v>97</v>
      </c>
    </row>
    <row r="373" spans="1:16" x14ac:dyDescent="0.2">
      <c r="A373" s="16" t="s">
        <v>449</v>
      </c>
      <c r="B373" s="16" t="s">
        <v>956</v>
      </c>
      <c r="C373" s="16">
        <v>252</v>
      </c>
      <c r="M373" s="16">
        <v>29</v>
      </c>
      <c r="N373" s="16">
        <v>73</v>
      </c>
      <c r="O373" s="16">
        <v>57</v>
      </c>
      <c r="P373" s="16">
        <v>93</v>
      </c>
    </row>
    <row r="374" spans="1:16" x14ac:dyDescent="0.2">
      <c r="A374" s="16" t="s">
        <v>957</v>
      </c>
      <c r="B374" s="16" t="s">
        <v>958</v>
      </c>
      <c r="C374" s="16">
        <v>22</v>
      </c>
      <c r="M374" s="16">
        <v>13</v>
      </c>
      <c r="N374" s="16">
        <v>9</v>
      </c>
    </row>
    <row r="375" spans="1:16" x14ac:dyDescent="0.2">
      <c r="A375" s="16" t="s">
        <v>450</v>
      </c>
      <c r="B375" s="16" t="s">
        <v>603</v>
      </c>
      <c r="C375" s="16">
        <v>919</v>
      </c>
      <c r="M375" s="16">
        <v>296</v>
      </c>
      <c r="N375" s="16">
        <v>257</v>
      </c>
      <c r="O375" s="16">
        <v>189</v>
      </c>
      <c r="P375" s="16">
        <v>177</v>
      </c>
    </row>
    <row r="376" spans="1:16" x14ac:dyDescent="0.2">
      <c r="A376" s="16" t="s">
        <v>451</v>
      </c>
      <c r="B376" s="16" t="s">
        <v>55</v>
      </c>
      <c r="C376" s="16">
        <v>1306</v>
      </c>
      <c r="M376" s="16">
        <v>414</v>
      </c>
      <c r="N376" s="16">
        <v>372</v>
      </c>
      <c r="O376" s="16">
        <v>258</v>
      </c>
      <c r="P376" s="16">
        <v>262</v>
      </c>
    </row>
    <row r="377" spans="1:16" x14ac:dyDescent="0.2">
      <c r="A377" s="16" t="s">
        <v>452</v>
      </c>
      <c r="B377" s="16" t="s">
        <v>56</v>
      </c>
      <c r="C377" s="16">
        <v>401</v>
      </c>
      <c r="M377" s="16">
        <v>86</v>
      </c>
      <c r="N377" s="16">
        <v>96</v>
      </c>
      <c r="O377" s="16">
        <v>113</v>
      </c>
      <c r="P377" s="16">
        <v>106</v>
      </c>
    </row>
    <row r="378" spans="1:16" x14ac:dyDescent="0.2">
      <c r="A378" s="16" t="s">
        <v>602</v>
      </c>
      <c r="B378" s="16" t="s">
        <v>601</v>
      </c>
      <c r="C378" s="16">
        <v>36</v>
      </c>
      <c r="M378" s="16">
        <v>24</v>
      </c>
      <c r="N378" s="16">
        <v>12</v>
      </c>
    </row>
    <row r="379" spans="1:16" x14ac:dyDescent="0.2">
      <c r="A379" s="16" t="s">
        <v>900</v>
      </c>
      <c r="B379" s="16" t="s">
        <v>959</v>
      </c>
      <c r="C379" s="16">
        <v>14</v>
      </c>
      <c r="M379" s="16">
        <v>14</v>
      </c>
    </row>
    <row r="380" spans="1:16" x14ac:dyDescent="0.2">
      <c r="A380" s="16" t="s">
        <v>600</v>
      </c>
      <c r="B380" s="16" t="s">
        <v>554</v>
      </c>
      <c r="C380" s="16">
        <v>1823</v>
      </c>
      <c r="M380" s="16">
        <v>565</v>
      </c>
      <c r="N380" s="16">
        <v>513</v>
      </c>
      <c r="O380" s="16">
        <v>396</v>
      </c>
      <c r="P380" s="16">
        <v>349</v>
      </c>
    </row>
    <row r="381" spans="1:16" x14ac:dyDescent="0.2">
      <c r="A381" s="16" t="s">
        <v>1483</v>
      </c>
      <c r="B381" s="16" t="s">
        <v>1484</v>
      </c>
      <c r="C381" s="16">
        <v>300</v>
      </c>
      <c r="N381" s="16">
        <v>4</v>
      </c>
      <c r="O381" s="16">
        <v>30</v>
      </c>
      <c r="P381" s="16">
        <v>266</v>
      </c>
    </row>
    <row r="382" spans="1:16" x14ac:dyDescent="0.2">
      <c r="A382" s="16" t="s">
        <v>960</v>
      </c>
      <c r="B382" s="16" t="s">
        <v>961</v>
      </c>
      <c r="C382" s="16">
        <v>126</v>
      </c>
      <c r="M382" s="16">
        <v>91</v>
      </c>
      <c r="N382" s="16">
        <v>35</v>
      </c>
    </row>
    <row r="383" spans="1:16" x14ac:dyDescent="0.2">
      <c r="A383" s="16" t="s">
        <v>599</v>
      </c>
      <c r="B383" s="16" t="s">
        <v>526</v>
      </c>
      <c r="C383" s="16">
        <v>362</v>
      </c>
      <c r="M383" s="16">
        <v>76</v>
      </c>
      <c r="N383" s="16">
        <v>112</v>
      </c>
      <c r="O383" s="16">
        <v>94</v>
      </c>
      <c r="P383" s="16">
        <v>80</v>
      </c>
    </row>
    <row r="384" spans="1:16" x14ac:dyDescent="0.2">
      <c r="A384" s="16" t="s">
        <v>901</v>
      </c>
      <c r="B384" s="16" t="s">
        <v>902</v>
      </c>
      <c r="C384" s="16">
        <v>35</v>
      </c>
      <c r="M384" s="16">
        <v>17</v>
      </c>
      <c r="N384" s="16">
        <v>12</v>
      </c>
      <c r="O384" s="16">
        <v>6</v>
      </c>
    </row>
    <row r="385" spans="1:16" x14ac:dyDescent="0.2">
      <c r="A385" s="16" t="s">
        <v>453</v>
      </c>
      <c r="B385" s="16" t="s">
        <v>598</v>
      </c>
      <c r="C385" s="16">
        <v>76</v>
      </c>
      <c r="M385" s="16">
        <v>29</v>
      </c>
      <c r="N385" s="16">
        <v>10</v>
      </c>
      <c r="O385" s="16">
        <v>17</v>
      </c>
      <c r="P385" s="16">
        <v>20</v>
      </c>
    </row>
    <row r="386" spans="1:16" x14ac:dyDescent="0.2">
      <c r="A386" s="16" t="s">
        <v>454</v>
      </c>
      <c r="B386" s="16" t="s">
        <v>903</v>
      </c>
      <c r="C386" s="16">
        <v>365</v>
      </c>
      <c r="M386" s="16">
        <v>71</v>
      </c>
      <c r="N386" s="16">
        <v>126</v>
      </c>
      <c r="O386" s="16">
        <v>85</v>
      </c>
      <c r="P386" s="16">
        <v>83</v>
      </c>
    </row>
    <row r="387" spans="1:16" x14ac:dyDescent="0.2">
      <c r="A387" s="16" t="s">
        <v>597</v>
      </c>
      <c r="B387" s="16" t="s">
        <v>904</v>
      </c>
      <c r="C387" s="16">
        <v>4</v>
      </c>
      <c r="P387" s="16">
        <v>4</v>
      </c>
    </row>
    <row r="388" spans="1:16" x14ac:dyDescent="0.2">
      <c r="A388" s="16" t="s">
        <v>596</v>
      </c>
      <c r="B388" s="16" t="s">
        <v>595</v>
      </c>
      <c r="C388" s="16">
        <v>114</v>
      </c>
      <c r="O388" s="16">
        <v>66</v>
      </c>
      <c r="P388" s="16">
        <v>48</v>
      </c>
    </row>
    <row r="389" spans="1:16" x14ac:dyDescent="0.2">
      <c r="A389" s="16" t="s">
        <v>455</v>
      </c>
      <c r="B389" s="16" t="s">
        <v>594</v>
      </c>
      <c r="C389" s="16">
        <v>354</v>
      </c>
      <c r="M389" s="16">
        <v>100</v>
      </c>
      <c r="N389" s="16">
        <v>86</v>
      </c>
      <c r="O389" s="16">
        <v>97</v>
      </c>
      <c r="P389" s="16">
        <v>71</v>
      </c>
    </row>
    <row r="390" spans="1:16" x14ac:dyDescent="0.2">
      <c r="A390" s="16" t="s">
        <v>593</v>
      </c>
      <c r="B390" s="16" t="s">
        <v>510</v>
      </c>
      <c r="C390" s="16">
        <v>1828</v>
      </c>
      <c r="M390" s="16">
        <v>449</v>
      </c>
      <c r="N390" s="16">
        <v>486</v>
      </c>
      <c r="O390" s="16">
        <v>479</v>
      </c>
      <c r="P390" s="16">
        <v>414</v>
      </c>
    </row>
    <row r="391" spans="1:16" x14ac:dyDescent="0.2">
      <c r="A391" s="16" t="s">
        <v>456</v>
      </c>
      <c r="B391" s="16" t="s">
        <v>555</v>
      </c>
      <c r="C391" s="16">
        <v>2070</v>
      </c>
      <c r="M391" s="16">
        <v>625</v>
      </c>
      <c r="N391" s="16">
        <v>517</v>
      </c>
      <c r="O391" s="16">
        <v>498</v>
      </c>
      <c r="P391" s="16">
        <v>430</v>
      </c>
    </row>
    <row r="392" spans="1:16" x14ac:dyDescent="0.2">
      <c r="A392" s="16" t="s">
        <v>834</v>
      </c>
      <c r="B392" s="16" t="s">
        <v>835</v>
      </c>
      <c r="C392" s="16">
        <v>797</v>
      </c>
      <c r="M392" s="16">
        <v>277</v>
      </c>
      <c r="N392" s="16">
        <v>304</v>
      </c>
      <c r="O392" s="16">
        <v>216</v>
      </c>
    </row>
    <row r="393" spans="1:16" x14ac:dyDescent="0.2">
      <c r="A393" s="16" t="s">
        <v>457</v>
      </c>
      <c r="B393" s="16" t="s">
        <v>122</v>
      </c>
      <c r="C393" s="16">
        <v>3246</v>
      </c>
      <c r="M393" s="16">
        <v>898</v>
      </c>
      <c r="N393" s="16">
        <v>859</v>
      </c>
      <c r="O393" s="16">
        <v>737</v>
      </c>
      <c r="P393" s="16">
        <v>752</v>
      </c>
    </row>
    <row r="394" spans="1:16" x14ac:dyDescent="0.2">
      <c r="A394" s="16" t="s">
        <v>592</v>
      </c>
      <c r="B394" s="16" t="s">
        <v>543</v>
      </c>
      <c r="C394" s="16">
        <v>337</v>
      </c>
      <c r="M394" s="16">
        <v>134</v>
      </c>
      <c r="N394" s="16">
        <v>117</v>
      </c>
      <c r="O394" s="16">
        <v>55</v>
      </c>
      <c r="P394" s="16">
        <v>31</v>
      </c>
    </row>
    <row r="395" spans="1:16" x14ac:dyDescent="0.2">
      <c r="A395" s="16" t="s">
        <v>1485</v>
      </c>
      <c r="B395" s="16" t="s">
        <v>1486</v>
      </c>
      <c r="C395" s="16">
        <v>99</v>
      </c>
      <c r="M395" s="16">
        <v>55</v>
      </c>
      <c r="N395" s="16">
        <v>28</v>
      </c>
      <c r="O395" s="16">
        <v>16</v>
      </c>
    </row>
    <row r="396" spans="1:16" x14ac:dyDescent="0.2">
      <c r="A396" s="16" t="s">
        <v>458</v>
      </c>
      <c r="B396" s="16" t="s">
        <v>591</v>
      </c>
      <c r="C396" s="16">
        <v>404</v>
      </c>
      <c r="J396" s="16">
        <v>97</v>
      </c>
      <c r="K396" s="16">
        <v>79</v>
      </c>
      <c r="L396" s="16">
        <v>80</v>
      </c>
      <c r="M396" s="16">
        <v>51</v>
      </c>
      <c r="N396" s="16">
        <v>42</v>
      </c>
      <c r="O396" s="16">
        <v>31</v>
      </c>
      <c r="P396" s="16">
        <v>24</v>
      </c>
    </row>
    <row r="397" spans="1:16" x14ac:dyDescent="0.2">
      <c r="A397" s="16" t="s">
        <v>459</v>
      </c>
      <c r="B397" s="16" t="s">
        <v>590</v>
      </c>
      <c r="C397" s="16">
        <v>146</v>
      </c>
      <c r="J397" s="16">
        <v>44</v>
      </c>
      <c r="M397" s="16">
        <v>25</v>
      </c>
      <c r="N397" s="16">
        <v>33</v>
      </c>
      <c r="O397" s="16">
        <v>22</v>
      </c>
      <c r="P397" s="16">
        <v>22</v>
      </c>
    </row>
    <row r="398" spans="1:16" x14ac:dyDescent="0.2">
      <c r="A398" s="16" t="s">
        <v>589</v>
      </c>
      <c r="B398" s="16" t="s">
        <v>538</v>
      </c>
      <c r="C398" s="16">
        <v>142</v>
      </c>
      <c r="M398" s="16">
        <v>55</v>
      </c>
      <c r="N398" s="16">
        <v>36</v>
      </c>
      <c r="O398" s="16">
        <v>25</v>
      </c>
      <c r="P398" s="16">
        <v>26</v>
      </c>
    </row>
    <row r="399" spans="1:16" x14ac:dyDescent="0.2">
      <c r="A399" s="16" t="s">
        <v>588</v>
      </c>
      <c r="B399" s="16" t="s">
        <v>537</v>
      </c>
      <c r="C399" s="16">
        <v>688</v>
      </c>
      <c r="J399" s="16">
        <v>111</v>
      </c>
      <c r="K399" s="16">
        <v>125</v>
      </c>
      <c r="L399" s="16">
        <v>143</v>
      </c>
      <c r="M399" s="16">
        <v>107</v>
      </c>
      <c r="N399" s="16">
        <v>65</v>
      </c>
      <c r="O399" s="16">
        <v>70</v>
      </c>
      <c r="P399" s="16">
        <v>67</v>
      </c>
    </row>
    <row r="400" spans="1:16" x14ac:dyDescent="0.2">
      <c r="A400" s="16" t="s">
        <v>962</v>
      </c>
      <c r="B400" s="16" t="s">
        <v>963</v>
      </c>
      <c r="C400" s="16">
        <v>188</v>
      </c>
      <c r="M400" s="16">
        <v>138</v>
      </c>
      <c r="N400" s="16">
        <v>50</v>
      </c>
    </row>
    <row r="401" spans="1:16" x14ac:dyDescent="0.2">
      <c r="A401" s="16" t="s">
        <v>587</v>
      </c>
      <c r="B401" s="16" t="s">
        <v>586</v>
      </c>
      <c r="C401" s="16">
        <v>104</v>
      </c>
      <c r="O401" s="16">
        <v>53</v>
      </c>
      <c r="P401" s="16">
        <v>51</v>
      </c>
    </row>
    <row r="402" spans="1:16" x14ac:dyDescent="0.2">
      <c r="A402" s="16" t="s">
        <v>585</v>
      </c>
      <c r="B402" s="16" t="s">
        <v>535</v>
      </c>
      <c r="C402" s="16">
        <v>480</v>
      </c>
      <c r="M402" s="16">
        <v>29</v>
      </c>
      <c r="N402" s="16">
        <v>116</v>
      </c>
      <c r="O402" s="16">
        <v>141</v>
      </c>
      <c r="P402" s="16">
        <v>194</v>
      </c>
    </row>
    <row r="403" spans="1:16" x14ac:dyDescent="0.2">
      <c r="A403" s="16" t="s">
        <v>584</v>
      </c>
      <c r="B403" s="16" t="s">
        <v>536</v>
      </c>
      <c r="C403" s="16">
        <v>344</v>
      </c>
      <c r="M403" s="16">
        <v>27</v>
      </c>
      <c r="N403" s="16">
        <v>89</v>
      </c>
      <c r="O403" s="16">
        <v>109</v>
      </c>
      <c r="P403" s="16">
        <v>119</v>
      </c>
    </row>
    <row r="404" spans="1:16" x14ac:dyDescent="0.2">
      <c r="A404" s="16" t="s">
        <v>964</v>
      </c>
      <c r="B404" s="16" t="s">
        <v>965</v>
      </c>
      <c r="C404" s="16">
        <v>43</v>
      </c>
      <c r="M404" s="16">
        <v>43</v>
      </c>
    </row>
    <row r="405" spans="1:16" x14ac:dyDescent="0.2">
      <c r="A405" s="16" t="s">
        <v>905</v>
      </c>
      <c r="B405" s="16" t="s">
        <v>906</v>
      </c>
      <c r="C405" s="16">
        <v>360</v>
      </c>
      <c r="M405" s="16">
        <v>47</v>
      </c>
      <c r="N405" s="16">
        <v>98</v>
      </c>
      <c r="O405" s="16">
        <v>99</v>
      </c>
      <c r="P405" s="16">
        <v>116</v>
      </c>
    </row>
    <row r="406" spans="1:16" x14ac:dyDescent="0.2">
      <c r="A406" s="16" t="s">
        <v>907</v>
      </c>
      <c r="B406" s="16" t="s">
        <v>908</v>
      </c>
      <c r="C406" s="16">
        <v>332</v>
      </c>
      <c r="M406" s="16">
        <v>40</v>
      </c>
      <c r="N406" s="16">
        <v>83</v>
      </c>
      <c r="O406" s="16">
        <v>94</v>
      </c>
      <c r="P406" s="16">
        <v>115</v>
      </c>
    </row>
    <row r="407" spans="1:16" x14ac:dyDescent="0.2">
      <c r="A407" s="16" t="s">
        <v>909</v>
      </c>
      <c r="B407" s="16" t="s">
        <v>910</v>
      </c>
      <c r="C407" s="16">
        <v>357</v>
      </c>
      <c r="M407" s="16">
        <v>31</v>
      </c>
      <c r="N407" s="16">
        <v>97</v>
      </c>
      <c r="O407" s="16">
        <v>112</v>
      </c>
      <c r="P407" s="16">
        <v>117</v>
      </c>
    </row>
    <row r="408" spans="1:16" x14ac:dyDescent="0.2">
      <c r="A408" s="16" t="s">
        <v>966</v>
      </c>
      <c r="B408" s="16" t="s">
        <v>967</v>
      </c>
      <c r="C408" s="16">
        <v>67</v>
      </c>
      <c r="M408" s="16">
        <v>67</v>
      </c>
    </row>
    <row r="409" spans="1:16" x14ac:dyDescent="0.2">
      <c r="A409" s="16" t="s">
        <v>460</v>
      </c>
      <c r="B409" s="16" t="s">
        <v>57</v>
      </c>
      <c r="C409" s="16">
        <v>3355</v>
      </c>
      <c r="M409" s="16">
        <v>836</v>
      </c>
      <c r="N409" s="16">
        <v>872</v>
      </c>
      <c r="O409" s="16">
        <v>809</v>
      </c>
      <c r="P409" s="16">
        <v>838</v>
      </c>
    </row>
    <row r="410" spans="1:16" x14ac:dyDescent="0.2">
      <c r="A410" s="16" t="s">
        <v>968</v>
      </c>
      <c r="B410" s="16" t="s">
        <v>969</v>
      </c>
      <c r="C410" s="16">
        <v>35</v>
      </c>
      <c r="M410" s="16">
        <v>35</v>
      </c>
    </row>
    <row r="411" spans="1:16" x14ac:dyDescent="0.2">
      <c r="A411" s="16" t="s">
        <v>461</v>
      </c>
      <c r="B411" s="16" t="s">
        <v>583</v>
      </c>
      <c r="C411" s="16">
        <v>505</v>
      </c>
      <c r="M411" s="16">
        <v>139</v>
      </c>
      <c r="N411" s="16">
        <v>127</v>
      </c>
      <c r="O411" s="16">
        <v>127</v>
      </c>
      <c r="P411" s="16">
        <v>112</v>
      </c>
    </row>
    <row r="412" spans="1:16" x14ac:dyDescent="0.2">
      <c r="A412" s="16" t="s">
        <v>582</v>
      </c>
      <c r="B412" s="16" t="s">
        <v>581</v>
      </c>
      <c r="C412" s="16">
        <v>227</v>
      </c>
      <c r="O412" s="16">
        <v>116</v>
      </c>
      <c r="P412" s="16">
        <v>111</v>
      </c>
    </row>
    <row r="413" spans="1:16" x14ac:dyDescent="0.2">
      <c r="A413" s="16" t="s">
        <v>462</v>
      </c>
      <c r="B413" s="16" t="s">
        <v>14</v>
      </c>
      <c r="C413" s="16">
        <v>3160</v>
      </c>
      <c r="M413" s="16">
        <v>852</v>
      </c>
      <c r="N413" s="16">
        <v>808</v>
      </c>
      <c r="O413" s="16">
        <v>815</v>
      </c>
      <c r="P413" s="16">
        <v>685</v>
      </c>
    </row>
    <row r="414" spans="1:16" x14ac:dyDescent="0.2">
      <c r="A414" s="16" t="s">
        <v>463</v>
      </c>
      <c r="B414" s="16" t="s">
        <v>580</v>
      </c>
      <c r="C414" s="16">
        <v>2902</v>
      </c>
      <c r="M414" s="16">
        <v>698</v>
      </c>
      <c r="N414" s="16">
        <v>737</v>
      </c>
      <c r="O414" s="16">
        <v>760</v>
      </c>
      <c r="P414" s="16">
        <v>707</v>
      </c>
    </row>
    <row r="415" spans="1:16" x14ac:dyDescent="0.2">
      <c r="A415" s="16" t="s">
        <v>464</v>
      </c>
      <c r="B415" s="16" t="s">
        <v>579</v>
      </c>
      <c r="C415" s="16">
        <v>4092</v>
      </c>
      <c r="M415" s="16">
        <v>1050</v>
      </c>
      <c r="N415" s="16">
        <v>1071</v>
      </c>
      <c r="O415" s="16">
        <v>1035</v>
      </c>
      <c r="P415" s="16">
        <v>936</v>
      </c>
    </row>
    <row r="416" spans="1:16" x14ac:dyDescent="0.2">
      <c r="A416" s="16" t="s">
        <v>465</v>
      </c>
      <c r="B416" s="16" t="s">
        <v>578</v>
      </c>
      <c r="C416" s="16">
        <v>1632</v>
      </c>
      <c r="M416" s="16">
        <v>447</v>
      </c>
      <c r="N416" s="16">
        <v>420</v>
      </c>
      <c r="O416" s="16">
        <v>389</v>
      </c>
      <c r="P416" s="16">
        <v>376</v>
      </c>
    </row>
    <row r="417" spans="1:16" x14ac:dyDescent="0.2">
      <c r="A417" s="16" t="s">
        <v>466</v>
      </c>
      <c r="B417" s="16" t="s">
        <v>577</v>
      </c>
      <c r="C417" s="16">
        <v>2665</v>
      </c>
      <c r="M417" s="16">
        <v>733</v>
      </c>
      <c r="N417" s="16">
        <v>702</v>
      </c>
      <c r="O417" s="16">
        <v>661</v>
      </c>
      <c r="P417" s="16">
        <v>569</v>
      </c>
    </row>
    <row r="418" spans="1:16" x14ac:dyDescent="0.2">
      <c r="A418" s="16" t="s">
        <v>467</v>
      </c>
      <c r="B418" s="16" t="s">
        <v>58</v>
      </c>
      <c r="C418" s="16">
        <v>1768</v>
      </c>
      <c r="M418" s="16">
        <v>428</v>
      </c>
      <c r="N418" s="16">
        <v>493</v>
      </c>
      <c r="O418" s="16">
        <v>454</v>
      </c>
      <c r="P418" s="16">
        <v>393</v>
      </c>
    </row>
    <row r="419" spans="1:16" x14ac:dyDescent="0.2">
      <c r="A419" s="16" t="s">
        <v>468</v>
      </c>
      <c r="B419" s="16" t="s">
        <v>123</v>
      </c>
      <c r="C419" s="16">
        <v>1683</v>
      </c>
      <c r="M419" s="16">
        <v>444</v>
      </c>
      <c r="N419" s="16">
        <v>417</v>
      </c>
      <c r="O419" s="16">
        <v>432</v>
      </c>
      <c r="P419" s="16">
        <v>390</v>
      </c>
    </row>
    <row r="420" spans="1:16" x14ac:dyDescent="0.2">
      <c r="A420" s="16" t="s">
        <v>469</v>
      </c>
      <c r="B420" s="16" t="s">
        <v>3492</v>
      </c>
      <c r="C420" s="16">
        <v>677</v>
      </c>
      <c r="L420" s="16">
        <v>93</v>
      </c>
      <c r="M420" s="16">
        <v>180</v>
      </c>
      <c r="N420" s="16">
        <v>139</v>
      </c>
      <c r="O420" s="16">
        <v>133</v>
      </c>
      <c r="P420" s="16">
        <v>132</v>
      </c>
    </row>
    <row r="421" spans="1:16" x14ac:dyDescent="0.2">
      <c r="A421" s="16" t="s">
        <v>836</v>
      </c>
      <c r="B421" s="16" t="s">
        <v>837</v>
      </c>
      <c r="C421" s="16">
        <v>398</v>
      </c>
      <c r="M421" s="16">
        <v>163</v>
      </c>
      <c r="N421" s="16">
        <v>157</v>
      </c>
      <c r="O421" s="16">
        <v>78</v>
      </c>
    </row>
    <row r="422" spans="1:16" x14ac:dyDescent="0.2">
      <c r="A422" s="16" t="s">
        <v>470</v>
      </c>
      <c r="B422" s="16" t="s">
        <v>576</v>
      </c>
      <c r="C422" s="16">
        <v>2884</v>
      </c>
      <c r="M422" s="16">
        <v>828</v>
      </c>
      <c r="N422" s="16">
        <v>762</v>
      </c>
      <c r="O422" s="16">
        <v>676</v>
      </c>
      <c r="P422" s="16">
        <v>618</v>
      </c>
    </row>
    <row r="423" spans="1:16" x14ac:dyDescent="0.2">
      <c r="A423" s="16" t="s">
        <v>471</v>
      </c>
      <c r="B423" s="16" t="s">
        <v>59</v>
      </c>
      <c r="C423" s="16">
        <v>2450</v>
      </c>
      <c r="M423" s="16">
        <v>633</v>
      </c>
      <c r="N423" s="16">
        <v>664</v>
      </c>
      <c r="O423" s="16">
        <v>607</v>
      </c>
      <c r="P423" s="16">
        <v>546</v>
      </c>
    </row>
    <row r="424" spans="1:16" x14ac:dyDescent="0.2">
      <c r="A424" s="16" t="s">
        <v>472</v>
      </c>
      <c r="B424" s="16" t="s">
        <v>124</v>
      </c>
      <c r="C424" s="16">
        <v>1739</v>
      </c>
      <c r="M424" s="16">
        <v>428</v>
      </c>
      <c r="N424" s="16">
        <v>465</v>
      </c>
      <c r="O424" s="16">
        <v>432</v>
      </c>
      <c r="P424" s="16">
        <v>414</v>
      </c>
    </row>
    <row r="425" spans="1:16" x14ac:dyDescent="0.2">
      <c r="A425" s="16" t="s">
        <v>473</v>
      </c>
      <c r="B425" s="16" t="s">
        <v>575</v>
      </c>
      <c r="C425" s="16">
        <v>2133</v>
      </c>
      <c r="M425" s="16">
        <v>475</v>
      </c>
      <c r="N425" s="16">
        <v>533</v>
      </c>
      <c r="O425" s="16">
        <v>563</v>
      </c>
      <c r="P425" s="16">
        <v>562</v>
      </c>
    </row>
    <row r="426" spans="1:16" x14ac:dyDescent="0.2">
      <c r="A426" s="16" t="s">
        <v>474</v>
      </c>
      <c r="B426" s="16" t="s">
        <v>60</v>
      </c>
      <c r="C426" s="16">
        <v>1856</v>
      </c>
      <c r="M426" s="16">
        <v>512</v>
      </c>
      <c r="N426" s="16">
        <v>494</v>
      </c>
      <c r="O426" s="16">
        <v>473</v>
      </c>
      <c r="P426" s="16">
        <v>377</v>
      </c>
    </row>
    <row r="427" spans="1:16" x14ac:dyDescent="0.2">
      <c r="A427" s="16" t="s">
        <v>475</v>
      </c>
      <c r="B427" s="16" t="s">
        <v>574</v>
      </c>
      <c r="C427" s="16">
        <v>441</v>
      </c>
      <c r="J427" s="16">
        <v>21</v>
      </c>
      <c r="M427" s="16">
        <v>94</v>
      </c>
      <c r="N427" s="16">
        <v>83</v>
      </c>
      <c r="O427" s="16">
        <v>121</v>
      </c>
      <c r="P427" s="16">
        <v>122</v>
      </c>
    </row>
    <row r="428" spans="1:16" x14ac:dyDescent="0.2">
      <c r="A428" s="16" t="s">
        <v>476</v>
      </c>
      <c r="B428" s="16" t="s">
        <v>573</v>
      </c>
      <c r="C428" s="16">
        <v>191</v>
      </c>
      <c r="M428" s="16">
        <v>64</v>
      </c>
      <c r="N428" s="16">
        <v>57</v>
      </c>
      <c r="O428" s="16">
        <v>38</v>
      </c>
      <c r="P428" s="16">
        <v>32</v>
      </c>
    </row>
    <row r="429" spans="1:16" x14ac:dyDescent="0.2">
      <c r="A429" s="16" t="s">
        <v>477</v>
      </c>
      <c r="B429" s="16" t="s">
        <v>125</v>
      </c>
      <c r="C429" s="16">
        <v>2912</v>
      </c>
      <c r="M429" s="16">
        <v>686</v>
      </c>
      <c r="N429" s="16">
        <v>684</v>
      </c>
      <c r="O429" s="16">
        <v>742</v>
      </c>
      <c r="P429" s="16">
        <v>800</v>
      </c>
    </row>
    <row r="430" spans="1:16" x14ac:dyDescent="0.2">
      <c r="A430" s="16" t="s">
        <v>911</v>
      </c>
      <c r="B430" s="16" t="s">
        <v>912</v>
      </c>
      <c r="C430" s="16">
        <v>456</v>
      </c>
      <c r="J430" s="16">
        <v>204</v>
      </c>
      <c r="K430" s="16">
        <v>135</v>
      </c>
      <c r="M430" s="16">
        <v>74</v>
      </c>
      <c r="N430" s="16">
        <v>43</v>
      </c>
    </row>
    <row r="431" spans="1:16" x14ac:dyDescent="0.2">
      <c r="A431" s="16" t="s">
        <v>478</v>
      </c>
      <c r="B431" s="16" t="s">
        <v>61</v>
      </c>
      <c r="C431" s="16">
        <v>890</v>
      </c>
      <c r="M431" s="16">
        <v>217</v>
      </c>
      <c r="N431" s="16">
        <v>230</v>
      </c>
      <c r="O431" s="16">
        <v>249</v>
      </c>
      <c r="P431" s="16">
        <v>194</v>
      </c>
    </row>
    <row r="432" spans="1:16" x14ac:dyDescent="0.2">
      <c r="A432" s="16" t="s">
        <v>479</v>
      </c>
      <c r="B432" s="16" t="s">
        <v>62</v>
      </c>
      <c r="C432" s="16">
        <v>1337</v>
      </c>
      <c r="M432" s="16">
        <v>420</v>
      </c>
      <c r="N432" s="16">
        <v>362</v>
      </c>
      <c r="O432" s="16">
        <v>277</v>
      </c>
      <c r="P432" s="16">
        <v>278</v>
      </c>
    </row>
    <row r="433" spans="1:16" x14ac:dyDescent="0.2">
      <c r="A433" s="16" t="s">
        <v>913</v>
      </c>
      <c r="B433" s="16" t="s">
        <v>914</v>
      </c>
      <c r="C433" s="16">
        <v>385</v>
      </c>
      <c r="J433" s="16">
        <v>134</v>
      </c>
      <c r="K433" s="16">
        <v>80</v>
      </c>
      <c r="M433" s="16">
        <v>83</v>
      </c>
      <c r="N433" s="16">
        <v>88</v>
      </c>
    </row>
    <row r="434" spans="1:16" x14ac:dyDescent="0.2">
      <c r="A434" s="16" t="s">
        <v>480</v>
      </c>
      <c r="B434" s="16" t="s">
        <v>63</v>
      </c>
      <c r="C434" s="16">
        <v>2475</v>
      </c>
      <c r="M434" s="16">
        <v>543</v>
      </c>
      <c r="N434" s="16">
        <v>665</v>
      </c>
      <c r="O434" s="16">
        <v>635</v>
      </c>
      <c r="P434" s="16">
        <v>632</v>
      </c>
    </row>
    <row r="435" spans="1:16" x14ac:dyDescent="0.2">
      <c r="A435" s="16" t="s">
        <v>481</v>
      </c>
      <c r="B435" s="16" t="s">
        <v>572</v>
      </c>
      <c r="C435" s="16">
        <v>2205</v>
      </c>
      <c r="M435" s="16">
        <v>583</v>
      </c>
      <c r="N435" s="16">
        <v>629</v>
      </c>
      <c r="O435" s="16">
        <v>508</v>
      </c>
      <c r="P435" s="16">
        <v>485</v>
      </c>
    </row>
    <row r="436" spans="1:16" x14ac:dyDescent="0.2">
      <c r="A436" s="16" t="s">
        <v>482</v>
      </c>
      <c r="B436" s="16" t="s">
        <v>64</v>
      </c>
      <c r="C436" s="16">
        <v>1585</v>
      </c>
      <c r="M436" s="16">
        <v>477</v>
      </c>
      <c r="N436" s="16">
        <v>397</v>
      </c>
      <c r="O436" s="16">
        <v>395</v>
      </c>
      <c r="P436" s="16">
        <v>316</v>
      </c>
    </row>
    <row r="437" spans="1:16" x14ac:dyDescent="0.2">
      <c r="A437" s="16" t="s">
        <v>483</v>
      </c>
      <c r="B437" s="16" t="s">
        <v>126</v>
      </c>
      <c r="C437" s="16">
        <v>1515</v>
      </c>
      <c r="M437" s="16">
        <v>428</v>
      </c>
      <c r="N437" s="16">
        <v>359</v>
      </c>
      <c r="O437" s="16">
        <v>389</v>
      </c>
      <c r="P437" s="16">
        <v>339</v>
      </c>
    </row>
    <row r="438" spans="1:16" x14ac:dyDescent="0.2">
      <c r="A438" s="16" t="s">
        <v>484</v>
      </c>
      <c r="B438" s="16" t="s">
        <v>127</v>
      </c>
      <c r="C438" s="16">
        <v>1610</v>
      </c>
      <c r="M438" s="16">
        <v>472</v>
      </c>
      <c r="N438" s="16">
        <v>399</v>
      </c>
      <c r="O438" s="16">
        <v>393</v>
      </c>
      <c r="P438" s="16">
        <v>346</v>
      </c>
    </row>
    <row r="439" spans="1:16" x14ac:dyDescent="0.2">
      <c r="A439" s="16" t="s">
        <v>485</v>
      </c>
      <c r="B439" s="16" t="s">
        <v>540</v>
      </c>
      <c r="C439" s="16">
        <v>2770</v>
      </c>
      <c r="M439" s="16">
        <v>632</v>
      </c>
      <c r="N439" s="16">
        <v>708</v>
      </c>
      <c r="O439" s="16">
        <v>715</v>
      </c>
      <c r="P439" s="16">
        <v>715</v>
      </c>
    </row>
    <row r="440" spans="1:16" x14ac:dyDescent="0.2">
      <c r="A440" s="16" t="s">
        <v>486</v>
      </c>
      <c r="B440" s="16" t="s">
        <v>65</v>
      </c>
      <c r="C440" s="16">
        <v>2758</v>
      </c>
      <c r="M440" s="16">
        <v>861</v>
      </c>
      <c r="N440" s="16">
        <v>645</v>
      </c>
      <c r="O440" s="16">
        <v>681</v>
      </c>
      <c r="P440" s="16">
        <v>571</v>
      </c>
    </row>
    <row r="441" spans="1:16" x14ac:dyDescent="0.2">
      <c r="A441" s="16" t="s">
        <v>487</v>
      </c>
      <c r="B441" s="16" t="s">
        <v>66</v>
      </c>
      <c r="C441" s="16">
        <v>1839</v>
      </c>
      <c r="M441" s="16">
        <v>439</v>
      </c>
      <c r="N441" s="16">
        <v>510</v>
      </c>
      <c r="O441" s="16">
        <v>466</v>
      </c>
      <c r="P441" s="16">
        <v>424</v>
      </c>
    </row>
    <row r="442" spans="1:16" x14ac:dyDescent="0.2">
      <c r="A442" s="16" t="s">
        <v>488</v>
      </c>
      <c r="B442" s="16" t="s">
        <v>541</v>
      </c>
      <c r="C442" s="16">
        <v>2096</v>
      </c>
      <c r="M442" s="16">
        <v>417</v>
      </c>
      <c r="N442" s="16">
        <v>510</v>
      </c>
      <c r="O442" s="16">
        <v>607</v>
      </c>
      <c r="P442" s="16">
        <v>562</v>
      </c>
    </row>
    <row r="443" spans="1:16" x14ac:dyDescent="0.2">
      <c r="A443" s="16" t="s">
        <v>489</v>
      </c>
      <c r="B443" s="16" t="s">
        <v>128</v>
      </c>
      <c r="C443" s="16">
        <v>2031</v>
      </c>
      <c r="M443" s="16">
        <v>486</v>
      </c>
      <c r="N443" s="16">
        <v>509</v>
      </c>
      <c r="O443" s="16">
        <v>520</v>
      </c>
      <c r="P443" s="16">
        <v>516</v>
      </c>
    </row>
    <row r="444" spans="1:16" x14ac:dyDescent="0.2">
      <c r="A444" s="16" t="s">
        <v>571</v>
      </c>
      <c r="B444" s="16" t="s">
        <v>548</v>
      </c>
      <c r="C444" s="16">
        <v>114</v>
      </c>
      <c r="O444" s="16">
        <v>65</v>
      </c>
      <c r="P444" s="16">
        <v>49</v>
      </c>
    </row>
    <row r="445" spans="1:16" x14ac:dyDescent="0.2">
      <c r="A445" s="16" t="s">
        <v>838</v>
      </c>
      <c r="B445" s="16" t="s">
        <v>839</v>
      </c>
      <c r="C445" s="16">
        <v>188</v>
      </c>
      <c r="M445" s="16">
        <v>101</v>
      </c>
      <c r="N445" s="16">
        <v>62</v>
      </c>
      <c r="O445" s="16">
        <v>25</v>
      </c>
    </row>
    <row r="446" spans="1:16" x14ac:dyDescent="0.2">
      <c r="A446" s="16" t="s">
        <v>840</v>
      </c>
      <c r="B446" s="16" t="s">
        <v>841</v>
      </c>
      <c r="C446" s="16">
        <v>144</v>
      </c>
      <c r="M446" s="16">
        <v>85</v>
      </c>
      <c r="N446" s="16">
        <v>59</v>
      </c>
    </row>
    <row r="447" spans="1:16" x14ac:dyDescent="0.2">
      <c r="A447" s="16" t="s">
        <v>490</v>
      </c>
      <c r="B447" s="16" t="s">
        <v>67</v>
      </c>
      <c r="C447" s="16">
        <v>2495</v>
      </c>
      <c r="M447" s="16">
        <v>666</v>
      </c>
      <c r="N447" s="16">
        <v>663</v>
      </c>
      <c r="O447" s="16">
        <v>587</v>
      </c>
      <c r="P447" s="16">
        <v>579</v>
      </c>
    </row>
    <row r="448" spans="1:16" x14ac:dyDescent="0.2">
      <c r="A448" s="16" t="s">
        <v>491</v>
      </c>
      <c r="B448" s="16" t="s">
        <v>556</v>
      </c>
      <c r="C448" s="16">
        <v>1438</v>
      </c>
      <c r="M448" s="16">
        <v>451</v>
      </c>
      <c r="N448" s="16">
        <v>396</v>
      </c>
      <c r="O448" s="16">
        <v>279</v>
      </c>
      <c r="P448" s="16">
        <v>312</v>
      </c>
    </row>
    <row r="449" spans="1:17" x14ac:dyDescent="0.2">
      <c r="A449" s="16" t="s">
        <v>492</v>
      </c>
      <c r="B449" s="16" t="s">
        <v>915</v>
      </c>
      <c r="C449" s="16">
        <v>74</v>
      </c>
      <c r="J449" s="16">
        <v>7</v>
      </c>
      <c r="K449" s="16">
        <v>14</v>
      </c>
      <c r="L449" s="16">
        <v>14</v>
      </c>
      <c r="M449" s="16">
        <v>19</v>
      </c>
      <c r="N449" s="16">
        <v>8</v>
      </c>
      <c r="O449" s="16">
        <v>7</v>
      </c>
      <c r="P449" s="16">
        <v>5</v>
      </c>
    </row>
    <row r="450" spans="1:17" x14ac:dyDescent="0.2">
      <c r="A450" s="16" t="s">
        <v>493</v>
      </c>
      <c r="B450" s="16" t="s">
        <v>68</v>
      </c>
      <c r="C450" s="16">
        <v>3293</v>
      </c>
      <c r="M450" s="16">
        <v>772</v>
      </c>
      <c r="N450" s="16">
        <v>882</v>
      </c>
      <c r="O450" s="16">
        <v>852</v>
      </c>
      <c r="P450" s="16">
        <v>787</v>
      </c>
    </row>
    <row r="451" spans="1:17" x14ac:dyDescent="0.2">
      <c r="A451" s="16" t="s">
        <v>494</v>
      </c>
      <c r="B451" s="16" t="s">
        <v>69</v>
      </c>
      <c r="C451" s="16">
        <v>2158</v>
      </c>
      <c r="M451" s="16">
        <v>603</v>
      </c>
      <c r="N451" s="16">
        <v>561</v>
      </c>
      <c r="O451" s="16">
        <v>514</v>
      </c>
      <c r="P451" s="16">
        <v>480</v>
      </c>
    </row>
    <row r="452" spans="1:17" x14ac:dyDescent="0.2">
      <c r="A452" s="16" t="s">
        <v>495</v>
      </c>
      <c r="B452" s="16" t="s">
        <v>129</v>
      </c>
      <c r="C452" s="16">
        <v>2130</v>
      </c>
      <c r="M452" s="16">
        <v>516</v>
      </c>
      <c r="N452" s="16">
        <v>560</v>
      </c>
      <c r="O452" s="16">
        <v>594</v>
      </c>
      <c r="P452" s="16">
        <v>460</v>
      </c>
    </row>
    <row r="453" spans="1:17" x14ac:dyDescent="0.2">
      <c r="A453" s="16" t="s">
        <v>496</v>
      </c>
      <c r="B453" s="16" t="s">
        <v>130</v>
      </c>
      <c r="C453" s="16">
        <v>3053</v>
      </c>
      <c r="M453" s="16">
        <v>745</v>
      </c>
      <c r="N453" s="16">
        <v>823</v>
      </c>
      <c r="O453" s="16">
        <v>761</v>
      </c>
      <c r="P453" s="16">
        <v>724</v>
      </c>
    </row>
    <row r="454" spans="1:17" x14ac:dyDescent="0.2">
      <c r="A454" s="16" t="s">
        <v>497</v>
      </c>
      <c r="B454" s="16" t="s">
        <v>131</v>
      </c>
      <c r="C454" s="16">
        <v>1785</v>
      </c>
      <c r="M454" s="16">
        <v>400</v>
      </c>
      <c r="N454" s="16">
        <v>533</v>
      </c>
      <c r="O454" s="16">
        <v>406</v>
      </c>
      <c r="P454" s="16">
        <v>446</v>
      </c>
    </row>
    <row r="455" spans="1:17" x14ac:dyDescent="0.2">
      <c r="A455" s="16" t="s">
        <v>498</v>
      </c>
      <c r="B455" s="16" t="s">
        <v>516</v>
      </c>
      <c r="C455" s="16">
        <v>3082</v>
      </c>
      <c r="M455" s="16">
        <v>847</v>
      </c>
      <c r="N455" s="16">
        <v>856</v>
      </c>
      <c r="O455" s="16">
        <v>734</v>
      </c>
      <c r="P455" s="16">
        <v>645</v>
      </c>
    </row>
    <row r="456" spans="1:17" x14ac:dyDescent="0.2">
      <c r="A456" s="16" t="s">
        <v>499</v>
      </c>
      <c r="B456" s="16" t="s">
        <v>570</v>
      </c>
      <c r="C456" s="16">
        <v>891</v>
      </c>
      <c r="M456" s="16">
        <v>210</v>
      </c>
      <c r="N456" s="16">
        <v>230</v>
      </c>
      <c r="O456" s="16">
        <v>223</v>
      </c>
      <c r="P456" s="16">
        <v>228</v>
      </c>
    </row>
    <row r="457" spans="1:17" x14ac:dyDescent="0.2">
      <c r="A457" s="16" t="s">
        <v>3493</v>
      </c>
      <c r="B457" s="16" t="s">
        <v>3494</v>
      </c>
      <c r="C457" s="16">
        <v>1</v>
      </c>
      <c r="P457" s="16">
        <v>1</v>
      </c>
    </row>
    <row r="458" spans="1:17" x14ac:dyDescent="0.2">
      <c r="A458" s="16" t="s">
        <v>500</v>
      </c>
      <c r="B458" s="16" t="s">
        <v>87</v>
      </c>
      <c r="C458" s="16">
        <v>473</v>
      </c>
      <c r="M458" s="16">
        <v>129</v>
      </c>
      <c r="N458" s="16">
        <v>119</v>
      </c>
      <c r="O458" s="16">
        <v>116</v>
      </c>
      <c r="P458" s="16">
        <v>109</v>
      </c>
    </row>
    <row r="459" spans="1:17" x14ac:dyDescent="0.2">
      <c r="A459" s="16" t="s">
        <v>569</v>
      </c>
      <c r="B459" s="16" t="s">
        <v>568</v>
      </c>
      <c r="C459" s="16">
        <v>173</v>
      </c>
      <c r="J459" s="16">
        <v>3</v>
      </c>
      <c r="K459" s="16">
        <v>11</v>
      </c>
      <c r="L459" s="16">
        <v>34</v>
      </c>
      <c r="M459" s="16">
        <v>49</v>
      </c>
      <c r="N459" s="16">
        <v>51</v>
      </c>
      <c r="O459" s="16">
        <v>14</v>
      </c>
      <c r="P459" s="16">
        <v>11</v>
      </c>
    </row>
    <row r="460" spans="1:17" x14ac:dyDescent="0.2">
      <c r="A460" s="16" t="s">
        <v>567</v>
      </c>
      <c r="B460" s="16" t="s">
        <v>553</v>
      </c>
      <c r="C460" s="16">
        <v>243</v>
      </c>
      <c r="Q460" s="16">
        <v>243</v>
      </c>
    </row>
    <row r="461" spans="1:17" x14ac:dyDescent="0.2">
      <c r="A461" s="136" t="s">
        <v>566</v>
      </c>
      <c r="B461" s="16" t="s">
        <v>565</v>
      </c>
      <c r="C461" s="16">
        <v>410</v>
      </c>
      <c r="E461" s="16">
        <v>1</v>
      </c>
      <c r="F461" s="16">
        <v>1</v>
      </c>
      <c r="G461" s="16">
        <v>2</v>
      </c>
      <c r="H461" s="16">
        <v>3</v>
      </c>
      <c r="I461" s="16">
        <v>6</v>
      </c>
      <c r="J461" s="16">
        <v>12</v>
      </c>
      <c r="K461" s="16">
        <v>30</v>
      </c>
      <c r="L461" s="16">
        <v>113</v>
      </c>
      <c r="M461" s="16">
        <v>139</v>
      </c>
      <c r="N461" s="16">
        <v>58</v>
      </c>
      <c r="O461" s="16">
        <v>30</v>
      </c>
      <c r="P461" s="16">
        <v>15</v>
      </c>
    </row>
    <row r="462" spans="1:17" x14ac:dyDescent="0.2">
      <c r="A462" s="16" t="s">
        <v>501</v>
      </c>
      <c r="B462" s="16" t="s">
        <v>70</v>
      </c>
      <c r="C462" s="16">
        <v>93</v>
      </c>
      <c r="M462" s="16">
        <v>8</v>
      </c>
      <c r="N462" s="16">
        <v>24</v>
      </c>
      <c r="O462" s="16">
        <v>35</v>
      </c>
      <c r="P462" s="16">
        <v>26</v>
      </c>
    </row>
    <row r="463" spans="1:17" x14ac:dyDescent="0.2">
      <c r="A463" s="16" t="s">
        <v>564</v>
      </c>
      <c r="B463" s="16" t="s">
        <v>970</v>
      </c>
      <c r="C463" s="16">
        <v>20</v>
      </c>
      <c r="Q463" s="16">
        <v>20</v>
      </c>
    </row>
    <row r="464" spans="1:17" x14ac:dyDescent="0.2">
      <c r="A464" s="136" t="s">
        <v>502</v>
      </c>
      <c r="B464" s="16" t="s">
        <v>916</v>
      </c>
      <c r="C464" s="16">
        <v>75</v>
      </c>
      <c r="J464" s="16">
        <v>5</v>
      </c>
      <c r="K464" s="16">
        <v>18</v>
      </c>
      <c r="L464" s="16">
        <v>22</v>
      </c>
      <c r="M464" s="16">
        <v>10</v>
      </c>
      <c r="N464" s="16">
        <v>7</v>
      </c>
      <c r="O464" s="16">
        <v>3</v>
      </c>
      <c r="P464" s="16">
        <v>10</v>
      </c>
    </row>
    <row r="465" spans="1:17" x14ac:dyDescent="0.2">
      <c r="A465" s="16" t="s">
        <v>503</v>
      </c>
      <c r="B465" s="16" t="s">
        <v>88</v>
      </c>
      <c r="C465" s="16">
        <v>128</v>
      </c>
      <c r="K465" s="16">
        <v>4</v>
      </c>
      <c r="L465" s="16">
        <v>6</v>
      </c>
      <c r="M465" s="16">
        <v>18</v>
      </c>
      <c r="N465" s="16">
        <v>28</v>
      </c>
      <c r="O465" s="16">
        <v>34</v>
      </c>
      <c r="P465" s="16">
        <v>38</v>
      </c>
    </row>
    <row r="466" spans="1:17" x14ac:dyDescent="0.2">
      <c r="A466" s="16" t="s">
        <v>504</v>
      </c>
      <c r="B466" s="16" t="s">
        <v>563</v>
      </c>
      <c r="C466" s="16">
        <v>93</v>
      </c>
      <c r="J466" s="16">
        <v>1</v>
      </c>
      <c r="K466" s="16">
        <v>1</v>
      </c>
      <c r="L466" s="16">
        <v>4</v>
      </c>
      <c r="M466" s="16">
        <v>14</v>
      </c>
      <c r="N466" s="16">
        <v>23</v>
      </c>
      <c r="O466" s="16">
        <v>26</v>
      </c>
      <c r="P466" s="16">
        <v>24</v>
      </c>
    </row>
    <row r="467" spans="1:17" x14ac:dyDescent="0.2">
      <c r="A467" s="16" t="s">
        <v>562</v>
      </c>
      <c r="B467" s="16" t="s">
        <v>525</v>
      </c>
      <c r="C467" s="16">
        <v>68</v>
      </c>
      <c r="J467" s="16">
        <v>6</v>
      </c>
      <c r="K467" s="16">
        <v>12</v>
      </c>
      <c r="L467" s="16">
        <v>9</v>
      </c>
      <c r="M467" s="16">
        <v>19</v>
      </c>
      <c r="N467" s="16">
        <v>14</v>
      </c>
      <c r="O467" s="16">
        <v>5</v>
      </c>
      <c r="P467" s="16">
        <v>3</v>
      </c>
    </row>
    <row r="468" spans="1:17" x14ac:dyDescent="0.2">
      <c r="A468" s="16" t="s">
        <v>505</v>
      </c>
      <c r="B468" s="16" t="s">
        <v>561</v>
      </c>
      <c r="C468" s="16">
        <v>80</v>
      </c>
      <c r="F468" s="16">
        <v>3</v>
      </c>
      <c r="G468" s="16">
        <v>3</v>
      </c>
      <c r="H468" s="16">
        <v>4</v>
      </c>
      <c r="I468" s="16">
        <v>7</v>
      </c>
      <c r="J468" s="16">
        <v>9</v>
      </c>
      <c r="K468" s="16">
        <v>10</v>
      </c>
      <c r="L468" s="16">
        <v>8</v>
      </c>
      <c r="M468" s="16">
        <v>15</v>
      </c>
      <c r="N468" s="16">
        <v>8</v>
      </c>
      <c r="O468" s="16">
        <v>9</v>
      </c>
      <c r="P468" s="16">
        <v>4</v>
      </c>
    </row>
    <row r="469" spans="1:17" x14ac:dyDescent="0.2">
      <c r="A469" s="16" t="s">
        <v>506</v>
      </c>
      <c r="B469" s="16" t="s">
        <v>547</v>
      </c>
      <c r="C469" s="16">
        <v>97</v>
      </c>
      <c r="E469" s="16">
        <v>2</v>
      </c>
      <c r="G469" s="16">
        <v>3</v>
      </c>
      <c r="H469" s="16">
        <v>5</v>
      </c>
      <c r="I469" s="16">
        <v>4</v>
      </c>
      <c r="J469" s="16">
        <v>13</v>
      </c>
      <c r="K469" s="16">
        <v>8</v>
      </c>
      <c r="L469" s="16">
        <v>20</v>
      </c>
      <c r="M469" s="16">
        <v>14</v>
      </c>
      <c r="N469" s="16">
        <v>11</v>
      </c>
      <c r="O469" s="16">
        <v>10</v>
      </c>
      <c r="P469" s="16">
        <v>7</v>
      </c>
    </row>
    <row r="470" spans="1:17" x14ac:dyDescent="0.2">
      <c r="A470" s="16" t="s">
        <v>560</v>
      </c>
      <c r="B470" s="16" t="s">
        <v>559</v>
      </c>
      <c r="C470" s="16">
        <v>313</v>
      </c>
      <c r="Q470" s="16">
        <v>313</v>
      </c>
    </row>
    <row r="471" spans="1:17" x14ac:dyDescent="0.2">
      <c r="A471" s="16" t="s">
        <v>558</v>
      </c>
      <c r="B471" s="16" t="s">
        <v>557</v>
      </c>
      <c r="C471" s="16">
        <v>38</v>
      </c>
      <c r="D471" s="16">
        <v>4</v>
      </c>
      <c r="E471" s="16">
        <v>4</v>
      </c>
      <c r="F471" s="16">
        <v>2</v>
      </c>
      <c r="P471" s="16">
        <v>4</v>
      </c>
      <c r="Q471" s="16">
        <v>24</v>
      </c>
    </row>
    <row r="472" spans="1:17" x14ac:dyDescent="0.2">
      <c r="A472" s="16" t="s">
        <v>507</v>
      </c>
      <c r="B472" s="16" t="s">
        <v>1493</v>
      </c>
      <c r="C472" s="16">
        <v>228</v>
      </c>
      <c r="D472" s="16">
        <v>6</v>
      </c>
      <c r="E472" s="16">
        <v>9</v>
      </c>
      <c r="F472" s="16">
        <v>9</v>
      </c>
      <c r="G472" s="16">
        <v>12</v>
      </c>
      <c r="H472" s="16">
        <v>6</v>
      </c>
      <c r="I472" s="16">
        <v>8</v>
      </c>
      <c r="J472" s="16">
        <v>7</v>
      </c>
      <c r="K472" s="16">
        <v>12</v>
      </c>
      <c r="L472" s="16">
        <v>18</v>
      </c>
      <c r="M472" s="16">
        <v>24</v>
      </c>
      <c r="N472" s="16">
        <v>29</v>
      </c>
      <c r="O472" s="16">
        <v>27</v>
      </c>
      <c r="P472" s="16">
        <v>61</v>
      </c>
    </row>
    <row r="473" spans="1:17" x14ac:dyDescent="0.2">
      <c r="A473" s="158" t="s">
        <v>508</v>
      </c>
      <c r="B473" s="159" t="s">
        <v>855</v>
      </c>
      <c r="C473" s="16">
        <f>SUM(C3:C472)</f>
        <v>347971</v>
      </c>
      <c r="D473" s="16">
        <f t="shared" ref="D473:Q473" si="0">SUM(D3:D472)</f>
        <v>25519</v>
      </c>
      <c r="E473" s="16">
        <f t="shared" si="0"/>
        <v>25780</v>
      </c>
      <c r="F473" s="16">
        <f t="shared" si="0"/>
        <v>25425</v>
      </c>
      <c r="G473" s="16">
        <f t="shared" si="0"/>
        <v>26784</v>
      </c>
      <c r="H473" s="16">
        <f t="shared" si="0"/>
        <v>25315</v>
      </c>
      <c r="I473" s="16">
        <f t="shared" si="0"/>
        <v>25424</v>
      </c>
      <c r="J473" s="16">
        <f t="shared" si="0"/>
        <v>26280</v>
      </c>
      <c r="K473" s="16">
        <f t="shared" si="0"/>
        <v>26951</v>
      </c>
      <c r="L473" s="16">
        <f t="shared" si="0"/>
        <v>27186</v>
      </c>
      <c r="M473" s="16">
        <f t="shared" si="0"/>
        <v>27622</v>
      </c>
      <c r="N473" s="16">
        <f t="shared" si="0"/>
        <v>27408</v>
      </c>
      <c r="O473" s="16">
        <f t="shared" si="0"/>
        <v>25594</v>
      </c>
      <c r="P473" s="16">
        <f t="shared" si="0"/>
        <v>23807</v>
      </c>
      <c r="Q473" s="16">
        <f t="shared" si="0"/>
        <v>8876</v>
      </c>
    </row>
  </sheetData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rgb="FF00B0F0"/>
  </sheetPr>
  <dimension ref="A1:GC1000"/>
  <sheetViews>
    <sheetView zoomScaleNormal="100" workbookViewId="0">
      <pane xSplit="2" ySplit="13" topLeftCell="C270" activePane="bottomRight" state="frozen"/>
      <selection activeCell="E477" sqref="E477"/>
      <selection pane="topRight" activeCell="E477" sqref="E477"/>
      <selection pane="bottomLeft" activeCell="E477" sqref="E477"/>
      <selection pane="bottomRight" activeCell="J12" sqref="J12"/>
    </sheetView>
  </sheetViews>
  <sheetFormatPr defaultRowHeight="12.75" x14ac:dyDescent="0.2"/>
  <cols>
    <col min="1" max="1" width="8.85546875" style="16"/>
    <col min="2" max="2" width="30" style="138" bestFit="1" customWidth="1"/>
    <col min="3" max="47" width="8.85546875" style="138"/>
    <col min="48" max="159" width="8.85546875" style="16"/>
    <col min="160" max="160" width="40" style="16" bestFit="1" customWidth="1"/>
    <col min="161" max="415" width="8.85546875" style="16"/>
    <col min="416" max="416" width="40" style="16" bestFit="1" customWidth="1"/>
    <col min="417" max="671" width="8.85546875" style="16"/>
    <col min="672" max="672" width="40" style="16" bestFit="1" customWidth="1"/>
    <col min="673" max="927" width="8.85546875" style="16"/>
    <col min="928" max="928" width="40" style="16" bestFit="1" customWidth="1"/>
    <col min="929" max="1183" width="8.85546875" style="16"/>
    <col min="1184" max="1184" width="40" style="16" bestFit="1" customWidth="1"/>
    <col min="1185" max="1439" width="8.85546875" style="16"/>
    <col min="1440" max="1440" width="40" style="16" bestFit="1" customWidth="1"/>
    <col min="1441" max="1695" width="8.85546875" style="16"/>
    <col min="1696" max="1696" width="40" style="16" bestFit="1" customWidth="1"/>
    <col min="1697" max="1951" width="8.85546875" style="16"/>
    <col min="1952" max="1952" width="40" style="16" bestFit="1" customWidth="1"/>
    <col min="1953" max="2207" width="8.85546875" style="16"/>
    <col min="2208" max="2208" width="40" style="16" bestFit="1" customWidth="1"/>
    <col min="2209" max="2463" width="8.85546875" style="16"/>
    <col min="2464" max="2464" width="40" style="16" bestFit="1" customWidth="1"/>
    <col min="2465" max="2719" width="8.85546875" style="16"/>
    <col min="2720" max="2720" width="40" style="16" bestFit="1" customWidth="1"/>
    <col min="2721" max="2975" width="8.85546875" style="16"/>
    <col min="2976" max="2976" width="40" style="16" bestFit="1" customWidth="1"/>
    <col min="2977" max="3231" width="8.85546875" style="16"/>
    <col min="3232" max="3232" width="40" style="16" bestFit="1" customWidth="1"/>
    <col min="3233" max="3487" width="8.85546875" style="16"/>
    <col min="3488" max="3488" width="40" style="16" bestFit="1" customWidth="1"/>
    <col min="3489" max="3743" width="8.85546875" style="16"/>
    <col min="3744" max="3744" width="40" style="16" bestFit="1" customWidth="1"/>
    <col min="3745" max="3999" width="8.85546875" style="16"/>
    <col min="4000" max="4000" width="40" style="16" bestFit="1" customWidth="1"/>
    <col min="4001" max="4255" width="8.85546875" style="16"/>
    <col min="4256" max="4256" width="40" style="16" bestFit="1" customWidth="1"/>
    <col min="4257" max="4511" width="8.85546875" style="16"/>
    <col min="4512" max="4512" width="40" style="16" bestFit="1" customWidth="1"/>
    <col min="4513" max="4767" width="8.85546875" style="16"/>
    <col min="4768" max="4768" width="40" style="16" bestFit="1" customWidth="1"/>
    <col min="4769" max="5023" width="8.85546875" style="16"/>
    <col min="5024" max="5024" width="40" style="16" bestFit="1" customWidth="1"/>
    <col min="5025" max="5279" width="8.85546875" style="16"/>
    <col min="5280" max="5280" width="40" style="16" bestFit="1" customWidth="1"/>
    <col min="5281" max="5535" width="8.85546875" style="16"/>
    <col min="5536" max="5536" width="40" style="16" bestFit="1" customWidth="1"/>
    <col min="5537" max="5791" width="8.85546875" style="16"/>
    <col min="5792" max="5792" width="40" style="16" bestFit="1" customWidth="1"/>
    <col min="5793" max="6047" width="8.85546875" style="16"/>
    <col min="6048" max="6048" width="40" style="16" bestFit="1" customWidth="1"/>
    <col min="6049" max="6303" width="8.85546875" style="16"/>
    <col min="6304" max="6304" width="40" style="16" bestFit="1" customWidth="1"/>
    <col min="6305" max="6559" width="8.85546875" style="16"/>
    <col min="6560" max="6560" width="40" style="16" bestFit="1" customWidth="1"/>
    <col min="6561" max="6815" width="8.85546875" style="16"/>
    <col min="6816" max="6816" width="40" style="16" bestFit="1" customWidth="1"/>
    <col min="6817" max="7071" width="8.85546875" style="16"/>
    <col min="7072" max="7072" width="40" style="16" bestFit="1" customWidth="1"/>
    <col min="7073" max="7327" width="8.85546875" style="16"/>
    <col min="7328" max="7328" width="40" style="16" bestFit="1" customWidth="1"/>
    <col min="7329" max="7583" width="8.85546875" style="16"/>
    <col min="7584" max="7584" width="40" style="16" bestFit="1" customWidth="1"/>
    <col min="7585" max="7839" width="8.85546875" style="16"/>
    <col min="7840" max="7840" width="40" style="16" bestFit="1" customWidth="1"/>
    <col min="7841" max="8095" width="8.85546875" style="16"/>
    <col min="8096" max="8096" width="40" style="16" bestFit="1" customWidth="1"/>
    <col min="8097" max="8351" width="8.85546875" style="16"/>
    <col min="8352" max="8352" width="40" style="16" bestFit="1" customWidth="1"/>
    <col min="8353" max="8607" width="8.85546875" style="16"/>
    <col min="8608" max="8608" width="40" style="16" bestFit="1" customWidth="1"/>
    <col min="8609" max="8863" width="8.85546875" style="16"/>
    <col min="8864" max="8864" width="40" style="16" bestFit="1" customWidth="1"/>
    <col min="8865" max="9119" width="8.85546875" style="16"/>
    <col min="9120" max="9120" width="40" style="16" bestFit="1" customWidth="1"/>
    <col min="9121" max="9375" width="8.85546875" style="16"/>
    <col min="9376" max="9376" width="40" style="16" bestFit="1" customWidth="1"/>
    <col min="9377" max="9631" width="8.85546875" style="16"/>
    <col min="9632" max="9632" width="40" style="16" bestFit="1" customWidth="1"/>
    <col min="9633" max="9887" width="8.85546875" style="16"/>
    <col min="9888" max="9888" width="40" style="16" bestFit="1" customWidth="1"/>
    <col min="9889" max="10143" width="8.85546875" style="16"/>
    <col min="10144" max="10144" width="40" style="16" bestFit="1" customWidth="1"/>
    <col min="10145" max="10399" width="8.85546875" style="16"/>
    <col min="10400" max="10400" width="40" style="16" bestFit="1" customWidth="1"/>
    <col min="10401" max="10655" width="8.85546875" style="16"/>
    <col min="10656" max="10656" width="40" style="16" bestFit="1" customWidth="1"/>
    <col min="10657" max="10911" width="8.85546875" style="16"/>
    <col min="10912" max="10912" width="40" style="16" bestFit="1" customWidth="1"/>
    <col min="10913" max="11167" width="8.85546875" style="16"/>
    <col min="11168" max="11168" width="40" style="16" bestFit="1" customWidth="1"/>
    <col min="11169" max="11423" width="8.85546875" style="16"/>
    <col min="11424" max="11424" width="40" style="16" bestFit="1" customWidth="1"/>
    <col min="11425" max="11679" width="8.85546875" style="16"/>
    <col min="11680" max="11680" width="40" style="16" bestFit="1" customWidth="1"/>
    <col min="11681" max="11935" width="8.85546875" style="16"/>
    <col min="11936" max="11936" width="40" style="16" bestFit="1" customWidth="1"/>
    <col min="11937" max="12191" width="8.85546875" style="16"/>
    <col min="12192" max="12192" width="40" style="16" bestFit="1" customWidth="1"/>
    <col min="12193" max="12447" width="8.85546875" style="16"/>
    <col min="12448" max="12448" width="40" style="16" bestFit="1" customWidth="1"/>
    <col min="12449" max="12703" width="8.85546875" style="16"/>
    <col min="12704" max="12704" width="40" style="16" bestFit="1" customWidth="1"/>
    <col min="12705" max="12959" width="8.85546875" style="16"/>
    <col min="12960" max="12960" width="40" style="16" bestFit="1" customWidth="1"/>
    <col min="12961" max="13215" width="8.85546875" style="16"/>
    <col min="13216" max="13216" width="40" style="16" bestFit="1" customWidth="1"/>
    <col min="13217" max="13471" width="8.85546875" style="16"/>
    <col min="13472" max="13472" width="40" style="16" bestFit="1" customWidth="1"/>
    <col min="13473" max="13727" width="8.85546875" style="16"/>
    <col min="13728" max="13728" width="40" style="16" bestFit="1" customWidth="1"/>
    <col min="13729" max="13983" width="8.85546875" style="16"/>
    <col min="13984" max="13984" width="40" style="16" bestFit="1" customWidth="1"/>
    <col min="13985" max="14239" width="8.85546875" style="16"/>
    <col min="14240" max="14240" width="40" style="16" bestFit="1" customWidth="1"/>
    <col min="14241" max="14495" width="8.85546875" style="16"/>
    <col min="14496" max="14496" width="40" style="16" bestFit="1" customWidth="1"/>
    <col min="14497" max="14751" width="8.85546875" style="16"/>
    <col min="14752" max="14752" width="40" style="16" bestFit="1" customWidth="1"/>
    <col min="14753" max="15007" width="8.85546875" style="16"/>
    <col min="15008" max="15008" width="40" style="16" bestFit="1" customWidth="1"/>
    <col min="15009" max="15263" width="8.85546875" style="16"/>
    <col min="15264" max="15264" width="40" style="16" bestFit="1" customWidth="1"/>
    <col min="15265" max="15519" width="8.85546875" style="16"/>
    <col min="15520" max="15520" width="40" style="16" bestFit="1" customWidth="1"/>
    <col min="15521" max="15775" width="8.85546875" style="16"/>
    <col min="15776" max="15776" width="40" style="16" bestFit="1" customWidth="1"/>
    <col min="15777" max="16031" width="8.85546875" style="16"/>
    <col min="16032" max="16032" width="40" style="16" bestFit="1" customWidth="1"/>
    <col min="16033" max="16384" width="8.85546875" style="16"/>
  </cols>
  <sheetData>
    <row r="1" spans="1:184" ht="18" x14ac:dyDescent="0.2">
      <c r="B1" s="137" t="s">
        <v>1494</v>
      </c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  <c r="FA1" s="138"/>
      <c r="FB1" s="138"/>
      <c r="FC1" s="138"/>
      <c r="FD1" s="138"/>
      <c r="FE1" s="138"/>
      <c r="FF1" s="138"/>
      <c r="FG1" s="138"/>
      <c r="FH1" s="138"/>
      <c r="FI1" s="138"/>
      <c r="FJ1" s="138"/>
      <c r="FK1" s="138"/>
      <c r="FL1" s="138"/>
      <c r="FM1" s="138"/>
      <c r="FN1" s="138"/>
      <c r="FO1" s="138"/>
      <c r="FP1" s="138"/>
      <c r="FQ1" s="138"/>
      <c r="FR1" s="138"/>
      <c r="FS1" s="138"/>
      <c r="FT1" s="138"/>
      <c r="FU1" s="138"/>
      <c r="FV1" s="138"/>
      <c r="FW1" s="138"/>
      <c r="FX1" s="138"/>
      <c r="FY1" s="138"/>
      <c r="FZ1" s="138"/>
      <c r="GA1" s="138"/>
      <c r="GB1" s="138"/>
    </row>
    <row r="2" spans="1:184" x14ac:dyDescent="0.2">
      <c r="AV2" s="138"/>
      <c r="AW2" s="138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38"/>
      <c r="BK2" s="138"/>
      <c r="BL2" s="138"/>
      <c r="BM2" s="138"/>
      <c r="BN2" s="138"/>
      <c r="BO2" s="138"/>
      <c r="BP2" s="138"/>
      <c r="BQ2" s="138"/>
      <c r="BR2" s="138"/>
      <c r="BS2" s="138"/>
      <c r="BT2" s="138"/>
      <c r="BU2" s="138"/>
      <c r="BV2" s="138"/>
      <c r="BW2" s="138"/>
      <c r="BX2" s="138"/>
      <c r="BY2" s="138"/>
      <c r="BZ2" s="138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  <c r="FA2" s="138"/>
      <c r="FB2" s="138"/>
      <c r="FC2" s="138"/>
      <c r="FD2" s="138"/>
      <c r="FE2" s="138"/>
      <c r="FF2" s="138"/>
      <c r="FG2" s="138"/>
      <c r="FH2" s="138"/>
      <c r="FI2" s="138"/>
      <c r="FJ2" s="138"/>
      <c r="FK2" s="138"/>
      <c r="FL2" s="138"/>
      <c r="FM2" s="138"/>
      <c r="FN2" s="138"/>
      <c r="FO2" s="138"/>
      <c r="FP2" s="138"/>
      <c r="FQ2" s="138"/>
      <c r="FR2" s="138"/>
      <c r="FS2" s="138"/>
      <c r="FT2" s="138"/>
      <c r="FU2" s="138"/>
      <c r="FV2" s="138"/>
      <c r="FW2" s="138"/>
      <c r="FX2" s="138"/>
      <c r="FY2" s="138"/>
      <c r="FZ2" s="138"/>
      <c r="GA2" s="138"/>
      <c r="GB2" s="138"/>
    </row>
    <row r="3" spans="1:184" x14ac:dyDescent="0.2">
      <c r="B3" s="139" t="s">
        <v>1495</v>
      </c>
      <c r="C3" s="140" t="s">
        <v>3495</v>
      </c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  <c r="FA3" s="138"/>
      <c r="FB3" s="138"/>
      <c r="FC3" s="138"/>
      <c r="FD3" s="138"/>
      <c r="FE3" s="138"/>
      <c r="FF3" s="138"/>
      <c r="FG3" s="138"/>
      <c r="FH3" s="138"/>
      <c r="FI3" s="138"/>
      <c r="FJ3" s="138"/>
      <c r="FK3" s="138"/>
      <c r="FL3" s="138"/>
      <c r="FM3" s="138"/>
      <c r="FN3" s="138"/>
      <c r="FO3" s="138"/>
      <c r="FP3" s="138"/>
      <c r="FQ3" s="138"/>
      <c r="FR3" s="138"/>
      <c r="FS3" s="138"/>
      <c r="FT3" s="138"/>
      <c r="FU3" s="138"/>
      <c r="FV3" s="138"/>
      <c r="FW3" s="138"/>
      <c r="FX3" s="138"/>
      <c r="FY3" s="138"/>
      <c r="FZ3" s="138"/>
      <c r="GA3" s="138"/>
      <c r="GB3" s="138"/>
    </row>
    <row r="4" spans="1:184" x14ac:dyDescent="0.2">
      <c r="B4" s="139" t="s">
        <v>1497</v>
      </c>
      <c r="C4" s="140" t="s">
        <v>3496</v>
      </c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/>
      <c r="CP4" s="138"/>
      <c r="CQ4" s="138"/>
      <c r="CR4" s="138"/>
      <c r="CS4" s="138"/>
      <c r="CT4" s="138"/>
      <c r="CU4" s="138"/>
      <c r="CV4" s="138"/>
      <c r="CW4" s="138"/>
      <c r="CX4" s="138"/>
      <c r="CY4" s="138"/>
      <c r="CZ4" s="138"/>
      <c r="DA4" s="138"/>
      <c r="DB4" s="138"/>
      <c r="DC4" s="138"/>
      <c r="DD4" s="138"/>
      <c r="DE4" s="138"/>
      <c r="DF4" s="138"/>
      <c r="DG4" s="138"/>
      <c r="DH4" s="138"/>
      <c r="DI4" s="138"/>
      <c r="DJ4" s="138"/>
      <c r="DK4" s="138"/>
      <c r="DL4" s="138"/>
      <c r="DM4" s="138"/>
      <c r="DN4" s="138"/>
      <c r="DO4" s="138"/>
      <c r="DP4" s="138"/>
      <c r="DQ4" s="138"/>
      <c r="DR4" s="138"/>
      <c r="DS4" s="138"/>
      <c r="DT4" s="138"/>
      <c r="DU4" s="138"/>
      <c r="DV4" s="138"/>
      <c r="DW4" s="138"/>
      <c r="DX4" s="138"/>
      <c r="DY4" s="138"/>
      <c r="DZ4" s="138"/>
      <c r="EA4" s="138"/>
      <c r="EB4" s="138"/>
      <c r="EC4" s="138"/>
      <c r="ED4" s="138"/>
      <c r="EE4" s="138"/>
      <c r="EF4" s="138"/>
      <c r="EG4" s="138"/>
      <c r="EH4" s="138"/>
      <c r="EI4" s="138"/>
      <c r="EJ4" s="138"/>
      <c r="EK4" s="138"/>
      <c r="EL4" s="138"/>
      <c r="EM4" s="138"/>
      <c r="EN4" s="138"/>
      <c r="EO4" s="138"/>
      <c r="EP4" s="138"/>
      <c r="EQ4" s="138"/>
      <c r="ER4" s="138"/>
      <c r="ES4" s="138"/>
      <c r="ET4" s="138"/>
      <c r="EU4" s="138"/>
      <c r="EV4" s="138"/>
      <c r="EW4" s="138"/>
      <c r="EX4" s="138"/>
      <c r="EY4" s="138"/>
      <c r="EZ4" s="138"/>
      <c r="FA4" s="138"/>
      <c r="FB4" s="138"/>
      <c r="FC4" s="138"/>
      <c r="FD4" s="138"/>
      <c r="FE4" s="138"/>
      <c r="FF4" s="138"/>
      <c r="FG4" s="138"/>
      <c r="FH4" s="138"/>
      <c r="FI4" s="138"/>
      <c r="FJ4" s="138"/>
      <c r="FK4" s="138"/>
      <c r="FL4" s="138"/>
      <c r="FM4" s="138"/>
      <c r="FN4" s="138"/>
      <c r="FO4" s="138"/>
      <c r="FP4" s="138"/>
      <c r="FQ4" s="138"/>
      <c r="FR4" s="138"/>
      <c r="FS4" s="138"/>
      <c r="FT4" s="138"/>
      <c r="FU4" s="138"/>
      <c r="FV4" s="138"/>
      <c r="FW4" s="138"/>
      <c r="FX4" s="138"/>
      <c r="FY4" s="138"/>
      <c r="FZ4" s="138"/>
      <c r="GA4" s="138"/>
      <c r="GB4" s="138"/>
    </row>
    <row r="5" spans="1:184" x14ac:dyDescent="0.2">
      <c r="B5" s="139" t="s">
        <v>1499</v>
      </c>
      <c r="C5" s="140" t="s">
        <v>71</v>
      </c>
      <c r="AV5" s="138"/>
      <c r="AW5" s="138"/>
      <c r="AX5" s="138"/>
      <c r="AY5" s="138"/>
      <c r="AZ5" s="138"/>
      <c r="BA5" s="138"/>
      <c r="BB5" s="138"/>
      <c r="BC5" s="138"/>
      <c r="BD5" s="138"/>
      <c r="BE5" s="138"/>
      <c r="BF5" s="138"/>
      <c r="BG5" s="138"/>
      <c r="BH5" s="138"/>
      <c r="BI5" s="138"/>
      <c r="BJ5" s="138"/>
      <c r="BK5" s="138"/>
      <c r="BL5" s="138"/>
      <c r="BM5" s="138"/>
      <c r="BN5" s="138"/>
      <c r="BO5" s="138"/>
      <c r="BP5" s="138"/>
      <c r="BQ5" s="138"/>
      <c r="BR5" s="138"/>
      <c r="BS5" s="138"/>
      <c r="BT5" s="138"/>
      <c r="BU5" s="138"/>
      <c r="BV5" s="138"/>
      <c r="BW5" s="138"/>
      <c r="BX5" s="138"/>
      <c r="BY5" s="138"/>
      <c r="BZ5" s="138"/>
      <c r="CA5" s="138"/>
      <c r="CB5" s="138"/>
      <c r="CC5" s="138"/>
      <c r="CD5" s="138"/>
      <c r="CE5" s="138"/>
      <c r="CF5" s="138"/>
      <c r="CG5" s="138"/>
      <c r="CH5" s="138"/>
      <c r="CI5" s="138"/>
      <c r="CJ5" s="138"/>
      <c r="CK5" s="138"/>
      <c r="CL5" s="138"/>
      <c r="CM5" s="138"/>
      <c r="CN5" s="138"/>
      <c r="CO5" s="138"/>
      <c r="CP5" s="138"/>
      <c r="CQ5" s="138"/>
      <c r="CR5" s="138"/>
      <c r="CS5" s="138"/>
      <c r="CT5" s="138"/>
      <c r="CU5" s="138"/>
      <c r="CV5" s="138"/>
      <c r="CW5" s="138"/>
      <c r="CX5" s="138"/>
      <c r="CY5" s="138"/>
      <c r="CZ5" s="138"/>
      <c r="DA5" s="138"/>
      <c r="DB5" s="138"/>
      <c r="DC5" s="138"/>
      <c r="DD5" s="138"/>
      <c r="DE5" s="138"/>
      <c r="DF5" s="138"/>
      <c r="DG5" s="138"/>
      <c r="DH5" s="138"/>
      <c r="DI5" s="138"/>
      <c r="DJ5" s="138"/>
      <c r="DK5" s="138"/>
      <c r="DL5" s="138"/>
      <c r="DM5" s="138"/>
      <c r="DN5" s="138"/>
      <c r="DO5" s="138"/>
      <c r="DP5" s="138"/>
      <c r="DQ5" s="138"/>
      <c r="DR5" s="138"/>
      <c r="DS5" s="138"/>
      <c r="DT5" s="138"/>
      <c r="DU5" s="138"/>
      <c r="DV5" s="138"/>
      <c r="DW5" s="138"/>
      <c r="DX5" s="138"/>
      <c r="DY5" s="138"/>
      <c r="DZ5" s="138"/>
      <c r="EA5" s="138"/>
      <c r="EB5" s="138"/>
      <c r="EC5" s="138"/>
      <c r="ED5" s="138"/>
      <c r="EE5" s="138"/>
      <c r="EF5" s="138"/>
      <c r="EG5" s="138"/>
      <c r="EH5" s="138"/>
      <c r="EI5" s="138"/>
      <c r="EJ5" s="138"/>
      <c r="EK5" s="138"/>
      <c r="EL5" s="138"/>
      <c r="EM5" s="138"/>
      <c r="EN5" s="138"/>
      <c r="EO5" s="138"/>
      <c r="EP5" s="138"/>
      <c r="EQ5" s="138"/>
      <c r="ER5" s="138"/>
      <c r="ES5" s="138"/>
      <c r="ET5" s="138"/>
      <c r="EU5" s="138"/>
      <c r="EV5" s="138"/>
      <c r="EW5" s="138"/>
      <c r="EX5" s="138"/>
      <c r="EY5" s="138"/>
      <c r="EZ5" s="138"/>
      <c r="FA5" s="138"/>
      <c r="FB5" s="138"/>
      <c r="FC5" s="138"/>
      <c r="FD5" s="138"/>
      <c r="FE5" s="138"/>
      <c r="FF5" s="138"/>
      <c r="FG5" s="138"/>
      <c r="FH5" s="138"/>
      <c r="FI5" s="138"/>
      <c r="FJ5" s="138"/>
      <c r="FK5" s="138"/>
      <c r="FL5" s="138"/>
      <c r="FM5" s="138"/>
      <c r="FN5" s="138"/>
      <c r="FO5" s="138"/>
      <c r="FP5" s="138"/>
      <c r="FQ5" s="138"/>
      <c r="FR5" s="138"/>
      <c r="FS5" s="138"/>
      <c r="FT5" s="138"/>
      <c r="FU5" s="138"/>
      <c r="FV5" s="138"/>
      <c r="FW5" s="138"/>
      <c r="FX5" s="138"/>
      <c r="FY5" s="138"/>
      <c r="FZ5" s="138"/>
      <c r="GA5" s="138"/>
      <c r="GB5" s="138"/>
    </row>
    <row r="6" spans="1:184" x14ac:dyDescent="0.2">
      <c r="A6" s="130" t="str">
        <f t="shared" ref="A6:A13" si="0">IFERROR(VALUE(LEFT(B6,4)),"")</f>
        <v/>
      </c>
      <c r="B6" s="139" t="s">
        <v>1500</v>
      </c>
      <c r="C6" s="140" t="s">
        <v>3497</v>
      </c>
      <c r="AV6" s="138"/>
      <c r="AW6" s="138"/>
      <c r="AX6" s="138"/>
      <c r="AY6" s="138"/>
      <c r="AZ6" s="138"/>
      <c r="BA6" s="138"/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  <c r="DI6" s="138"/>
      <c r="DJ6" s="138"/>
      <c r="DK6" s="138"/>
      <c r="DL6" s="138"/>
      <c r="DM6" s="138"/>
      <c r="DN6" s="138"/>
      <c r="DO6" s="138"/>
      <c r="DP6" s="138"/>
      <c r="DQ6" s="138"/>
      <c r="DR6" s="138"/>
      <c r="DS6" s="138"/>
      <c r="DT6" s="138"/>
      <c r="DU6" s="138"/>
      <c r="DV6" s="138"/>
      <c r="DW6" s="138"/>
      <c r="DX6" s="138"/>
      <c r="DY6" s="138"/>
      <c r="DZ6" s="138"/>
      <c r="EA6" s="138"/>
      <c r="EB6" s="138"/>
      <c r="EC6" s="138"/>
      <c r="ED6" s="138"/>
      <c r="EE6" s="138"/>
      <c r="EF6" s="138"/>
      <c r="EG6" s="138"/>
      <c r="EH6" s="138"/>
      <c r="EI6" s="138"/>
      <c r="EJ6" s="138"/>
      <c r="EK6" s="138"/>
      <c r="EL6" s="138"/>
      <c r="EM6" s="138"/>
      <c r="EN6" s="138"/>
      <c r="EO6" s="138"/>
      <c r="EP6" s="138"/>
      <c r="EQ6" s="138"/>
      <c r="ER6" s="138"/>
      <c r="ES6" s="138"/>
      <c r="ET6" s="138"/>
      <c r="EU6" s="138"/>
      <c r="EV6" s="138"/>
      <c r="EW6" s="138"/>
      <c r="EX6" s="138"/>
      <c r="EY6" s="138"/>
      <c r="EZ6" s="138"/>
      <c r="FA6" s="138"/>
      <c r="FB6" s="138"/>
      <c r="FC6" s="138"/>
      <c r="FD6" s="138"/>
      <c r="FE6" s="138"/>
      <c r="FF6" s="138"/>
      <c r="FG6" s="138"/>
      <c r="FH6" s="138"/>
      <c r="FI6" s="138"/>
      <c r="FJ6" s="138"/>
      <c r="FK6" s="138"/>
      <c r="FL6" s="138"/>
      <c r="FM6" s="138"/>
      <c r="FN6" s="138"/>
      <c r="FO6" s="138"/>
      <c r="FP6" s="138"/>
      <c r="FQ6" s="138"/>
      <c r="FR6" s="138"/>
      <c r="FS6" s="138"/>
      <c r="FT6" s="138"/>
      <c r="FU6" s="138"/>
      <c r="FV6" s="138"/>
      <c r="FW6" s="138"/>
      <c r="FX6" s="138"/>
      <c r="FY6" s="138"/>
      <c r="FZ6" s="138"/>
      <c r="GA6" s="138"/>
      <c r="GB6" s="138"/>
    </row>
    <row r="7" spans="1:184" x14ac:dyDescent="0.2">
      <c r="A7" s="130" t="str">
        <f t="shared" si="0"/>
        <v/>
      </c>
      <c r="B7" s="139" t="s">
        <v>1502</v>
      </c>
      <c r="C7" s="140" t="s">
        <v>1503</v>
      </c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  <c r="DV7" s="138"/>
      <c r="DW7" s="138"/>
      <c r="DX7" s="138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  <c r="EN7" s="138"/>
      <c r="EO7" s="138"/>
      <c r="EP7" s="138"/>
      <c r="EQ7" s="138"/>
      <c r="ER7" s="138"/>
      <c r="ES7" s="138"/>
      <c r="ET7" s="138"/>
      <c r="EU7" s="138"/>
      <c r="EV7" s="138"/>
      <c r="EW7" s="138"/>
      <c r="EX7" s="138"/>
      <c r="EY7" s="138"/>
      <c r="EZ7" s="138"/>
      <c r="FA7" s="138"/>
      <c r="FB7" s="138"/>
      <c r="FC7" s="138"/>
      <c r="FD7" s="138"/>
      <c r="FE7" s="138"/>
      <c r="FF7" s="138"/>
      <c r="FG7" s="138"/>
      <c r="FH7" s="138"/>
      <c r="FI7" s="138"/>
      <c r="FJ7" s="138"/>
      <c r="FK7" s="138"/>
      <c r="FL7" s="138"/>
      <c r="FM7" s="138"/>
      <c r="FN7" s="138"/>
      <c r="FO7" s="138"/>
      <c r="FP7" s="138"/>
      <c r="FQ7" s="138"/>
      <c r="FR7" s="138"/>
      <c r="FS7" s="138"/>
      <c r="FT7" s="138"/>
      <c r="FU7" s="138"/>
      <c r="FV7" s="138"/>
      <c r="FW7" s="138"/>
      <c r="FX7" s="138"/>
      <c r="FY7" s="138"/>
      <c r="FZ7" s="138"/>
      <c r="GA7" s="138"/>
      <c r="GB7" s="138"/>
    </row>
    <row r="8" spans="1:184" x14ac:dyDescent="0.2">
      <c r="A8" s="130" t="str">
        <f t="shared" si="0"/>
        <v/>
      </c>
      <c r="B8" s="139" t="s">
        <v>1504</v>
      </c>
      <c r="C8" s="140" t="s">
        <v>1505</v>
      </c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  <c r="BT8" s="138"/>
      <c r="BU8" s="138"/>
      <c r="BV8" s="138"/>
      <c r="BW8" s="138"/>
      <c r="BX8" s="138"/>
      <c r="BY8" s="138"/>
      <c r="BZ8" s="138"/>
      <c r="CA8" s="138"/>
      <c r="CB8" s="138"/>
      <c r="CC8" s="138"/>
      <c r="CD8" s="138"/>
      <c r="CE8" s="138"/>
      <c r="CF8" s="138"/>
      <c r="CG8" s="138"/>
      <c r="CH8" s="138"/>
      <c r="CI8" s="138"/>
      <c r="CJ8" s="138"/>
      <c r="CK8" s="138"/>
      <c r="CL8" s="138"/>
      <c r="CM8" s="138"/>
      <c r="CN8" s="138"/>
      <c r="CO8" s="138"/>
      <c r="CP8" s="138"/>
      <c r="CQ8" s="138"/>
      <c r="CR8" s="138"/>
      <c r="CS8" s="138"/>
      <c r="CT8" s="138"/>
      <c r="CU8" s="138"/>
      <c r="CV8" s="138"/>
      <c r="CW8" s="138"/>
      <c r="CX8" s="138"/>
      <c r="CY8" s="138"/>
      <c r="CZ8" s="138"/>
      <c r="DA8" s="138"/>
      <c r="DB8" s="138"/>
      <c r="DC8" s="138"/>
      <c r="DD8" s="138"/>
      <c r="DE8" s="138"/>
      <c r="DF8" s="138"/>
      <c r="DG8" s="138"/>
      <c r="DH8" s="138"/>
      <c r="DI8" s="138"/>
      <c r="DJ8" s="138"/>
      <c r="DK8" s="138"/>
      <c r="DL8" s="138"/>
      <c r="DM8" s="138"/>
      <c r="DN8" s="138"/>
      <c r="DO8" s="138"/>
      <c r="DP8" s="138"/>
      <c r="DQ8" s="138"/>
      <c r="DR8" s="138"/>
      <c r="DS8" s="138"/>
      <c r="DT8" s="138"/>
      <c r="DU8" s="138"/>
      <c r="DV8" s="138"/>
      <c r="DW8" s="138"/>
      <c r="DX8" s="138"/>
      <c r="DY8" s="138"/>
      <c r="DZ8" s="138"/>
      <c r="EA8" s="138"/>
      <c r="EB8" s="138"/>
      <c r="EC8" s="138"/>
      <c r="ED8" s="138"/>
      <c r="EE8" s="138"/>
      <c r="EF8" s="138"/>
      <c r="EG8" s="138"/>
      <c r="EH8" s="138"/>
      <c r="EI8" s="138"/>
      <c r="EJ8" s="138"/>
      <c r="EK8" s="138"/>
      <c r="EL8" s="138"/>
      <c r="EM8" s="138"/>
      <c r="EN8" s="138"/>
      <c r="EO8" s="138"/>
      <c r="EP8" s="138"/>
      <c r="EQ8" s="138"/>
      <c r="ER8" s="138"/>
      <c r="ES8" s="138"/>
      <c r="ET8" s="138"/>
      <c r="EU8" s="138"/>
      <c r="EV8" s="138"/>
      <c r="EW8" s="138"/>
      <c r="EX8" s="138"/>
      <c r="EY8" s="138"/>
      <c r="EZ8" s="138"/>
      <c r="FA8" s="138"/>
      <c r="FB8" s="138"/>
      <c r="FC8" s="138"/>
      <c r="FD8" s="138"/>
      <c r="FE8" s="138"/>
      <c r="FF8" s="138"/>
      <c r="FG8" s="138"/>
      <c r="FH8" s="138"/>
      <c r="FI8" s="138"/>
      <c r="FJ8" s="138"/>
      <c r="FK8" s="138"/>
      <c r="FL8" s="138"/>
      <c r="FM8" s="138"/>
      <c r="FN8" s="138"/>
      <c r="FO8" s="138"/>
      <c r="FP8" s="138"/>
      <c r="FQ8" s="138"/>
      <c r="FR8" s="138"/>
      <c r="FS8" s="138"/>
      <c r="FT8" s="138"/>
      <c r="FU8" s="138"/>
      <c r="FV8" s="138"/>
      <c r="FW8" s="138"/>
      <c r="FX8" s="138"/>
      <c r="FY8" s="138"/>
      <c r="FZ8" s="138"/>
      <c r="GA8" s="138"/>
      <c r="GB8" s="138"/>
    </row>
    <row r="9" spans="1:184" x14ac:dyDescent="0.2">
      <c r="A9" s="130" t="str">
        <f t="shared" si="0"/>
        <v/>
      </c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</row>
    <row r="10" spans="1:184" s="141" customFormat="1" x14ac:dyDescent="0.2">
      <c r="A10" s="130" t="str">
        <f t="shared" si="0"/>
        <v/>
      </c>
      <c r="B10" s="413" t="s">
        <v>3498</v>
      </c>
      <c r="C10" s="415" t="s">
        <v>3499</v>
      </c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6"/>
      <c r="Z10" s="416"/>
      <c r="AA10" s="416"/>
      <c r="AB10" s="416"/>
      <c r="AC10" s="416"/>
      <c r="AD10" s="416"/>
      <c r="AE10" s="416"/>
      <c r="AF10" s="416"/>
      <c r="AG10" s="416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8"/>
      <c r="CQ10" s="138"/>
      <c r="CR10" s="138"/>
      <c r="CS10" s="138"/>
      <c r="CT10" s="138"/>
      <c r="CU10" s="138"/>
      <c r="CV10" s="138"/>
      <c r="CW10" s="138"/>
      <c r="CX10" s="138"/>
      <c r="CY10" s="138"/>
      <c r="CZ10" s="138"/>
      <c r="DA10" s="138"/>
      <c r="DB10" s="138"/>
      <c r="DC10" s="138"/>
      <c r="DD10" s="138"/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</row>
    <row r="11" spans="1:184" s="141" customFormat="1" x14ac:dyDescent="0.2">
      <c r="A11" s="130" t="str">
        <f t="shared" si="0"/>
        <v/>
      </c>
      <c r="B11" s="414"/>
      <c r="C11" s="417" t="s">
        <v>1507</v>
      </c>
      <c r="D11" s="419" t="s">
        <v>3500</v>
      </c>
      <c r="E11" s="420"/>
      <c r="F11" s="420"/>
      <c r="G11" s="420"/>
      <c r="H11" s="420"/>
      <c r="I11" s="421"/>
      <c r="J11" s="419" t="s">
        <v>3501</v>
      </c>
      <c r="K11" s="420"/>
      <c r="L11" s="420"/>
      <c r="M11" s="420"/>
      <c r="N11" s="420"/>
      <c r="O11" s="421"/>
      <c r="P11" s="419" t="s">
        <v>1510</v>
      </c>
      <c r="Q11" s="420"/>
      <c r="R11" s="420"/>
      <c r="S11" s="420"/>
      <c r="T11" s="420"/>
      <c r="U11" s="421"/>
      <c r="V11" s="419" t="s">
        <v>3502</v>
      </c>
      <c r="W11" s="420"/>
      <c r="X11" s="420"/>
      <c r="Y11" s="420"/>
      <c r="Z11" s="420"/>
      <c r="AA11" s="421"/>
      <c r="AB11" s="419" t="s">
        <v>1512</v>
      </c>
      <c r="AC11" s="420"/>
      <c r="AD11" s="420"/>
      <c r="AE11" s="420"/>
      <c r="AF11" s="420"/>
      <c r="AG11" s="421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38"/>
      <c r="CS11" s="138"/>
      <c r="CT11" s="138"/>
      <c r="CU11" s="138"/>
      <c r="CV11" s="138"/>
      <c r="CW11" s="138"/>
      <c r="CX11" s="138"/>
      <c r="CY11" s="138"/>
      <c r="CZ11" s="138"/>
      <c r="DA11" s="138"/>
      <c r="DB11" s="138"/>
      <c r="DC11" s="138"/>
      <c r="DD11" s="138"/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</row>
    <row r="12" spans="1:184" s="141" customFormat="1" x14ac:dyDescent="0.2">
      <c r="A12" s="130" t="str">
        <f t="shared" si="0"/>
        <v/>
      </c>
      <c r="B12" s="414"/>
      <c r="C12" s="418"/>
      <c r="D12" s="160" t="s">
        <v>89</v>
      </c>
      <c r="E12" s="160" t="s">
        <v>90</v>
      </c>
      <c r="F12" s="411" t="s">
        <v>1513</v>
      </c>
      <c r="G12" s="412"/>
      <c r="H12" s="411" t="s">
        <v>1514</v>
      </c>
      <c r="I12" s="412"/>
      <c r="J12" s="160" t="s">
        <v>89</v>
      </c>
      <c r="K12" s="160" t="s">
        <v>90</v>
      </c>
      <c r="L12" s="411" t="s">
        <v>1513</v>
      </c>
      <c r="M12" s="412"/>
      <c r="N12" s="411" t="s">
        <v>1514</v>
      </c>
      <c r="O12" s="412"/>
      <c r="P12" s="160" t="s">
        <v>89</v>
      </c>
      <c r="Q12" s="160" t="s">
        <v>90</v>
      </c>
      <c r="R12" s="411" t="s">
        <v>1513</v>
      </c>
      <c r="S12" s="412"/>
      <c r="T12" s="411" t="s">
        <v>1514</v>
      </c>
      <c r="U12" s="412"/>
      <c r="V12" s="160" t="s">
        <v>89</v>
      </c>
      <c r="W12" s="160" t="s">
        <v>90</v>
      </c>
      <c r="X12" s="411" t="s">
        <v>1513</v>
      </c>
      <c r="Y12" s="412"/>
      <c r="Z12" s="411" t="s">
        <v>1514</v>
      </c>
      <c r="AA12" s="412"/>
      <c r="AB12" s="160" t="s">
        <v>89</v>
      </c>
      <c r="AC12" s="160" t="s">
        <v>90</v>
      </c>
      <c r="AD12" s="411" t="s">
        <v>1513</v>
      </c>
      <c r="AE12" s="412"/>
      <c r="AF12" s="411" t="s">
        <v>1514</v>
      </c>
      <c r="AG12" s="412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138"/>
      <c r="CQ12" s="138"/>
      <c r="CR12" s="138"/>
      <c r="CS12" s="138"/>
      <c r="CT12" s="138"/>
      <c r="CU12" s="138"/>
      <c r="CV12" s="138"/>
      <c r="CW12" s="138"/>
      <c r="CX12" s="138"/>
      <c r="CY12" s="138"/>
      <c r="CZ12" s="138"/>
      <c r="DA12" s="138"/>
      <c r="DB12" s="138"/>
      <c r="DC12" s="138"/>
      <c r="DD12" s="138"/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</row>
    <row r="13" spans="1:184" s="141" customFormat="1" x14ac:dyDescent="0.2">
      <c r="A13" s="130" t="str">
        <f t="shared" si="0"/>
        <v/>
      </c>
      <c r="B13" s="161" t="s">
        <v>15</v>
      </c>
      <c r="C13" s="418"/>
      <c r="D13" s="162" t="s">
        <v>85</v>
      </c>
      <c r="E13" s="162" t="s">
        <v>85</v>
      </c>
      <c r="F13" s="162" t="s">
        <v>1515</v>
      </c>
      <c r="G13" s="162" t="s">
        <v>1516</v>
      </c>
      <c r="H13" s="162" t="s">
        <v>1515</v>
      </c>
      <c r="I13" s="162" t="s">
        <v>1516</v>
      </c>
      <c r="J13" s="162" t="s">
        <v>85</v>
      </c>
      <c r="K13" s="162" t="s">
        <v>85</v>
      </c>
      <c r="L13" s="162" t="s">
        <v>1515</v>
      </c>
      <c r="M13" s="162" t="s">
        <v>1516</v>
      </c>
      <c r="N13" s="162" t="s">
        <v>1515</v>
      </c>
      <c r="O13" s="162" t="s">
        <v>1516</v>
      </c>
      <c r="P13" s="162" t="s">
        <v>85</v>
      </c>
      <c r="Q13" s="162" t="s">
        <v>85</v>
      </c>
      <c r="R13" s="162" t="s">
        <v>1515</v>
      </c>
      <c r="S13" s="162" t="s">
        <v>1516</v>
      </c>
      <c r="T13" s="162" t="s">
        <v>1515</v>
      </c>
      <c r="U13" s="162" t="s">
        <v>1516</v>
      </c>
      <c r="V13" s="162" t="s">
        <v>85</v>
      </c>
      <c r="W13" s="162" t="s">
        <v>85</v>
      </c>
      <c r="X13" s="162" t="s">
        <v>1515</v>
      </c>
      <c r="Y13" s="162" t="s">
        <v>1516</v>
      </c>
      <c r="Z13" s="162" t="s">
        <v>1515</v>
      </c>
      <c r="AA13" s="162" t="s">
        <v>1516</v>
      </c>
      <c r="AB13" s="162" t="s">
        <v>85</v>
      </c>
      <c r="AC13" s="162" t="s">
        <v>85</v>
      </c>
      <c r="AD13" s="162" t="s">
        <v>1515</v>
      </c>
      <c r="AE13" s="162" t="s">
        <v>1516</v>
      </c>
      <c r="AF13" s="162" t="s">
        <v>1515</v>
      </c>
      <c r="AG13" s="162" t="s">
        <v>1516</v>
      </c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  <c r="CY13" s="138"/>
      <c r="CZ13" s="138"/>
      <c r="DA13" s="138"/>
      <c r="DB13" s="138"/>
      <c r="DC13" s="138"/>
      <c r="DD13" s="138"/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</row>
    <row r="14" spans="1:184" x14ac:dyDescent="0.2">
      <c r="A14" s="130">
        <f>IFERROR(VALUE(LEFT(B14,4)),"")</f>
        <v>41</v>
      </c>
      <c r="B14" s="140" t="s">
        <v>1517</v>
      </c>
      <c r="C14" s="146">
        <v>119</v>
      </c>
      <c r="D14" s="147">
        <v>35.700000762939453</v>
      </c>
      <c r="E14" s="148">
        <v>0.54</v>
      </c>
      <c r="F14" s="146">
        <v>102</v>
      </c>
      <c r="G14" s="146">
        <v>17</v>
      </c>
      <c r="H14" s="149" t="s">
        <v>1546</v>
      </c>
      <c r="I14" s="149" t="s">
        <v>1547</v>
      </c>
      <c r="J14" s="147">
        <v>9.5</v>
      </c>
      <c r="K14" s="148">
        <v>0.5</v>
      </c>
      <c r="L14" s="146">
        <v>103</v>
      </c>
      <c r="M14" s="146">
        <v>16</v>
      </c>
      <c r="N14" s="149" t="s">
        <v>3503</v>
      </c>
      <c r="O14" s="149" t="s">
        <v>3504</v>
      </c>
      <c r="P14" s="147">
        <v>8.1000003814697266</v>
      </c>
      <c r="Q14" s="148">
        <v>0.54</v>
      </c>
      <c r="R14" s="146">
        <v>92</v>
      </c>
      <c r="S14" s="146">
        <v>27</v>
      </c>
      <c r="T14" s="149" t="s">
        <v>3505</v>
      </c>
      <c r="U14" s="149" t="s">
        <v>3506</v>
      </c>
      <c r="V14" s="147">
        <v>3.5</v>
      </c>
      <c r="W14" s="148">
        <v>0.45</v>
      </c>
      <c r="X14" s="146">
        <v>101</v>
      </c>
      <c r="Y14" s="146">
        <v>18</v>
      </c>
      <c r="Z14" s="149" t="s">
        <v>3507</v>
      </c>
      <c r="AA14" s="149" t="s">
        <v>3508</v>
      </c>
      <c r="AB14" s="147">
        <v>14.5</v>
      </c>
      <c r="AC14" s="148">
        <v>0.61</v>
      </c>
      <c r="AD14" s="146">
        <v>83</v>
      </c>
      <c r="AE14" s="146">
        <v>36</v>
      </c>
      <c r="AF14" s="149" t="s">
        <v>3509</v>
      </c>
      <c r="AG14" s="149" t="s">
        <v>3510</v>
      </c>
      <c r="AV14" s="138"/>
      <c r="AW14" s="138"/>
      <c r="AX14" s="138"/>
      <c r="AY14" s="138"/>
      <c r="AZ14" s="138"/>
      <c r="BA14" s="138"/>
      <c r="BB14" s="138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  <c r="BT14" s="138"/>
      <c r="BU14" s="138"/>
      <c r="BV14" s="138"/>
      <c r="BW14" s="138"/>
      <c r="BX14" s="138"/>
      <c r="BY14" s="138"/>
      <c r="BZ14" s="138"/>
      <c r="CA14" s="138"/>
      <c r="CB14" s="138"/>
      <c r="CC14" s="138"/>
      <c r="CD14" s="138"/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  <c r="CO14" s="138"/>
      <c r="CP14" s="138"/>
      <c r="CQ14" s="138"/>
      <c r="CR14" s="138"/>
      <c r="CS14" s="138"/>
      <c r="CT14" s="138"/>
      <c r="CU14" s="138"/>
      <c r="CV14" s="138"/>
      <c r="CW14" s="138"/>
      <c r="CX14" s="138"/>
      <c r="CY14" s="138"/>
      <c r="CZ14" s="138"/>
      <c r="DA14" s="138"/>
      <c r="DB14" s="138"/>
      <c r="DC14" s="138"/>
      <c r="DD14" s="138"/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138"/>
      <c r="ED14" s="138"/>
      <c r="EE14" s="138"/>
      <c r="EF14" s="138"/>
      <c r="EG14" s="138"/>
      <c r="EH14" s="138"/>
      <c r="EI14" s="138"/>
      <c r="EJ14" s="138"/>
      <c r="EK14" s="138"/>
      <c r="EL14" s="138"/>
      <c r="EM14" s="138"/>
      <c r="EN14" s="138"/>
      <c r="EO14" s="138"/>
      <c r="EP14" s="138"/>
      <c r="EQ14" s="138"/>
      <c r="ER14" s="138"/>
      <c r="ES14" s="138"/>
      <c r="ET14" s="138"/>
      <c r="EU14" s="138"/>
      <c r="EV14" s="138"/>
      <c r="EW14" s="138"/>
      <c r="EX14" s="138"/>
      <c r="EY14" s="138"/>
      <c r="EZ14" s="138"/>
      <c r="FA14" s="138"/>
      <c r="FB14" s="138"/>
      <c r="FC14" s="138"/>
      <c r="FD14" s="138"/>
      <c r="FE14" s="138"/>
      <c r="FF14" s="138"/>
      <c r="FG14" s="138"/>
      <c r="FH14" s="138"/>
      <c r="FI14" s="138"/>
      <c r="FJ14" s="138"/>
      <c r="FK14" s="138"/>
      <c r="FL14" s="138"/>
      <c r="FM14" s="138"/>
      <c r="FN14" s="138"/>
      <c r="FO14" s="138"/>
      <c r="FP14" s="138"/>
      <c r="FQ14" s="138"/>
      <c r="FR14" s="138"/>
      <c r="FS14" s="138"/>
      <c r="FT14" s="138"/>
      <c r="FU14" s="138"/>
      <c r="FV14" s="138"/>
      <c r="FW14" s="138"/>
      <c r="FX14" s="138"/>
      <c r="FY14" s="138"/>
      <c r="FZ14" s="138"/>
      <c r="GA14" s="138"/>
      <c r="GB14" s="138"/>
    </row>
    <row r="15" spans="1:184" x14ac:dyDescent="0.2">
      <c r="A15" s="130">
        <f t="shared" ref="A15:A78" si="1">IFERROR(VALUE(LEFT(B15,4)),"")</f>
        <v>70</v>
      </c>
      <c r="B15" s="150" t="s">
        <v>1526</v>
      </c>
      <c r="C15" s="151">
        <v>40</v>
      </c>
      <c r="D15" s="152">
        <v>32.700000762939453</v>
      </c>
      <c r="E15" s="153">
        <v>0.5</v>
      </c>
      <c r="F15" s="151">
        <v>37</v>
      </c>
      <c r="G15" s="151">
        <v>3</v>
      </c>
      <c r="H15" s="154" t="s">
        <v>2757</v>
      </c>
      <c r="I15" s="154" t="s">
        <v>2758</v>
      </c>
      <c r="J15" s="152">
        <v>9</v>
      </c>
      <c r="K15" s="153">
        <v>0.47</v>
      </c>
      <c r="L15" s="151">
        <v>38</v>
      </c>
      <c r="M15" s="151">
        <v>2</v>
      </c>
      <c r="N15" s="154" t="s">
        <v>1982</v>
      </c>
      <c r="O15" s="154" t="s">
        <v>1983</v>
      </c>
      <c r="P15" s="152">
        <v>7.6999998092651367</v>
      </c>
      <c r="Q15" s="153">
        <v>0.51</v>
      </c>
      <c r="R15" s="151">
        <v>33</v>
      </c>
      <c r="S15" s="151">
        <v>7</v>
      </c>
      <c r="T15" s="154" t="s">
        <v>1738</v>
      </c>
      <c r="U15" s="154" t="s">
        <v>1739</v>
      </c>
      <c r="V15" s="152">
        <v>3.0999999046325684</v>
      </c>
      <c r="W15" s="153">
        <v>0.39</v>
      </c>
      <c r="X15" s="151">
        <v>36</v>
      </c>
      <c r="Y15" s="151">
        <v>4</v>
      </c>
      <c r="Z15" s="154" t="s">
        <v>1755</v>
      </c>
      <c r="AA15" s="154" t="s">
        <v>1756</v>
      </c>
      <c r="AB15" s="152">
        <v>13</v>
      </c>
      <c r="AC15" s="153">
        <v>0.54</v>
      </c>
      <c r="AD15" s="151">
        <v>33</v>
      </c>
      <c r="AE15" s="151">
        <v>7</v>
      </c>
      <c r="AF15" s="154" t="s">
        <v>1738</v>
      </c>
      <c r="AG15" s="154" t="s">
        <v>1739</v>
      </c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</row>
    <row r="16" spans="1:184" x14ac:dyDescent="0.2">
      <c r="A16" s="130">
        <f t="shared" si="1"/>
        <v>71</v>
      </c>
      <c r="B16" s="140" t="s">
        <v>1535</v>
      </c>
      <c r="C16" s="146">
        <v>166</v>
      </c>
      <c r="D16" s="147">
        <v>35.599998474121094</v>
      </c>
      <c r="E16" s="148">
        <v>0.54</v>
      </c>
      <c r="F16" s="146">
        <v>142</v>
      </c>
      <c r="G16" s="146">
        <v>24</v>
      </c>
      <c r="H16" s="149" t="s">
        <v>3511</v>
      </c>
      <c r="I16" s="149" t="s">
        <v>3512</v>
      </c>
      <c r="J16" s="147">
        <v>9.5</v>
      </c>
      <c r="K16" s="148">
        <v>0.5</v>
      </c>
      <c r="L16" s="146">
        <v>152</v>
      </c>
      <c r="M16" s="146">
        <v>14</v>
      </c>
      <c r="N16" s="149" t="s">
        <v>3513</v>
      </c>
      <c r="O16" s="149" t="s">
        <v>3514</v>
      </c>
      <c r="P16" s="147">
        <v>8.3000001907348633</v>
      </c>
      <c r="Q16" s="148">
        <v>0.55000000000000004</v>
      </c>
      <c r="R16" s="146">
        <v>120</v>
      </c>
      <c r="S16" s="146">
        <v>46</v>
      </c>
      <c r="T16" s="149" t="s">
        <v>3515</v>
      </c>
      <c r="U16" s="149" t="s">
        <v>3516</v>
      </c>
      <c r="V16" s="147">
        <v>3.5</v>
      </c>
      <c r="W16" s="148">
        <v>0.44</v>
      </c>
      <c r="X16" s="146">
        <v>147</v>
      </c>
      <c r="Y16" s="146">
        <v>19</v>
      </c>
      <c r="Z16" s="149" t="s">
        <v>3517</v>
      </c>
      <c r="AA16" s="149" t="s">
        <v>3518</v>
      </c>
      <c r="AB16" s="147">
        <v>14.300000190734863</v>
      </c>
      <c r="AC16" s="148">
        <v>0.6</v>
      </c>
      <c r="AD16" s="146">
        <v>112</v>
      </c>
      <c r="AE16" s="146">
        <v>54</v>
      </c>
      <c r="AF16" s="149" t="s">
        <v>3519</v>
      </c>
      <c r="AG16" s="149" t="s">
        <v>3520</v>
      </c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38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</row>
    <row r="17" spans="1:185" x14ac:dyDescent="0.2">
      <c r="A17" s="130">
        <f t="shared" si="1"/>
        <v>72</v>
      </c>
      <c r="B17" s="150" t="s">
        <v>1544</v>
      </c>
      <c r="C17" s="151">
        <v>83</v>
      </c>
      <c r="D17" s="152">
        <v>32.299999237060547</v>
      </c>
      <c r="E17" s="153">
        <v>0.49</v>
      </c>
      <c r="F17" s="151">
        <v>78</v>
      </c>
      <c r="G17" s="151">
        <v>5</v>
      </c>
      <c r="H17" s="154" t="s">
        <v>2596</v>
      </c>
      <c r="I17" s="154" t="s">
        <v>2597</v>
      </c>
      <c r="J17" s="152">
        <v>9.1000003814697266</v>
      </c>
      <c r="K17" s="153">
        <v>0.48</v>
      </c>
      <c r="L17" s="151">
        <v>79</v>
      </c>
      <c r="M17" s="151">
        <v>4</v>
      </c>
      <c r="N17" s="154" t="s">
        <v>2178</v>
      </c>
      <c r="O17" s="154" t="s">
        <v>2179</v>
      </c>
      <c r="P17" s="152">
        <v>7.1999998092651367</v>
      </c>
      <c r="Q17" s="153">
        <v>0.48</v>
      </c>
      <c r="R17" s="151">
        <v>77</v>
      </c>
      <c r="S17" s="151">
        <v>6</v>
      </c>
      <c r="T17" s="154" t="s">
        <v>2980</v>
      </c>
      <c r="U17" s="154" t="s">
        <v>2981</v>
      </c>
      <c r="V17" s="152">
        <v>2.9000000953674316</v>
      </c>
      <c r="W17" s="153">
        <v>0.36</v>
      </c>
      <c r="X17" s="151">
        <v>75</v>
      </c>
      <c r="Y17" s="151">
        <v>8</v>
      </c>
      <c r="Z17" s="154" t="s">
        <v>2787</v>
      </c>
      <c r="AA17" s="154" t="s">
        <v>2788</v>
      </c>
      <c r="AB17" s="152">
        <v>13.100000381469727</v>
      </c>
      <c r="AC17" s="153">
        <v>0.55000000000000004</v>
      </c>
      <c r="AD17" s="151">
        <v>71</v>
      </c>
      <c r="AE17" s="151">
        <v>12</v>
      </c>
      <c r="AF17" s="154" t="s">
        <v>3511</v>
      </c>
      <c r="AG17" s="154" t="s">
        <v>3512</v>
      </c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</row>
    <row r="18" spans="1:185" s="155" customFormat="1" x14ac:dyDescent="0.2">
      <c r="A18" s="130">
        <f t="shared" si="1"/>
        <v>73</v>
      </c>
      <c r="B18" s="140" t="s">
        <v>1550</v>
      </c>
      <c r="C18" s="146">
        <v>118</v>
      </c>
      <c r="D18" s="147">
        <v>27</v>
      </c>
      <c r="E18" s="148">
        <v>0.41</v>
      </c>
      <c r="F18" s="146">
        <v>118</v>
      </c>
      <c r="G18" s="138"/>
      <c r="H18" s="149" t="s">
        <v>1545</v>
      </c>
      <c r="I18" s="138"/>
      <c r="J18" s="147">
        <v>7.1999998092651367</v>
      </c>
      <c r="K18" s="148">
        <v>0.38</v>
      </c>
      <c r="L18" s="146">
        <v>118</v>
      </c>
      <c r="M18" s="138"/>
      <c r="N18" s="149" t="s">
        <v>1545</v>
      </c>
      <c r="O18" s="138"/>
      <c r="P18" s="147">
        <v>6</v>
      </c>
      <c r="Q18" s="148">
        <v>0.4</v>
      </c>
      <c r="R18" s="146">
        <v>113</v>
      </c>
      <c r="S18" s="146">
        <v>5</v>
      </c>
      <c r="T18" s="149" t="s">
        <v>2450</v>
      </c>
      <c r="U18" s="149" t="s">
        <v>2451</v>
      </c>
      <c r="V18" s="147">
        <v>2.5999999046325684</v>
      </c>
      <c r="W18" s="148">
        <v>0.33</v>
      </c>
      <c r="X18" s="146">
        <v>116</v>
      </c>
      <c r="Y18" s="146">
        <v>2</v>
      </c>
      <c r="Z18" s="149" t="s">
        <v>2029</v>
      </c>
      <c r="AA18" s="149" t="s">
        <v>2030</v>
      </c>
      <c r="AB18" s="147">
        <v>11.199999809265137</v>
      </c>
      <c r="AC18" s="148">
        <v>0.47</v>
      </c>
      <c r="AD18" s="146">
        <v>112</v>
      </c>
      <c r="AE18" s="146">
        <v>6</v>
      </c>
      <c r="AF18" s="149" t="s">
        <v>3348</v>
      </c>
      <c r="AG18" s="149" t="s">
        <v>3349</v>
      </c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</row>
    <row r="19" spans="1:185" x14ac:dyDescent="0.2">
      <c r="A19" s="130">
        <f t="shared" si="1"/>
        <v>81</v>
      </c>
      <c r="B19" s="150" t="s">
        <v>1559</v>
      </c>
      <c r="C19" s="151">
        <v>56</v>
      </c>
      <c r="D19" s="152">
        <v>28.200000762939453</v>
      </c>
      <c r="E19" s="153">
        <v>0.43</v>
      </c>
      <c r="F19" s="151">
        <v>54</v>
      </c>
      <c r="G19" s="151">
        <v>2</v>
      </c>
      <c r="H19" s="154" t="s">
        <v>2484</v>
      </c>
      <c r="I19" s="154" t="s">
        <v>2485</v>
      </c>
      <c r="J19" s="152">
        <v>7.1999998092651367</v>
      </c>
      <c r="K19" s="153">
        <v>0.38</v>
      </c>
      <c r="L19" s="151">
        <v>54</v>
      </c>
      <c r="M19" s="151">
        <v>2</v>
      </c>
      <c r="N19" s="154" t="s">
        <v>2484</v>
      </c>
      <c r="O19" s="154" t="s">
        <v>2485</v>
      </c>
      <c r="P19" s="152">
        <v>6.3000001907348633</v>
      </c>
      <c r="Q19" s="153">
        <v>0.42</v>
      </c>
      <c r="R19" s="151">
        <v>52</v>
      </c>
      <c r="S19" s="151">
        <v>4</v>
      </c>
      <c r="T19" s="154" t="s">
        <v>2099</v>
      </c>
      <c r="U19" s="154" t="s">
        <v>2100</v>
      </c>
      <c r="V19" s="152">
        <v>2.5</v>
      </c>
      <c r="W19" s="153">
        <v>0.32</v>
      </c>
      <c r="X19" s="151">
        <v>55</v>
      </c>
      <c r="Y19" s="151">
        <v>1</v>
      </c>
      <c r="Z19" s="154" t="s">
        <v>1727</v>
      </c>
      <c r="AA19" s="154" t="s">
        <v>1728</v>
      </c>
      <c r="AB19" s="152">
        <v>12.100000381469727</v>
      </c>
      <c r="AC19" s="153">
        <v>0.51</v>
      </c>
      <c r="AD19" s="151">
        <v>49</v>
      </c>
      <c r="AE19" s="151">
        <v>7</v>
      </c>
      <c r="AF19" s="154" t="s">
        <v>2234</v>
      </c>
      <c r="AG19" s="154" t="s">
        <v>2235</v>
      </c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</row>
    <row r="20" spans="1:185" x14ac:dyDescent="0.2">
      <c r="A20" s="130">
        <f t="shared" si="1"/>
        <v>91</v>
      </c>
      <c r="B20" s="140" t="s">
        <v>1564</v>
      </c>
      <c r="C20" s="146">
        <v>190</v>
      </c>
      <c r="D20" s="147">
        <v>32.299999237060547</v>
      </c>
      <c r="E20" s="148">
        <v>0.49</v>
      </c>
      <c r="F20" s="146">
        <v>177</v>
      </c>
      <c r="G20" s="146">
        <v>13</v>
      </c>
      <c r="H20" s="149" t="s">
        <v>3521</v>
      </c>
      <c r="I20" s="149" t="s">
        <v>3522</v>
      </c>
      <c r="J20" s="147">
        <v>8.8000001907348633</v>
      </c>
      <c r="K20" s="148">
        <v>0.46</v>
      </c>
      <c r="L20" s="146">
        <v>185</v>
      </c>
      <c r="M20" s="146">
        <v>5</v>
      </c>
      <c r="N20" s="149" t="s">
        <v>1522</v>
      </c>
      <c r="O20" s="149" t="s">
        <v>1523</v>
      </c>
      <c r="P20" s="147">
        <v>7.3000001907348633</v>
      </c>
      <c r="Q20" s="148">
        <v>0.49</v>
      </c>
      <c r="R20" s="146">
        <v>166</v>
      </c>
      <c r="S20" s="146">
        <v>24</v>
      </c>
      <c r="T20" s="149" t="s">
        <v>3523</v>
      </c>
      <c r="U20" s="149" t="s">
        <v>3524</v>
      </c>
      <c r="V20" s="147">
        <v>3.4000000953674316</v>
      </c>
      <c r="W20" s="148">
        <v>0.43</v>
      </c>
      <c r="X20" s="146">
        <v>172</v>
      </c>
      <c r="Y20" s="146">
        <v>18</v>
      </c>
      <c r="Z20" s="149" t="s">
        <v>2807</v>
      </c>
      <c r="AA20" s="149" t="s">
        <v>2808</v>
      </c>
      <c r="AB20" s="147">
        <v>12.800000190734863</v>
      </c>
      <c r="AC20" s="148">
        <v>0.53</v>
      </c>
      <c r="AD20" s="146">
        <v>152</v>
      </c>
      <c r="AE20" s="146">
        <v>38</v>
      </c>
      <c r="AF20" s="149" t="s">
        <v>1986</v>
      </c>
      <c r="AG20" s="149" t="s">
        <v>1987</v>
      </c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</row>
    <row r="21" spans="1:185" x14ac:dyDescent="0.2">
      <c r="A21" s="130">
        <f t="shared" si="1"/>
        <v>92</v>
      </c>
      <c r="B21" s="150" t="s">
        <v>1575</v>
      </c>
      <c r="C21" s="151">
        <v>163</v>
      </c>
      <c r="D21" s="152">
        <v>32.5</v>
      </c>
      <c r="E21" s="153">
        <v>0.49</v>
      </c>
      <c r="F21" s="151">
        <v>153</v>
      </c>
      <c r="G21" s="151">
        <v>10</v>
      </c>
      <c r="H21" s="154" t="s">
        <v>3016</v>
      </c>
      <c r="I21" s="154" t="s">
        <v>3017</v>
      </c>
      <c r="J21" s="152">
        <v>8.6999998092651367</v>
      </c>
      <c r="K21" s="153">
        <v>0.46</v>
      </c>
      <c r="L21" s="151">
        <v>156</v>
      </c>
      <c r="M21" s="151">
        <v>7</v>
      </c>
      <c r="N21" s="154" t="s">
        <v>2680</v>
      </c>
      <c r="O21" s="154" t="s">
        <v>2681</v>
      </c>
      <c r="P21" s="152">
        <v>7.4000000953674316</v>
      </c>
      <c r="Q21" s="153">
        <v>0.49</v>
      </c>
      <c r="R21" s="151">
        <v>135</v>
      </c>
      <c r="S21" s="151">
        <v>28</v>
      </c>
      <c r="T21" s="154" t="s">
        <v>3525</v>
      </c>
      <c r="U21" s="154" t="s">
        <v>3526</v>
      </c>
      <c r="V21" s="152">
        <v>2.9000000953674316</v>
      </c>
      <c r="W21" s="153">
        <v>0.37</v>
      </c>
      <c r="X21" s="151">
        <v>154</v>
      </c>
      <c r="Y21" s="151">
        <v>9</v>
      </c>
      <c r="Z21" s="154" t="s">
        <v>2880</v>
      </c>
      <c r="AA21" s="154" t="s">
        <v>2881</v>
      </c>
      <c r="AB21" s="152">
        <v>13.399999618530273</v>
      </c>
      <c r="AC21" s="153">
        <v>0.56000000000000005</v>
      </c>
      <c r="AD21" s="151">
        <v>126</v>
      </c>
      <c r="AE21" s="151">
        <v>37</v>
      </c>
      <c r="AF21" s="154" t="s">
        <v>3527</v>
      </c>
      <c r="AG21" s="154" t="s">
        <v>3528</v>
      </c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</row>
    <row r="22" spans="1:185" x14ac:dyDescent="0.2">
      <c r="A22" s="130">
        <f t="shared" si="1"/>
        <v>100</v>
      </c>
      <c r="B22" s="140" t="s">
        <v>1586</v>
      </c>
      <c r="C22" s="146">
        <v>127</v>
      </c>
      <c r="D22" s="147">
        <v>34.099998474121094</v>
      </c>
      <c r="E22" s="148">
        <v>0.52</v>
      </c>
      <c r="F22" s="146">
        <v>117</v>
      </c>
      <c r="G22" s="146">
        <v>10</v>
      </c>
      <c r="H22" s="149" t="s">
        <v>1694</v>
      </c>
      <c r="I22" s="149" t="s">
        <v>1695</v>
      </c>
      <c r="J22" s="147">
        <v>9.3999996185302734</v>
      </c>
      <c r="K22" s="148">
        <v>0.49</v>
      </c>
      <c r="L22" s="146">
        <v>118</v>
      </c>
      <c r="M22" s="146">
        <v>9</v>
      </c>
      <c r="N22" s="149" t="s">
        <v>3529</v>
      </c>
      <c r="O22" s="149" t="s">
        <v>3530</v>
      </c>
      <c r="P22" s="147">
        <v>7.5</v>
      </c>
      <c r="Q22" s="148">
        <v>0.5</v>
      </c>
      <c r="R22" s="146">
        <v>109</v>
      </c>
      <c r="S22" s="146">
        <v>18</v>
      </c>
      <c r="T22" s="149" t="s">
        <v>2936</v>
      </c>
      <c r="U22" s="149" t="s">
        <v>2937</v>
      </c>
      <c r="V22" s="147">
        <v>2.9000000953674316</v>
      </c>
      <c r="W22" s="148">
        <v>0.37</v>
      </c>
      <c r="X22" s="146">
        <v>119</v>
      </c>
      <c r="Y22" s="146">
        <v>8</v>
      </c>
      <c r="Z22" s="149" t="s">
        <v>1692</v>
      </c>
      <c r="AA22" s="149" t="s">
        <v>1693</v>
      </c>
      <c r="AB22" s="147">
        <v>14.300000190734863</v>
      </c>
      <c r="AC22" s="148">
        <v>0.6</v>
      </c>
      <c r="AD22" s="146">
        <v>90</v>
      </c>
      <c r="AE22" s="146">
        <v>37</v>
      </c>
      <c r="AF22" s="149" t="s">
        <v>3531</v>
      </c>
      <c r="AG22" s="149" t="s">
        <v>3532</v>
      </c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</row>
    <row r="23" spans="1:185" s="18" customFormat="1" x14ac:dyDescent="0.2">
      <c r="A23" s="130">
        <f t="shared" si="1"/>
        <v>101</v>
      </c>
      <c r="B23" s="150" t="s">
        <v>1597</v>
      </c>
      <c r="C23" s="151">
        <v>82</v>
      </c>
      <c r="D23" s="152">
        <v>29.200000762939453</v>
      </c>
      <c r="E23" s="153">
        <v>0.44</v>
      </c>
      <c r="F23" s="151">
        <v>79</v>
      </c>
      <c r="G23" s="151">
        <v>3</v>
      </c>
      <c r="H23" s="154" t="s">
        <v>2569</v>
      </c>
      <c r="I23" s="154" t="s">
        <v>2570</v>
      </c>
      <c r="J23" s="152">
        <v>7.8000001907348633</v>
      </c>
      <c r="K23" s="153">
        <v>0.41</v>
      </c>
      <c r="L23" s="151">
        <v>80</v>
      </c>
      <c r="M23" s="151">
        <v>2</v>
      </c>
      <c r="N23" s="154" t="s">
        <v>1764</v>
      </c>
      <c r="O23" s="154" t="s">
        <v>1765</v>
      </c>
      <c r="P23" s="152">
        <v>6.5</v>
      </c>
      <c r="Q23" s="153">
        <v>0.43</v>
      </c>
      <c r="R23" s="151">
        <v>77</v>
      </c>
      <c r="S23" s="151">
        <v>5</v>
      </c>
      <c r="T23" s="154" t="s">
        <v>1766</v>
      </c>
      <c r="U23" s="154" t="s">
        <v>1767</v>
      </c>
      <c r="V23" s="152">
        <v>2.5999999046325684</v>
      </c>
      <c r="W23" s="153">
        <v>0.33</v>
      </c>
      <c r="X23" s="151">
        <v>79</v>
      </c>
      <c r="Y23" s="151">
        <v>3</v>
      </c>
      <c r="Z23" s="154" t="s">
        <v>2569</v>
      </c>
      <c r="AA23" s="154" t="s">
        <v>2570</v>
      </c>
      <c r="AB23" s="152">
        <v>12.399999618530273</v>
      </c>
      <c r="AC23" s="153">
        <v>0.52</v>
      </c>
      <c r="AD23" s="151">
        <v>71</v>
      </c>
      <c r="AE23" s="151">
        <v>11</v>
      </c>
      <c r="AF23" s="154" t="s">
        <v>2571</v>
      </c>
      <c r="AG23" s="154" t="s">
        <v>2572</v>
      </c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A23" s="138"/>
      <c r="CB23" s="138"/>
      <c r="CC23" s="138"/>
      <c r="CD23" s="138"/>
      <c r="CE23" s="138"/>
      <c r="CF23" s="138"/>
      <c r="CG23" s="138"/>
      <c r="CH23" s="138"/>
      <c r="CI23" s="138"/>
      <c r="CJ23" s="138"/>
      <c r="CK23" s="138"/>
      <c r="CL23" s="138"/>
      <c r="CM23" s="138"/>
      <c r="CN23" s="138"/>
      <c r="CO23" s="138"/>
      <c r="CP23" s="138"/>
      <c r="CQ23" s="138"/>
      <c r="CR23" s="138"/>
      <c r="CS23" s="138"/>
      <c r="CT23" s="138"/>
      <c r="CU23" s="138"/>
      <c r="CV23" s="138"/>
      <c r="CW23" s="138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</row>
    <row r="24" spans="1:185" x14ac:dyDescent="0.2">
      <c r="A24" s="130">
        <f t="shared" si="1"/>
        <v>102</v>
      </c>
      <c r="B24" s="140" t="s">
        <v>1604</v>
      </c>
      <c r="C24" s="146">
        <v>68</v>
      </c>
      <c r="D24" s="147">
        <v>28.200000762939453</v>
      </c>
      <c r="E24" s="148">
        <v>0.43</v>
      </c>
      <c r="F24" s="146">
        <v>68</v>
      </c>
      <c r="H24" s="149" t="s">
        <v>1545</v>
      </c>
      <c r="J24" s="147">
        <v>7.3000001907348633</v>
      </c>
      <c r="K24" s="148">
        <v>0.38</v>
      </c>
      <c r="L24" s="146">
        <v>68</v>
      </c>
      <c r="N24" s="149" t="s">
        <v>1545</v>
      </c>
      <c r="P24" s="147">
        <v>6.4000000953674316</v>
      </c>
      <c r="Q24" s="148">
        <v>0.43</v>
      </c>
      <c r="R24" s="146">
        <v>65</v>
      </c>
      <c r="S24" s="146">
        <v>3</v>
      </c>
      <c r="T24" s="149" t="s">
        <v>2232</v>
      </c>
      <c r="U24" s="149" t="s">
        <v>2233</v>
      </c>
      <c r="V24" s="147">
        <v>2.5999999046325684</v>
      </c>
      <c r="W24" s="148">
        <v>0.33</v>
      </c>
      <c r="X24" s="146">
        <v>67</v>
      </c>
      <c r="Y24" s="146">
        <v>1</v>
      </c>
      <c r="Z24" s="149" t="s">
        <v>2092</v>
      </c>
      <c r="AA24" s="149" t="s">
        <v>2093</v>
      </c>
      <c r="AB24" s="147">
        <v>11.899999618530273</v>
      </c>
      <c r="AC24" s="148">
        <v>0.49</v>
      </c>
      <c r="AD24" s="146">
        <v>63</v>
      </c>
      <c r="AE24" s="146">
        <v>5</v>
      </c>
      <c r="AF24" s="149" t="s">
        <v>2094</v>
      </c>
      <c r="AG24" s="149" t="s">
        <v>2095</v>
      </c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8"/>
      <c r="CH24" s="138"/>
      <c r="CI24" s="138"/>
      <c r="CJ24" s="138"/>
      <c r="CK24" s="138"/>
      <c r="CL24" s="138"/>
      <c r="CM24" s="138"/>
      <c r="CN24" s="138"/>
      <c r="CO24" s="138"/>
      <c r="CP24" s="138"/>
      <c r="CQ24" s="138"/>
      <c r="CR24" s="138"/>
      <c r="CS24" s="138"/>
      <c r="CT24" s="138"/>
      <c r="CU24" s="138"/>
      <c r="CV24" s="138"/>
      <c r="CW24" s="138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  <c r="EO24" s="138"/>
      <c r="EP24" s="138"/>
      <c r="EQ24" s="138"/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</row>
    <row r="25" spans="1:185" x14ac:dyDescent="0.2">
      <c r="A25" s="130">
        <f t="shared" si="1"/>
        <v>111</v>
      </c>
      <c r="B25" s="150" t="s">
        <v>1609</v>
      </c>
      <c r="C25" s="151">
        <v>94</v>
      </c>
      <c r="D25" s="152">
        <v>30.600000381469727</v>
      </c>
      <c r="E25" s="153">
        <v>0.46</v>
      </c>
      <c r="F25" s="151">
        <v>90</v>
      </c>
      <c r="G25" s="151">
        <v>4</v>
      </c>
      <c r="H25" s="154" t="s">
        <v>2513</v>
      </c>
      <c r="I25" s="154" t="s">
        <v>2514</v>
      </c>
      <c r="J25" s="152">
        <v>8.6000003814697266</v>
      </c>
      <c r="K25" s="153">
        <v>0.45</v>
      </c>
      <c r="L25" s="151">
        <v>90</v>
      </c>
      <c r="M25" s="151">
        <v>4</v>
      </c>
      <c r="N25" s="154" t="s">
        <v>2513</v>
      </c>
      <c r="O25" s="154" t="s">
        <v>2514</v>
      </c>
      <c r="P25" s="152">
        <v>7.1999998092651367</v>
      </c>
      <c r="Q25" s="153">
        <v>0.48</v>
      </c>
      <c r="R25" s="151">
        <v>85</v>
      </c>
      <c r="S25" s="151">
        <v>9</v>
      </c>
      <c r="T25" s="154" t="s">
        <v>3533</v>
      </c>
      <c r="U25" s="154" t="s">
        <v>3534</v>
      </c>
      <c r="V25" s="152">
        <v>2.9000000953674316</v>
      </c>
      <c r="W25" s="153">
        <v>0.37</v>
      </c>
      <c r="X25" s="151">
        <v>87</v>
      </c>
      <c r="Y25" s="151">
        <v>7</v>
      </c>
      <c r="Z25" s="154" t="s">
        <v>2287</v>
      </c>
      <c r="AA25" s="154" t="s">
        <v>2288</v>
      </c>
      <c r="AB25" s="152">
        <v>11.899999618530273</v>
      </c>
      <c r="AC25" s="153">
        <v>0.49</v>
      </c>
      <c r="AD25" s="151">
        <v>81</v>
      </c>
      <c r="AE25" s="151">
        <v>13</v>
      </c>
      <c r="AF25" s="154" t="s">
        <v>3535</v>
      </c>
      <c r="AG25" s="154" t="s">
        <v>3536</v>
      </c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</row>
    <row r="26" spans="1:185" x14ac:dyDescent="0.2">
      <c r="A26" s="130">
        <f t="shared" si="1"/>
        <v>121</v>
      </c>
      <c r="B26" s="140" t="s">
        <v>1615</v>
      </c>
      <c r="C26" s="146">
        <v>125</v>
      </c>
      <c r="D26" s="147">
        <v>24</v>
      </c>
      <c r="E26" s="148">
        <v>0.36</v>
      </c>
      <c r="F26" s="146">
        <v>124</v>
      </c>
      <c r="G26" s="146">
        <v>1</v>
      </c>
      <c r="H26" s="149" t="s">
        <v>3537</v>
      </c>
      <c r="I26" s="149" t="s">
        <v>3538</v>
      </c>
      <c r="J26" s="147">
        <v>6.8000001907348633</v>
      </c>
      <c r="K26" s="148">
        <v>0.36</v>
      </c>
      <c r="L26" s="146">
        <v>123</v>
      </c>
      <c r="M26" s="146">
        <v>2</v>
      </c>
      <c r="N26" s="149" t="s">
        <v>3431</v>
      </c>
      <c r="O26" s="149" t="s">
        <v>3432</v>
      </c>
      <c r="P26" s="147">
        <v>5.5</v>
      </c>
      <c r="Q26" s="148">
        <v>0.37</v>
      </c>
      <c r="R26" s="146">
        <v>120</v>
      </c>
      <c r="S26" s="146">
        <v>5</v>
      </c>
      <c r="T26" s="149" t="s">
        <v>2506</v>
      </c>
      <c r="U26" s="149" t="s">
        <v>2507</v>
      </c>
      <c r="V26" s="147">
        <v>2.2000000476837158</v>
      </c>
      <c r="W26" s="148">
        <v>0.28000000000000003</v>
      </c>
      <c r="X26" s="146">
        <v>120</v>
      </c>
      <c r="Y26" s="146">
        <v>5</v>
      </c>
      <c r="Z26" s="149" t="s">
        <v>2506</v>
      </c>
      <c r="AA26" s="149" t="s">
        <v>2507</v>
      </c>
      <c r="AB26" s="147">
        <v>9.5</v>
      </c>
      <c r="AC26" s="148">
        <v>0.4</v>
      </c>
      <c r="AD26" s="146">
        <v>115</v>
      </c>
      <c r="AE26" s="146">
        <v>10</v>
      </c>
      <c r="AF26" s="149" t="s">
        <v>3539</v>
      </c>
      <c r="AG26" s="149" t="s">
        <v>3540</v>
      </c>
      <c r="AV26" s="138"/>
      <c r="AW26" s="138"/>
      <c r="AX26" s="138"/>
      <c r="AY26" s="138"/>
      <c r="AZ26" s="138"/>
      <c r="BA26" s="138"/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</row>
    <row r="27" spans="1:185" x14ac:dyDescent="0.2">
      <c r="A27" s="130">
        <f t="shared" si="1"/>
        <v>122</v>
      </c>
      <c r="B27" s="150" t="s">
        <v>1626</v>
      </c>
      <c r="C27" s="151">
        <v>162</v>
      </c>
      <c r="D27" s="152">
        <v>33.099998474121094</v>
      </c>
      <c r="E27" s="153">
        <v>0.5</v>
      </c>
      <c r="F27" s="151">
        <v>151</v>
      </c>
      <c r="G27" s="151">
        <v>11</v>
      </c>
      <c r="H27" s="154" t="s">
        <v>3541</v>
      </c>
      <c r="I27" s="154" t="s">
        <v>3542</v>
      </c>
      <c r="J27" s="152">
        <v>8.8000001907348633</v>
      </c>
      <c r="K27" s="153">
        <v>0.46</v>
      </c>
      <c r="L27" s="151">
        <v>152</v>
      </c>
      <c r="M27" s="151">
        <v>10</v>
      </c>
      <c r="N27" s="154" t="s">
        <v>1977</v>
      </c>
      <c r="O27" s="154" t="s">
        <v>1978</v>
      </c>
      <c r="P27" s="152">
        <v>7.5</v>
      </c>
      <c r="Q27" s="153">
        <v>0.5</v>
      </c>
      <c r="R27" s="151">
        <v>141</v>
      </c>
      <c r="S27" s="151">
        <v>21</v>
      </c>
      <c r="T27" s="154" t="s">
        <v>3543</v>
      </c>
      <c r="U27" s="154" t="s">
        <v>3544</v>
      </c>
      <c r="V27" s="152">
        <v>3.5</v>
      </c>
      <c r="W27" s="153">
        <v>0.44</v>
      </c>
      <c r="X27" s="151">
        <v>148</v>
      </c>
      <c r="Y27" s="151">
        <v>14</v>
      </c>
      <c r="Z27" s="154" t="s">
        <v>3545</v>
      </c>
      <c r="AA27" s="154" t="s">
        <v>3546</v>
      </c>
      <c r="AB27" s="152">
        <v>13.300000190734863</v>
      </c>
      <c r="AC27" s="153">
        <v>0.56000000000000005</v>
      </c>
      <c r="AD27" s="151">
        <v>119</v>
      </c>
      <c r="AE27" s="151">
        <v>43</v>
      </c>
      <c r="AF27" s="154" t="s">
        <v>3547</v>
      </c>
      <c r="AG27" s="154" t="s">
        <v>3548</v>
      </c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38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</row>
    <row r="28" spans="1:185" x14ac:dyDescent="0.2">
      <c r="A28" s="130">
        <f t="shared" si="1"/>
        <v>125</v>
      </c>
      <c r="B28" s="140" t="s">
        <v>1635</v>
      </c>
      <c r="C28" s="146">
        <v>219</v>
      </c>
      <c r="D28" s="147">
        <v>33.700000762939453</v>
      </c>
      <c r="E28" s="148">
        <v>0.51</v>
      </c>
      <c r="F28" s="146">
        <v>205</v>
      </c>
      <c r="G28" s="146">
        <v>14</v>
      </c>
      <c r="H28" s="149" t="s">
        <v>3549</v>
      </c>
      <c r="I28" s="149" t="s">
        <v>3550</v>
      </c>
      <c r="J28" s="147">
        <v>8.8999996185302734</v>
      </c>
      <c r="K28" s="148">
        <v>0.47</v>
      </c>
      <c r="L28" s="146">
        <v>203</v>
      </c>
      <c r="M28" s="146">
        <v>16</v>
      </c>
      <c r="N28" s="149" t="s">
        <v>3551</v>
      </c>
      <c r="O28" s="149" t="s">
        <v>3552</v>
      </c>
      <c r="P28" s="147">
        <v>7.5999999046325684</v>
      </c>
      <c r="Q28" s="148">
        <v>0.51</v>
      </c>
      <c r="R28" s="146">
        <v>185</v>
      </c>
      <c r="S28" s="146">
        <v>34</v>
      </c>
      <c r="T28" s="149" t="s">
        <v>3075</v>
      </c>
      <c r="U28" s="149" t="s">
        <v>3076</v>
      </c>
      <c r="V28" s="147">
        <v>3.5</v>
      </c>
      <c r="W28" s="148">
        <v>0.45</v>
      </c>
      <c r="X28" s="146">
        <v>190</v>
      </c>
      <c r="Y28" s="146">
        <v>29</v>
      </c>
      <c r="Z28" s="149" t="s">
        <v>1804</v>
      </c>
      <c r="AA28" s="149" t="s">
        <v>1805</v>
      </c>
      <c r="AB28" s="147">
        <v>13.699999809265137</v>
      </c>
      <c r="AC28" s="148">
        <v>0.56999999999999995</v>
      </c>
      <c r="AD28" s="146">
        <v>165</v>
      </c>
      <c r="AE28" s="146">
        <v>54</v>
      </c>
      <c r="AF28" s="149" t="s">
        <v>3553</v>
      </c>
      <c r="AG28" s="149" t="s">
        <v>3554</v>
      </c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</row>
    <row r="29" spans="1:185" x14ac:dyDescent="0.2">
      <c r="A29" s="130">
        <f t="shared" si="1"/>
        <v>201</v>
      </c>
      <c r="B29" s="150" t="s">
        <v>1644</v>
      </c>
      <c r="C29" s="151">
        <v>52</v>
      </c>
      <c r="D29" s="152">
        <v>31</v>
      </c>
      <c r="E29" s="153">
        <v>0.47</v>
      </c>
      <c r="F29" s="151">
        <v>49</v>
      </c>
      <c r="G29" s="151">
        <v>3</v>
      </c>
      <c r="H29" s="154" t="s">
        <v>3389</v>
      </c>
      <c r="I29" s="154" t="s">
        <v>3390</v>
      </c>
      <c r="J29" s="152">
        <v>8.1999998092651367</v>
      </c>
      <c r="K29" s="153">
        <v>0.43</v>
      </c>
      <c r="L29" s="151">
        <v>50</v>
      </c>
      <c r="M29" s="151">
        <v>2</v>
      </c>
      <c r="N29" s="154" t="s">
        <v>1791</v>
      </c>
      <c r="O29" s="154" t="s">
        <v>1792</v>
      </c>
      <c r="P29" s="152">
        <v>6.5999999046325684</v>
      </c>
      <c r="Q29" s="153">
        <v>0.44</v>
      </c>
      <c r="R29" s="151">
        <v>49</v>
      </c>
      <c r="S29" s="151">
        <v>3</v>
      </c>
      <c r="T29" s="154" t="s">
        <v>3389</v>
      </c>
      <c r="U29" s="154" t="s">
        <v>3390</v>
      </c>
      <c r="V29" s="152">
        <v>3.5</v>
      </c>
      <c r="W29" s="153">
        <v>0.45</v>
      </c>
      <c r="X29" s="151">
        <v>43</v>
      </c>
      <c r="Y29" s="151">
        <v>9</v>
      </c>
      <c r="Z29" s="154" t="s">
        <v>3555</v>
      </c>
      <c r="AA29" s="154" t="s">
        <v>3556</v>
      </c>
      <c r="AB29" s="152">
        <v>12.699999809265137</v>
      </c>
      <c r="AC29" s="153">
        <v>0.53</v>
      </c>
      <c r="AD29" s="151">
        <v>40</v>
      </c>
      <c r="AE29" s="151">
        <v>12</v>
      </c>
      <c r="AF29" s="154" t="s">
        <v>3006</v>
      </c>
      <c r="AG29" s="154" t="s">
        <v>3007</v>
      </c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38"/>
      <c r="CS29" s="138"/>
      <c r="CT29" s="138"/>
      <c r="CU29" s="138"/>
      <c r="CV29" s="138"/>
      <c r="CW29" s="138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</row>
    <row r="30" spans="1:185" x14ac:dyDescent="0.2">
      <c r="A30" s="163">
        <f t="shared" si="1"/>
        <v>211</v>
      </c>
      <c r="B30" s="140" t="s">
        <v>1653</v>
      </c>
      <c r="C30" s="146">
        <v>154</v>
      </c>
      <c r="D30" s="147">
        <v>33.5</v>
      </c>
      <c r="E30" s="148">
        <v>0.51</v>
      </c>
      <c r="F30" s="146">
        <v>143</v>
      </c>
      <c r="G30" s="146">
        <v>11</v>
      </c>
      <c r="H30" s="149" t="s">
        <v>2099</v>
      </c>
      <c r="I30" s="149" t="s">
        <v>2100</v>
      </c>
      <c r="J30" s="147">
        <v>9</v>
      </c>
      <c r="K30" s="148">
        <v>0.47</v>
      </c>
      <c r="L30" s="146">
        <v>143</v>
      </c>
      <c r="M30" s="146">
        <v>11</v>
      </c>
      <c r="N30" s="149" t="s">
        <v>2099</v>
      </c>
      <c r="O30" s="149" t="s">
        <v>2100</v>
      </c>
      <c r="P30" s="147">
        <v>7.6999998092651367</v>
      </c>
      <c r="Q30" s="148">
        <v>0.51</v>
      </c>
      <c r="R30" s="146">
        <v>132</v>
      </c>
      <c r="S30" s="146">
        <v>22</v>
      </c>
      <c r="T30" s="149" t="s">
        <v>1546</v>
      </c>
      <c r="U30" s="149" t="s">
        <v>1547</v>
      </c>
      <c r="V30" s="147">
        <v>3.2999999523162842</v>
      </c>
      <c r="W30" s="148">
        <v>0.42</v>
      </c>
      <c r="X30" s="146">
        <v>133</v>
      </c>
      <c r="Y30" s="146">
        <v>21</v>
      </c>
      <c r="Z30" s="149" t="s">
        <v>1667</v>
      </c>
      <c r="AA30" s="149" t="s">
        <v>1668</v>
      </c>
      <c r="AB30" s="147">
        <v>13.5</v>
      </c>
      <c r="AC30" s="148">
        <v>0.56000000000000005</v>
      </c>
      <c r="AD30" s="146">
        <v>120</v>
      </c>
      <c r="AE30" s="146">
        <v>34</v>
      </c>
      <c r="AF30" s="149" t="s">
        <v>3557</v>
      </c>
      <c r="AG30" s="149" t="s">
        <v>3558</v>
      </c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138"/>
      <c r="BU30" s="138"/>
      <c r="BV30" s="138"/>
      <c r="BW30" s="138"/>
      <c r="BX30" s="138"/>
      <c r="BY30" s="138"/>
      <c r="BZ30" s="138"/>
      <c r="CA30" s="138"/>
      <c r="CB30" s="138"/>
      <c r="CC30" s="138"/>
      <c r="CD30" s="138"/>
      <c r="CE30" s="138"/>
      <c r="CF30" s="138"/>
      <c r="CG30" s="138"/>
      <c r="CH30" s="138"/>
      <c r="CI30" s="138"/>
      <c r="CJ30" s="138"/>
      <c r="CK30" s="138"/>
      <c r="CL30" s="138"/>
      <c r="CM30" s="138"/>
      <c r="CN30" s="138"/>
      <c r="CO30" s="138"/>
      <c r="CP30" s="138"/>
      <c r="CQ30" s="138"/>
      <c r="CR30" s="138"/>
      <c r="CS30" s="138"/>
      <c r="CT30" s="138"/>
      <c r="CU30" s="138"/>
      <c r="CV30" s="138"/>
      <c r="CW30" s="138"/>
      <c r="CX30" s="138"/>
      <c r="CY30" s="138"/>
      <c r="CZ30" s="138"/>
      <c r="DA30" s="138"/>
      <c r="DB30" s="138"/>
      <c r="DC30" s="138"/>
      <c r="DD30" s="138"/>
      <c r="DE30" s="138"/>
      <c r="DF30" s="138"/>
      <c r="DG30" s="138"/>
      <c r="DH30" s="138"/>
      <c r="DI30" s="138"/>
      <c r="DJ30" s="138"/>
      <c r="DK30" s="138"/>
      <c r="DL30" s="138"/>
      <c r="DM30" s="138"/>
      <c r="DN30" s="138"/>
      <c r="DO30" s="138"/>
      <c r="DP30" s="138"/>
      <c r="DQ30" s="138"/>
      <c r="DR30" s="138"/>
      <c r="DS30" s="138"/>
      <c r="DT30" s="138"/>
      <c r="DU30" s="138"/>
      <c r="DV30" s="138"/>
      <c r="DW30" s="138"/>
      <c r="DX30" s="138"/>
      <c r="DY30" s="138"/>
      <c r="DZ30" s="138"/>
      <c r="EA30" s="138"/>
      <c r="EB30" s="138"/>
      <c r="EC30" s="138"/>
      <c r="ED30" s="138"/>
      <c r="EE30" s="138"/>
      <c r="EF30" s="138"/>
      <c r="EG30" s="138"/>
      <c r="EH30" s="138"/>
      <c r="EI30" s="138"/>
      <c r="EJ30" s="138"/>
      <c r="EK30" s="138"/>
      <c r="EL30" s="138"/>
      <c r="EM30" s="138"/>
      <c r="EN30" s="138"/>
      <c r="EO30" s="138"/>
      <c r="EP30" s="138"/>
      <c r="EQ30" s="138"/>
      <c r="ER30" s="138"/>
      <c r="ES30" s="138"/>
      <c r="ET30" s="138"/>
      <c r="EU30" s="138"/>
      <c r="EV30" s="138"/>
      <c r="EW30" s="138"/>
      <c r="EX30" s="138"/>
      <c r="EY30" s="138"/>
      <c r="EZ30" s="138"/>
      <c r="FA30" s="138"/>
      <c r="FB30" s="138"/>
      <c r="FC30" s="138"/>
      <c r="FD30" s="138"/>
      <c r="FE30" s="138"/>
      <c r="FF30" s="138"/>
      <c r="FG30" s="138"/>
      <c r="FH30" s="138"/>
      <c r="FI30" s="138"/>
      <c r="FJ30" s="138"/>
      <c r="FK30" s="138"/>
      <c r="FL30" s="138"/>
      <c r="FM30" s="138"/>
      <c r="FN30" s="138"/>
      <c r="FO30" s="138"/>
      <c r="FP30" s="138"/>
      <c r="FQ30" s="138"/>
      <c r="FR30" s="138"/>
      <c r="FS30" s="138"/>
      <c r="FT30" s="138"/>
      <c r="FU30" s="138"/>
      <c r="FV30" s="138"/>
      <c r="FW30" s="138"/>
      <c r="FX30" s="138"/>
      <c r="FY30" s="138"/>
      <c r="FZ30" s="138"/>
      <c r="GA30" s="138"/>
      <c r="GB30" s="138"/>
    </row>
    <row r="31" spans="1:185" x14ac:dyDescent="0.2">
      <c r="A31" s="130">
        <f t="shared" si="1"/>
        <v>231</v>
      </c>
      <c r="B31" s="150" t="s">
        <v>1671</v>
      </c>
      <c r="C31" s="151">
        <v>192</v>
      </c>
      <c r="D31" s="152">
        <v>29.799999237060547</v>
      </c>
      <c r="E31" s="153">
        <v>0.45</v>
      </c>
      <c r="F31" s="151">
        <v>180</v>
      </c>
      <c r="G31" s="151">
        <v>12</v>
      </c>
      <c r="H31" s="154" t="s">
        <v>2003</v>
      </c>
      <c r="I31" s="154" t="s">
        <v>2004</v>
      </c>
      <c r="J31" s="152">
        <v>8.3999996185302734</v>
      </c>
      <c r="K31" s="153">
        <v>0.44</v>
      </c>
      <c r="L31" s="151">
        <v>187</v>
      </c>
      <c r="M31" s="151">
        <v>5</v>
      </c>
      <c r="N31" s="154" t="s">
        <v>3559</v>
      </c>
      <c r="O31" s="154" t="s">
        <v>3560</v>
      </c>
      <c r="P31" s="152">
        <v>6.6999998092651367</v>
      </c>
      <c r="Q31" s="153">
        <v>0.45</v>
      </c>
      <c r="R31" s="151">
        <v>170</v>
      </c>
      <c r="S31" s="151">
        <v>22</v>
      </c>
      <c r="T31" s="154" t="s">
        <v>3561</v>
      </c>
      <c r="U31" s="154" t="s">
        <v>3562</v>
      </c>
      <c r="V31" s="152">
        <v>2.9000000953674316</v>
      </c>
      <c r="W31" s="153">
        <v>0.36</v>
      </c>
      <c r="X31" s="151">
        <v>178</v>
      </c>
      <c r="Y31" s="151">
        <v>14</v>
      </c>
      <c r="Z31" s="154" t="s">
        <v>3563</v>
      </c>
      <c r="AA31" s="154" t="s">
        <v>3564</v>
      </c>
      <c r="AB31" s="152">
        <v>11.800000190734863</v>
      </c>
      <c r="AC31" s="153">
        <v>0.49</v>
      </c>
      <c r="AD31" s="151">
        <v>159</v>
      </c>
      <c r="AE31" s="151">
        <v>33</v>
      </c>
      <c r="AF31" s="154" t="s">
        <v>3048</v>
      </c>
      <c r="AG31" s="154" t="s">
        <v>3049</v>
      </c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  <c r="CO31" s="138"/>
      <c r="CP31" s="138"/>
      <c r="CQ31" s="138"/>
      <c r="CR31" s="138"/>
      <c r="CS31" s="138"/>
      <c r="CT31" s="138"/>
      <c r="CU31" s="138"/>
      <c r="CV31" s="138"/>
      <c r="CW31" s="138"/>
      <c r="CX31" s="138"/>
      <c r="CY31" s="138"/>
      <c r="CZ31" s="138"/>
      <c r="DA31" s="138"/>
      <c r="DB31" s="138"/>
      <c r="DC31" s="138"/>
      <c r="DD31" s="138"/>
      <c r="DE31" s="138"/>
      <c r="DF31" s="138"/>
      <c r="DG31" s="138"/>
      <c r="DH31" s="138"/>
      <c r="DI31" s="138"/>
      <c r="DJ31" s="138"/>
      <c r="DK31" s="138"/>
      <c r="DL31" s="138"/>
      <c r="DM31" s="138"/>
      <c r="DN31" s="138"/>
      <c r="DO31" s="138"/>
      <c r="DP31" s="138"/>
      <c r="DQ31" s="138"/>
      <c r="DR31" s="138"/>
      <c r="DS31" s="138"/>
      <c r="DT31" s="138"/>
      <c r="DU31" s="138"/>
      <c r="DV31" s="138"/>
      <c r="DW31" s="138"/>
      <c r="DX31" s="138"/>
      <c r="DY31" s="138"/>
      <c r="DZ31" s="138"/>
      <c r="EA31" s="138"/>
      <c r="EB31" s="138"/>
      <c r="EC31" s="138"/>
      <c r="ED31" s="138"/>
      <c r="EE31" s="138"/>
      <c r="EF31" s="138"/>
      <c r="EG31" s="138"/>
      <c r="EH31" s="138"/>
      <c r="EI31" s="138"/>
      <c r="EJ31" s="138"/>
      <c r="EK31" s="138"/>
      <c r="EL31" s="138"/>
      <c r="EM31" s="138"/>
      <c r="EN31" s="138"/>
      <c r="EO31" s="138"/>
      <c r="EP31" s="138"/>
      <c r="EQ31" s="138"/>
      <c r="ER31" s="138"/>
      <c r="ES31" s="138"/>
      <c r="ET31" s="138"/>
      <c r="EU31" s="138"/>
      <c r="EV31" s="138"/>
      <c r="EW31" s="138"/>
      <c r="EX31" s="138"/>
      <c r="EY31" s="138"/>
      <c r="EZ31" s="138"/>
      <c r="FA31" s="138"/>
      <c r="FB31" s="138"/>
      <c r="FC31" s="138"/>
      <c r="FD31" s="138"/>
      <c r="FE31" s="138"/>
      <c r="FF31" s="138"/>
      <c r="FG31" s="138"/>
      <c r="FH31" s="138"/>
      <c r="FI31" s="138"/>
      <c r="FJ31" s="138"/>
      <c r="FK31" s="138"/>
      <c r="FL31" s="138"/>
      <c r="FM31" s="138"/>
      <c r="FN31" s="138"/>
      <c r="FO31" s="138"/>
      <c r="FP31" s="138"/>
      <c r="FQ31" s="138"/>
      <c r="FR31" s="138"/>
      <c r="FS31" s="138"/>
      <c r="FT31" s="138"/>
      <c r="FU31" s="138"/>
      <c r="FV31" s="138"/>
      <c r="FW31" s="138"/>
      <c r="FX31" s="138"/>
      <c r="FY31" s="138"/>
      <c r="FZ31" s="138"/>
      <c r="GA31" s="138"/>
      <c r="GB31" s="138"/>
    </row>
    <row r="32" spans="1:185" x14ac:dyDescent="0.2">
      <c r="A32" s="130">
        <f t="shared" si="1"/>
        <v>241</v>
      </c>
      <c r="B32" s="140" t="s">
        <v>1682</v>
      </c>
      <c r="C32" s="146">
        <v>122</v>
      </c>
      <c r="D32" s="147">
        <v>32.700000762939453</v>
      </c>
      <c r="E32" s="148">
        <v>0.5</v>
      </c>
      <c r="F32" s="146">
        <v>113</v>
      </c>
      <c r="G32" s="146">
        <v>9</v>
      </c>
      <c r="H32" s="149" t="s">
        <v>3565</v>
      </c>
      <c r="I32" s="149" t="s">
        <v>3566</v>
      </c>
      <c r="J32" s="147">
        <v>8.6999998092651367</v>
      </c>
      <c r="K32" s="148">
        <v>0.46</v>
      </c>
      <c r="L32" s="146">
        <v>116</v>
      </c>
      <c r="M32" s="146">
        <v>6</v>
      </c>
      <c r="N32" s="149" t="s">
        <v>1870</v>
      </c>
      <c r="O32" s="149" t="s">
        <v>1871</v>
      </c>
      <c r="P32" s="147">
        <v>7.6999998092651367</v>
      </c>
      <c r="Q32" s="148">
        <v>0.51</v>
      </c>
      <c r="R32" s="146">
        <v>102</v>
      </c>
      <c r="S32" s="146">
        <v>20</v>
      </c>
      <c r="T32" s="149" t="s">
        <v>3567</v>
      </c>
      <c r="U32" s="149" t="s">
        <v>3568</v>
      </c>
      <c r="V32" s="147">
        <v>3.2000000476837158</v>
      </c>
      <c r="W32" s="148">
        <v>0.4</v>
      </c>
      <c r="X32" s="146">
        <v>110</v>
      </c>
      <c r="Y32" s="146">
        <v>12</v>
      </c>
      <c r="Z32" s="149" t="s">
        <v>2864</v>
      </c>
      <c r="AA32" s="149" t="s">
        <v>2865</v>
      </c>
      <c r="AB32" s="147">
        <v>13</v>
      </c>
      <c r="AC32" s="148">
        <v>0.54</v>
      </c>
      <c r="AD32" s="146">
        <v>94</v>
      </c>
      <c r="AE32" s="146">
        <v>28</v>
      </c>
      <c r="AF32" s="149" t="s">
        <v>3569</v>
      </c>
      <c r="AG32" s="149" t="s">
        <v>3570</v>
      </c>
      <c r="AV32" s="138"/>
      <c r="AW32" s="138"/>
      <c r="AX32" s="138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138"/>
      <c r="BU32" s="138"/>
      <c r="BV32" s="138"/>
      <c r="BW32" s="138"/>
      <c r="BX32" s="138"/>
      <c r="BY32" s="138"/>
      <c r="BZ32" s="138"/>
      <c r="CA32" s="138"/>
      <c r="CB32" s="138"/>
      <c r="CC32" s="138"/>
      <c r="CD32" s="138"/>
      <c r="CE32" s="138"/>
      <c r="CF32" s="138"/>
      <c r="CG32" s="138"/>
      <c r="CH32" s="138"/>
      <c r="CI32" s="138"/>
      <c r="CJ32" s="138"/>
      <c r="CK32" s="138"/>
      <c r="CL32" s="138"/>
      <c r="CM32" s="138"/>
      <c r="CN32" s="138"/>
      <c r="CO32" s="138"/>
      <c r="CP32" s="138"/>
      <c r="CQ32" s="138"/>
      <c r="CR32" s="138"/>
      <c r="CS32" s="138"/>
      <c r="CT32" s="138"/>
      <c r="CU32" s="138"/>
      <c r="CV32" s="138"/>
      <c r="CW32" s="138"/>
      <c r="CX32" s="138"/>
      <c r="CY32" s="138"/>
      <c r="CZ32" s="138"/>
      <c r="DA32" s="138"/>
      <c r="DB32" s="138"/>
      <c r="DC32" s="138"/>
      <c r="DD32" s="138"/>
      <c r="DE32" s="138"/>
      <c r="DF32" s="138"/>
      <c r="DG32" s="138"/>
      <c r="DH32" s="138"/>
      <c r="DI32" s="138"/>
      <c r="DJ32" s="138"/>
      <c r="DK32" s="138"/>
      <c r="DL32" s="138"/>
      <c r="DM32" s="138"/>
      <c r="DN32" s="138"/>
      <c r="DO32" s="138"/>
      <c r="DP32" s="138"/>
      <c r="DQ32" s="138"/>
      <c r="DR32" s="138"/>
      <c r="DS32" s="138"/>
      <c r="DT32" s="138"/>
      <c r="DU32" s="138"/>
      <c r="DV32" s="138"/>
      <c r="DW32" s="138"/>
      <c r="DX32" s="138"/>
      <c r="DY32" s="138"/>
      <c r="DZ32" s="138"/>
      <c r="EA32" s="138"/>
      <c r="EB32" s="138"/>
      <c r="EC32" s="138"/>
      <c r="ED32" s="138"/>
      <c r="EE32" s="138"/>
      <c r="EF32" s="138"/>
      <c r="EG32" s="138"/>
      <c r="EH32" s="138"/>
      <c r="EI32" s="138"/>
      <c r="EJ32" s="138"/>
      <c r="EK32" s="138"/>
      <c r="EL32" s="138"/>
      <c r="EM32" s="138"/>
      <c r="EN32" s="138"/>
      <c r="EO32" s="138"/>
      <c r="EP32" s="138"/>
      <c r="EQ32" s="138"/>
      <c r="ER32" s="138"/>
      <c r="ES32" s="138"/>
      <c r="ET32" s="138"/>
      <c r="EU32" s="138"/>
      <c r="EV32" s="138"/>
      <c r="EW32" s="138"/>
      <c r="EX32" s="138"/>
      <c r="EY32" s="138"/>
      <c r="EZ32" s="138"/>
      <c r="FA32" s="138"/>
      <c r="FB32" s="138"/>
      <c r="FC32" s="138"/>
      <c r="FD32" s="138"/>
      <c r="FE32" s="138"/>
      <c r="FF32" s="138"/>
      <c r="FG32" s="138"/>
      <c r="FH32" s="138"/>
      <c r="FI32" s="138"/>
      <c r="FJ32" s="138"/>
      <c r="FK32" s="138"/>
      <c r="FL32" s="138"/>
      <c r="FM32" s="138"/>
      <c r="FN32" s="138"/>
      <c r="FO32" s="138"/>
      <c r="FP32" s="138"/>
      <c r="FQ32" s="138"/>
      <c r="FR32" s="138"/>
      <c r="FS32" s="138"/>
      <c r="FT32" s="138"/>
      <c r="FU32" s="138"/>
      <c r="FV32" s="138"/>
      <c r="FW32" s="138"/>
      <c r="FX32" s="138"/>
      <c r="FY32" s="138"/>
      <c r="FZ32" s="138"/>
      <c r="GA32" s="138"/>
      <c r="GB32" s="138"/>
    </row>
    <row r="33" spans="1:184" x14ac:dyDescent="0.2">
      <c r="A33" s="130">
        <f t="shared" si="1"/>
        <v>251</v>
      </c>
      <c r="B33" s="150" t="s">
        <v>1691</v>
      </c>
      <c r="C33" s="151">
        <v>107</v>
      </c>
      <c r="D33" s="152">
        <v>33.299999237060547</v>
      </c>
      <c r="E33" s="153">
        <v>0.51</v>
      </c>
      <c r="F33" s="151">
        <v>98</v>
      </c>
      <c r="G33" s="151">
        <v>9</v>
      </c>
      <c r="H33" s="154" t="s">
        <v>3571</v>
      </c>
      <c r="I33" s="154" t="s">
        <v>3572</v>
      </c>
      <c r="J33" s="152">
        <v>8.8999996185302734</v>
      </c>
      <c r="K33" s="153">
        <v>0.47</v>
      </c>
      <c r="L33" s="151">
        <v>101</v>
      </c>
      <c r="M33" s="151">
        <v>6</v>
      </c>
      <c r="N33" s="154" t="s">
        <v>3573</v>
      </c>
      <c r="O33" s="154" t="s">
        <v>3574</v>
      </c>
      <c r="P33" s="152">
        <v>7.6999998092651367</v>
      </c>
      <c r="Q33" s="153">
        <v>0.51</v>
      </c>
      <c r="R33" s="151">
        <v>90</v>
      </c>
      <c r="S33" s="151">
        <v>17</v>
      </c>
      <c r="T33" s="154" t="s">
        <v>3575</v>
      </c>
      <c r="U33" s="154" t="s">
        <v>3576</v>
      </c>
      <c r="V33" s="152">
        <v>3.5999999046325684</v>
      </c>
      <c r="W33" s="153">
        <v>0.46</v>
      </c>
      <c r="X33" s="151">
        <v>91</v>
      </c>
      <c r="Y33" s="151">
        <v>16</v>
      </c>
      <c r="Z33" s="154" t="s">
        <v>2459</v>
      </c>
      <c r="AA33" s="154" t="s">
        <v>2460</v>
      </c>
      <c r="AB33" s="152">
        <v>13.100000381469727</v>
      </c>
      <c r="AC33" s="153">
        <v>0.55000000000000004</v>
      </c>
      <c r="AD33" s="151">
        <v>81</v>
      </c>
      <c r="AE33" s="151">
        <v>26</v>
      </c>
      <c r="AF33" s="154" t="s">
        <v>3577</v>
      </c>
      <c r="AG33" s="154" t="s">
        <v>3578</v>
      </c>
      <c r="AV33" s="138"/>
      <c r="AW33" s="138"/>
      <c r="AX33" s="138"/>
      <c r="AY33" s="138"/>
      <c r="AZ33" s="138"/>
      <c r="BA33" s="138"/>
      <c r="BB33" s="138"/>
      <c r="BC33" s="138"/>
      <c r="BD33" s="138"/>
      <c r="BE33" s="138"/>
      <c r="BF33" s="138"/>
      <c r="BG33" s="138"/>
      <c r="BH33" s="138"/>
      <c r="BI33" s="138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138"/>
      <c r="BU33" s="138"/>
      <c r="BV33" s="138"/>
      <c r="BW33" s="138"/>
      <c r="BX33" s="138"/>
      <c r="BY33" s="138"/>
      <c r="BZ33" s="138"/>
      <c r="CA33" s="138"/>
      <c r="CB33" s="138"/>
      <c r="CC33" s="138"/>
      <c r="CD33" s="138"/>
      <c r="CE33" s="138"/>
      <c r="CF33" s="138"/>
      <c r="CG33" s="138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38"/>
      <c r="EB33" s="138"/>
      <c r="EC33" s="138"/>
      <c r="ED33" s="138"/>
      <c r="EE33" s="138"/>
      <c r="EF33" s="138"/>
      <c r="EG33" s="138"/>
      <c r="EH33" s="138"/>
      <c r="EI33" s="138"/>
      <c r="EJ33" s="138"/>
      <c r="EK33" s="138"/>
      <c r="EL33" s="138"/>
      <c r="EM33" s="138"/>
      <c r="EN33" s="138"/>
      <c r="EO33" s="138"/>
      <c r="EP33" s="138"/>
      <c r="EQ33" s="138"/>
      <c r="ER33" s="138"/>
      <c r="ES33" s="138"/>
      <c r="ET33" s="138"/>
      <c r="EU33" s="138"/>
      <c r="EV33" s="138"/>
      <c r="EW33" s="138"/>
      <c r="EX33" s="138"/>
      <c r="EY33" s="138"/>
      <c r="EZ33" s="138"/>
      <c r="FA33" s="138"/>
      <c r="FB33" s="138"/>
      <c r="FC33" s="138"/>
      <c r="FD33" s="138"/>
      <c r="FE33" s="138"/>
      <c r="FF33" s="138"/>
      <c r="FG33" s="138"/>
      <c r="FH33" s="138"/>
      <c r="FI33" s="138"/>
      <c r="FJ33" s="138"/>
      <c r="FK33" s="138"/>
      <c r="FL33" s="138"/>
      <c r="FM33" s="138"/>
      <c r="FN33" s="138"/>
      <c r="FO33" s="138"/>
      <c r="FP33" s="138"/>
      <c r="FQ33" s="138"/>
      <c r="FR33" s="138"/>
      <c r="FS33" s="138"/>
      <c r="FT33" s="138"/>
      <c r="FU33" s="138"/>
      <c r="FV33" s="138"/>
      <c r="FW33" s="138"/>
      <c r="FX33" s="138"/>
      <c r="FY33" s="138"/>
      <c r="FZ33" s="138"/>
      <c r="GA33" s="138"/>
      <c r="GB33" s="138"/>
    </row>
    <row r="34" spans="1:184" x14ac:dyDescent="0.2">
      <c r="A34" s="130">
        <f t="shared" si="1"/>
        <v>261</v>
      </c>
      <c r="B34" s="140" t="s">
        <v>1700</v>
      </c>
      <c r="C34" s="146">
        <v>68</v>
      </c>
      <c r="D34" s="147">
        <v>27.700000762939453</v>
      </c>
      <c r="E34" s="148">
        <v>0.42</v>
      </c>
      <c r="F34" s="146">
        <v>68</v>
      </c>
      <c r="H34" s="149" t="s">
        <v>1545</v>
      </c>
      <c r="J34" s="147">
        <v>7.6999998092651367</v>
      </c>
      <c r="K34" s="148">
        <v>0.4</v>
      </c>
      <c r="L34" s="146">
        <v>68</v>
      </c>
      <c r="N34" s="149" t="s">
        <v>1545</v>
      </c>
      <c r="P34" s="147">
        <v>5.9000000953674316</v>
      </c>
      <c r="Q34" s="148">
        <v>0.4</v>
      </c>
      <c r="R34" s="146">
        <v>67</v>
      </c>
      <c r="S34" s="146">
        <v>1</v>
      </c>
      <c r="T34" s="149" t="s">
        <v>2092</v>
      </c>
      <c r="U34" s="149" t="s">
        <v>2093</v>
      </c>
      <c r="V34" s="147">
        <v>2.7000000476837158</v>
      </c>
      <c r="W34" s="148">
        <v>0.34</v>
      </c>
      <c r="X34" s="146">
        <v>63</v>
      </c>
      <c r="Y34" s="146">
        <v>5</v>
      </c>
      <c r="Z34" s="149" t="s">
        <v>2094</v>
      </c>
      <c r="AA34" s="149" t="s">
        <v>2095</v>
      </c>
      <c r="AB34" s="147">
        <v>11.399999618530273</v>
      </c>
      <c r="AC34" s="148">
        <v>0.48</v>
      </c>
      <c r="AD34" s="146">
        <v>58</v>
      </c>
      <c r="AE34" s="146">
        <v>10</v>
      </c>
      <c r="AF34" s="149" t="s">
        <v>1927</v>
      </c>
      <c r="AG34" s="149" t="s">
        <v>1928</v>
      </c>
      <c r="AV34" s="138"/>
      <c r="AW34" s="138"/>
      <c r="AX34" s="138"/>
      <c r="AY34" s="138"/>
      <c r="AZ34" s="138"/>
      <c r="BA34" s="138"/>
      <c r="BB34" s="138"/>
      <c r="BC34" s="138"/>
      <c r="BD34" s="138"/>
      <c r="BE34" s="138"/>
      <c r="BF34" s="138"/>
      <c r="BG34" s="138"/>
      <c r="BH34" s="138"/>
      <c r="BI34" s="138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138"/>
      <c r="BU34" s="138"/>
      <c r="BV34" s="138"/>
      <c r="BW34" s="138"/>
      <c r="BX34" s="138"/>
      <c r="BY34" s="138"/>
      <c r="BZ34" s="138"/>
      <c r="CA34" s="138"/>
      <c r="CB34" s="138"/>
      <c r="CC34" s="138"/>
      <c r="CD34" s="138"/>
      <c r="CE34" s="138"/>
      <c r="CF34" s="138"/>
      <c r="CG34" s="138"/>
      <c r="CH34" s="138"/>
      <c r="CI34" s="138"/>
      <c r="CJ34" s="138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  <c r="DB34" s="138"/>
      <c r="DC34" s="138"/>
      <c r="DD34" s="138"/>
      <c r="DE34" s="138"/>
      <c r="DF34" s="138"/>
      <c r="DG34" s="138"/>
      <c r="DH34" s="138"/>
      <c r="DI34" s="138"/>
      <c r="DJ34" s="138"/>
      <c r="DK34" s="138"/>
      <c r="DL34" s="138"/>
      <c r="DM34" s="138"/>
      <c r="DN34" s="138"/>
      <c r="DO34" s="138"/>
      <c r="DP34" s="138"/>
      <c r="DQ34" s="138"/>
      <c r="DR34" s="138"/>
      <c r="DS34" s="138"/>
      <c r="DT34" s="138"/>
      <c r="DU34" s="138"/>
      <c r="DV34" s="138"/>
      <c r="DW34" s="138"/>
      <c r="DX34" s="138"/>
      <c r="DY34" s="138"/>
      <c r="DZ34" s="138"/>
      <c r="EA34" s="138"/>
      <c r="EB34" s="138"/>
      <c r="EC34" s="138"/>
      <c r="ED34" s="138"/>
      <c r="EE34" s="138"/>
      <c r="EF34" s="138"/>
      <c r="EG34" s="138"/>
      <c r="EH34" s="138"/>
      <c r="EI34" s="138"/>
      <c r="EJ34" s="138"/>
      <c r="EK34" s="138"/>
      <c r="EL34" s="138"/>
      <c r="EM34" s="138"/>
      <c r="EN34" s="138"/>
      <c r="EO34" s="138"/>
      <c r="EP34" s="138"/>
      <c r="EQ34" s="138"/>
      <c r="ER34" s="138"/>
      <c r="ES34" s="138"/>
      <c r="ET34" s="138"/>
      <c r="EU34" s="138"/>
      <c r="EV34" s="138"/>
      <c r="EW34" s="138"/>
      <c r="EX34" s="138"/>
      <c r="EY34" s="138"/>
      <c r="EZ34" s="138"/>
      <c r="FA34" s="138"/>
      <c r="FB34" s="138"/>
      <c r="FC34" s="138"/>
      <c r="FD34" s="138"/>
      <c r="FE34" s="138"/>
      <c r="FF34" s="138"/>
      <c r="FG34" s="138"/>
      <c r="FH34" s="138"/>
      <c r="FI34" s="138"/>
      <c r="FJ34" s="138"/>
      <c r="FK34" s="138"/>
      <c r="FL34" s="138"/>
      <c r="FM34" s="138"/>
      <c r="FN34" s="138"/>
      <c r="FO34" s="138"/>
      <c r="FP34" s="138"/>
      <c r="FQ34" s="138"/>
      <c r="FR34" s="138"/>
      <c r="FS34" s="138"/>
      <c r="FT34" s="138"/>
      <c r="FU34" s="138"/>
      <c r="FV34" s="138"/>
      <c r="FW34" s="138"/>
      <c r="FX34" s="138"/>
      <c r="FY34" s="138"/>
      <c r="FZ34" s="138"/>
      <c r="GA34" s="138"/>
      <c r="GB34" s="138"/>
    </row>
    <row r="35" spans="1:184" x14ac:dyDescent="0.2">
      <c r="A35" s="130">
        <f t="shared" si="1"/>
        <v>271</v>
      </c>
      <c r="B35" s="150" t="s">
        <v>1705</v>
      </c>
      <c r="C35" s="151">
        <v>96</v>
      </c>
      <c r="D35" s="152">
        <v>30.600000381469727</v>
      </c>
      <c r="E35" s="153">
        <v>0.46</v>
      </c>
      <c r="F35" s="151">
        <v>94</v>
      </c>
      <c r="G35" s="151">
        <v>2</v>
      </c>
      <c r="H35" s="154" t="s">
        <v>2007</v>
      </c>
      <c r="I35" s="154" t="s">
        <v>2008</v>
      </c>
      <c r="J35" s="152">
        <v>8.1999998092651367</v>
      </c>
      <c r="K35" s="153">
        <v>0.43</v>
      </c>
      <c r="L35" s="151">
        <v>94</v>
      </c>
      <c r="M35" s="151">
        <v>2</v>
      </c>
      <c r="N35" s="154" t="s">
        <v>2007</v>
      </c>
      <c r="O35" s="154" t="s">
        <v>2008</v>
      </c>
      <c r="P35" s="152">
        <v>7.0999999046325684</v>
      </c>
      <c r="Q35" s="153">
        <v>0.48</v>
      </c>
      <c r="R35" s="151">
        <v>91</v>
      </c>
      <c r="S35" s="151">
        <v>5</v>
      </c>
      <c r="T35" s="154" t="s">
        <v>3579</v>
      </c>
      <c r="U35" s="154" t="s">
        <v>3580</v>
      </c>
      <c r="V35" s="152">
        <v>2.7999999523162842</v>
      </c>
      <c r="W35" s="153">
        <v>0.35</v>
      </c>
      <c r="X35" s="151">
        <v>91</v>
      </c>
      <c r="Y35" s="151">
        <v>5</v>
      </c>
      <c r="Z35" s="154" t="s">
        <v>3579</v>
      </c>
      <c r="AA35" s="154" t="s">
        <v>3580</v>
      </c>
      <c r="AB35" s="152">
        <v>12.5</v>
      </c>
      <c r="AC35" s="153">
        <v>0.52</v>
      </c>
      <c r="AD35" s="151">
        <v>77</v>
      </c>
      <c r="AE35" s="151">
        <v>19</v>
      </c>
      <c r="AF35" s="154" t="s">
        <v>3581</v>
      </c>
      <c r="AG35" s="154" t="s">
        <v>3582</v>
      </c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A35" s="138"/>
      <c r="CB35" s="138"/>
      <c r="CC35" s="138"/>
      <c r="CD35" s="138"/>
      <c r="CE35" s="138"/>
      <c r="CF35" s="138"/>
      <c r="CG35" s="138"/>
      <c r="CH35" s="138"/>
      <c r="CI35" s="138"/>
      <c r="CJ35" s="138"/>
      <c r="CK35" s="138"/>
      <c r="CL35" s="138"/>
      <c r="CM35" s="138"/>
      <c r="CN35" s="138"/>
      <c r="CO35" s="138"/>
      <c r="CP35" s="138"/>
      <c r="CQ35" s="138"/>
      <c r="CR35" s="138"/>
      <c r="CS35" s="138"/>
      <c r="CT35" s="138"/>
      <c r="CU35" s="138"/>
      <c r="CV35" s="138"/>
      <c r="CW35" s="138"/>
      <c r="CX35" s="138"/>
      <c r="CY35" s="138"/>
      <c r="CZ35" s="138"/>
      <c r="DA35" s="138"/>
      <c r="DB35" s="138"/>
      <c r="DC35" s="138"/>
      <c r="DD35" s="138"/>
      <c r="DE35" s="138"/>
      <c r="DF35" s="138"/>
      <c r="DG35" s="138"/>
      <c r="DH35" s="138"/>
      <c r="DI35" s="138"/>
      <c r="DJ35" s="138"/>
      <c r="DK35" s="138"/>
      <c r="DL35" s="138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38"/>
      <c r="EE35" s="138"/>
      <c r="EF35" s="138"/>
      <c r="EG35" s="138"/>
      <c r="EH35" s="138"/>
      <c r="EI35" s="138"/>
      <c r="EJ35" s="138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</row>
    <row r="36" spans="1:184" x14ac:dyDescent="0.2">
      <c r="A36" s="130">
        <f t="shared" si="1"/>
        <v>311</v>
      </c>
      <c r="B36" s="140" t="s">
        <v>1714</v>
      </c>
      <c r="C36" s="146">
        <v>76</v>
      </c>
      <c r="D36" s="147">
        <v>25.399999618530273</v>
      </c>
      <c r="E36" s="148">
        <v>0.38</v>
      </c>
      <c r="F36" s="146">
        <v>75</v>
      </c>
      <c r="G36" s="146">
        <v>1</v>
      </c>
      <c r="H36" s="149" t="s">
        <v>1610</v>
      </c>
      <c r="I36" s="149" t="s">
        <v>1611</v>
      </c>
      <c r="J36" s="147">
        <v>7.0999999046325684</v>
      </c>
      <c r="K36" s="148">
        <v>0.38</v>
      </c>
      <c r="L36" s="146">
        <v>74</v>
      </c>
      <c r="M36" s="146">
        <v>2</v>
      </c>
      <c r="N36" s="149" t="s">
        <v>1522</v>
      </c>
      <c r="O36" s="149" t="s">
        <v>1523</v>
      </c>
      <c r="P36" s="147">
        <v>5.5</v>
      </c>
      <c r="Q36" s="148">
        <v>0.37</v>
      </c>
      <c r="R36" s="146">
        <v>75</v>
      </c>
      <c r="S36" s="146">
        <v>1</v>
      </c>
      <c r="T36" s="149" t="s">
        <v>1610</v>
      </c>
      <c r="U36" s="149" t="s">
        <v>1611</v>
      </c>
      <c r="V36" s="147">
        <v>2.2000000476837158</v>
      </c>
      <c r="W36" s="148">
        <v>0.28000000000000003</v>
      </c>
      <c r="X36" s="146">
        <v>74</v>
      </c>
      <c r="Y36" s="146">
        <v>2</v>
      </c>
      <c r="Z36" s="149" t="s">
        <v>1522</v>
      </c>
      <c r="AA36" s="149" t="s">
        <v>1523</v>
      </c>
      <c r="AB36" s="147">
        <v>10.600000381469727</v>
      </c>
      <c r="AC36" s="148">
        <v>0.44</v>
      </c>
      <c r="AD36" s="146">
        <v>68</v>
      </c>
      <c r="AE36" s="146">
        <v>8</v>
      </c>
      <c r="AF36" s="149" t="s">
        <v>1807</v>
      </c>
      <c r="AG36" s="149" t="s">
        <v>1808</v>
      </c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  <c r="BX36" s="138"/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8"/>
      <c r="CL36" s="138"/>
      <c r="CM36" s="138"/>
      <c r="CN36" s="138"/>
      <c r="CO36" s="138"/>
      <c r="CP36" s="138"/>
      <c r="CQ36" s="138"/>
      <c r="CR36" s="138"/>
      <c r="CS36" s="138"/>
      <c r="CT36" s="138"/>
      <c r="CU36" s="138"/>
      <c r="CV36" s="138"/>
      <c r="CW36" s="138"/>
      <c r="CX36" s="138"/>
      <c r="CY36" s="138"/>
      <c r="CZ36" s="138"/>
      <c r="DA36" s="138"/>
      <c r="DB36" s="138"/>
      <c r="DC36" s="138"/>
      <c r="DD36" s="138"/>
      <c r="DE36" s="138"/>
      <c r="DF36" s="138"/>
      <c r="DG36" s="138"/>
      <c r="DH36" s="138"/>
      <c r="DI36" s="138"/>
      <c r="DJ36" s="138"/>
      <c r="DK36" s="138"/>
      <c r="DL36" s="138"/>
      <c r="DM36" s="138"/>
      <c r="DN36" s="138"/>
      <c r="DO36" s="138"/>
      <c r="DP36" s="138"/>
      <c r="DQ36" s="138"/>
      <c r="DR36" s="138"/>
      <c r="DS36" s="138"/>
      <c r="DT36" s="138"/>
      <c r="DU36" s="138"/>
      <c r="DV36" s="138"/>
      <c r="DW36" s="138"/>
      <c r="DX36" s="138"/>
      <c r="DY36" s="138"/>
      <c r="DZ36" s="138"/>
      <c r="EA36" s="138"/>
      <c r="EB36" s="138"/>
      <c r="EC36" s="138"/>
      <c r="ED36" s="138"/>
      <c r="EE36" s="138"/>
      <c r="EF36" s="138"/>
      <c r="EG36" s="138"/>
      <c r="EH36" s="138"/>
      <c r="EI36" s="138"/>
      <c r="EJ36" s="138"/>
      <c r="EK36" s="138"/>
      <c r="EL36" s="138"/>
      <c r="EM36" s="138"/>
      <c r="EN36" s="138"/>
      <c r="EO36" s="138"/>
      <c r="EP36" s="138"/>
      <c r="EQ36" s="138"/>
      <c r="ER36" s="138"/>
      <c r="ES36" s="138"/>
      <c r="ET36" s="138"/>
      <c r="EU36" s="138"/>
      <c r="EV36" s="138"/>
      <c r="EW36" s="138"/>
      <c r="EX36" s="138"/>
      <c r="EY36" s="138"/>
      <c r="EZ36" s="138"/>
      <c r="FA36" s="138"/>
      <c r="FB36" s="138"/>
      <c r="FC36" s="138"/>
      <c r="FD36" s="138"/>
      <c r="FE36" s="138"/>
      <c r="FF36" s="138"/>
      <c r="FG36" s="138"/>
      <c r="FH36" s="138"/>
      <c r="FI36" s="138"/>
      <c r="FJ36" s="138"/>
      <c r="FK36" s="138"/>
      <c r="FL36" s="138"/>
      <c r="FM36" s="138"/>
      <c r="FN36" s="138"/>
      <c r="FO36" s="138"/>
      <c r="FP36" s="138"/>
      <c r="FQ36" s="138"/>
      <c r="FR36" s="138"/>
      <c r="FS36" s="138"/>
      <c r="FT36" s="138"/>
      <c r="FU36" s="138"/>
      <c r="FV36" s="138"/>
      <c r="FW36" s="138"/>
      <c r="FX36" s="138"/>
      <c r="FY36" s="138"/>
      <c r="FZ36" s="138"/>
      <c r="GA36" s="138"/>
      <c r="GB36" s="138"/>
    </row>
    <row r="37" spans="1:184" x14ac:dyDescent="0.2">
      <c r="A37" s="130">
        <f t="shared" si="1"/>
        <v>312</v>
      </c>
      <c r="B37" s="150" t="s">
        <v>1721</v>
      </c>
      <c r="C37" s="151">
        <v>97</v>
      </c>
      <c r="D37" s="152">
        <v>37.099998474121094</v>
      </c>
      <c r="E37" s="153">
        <v>0.56000000000000005</v>
      </c>
      <c r="F37" s="151">
        <v>80</v>
      </c>
      <c r="G37" s="151">
        <v>17</v>
      </c>
      <c r="H37" s="154" t="s">
        <v>3583</v>
      </c>
      <c r="I37" s="154" t="s">
        <v>3584</v>
      </c>
      <c r="J37" s="152">
        <v>9.8999996185302734</v>
      </c>
      <c r="K37" s="153">
        <v>0.52</v>
      </c>
      <c r="L37" s="151">
        <v>85</v>
      </c>
      <c r="M37" s="151">
        <v>12</v>
      </c>
      <c r="N37" s="154" t="s">
        <v>2687</v>
      </c>
      <c r="O37" s="154" t="s">
        <v>2688</v>
      </c>
      <c r="P37" s="152">
        <v>8.6999998092651367</v>
      </c>
      <c r="Q37" s="153">
        <v>0.57999999999999996</v>
      </c>
      <c r="R37" s="151">
        <v>70</v>
      </c>
      <c r="S37" s="151">
        <v>27</v>
      </c>
      <c r="T37" s="154" t="s">
        <v>3585</v>
      </c>
      <c r="U37" s="154" t="s">
        <v>3586</v>
      </c>
      <c r="V37" s="152">
        <v>3.9000000953674316</v>
      </c>
      <c r="W37" s="153">
        <v>0.49</v>
      </c>
      <c r="X37" s="151">
        <v>79</v>
      </c>
      <c r="Y37" s="151">
        <v>18</v>
      </c>
      <c r="Z37" s="154" t="s">
        <v>3106</v>
      </c>
      <c r="AA37" s="154" t="s">
        <v>3107</v>
      </c>
      <c r="AB37" s="152">
        <v>14.5</v>
      </c>
      <c r="AC37" s="153">
        <v>0.61</v>
      </c>
      <c r="AD37" s="151">
        <v>67</v>
      </c>
      <c r="AE37" s="151">
        <v>30</v>
      </c>
      <c r="AF37" s="154" t="s">
        <v>3587</v>
      </c>
      <c r="AG37" s="154" t="s">
        <v>3588</v>
      </c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A37" s="138"/>
      <c r="CB37" s="138"/>
      <c r="CC37" s="138"/>
      <c r="CD37" s="138"/>
      <c r="CE37" s="138"/>
      <c r="CF37" s="138"/>
      <c r="CG37" s="138"/>
      <c r="CH37" s="138"/>
      <c r="CI37" s="138"/>
      <c r="CJ37" s="138"/>
      <c r="CK37" s="138"/>
      <c r="CL37" s="138"/>
      <c r="CM37" s="138"/>
      <c r="CN37" s="138"/>
      <c r="CO37" s="138"/>
      <c r="CP37" s="138"/>
      <c r="CQ37" s="138"/>
      <c r="CR37" s="138"/>
      <c r="CS37" s="138"/>
      <c r="CT37" s="138"/>
      <c r="CU37" s="138"/>
      <c r="CV37" s="138"/>
      <c r="CW37" s="138"/>
      <c r="CX37" s="138"/>
      <c r="CY37" s="138"/>
      <c r="CZ37" s="138"/>
      <c r="DA37" s="138"/>
      <c r="DB37" s="138"/>
      <c r="DC37" s="138"/>
      <c r="DD37" s="138"/>
      <c r="DE37" s="138"/>
      <c r="DF37" s="138"/>
      <c r="DG37" s="138"/>
      <c r="DH37" s="138"/>
      <c r="DI37" s="138"/>
      <c r="DJ37" s="138"/>
      <c r="DK37" s="138"/>
      <c r="DL37" s="138"/>
      <c r="DM37" s="138"/>
      <c r="DN37" s="138"/>
      <c r="DO37" s="138"/>
      <c r="DP37" s="138"/>
      <c r="DQ37" s="138"/>
      <c r="DR37" s="138"/>
      <c r="DS37" s="138"/>
      <c r="DT37" s="138"/>
      <c r="DU37" s="138"/>
      <c r="DV37" s="138"/>
      <c r="DW37" s="138"/>
      <c r="DX37" s="138"/>
      <c r="DY37" s="138"/>
      <c r="DZ37" s="138"/>
      <c r="EA37" s="138"/>
      <c r="EB37" s="138"/>
      <c r="EC37" s="138"/>
      <c r="ED37" s="138"/>
      <c r="EE37" s="138"/>
      <c r="EF37" s="138"/>
      <c r="EG37" s="138"/>
      <c r="EH37" s="138"/>
      <c r="EI37" s="138"/>
      <c r="EJ37" s="138"/>
      <c r="EK37" s="138"/>
      <c r="EL37" s="138"/>
      <c r="EM37" s="138"/>
      <c r="EN37" s="138"/>
      <c r="EO37" s="138"/>
      <c r="EP37" s="138"/>
      <c r="EQ37" s="138"/>
      <c r="ER37" s="138"/>
      <c r="ES37" s="138"/>
      <c r="ET37" s="138"/>
      <c r="EU37" s="138"/>
      <c r="EV37" s="138"/>
      <c r="EW37" s="138"/>
      <c r="EX37" s="138"/>
      <c r="EY37" s="138"/>
      <c r="EZ37" s="138"/>
      <c r="FA37" s="138"/>
      <c r="FB37" s="138"/>
      <c r="FC37" s="138"/>
      <c r="FD37" s="138"/>
      <c r="FE37" s="138"/>
      <c r="FF37" s="138"/>
      <c r="FG37" s="138"/>
      <c r="FH37" s="138"/>
      <c r="FI37" s="138"/>
      <c r="FJ37" s="138"/>
      <c r="FK37" s="138"/>
      <c r="FL37" s="138"/>
      <c r="FM37" s="138"/>
      <c r="FN37" s="138"/>
      <c r="FO37" s="138"/>
      <c r="FP37" s="138"/>
      <c r="FQ37" s="138"/>
      <c r="FR37" s="138"/>
      <c r="FS37" s="138"/>
      <c r="FT37" s="138"/>
      <c r="FU37" s="138"/>
      <c r="FV37" s="138"/>
      <c r="FW37" s="138"/>
      <c r="FX37" s="138"/>
      <c r="FY37" s="138"/>
      <c r="FZ37" s="138"/>
      <c r="GA37" s="138"/>
      <c r="GB37" s="138"/>
    </row>
    <row r="38" spans="1:184" x14ac:dyDescent="0.2">
      <c r="A38" s="130">
        <f t="shared" si="1"/>
        <v>321</v>
      </c>
      <c r="B38" s="140" t="s">
        <v>1726</v>
      </c>
      <c r="C38" s="146">
        <v>103</v>
      </c>
      <c r="D38" s="147">
        <v>28.100000381469727</v>
      </c>
      <c r="E38" s="148">
        <v>0.43</v>
      </c>
      <c r="F38" s="146">
        <v>102</v>
      </c>
      <c r="G38" s="146">
        <v>1</v>
      </c>
      <c r="H38" s="149" t="s">
        <v>3589</v>
      </c>
      <c r="I38" s="149" t="s">
        <v>3590</v>
      </c>
      <c r="J38" s="147">
        <v>7.6999998092651367</v>
      </c>
      <c r="K38" s="148">
        <v>0.41</v>
      </c>
      <c r="L38" s="146">
        <v>101</v>
      </c>
      <c r="M38" s="146">
        <v>2</v>
      </c>
      <c r="N38" s="149" t="s">
        <v>3591</v>
      </c>
      <c r="O38" s="149" t="s">
        <v>3592</v>
      </c>
      <c r="P38" s="147">
        <v>6.1999998092651367</v>
      </c>
      <c r="Q38" s="148">
        <v>0.41</v>
      </c>
      <c r="R38" s="146">
        <v>96</v>
      </c>
      <c r="S38" s="146">
        <v>7</v>
      </c>
      <c r="T38" s="149" t="s">
        <v>3593</v>
      </c>
      <c r="U38" s="149" t="s">
        <v>3594</v>
      </c>
      <c r="V38" s="147">
        <v>2.7000000476837158</v>
      </c>
      <c r="W38" s="148">
        <v>0.34</v>
      </c>
      <c r="X38" s="146">
        <v>100</v>
      </c>
      <c r="Y38" s="146">
        <v>3</v>
      </c>
      <c r="Z38" s="149" t="s">
        <v>3595</v>
      </c>
      <c r="AA38" s="149" t="s">
        <v>3596</v>
      </c>
      <c r="AB38" s="147">
        <v>11.5</v>
      </c>
      <c r="AC38" s="148">
        <v>0.48</v>
      </c>
      <c r="AD38" s="146">
        <v>91</v>
      </c>
      <c r="AE38" s="146">
        <v>12</v>
      </c>
      <c r="AF38" s="149" t="s">
        <v>3597</v>
      </c>
      <c r="AG38" s="149" t="s">
        <v>3598</v>
      </c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38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</row>
    <row r="39" spans="1:184" x14ac:dyDescent="0.2">
      <c r="A39" s="130">
        <f t="shared" si="1"/>
        <v>332</v>
      </c>
      <c r="B39" s="150" t="s">
        <v>1733</v>
      </c>
      <c r="C39" s="151">
        <v>86</v>
      </c>
      <c r="D39" s="152">
        <v>32.599998474121094</v>
      </c>
      <c r="E39" s="153">
        <v>0.49</v>
      </c>
      <c r="F39" s="151">
        <v>85</v>
      </c>
      <c r="G39" s="151">
        <v>1</v>
      </c>
      <c r="H39" s="154" t="s">
        <v>3599</v>
      </c>
      <c r="I39" s="154" t="s">
        <v>3600</v>
      </c>
      <c r="J39" s="152">
        <v>8.6000003814697266</v>
      </c>
      <c r="K39" s="153">
        <v>0.45</v>
      </c>
      <c r="L39" s="151">
        <v>83</v>
      </c>
      <c r="M39" s="151">
        <v>3</v>
      </c>
      <c r="N39" s="154" t="s">
        <v>1852</v>
      </c>
      <c r="O39" s="154" t="s">
        <v>1853</v>
      </c>
      <c r="P39" s="152">
        <v>7.5999999046325684</v>
      </c>
      <c r="Q39" s="153">
        <v>0.5</v>
      </c>
      <c r="R39" s="151">
        <v>77</v>
      </c>
      <c r="S39" s="151">
        <v>9</v>
      </c>
      <c r="T39" s="154" t="s">
        <v>3167</v>
      </c>
      <c r="U39" s="154" t="s">
        <v>3168</v>
      </c>
      <c r="V39" s="152">
        <v>3.0999999046325684</v>
      </c>
      <c r="W39" s="153">
        <v>0.39</v>
      </c>
      <c r="X39" s="151">
        <v>77</v>
      </c>
      <c r="Y39" s="151">
        <v>9</v>
      </c>
      <c r="Z39" s="154" t="s">
        <v>3167</v>
      </c>
      <c r="AA39" s="154" t="s">
        <v>3168</v>
      </c>
      <c r="AB39" s="152">
        <v>13.300000190734863</v>
      </c>
      <c r="AC39" s="153">
        <v>0.55000000000000004</v>
      </c>
      <c r="AD39" s="151">
        <v>67</v>
      </c>
      <c r="AE39" s="151">
        <v>19</v>
      </c>
      <c r="AF39" s="154" t="s">
        <v>3601</v>
      </c>
      <c r="AG39" s="154" t="s">
        <v>3602</v>
      </c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38"/>
      <c r="CM39" s="138"/>
      <c r="CN39" s="138"/>
      <c r="CO39" s="138"/>
      <c r="CP39" s="138"/>
      <c r="CQ39" s="138"/>
      <c r="CR39" s="138"/>
      <c r="CS39" s="138"/>
      <c r="CT39" s="138"/>
      <c r="CU39" s="138"/>
      <c r="CV39" s="138"/>
      <c r="CW39" s="138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</row>
    <row r="40" spans="1:184" x14ac:dyDescent="0.2">
      <c r="A40" s="130">
        <f t="shared" si="1"/>
        <v>339</v>
      </c>
      <c r="B40" s="140" t="s">
        <v>1740</v>
      </c>
      <c r="C40" s="146">
        <v>44</v>
      </c>
      <c r="D40" s="147">
        <v>30.399999618530273</v>
      </c>
      <c r="E40" s="148">
        <v>0.46</v>
      </c>
      <c r="F40" s="146">
        <v>43</v>
      </c>
      <c r="G40" s="146">
        <v>1</v>
      </c>
      <c r="H40" s="149" t="s">
        <v>1741</v>
      </c>
      <c r="I40" s="149" t="s">
        <v>1742</v>
      </c>
      <c r="J40" s="147">
        <v>8.1999998092651367</v>
      </c>
      <c r="K40" s="148">
        <v>0.43</v>
      </c>
      <c r="L40" s="146">
        <v>42</v>
      </c>
      <c r="M40" s="146">
        <v>2</v>
      </c>
      <c r="N40" s="149" t="s">
        <v>1669</v>
      </c>
      <c r="O40" s="149" t="s">
        <v>1670</v>
      </c>
      <c r="P40" s="147">
        <v>6.6999998092651367</v>
      </c>
      <c r="Q40" s="148">
        <v>0.45</v>
      </c>
      <c r="R40" s="146">
        <v>40</v>
      </c>
      <c r="S40" s="146">
        <v>4</v>
      </c>
      <c r="T40" s="149" t="s">
        <v>1665</v>
      </c>
      <c r="U40" s="149" t="s">
        <v>1666</v>
      </c>
      <c r="V40" s="147">
        <v>2.7000000476837158</v>
      </c>
      <c r="W40" s="148">
        <v>0.34</v>
      </c>
      <c r="X40" s="146">
        <v>42</v>
      </c>
      <c r="Y40" s="146">
        <v>2</v>
      </c>
      <c r="Z40" s="149" t="s">
        <v>1669</v>
      </c>
      <c r="AA40" s="149" t="s">
        <v>1670</v>
      </c>
      <c r="AB40" s="147">
        <v>12.800000190734863</v>
      </c>
      <c r="AC40" s="148">
        <v>0.54</v>
      </c>
      <c r="AD40" s="146">
        <v>37</v>
      </c>
      <c r="AE40" s="146">
        <v>7</v>
      </c>
      <c r="AF40" s="149" t="s">
        <v>3603</v>
      </c>
      <c r="AG40" s="149" t="s">
        <v>3604</v>
      </c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138"/>
      <c r="BU40" s="138"/>
      <c r="BV40" s="138"/>
      <c r="BW40" s="138"/>
      <c r="BX40" s="138"/>
      <c r="BY40" s="138"/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  <c r="CJ40" s="138"/>
      <c r="CK40" s="138"/>
      <c r="CL40" s="138"/>
      <c r="CM40" s="138"/>
      <c r="CN40" s="138"/>
      <c r="CO40" s="138"/>
      <c r="CP40" s="138"/>
      <c r="CQ40" s="138"/>
      <c r="CR40" s="138"/>
      <c r="CS40" s="138"/>
      <c r="CT40" s="138"/>
      <c r="CU40" s="138"/>
      <c r="CV40" s="138"/>
      <c r="CW40" s="138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</row>
    <row r="41" spans="1:184" x14ac:dyDescent="0.2">
      <c r="A41" s="130">
        <f t="shared" si="1"/>
        <v>341</v>
      </c>
      <c r="B41" s="150" t="s">
        <v>1743</v>
      </c>
      <c r="C41" s="151">
        <v>99</v>
      </c>
      <c r="D41" s="152">
        <v>28</v>
      </c>
      <c r="E41" s="153">
        <v>0.42</v>
      </c>
      <c r="F41" s="151">
        <v>98</v>
      </c>
      <c r="G41" s="151">
        <v>1</v>
      </c>
      <c r="H41" s="154" t="s">
        <v>2411</v>
      </c>
      <c r="I41" s="154" t="s">
        <v>2412</v>
      </c>
      <c r="J41" s="152">
        <v>7.8000001907348633</v>
      </c>
      <c r="K41" s="153">
        <v>0.41</v>
      </c>
      <c r="L41" s="151">
        <v>98</v>
      </c>
      <c r="M41" s="151">
        <v>1</v>
      </c>
      <c r="N41" s="154" t="s">
        <v>2411</v>
      </c>
      <c r="O41" s="154" t="s">
        <v>2412</v>
      </c>
      <c r="P41" s="152">
        <v>6.0999999046325684</v>
      </c>
      <c r="Q41" s="153">
        <v>0.41</v>
      </c>
      <c r="R41" s="151">
        <v>96</v>
      </c>
      <c r="S41" s="151">
        <v>3</v>
      </c>
      <c r="T41" s="154" t="s">
        <v>3264</v>
      </c>
      <c r="U41" s="154" t="s">
        <v>3265</v>
      </c>
      <c r="V41" s="152">
        <v>2.7000000476837158</v>
      </c>
      <c r="W41" s="153">
        <v>0.34</v>
      </c>
      <c r="X41" s="151">
        <v>95</v>
      </c>
      <c r="Y41" s="151">
        <v>4</v>
      </c>
      <c r="Z41" s="154" t="s">
        <v>3605</v>
      </c>
      <c r="AA41" s="154" t="s">
        <v>3606</v>
      </c>
      <c r="AB41" s="152">
        <v>11.399999618530273</v>
      </c>
      <c r="AC41" s="153">
        <v>0.48</v>
      </c>
      <c r="AD41" s="151">
        <v>94</v>
      </c>
      <c r="AE41" s="151">
        <v>5</v>
      </c>
      <c r="AF41" s="154" t="s">
        <v>3260</v>
      </c>
      <c r="AG41" s="154" t="s">
        <v>3261</v>
      </c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  <c r="CJ41" s="138"/>
      <c r="CK41" s="138"/>
      <c r="CL41" s="138"/>
      <c r="CM41" s="138"/>
      <c r="CN41" s="138"/>
      <c r="CO41" s="138"/>
      <c r="CP41" s="138"/>
      <c r="CQ41" s="138"/>
      <c r="CR41" s="138"/>
      <c r="CS41" s="138"/>
      <c r="CT41" s="138"/>
      <c r="CU41" s="138"/>
      <c r="CV41" s="138"/>
      <c r="CW41" s="138"/>
      <c r="CX41" s="138"/>
      <c r="CY41" s="138"/>
      <c r="CZ41" s="138"/>
      <c r="DA41" s="138"/>
      <c r="DB41" s="138"/>
      <c r="DC41" s="138"/>
      <c r="DD41" s="138"/>
      <c r="DE41" s="138"/>
      <c r="DF41" s="138"/>
      <c r="DG41" s="138"/>
      <c r="DH41" s="138"/>
      <c r="DI41" s="138"/>
      <c r="DJ41" s="138"/>
      <c r="DK41" s="138"/>
      <c r="DL41" s="138"/>
      <c r="DM41" s="138"/>
      <c r="DN41" s="138"/>
      <c r="DO41" s="138"/>
      <c r="DP41" s="138"/>
      <c r="DQ41" s="138"/>
      <c r="DR41" s="138"/>
      <c r="DS41" s="138"/>
      <c r="DT41" s="138"/>
      <c r="DU41" s="138"/>
      <c r="DV41" s="138"/>
      <c r="DW41" s="138"/>
      <c r="DX41" s="138"/>
      <c r="DY41" s="138"/>
      <c r="DZ41" s="138"/>
      <c r="EA41" s="138"/>
      <c r="EB41" s="138"/>
      <c r="EC41" s="138"/>
      <c r="ED41" s="138"/>
      <c r="EE41" s="138"/>
      <c r="EF41" s="138"/>
      <c r="EG41" s="138"/>
      <c r="EH41" s="138"/>
      <c r="EI41" s="138"/>
      <c r="EJ41" s="138"/>
      <c r="EK41" s="138"/>
      <c r="EL41" s="138"/>
      <c r="EM41" s="138"/>
      <c r="EN41" s="138"/>
      <c r="EO41" s="138"/>
      <c r="EP41" s="138"/>
      <c r="EQ41" s="138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8"/>
      <c r="FX41" s="138"/>
      <c r="FY41" s="138"/>
      <c r="FZ41" s="138"/>
      <c r="GA41" s="138"/>
      <c r="GB41" s="138"/>
    </row>
    <row r="42" spans="1:184" x14ac:dyDescent="0.2">
      <c r="A42" s="130">
        <f t="shared" si="1"/>
        <v>342</v>
      </c>
      <c r="B42" s="140" t="s">
        <v>1750</v>
      </c>
      <c r="C42" s="146">
        <v>120</v>
      </c>
      <c r="D42" s="147">
        <v>34.5</v>
      </c>
      <c r="E42" s="148">
        <v>0.52</v>
      </c>
      <c r="F42" s="146">
        <v>112</v>
      </c>
      <c r="G42" s="146">
        <v>8</v>
      </c>
      <c r="H42" s="149" t="s">
        <v>1950</v>
      </c>
      <c r="I42" s="149" t="s">
        <v>1951</v>
      </c>
      <c r="J42" s="147">
        <v>9.1999998092651367</v>
      </c>
      <c r="K42" s="148">
        <v>0.49</v>
      </c>
      <c r="L42" s="146">
        <v>111</v>
      </c>
      <c r="M42" s="146">
        <v>9</v>
      </c>
      <c r="N42" s="149" t="s">
        <v>2757</v>
      </c>
      <c r="O42" s="149" t="s">
        <v>2758</v>
      </c>
      <c r="P42" s="147">
        <v>7.8000001907348633</v>
      </c>
      <c r="Q42" s="148">
        <v>0.52</v>
      </c>
      <c r="R42" s="146">
        <v>98</v>
      </c>
      <c r="S42" s="146">
        <v>22</v>
      </c>
      <c r="T42" s="149" t="s">
        <v>3607</v>
      </c>
      <c r="U42" s="149" t="s">
        <v>3608</v>
      </c>
      <c r="V42" s="147">
        <v>3.2000000476837158</v>
      </c>
      <c r="W42" s="148">
        <v>0.4</v>
      </c>
      <c r="X42" s="146">
        <v>113</v>
      </c>
      <c r="Y42" s="146">
        <v>7</v>
      </c>
      <c r="Z42" s="149" t="s">
        <v>2057</v>
      </c>
      <c r="AA42" s="149" t="s">
        <v>2058</v>
      </c>
      <c r="AB42" s="147">
        <v>14.300000190734863</v>
      </c>
      <c r="AC42" s="148">
        <v>0.6</v>
      </c>
      <c r="AD42" s="146">
        <v>79</v>
      </c>
      <c r="AE42" s="146">
        <v>41</v>
      </c>
      <c r="AF42" s="149" t="s">
        <v>3609</v>
      </c>
      <c r="AG42" s="149" t="s">
        <v>3610</v>
      </c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  <c r="CO42" s="138"/>
      <c r="CP42" s="138"/>
      <c r="CQ42" s="138"/>
      <c r="CR42" s="138"/>
      <c r="CS42" s="138"/>
      <c r="CT42" s="138"/>
      <c r="CU42" s="138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</row>
    <row r="43" spans="1:184" x14ac:dyDescent="0.2">
      <c r="A43" s="130">
        <f t="shared" si="1"/>
        <v>361</v>
      </c>
      <c r="B43" s="150" t="s">
        <v>1761</v>
      </c>
      <c r="C43" s="151">
        <v>78</v>
      </c>
      <c r="D43" s="152">
        <v>28</v>
      </c>
      <c r="E43" s="153">
        <v>0.42</v>
      </c>
      <c r="F43" s="151">
        <v>78</v>
      </c>
      <c r="H43" s="154" t="s">
        <v>1545</v>
      </c>
      <c r="J43" s="152">
        <v>7.4000000953674316</v>
      </c>
      <c r="K43" s="153">
        <v>0.39</v>
      </c>
      <c r="L43" s="151">
        <v>78</v>
      </c>
      <c r="N43" s="154" t="s">
        <v>1545</v>
      </c>
      <c r="P43" s="152">
        <v>5.8000001907348633</v>
      </c>
      <c r="Q43" s="153">
        <v>0.38</v>
      </c>
      <c r="R43" s="151">
        <v>77</v>
      </c>
      <c r="S43" s="151">
        <v>1</v>
      </c>
      <c r="T43" s="154" t="s">
        <v>2038</v>
      </c>
      <c r="U43" s="154" t="s">
        <v>2039</v>
      </c>
      <c r="V43" s="152">
        <v>2.7000000476837158</v>
      </c>
      <c r="W43" s="153">
        <v>0.34</v>
      </c>
      <c r="X43" s="151">
        <v>74</v>
      </c>
      <c r="Y43" s="151">
        <v>4</v>
      </c>
      <c r="Z43" s="154" t="s">
        <v>2334</v>
      </c>
      <c r="AA43" s="154" t="s">
        <v>2335</v>
      </c>
      <c r="AB43" s="152">
        <v>12.199999809265137</v>
      </c>
      <c r="AC43" s="153">
        <v>0.51</v>
      </c>
      <c r="AD43" s="151">
        <v>73</v>
      </c>
      <c r="AE43" s="151">
        <v>5</v>
      </c>
      <c r="AF43" s="154" t="s">
        <v>3611</v>
      </c>
      <c r="AG43" s="154" t="s">
        <v>3612</v>
      </c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138"/>
      <c r="CQ43" s="138"/>
      <c r="CR43" s="138"/>
      <c r="CS43" s="138"/>
      <c r="CT43" s="138"/>
      <c r="CU43" s="138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</row>
    <row r="44" spans="1:184" x14ac:dyDescent="0.2">
      <c r="A44" s="130">
        <f t="shared" si="1"/>
        <v>401</v>
      </c>
      <c r="B44" s="140" t="s">
        <v>1768</v>
      </c>
      <c r="C44" s="146">
        <v>80</v>
      </c>
      <c r="D44" s="147">
        <v>30.399999618530273</v>
      </c>
      <c r="E44" s="148">
        <v>0.46</v>
      </c>
      <c r="F44" s="146">
        <v>77</v>
      </c>
      <c r="G44" s="146">
        <v>3</v>
      </c>
      <c r="H44" s="149" t="s">
        <v>3613</v>
      </c>
      <c r="I44" s="149" t="s">
        <v>3614</v>
      </c>
      <c r="J44" s="147">
        <v>8.5</v>
      </c>
      <c r="K44" s="148">
        <v>0.45</v>
      </c>
      <c r="L44" s="146">
        <v>76</v>
      </c>
      <c r="M44" s="146">
        <v>4</v>
      </c>
      <c r="N44" s="149" t="s">
        <v>1982</v>
      </c>
      <c r="O44" s="149" t="s">
        <v>1983</v>
      </c>
      <c r="P44" s="147">
        <v>6.1999998092651367</v>
      </c>
      <c r="Q44" s="148">
        <v>0.41</v>
      </c>
      <c r="R44" s="146">
        <v>76</v>
      </c>
      <c r="S44" s="146">
        <v>4</v>
      </c>
      <c r="T44" s="149" t="s">
        <v>1982</v>
      </c>
      <c r="U44" s="149" t="s">
        <v>1983</v>
      </c>
      <c r="V44" s="147">
        <v>2.9000000953674316</v>
      </c>
      <c r="W44" s="148">
        <v>0.36</v>
      </c>
      <c r="X44" s="146">
        <v>76</v>
      </c>
      <c r="Y44" s="146">
        <v>4</v>
      </c>
      <c r="Z44" s="149" t="s">
        <v>1982</v>
      </c>
      <c r="AA44" s="149" t="s">
        <v>1983</v>
      </c>
      <c r="AB44" s="147">
        <v>12.800000190734863</v>
      </c>
      <c r="AC44" s="148">
        <v>0.53</v>
      </c>
      <c r="AD44" s="146">
        <v>68</v>
      </c>
      <c r="AE44" s="146">
        <v>12</v>
      </c>
      <c r="AF44" s="149" t="s">
        <v>2477</v>
      </c>
      <c r="AG44" s="149" t="s">
        <v>2478</v>
      </c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</row>
    <row r="45" spans="1:184" x14ac:dyDescent="0.2">
      <c r="A45" s="130">
        <f t="shared" si="1"/>
        <v>410</v>
      </c>
      <c r="B45" s="150" t="s">
        <v>1775</v>
      </c>
      <c r="C45" s="151">
        <v>54</v>
      </c>
      <c r="D45" s="152">
        <v>34.400001525878906</v>
      </c>
      <c r="E45" s="153">
        <v>0.52</v>
      </c>
      <c r="F45" s="151">
        <v>51</v>
      </c>
      <c r="G45" s="151">
        <v>3</v>
      </c>
      <c r="H45" s="154" t="s">
        <v>1649</v>
      </c>
      <c r="I45" s="154" t="s">
        <v>1650</v>
      </c>
      <c r="J45" s="152">
        <v>9.1000003814697266</v>
      </c>
      <c r="K45" s="153">
        <v>0.48</v>
      </c>
      <c r="L45" s="151">
        <v>49</v>
      </c>
      <c r="M45" s="151">
        <v>5</v>
      </c>
      <c r="N45" s="154" t="s">
        <v>1991</v>
      </c>
      <c r="O45" s="154" t="s">
        <v>1992</v>
      </c>
      <c r="P45" s="152">
        <v>8.1999998092651367</v>
      </c>
      <c r="Q45" s="153">
        <v>0.55000000000000004</v>
      </c>
      <c r="R45" s="151">
        <v>43</v>
      </c>
      <c r="S45" s="151">
        <v>11</v>
      </c>
      <c r="T45" s="154" t="s">
        <v>3615</v>
      </c>
      <c r="U45" s="154" t="s">
        <v>3616</v>
      </c>
      <c r="V45" s="152">
        <v>3.2999999523162842</v>
      </c>
      <c r="W45" s="153">
        <v>0.41</v>
      </c>
      <c r="X45" s="151">
        <v>49</v>
      </c>
      <c r="Y45" s="151">
        <v>5</v>
      </c>
      <c r="Z45" s="154" t="s">
        <v>1991</v>
      </c>
      <c r="AA45" s="154" t="s">
        <v>1992</v>
      </c>
      <c r="AB45" s="152">
        <v>13.800000190734863</v>
      </c>
      <c r="AC45" s="153">
        <v>0.57999999999999996</v>
      </c>
      <c r="AD45" s="151">
        <v>41</v>
      </c>
      <c r="AE45" s="151">
        <v>13</v>
      </c>
      <c r="AF45" s="154" t="s">
        <v>3617</v>
      </c>
      <c r="AG45" s="154" t="s">
        <v>3618</v>
      </c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38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</row>
    <row r="46" spans="1:184" x14ac:dyDescent="0.2">
      <c r="A46" s="130">
        <f t="shared" si="1"/>
        <v>441</v>
      </c>
      <c r="B46" s="140" t="s">
        <v>1778</v>
      </c>
      <c r="C46" s="146">
        <v>66</v>
      </c>
      <c r="D46" s="147">
        <v>34.099998474121094</v>
      </c>
      <c r="E46" s="148">
        <v>0.52</v>
      </c>
      <c r="F46" s="146">
        <v>61</v>
      </c>
      <c r="G46" s="146">
        <v>5</v>
      </c>
      <c r="H46" s="149" t="s">
        <v>3619</v>
      </c>
      <c r="I46" s="149" t="s">
        <v>3620</v>
      </c>
      <c r="J46" s="147">
        <v>9.6999998092651367</v>
      </c>
      <c r="K46" s="148">
        <v>0.51</v>
      </c>
      <c r="L46" s="146">
        <v>58</v>
      </c>
      <c r="M46" s="146">
        <v>8</v>
      </c>
      <c r="N46" s="149" t="s">
        <v>3621</v>
      </c>
      <c r="O46" s="149" t="s">
        <v>3622</v>
      </c>
      <c r="P46" s="147">
        <v>7.8000001907348633</v>
      </c>
      <c r="Q46" s="148">
        <v>0.52</v>
      </c>
      <c r="R46" s="146">
        <v>56</v>
      </c>
      <c r="S46" s="146">
        <v>10</v>
      </c>
      <c r="T46" s="149" t="s">
        <v>2775</v>
      </c>
      <c r="U46" s="149" t="s">
        <v>2776</v>
      </c>
      <c r="V46" s="147">
        <v>3.2000000476837158</v>
      </c>
      <c r="W46" s="148">
        <v>0.4</v>
      </c>
      <c r="X46" s="146">
        <v>60</v>
      </c>
      <c r="Y46" s="146">
        <v>6</v>
      </c>
      <c r="Z46" s="149" t="s">
        <v>1665</v>
      </c>
      <c r="AA46" s="149" t="s">
        <v>1666</v>
      </c>
      <c r="AB46" s="147">
        <v>13.5</v>
      </c>
      <c r="AC46" s="148">
        <v>0.56000000000000005</v>
      </c>
      <c r="AD46" s="146">
        <v>48</v>
      </c>
      <c r="AE46" s="146">
        <v>18</v>
      </c>
      <c r="AF46" s="149" t="s">
        <v>3623</v>
      </c>
      <c r="AG46" s="149" t="s">
        <v>3624</v>
      </c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138"/>
      <c r="BU46" s="138"/>
      <c r="BV46" s="138"/>
      <c r="BW46" s="138"/>
      <c r="BX46" s="138"/>
      <c r="BY46" s="138"/>
      <c r="BZ46" s="138"/>
      <c r="CA46" s="138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  <c r="CO46" s="138"/>
      <c r="CP46" s="138"/>
      <c r="CQ46" s="138"/>
      <c r="CR46" s="138"/>
      <c r="CS46" s="138"/>
      <c r="CT46" s="138"/>
      <c r="CU46" s="138"/>
      <c r="CV46" s="138"/>
      <c r="CW46" s="138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</row>
    <row r="47" spans="1:184" x14ac:dyDescent="0.2">
      <c r="A47" s="130">
        <f t="shared" si="1"/>
        <v>451</v>
      </c>
      <c r="B47" s="150" t="s">
        <v>1783</v>
      </c>
      <c r="C47" s="151">
        <v>138</v>
      </c>
      <c r="D47" s="152">
        <v>31.5</v>
      </c>
      <c r="E47" s="153">
        <v>0.48</v>
      </c>
      <c r="F47" s="151">
        <v>129</v>
      </c>
      <c r="G47" s="151">
        <v>9</v>
      </c>
      <c r="H47" s="154" t="s">
        <v>2706</v>
      </c>
      <c r="I47" s="154" t="s">
        <v>2707</v>
      </c>
      <c r="J47" s="152">
        <v>8.6000003814697266</v>
      </c>
      <c r="K47" s="153">
        <v>0.46</v>
      </c>
      <c r="L47" s="151">
        <v>133</v>
      </c>
      <c r="M47" s="151">
        <v>5</v>
      </c>
      <c r="N47" s="154" t="s">
        <v>3625</v>
      </c>
      <c r="O47" s="154" t="s">
        <v>3626</v>
      </c>
      <c r="P47" s="152">
        <v>7.3000001907348633</v>
      </c>
      <c r="Q47" s="153">
        <v>0.48</v>
      </c>
      <c r="R47" s="151">
        <v>115</v>
      </c>
      <c r="S47" s="151">
        <v>23</v>
      </c>
      <c r="T47" s="154" t="s">
        <v>1651</v>
      </c>
      <c r="U47" s="154" t="s">
        <v>1652</v>
      </c>
      <c r="V47" s="152">
        <v>2.9000000953674316</v>
      </c>
      <c r="W47" s="153">
        <v>0.36</v>
      </c>
      <c r="X47" s="151">
        <v>128</v>
      </c>
      <c r="Y47" s="151">
        <v>10</v>
      </c>
      <c r="Z47" s="154" t="s">
        <v>2198</v>
      </c>
      <c r="AA47" s="154" t="s">
        <v>2199</v>
      </c>
      <c r="AB47" s="152">
        <v>12.699999809265137</v>
      </c>
      <c r="AC47" s="153">
        <v>0.53</v>
      </c>
      <c r="AD47" s="151">
        <v>113</v>
      </c>
      <c r="AE47" s="151">
        <v>25</v>
      </c>
      <c r="AF47" s="154" t="s">
        <v>3627</v>
      </c>
      <c r="AG47" s="154" t="s">
        <v>3628</v>
      </c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A47" s="138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  <c r="CO47" s="138"/>
      <c r="CP47" s="138"/>
      <c r="CQ47" s="138"/>
      <c r="CR47" s="138"/>
      <c r="CS47" s="138"/>
      <c r="CT47" s="138"/>
      <c r="CU47" s="138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</row>
    <row r="48" spans="1:184" x14ac:dyDescent="0.2">
      <c r="A48" s="130">
        <f t="shared" si="1"/>
        <v>461</v>
      </c>
      <c r="B48" s="140" t="s">
        <v>1788</v>
      </c>
      <c r="C48" s="146">
        <v>113</v>
      </c>
      <c r="D48" s="147">
        <v>29</v>
      </c>
      <c r="E48" s="148">
        <v>0.44</v>
      </c>
      <c r="F48" s="146">
        <v>107</v>
      </c>
      <c r="G48" s="146">
        <v>6</v>
      </c>
      <c r="H48" s="149" t="s">
        <v>3056</v>
      </c>
      <c r="I48" s="149" t="s">
        <v>3057</v>
      </c>
      <c r="J48" s="147">
        <v>8.1999998092651367</v>
      </c>
      <c r="K48" s="148">
        <v>0.43</v>
      </c>
      <c r="L48" s="146">
        <v>105</v>
      </c>
      <c r="M48" s="146">
        <v>8</v>
      </c>
      <c r="N48" s="149" t="s">
        <v>3629</v>
      </c>
      <c r="O48" s="149" t="s">
        <v>3630</v>
      </c>
      <c r="P48" s="147">
        <v>6</v>
      </c>
      <c r="Q48" s="148">
        <v>0.4</v>
      </c>
      <c r="R48" s="146">
        <v>104</v>
      </c>
      <c r="S48" s="146">
        <v>9</v>
      </c>
      <c r="T48" s="149" t="s">
        <v>3631</v>
      </c>
      <c r="U48" s="149" t="s">
        <v>3632</v>
      </c>
      <c r="V48" s="147">
        <v>2.7000000476837158</v>
      </c>
      <c r="W48" s="148">
        <v>0.34</v>
      </c>
      <c r="X48" s="146">
        <v>110</v>
      </c>
      <c r="Y48" s="146">
        <v>3</v>
      </c>
      <c r="Z48" s="149" t="s">
        <v>3633</v>
      </c>
      <c r="AA48" s="149" t="s">
        <v>3634</v>
      </c>
      <c r="AB48" s="147">
        <v>12</v>
      </c>
      <c r="AC48" s="148">
        <v>0.5</v>
      </c>
      <c r="AD48" s="146">
        <v>103</v>
      </c>
      <c r="AE48" s="146">
        <v>10</v>
      </c>
      <c r="AF48" s="149" t="s">
        <v>1897</v>
      </c>
      <c r="AG48" s="149" t="s">
        <v>1898</v>
      </c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138"/>
      <c r="BU48" s="138"/>
      <c r="BV48" s="138"/>
      <c r="BW48" s="138"/>
      <c r="BX48" s="138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38"/>
      <c r="CN48" s="138"/>
      <c r="CO48" s="138"/>
      <c r="CP48" s="138"/>
      <c r="CQ48" s="138"/>
      <c r="CR48" s="138"/>
      <c r="CS48" s="138"/>
      <c r="CT48" s="138"/>
      <c r="CU48" s="138"/>
      <c r="CV48" s="138"/>
      <c r="CW48" s="138"/>
      <c r="CX48" s="138"/>
      <c r="CY48" s="138"/>
      <c r="CZ48" s="138"/>
      <c r="DA48" s="138"/>
      <c r="DB48" s="138"/>
      <c r="DC48" s="138"/>
      <c r="DD48" s="138"/>
      <c r="DE48" s="138"/>
      <c r="DF48" s="138"/>
      <c r="DG48" s="138"/>
      <c r="DH48" s="138"/>
      <c r="DI48" s="138"/>
      <c r="DJ48" s="138"/>
      <c r="DK48" s="138"/>
      <c r="DL48" s="138"/>
      <c r="DM48" s="138"/>
      <c r="DN48" s="138"/>
      <c r="DO48" s="138"/>
      <c r="DP48" s="138"/>
      <c r="DQ48" s="138"/>
      <c r="DR48" s="138"/>
      <c r="DS48" s="138"/>
      <c r="DT48" s="138"/>
      <c r="DU48" s="138"/>
      <c r="DV48" s="138"/>
      <c r="DW48" s="138"/>
      <c r="DX48" s="138"/>
      <c r="DY48" s="138"/>
      <c r="DZ48" s="138"/>
      <c r="EA48" s="138"/>
      <c r="EB48" s="138"/>
      <c r="EC48" s="138"/>
      <c r="ED48" s="138"/>
      <c r="EE48" s="138"/>
      <c r="EF48" s="138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  <c r="FZ48" s="138"/>
      <c r="GA48" s="138"/>
      <c r="GB48" s="138"/>
    </row>
    <row r="49" spans="1:184" x14ac:dyDescent="0.2">
      <c r="A49" s="130">
        <f t="shared" si="1"/>
        <v>481</v>
      </c>
      <c r="B49" s="150" t="s">
        <v>1795</v>
      </c>
      <c r="C49" s="151">
        <v>129</v>
      </c>
      <c r="D49" s="152">
        <v>28.100000381469727</v>
      </c>
      <c r="E49" s="153">
        <v>0.43</v>
      </c>
      <c r="F49" s="151">
        <v>124</v>
      </c>
      <c r="G49" s="151">
        <v>5</v>
      </c>
      <c r="H49" s="154" t="s">
        <v>3635</v>
      </c>
      <c r="I49" s="154" t="s">
        <v>3636</v>
      </c>
      <c r="J49" s="152">
        <v>7.6999998092651367</v>
      </c>
      <c r="K49" s="153">
        <v>0.41</v>
      </c>
      <c r="L49" s="151">
        <v>129</v>
      </c>
      <c r="N49" s="154" t="s">
        <v>1545</v>
      </c>
      <c r="P49" s="152">
        <v>6.4000000953674316</v>
      </c>
      <c r="Q49" s="153">
        <v>0.43</v>
      </c>
      <c r="R49" s="151">
        <v>116</v>
      </c>
      <c r="S49" s="151">
        <v>13</v>
      </c>
      <c r="T49" s="154" t="s">
        <v>2873</v>
      </c>
      <c r="U49" s="154" t="s">
        <v>2874</v>
      </c>
      <c r="V49" s="152">
        <v>2.7999999523162842</v>
      </c>
      <c r="W49" s="153">
        <v>0.35</v>
      </c>
      <c r="X49" s="151">
        <v>120</v>
      </c>
      <c r="Y49" s="151">
        <v>9</v>
      </c>
      <c r="Z49" s="154" t="s">
        <v>1962</v>
      </c>
      <c r="AA49" s="154" t="s">
        <v>1963</v>
      </c>
      <c r="AB49" s="152">
        <v>11.199999809265137</v>
      </c>
      <c r="AC49" s="153">
        <v>0.47</v>
      </c>
      <c r="AD49" s="151">
        <v>108</v>
      </c>
      <c r="AE49" s="151">
        <v>21</v>
      </c>
      <c r="AF49" s="154" t="s">
        <v>1964</v>
      </c>
      <c r="AG49" s="154" t="s">
        <v>1965</v>
      </c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38"/>
      <c r="CM49" s="138"/>
      <c r="CN49" s="138"/>
      <c r="CO49" s="138"/>
      <c r="CP49" s="138"/>
      <c r="CQ49" s="138"/>
      <c r="CR49" s="138"/>
      <c r="CS49" s="138"/>
      <c r="CT49" s="138"/>
      <c r="CU49" s="138"/>
      <c r="CV49" s="138"/>
      <c r="CW49" s="138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</row>
    <row r="50" spans="1:184" x14ac:dyDescent="0.2">
      <c r="A50" s="130">
        <f t="shared" si="1"/>
        <v>510</v>
      </c>
      <c r="B50" s="140" t="s">
        <v>1806</v>
      </c>
      <c r="C50" s="146">
        <v>67</v>
      </c>
      <c r="D50" s="147">
        <v>33.900001525878906</v>
      </c>
      <c r="E50" s="148">
        <v>0.51</v>
      </c>
      <c r="F50" s="146">
        <v>60</v>
      </c>
      <c r="G50" s="146">
        <v>7</v>
      </c>
      <c r="H50" s="149" t="s">
        <v>3470</v>
      </c>
      <c r="I50" s="149" t="s">
        <v>3471</v>
      </c>
      <c r="J50" s="147">
        <v>8.3999996185302734</v>
      </c>
      <c r="K50" s="148">
        <v>0.44</v>
      </c>
      <c r="L50" s="146">
        <v>65</v>
      </c>
      <c r="M50" s="146">
        <v>2</v>
      </c>
      <c r="N50" s="149" t="s">
        <v>2650</v>
      </c>
      <c r="O50" s="149" t="s">
        <v>2651</v>
      </c>
      <c r="P50" s="147">
        <v>7.9000000953674316</v>
      </c>
      <c r="Q50" s="148">
        <v>0.53</v>
      </c>
      <c r="R50" s="146">
        <v>55</v>
      </c>
      <c r="S50" s="146">
        <v>12</v>
      </c>
      <c r="T50" s="149" t="s">
        <v>3637</v>
      </c>
      <c r="U50" s="149" t="s">
        <v>3638</v>
      </c>
      <c r="V50" s="147">
        <v>3</v>
      </c>
      <c r="W50" s="148">
        <v>0.38</v>
      </c>
      <c r="X50" s="146">
        <v>65</v>
      </c>
      <c r="Y50" s="146">
        <v>2</v>
      </c>
      <c r="Z50" s="149" t="s">
        <v>2650</v>
      </c>
      <c r="AA50" s="149" t="s">
        <v>2651</v>
      </c>
      <c r="AB50" s="147">
        <v>14.5</v>
      </c>
      <c r="AC50" s="148">
        <v>0.61</v>
      </c>
      <c r="AD50" s="146">
        <v>46</v>
      </c>
      <c r="AE50" s="146">
        <v>21</v>
      </c>
      <c r="AF50" s="149" t="s">
        <v>1712</v>
      </c>
      <c r="AG50" s="149" t="s">
        <v>1713</v>
      </c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  <c r="CY50" s="138"/>
      <c r="CZ50" s="138"/>
      <c r="DA50" s="138"/>
      <c r="DB50" s="138"/>
      <c r="DC50" s="138"/>
      <c r="DD50" s="138"/>
      <c r="DE50" s="138"/>
      <c r="DF50" s="138"/>
      <c r="DG50" s="138"/>
      <c r="DH50" s="138"/>
      <c r="DI50" s="138"/>
      <c r="DJ50" s="138"/>
      <c r="DK50" s="138"/>
      <c r="DL50" s="138"/>
      <c r="DM50" s="138"/>
      <c r="DN50" s="138"/>
      <c r="DO50" s="138"/>
      <c r="DP50" s="138"/>
      <c r="DQ50" s="138"/>
      <c r="DR50" s="138"/>
      <c r="DS50" s="138"/>
      <c r="DT50" s="138"/>
      <c r="DU50" s="138"/>
      <c r="DV50" s="138"/>
      <c r="DW50" s="138"/>
      <c r="DX50" s="138"/>
      <c r="DY50" s="138"/>
      <c r="DZ50" s="138"/>
      <c r="EA50" s="138"/>
      <c r="EB50" s="138"/>
      <c r="EC50" s="13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</row>
    <row r="51" spans="1:184" x14ac:dyDescent="0.2">
      <c r="A51" s="130">
        <f t="shared" si="1"/>
        <v>520</v>
      </c>
      <c r="B51" s="150" t="s">
        <v>1815</v>
      </c>
      <c r="C51" s="151">
        <v>58</v>
      </c>
      <c r="D51" s="152">
        <v>32.900001525878906</v>
      </c>
      <c r="E51" s="153">
        <v>0.5</v>
      </c>
      <c r="F51" s="151">
        <v>58</v>
      </c>
      <c r="H51" s="154" t="s">
        <v>1545</v>
      </c>
      <c r="J51" s="152">
        <v>9.5</v>
      </c>
      <c r="K51" s="153">
        <v>0.5</v>
      </c>
      <c r="L51" s="151">
        <v>56</v>
      </c>
      <c r="M51" s="151">
        <v>2</v>
      </c>
      <c r="N51" s="154" t="s">
        <v>1877</v>
      </c>
      <c r="O51" s="154" t="s">
        <v>1878</v>
      </c>
      <c r="P51" s="152">
        <v>7.9000000953674316</v>
      </c>
      <c r="Q51" s="153">
        <v>0.53</v>
      </c>
      <c r="R51" s="151">
        <v>50</v>
      </c>
      <c r="S51" s="151">
        <v>8</v>
      </c>
      <c r="T51" s="154" t="s">
        <v>3639</v>
      </c>
      <c r="U51" s="154" t="s">
        <v>3640</v>
      </c>
      <c r="V51" s="152">
        <v>3</v>
      </c>
      <c r="W51" s="153">
        <v>0.38</v>
      </c>
      <c r="X51" s="151">
        <v>57</v>
      </c>
      <c r="Y51" s="151">
        <v>1</v>
      </c>
      <c r="Z51" s="154" t="s">
        <v>2608</v>
      </c>
      <c r="AA51" s="154" t="s">
        <v>2609</v>
      </c>
      <c r="AB51" s="152">
        <v>12.5</v>
      </c>
      <c r="AC51" s="153">
        <v>0.52</v>
      </c>
      <c r="AD51" s="151">
        <v>54</v>
      </c>
      <c r="AE51" s="151">
        <v>4</v>
      </c>
      <c r="AF51" s="154" t="s">
        <v>2131</v>
      </c>
      <c r="AG51" s="154" t="s">
        <v>2132</v>
      </c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38"/>
      <c r="CS51" s="138"/>
      <c r="CT51" s="138"/>
      <c r="CU51" s="138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8"/>
      <c r="DL51" s="138"/>
      <c r="DM51" s="138"/>
      <c r="DN51" s="138"/>
      <c r="DO51" s="138"/>
      <c r="DP51" s="138"/>
      <c r="DQ51" s="138"/>
      <c r="DR51" s="138"/>
      <c r="DS51" s="138"/>
      <c r="DT51" s="138"/>
      <c r="DU51" s="138"/>
      <c r="DV51" s="138"/>
      <c r="DW51" s="138"/>
      <c r="DX51" s="138"/>
      <c r="DY51" s="138"/>
      <c r="DZ51" s="138"/>
      <c r="EA51" s="138"/>
      <c r="EB51" s="138"/>
      <c r="EC51" s="13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</row>
    <row r="52" spans="1:184" x14ac:dyDescent="0.2">
      <c r="A52" s="130">
        <f t="shared" si="1"/>
        <v>521</v>
      </c>
      <c r="B52" s="140" t="s">
        <v>1826</v>
      </c>
      <c r="C52" s="146">
        <v>69</v>
      </c>
      <c r="D52" s="147">
        <v>26.399999618530273</v>
      </c>
      <c r="E52" s="148">
        <v>0.4</v>
      </c>
      <c r="F52" s="146">
        <v>69</v>
      </c>
      <c r="H52" s="149" t="s">
        <v>1545</v>
      </c>
      <c r="J52" s="147">
        <v>6.9000000953674316</v>
      </c>
      <c r="K52" s="148">
        <v>0.36</v>
      </c>
      <c r="L52" s="146">
        <v>69</v>
      </c>
      <c r="N52" s="149" t="s">
        <v>1545</v>
      </c>
      <c r="P52" s="147">
        <v>5.9000000953674316</v>
      </c>
      <c r="Q52" s="148">
        <v>0.4</v>
      </c>
      <c r="R52" s="146">
        <v>68</v>
      </c>
      <c r="S52" s="146">
        <v>1</v>
      </c>
      <c r="T52" s="149" t="s">
        <v>3641</v>
      </c>
      <c r="U52" s="149" t="s">
        <v>3642</v>
      </c>
      <c r="V52" s="147">
        <v>2.5</v>
      </c>
      <c r="W52" s="148">
        <v>0.31</v>
      </c>
      <c r="X52" s="146">
        <v>67</v>
      </c>
      <c r="Y52" s="146">
        <v>2</v>
      </c>
      <c r="Z52" s="149" t="s">
        <v>1822</v>
      </c>
      <c r="AA52" s="149" t="s">
        <v>1823</v>
      </c>
      <c r="AB52" s="147">
        <v>11.100000381469727</v>
      </c>
      <c r="AC52" s="148">
        <v>0.46</v>
      </c>
      <c r="AD52" s="146">
        <v>65</v>
      </c>
      <c r="AE52" s="146">
        <v>4</v>
      </c>
      <c r="AF52" s="149" t="s">
        <v>2200</v>
      </c>
      <c r="AG52" s="149" t="s">
        <v>2201</v>
      </c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38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</row>
    <row r="53" spans="1:184" x14ac:dyDescent="0.2">
      <c r="A53" s="130">
        <f t="shared" si="1"/>
        <v>561</v>
      </c>
      <c r="B53" s="150" t="s">
        <v>1833</v>
      </c>
      <c r="C53" s="151">
        <v>120</v>
      </c>
      <c r="D53" s="152">
        <v>30.899999618530273</v>
      </c>
      <c r="E53" s="153">
        <v>0.47</v>
      </c>
      <c r="F53" s="151">
        <v>116</v>
      </c>
      <c r="G53" s="151">
        <v>4</v>
      </c>
      <c r="H53" s="154" t="s">
        <v>1734</v>
      </c>
      <c r="I53" s="154" t="s">
        <v>1735</v>
      </c>
      <c r="J53" s="152">
        <v>8.1999998092651367</v>
      </c>
      <c r="K53" s="153">
        <v>0.43</v>
      </c>
      <c r="L53" s="151">
        <v>115</v>
      </c>
      <c r="M53" s="151">
        <v>5</v>
      </c>
      <c r="N53" s="154" t="s">
        <v>1769</v>
      </c>
      <c r="O53" s="154" t="s">
        <v>1770</v>
      </c>
      <c r="P53" s="152">
        <v>6.8000001907348633</v>
      </c>
      <c r="Q53" s="153">
        <v>0.46</v>
      </c>
      <c r="R53" s="151">
        <v>112</v>
      </c>
      <c r="S53" s="151">
        <v>8</v>
      </c>
      <c r="T53" s="154" t="s">
        <v>1950</v>
      </c>
      <c r="U53" s="154" t="s">
        <v>1951</v>
      </c>
      <c r="V53" s="152">
        <v>3.0999999046325684</v>
      </c>
      <c r="W53" s="153">
        <v>0.39</v>
      </c>
      <c r="X53" s="151">
        <v>109</v>
      </c>
      <c r="Y53" s="151">
        <v>11</v>
      </c>
      <c r="Z53" s="154" t="s">
        <v>2337</v>
      </c>
      <c r="AA53" s="154" t="s">
        <v>2338</v>
      </c>
      <c r="AB53" s="152">
        <v>12.800000190734863</v>
      </c>
      <c r="AC53" s="153">
        <v>0.53</v>
      </c>
      <c r="AD53" s="151">
        <v>100</v>
      </c>
      <c r="AE53" s="151">
        <v>20</v>
      </c>
      <c r="AF53" s="154" t="s">
        <v>1651</v>
      </c>
      <c r="AG53" s="154" t="s">
        <v>1652</v>
      </c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38"/>
      <c r="CS53" s="138"/>
      <c r="CT53" s="138"/>
      <c r="CU53" s="138"/>
      <c r="CV53" s="138"/>
      <c r="CW53" s="138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</row>
    <row r="54" spans="1:184" x14ac:dyDescent="0.2">
      <c r="A54" s="130">
        <f t="shared" si="1"/>
        <v>600</v>
      </c>
      <c r="B54" s="140" t="s">
        <v>1840</v>
      </c>
      <c r="C54" s="146">
        <v>100</v>
      </c>
      <c r="D54" s="147">
        <v>37.599998474121094</v>
      </c>
      <c r="E54" s="148">
        <v>0.56999999999999995</v>
      </c>
      <c r="F54" s="146">
        <v>85</v>
      </c>
      <c r="G54" s="146">
        <v>15</v>
      </c>
      <c r="H54" s="149" t="s">
        <v>2477</v>
      </c>
      <c r="I54" s="149" t="s">
        <v>2478</v>
      </c>
      <c r="J54" s="147">
        <v>10</v>
      </c>
      <c r="K54" s="148">
        <v>0.53</v>
      </c>
      <c r="L54" s="146">
        <v>88</v>
      </c>
      <c r="M54" s="146">
        <v>12</v>
      </c>
      <c r="N54" s="149" t="s">
        <v>2665</v>
      </c>
      <c r="O54" s="149" t="s">
        <v>2666</v>
      </c>
      <c r="P54" s="147">
        <v>8.3999996185302734</v>
      </c>
      <c r="Q54" s="148">
        <v>0.56000000000000005</v>
      </c>
      <c r="R54" s="146">
        <v>81</v>
      </c>
      <c r="S54" s="146">
        <v>19</v>
      </c>
      <c r="T54" s="149" t="s">
        <v>3643</v>
      </c>
      <c r="U54" s="149" t="s">
        <v>3644</v>
      </c>
      <c r="V54" s="147">
        <v>3.5999999046325684</v>
      </c>
      <c r="W54" s="148">
        <v>0.45</v>
      </c>
      <c r="X54" s="146">
        <v>85</v>
      </c>
      <c r="Y54" s="146">
        <v>15</v>
      </c>
      <c r="Z54" s="149" t="s">
        <v>2477</v>
      </c>
      <c r="AA54" s="149" t="s">
        <v>2478</v>
      </c>
      <c r="AB54" s="147">
        <v>15.600000381469727</v>
      </c>
      <c r="AC54" s="148">
        <v>0.65</v>
      </c>
      <c r="AD54" s="146">
        <v>63</v>
      </c>
      <c r="AE54" s="146">
        <v>37</v>
      </c>
      <c r="AF54" s="149" t="s">
        <v>3645</v>
      </c>
      <c r="AG54" s="149" t="s">
        <v>3646</v>
      </c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38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</row>
    <row r="55" spans="1:184" x14ac:dyDescent="0.2">
      <c r="A55" s="130">
        <f t="shared" si="1"/>
        <v>641</v>
      </c>
      <c r="B55" s="150" t="s">
        <v>1843</v>
      </c>
      <c r="C55" s="151">
        <v>27</v>
      </c>
      <c r="D55" s="152">
        <v>26.100000381469727</v>
      </c>
      <c r="E55" s="153">
        <v>0.4</v>
      </c>
      <c r="F55" s="151">
        <v>27</v>
      </c>
      <c r="H55" s="154" t="s">
        <v>1545</v>
      </c>
      <c r="J55" s="152">
        <v>7.5</v>
      </c>
      <c r="K55" s="153">
        <v>0.39</v>
      </c>
      <c r="L55" s="151">
        <v>27</v>
      </c>
      <c r="N55" s="154" t="s">
        <v>1545</v>
      </c>
      <c r="P55" s="152">
        <v>5.4000000953674316</v>
      </c>
      <c r="Q55" s="153">
        <v>0.36</v>
      </c>
      <c r="R55" s="151">
        <v>26</v>
      </c>
      <c r="S55" s="151">
        <v>1</v>
      </c>
      <c r="T55" s="154" t="s">
        <v>1719</v>
      </c>
      <c r="U55" s="154" t="s">
        <v>1720</v>
      </c>
      <c r="V55" s="152">
        <v>1.8999999761581421</v>
      </c>
      <c r="W55" s="153">
        <v>0.24</v>
      </c>
      <c r="X55" s="151">
        <v>27</v>
      </c>
      <c r="Z55" s="154" t="s">
        <v>1545</v>
      </c>
      <c r="AB55" s="152">
        <v>11.300000190734863</v>
      </c>
      <c r="AC55" s="153">
        <v>0.47</v>
      </c>
      <c r="AD55" s="151">
        <v>24</v>
      </c>
      <c r="AE55" s="151">
        <v>3</v>
      </c>
      <c r="AF55" s="154" t="s">
        <v>2241</v>
      </c>
      <c r="AG55" s="154" t="s">
        <v>2242</v>
      </c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38"/>
      <c r="CS55" s="138"/>
      <c r="CT55" s="138"/>
      <c r="CU55" s="138"/>
      <c r="CV55" s="138"/>
      <c r="CW55" s="138"/>
      <c r="CX55" s="138"/>
      <c r="CY55" s="138"/>
      <c r="CZ55" s="138"/>
      <c r="DA55" s="138"/>
      <c r="DB55" s="138"/>
      <c r="DC55" s="138"/>
      <c r="DD55" s="138"/>
      <c r="DE55" s="138"/>
      <c r="DF55" s="138"/>
      <c r="DG55" s="138"/>
      <c r="DH55" s="138"/>
      <c r="DI55" s="138"/>
      <c r="DJ55" s="138"/>
      <c r="DK55" s="138"/>
      <c r="DL55" s="138"/>
      <c r="DM55" s="138"/>
      <c r="DN55" s="138"/>
      <c r="DO55" s="138"/>
      <c r="DP55" s="138"/>
      <c r="DQ55" s="138"/>
      <c r="DR55" s="138"/>
      <c r="DS55" s="138"/>
      <c r="DT55" s="138"/>
      <c r="DU55" s="138"/>
      <c r="DV55" s="138"/>
      <c r="DW55" s="138"/>
      <c r="DX55" s="138"/>
      <c r="DY55" s="138"/>
      <c r="DZ55" s="138"/>
      <c r="EA55" s="138"/>
      <c r="EB55" s="138"/>
      <c r="EC55" s="138"/>
      <c r="ED55" s="138"/>
      <c r="EE55" s="138"/>
      <c r="EF55" s="138"/>
      <c r="EG55" s="138"/>
      <c r="EH55" s="138"/>
      <c r="EI55" s="138"/>
      <c r="EJ55" s="138"/>
      <c r="EK55" s="138"/>
      <c r="EL55" s="138"/>
      <c r="EM55" s="138"/>
      <c r="EN55" s="138"/>
      <c r="EO55" s="138"/>
      <c r="EP55" s="138"/>
      <c r="EQ55" s="138"/>
      <c r="ER55" s="138"/>
      <c r="ES55" s="138"/>
      <c r="ET55" s="138"/>
      <c r="EU55" s="138"/>
      <c r="EV55" s="138"/>
      <c r="EW55" s="138"/>
      <c r="EX55" s="138"/>
      <c r="EY55" s="138"/>
      <c r="EZ55" s="138"/>
      <c r="FA55" s="138"/>
      <c r="FB55" s="138"/>
      <c r="FC55" s="138"/>
      <c r="FD55" s="138"/>
      <c r="FE55" s="138"/>
      <c r="FF55" s="138"/>
      <c r="FG55" s="138"/>
      <c r="FH55" s="138"/>
      <c r="FI55" s="138"/>
      <c r="FJ55" s="138"/>
      <c r="FK55" s="138"/>
      <c r="FL55" s="138"/>
      <c r="FM55" s="138"/>
      <c r="FN55" s="138"/>
      <c r="FO55" s="138"/>
      <c r="FP55" s="138"/>
      <c r="FQ55" s="138"/>
      <c r="FR55" s="138"/>
      <c r="FS55" s="138"/>
      <c r="FT55" s="138"/>
      <c r="FU55" s="138"/>
      <c r="FV55" s="138"/>
      <c r="FW55" s="138"/>
      <c r="FX55" s="138"/>
      <c r="FY55" s="138"/>
      <c r="FZ55" s="138"/>
      <c r="GA55" s="138"/>
      <c r="GB55" s="138"/>
    </row>
    <row r="56" spans="1:184" x14ac:dyDescent="0.2">
      <c r="A56" s="130">
        <f t="shared" si="1"/>
        <v>651</v>
      </c>
      <c r="B56" s="140" t="s">
        <v>1844</v>
      </c>
      <c r="C56" s="146">
        <v>97</v>
      </c>
      <c r="D56" s="147">
        <v>29.200000762939453</v>
      </c>
      <c r="E56" s="148">
        <v>0.44</v>
      </c>
      <c r="F56" s="146">
        <v>94</v>
      </c>
      <c r="G56" s="146">
        <v>3</v>
      </c>
      <c r="H56" s="149" t="s">
        <v>3359</v>
      </c>
      <c r="I56" s="149" t="s">
        <v>3360</v>
      </c>
      <c r="J56" s="147">
        <v>8</v>
      </c>
      <c r="K56" s="148">
        <v>0.42</v>
      </c>
      <c r="L56" s="146">
        <v>97</v>
      </c>
      <c r="N56" s="149" t="s">
        <v>1545</v>
      </c>
      <c r="P56" s="147">
        <v>6.5</v>
      </c>
      <c r="Q56" s="148">
        <v>0.44</v>
      </c>
      <c r="R56" s="146">
        <v>88</v>
      </c>
      <c r="S56" s="146">
        <v>9</v>
      </c>
      <c r="T56" s="149" t="s">
        <v>3647</v>
      </c>
      <c r="U56" s="149" t="s">
        <v>3648</v>
      </c>
      <c r="V56" s="147">
        <v>2.5999999046325684</v>
      </c>
      <c r="W56" s="148">
        <v>0.32</v>
      </c>
      <c r="X56" s="146">
        <v>90</v>
      </c>
      <c r="Y56" s="146">
        <v>7</v>
      </c>
      <c r="Z56" s="149" t="s">
        <v>2685</v>
      </c>
      <c r="AA56" s="149" t="s">
        <v>2686</v>
      </c>
      <c r="AB56" s="147">
        <v>12.100000381469727</v>
      </c>
      <c r="AC56" s="148">
        <v>0.51</v>
      </c>
      <c r="AD56" s="146">
        <v>86</v>
      </c>
      <c r="AE56" s="146">
        <v>11</v>
      </c>
      <c r="AF56" s="149" t="s">
        <v>3649</v>
      </c>
      <c r="AG56" s="149" t="s">
        <v>3650</v>
      </c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38"/>
      <c r="CS56" s="138"/>
      <c r="CT56" s="138"/>
      <c r="CU56" s="138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</row>
    <row r="57" spans="1:184" x14ac:dyDescent="0.2">
      <c r="A57" s="130">
        <f t="shared" si="1"/>
        <v>661</v>
      </c>
      <c r="B57" s="150" t="s">
        <v>1851</v>
      </c>
      <c r="C57" s="151">
        <v>86</v>
      </c>
      <c r="D57" s="152">
        <v>26.799999237060547</v>
      </c>
      <c r="E57" s="153">
        <v>0.4</v>
      </c>
      <c r="F57" s="151">
        <v>86</v>
      </c>
      <c r="H57" s="154" t="s">
        <v>1545</v>
      </c>
      <c r="J57" s="152">
        <v>7.3000001907348633</v>
      </c>
      <c r="K57" s="153">
        <v>0.39</v>
      </c>
      <c r="L57" s="151">
        <v>84</v>
      </c>
      <c r="M57" s="151">
        <v>2</v>
      </c>
      <c r="N57" s="154" t="s">
        <v>1892</v>
      </c>
      <c r="O57" s="154" t="s">
        <v>1893</v>
      </c>
      <c r="P57" s="152">
        <v>5.9000000953674316</v>
      </c>
      <c r="Q57" s="153">
        <v>0.39</v>
      </c>
      <c r="R57" s="151">
        <v>84</v>
      </c>
      <c r="S57" s="151">
        <v>2</v>
      </c>
      <c r="T57" s="154" t="s">
        <v>1892</v>
      </c>
      <c r="U57" s="154" t="s">
        <v>1893</v>
      </c>
      <c r="V57" s="152">
        <v>2.2999999523162842</v>
      </c>
      <c r="W57" s="153">
        <v>0.28999999999999998</v>
      </c>
      <c r="X57" s="151">
        <v>83</v>
      </c>
      <c r="Y57" s="151">
        <v>3</v>
      </c>
      <c r="Z57" s="154" t="s">
        <v>1852</v>
      </c>
      <c r="AA57" s="154" t="s">
        <v>1853</v>
      </c>
      <c r="AB57" s="152">
        <v>11.199999809265137</v>
      </c>
      <c r="AC57" s="153">
        <v>0.47</v>
      </c>
      <c r="AD57" s="151">
        <v>81</v>
      </c>
      <c r="AE57" s="151">
        <v>5</v>
      </c>
      <c r="AF57" s="154" t="s">
        <v>3038</v>
      </c>
      <c r="AG57" s="154" t="s">
        <v>3039</v>
      </c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  <c r="CD57" s="138"/>
      <c r="CE57" s="138"/>
      <c r="CF57" s="138"/>
      <c r="CG57" s="138"/>
      <c r="CH57" s="138"/>
      <c r="CI57" s="138"/>
      <c r="CJ57" s="138"/>
      <c r="CK57" s="138"/>
      <c r="CL57" s="138"/>
      <c r="CM57" s="138"/>
      <c r="CN57" s="138"/>
      <c r="CO57" s="138"/>
      <c r="CP57" s="138"/>
      <c r="CQ57" s="138"/>
      <c r="CR57" s="138"/>
      <c r="CS57" s="138"/>
      <c r="CT57" s="138"/>
      <c r="CU57" s="138"/>
      <c r="CV57" s="138"/>
      <c r="CW57" s="138"/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  <c r="DQ57" s="138"/>
      <c r="DR57" s="138"/>
      <c r="DS57" s="138"/>
      <c r="DT57" s="138"/>
      <c r="DU57" s="138"/>
      <c r="DV57" s="138"/>
      <c r="DW57" s="138"/>
      <c r="DX57" s="138"/>
      <c r="DY57" s="138"/>
      <c r="DZ57" s="138"/>
      <c r="EA57" s="138"/>
      <c r="EB57" s="138"/>
      <c r="EC57" s="138"/>
      <c r="ED57" s="138"/>
      <c r="EE57" s="138"/>
      <c r="EF57" s="138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</row>
    <row r="58" spans="1:184" x14ac:dyDescent="0.2">
      <c r="A58" s="130">
        <f t="shared" si="1"/>
        <v>671</v>
      </c>
      <c r="B58" s="140" t="s">
        <v>1858</v>
      </c>
      <c r="C58" s="146">
        <v>163</v>
      </c>
      <c r="D58" s="147">
        <v>35.5</v>
      </c>
      <c r="E58" s="148">
        <v>0.54</v>
      </c>
      <c r="F58" s="146">
        <v>143</v>
      </c>
      <c r="G58" s="146">
        <v>20</v>
      </c>
      <c r="H58" s="149" t="s">
        <v>3651</v>
      </c>
      <c r="I58" s="149" t="s">
        <v>3652</v>
      </c>
      <c r="J58" s="147">
        <v>9.8999996185302734</v>
      </c>
      <c r="K58" s="148">
        <v>0.52</v>
      </c>
      <c r="L58" s="146">
        <v>140</v>
      </c>
      <c r="M58" s="146">
        <v>23</v>
      </c>
      <c r="N58" s="149" t="s">
        <v>3653</v>
      </c>
      <c r="O58" s="149" t="s">
        <v>3654</v>
      </c>
      <c r="P58" s="147">
        <v>8</v>
      </c>
      <c r="Q58" s="148">
        <v>0.54</v>
      </c>
      <c r="R58" s="146">
        <v>130</v>
      </c>
      <c r="S58" s="146">
        <v>33</v>
      </c>
      <c r="T58" s="149" t="s">
        <v>3118</v>
      </c>
      <c r="U58" s="149" t="s">
        <v>3119</v>
      </c>
      <c r="V58" s="147">
        <v>3.2999999523162842</v>
      </c>
      <c r="W58" s="148">
        <v>0.42</v>
      </c>
      <c r="X58" s="146">
        <v>144</v>
      </c>
      <c r="Y58" s="146">
        <v>19</v>
      </c>
      <c r="Z58" s="149" t="s">
        <v>3655</v>
      </c>
      <c r="AA58" s="149" t="s">
        <v>3656</v>
      </c>
      <c r="AB58" s="147">
        <v>14.199999809265137</v>
      </c>
      <c r="AC58" s="148">
        <v>0.59</v>
      </c>
      <c r="AD58" s="146">
        <v>107</v>
      </c>
      <c r="AE58" s="146">
        <v>56</v>
      </c>
      <c r="AF58" s="149" t="s">
        <v>3657</v>
      </c>
      <c r="AG58" s="149" t="s">
        <v>3658</v>
      </c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  <c r="CD58" s="138"/>
      <c r="CE58" s="138"/>
      <c r="CF58" s="138"/>
      <c r="CG58" s="138"/>
      <c r="CH58" s="138"/>
      <c r="CI58" s="138"/>
      <c r="CJ58" s="138"/>
      <c r="CK58" s="138"/>
      <c r="CL58" s="138"/>
      <c r="CM58" s="138"/>
      <c r="CN58" s="138"/>
      <c r="CO58" s="138"/>
      <c r="CP58" s="138"/>
      <c r="CQ58" s="138"/>
      <c r="CR58" s="138"/>
      <c r="CS58" s="138"/>
      <c r="CT58" s="138"/>
      <c r="CU58" s="138"/>
      <c r="CV58" s="138"/>
      <c r="CW58" s="138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</row>
    <row r="59" spans="1:184" x14ac:dyDescent="0.2">
      <c r="A59" s="130">
        <f t="shared" si="1"/>
        <v>681</v>
      </c>
      <c r="B59" s="150" t="s">
        <v>1867</v>
      </c>
      <c r="C59" s="151">
        <v>89</v>
      </c>
      <c r="D59" s="152">
        <v>26.799999237060547</v>
      </c>
      <c r="E59" s="153">
        <v>0.4</v>
      </c>
      <c r="F59" s="151">
        <v>88</v>
      </c>
      <c r="G59" s="151">
        <v>1</v>
      </c>
      <c r="H59" s="154" t="s">
        <v>3659</v>
      </c>
      <c r="I59" s="154" t="s">
        <v>3660</v>
      </c>
      <c r="J59" s="152">
        <v>7.5999999046325684</v>
      </c>
      <c r="K59" s="153">
        <v>0.4</v>
      </c>
      <c r="L59" s="151">
        <v>87</v>
      </c>
      <c r="M59" s="151">
        <v>2</v>
      </c>
      <c r="N59" s="154" t="s">
        <v>2530</v>
      </c>
      <c r="O59" s="154" t="s">
        <v>2531</v>
      </c>
      <c r="P59" s="152">
        <v>5.9000000953674316</v>
      </c>
      <c r="Q59" s="153">
        <v>0.4</v>
      </c>
      <c r="R59" s="151">
        <v>86</v>
      </c>
      <c r="S59" s="151">
        <v>3</v>
      </c>
      <c r="T59" s="154" t="s">
        <v>3408</v>
      </c>
      <c r="U59" s="154" t="s">
        <v>3409</v>
      </c>
      <c r="V59" s="152">
        <v>2.5</v>
      </c>
      <c r="W59" s="153">
        <v>0.31</v>
      </c>
      <c r="X59" s="151">
        <v>88</v>
      </c>
      <c r="Y59" s="151">
        <v>1</v>
      </c>
      <c r="Z59" s="154" t="s">
        <v>3659</v>
      </c>
      <c r="AA59" s="154" t="s">
        <v>3660</v>
      </c>
      <c r="AB59" s="152">
        <v>10.800000190734863</v>
      </c>
      <c r="AC59" s="153">
        <v>0.45</v>
      </c>
      <c r="AD59" s="151">
        <v>84</v>
      </c>
      <c r="AE59" s="151">
        <v>5</v>
      </c>
      <c r="AF59" s="154" t="s">
        <v>3124</v>
      </c>
      <c r="AG59" s="154" t="s">
        <v>3125</v>
      </c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  <c r="CO59" s="138"/>
      <c r="CP59" s="138"/>
      <c r="CQ59" s="138"/>
      <c r="CR59" s="138"/>
      <c r="CS59" s="138"/>
      <c r="CT59" s="138"/>
      <c r="CU59" s="138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</row>
    <row r="60" spans="1:184" x14ac:dyDescent="0.2">
      <c r="A60" s="130">
        <f t="shared" si="1"/>
        <v>721</v>
      </c>
      <c r="B60" s="140" t="s">
        <v>1872</v>
      </c>
      <c r="C60" s="146">
        <v>75</v>
      </c>
      <c r="D60" s="147">
        <v>30.700000762939453</v>
      </c>
      <c r="E60" s="148">
        <v>0.47</v>
      </c>
      <c r="F60" s="146">
        <v>71</v>
      </c>
      <c r="G60" s="146">
        <v>4</v>
      </c>
      <c r="H60" s="149" t="s">
        <v>2663</v>
      </c>
      <c r="I60" s="149" t="s">
        <v>2664</v>
      </c>
      <c r="J60" s="147">
        <v>7.8000001907348633</v>
      </c>
      <c r="K60" s="148">
        <v>0.41</v>
      </c>
      <c r="L60" s="146">
        <v>75</v>
      </c>
      <c r="N60" s="149" t="s">
        <v>1545</v>
      </c>
      <c r="P60" s="147">
        <v>7.4000000953674316</v>
      </c>
      <c r="Q60" s="148">
        <v>0.49</v>
      </c>
      <c r="R60" s="146">
        <v>62</v>
      </c>
      <c r="S60" s="146">
        <v>13</v>
      </c>
      <c r="T60" s="149" t="s">
        <v>3661</v>
      </c>
      <c r="U60" s="149" t="s">
        <v>3662</v>
      </c>
      <c r="V60" s="147">
        <v>2.9000000953674316</v>
      </c>
      <c r="W60" s="148">
        <v>0.36</v>
      </c>
      <c r="X60" s="146">
        <v>73</v>
      </c>
      <c r="Y60" s="146">
        <v>2</v>
      </c>
      <c r="Z60" s="149" t="s">
        <v>3663</v>
      </c>
      <c r="AA60" s="149" t="s">
        <v>3664</v>
      </c>
      <c r="AB60" s="147">
        <v>12.699999809265137</v>
      </c>
      <c r="AC60" s="148">
        <v>0.53</v>
      </c>
      <c r="AD60" s="146">
        <v>60</v>
      </c>
      <c r="AE60" s="146">
        <v>15</v>
      </c>
      <c r="AF60" s="149" t="s">
        <v>1986</v>
      </c>
      <c r="AG60" s="149" t="s">
        <v>1987</v>
      </c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38"/>
      <c r="CS60" s="138"/>
      <c r="CT60" s="138"/>
      <c r="CU60" s="138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</row>
    <row r="61" spans="1:184" x14ac:dyDescent="0.2">
      <c r="A61" s="130">
        <f t="shared" si="1"/>
        <v>761</v>
      </c>
      <c r="B61" s="150" t="s">
        <v>1881</v>
      </c>
      <c r="C61" s="151">
        <v>85</v>
      </c>
      <c r="D61" s="152">
        <v>25.799999237060547</v>
      </c>
      <c r="E61" s="153">
        <v>0.39</v>
      </c>
      <c r="F61" s="151">
        <v>84</v>
      </c>
      <c r="G61" s="151">
        <v>1</v>
      </c>
      <c r="H61" s="154" t="s">
        <v>3665</v>
      </c>
      <c r="I61" s="154" t="s">
        <v>3666</v>
      </c>
      <c r="J61" s="152">
        <v>7.4000000953674316</v>
      </c>
      <c r="K61" s="153">
        <v>0.39</v>
      </c>
      <c r="L61" s="151">
        <v>82</v>
      </c>
      <c r="M61" s="151">
        <v>3</v>
      </c>
      <c r="N61" s="154" t="s">
        <v>1845</v>
      </c>
      <c r="O61" s="154" t="s">
        <v>1846</v>
      </c>
      <c r="P61" s="152">
        <v>5.8000001907348633</v>
      </c>
      <c r="Q61" s="153">
        <v>0.39</v>
      </c>
      <c r="R61" s="151">
        <v>81</v>
      </c>
      <c r="S61" s="151">
        <v>4</v>
      </c>
      <c r="T61" s="154" t="s">
        <v>1847</v>
      </c>
      <c r="U61" s="154" t="s">
        <v>1848</v>
      </c>
      <c r="V61" s="152">
        <v>2.4000000953674316</v>
      </c>
      <c r="W61" s="153">
        <v>0.31</v>
      </c>
      <c r="X61" s="151">
        <v>85</v>
      </c>
      <c r="Z61" s="154" t="s">
        <v>1545</v>
      </c>
      <c r="AB61" s="152">
        <v>10.199999809265137</v>
      </c>
      <c r="AC61" s="153">
        <v>0.43</v>
      </c>
      <c r="AD61" s="151">
        <v>81</v>
      </c>
      <c r="AE61" s="151">
        <v>4</v>
      </c>
      <c r="AF61" s="154" t="s">
        <v>1847</v>
      </c>
      <c r="AG61" s="154" t="s">
        <v>1848</v>
      </c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38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</row>
    <row r="62" spans="1:184" x14ac:dyDescent="0.2">
      <c r="A62" s="130">
        <f t="shared" si="1"/>
        <v>771</v>
      </c>
      <c r="B62" s="140" t="s">
        <v>1884</v>
      </c>
      <c r="C62" s="146">
        <v>50</v>
      </c>
      <c r="D62" s="147">
        <v>26.100000381469727</v>
      </c>
      <c r="E62" s="148">
        <v>0.39</v>
      </c>
      <c r="F62" s="146">
        <v>50</v>
      </c>
      <c r="H62" s="149" t="s">
        <v>1545</v>
      </c>
      <c r="J62" s="147">
        <v>7.5</v>
      </c>
      <c r="K62" s="148">
        <v>0.4</v>
      </c>
      <c r="L62" s="146">
        <v>49</v>
      </c>
      <c r="M62" s="146">
        <v>1</v>
      </c>
      <c r="N62" s="149" t="s">
        <v>2504</v>
      </c>
      <c r="O62" s="149" t="s">
        <v>2505</v>
      </c>
      <c r="P62" s="147">
        <v>5.8000001907348633</v>
      </c>
      <c r="Q62" s="148">
        <v>0.38</v>
      </c>
      <c r="R62" s="146">
        <v>49</v>
      </c>
      <c r="S62" s="146">
        <v>1</v>
      </c>
      <c r="T62" s="149" t="s">
        <v>2504</v>
      </c>
      <c r="U62" s="149" t="s">
        <v>2505</v>
      </c>
      <c r="V62" s="147">
        <v>2.5999999046325684</v>
      </c>
      <c r="W62" s="148">
        <v>0.33</v>
      </c>
      <c r="X62" s="146">
        <v>48</v>
      </c>
      <c r="Y62" s="146">
        <v>2</v>
      </c>
      <c r="Z62" s="149" t="s">
        <v>2506</v>
      </c>
      <c r="AA62" s="149" t="s">
        <v>2507</v>
      </c>
      <c r="AB62" s="147">
        <v>10.199999809265137</v>
      </c>
      <c r="AC62" s="148">
        <v>0.42</v>
      </c>
      <c r="AD62" s="146">
        <v>49</v>
      </c>
      <c r="AE62" s="146">
        <v>1</v>
      </c>
      <c r="AF62" s="149" t="s">
        <v>2504</v>
      </c>
      <c r="AG62" s="149" t="s">
        <v>2505</v>
      </c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138"/>
      <c r="CQ62" s="138"/>
      <c r="CR62" s="138"/>
      <c r="CS62" s="138"/>
      <c r="CT62" s="138"/>
      <c r="CU62" s="138"/>
      <c r="CV62" s="138"/>
      <c r="CW62" s="138"/>
      <c r="CX62" s="138"/>
      <c r="CY62" s="138"/>
      <c r="CZ62" s="138"/>
      <c r="DA62" s="138"/>
      <c r="DB62" s="138"/>
      <c r="DC62" s="138"/>
      <c r="DD62" s="138"/>
      <c r="DE62" s="138"/>
      <c r="DF62" s="138"/>
      <c r="DG62" s="138"/>
      <c r="DH62" s="138"/>
      <c r="DI62" s="138"/>
      <c r="DJ62" s="138"/>
      <c r="DK62" s="138"/>
      <c r="DL62" s="138"/>
      <c r="DM62" s="138"/>
      <c r="DN62" s="138"/>
      <c r="DO62" s="138"/>
      <c r="DP62" s="138"/>
      <c r="DQ62" s="138"/>
      <c r="DR62" s="138"/>
      <c r="DS62" s="138"/>
      <c r="DT62" s="138"/>
      <c r="DU62" s="138"/>
      <c r="DV62" s="138"/>
      <c r="DW62" s="138"/>
      <c r="DX62" s="138"/>
      <c r="DY62" s="138"/>
      <c r="DZ62" s="138"/>
      <c r="EA62" s="138"/>
      <c r="EB62" s="138"/>
      <c r="EC62" s="138"/>
      <c r="ED62" s="138"/>
      <c r="EE62" s="138"/>
      <c r="EF62" s="138"/>
      <c r="EG62" s="138"/>
      <c r="EH62" s="138"/>
      <c r="EI62" s="138"/>
      <c r="EJ62" s="138"/>
      <c r="EK62" s="138"/>
      <c r="EL62" s="138"/>
      <c r="EM62" s="138"/>
      <c r="EN62" s="138"/>
      <c r="EO62" s="138"/>
      <c r="EP62" s="138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</row>
    <row r="63" spans="1:184" x14ac:dyDescent="0.2">
      <c r="A63" s="130">
        <f t="shared" si="1"/>
        <v>801</v>
      </c>
      <c r="B63" s="150" t="s">
        <v>1885</v>
      </c>
      <c r="C63" s="151">
        <v>135</v>
      </c>
      <c r="D63" s="152">
        <v>27.299999237060547</v>
      </c>
      <c r="E63" s="153">
        <v>0.41</v>
      </c>
      <c r="F63" s="151">
        <v>134</v>
      </c>
      <c r="G63" s="151">
        <v>1</v>
      </c>
      <c r="H63" s="154" t="s">
        <v>1802</v>
      </c>
      <c r="I63" s="154" t="s">
        <v>1803</v>
      </c>
      <c r="J63" s="152">
        <v>7.5</v>
      </c>
      <c r="K63" s="153">
        <v>0.39</v>
      </c>
      <c r="L63" s="151">
        <v>132</v>
      </c>
      <c r="M63" s="151">
        <v>3</v>
      </c>
      <c r="N63" s="154" t="s">
        <v>2306</v>
      </c>
      <c r="O63" s="154" t="s">
        <v>2307</v>
      </c>
      <c r="P63" s="152">
        <v>5.9000000953674316</v>
      </c>
      <c r="Q63" s="153">
        <v>0.4</v>
      </c>
      <c r="R63" s="151">
        <v>128</v>
      </c>
      <c r="S63" s="151">
        <v>7</v>
      </c>
      <c r="T63" s="154" t="s">
        <v>3667</v>
      </c>
      <c r="U63" s="154" t="s">
        <v>3668</v>
      </c>
      <c r="V63" s="152">
        <v>2.5</v>
      </c>
      <c r="W63" s="153">
        <v>0.32</v>
      </c>
      <c r="X63" s="151">
        <v>134</v>
      </c>
      <c r="Y63" s="151">
        <v>1</v>
      </c>
      <c r="Z63" s="154" t="s">
        <v>1802</v>
      </c>
      <c r="AA63" s="154" t="s">
        <v>1803</v>
      </c>
      <c r="AB63" s="152">
        <v>11.399999618530273</v>
      </c>
      <c r="AC63" s="153">
        <v>0.47</v>
      </c>
      <c r="AD63" s="151">
        <v>126</v>
      </c>
      <c r="AE63" s="151">
        <v>9</v>
      </c>
      <c r="AF63" s="154" t="s">
        <v>1950</v>
      </c>
      <c r="AG63" s="154" t="s">
        <v>1951</v>
      </c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38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</row>
    <row r="64" spans="1:184" x14ac:dyDescent="0.2">
      <c r="A64" s="130">
        <f t="shared" si="1"/>
        <v>831</v>
      </c>
      <c r="B64" s="140" t="s">
        <v>1896</v>
      </c>
      <c r="C64" s="146">
        <v>113</v>
      </c>
      <c r="D64" s="147">
        <v>34.599998474121094</v>
      </c>
      <c r="E64" s="148">
        <v>0.52</v>
      </c>
      <c r="F64" s="146">
        <v>103</v>
      </c>
      <c r="G64" s="146">
        <v>10</v>
      </c>
      <c r="H64" s="149" t="s">
        <v>1897</v>
      </c>
      <c r="I64" s="149" t="s">
        <v>1898</v>
      </c>
      <c r="J64" s="147">
        <v>9.1000003814697266</v>
      </c>
      <c r="K64" s="148">
        <v>0.48</v>
      </c>
      <c r="L64" s="146">
        <v>106</v>
      </c>
      <c r="M64" s="146">
        <v>7</v>
      </c>
      <c r="N64" s="149" t="s">
        <v>1899</v>
      </c>
      <c r="O64" s="149" t="s">
        <v>1900</v>
      </c>
      <c r="P64" s="147">
        <v>7.8000001907348633</v>
      </c>
      <c r="Q64" s="148">
        <v>0.52</v>
      </c>
      <c r="R64" s="146">
        <v>96</v>
      </c>
      <c r="S64" s="146">
        <v>17</v>
      </c>
      <c r="T64" s="149" t="s">
        <v>3669</v>
      </c>
      <c r="U64" s="149" t="s">
        <v>3670</v>
      </c>
      <c r="V64" s="147">
        <v>3.4000000953674316</v>
      </c>
      <c r="W64" s="148">
        <v>0.43</v>
      </c>
      <c r="X64" s="146">
        <v>100</v>
      </c>
      <c r="Y64" s="146">
        <v>13</v>
      </c>
      <c r="Z64" s="149" t="s">
        <v>3671</v>
      </c>
      <c r="AA64" s="149" t="s">
        <v>3672</v>
      </c>
      <c r="AB64" s="147">
        <v>14.300000190734863</v>
      </c>
      <c r="AC64" s="148">
        <v>0.6</v>
      </c>
      <c r="AD64" s="146">
        <v>75</v>
      </c>
      <c r="AE64" s="146">
        <v>38</v>
      </c>
      <c r="AF64" s="149" t="s">
        <v>3673</v>
      </c>
      <c r="AG64" s="149" t="s">
        <v>3674</v>
      </c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  <c r="BZ64" s="138"/>
      <c r="CA64" s="138"/>
      <c r="CB64" s="138"/>
      <c r="CC64" s="138"/>
      <c r="CD64" s="138"/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  <c r="CO64" s="138"/>
      <c r="CP64" s="138"/>
      <c r="CQ64" s="138"/>
      <c r="CR64" s="138"/>
      <c r="CS64" s="138"/>
      <c r="CT64" s="138"/>
      <c r="CU64" s="138"/>
      <c r="CV64" s="138"/>
      <c r="CW64" s="138"/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</row>
    <row r="65" spans="1:184" x14ac:dyDescent="0.2">
      <c r="A65" s="130">
        <f t="shared" si="1"/>
        <v>841</v>
      </c>
      <c r="B65" s="150" t="s">
        <v>1907</v>
      </c>
      <c r="C65" s="151">
        <v>57</v>
      </c>
      <c r="D65" s="152">
        <v>30.399999618530273</v>
      </c>
      <c r="E65" s="153">
        <v>0.46</v>
      </c>
      <c r="F65" s="151">
        <v>54</v>
      </c>
      <c r="G65" s="151">
        <v>3</v>
      </c>
      <c r="H65" s="154" t="s">
        <v>2418</v>
      </c>
      <c r="I65" s="154" t="s">
        <v>2419</v>
      </c>
      <c r="J65" s="152">
        <v>8.6999998092651367</v>
      </c>
      <c r="K65" s="153">
        <v>0.46</v>
      </c>
      <c r="L65" s="151">
        <v>55</v>
      </c>
      <c r="M65" s="151">
        <v>2</v>
      </c>
      <c r="N65" s="154" t="s">
        <v>2430</v>
      </c>
      <c r="O65" s="154" t="s">
        <v>2431</v>
      </c>
      <c r="P65" s="152">
        <v>6.9000000953674316</v>
      </c>
      <c r="Q65" s="153">
        <v>0.46</v>
      </c>
      <c r="R65" s="151">
        <v>51</v>
      </c>
      <c r="S65" s="151">
        <v>6</v>
      </c>
      <c r="T65" s="154" t="s">
        <v>1807</v>
      </c>
      <c r="U65" s="154" t="s">
        <v>1808</v>
      </c>
      <c r="V65" s="152">
        <v>2.7000000476837158</v>
      </c>
      <c r="W65" s="153">
        <v>0.34</v>
      </c>
      <c r="X65" s="151">
        <v>52</v>
      </c>
      <c r="Y65" s="151">
        <v>5</v>
      </c>
      <c r="Z65" s="154" t="s">
        <v>2904</v>
      </c>
      <c r="AA65" s="154" t="s">
        <v>2905</v>
      </c>
      <c r="AB65" s="152">
        <v>12.100000381469727</v>
      </c>
      <c r="AC65" s="153">
        <v>0.5</v>
      </c>
      <c r="AD65" s="151">
        <v>50</v>
      </c>
      <c r="AE65" s="151">
        <v>7</v>
      </c>
      <c r="AF65" s="154" t="s">
        <v>1809</v>
      </c>
      <c r="AG65" s="154" t="s">
        <v>1810</v>
      </c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  <c r="BV65" s="138"/>
      <c r="BW65" s="138"/>
      <c r="BX65" s="138"/>
      <c r="BY65" s="138"/>
      <c r="BZ65" s="138"/>
      <c r="CA65" s="138"/>
      <c r="CB65" s="138"/>
      <c r="CC65" s="138"/>
      <c r="CD65" s="138"/>
      <c r="CE65" s="138"/>
      <c r="CF65" s="138"/>
      <c r="CG65" s="138"/>
      <c r="CH65" s="138"/>
      <c r="CI65" s="138"/>
      <c r="CJ65" s="138"/>
      <c r="CK65" s="138"/>
      <c r="CL65" s="138"/>
      <c r="CM65" s="138"/>
      <c r="CN65" s="138"/>
      <c r="CO65" s="138"/>
      <c r="CP65" s="138"/>
      <c r="CQ65" s="138"/>
      <c r="CR65" s="138"/>
      <c r="CS65" s="138"/>
      <c r="CT65" s="138"/>
      <c r="CU65" s="138"/>
      <c r="CV65" s="138"/>
      <c r="CW65" s="138"/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</row>
    <row r="66" spans="1:184" x14ac:dyDescent="0.2">
      <c r="A66" s="130">
        <f t="shared" si="1"/>
        <v>861</v>
      </c>
      <c r="B66" s="140" t="s">
        <v>1916</v>
      </c>
      <c r="C66" s="146">
        <v>43</v>
      </c>
      <c r="D66" s="147">
        <v>30.399999618530273</v>
      </c>
      <c r="E66" s="148">
        <v>0.46</v>
      </c>
      <c r="F66" s="146">
        <v>41</v>
      </c>
      <c r="G66" s="146">
        <v>2</v>
      </c>
      <c r="H66" s="149" t="s">
        <v>3002</v>
      </c>
      <c r="I66" s="149" t="s">
        <v>3003</v>
      </c>
      <c r="J66" s="147">
        <v>8</v>
      </c>
      <c r="K66" s="148">
        <v>0.42</v>
      </c>
      <c r="L66" s="146">
        <v>43</v>
      </c>
      <c r="N66" s="149" t="s">
        <v>1545</v>
      </c>
      <c r="P66" s="147">
        <v>7.0999999046325684</v>
      </c>
      <c r="Q66" s="148">
        <v>0.47</v>
      </c>
      <c r="R66" s="146">
        <v>36</v>
      </c>
      <c r="S66" s="146">
        <v>7</v>
      </c>
      <c r="T66" s="149" t="s">
        <v>1964</v>
      </c>
      <c r="U66" s="149" t="s">
        <v>1965</v>
      </c>
      <c r="V66" s="147">
        <v>2.7999999523162842</v>
      </c>
      <c r="W66" s="148">
        <v>0.35</v>
      </c>
      <c r="X66" s="146">
        <v>41</v>
      </c>
      <c r="Y66" s="146">
        <v>2</v>
      </c>
      <c r="Z66" s="149" t="s">
        <v>3002</v>
      </c>
      <c r="AA66" s="149" t="s">
        <v>3003</v>
      </c>
      <c r="AB66" s="147">
        <v>12.5</v>
      </c>
      <c r="AC66" s="148">
        <v>0.52</v>
      </c>
      <c r="AD66" s="146">
        <v>34</v>
      </c>
      <c r="AE66" s="146">
        <v>9</v>
      </c>
      <c r="AF66" s="149" t="s">
        <v>3675</v>
      </c>
      <c r="AG66" s="149" t="s">
        <v>3676</v>
      </c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  <c r="BV66" s="138"/>
      <c r="BW66" s="138"/>
      <c r="BX66" s="138"/>
      <c r="BY66" s="138"/>
      <c r="BZ66" s="138"/>
      <c r="CA66" s="138"/>
      <c r="CB66" s="138"/>
      <c r="CC66" s="138"/>
      <c r="CD66" s="138"/>
      <c r="CE66" s="138"/>
      <c r="CF66" s="138"/>
      <c r="CG66" s="138"/>
      <c r="CH66" s="138"/>
      <c r="CI66" s="138"/>
      <c r="CJ66" s="138"/>
      <c r="CK66" s="138"/>
      <c r="CL66" s="138"/>
      <c r="CM66" s="138"/>
      <c r="CN66" s="138"/>
      <c r="CO66" s="138"/>
      <c r="CP66" s="138"/>
      <c r="CQ66" s="138"/>
      <c r="CR66" s="138"/>
      <c r="CS66" s="138"/>
      <c r="CT66" s="138"/>
      <c r="CU66" s="138"/>
      <c r="CV66" s="138"/>
      <c r="CW66" s="138"/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</row>
    <row r="67" spans="1:184" x14ac:dyDescent="0.2">
      <c r="A67" s="130">
        <f t="shared" si="1"/>
        <v>881</v>
      </c>
      <c r="B67" s="150" t="s">
        <v>1917</v>
      </c>
      <c r="C67" s="151">
        <v>75</v>
      </c>
      <c r="D67" s="152">
        <v>29.299999237060547</v>
      </c>
      <c r="E67" s="153">
        <v>0.44</v>
      </c>
      <c r="F67" s="151">
        <v>72</v>
      </c>
      <c r="G67" s="151">
        <v>3</v>
      </c>
      <c r="H67" s="154" t="s">
        <v>2506</v>
      </c>
      <c r="I67" s="154" t="s">
        <v>2507</v>
      </c>
      <c r="J67" s="152">
        <v>8.1000003814697266</v>
      </c>
      <c r="K67" s="153">
        <v>0.43</v>
      </c>
      <c r="L67" s="151">
        <v>71</v>
      </c>
      <c r="M67" s="151">
        <v>4</v>
      </c>
      <c r="N67" s="154" t="s">
        <v>2663</v>
      </c>
      <c r="O67" s="154" t="s">
        <v>2664</v>
      </c>
      <c r="P67" s="152">
        <v>6.4000000953674316</v>
      </c>
      <c r="Q67" s="153">
        <v>0.43</v>
      </c>
      <c r="R67" s="151">
        <v>68</v>
      </c>
      <c r="S67" s="151">
        <v>7</v>
      </c>
      <c r="T67" s="154" t="s">
        <v>3677</v>
      </c>
      <c r="U67" s="154" t="s">
        <v>3678</v>
      </c>
      <c r="V67" s="152">
        <v>2.7999999523162842</v>
      </c>
      <c r="W67" s="153">
        <v>0.35</v>
      </c>
      <c r="X67" s="151">
        <v>72</v>
      </c>
      <c r="Y67" s="151">
        <v>3</v>
      </c>
      <c r="Z67" s="154" t="s">
        <v>2506</v>
      </c>
      <c r="AA67" s="154" t="s">
        <v>2507</v>
      </c>
      <c r="AB67" s="152">
        <v>12</v>
      </c>
      <c r="AC67" s="153">
        <v>0.5</v>
      </c>
      <c r="AD67" s="151">
        <v>63</v>
      </c>
      <c r="AE67" s="151">
        <v>12</v>
      </c>
      <c r="AF67" s="154" t="s">
        <v>1759</v>
      </c>
      <c r="AG67" s="154" t="s">
        <v>1760</v>
      </c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  <c r="CM67" s="138"/>
      <c r="CN67" s="138"/>
      <c r="CO67" s="138"/>
      <c r="CP67" s="138"/>
      <c r="CQ67" s="138"/>
      <c r="CR67" s="138"/>
      <c r="CS67" s="138"/>
      <c r="CT67" s="138"/>
      <c r="CU67" s="138"/>
      <c r="CV67" s="138"/>
      <c r="CW67" s="138"/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</row>
    <row r="68" spans="1:184" x14ac:dyDescent="0.2">
      <c r="A68" s="130">
        <f t="shared" si="1"/>
        <v>950</v>
      </c>
      <c r="B68" s="140" t="s">
        <v>1924</v>
      </c>
      <c r="C68" s="146">
        <v>92</v>
      </c>
      <c r="D68" s="147">
        <v>40.200000762939453</v>
      </c>
      <c r="E68" s="148">
        <v>0.61</v>
      </c>
      <c r="F68" s="146">
        <v>64</v>
      </c>
      <c r="G68" s="146">
        <v>28</v>
      </c>
      <c r="H68" s="149" t="s">
        <v>3679</v>
      </c>
      <c r="I68" s="149" t="s">
        <v>3680</v>
      </c>
      <c r="J68" s="147">
        <v>11</v>
      </c>
      <c r="K68" s="148">
        <v>0.57999999999999996</v>
      </c>
      <c r="L68" s="146">
        <v>67</v>
      </c>
      <c r="M68" s="146">
        <v>25</v>
      </c>
      <c r="N68" s="149" t="s">
        <v>3681</v>
      </c>
      <c r="O68" s="149" t="s">
        <v>3682</v>
      </c>
      <c r="P68" s="147">
        <v>9.3000001907348633</v>
      </c>
      <c r="Q68" s="148">
        <v>0.62</v>
      </c>
      <c r="R68" s="146">
        <v>57</v>
      </c>
      <c r="S68" s="146">
        <v>35</v>
      </c>
      <c r="T68" s="149" t="s">
        <v>3683</v>
      </c>
      <c r="U68" s="149" t="s">
        <v>3684</v>
      </c>
      <c r="V68" s="147">
        <v>4.1999998092651367</v>
      </c>
      <c r="W68" s="148">
        <v>0.52</v>
      </c>
      <c r="X68" s="146">
        <v>66</v>
      </c>
      <c r="Y68" s="146">
        <v>26</v>
      </c>
      <c r="Z68" s="149" t="s">
        <v>3685</v>
      </c>
      <c r="AA68" s="149" t="s">
        <v>3686</v>
      </c>
      <c r="AB68" s="147">
        <v>15.600000381469727</v>
      </c>
      <c r="AC68" s="148">
        <v>0.65</v>
      </c>
      <c r="AD68" s="146">
        <v>50</v>
      </c>
      <c r="AE68" s="146">
        <v>42</v>
      </c>
      <c r="AF68" s="149" t="s">
        <v>3687</v>
      </c>
      <c r="AG68" s="149" t="s">
        <v>3688</v>
      </c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38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</row>
    <row r="69" spans="1:184" x14ac:dyDescent="0.2">
      <c r="A69" s="130">
        <f t="shared" si="1"/>
        <v>961</v>
      </c>
      <c r="B69" s="150" t="s">
        <v>1933</v>
      </c>
      <c r="C69" s="151">
        <v>89</v>
      </c>
      <c r="D69" s="152">
        <v>38.900001525878906</v>
      </c>
      <c r="E69" s="153">
        <v>0.59</v>
      </c>
      <c r="F69" s="151">
        <v>67</v>
      </c>
      <c r="G69" s="151">
        <v>22</v>
      </c>
      <c r="H69" s="154" t="s">
        <v>3689</v>
      </c>
      <c r="I69" s="154" t="s">
        <v>3690</v>
      </c>
      <c r="J69" s="152">
        <v>10.5</v>
      </c>
      <c r="K69" s="153">
        <v>0.55000000000000004</v>
      </c>
      <c r="L69" s="151">
        <v>76</v>
      </c>
      <c r="M69" s="151">
        <v>13</v>
      </c>
      <c r="N69" s="154" t="s">
        <v>3691</v>
      </c>
      <c r="O69" s="154" t="s">
        <v>3692</v>
      </c>
      <c r="P69" s="152">
        <v>9.1999998092651367</v>
      </c>
      <c r="Q69" s="153">
        <v>0.61</v>
      </c>
      <c r="R69" s="151">
        <v>59</v>
      </c>
      <c r="S69" s="151">
        <v>30</v>
      </c>
      <c r="T69" s="154" t="s">
        <v>3693</v>
      </c>
      <c r="U69" s="154" t="s">
        <v>3694</v>
      </c>
      <c r="V69" s="152">
        <v>3.7999999523162842</v>
      </c>
      <c r="W69" s="153">
        <v>0.48</v>
      </c>
      <c r="X69" s="151">
        <v>72</v>
      </c>
      <c r="Y69" s="151">
        <v>17</v>
      </c>
      <c r="Z69" s="154" t="s">
        <v>2532</v>
      </c>
      <c r="AA69" s="154" t="s">
        <v>2533</v>
      </c>
      <c r="AB69" s="152">
        <v>15.399999618530273</v>
      </c>
      <c r="AC69" s="153">
        <v>0.64</v>
      </c>
      <c r="AD69" s="151">
        <v>49</v>
      </c>
      <c r="AE69" s="151">
        <v>40</v>
      </c>
      <c r="AF69" s="154" t="s">
        <v>3695</v>
      </c>
      <c r="AG69" s="154" t="s">
        <v>3696</v>
      </c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138"/>
      <c r="CQ69" s="138"/>
      <c r="CR69" s="138"/>
      <c r="CS69" s="138"/>
      <c r="CT69" s="138"/>
      <c r="CU69" s="138"/>
      <c r="CV69" s="138"/>
      <c r="CW69" s="138"/>
      <c r="CX69" s="138"/>
      <c r="CY69" s="138"/>
      <c r="CZ69" s="138"/>
      <c r="DA69" s="138"/>
      <c r="DB69" s="138"/>
      <c r="DC69" s="138"/>
      <c r="DD69" s="138"/>
      <c r="DE69" s="138"/>
      <c r="DF69" s="138"/>
      <c r="DG69" s="138"/>
      <c r="DH69" s="138"/>
      <c r="DI69" s="138"/>
      <c r="DJ69" s="138"/>
      <c r="DK69" s="138"/>
      <c r="DL69" s="138"/>
      <c r="DM69" s="138"/>
      <c r="DN69" s="138"/>
      <c r="DO69" s="138"/>
      <c r="DP69" s="138"/>
      <c r="DQ69" s="138"/>
      <c r="DR69" s="138"/>
      <c r="DS69" s="138"/>
      <c r="DT69" s="138"/>
      <c r="DU69" s="138"/>
      <c r="DV69" s="138"/>
      <c r="DW69" s="138"/>
      <c r="DX69" s="138"/>
      <c r="DY69" s="138"/>
      <c r="DZ69" s="138"/>
      <c r="EA69" s="138"/>
      <c r="EB69" s="138"/>
      <c r="EC69" s="138"/>
      <c r="ED69" s="138"/>
      <c r="EE69" s="138"/>
      <c r="EF69" s="138"/>
      <c r="EG69" s="138"/>
      <c r="EH69" s="138"/>
      <c r="EI69" s="138"/>
      <c r="EJ69" s="138"/>
      <c r="EK69" s="138"/>
      <c r="EL69" s="138"/>
      <c r="EM69" s="138"/>
      <c r="EN69" s="138"/>
      <c r="EO69" s="138"/>
      <c r="EP69" s="138"/>
      <c r="EQ69" s="138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8"/>
      <c r="FX69" s="138"/>
      <c r="FY69" s="138"/>
      <c r="FZ69" s="138"/>
      <c r="GA69" s="138"/>
      <c r="GB69" s="138"/>
    </row>
    <row r="70" spans="1:184" x14ac:dyDescent="0.2">
      <c r="A70" s="130">
        <f t="shared" si="1"/>
        <v>1001</v>
      </c>
      <c r="B70" s="140" t="s">
        <v>1944</v>
      </c>
      <c r="C70" s="146">
        <v>192</v>
      </c>
      <c r="D70" s="147">
        <v>27.100000381469727</v>
      </c>
      <c r="E70" s="148">
        <v>0.41</v>
      </c>
      <c r="F70" s="146">
        <v>183</v>
      </c>
      <c r="G70" s="146">
        <v>9</v>
      </c>
      <c r="H70" s="149" t="s">
        <v>2638</v>
      </c>
      <c r="I70" s="149" t="s">
        <v>2639</v>
      </c>
      <c r="J70" s="147">
        <v>7.9000000953674316</v>
      </c>
      <c r="K70" s="148">
        <v>0.42</v>
      </c>
      <c r="L70" s="146">
        <v>180</v>
      </c>
      <c r="M70" s="146">
        <v>12</v>
      </c>
      <c r="N70" s="149" t="s">
        <v>2003</v>
      </c>
      <c r="O70" s="149" t="s">
        <v>2004</v>
      </c>
      <c r="P70" s="147">
        <v>6.0999999046325684</v>
      </c>
      <c r="Q70" s="148">
        <v>0.41</v>
      </c>
      <c r="R70" s="146">
        <v>175</v>
      </c>
      <c r="S70" s="146">
        <v>17</v>
      </c>
      <c r="T70" s="149" t="s">
        <v>1897</v>
      </c>
      <c r="U70" s="149" t="s">
        <v>1898</v>
      </c>
      <c r="V70" s="147">
        <v>2.5999999046325684</v>
      </c>
      <c r="W70" s="148">
        <v>0.33</v>
      </c>
      <c r="X70" s="146">
        <v>183</v>
      </c>
      <c r="Y70" s="146">
        <v>9</v>
      </c>
      <c r="Z70" s="149" t="s">
        <v>2638</v>
      </c>
      <c r="AA70" s="149" t="s">
        <v>2639</v>
      </c>
      <c r="AB70" s="147">
        <v>10.399999618530273</v>
      </c>
      <c r="AC70" s="148">
        <v>0.43</v>
      </c>
      <c r="AD70" s="146">
        <v>174</v>
      </c>
      <c r="AE70" s="146">
        <v>18</v>
      </c>
      <c r="AF70" s="149" t="s">
        <v>2156</v>
      </c>
      <c r="AG70" s="149" t="s">
        <v>2157</v>
      </c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  <c r="CM70" s="138"/>
      <c r="CN70" s="138"/>
      <c r="CO70" s="138"/>
      <c r="CP70" s="138"/>
      <c r="CQ70" s="138"/>
      <c r="CR70" s="138"/>
      <c r="CS70" s="138"/>
      <c r="CT70" s="138"/>
      <c r="CU70" s="138"/>
      <c r="CV70" s="138"/>
      <c r="CW70" s="138"/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</row>
    <row r="71" spans="1:184" x14ac:dyDescent="0.2">
      <c r="A71" s="130">
        <f t="shared" si="1"/>
        <v>1010</v>
      </c>
      <c r="B71" s="150" t="s">
        <v>1949</v>
      </c>
      <c r="C71" s="151">
        <v>165</v>
      </c>
      <c r="D71" s="152">
        <v>34.099998474121094</v>
      </c>
      <c r="E71" s="153">
        <v>0.52</v>
      </c>
      <c r="F71" s="151">
        <v>154</v>
      </c>
      <c r="G71" s="151">
        <v>11</v>
      </c>
      <c r="H71" s="154" t="s">
        <v>1950</v>
      </c>
      <c r="I71" s="154" t="s">
        <v>1951</v>
      </c>
      <c r="J71" s="152">
        <v>8.8999996185302734</v>
      </c>
      <c r="K71" s="153">
        <v>0.47</v>
      </c>
      <c r="L71" s="151">
        <v>160</v>
      </c>
      <c r="M71" s="151">
        <v>5</v>
      </c>
      <c r="N71" s="154" t="s">
        <v>3264</v>
      </c>
      <c r="O71" s="154" t="s">
        <v>3265</v>
      </c>
      <c r="P71" s="152">
        <v>7.9000000953674316</v>
      </c>
      <c r="Q71" s="153">
        <v>0.53</v>
      </c>
      <c r="R71" s="151">
        <v>135</v>
      </c>
      <c r="S71" s="151">
        <v>30</v>
      </c>
      <c r="T71" s="154" t="s">
        <v>3697</v>
      </c>
      <c r="U71" s="154" t="s">
        <v>3698</v>
      </c>
      <c r="V71" s="152">
        <v>3</v>
      </c>
      <c r="W71" s="153">
        <v>0.37</v>
      </c>
      <c r="X71" s="151">
        <v>147</v>
      </c>
      <c r="Y71" s="151">
        <v>18</v>
      </c>
      <c r="Z71" s="154" t="s">
        <v>2579</v>
      </c>
      <c r="AA71" s="154" t="s">
        <v>2580</v>
      </c>
      <c r="AB71" s="152">
        <v>14.199999809265137</v>
      </c>
      <c r="AC71" s="153">
        <v>0.59</v>
      </c>
      <c r="AD71" s="151">
        <v>118</v>
      </c>
      <c r="AE71" s="151">
        <v>47</v>
      </c>
      <c r="AF71" s="154" t="s">
        <v>3699</v>
      </c>
      <c r="AG71" s="154" t="s">
        <v>3700</v>
      </c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38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</row>
    <row r="72" spans="1:184" x14ac:dyDescent="0.2">
      <c r="A72" s="130">
        <f t="shared" si="1"/>
        <v>1014</v>
      </c>
      <c r="B72" s="140" t="s">
        <v>1958</v>
      </c>
      <c r="C72" s="146">
        <v>61</v>
      </c>
      <c r="D72" s="147">
        <v>32.200000762939453</v>
      </c>
      <c r="E72" s="148">
        <v>0.49</v>
      </c>
      <c r="F72" s="146">
        <v>57</v>
      </c>
      <c r="G72" s="146">
        <v>4</v>
      </c>
      <c r="H72" s="149" t="s">
        <v>3701</v>
      </c>
      <c r="I72" s="149" t="s">
        <v>3702</v>
      </c>
      <c r="J72" s="147">
        <v>8.3000001907348633</v>
      </c>
      <c r="K72" s="148">
        <v>0.44</v>
      </c>
      <c r="L72" s="146">
        <v>61</v>
      </c>
      <c r="N72" s="149" t="s">
        <v>1545</v>
      </c>
      <c r="P72" s="147">
        <v>7.0999999046325684</v>
      </c>
      <c r="Q72" s="148">
        <v>0.48</v>
      </c>
      <c r="R72" s="146">
        <v>51</v>
      </c>
      <c r="S72" s="146">
        <v>10</v>
      </c>
      <c r="T72" s="149" t="s">
        <v>3567</v>
      </c>
      <c r="U72" s="149" t="s">
        <v>3568</v>
      </c>
      <c r="V72" s="147">
        <v>2.7999999523162842</v>
      </c>
      <c r="W72" s="148">
        <v>0.35</v>
      </c>
      <c r="X72" s="146">
        <v>59</v>
      </c>
      <c r="Y72" s="146">
        <v>2</v>
      </c>
      <c r="Z72" s="149" t="s">
        <v>3703</v>
      </c>
      <c r="AA72" s="149" t="s">
        <v>3704</v>
      </c>
      <c r="AB72" s="147">
        <v>13.899999618530273</v>
      </c>
      <c r="AC72" s="148">
        <v>0.57999999999999996</v>
      </c>
      <c r="AD72" s="146">
        <v>50</v>
      </c>
      <c r="AE72" s="146">
        <v>11</v>
      </c>
      <c r="AF72" s="149" t="s">
        <v>3705</v>
      </c>
      <c r="AG72" s="149" t="s">
        <v>3706</v>
      </c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38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</row>
    <row r="73" spans="1:184" x14ac:dyDescent="0.2">
      <c r="A73" s="130">
        <f t="shared" si="1"/>
        <v>1017</v>
      </c>
      <c r="B73" s="150" t="s">
        <v>1961</v>
      </c>
      <c r="C73" s="151">
        <v>50</v>
      </c>
      <c r="D73" s="152">
        <v>30.399999618530273</v>
      </c>
      <c r="E73" s="153">
        <v>0.46</v>
      </c>
      <c r="F73" s="151">
        <v>50</v>
      </c>
      <c r="H73" s="154" t="s">
        <v>1545</v>
      </c>
      <c r="J73" s="152">
        <v>8</v>
      </c>
      <c r="K73" s="153">
        <v>0.42</v>
      </c>
      <c r="L73" s="151">
        <v>49</v>
      </c>
      <c r="M73" s="151">
        <v>1</v>
      </c>
      <c r="N73" s="154" t="s">
        <v>2504</v>
      </c>
      <c r="O73" s="154" t="s">
        <v>2505</v>
      </c>
      <c r="P73" s="152">
        <v>7.1999998092651367</v>
      </c>
      <c r="Q73" s="153">
        <v>0.48</v>
      </c>
      <c r="R73" s="151">
        <v>46</v>
      </c>
      <c r="S73" s="151">
        <v>4</v>
      </c>
      <c r="T73" s="154" t="s">
        <v>3539</v>
      </c>
      <c r="U73" s="154" t="s">
        <v>3540</v>
      </c>
      <c r="V73" s="152">
        <v>3</v>
      </c>
      <c r="W73" s="153">
        <v>0.38</v>
      </c>
      <c r="X73" s="151">
        <v>48</v>
      </c>
      <c r="Y73" s="151">
        <v>2</v>
      </c>
      <c r="Z73" s="154" t="s">
        <v>2506</v>
      </c>
      <c r="AA73" s="154" t="s">
        <v>2507</v>
      </c>
      <c r="AB73" s="152">
        <v>12.300000190734863</v>
      </c>
      <c r="AC73" s="153">
        <v>0.51</v>
      </c>
      <c r="AD73" s="151">
        <v>44</v>
      </c>
      <c r="AE73" s="151">
        <v>6</v>
      </c>
      <c r="AF73" s="154" t="s">
        <v>2665</v>
      </c>
      <c r="AG73" s="154" t="s">
        <v>2666</v>
      </c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38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</row>
    <row r="74" spans="1:184" x14ac:dyDescent="0.2">
      <c r="A74" s="130">
        <f t="shared" si="1"/>
        <v>1020</v>
      </c>
      <c r="B74" s="140" t="s">
        <v>1966</v>
      </c>
      <c r="C74" s="146">
        <v>52</v>
      </c>
      <c r="D74" s="147">
        <v>34.099998474121094</v>
      </c>
      <c r="E74" s="148">
        <v>0.52</v>
      </c>
      <c r="F74" s="146">
        <v>48</v>
      </c>
      <c r="G74" s="146">
        <v>4</v>
      </c>
      <c r="H74" s="149" t="s">
        <v>1602</v>
      </c>
      <c r="I74" s="149" t="s">
        <v>1603</v>
      </c>
      <c r="J74" s="147">
        <v>9.1999998092651367</v>
      </c>
      <c r="K74" s="148">
        <v>0.49</v>
      </c>
      <c r="L74" s="146">
        <v>46</v>
      </c>
      <c r="M74" s="146">
        <v>6</v>
      </c>
      <c r="N74" s="149" t="s">
        <v>2670</v>
      </c>
      <c r="O74" s="149" t="s">
        <v>2671</v>
      </c>
      <c r="P74" s="147">
        <v>7.5</v>
      </c>
      <c r="Q74" s="148">
        <v>0.5</v>
      </c>
      <c r="R74" s="146">
        <v>44</v>
      </c>
      <c r="S74" s="146">
        <v>8</v>
      </c>
      <c r="T74" s="149" t="s">
        <v>1607</v>
      </c>
      <c r="U74" s="149" t="s">
        <v>1608</v>
      </c>
      <c r="V74" s="147">
        <v>3.2999999523162842</v>
      </c>
      <c r="W74" s="148">
        <v>0.41</v>
      </c>
      <c r="X74" s="146">
        <v>48</v>
      </c>
      <c r="Y74" s="146">
        <v>4</v>
      </c>
      <c r="Z74" s="149" t="s">
        <v>1602</v>
      </c>
      <c r="AA74" s="149" t="s">
        <v>1603</v>
      </c>
      <c r="AB74" s="147">
        <v>14.100000381469727</v>
      </c>
      <c r="AC74" s="148">
        <v>0.59</v>
      </c>
      <c r="AD74" s="146">
        <v>36</v>
      </c>
      <c r="AE74" s="146">
        <v>16</v>
      </c>
      <c r="AF74" s="149" t="s">
        <v>3707</v>
      </c>
      <c r="AG74" s="149" t="s">
        <v>3708</v>
      </c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38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</row>
    <row r="75" spans="1:184" x14ac:dyDescent="0.2">
      <c r="A75" s="130">
        <f t="shared" si="1"/>
        <v>1041</v>
      </c>
      <c r="B75" s="150" t="s">
        <v>1967</v>
      </c>
      <c r="C75" s="151">
        <v>145</v>
      </c>
      <c r="D75" s="152">
        <v>36.700000762939453</v>
      </c>
      <c r="E75" s="153">
        <v>0.56000000000000005</v>
      </c>
      <c r="F75" s="151">
        <v>124</v>
      </c>
      <c r="G75" s="151">
        <v>21</v>
      </c>
      <c r="H75" s="154" t="s">
        <v>3709</v>
      </c>
      <c r="I75" s="154" t="s">
        <v>3710</v>
      </c>
      <c r="J75" s="152">
        <v>9.8999996185302734</v>
      </c>
      <c r="K75" s="153">
        <v>0.52</v>
      </c>
      <c r="L75" s="151">
        <v>129</v>
      </c>
      <c r="M75" s="151">
        <v>16</v>
      </c>
      <c r="N75" s="154" t="s">
        <v>3711</v>
      </c>
      <c r="O75" s="154" t="s">
        <v>3712</v>
      </c>
      <c r="P75" s="152">
        <v>8.5</v>
      </c>
      <c r="Q75" s="153">
        <v>0.56999999999999995</v>
      </c>
      <c r="R75" s="151">
        <v>104</v>
      </c>
      <c r="S75" s="151">
        <v>41</v>
      </c>
      <c r="T75" s="154" t="s">
        <v>3713</v>
      </c>
      <c r="U75" s="154" t="s">
        <v>3714</v>
      </c>
      <c r="V75" s="152">
        <v>3.5</v>
      </c>
      <c r="W75" s="153">
        <v>0.44</v>
      </c>
      <c r="X75" s="151">
        <v>121</v>
      </c>
      <c r="Y75" s="151">
        <v>24</v>
      </c>
      <c r="Z75" s="154" t="s">
        <v>2629</v>
      </c>
      <c r="AA75" s="154" t="s">
        <v>2630</v>
      </c>
      <c r="AB75" s="152">
        <v>14.800000190734863</v>
      </c>
      <c r="AC75" s="153">
        <v>0.62</v>
      </c>
      <c r="AD75" s="151">
        <v>95</v>
      </c>
      <c r="AE75" s="151">
        <v>50</v>
      </c>
      <c r="AF75" s="154" t="s">
        <v>3715</v>
      </c>
      <c r="AG75" s="154" t="s">
        <v>3716</v>
      </c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38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</row>
    <row r="76" spans="1:184" x14ac:dyDescent="0.2">
      <c r="A76" s="130">
        <f t="shared" si="1"/>
        <v>1081</v>
      </c>
      <c r="B76" s="140" t="s">
        <v>1974</v>
      </c>
      <c r="C76" s="146">
        <v>88</v>
      </c>
      <c r="D76" s="147">
        <v>29.5</v>
      </c>
      <c r="E76" s="148">
        <v>0.45</v>
      </c>
      <c r="F76" s="146">
        <v>86</v>
      </c>
      <c r="G76" s="146">
        <v>2</v>
      </c>
      <c r="H76" s="149" t="s">
        <v>1741</v>
      </c>
      <c r="I76" s="149" t="s">
        <v>1742</v>
      </c>
      <c r="J76" s="147">
        <v>7.8000001907348633</v>
      </c>
      <c r="K76" s="148">
        <v>0.41</v>
      </c>
      <c r="L76" s="146">
        <v>87</v>
      </c>
      <c r="M76" s="146">
        <v>1</v>
      </c>
      <c r="N76" s="149" t="s">
        <v>1882</v>
      </c>
      <c r="O76" s="149" t="s">
        <v>1883</v>
      </c>
      <c r="P76" s="147">
        <v>6.5999999046325684</v>
      </c>
      <c r="Q76" s="148">
        <v>0.44</v>
      </c>
      <c r="R76" s="146">
        <v>83</v>
      </c>
      <c r="S76" s="146">
        <v>5</v>
      </c>
      <c r="T76" s="149" t="s">
        <v>3717</v>
      </c>
      <c r="U76" s="149" t="s">
        <v>3718</v>
      </c>
      <c r="V76" s="147">
        <v>2.7999999523162842</v>
      </c>
      <c r="W76" s="148">
        <v>0.35</v>
      </c>
      <c r="X76" s="146">
        <v>82</v>
      </c>
      <c r="Y76" s="146">
        <v>6</v>
      </c>
      <c r="Z76" s="149" t="s">
        <v>1538</v>
      </c>
      <c r="AA76" s="149" t="s">
        <v>1539</v>
      </c>
      <c r="AB76" s="147">
        <v>12.300000190734863</v>
      </c>
      <c r="AC76" s="148">
        <v>0.51</v>
      </c>
      <c r="AD76" s="146">
        <v>75</v>
      </c>
      <c r="AE76" s="146">
        <v>13</v>
      </c>
      <c r="AF76" s="149" t="s">
        <v>3719</v>
      </c>
      <c r="AG76" s="149" t="s">
        <v>3720</v>
      </c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38"/>
      <c r="CM76" s="138"/>
      <c r="CN76" s="138"/>
      <c r="CO76" s="138"/>
      <c r="CP76" s="138"/>
      <c r="CQ76" s="138"/>
      <c r="CR76" s="138"/>
      <c r="CS76" s="138"/>
      <c r="CT76" s="138"/>
      <c r="CU76" s="138"/>
      <c r="CV76" s="138"/>
      <c r="CW76" s="138"/>
      <c r="CX76" s="138"/>
      <c r="CY76" s="138"/>
      <c r="CZ76" s="138"/>
      <c r="DA76" s="138"/>
      <c r="DB76" s="138"/>
      <c r="DC76" s="138"/>
      <c r="DD76" s="138"/>
      <c r="DE76" s="138"/>
      <c r="DF76" s="138"/>
      <c r="DG76" s="138"/>
      <c r="DH76" s="138"/>
      <c r="DI76" s="138"/>
      <c r="DJ76" s="138"/>
      <c r="DK76" s="138"/>
      <c r="DL76" s="138"/>
      <c r="DM76" s="138"/>
      <c r="DN76" s="138"/>
      <c r="DO76" s="138"/>
      <c r="DP76" s="138"/>
      <c r="DQ76" s="138"/>
      <c r="DR76" s="138"/>
      <c r="DS76" s="138"/>
      <c r="DT76" s="138"/>
      <c r="DU76" s="138"/>
      <c r="DV76" s="138"/>
      <c r="DW76" s="138"/>
      <c r="DX76" s="138"/>
      <c r="DY76" s="138"/>
      <c r="DZ76" s="138"/>
      <c r="EA76" s="138"/>
      <c r="EB76" s="138"/>
      <c r="EC76" s="138"/>
      <c r="ED76" s="138"/>
      <c r="EE76" s="138"/>
      <c r="EF76" s="138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</row>
    <row r="77" spans="1:184" x14ac:dyDescent="0.2">
      <c r="A77" s="130">
        <f t="shared" si="1"/>
        <v>1121</v>
      </c>
      <c r="B77" s="150" t="s">
        <v>1981</v>
      </c>
      <c r="C77" s="151">
        <v>184</v>
      </c>
      <c r="D77" s="152">
        <v>30</v>
      </c>
      <c r="E77" s="153">
        <v>0.45</v>
      </c>
      <c r="F77" s="151">
        <v>171</v>
      </c>
      <c r="G77" s="151">
        <v>13</v>
      </c>
      <c r="H77" s="154" t="s">
        <v>3721</v>
      </c>
      <c r="I77" s="154" t="s">
        <v>3722</v>
      </c>
      <c r="J77" s="152">
        <v>8.3000001907348633</v>
      </c>
      <c r="K77" s="153">
        <v>0.43</v>
      </c>
      <c r="L77" s="151">
        <v>172</v>
      </c>
      <c r="M77" s="151">
        <v>12</v>
      </c>
      <c r="N77" s="154" t="s">
        <v>2706</v>
      </c>
      <c r="O77" s="154" t="s">
        <v>2707</v>
      </c>
      <c r="P77" s="152">
        <v>7</v>
      </c>
      <c r="Q77" s="153">
        <v>0.47</v>
      </c>
      <c r="R77" s="151">
        <v>161</v>
      </c>
      <c r="S77" s="151">
        <v>23</v>
      </c>
      <c r="T77" s="154" t="s">
        <v>2234</v>
      </c>
      <c r="U77" s="154" t="s">
        <v>2235</v>
      </c>
      <c r="V77" s="152">
        <v>3</v>
      </c>
      <c r="W77" s="153">
        <v>0.38</v>
      </c>
      <c r="X77" s="151">
        <v>170</v>
      </c>
      <c r="Y77" s="151">
        <v>14</v>
      </c>
      <c r="Z77" s="154" t="s">
        <v>2988</v>
      </c>
      <c r="AA77" s="154" t="s">
        <v>2989</v>
      </c>
      <c r="AB77" s="152">
        <v>11.699999809265137</v>
      </c>
      <c r="AC77" s="153">
        <v>0.49</v>
      </c>
      <c r="AD77" s="151">
        <v>159</v>
      </c>
      <c r="AE77" s="151">
        <v>25</v>
      </c>
      <c r="AF77" s="154" t="s">
        <v>2917</v>
      </c>
      <c r="AG77" s="154" t="s">
        <v>2918</v>
      </c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38"/>
      <c r="CS77" s="138"/>
      <c r="CT77" s="138"/>
      <c r="CU77" s="138"/>
      <c r="CV77" s="138"/>
      <c r="CW77" s="138"/>
      <c r="CX77" s="138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8"/>
      <c r="DL77" s="138"/>
      <c r="DM77" s="138"/>
      <c r="DN77" s="138"/>
      <c r="DO77" s="138"/>
      <c r="DP77" s="138"/>
      <c r="DQ77" s="138"/>
      <c r="DR77" s="138"/>
      <c r="DS77" s="138"/>
      <c r="DT77" s="138"/>
      <c r="DU77" s="138"/>
      <c r="DV77" s="138"/>
      <c r="DW77" s="138"/>
      <c r="DX77" s="138"/>
      <c r="DY77" s="138"/>
      <c r="DZ77" s="138"/>
      <c r="EA77" s="138"/>
      <c r="EB77" s="138"/>
      <c r="EC77" s="138"/>
      <c r="ED77" s="138"/>
      <c r="EE77" s="138"/>
      <c r="EF77" s="138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</row>
    <row r="78" spans="1:184" x14ac:dyDescent="0.2">
      <c r="A78" s="130">
        <f t="shared" si="1"/>
        <v>1161</v>
      </c>
      <c r="B78" s="140" t="s">
        <v>1988</v>
      </c>
      <c r="C78" s="146">
        <v>99</v>
      </c>
      <c r="D78" s="147">
        <v>27.5</v>
      </c>
      <c r="E78" s="148">
        <v>0.42</v>
      </c>
      <c r="F78" s="146">
        <v>98</v>
      </c>
      <c r="G78" s="146">
        <v>1</v>
      </c>
      <c r="H78" s="149" t="s">
        <v>2411</v>
      </c>
      <c r="I78" s="149" t="s">
        <v>2412</v>
      </c>
      <c r="J78" s="147">
        <v>7.8000001907348633</v>
      </c>
      <c r="K78" s="148">
        <v>0.41</v>
      </c>
      <c r="L78" s="146">
        <v>96</v>
      </c>
      <c r="M78" s="146">
        <v>3</v>
      </c>
      <c r="N78" s="149" t="s">
        <v>3264</v>
      </c>
      <c r="O78" s="149" t="s">
        <v>3265</v>
      </c>
      <c r="P78" s="147">
        <v>6.0999999046325684</v>
      </c>
      <c r="Q78" s="148">
        <v>0.41</v>
      </c>
      <c r="R78" s="146">
        <v>98</v>
      </c>
      <c r="S78" s="146">
        <v>1</v>
      </c>
      <c r="T78" s="149" t="s">
        <v>2411</v>
      </c>
      <c r="U78" s="149" t="s">
        <v>2412</v>
      </c>
      <c r="V78" s="147">
        <v>2.7000000476837158</v>
      </c>
      <c r="W78" s="148">
        <v>0.34</v>
      </c>
      <c r="X78" s="146">
        <v>93</v>
      </c>
      <c r="Y78" s="146">
        <v>6</v>
      </c>
      <c r="Z78" s="149" t="s">
        <v>2777</v>
      </c>
      <c r="AA78" s="149" t="s">
        <v>2778</v>
      </c>
      <c r="AB78" s="147">
        <v>10.899999618530273</v>
      </c>
      <c r="AC78" s="148">
        <v>0.45</v>
      </c>
      <c r="AD78" s="146">
        <v>89</v>
      </c>
      <c r="AE78" s="146">
        <v>10</v>
      </c>
      <c r="AF78" s="149" t="s">
        <v>3307</v>
      </c>
      <c r="AG78" s="149" t="s">
        <v>3308</v>
      </c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  <c r="CD78" s="138"/>
      <c r="CE78" s="138"/>
      <c r="CF78" s="138"/>
      <c r="CG78" s="138"/>
      <c r="CH78" s="138"/>
      <c r="CI78" s="138"/>
      <c r="CJ78" s="138"/>
      <c r="CK78" s="138"/>
      <c r="CL78" s="138"/>
      <c r="CM78" s="138"/>
      <c r="CN78" s="138"/>
      <c r="CO78" s="138"/>
      <c r="CP78" s="138"/>
      <c r="CQ78" s="138"/>
      <c r="CR78" s="138"/>
      <c r="CS78" s="138"/>
      <c r="CT78" s="138"/>
      <c r="CU78" s="138"/>
      <c r="CV78" s="138"/>
      <c r="CW78" s="138"/>
      <c r="CX78" s="138"/>
      <c r="CY78" s="138"/>
      <c r="CZ78" s="138"/>
      <c r="DA78" s="138"/>
      <c r="DB78" s="138"/>
      <c r="DC78" s="138"/>
      <c r="DD78" s="138"/>
      <c r="DE78" s="138"/>
      <c r="DF78" s="138"/>
      <c r="DG78" s="138"/>
      <c r="DH78" s="138"/>
      <c r="DI78" s="138"/>
      <c r="DJ78" s="138"/>
      <c r="DK78" s="138"/>
      <c r="DL78" s="138"/>
      <c r="DM78" s="138"/>
      <c r="DN78" s="138"/>
      <c r="DO78" s="138"/>
      <c r="DP78" s="138"/>
      <c r="DQ78" s="138"/>
      <c r="DR78" s="138"/>
      <c r="DS78" s="138"/>
      <c r="DT78" s="138"/>
      <c r="DU78" s="138"/>
      <c r="DV78" s="138"/>
      <c r="DW78" s="138"/>
      <c r="DX78" s="138"/>
      <c r="DY78" s="138"/>
      <c r="DZ78" s="138"/>
      <c r="EA78" s="138"/>
      <c r="EB78" s="138"/>
      <c r="EC78" s="138"/>
      <c r="ED78" s="138"/>
      <c r="EE78" s="138"/>
      <c r="EF78" s="138"/>
      <c r="EG78" s="138"/>
      <c r="EH78" s="138"/>
      <c r="EI78" s="138"/>
      <c r="EJ78" s="138"/>
      <c r="EK78" s="138"/>
      <c r="EL78" s="138"/>
      <c r="EM78" s="138"/>
      <c r="EN78" s="138"/>
      <c r="EO78" s="138"/>
      <c r="EP78" s="138"/>
      <c r="EQ78" s="138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8"/>
      <c r="FS78" s="138"/>
      <c r="FT78" s="138"/>
      <c r="FU78" s="138"/>
      <c r="FV78" s="138"/>
      <c r="FW78" s="138"/>
      <c r="FX78" s="138"/>
      <c r="FY78" s="138"/>
      <c r="FZ78" s="138"/>
      <c r="GA78" s="138"/>
      <c r="GB78" s="138"/>
    </row>
    <row r="79" spans="1:184" x14ac:dyDescent="0.2">
      <c r="A79" s="130">
        <f t="shared" ref="A79:A142" si="2">IFERROR(VALUE(LEFT(B79,4)),"")</f>
        <v>1241</v>
      </c>
      <c r="B79" s="150" t="s">
        <v>1993</v>
      </c>
      <c r="C79" s="151">
        <v>130</v>
      </c>
      <c r="D79" s="152">
        <v>33.599998474121094</v>
      </c>
      <c r="E79" s="153">
        <v>0.51</v>
      </c>
      <c r="F79" s="151">
        <v>114</v>
      </c>
      <c r="G79" s="151">
        <v>16</v>
      </c>
      <c r="H79" s="154" t="s">
        <v>3723</v>
      </c>
      <c r="I79" s="154" t="s">
        <v>3724</v>
      </c>
      <c r="J79" s="152">
        <v>9.1999998092651367</v>
      </c>
      <c r="K79" s="153">
        <v>0.48</v>
      </c>
      <c r="L79" s="151">
        <v>119</v>
      </c>
      <c r="M79" s="151">
        <v>11</v>
      </c>
      <c r="N79" s="154" t="s">
        <v>2668</v>
      </c>
      <c r="O79" s="154" t="s">
        <v>2669</v>
      </c>
      <c r="P79" s="152">
        <v>7.5999999046325684</v>
      </c>
      <c r="Q79" s="153">
        <v>0.51</v>
      </c>
      <c r="R79" s="151">
        <v>103</v>
      </c>
      <c r="S79" s="151">
        <v>27</v>
      </c>
      <c r="T79" s="154" t="s">
        <v>2674</v>
      </c>
      <c r="U79" s="154" t="s">
        <v>2675</v>
      </c>
      <c r="V79" s="152">
        <v>3.2999999523162842</v>
      </c>
      <c r="W79" s="153">
        <v>0.42</v>
      </c>
      <c r="X79" s="151">
        <v>115</v>
      </c>
      <c r="Y79" s="151">
        <v>15</v>
      </c>
      <c r="Z79" s="154" t="s">
        <v>2670</v>
      </c>
      <c r="AA79" s="154" t="s">
        <v>2671</v>
      </c>
      <c r="AB79" s="152">
        <v>13.5</v>
      </c>
      <c r="AC79" s="153">
        <v>0.56000000000000005</v>
      </c>
      <c r="AD79" s="151">
        <v>94</v>
      </c>
      <c r="AE79" s="151">
        <v>36</v>
      </c>
      <c r="AF79" s="154" t="s">
        <v>3725</v>
      </c>
      <c r="AG79" s="154" t="s">
        <v>3726</v>
      </c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  <c r="CM79" s="138"/>
      <c r="CN79" s="138"/>
      <c r="CO79" s="138"/>
      <c r="CP79" s="138"/>
      <c r="CQ79" s="138"/>
      <c r="CR79" s="138"/>
      <c r="CS79" s="138"/>
      <c r="CT79" s="138"/>
      <c r="CU79" s="138"/>
      <c r="CV79" s="138"/>
      <c r="CW79" s="138"/>
      <c r="CX79" s="138"/>
      <c r="CY79" s="138"/>
      <c r="CZ79" s="138"/>
      <c r="DA79" s="138"/>
      <c r="DB79" s="138"/>
      <c r="DC79" s="138"/>
      <c r="DD79" s="138"/>
      <c r="DE79" s="138"/>
      <c r="DF79" s="138"/>
      <c r="DG79" s="138"/>
      <c r="DH79" s="138"/>
      <c r="DI79" s="138"/>
      <c r="DJ79" s="138"/>
      <c r="DK79" s="138"/>
      <c r="DL79" s="138"/>
      <c r="DM79" s="138"/>
      <c r="DN79" s="138"/>
      <c r="DO79" s="138"/>
      <c r="DP79" s="138"/>
      <c r="DQ79" s="138"/>
      <c r="DR79" s="138"/>
      <c r="DS79" s="138"/>
      <c r="DT79" s="138"/>
      <c r="DU79" s="138"/>
      <c r="DV79" s="138"/>
      <c r="DW79" s="138"/>
      <c r="DX79" s="138"/>
      <c r="DY79" s="138"/>
      <c r="DZ79" s="138"/>
      <c r="EA79" s="138"/>
      <c r="EB79" s="138"/>
      <c r="EC79" s="138"/>
      <c r="ED79" s="138"/>
      <c r="EE79" s="138"/>
      <c r="EF79" s="138"/>
      <c r="EG79" s="138"/>
      <c r="EH79" s="138"/>
      <c r="EI79" s="138"/>
      <c r="EJ79" s="138"/>
      <c r="EK79" s="138"/>
      <c r="EL79" s="138"/>
      <c r="EM79" s="138"/>
      <c r="EN79" s="138"/>
      <c r="EO79" s="138"/>
      <c r="EP79" s="138"/>
      <c r="EQ79" s="138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8"/>
      <c r="FS79" s="138"/>
      <c r="FT79" s="138"/>
      <c r="FU79" s="138"/>
      <c r="FV79" s="138"/>
      <c r="FW79" s="138"/>
      <c r="FX79" s="138"/>
      <c r="FY79" s="138"/>
      <c r="FZ79" s="138"/>
      <c r="GA79" s="138"/>
      <c r="GB79" s="138"/>
    </row>
    <row r="80" spans="1:184" x14ac:dyDescent="0.2">
      <c r="A80" s="130">
        <f t="shared" si="2"/>
        <v>1281</v>
      </c>
      <c r="B80" s="140" t="s">
        <v>2002</v>
      </c>
      <c r="C80" s="146">
        <v>63</v>
      </c>
      <c r="D80" s="147">
        <v>25.5</v>
      </c>
      <c r="E80" s="148">
        <v>0.39</v>
      </c>
      <c r="F80" s="146">
        <v>63</v>
      </c>
      <c r="H80" s="149" t="s">
        <v>1545</v>
      </c>
      <c r="J80" s="147">
        <v>7.0999999046325684</v>
      </c>
      <c r="K80" s="148">
        <v>0.38</v>
      </c>
      <c r="L80" s="146">
        <v>63</v>
      </c>
      <c r="N80" s="149" t="s">
        <v>1545</v>
      </c>
      <c r="P80" s="147">
        <v>5.9000000953674316</v>
      </c>
      <c r="Q80" s="148">
        <v>0.39</v>
      </c>
      <c r="R80" s="146">
        <v>59</v>
      </c>
      <c r="S80" s="146">
        <v>4</v>
      </c>
      <c r="T80" s="149" t="s">
        <v>1703</v>
      </c>
      <c r="U80" s="149" t="s">
        <v>1704</v>
      </c>
      <c r="V80" s="147">
        <v>2.5</v>
      </c>
      <c r="W80" s="148">
        <v>0.31</v>
      </c>
      <c r="X80" s="146">
        <v>62</v>
      </c>
      <c r="Y80" s="146">
        <v>1</v>
      </c>
      <c r="Z80" s="149" t="s">
        <v>1701</v>
      </c>
      <c r="AA80" s="149" t="s">
        <v>1702</v>
      </c>
      <c r="AB80" s="147">
        <v>10</v>
      </c>
      <c r="AC80" s="148">
        <v>0.42</v>
      </c>
      <c r="AD80" s="146">
        <v>58</v>
      </c>
      <c r="AE80" s="146">
        <v>5</v>
      </c>
      <c r="AF80" s="149" t="s">
        <v>2292</v>
      </c>
      <c r="AG80" s="149" t="s">
        <v>2293</v>
      </c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38"/>
      <c r="CM80" s="138"/>
      <c r="CN80" s="138"/>
      <c r="CO80" s="138"/>
      <c r="CP80" s="138"/>
      <c r="CQ80" s="138"/>
      <c r="CR80" s="138"/>
      <c r="CS80" s="138"/>
      <c r="CT80" s="138"/>
      <c r="CU80" s="138"/>
      <c r="CV80" s="138"/>
      <c r="CW80" s="138"/>
      <c r="CX80" s="138"/>
      <c r="CY80" s="138"/>
      <c r="CZ80" s="138"/>
      <c r="DA80" s="138"/>
      <c r="DB80" s="138"/>
      <c r="DC80" s="138"/>
      <c r="DD80" s="138"/>
      <c r="DE80" s="138"/>
      <c r="DF80" s="138"/>
      <c r="DG80" s="138"/>
      <c r="DH80" s="138"/>
      <c r="DI80" s="138"/>
      <c r="DJ80" s="138"/>
      <c r="DK80" s="138"/>
      <c r="DL80" s="138"/>
      <c r="DM80" s="138"/>
      <c r="DN80" s="138"/>
      <c r="DO80" s="138"/>
      <c r="DP80" s="138"/>
      <c r="DQ80" s="138"/>
      <c r="DR80" s="138"/>
      <c r="DS80" s="138"/>
      <c r="DT80" s="138"/>
      <c r="DU80" s="138"/>
      <c r="DV80" s="138"/>
      <c r="DW80" s="138"/>
      <c r="DX80" s="138"/>
      <c r="DY80" s="138"/>
      <c r="DZ80" s="138"/>
      <c r="EA80" s="138"/>
      <c r="EB80" s="138"/>
      <c r="EC80" s="138"/>
      <c r="ED80" s="138"/>
      <c r="EE80" s="138"/>
      <c r="EF80" s="138"/>
      <c r="EG80" s="138"/>
      <c r="EH80" s="138"/>
      <c r="EI80" s="138"/>
      <c r="EJ80" s="138"/>
      <c r="EK80" s="138"/>
      <c r="EL80" s="138"/>
      <c r="EM80" s="138"/>
      <c r="EN80" s="138"/>
      <c r="EO80" s="138"/>
      <c r="EP80" s="138"/>
      <c r="EQ80" s="138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8"/>
      <c r="FS80" s="138"/>
      <c r="FT80" s="138"/>
      <c r="FU80" s="138"/>
      <c r="FV80" s="138"/>
      <c r="FW80" s="138"/>
      <c r="FX80" s="138"/>
      <c r="FY80" s="138"/>
      <c r="FZ80" s="138"/>
      <c r="GA80" s="138"/>
      <c r="GB80" s="138"/>
    </row>
    <row r="81" spans="1:184" x14ac:dyDescent="0.2">
      <c r="A81" s="130">
        <f t="shared" si="2"/>
        <v>1331</v>
      </c>
      <c r="B81" s="150" t="s">
        <v>2009</v>
      </c>
      <c r="C81" s="151">
        <v>169</v>
      </c>
      <c r="D81" s="152">
        <v>35.799999237060547</v>
      </c>
      <c r="E81" s="153">
        <v>0.54</v>
      </c>
      <c r="F81" s="151">
        <v>145</v>
      </c>
      <c r="G81" s="151">
        <v>24</v>
      </c>
      <c r="H81" s="154" t="s">
        <v>3727</v>
      </c>
      <c r="I81" s="154" t="s">
        <v>3728</v>
      </c>
      <c r="J81" s="152">
        <v>9.6000003814697266</v>
      </c>
      <c r="K81" s="153">
        <v>0.5</v>
      </c>
      <c r="L81" s="151">
        <v>154</v>
      </c>
      <c r="M81" s="151">
        <v>15</v>
      </c>
      <c r="N81" s="154" t="s">
        <v>3729</v>
      </c>
      <c r="O81" s="154" t="s">
        <v>3730</v>
      </c>
      <c r="P81" s="152">
        <v>8.5</v>
      </c>
      <c r="Q81" s="153">
        <v>0.56999999999999995</v>
      </c>
      <c r="R81" s="151">
        <v>127</v>
      </c>
      <c r="S81" s="151">
        <v>42</v>
      </c>
      <c r="T81" s="154" t="s">
        <v>3731</v>
      </c>
      <c r="U81" s="154" t="s">
        <v>3732</v>
      </c>
      <c r="V81" s="152">
        <v>3.5999999046325684</v>
      </c>
      <c r="W81" s="153">
        <v>0.45</v>
      </c>
      <c r="X81" s="151">
        <v>147</v>
      </c>
      <c r="Y81" s="151">
        <v>22</v>
      </c>
      <c r="Z81" s="154" t="s">
        <v>3733</v>
      </c>
      <c r="AA81" s="154" t="s">
        <v>3734</v>
      </c>
      <c r="AB81" s="152">
        <v>14.199999809265137</v>
      </c>
      <c r="AC81" s="153">
        <v>0.59</v>
      </c>
      <c r="AD81" s="151">
        <v>112</v>
      </c>
      <c r="AE81" s="151">
        <v>57</v>
      </c>
      <c r="AF81" s="154" t="s">
        <v>3735</v>
      </c>
      <c r="AG81" s="154" t="s">
        <v>3736</v>
      </c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  <c r="CM81" s="138"/>
      <c r="CN81" s="138"/>
      <c r="CO81" s="138"/>
      <c r="CP81" s="138"/>
      <c r="CQ81" s="138"/>
      <c r="CR81" s="138"/>
      <c r="CS81" s="138"/>
      <c r="CT81" s="138"/>
      <c r="CU81" s="138"/>
      <c r="CV81" s="138"/>
      <c r="CW81" s="138"/>
      <c r="CX81" s="138"/>
      <c r="CY81" s="138"/>
      <c r="CZ81" s="138"/>
      <c r="DA81" s="138"/>
      <c r="DB81" s="138"/>
      <c r="DC81" s="138"/>
      <c r="DD81" s="138"/>
      <c r="DE81" s="138"/>
      <c r="DF81" s="138"/>
      <c r="DG81" s="138"/>
      <c r="DH81" s="138"/>
      <c r="DI81" s="138"/>
      <c r="DJ81" s="138"/>
      <c r="DK81" s="138"/>
      <c r="DL81" s="138"/>
      <c r="DM81" s="138"/>
      <c r="DN81" s="138"/>
      <c r="DO81" s="138"/>
      <c r="DP81" s="138"/>
      <c r="DQ81" s="138"/>
      <c r="DR81" s="138"/>
      <c r="DS81" s="138"/>
      <c r="DT81" s="138"/>
      <c r="DU81" s="138"/>
      <c r="DV81" s="138"/>
      <c r="DW81" s="138"/>
      <c r="DX81" s="138"/>
      <c r="DY81" s="138"/>
      <c r="DZ81" s="138"/>
      <c r="EA81" s="138"/>
      <c r="EB81" s="138"/>
      <c r="EC81" s="138"/>
      <c r="ED81" s="138"/>
      <c r="EE81" s="138"/>
      <c r="EF81" s="138"/>
      <c r="EG81" s="138"/>
      <c r="EH81" s="138"/>
      <c r="EI81" s="138"/>
      <c r="EJ81" s="138"/>
      <c r="EK81" s="138"/>
      <c r="EL81" s="138"/>
      <c r="EM81" s="138"/>
      <c r="EN81" s="138"/>
      <c r="EO81" s="138"/>
      <c r="EP81" s="138"/>
      <c r="EQ81" s="138"/>
      <c r="ER81" s="138"/>
      <c r="ES81" s="138"/>
      <c r="ET81" s="138"/>
      <c r="EU81" s="138"/>
      <c r="EV81" s="138"/>
      <c r="EW81" s="138"/>
      <c r="EX81" s="138"/>
      <c r="EY81" s="138"/>
      <c r="EZ81" s="138"/>
      <c r="FA81" s="138"/>
      <c r="FB81" s="138"/>
      <c r="FC81" s="138"/>
      <c r="FD81" s="138"/>
      <c r="FE81" s="138"/>
      <c r="FF81" s="138"/>
      <c r="FG81" s="138"/>
      <c r="FH81" s="138"/>
      <c r="FI81" s="138"/>
      <c r="FJ81" s="138"/>
      <c r="FK81" s="138"/>
      <c r="FL81" s="138"/>
      <c r="FM81" s="138"/>
      <c r="FN81" s="138"/>
      <c r="FO81" s="138"/>
      <c r="FP81" s="138"/>
      <c r="FQ81" s="138"/>
      <c r="FR81" s="138"/>
      <c r="FS81" s="138"/>
      <c r="FT81" s="138"/>
      <c r="FU81" s="138"/>
      <c r="FV81" s="138"/>
      <c r="FW81" s="138"/>
      <c r="FX81" s="138"/>
      <c r="FY81" s="138"/>
      <c r="FZ81" s="138"/>
      <c r="GA81" s="138"/>
      <c r="GB81" s="138"/>
    </row>
    <row r="82" spans="1:184" x14ac:dyDescent="0.2">
      <c r="A82" s="130">
        <f t="shared" si="2"/>
        <v>1361</v>
      </c>
      <c r="B82" s="140" t="s">
        <v>2018</v>
      </c>
      <c r="C82" s="146">
        <v>23</v>
      </c>
      <c r="D82" s="147">
        <v>23</v>
      </c>
      <c r="E82" s="148">
        <v>0.35</v>
      </c>
      <c r="F82" s="146">
        <v>23</v>
      </c>
      <c r="H82" s="149" t="s">
        <v>1545</v>
      </c>
      <c r="J82" s="147">
        <v>6.3000001907348633</v>
      </c>
      <c r="K82" s="148">
        <v>0.33</v>
      </c>
      <c r="L82" s="146">
        <v>23</v>
      </c>
      <c r="N82" s="149" t="s">
        <v>1545</v>
      </c>
      <c r="P82" s="147">
        <v>5.4000000953674316</v>
      </c>
      <c r="Q82" s="148">
        <v>0.36</v>
      </c>
      <c r="R82" s="146">
        <v>22</v>
      </c>
      <c r="S82" s="146">
        <v>1</v>
      </c>
      <c r="T82" s="149" t="s">
        <v>2050</v>
      </c>
      <c r="U82" s="149" t="s">
        <v>2051</v>
      </c>
      <c r="V82" s="147">
        <v>2.2000000476837158</v>
      </c>
      <c r="W82" s="148">
        <v>0.27</v>
      </c>
      <c r="X82" s="146">
        <v>23</v>
      </c>
      <c r="Z82" s="149" t="s">
        <v>1545</v>
      </c>
      <c r="AB82" s="147">
        <v>9.1000003814697266</v>
      </c>
      <c r="AC82" s="148">
        <v>0.38</v>
      </c>
      <c r="AD82" s="146">
        <v>22</v>
      </c>
      <c r="AE82" s="146">
        <v>1</v>
      </c>
      <c r="AF82" s="149" t="s">
        <v>2050</v>
      </c>
      <c r="AG82" s="149" t="s">
        <v>2051</v>
      </c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38"/>
      <c r="CM82" s="138"/>
      <c r="CN82" s="138"/>
      <c r="CO82" s="138"/>
      <c r="CP82" s="138"/>
      <c r="CQ82" s="138"/>
      <c r="CR82" s="138"/>
      <c r="CS82" s="138"/>
      <c r="CT82" s="138"/>
      <c r="CU82" s="138"/>
      <c r="CV82" s="138"/>
      <c r="CW82" s="138"/>
      <c r="CX82" s="138"/>
      <c r="CY82" s="138"/>
      <c r="CZ82" s="138"/>
      <c r="DA82" s="138"/>
      <c r="DB82" s="138"/>
      <c r="DC82" s="138"/>
      <c r="DD82" s="138"/>
      <c r="DE82" s="138"/>
      <c r="DF82" s="138"/>
      <c r="DG82" s="138"/>
      <c r="DH82" s="138"/>
      <c r="DI82" s="138"/>
      <c r="DJ82" s="138"/>
      <c r="DK82" s="138"/>
      <c r="DL82" s="138"/>
      <c r="DM82" s="138"/>
      <c r="DN82" s="138"/>
      <c r="DO82" s="138"/>
      <c r="DP82" s="138"/>
      <c r="DQ82" s="138"/>
      <c r="DR82" s="138"/>
      <c r="DS82" s="138"/>
      <c r="DT82" s="138"/>
      <c r="DU82" s="138"/>
      <c r="DV82" s="138"/>
      <c r="DW82" s="138"/>
      <c r="DX82" s="138"/>
      <c r="DY82" s="138"/>
      <c r="DZ82" s="138"/>
      <c r="EA82" s="138"/>
      <c r="EB82" s="138"/>
      <c r="EC82" s="138"/>
      <c r="ED82" s="138"/>
      <c r="EE82" s="138"/>
      <c r="EF82" s="138"/>
      <c r="EG82" s="138"/>
      <c r="EH82" s="138"/>
      <c r="EI82" s="138"/>
      <c r="EJ82" s="138"/>
      <c r="EK82" s="138"/>
      <c r="EL82" s="138"/>
      <c r="EM82" s="138"/>
      <c r="EN82" s="138"/>
      <c r="EO82" s="138"/>
      <c r="EP82" s="138"/>
      <c r="EQ82" s="138"/>
      <c r="ER82" s="138"/>
      <c r="ES82" s="138"/>
      <c r="ET82" s="138"/>
      <c r="EU82" s="138"/>
      <c r="EV82" s="138"/>
      <c r="EW82" s="138"/>
      <c r="EX82" s="138"/>
      <c r="EY82" s="138"/>
      <c r="EZ82" s="138"/>
      <c r="FA82" s="138"/>
      <c r="FB82" s="138"/>
      <c r="FC82" s="138"/>
      <c r="FD82" s="138"/>
      <c r="FE82" s="138"/>
      <c r="FF82" s="138"/>
      <c r="FG82" s="138"/>
      <c r="FH82" s="138"/>
      <c r="FI82" s="138"/>
      <c r="FJ82" s="138"/>
      <c r="FK82" s="138"/>
      <c r="FL82" s="138"/>
      <c r="FM82" s="138"/>
      <c r="FN82" s="138"/>
      <c r="FO82" s="138"/>
      <c r="FP82" s="138"/>
      <c r="FQ82" s="138"/>
      <c r="FR82" s="138"/>
      <c r="FS82" s="138"/>
      <c r="FT82" s="138"/>
      <c r="FU82" s="138"/>
      <c r="FV82" s="138"/>
      <c r="FW82" s="138"/>
      <c r="FX82" s="138"/>
      <c r="FY82" s="138"/>
      <c r="FZ82" s="138"/>
      <c r="GA82" s="138"/>
      <c r="GB82" s="138"/>
    </row>
    <row r="83" spans="1:184" x14ac:dyDescent="0.2">
      <c r="A83" s="130">
        <f t="shared" si="2"/>
        <v>1371</v>
      </c>
      <c r="B83" s="150" t="s">
        <v>2019</v>
      </c>
      <c r="C83" s="151">
        <v>204</v>
      </c>
      <c r="D83" s="152">
        <v>32.799999237060547</v>
      </c>
      <c r="E83" s="153">
        <v>0.5</v>
      </c>
      <c r="F83" s="151">
        <v>193</v>
      </c>
      <c r="G83" s="151">
        <v>11</v>
      </c>
      <c r="H83" s="154" t="s">
        <v>2317</v>
      </c>
      <c r="I83" s="154" t="s">
        <v>2318</v>
      </c>
      <c r="J83" s="152">
        <v>8.6999998092651367</v>
      </c>
      <c r="K83" s="153">
        <v>0.46</v>
      </c>
      <c r="L83" s="151">
        <v>197</v>
      </c>
      <c r="M83" s="151">
        <v>7</v>
      </c>
      <c r="N83" s="154" t="s">
        <v>3461</v>
      </c>
      <c r="O83" s="154" t="s">
        <v>3462</v>
      </c>
      <c r="P83" s="152">
        <v>7.3000001907348633</v>
      </c>
      <c r="Q83" s="153">
        <v>0.49</v>
      </c>
      <c r="R83" s="151">
        <v>178</v>
      </c>
      <c r="S83" s="151">
        <v>26</v>
      </c>
      <c r="T83" s="154" t="s">
        <v>3737</v>
      </c>
      <c r="U83" s="154" t="s">
        <v>3738</v>
      </c>
      <c r="V83" s="152">
        <v>3.2000000476837158</v>
      </c>
      <c r="W83" s="153">
        <v>0.4</v>
      </c>
      <c r="X83" s="151">
        <v>183</v>
      </c>
      <c r="Y83" s="151">
        <v>21</v>
      </c>
      <c r="Z83" s="154" t="s">
        <v>3739</v>
      </c>
      <c r="AA83" s="154" t="s">
        <v>3740</v>
      </c>
      <c r="AB83" s="152">
        <v>13.600000381469727</v>
      </c>
      <c r="AC83" s="153">
        <v>0.56999999999999995</v>
      </c>
      <c r="AD83" s="151">
        <v>143</v>
      </c>
      <c r="AE83" s="151">
        <v>61</v>
      </c>
      <c r="AF83" s="154" t="s">
        <v>3741</v>
      </c>
      <c r="AG83" s="154" t="s">
        <v>3742</v>
      </c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  <c r="BV83" s="138"/>
      <c r="BW83" s="138"/>
      <c r="BX83" s="138"/>
      <c r="BY83" s="138"/>
      <c r="BZ83" s="138"/>
      <c r="CA83" s="138"/>
      <c r="CB83" s="138"/>
      <c r="CC83" s="138"/>
      <c r="CD83" s="138"/>
      <c r="CE83" s="138"/>
      <c r="CF83" s="138"/>
      <c r="CG83" s="138"/>
      <c r="CH83" s="138"/>
      <c r="CI83" s="138"/>
      <c r="CJ83" s="138"/>
      <c r="CK83" s="138"/>
      <c r="CL83" s="138"/>
      <c r="CM83" s="138"/>
      <c r="CN83" s="138"/>
      <c r="CO83" s="138"/>
      <c r="CP83" s="138"/>
      <c r="CQ83" s="138"/>
      <c r="CR83" s="138"/>
      <c r="CS83" s="138"/>
      <c r="CT83" s="138"/>
      <c r="CU83" s="138"/>
      <c r="CV83" s="138"/>
      <c r="CW83" s="138"/>
      <c r="CX83" s="138"/>
      <c r="CY83" s="138"/>
      <c r="CZ83" s="138"/>
      <c r="DA83" s="138"/>
      <c r="DB83" s="138"/>
      <c r="DC83" s="138"/>
      <c r="DD83" s="138"/>
      <c r="DE83" s="138"/>
      <c r="DF83" s="138"/>
      <c r="DG83" s="138"/>
      <c r="DH83" s="138"/>
      <c r="DI83" s="138"/>
      <c r="DJ83" s="138"/>
      <c r="DK83" s="138"/>
      <c r="DL83" s="138"/>
      <c r="DM83" s="138"/>
      <c r="DN83" s="138"/>
      <c r="DO83" s="138"/>
      <c r="DP83" s="138"/>
      <c r="DQ83" s="138"/>
      <c r="DR83" s="138"/>
      <c r="DS83" s="138"/>
      <c r="DT83" s="138"/>
      <c r="DU83" s="138"/>
      <c r="DV83" s="138"/>
      <c r="DW83" s="138"/>
      <c r="DX83" s="138"/>
      <c r="DY83" s="138"/>
      <c r="DZ83" s="138"/>
      <c r="EA83" s="138"/>
      <c r="EB83" s="138"/>
      <c r="EC83" s="138"/>
      <c r="ED83" s="138"/>
      <c r="EE83" s="138"/>
      <c r="EF83" s="138"/>
      <c r="EG83" s="138"/>
      <c r="EH83" s="138"/>
      <c r="EI83" s="138"/>
      <c r="EJ83" s="138"/>
      <c r="EK83" s="138"/>
      <c r="EL83" s="138"/>
      <c r="EM83" s="138"/>
      <c r="EN83" s="138"/>
      <c r="EO83" s="138"/>
      <c r="EP83" s="138"/>
      <c r="EQ83" s="138"/>
      <c r="ER83" s="138"/>
      <c r="ES83" s="138"/>
      <c r="ET83" s="138"/>
      <c r="EU83" s="138"/>
      <c r="EV83" s="138"/>
      <c r="EW83" s="138"/>
      <c r="EX83" s="138"/>
      <c r="EY83" s="138"/>
      <c r="EZ83" s="138"/>
      <c r="FA83" s="138"/>
      <c r="FB83" s="138"/>
      <c r="FC83" s="138"/>
      <c r="FD83" s="138"/>
      <c r="FE83" s="138"/>
      <c r="FF83" s="138"/>
      <c r="FG83" s="138"/>
      <c r="FH83" s="138"/>
      <c r="FI83" s="138"/>
      <c r="FJ83" s="138"/>
      <c r="FK83" s="138"/>
      <c r="FL83" s="138"/>
      <c r="FM83" s="138"/>
      <c r="FN83" s="138"/>
      <c r="FO83" s="138"/>
      <c r="FP83" s="138"/>
      <c r="FQ83" s="138"/>
      <c r="FR83" s="138"/>
      <c r="FS83" s="138"/>
      <c r="FT83" s="138"/>
      <c r="FU83" s="138"/>
      <c r="FV83" s="138"/>
      <c r="FW83" s="138"/>
      <c r="FX83" s="138"/>
      <c r="FY83" s="138"/>
      <c r="FZ83" s="138"/>
      <c r="GA83" s="138"/>
      <c r="GB83" s="138"/>
    </row>
    <row r="84" spans="1:184" x14ac:dyDescent="0.2">
      <c r="A84" s="130">
        <f t="shared" si="2"/>
        <v>1401</v>
      </c>
      <c r="B84" s="140" t="s">
        <v>2026</v>
      </c>
      <c r="C84" s="146">
        <v>39</v>
      </c>
      <c r="D84" s="147">
        <v>26</v>
      </c>
      <c r="E84" s="148">
        <v>0.39</v>
      </c>
      <c r="F84" s="146">
        <v>39</v>
      </c>
      <c r="H84" s="149" t="s">
        <v>1545</v>
      </c>
      <c r="J84" s="147">
        <v>7.1999998092651367</v>
      </c>
      <c r="K84" s="148">
        <v>0.38</v>
      </c>
      <c r="L84" s="146">
        <v>39</v>
      </c>
      <c r="N84" s="149" t="s">
        <v>1545</v>
      </c>
      <c r="P84" s="147">
        <v>5.6999998092651367</v>
      </c>
      <c r="Q84" s="148">
        <v>0.38</v>
      </c>
      <c r="R84" s="146">
        <v>39</v>
      </c>
      <c r="T84" s="149" t="s">
        <v>1545</v>
      </c>
      <c r="V84" s="147">
        <v>2.4000000953674316</v>
      </c>
      <c r="W84" s="148">
        <v>0.31</v>
      </c>
      <c r="X84" s="146">
        <v>37</v>
      </c>
      <c r="Y84" s="146">
        <v>2</v>
      </c>
      <c r="Z84" s="149" t="s">
        <v>2334</v>
      </c>
      <c r="AA84" s="149" t="s">
        <v>2335</v>
      </c>
      <c r="AB84" s="147">
        <v>10.600000381469727</v>
      </c>
      <c r="AC84" s="148">
        <v>0.44</v>
      </c>
      <c r="AD84" s="146">
        <v>38</v>
      </c>
      <c r="AE84" s="146">
        <v>1</v>
      </c>
      <c r="AF84" s="149" t="s">
        <v>2040</v>
      </c>
      <c r="AG84" s="149" t="s">
        <v>2041</v>
      </c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  <c r="BV84" s="138"/>
      <c r="BW84" s="138"/>
      <c r="BX84" s="138"/>
      <c r="BY84" s="138"/>
      <c r="BZ84" s="138"/>
      <c r="CA84" s="138"/>
      <c r="CB84" s="138"/>
      <c r="CC84" s="138"/>
      <c r="CD84" s="138"/>
      <c r="CE84" s="138"/>
      <c r="CF84" s="138"/>
      <c r="CG84" s="138"/>
      <c r="CH84" s="138"/>
      <c r="CI84" s="138"/>
      <c r="CJ84" s="138"/>
      <c r="CK84" s="138"/>
      <c r="CL84" s="138"/>
      <c r="CM84" s="138"/>
      <c r="CN84" s="138"/>
      <c r="CO84" s="138"/>
      <c r="CP84" s="138"/>
      <c r="CQ84" s="138"/>
      <c r="CR84" s="138"/>
      <c r="CS84" s="138"/>
      <c r="CT84" s="138"/>
      <c r="CU84" s="138"/>
      <c r="CV84" s="138"/>
      <c r="CW84" s="138"/>
      <c r="CX84" s="138"/>
      <c r="CY84" s="138"/>
      <c r="CZ84" s="138"/>
      <c r="DA84" s="138"/>
      <c r="DB84" s="138"/>
      <c r="DC84" s="138"/>
      <c r="DD84" s="138"/>
      <c r="DE84" s="138"/>
      <c r="DF84" s="138"/>
      <c r="DG84" s="138"/>
      <c r="DH84" s="138"/>
      <c r="DI84" s="138"/>
      <c r="DJ84" s="138"/>
      <c r="DK84" s="138"/>
      <c r="DL84" s="138"/>
      <c r="DM84" s="138"/>
      <c r="DN84" s="138"/>
      <c r="DO84" s="138"/>
      <c r="DP84" s="138"/>
      <c r="DQ84" s="138"/>
      <c r="DR84" s="138"/>
      <c r="DS84" s="138"/>
      <c r="DT84" s="138"/>
      <c r="DU84" s="138"/>
      <c r="DV84" s="138"/>
      <c r="DW84" s="138"/>
      <c r="DX84" s="138"/>
      <c r="DY84" s="138"/>
      <c r="DZ84" s="138"/>
      <c r="EA84" s="138"/>
      <c r="EB84" s="138"/>
      <c r="EC84" s="138"/>
      <c r="ED84" s="138"/>
      <c r="EE84" s="138"/>
      <c r="EF84" s="138"/>
      <c r="EG84" s="138"/>
      <c r="EH84" s="138"/>
      <c r="EI84" s="138"/>
      <c r="EJ84" s="138"/>
      <c r="EK84" s="138"/>
      <c r="EL84" s="138"/>
      <c r="EM84" s="138"/>
      <c r="EN84" s="138"/>
      <c r="EO84" s="138"/>
      <c r="EP84" s="138"/>
      <c r="EQ84" s="138"/>
      <c r="ER84" s="138"/>
      <c r="ES84" s="138"/>
      <c r="ET84" s="138"/>
      <c r="EU84" s="138"/>
      <c r="EV84" s="138"/>
      <c r="EW84" s="138"/>
      <c r="EX84" s="138"/>
      <c r="EY84" s="138"/>
      <c r="EZ84" s="138"/>
      <c r="FA84" s="138"/>
      <c r="FB84" s="138"/>
      <c r="FC84" s="138"/>
      <c r="FD84" s="138"/>
      <c r="FE84" s="138"/>
      <c r="FF84" s="138"/>
      <c r="FG84" s="138"/>
      <c r="FH84" s="138"/>
      <c r="FI84" s="138"/>
      <c r="FJ84" s="138"/>
      <c r="FK84" s="138"/>
      <c r="FL84" s="138"/>
      <c r="FM84" s="138"/>
      <c r="FN84" s="138"/>
      <c r="FO84" s="138"/>
      <c r="FP84" s="138"/>
      <c r="FQ84" s="138"/>
      <c r="FR84" s="138"/>
      <c r="FS84" s="138"/>
      <c r="FT84" s="138"/>
      <c r="FU84" s="138"/>
      <c r="FV84" s="138"/>
      <c r="FW84" s="138"/>
      <c r="FX84" s="138"/>
      <c r="FY84" s="138"/>
      <c r="FZ84" s="138"/>
      <c r="GA84" s="138"/>
      <c r="GB84" s="138"/>
    </row>
    <row r="85" spans="1:184" x14ac:dyDescent="0.2">
      <c r="A85" s="130">
        <f t="shared" si="2"/>
        <v>1441</v>
      </c>
      <c r="B85" s="150" t="s">
        <v>2027</v>
      </c>
      <c r="C85" s="151">
        <v>57</v>
      </c>
      <c r="D85" s="152">
        <v>27.200000762939453</v>
      </c>
      <c r="E85" s="153">
        <v>0.41</v>
      </c>
      <c r="F85" s="151">
        <v>57</v>
      </c>
      <c r="H85" s="154" t="s">
        <v>1545</v>
      </c>
      <c r="J85" s="152">
        <v>7.4000000953674316</v>
      </c>
      <c r="K85" s="153">
        <v>0.39</v>
      </c>
      <c r="L85" s="151">
        <v>57</v>
      </c>
      <c r="N85" s="154" t="s">
        <v>1545</v>
      </c>
      <c r="P85" s="152">
        <v>5.8000001907348633</v>
      </c>
      <c r="Q85" s="153">
        <v>0.39</v>
      </c>
      <c r="R85" s="151">
        <v>55</v>
      </c>
      <c r="S85" s="151">
        <v>2</v>
      </c>
      <c r="T85" s="154" t="s">
        <v>2430</v>
      </c>
      <c r="U85" s="154" t="s">
        <v>2431</v>
      </c>
      <c r="V85" s="152">
        <v>2.5999999046325684</v>
      </c>
      <c r="W85" s="153">
        <v>0.32</v>
      </c>
      <c r="X85" s="151">
        <v>56</v>
      </c>
      <c r="Y85" s="151">
        <v>1</v>
      </c>
      <c r="Z85" s="154" t="s">
        <v>2472</v>
      </c>
      <c r="AA85" s="154" t="s">
        <v>2473</v>
      </c>
      <c r="AB85" s="152">
        <v>11.399999618530273</v>
      </c>
      <c r="AC85" s="153">
        <v>0.48</v>
      </c>
      <c r="AD85" s="151">
        <v>50</v>
      </c>
      <c r="AE85" s="151">
        <v>7</v>
      </c>
      <c r="AF85" s="154" t="s">
        <v>1809</v>
      </c>
      <c r="AG85" s="154" t="s">
        <v>1810</v>
      </c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  <c r="BV85" s="138"/>
      <c r="BW85" s="138"/>
      <c r="BX85" s="138"/>
      <c r="BY85" s="138"/>
      <c r="BZ85" s="138"/>
      <c r="CA85" s="138"/>
      <c r="CB85" s="138"/>
      <c r="CC85" s="138"/>
      <c r="CD85" s="138"/>
      <c r="CE85" s="138"/>
      <c r="CF85" s="138"/>
      <c r="CG85" s="138"/>
      <c r="CH85" s="138"/>
      <c r="CI85" s="138"/>
      <c r="CJ85" s="138"/>
      <c r="CK85" s="138"/>
      <c r="CL85" s="138"/>
      <c r="CM85" s="138"/>
      <c r="CN85" s="138"/>
      <c r="CO85" s="138"/>
      <c r="CP85" s="138"/>
      <c r="CQ85" s="138"/>
      <c r="CR85" s="138"/>
      <c r="CS85" s="138"/>
      <c r="CT85" s="138"/>
      <c r="CU85" s="138"/>
      <c r="CV85" s="138"/>
      <c r="CW85" s="138"/>
      <c r="CX85" s="138"/>
      <c r="CY85" s="138"/>
      <c r="CZ85" s="138"/>
      <c r="DA85" s="138"/>
      <c r="DB85" s="138"/>
      <c r="DC85" s="138"/>
      <c r="DD85" s="138"/>
      <c r="DE85" s="138"/>
      <c r="DF85" s="138"/>
      <c r="DG85" s="138"/>
      <c r="DH85" s="138"/>
      <c r="DI85" s="138"/>
      <c r="DJ85" s="138"/>
      <c r="DK85" s="138"/>
      <c r="DL85" s="138"/>
      <c r="DM85" s="138"/>
      <c r="DN85" s="138"/>
      <c r="DO85" s="138"/>
      <c r="DP85" s="138"/>
      <c r="DQ85" s="138"/>
      <c r="DR85" s="138"/>
      <c r="DS85" s="138"/>
      <c r="DT85" s="138"/>
      <c r="DU85" s="138"/>
      <c r="DV85" s="138"/>
      <c r="DW85" s="138"/>
      <c r="DX85" s="138"/>
      <c r="DY85" s="138"/>
      <c r="DZ85" s="138"/>
      <c r="EA85" s="138"/>
      <c r="EB85" s="138"/>
      <c r="EC85" s="138"/>
      <c r="ED85" s="138"/>
      <c r="EE85" s="138"/>
      <c r="EF85" s="138"/>
      <c r="EG85" s="138"/>
      <c r="EH85" s="138"/>
      <c r="EI85" s="138"/>
      <c r="EJ85" s="138"/>
      <c r="EK85" s="138"/>
      <c r="EL85" s="138"/>
      <c r="EM85" s="138"/>
      <c r="EN85" s="138"/>
      <c r="EO85" s="138"/>
      <c r="EP85" s="138"/>
      <c r="EQ85" s="138"/>
      <c r="ER85" s="138"/>
      <c r="ES85" s="138"/>
      <c r="ET85" s="138"/>
      <c r="EU85" s="138"/>
      <c r="EV85" s="138"/>
      <c r="EW85" s="138"/>
      <c r="EX85" s="138"/>
      <c r="EY85" s="138"/>
      <c r="EZ85" s="138"/>
      <c r="FA85" s="138"/>
      <c r="FB85" s="138"/>
      <c r="FC85" s="138"/>
      <c r="FD85" s="138"/>
      <c r="FE85" s="138"/>
      <c r="FF85" s="138"/>
      <c r="FG85" s="138"/>
      <c r="FH85" s="138"/>
      <c r="FI85" s="138"/>
      <c r="FJ85" s="138"/>
      <c r="FK85" s="138"/>
      <c r="FL85" s="138"/>
      <c r="FM85" s="138"/>
      <c r="FN85" s="138"/>
      <c r="FO85" s="138"/>
      <c r="FP85" s="138"/>
      <c r="FQ85" s="138"/>
      <c r="FR85" s="138"/>
      <c r="FS85" s="138"/>
      <c r="FT85" s="138"/>
      <c r="FU85" s="138"/>
      <c r="FV85" s="138"/>
      <c r="FW85" s="138"/>
      <c r="FX85" s="138"/>
      <c r="FY85" s="138"/>
      <c r="FZ85" s="138"/>
      <c r="GA85" s="138"/>
      <c r="GB85" s="138"/>
    </row>
    <row r="86" spans="1:184" x14ac:dyDescent="0.2">
      <c r="A86" s="130">
        <f t="shared" si="2"/>
        <v>1481</v>
      </c>
      <c r="B86" s="140" t="s">
        <v>2028</v>
      </c>
      <c r="C86" s="146">
        <v>128</v>
      </c>
      <c r="D86" s="147">
        <v>31.299999237060547</v>
      </c>
      <c r="E86" s="148">
        <v>0.47</v>
      </c>
      <c r="F86" s="146">
        <v>125</v>
      </c>
      <c r="G86" s="146">
        <v>3</v>
      </c>
      <c r="H86" s="149" t="s">
        <v>2082</v>
      </c>
      <c r="I86" s="149" t="s">
        <v>2083</v>
      </c>
      <c r="J86" s="147">
        <v>8.6000003814697266</v>
      </c>
      <c r="K86" s="148">
        <v>0.45</v>
      </c>
      <c r="L86" s="146">
        <v>125</v>
      </c>
      <c r="M86" s="146">
        <v>3</v>
      </c>
      <c r="N86" s="149" t="s">
        <v>2082</v>
      </c>
      <c r="O86" s="149" t="s">
        <v>2083</v>
      </c>
      <c r="P86" s="147">
        <v>7</v>
      </c>
      <c r="Q86" s="148">
        <v>0.47</v>
      </c>
      <c r="R86" s="146">
        <v>119</v>
      </c>
      <c r="S86" s="146">
        <v>9</v>
      </c>
      <c r="T86" s="149" t="s">
        <v>3344</v>
      </c>
      <c r="U86" s="149" t="s">
        <v>3345</v>
      </c>
      <c r="V86" s="147">
        <v>2.9000000953674316</v>
      </c>
      <c r="W86" s="148">
        <v>0.37</v>
      </c>
      <c r="X86" s="146">
        <v>120</v>
      </c>
      <c r="Y86" s="146">
        <v>8</v>
      </c>
      <c r="Z86" s="149" t="s">
        <v>2003</v>
      </c>
      <c r="AA86" s="149" t="s">
        <v>2004</v>
      </c>
      <c r="AB86" s="147">
        <v>12.800000190734863</v>
      </c>
      <c r="AC86" s="148">
        <v>0.53</v>
      </c>
      <c r="AD86" s="146">
        <v>104</v>
      </c>
      <c r="AE86" s="146">
        <v>24</v>
      </c>
      <c r="AF86" s="149" t="s">
        <v>2005</v>
      </c>
      <c r="AG86" s="149" t="s">
        <v>2006</v>
      </c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  <c r="BV86" s="138"/>
      <c r="BW86" s="138"/>
      <c r="BX86" s="138"/>
      <c r="BY86" s="138"/>
      <c r="BZ86" s="138"/>
      <c r="CA86" s="138"/>
      <c r="CB86" s="138"/>
      <c r="CC86" s="138"/>
      <c r="CD86" s="138"/>
      <c r="CE86" s="138"/>
      <c r="CF86" s="138"/>
      <c r="CG86" s="138"/>
      <c r="CH86" s="138"/>
      <c r="CI86" s="138"/>
      <c r="CJ86" s="138"/>
      <c r="CK86" s="138"/>
      <c r="CL86" s="138"/>
      <c r="CM86" s="138"/>
      <c r="CN86" s="138"/>
      <c r="CO86" s="138"/>
      <c r="CP86" s="138"/>
      <c r="CQ86" s="138"/>
      <c r="CR86" s="138"/>
      <c r="CS86" s="138"/>
      <c r="CT86" s="138"/>
      <c r="CU86" s="138"/>
      <c r="CV86" s="138"/>
      <c r="CW86" s="138"/>
      <c r="CX86" s="138"/>
      <c r="CY86" s="138"/>
      <c r="CZ86" s="138"/>
      <c r="DA86" s="138"/>
      <c r="DB86" s="138"/>
      <c r="DC86" s="138"/>
      <c r="DD86" s="138"/>
      <c r="DE86" s="138"/>
      <c r="DF86" s="138"/>
      <c r="DG86" s="138"/>
      <c r="DH86" s="138"/>
      <c r="DI86" s="138"/>
      <c r="DJ86" s="138"/>
      <c r="DK86" s="138"/>
      <c r="DL86" s="138"/>
      <c r="DM86" s="138"/>
      <c r="DN86" s="138"/>
      <c r="DO86" s="138"/>
      <c r="DP86" s="138"/>
      <c r="DQ86" s="138"/>
      <c r="DR86" s="138"/>
      <c r="DS86" s="138"/>
      <c r="DT86" s="138"/>
      <c r="DU86" s="138"/>
      <c r="DV86" s="138"/>
      <c r="DW86" s="138"/>
      <c r="DX86" s="138"/>
      <c r="DY86" s="138"/>
      <c r="DZ86" s="138"/>
      <c r="EA86" s="138"/>
      <c r="EB86" s="138"/>
      <c r="EC86" s="138"/>
      <c r="ED86" s="138"/>
      <c r="EE86" s="138"/>
      <c r="EF86" s="138"/>
      <c r="EG86" s="138"/>
      <c r="EH86" s="138"/>
      <c r="EI86" s="138"/>
      <c r="EJ86" s="138"/>
      <c r="EK86" s="138"/>
      <c r="EL86" s="138"/>
      <c r="EM86" s="138"/>
      <c r="EN86" s="138"/>
      <c r="EO86" s="138"/>
      <c r="EP86" s="138"/>
      <c r="EQ86" s="138"/>
      <c r="ER86" s="138"/>
      <c r="ES86" s="138"/>
      <c r="ET86" s="138"/>
      <c r="EU86" s="138"/>
      <c r="EV86" s="138"/>
      <c r="EW86" s="138"/>
      <c r="EX86" s="138"/>
      <c r="EY86" s="138"/>
      <c r="EZ86" s="138"/>
      <c r="FA86" s="138"/>
      <c r="FB86" s="138"/>
      <c r="FC86" s="138"/>
      <c r="FD86" s="138"/>
      <c r="FE86" s="138"/>
      <c r="FF86" s="138"/>
      <c r="FG86" s="138"/>
      <c r="FH86" s="138"/>
      <c r="FI86" s="138"/>
      <c r="FJ86" s="138"/>
      <c r="FK86" s="138"/>
      <c r="FL86" s="138"/>
      <c r="FM86" s="138"/>
      <c r="FN86" s="138"/>
      <c r="FO86" s="138"/>
      <c r="FP86" s="138"/>
      <c r="FQ86" s="138"/>
      <c r="FR86" s="138"/>
      <c r="FS86" s="138"/>
      <c r="FT86" s="138"/>
      <c r="FU86" s="138"/>
      <c r="FV86" s="138"/>
      <c r="FW86" s="138"/>
      <c r="FX86" s="138"/>
      <c r="FY86" s="138"/>
      <c r="FZ86" s="138"/>
      <c r="GA86" s="138"/>
      <c r="GB86" s="138"/>
    </row>
    <row r="87" spans="1:184" x14ac:dyDescent="0.2">
      <c r="A87" s="130">
        <f t="shared" si="2"/>
        <v>1521</v>
      </c>
      <c r="B87" s="150" t="s">
        <v>2037</v>
      </c>
      <c r="C87" s="151">
        <v>72</v>
      </c>
      <c r="D87" s="152">
        <v>29</v>
      </c>
      <c r="E87" s="153">
        <v>0.44</v>
      </c>
      <c r="F87" s="151">
        <v>70</v>
      </c>
      <c r="G87" s="151">
        <v>2</v>
      </c>
      <c r="H87" s="154" t="s">
        <v>1771</v>
      </c>
      <c r="I87" s="154" t="s">
        <v>1772</v>
      </c>
      <c r="J87" s="152">
        <v>7.8000001907348633</v>
      </c>
      <c r="K87" s="153">
        <v>0.41</v>
      </c>
      <c r="L87" s="151">
        <v>70</v>
      </c>
      <c r="M87" s="151">
        <v>2</v>
      </c>
      <c r="N87" s="154" t="s">
        <v>1771</v>
      </c>
      <c r="O87" s="154" t="s">
        <v>1772</v>
      </c>
      <c r="P87" s="152">
        <v>6.5</v>
      </c>
      <c r="Q87" s="153">
        <v>0.43</v>
      </c>
      <c r="R87" s="151">
        <v>66</v>
      </c>
      <c r="S87" s="151">
        <v>6</v>
      </c>
      <c r="T87" s="154" t="s">
        <v>1736</v>
      </c>
      <c r="U87" s="154" t="s">
        <v>1737</v>
      </c>
      <c r="V87" s="152">
        <v>3.0999999046325684</v>
      </c>
      <c r="W87" s="153">
        <v>0.39</v>
      </c>
      <c r="X87" s="151">
        <v>68</v>
      </c>
      <c r="Y87" s="151">
        <v>4</v>
      </c>
      <c r="Z87" s="154" t="s">
        <v>1649</v>
      </c>
      <c r="AA87" s="154" t="s">
        <v>1650</v>
      </c>
      <c r="AB87" s="152">
        <v>11.5</v>
      </c>
      <c r="AC87" s="153">
        <v>0.48</v>
      </c>
      <c r="AD87" s="151">
        <v>62</v>
      </c>
      <c r="AE87" s="151">
        <v>10</v>
      </c>
      <c r="AF87" s="154" t="s">
        <v>3743</v>
      </c>
      <c r="AG87" s="154" t="s">
        <v>3744</v>
      </c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8"/>
      <c r="CR87" s="138"/>
      <c r="CS87" s="138"/>
      <c r="CT87" s="138"/>
      <c r="CU87" s="138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38"/>
      <c r="DH87" s="138"/>
      <c r="DI87" s="138"/>
      <c r="DJ87" s="138"/>
      <c r="DK87" s="138"/>
      <c r="DL87" s="138"/>
      <c r="DM87" s="138"/>
      <c r="DN87" s="138"/>
      <c r="DO87" s="138"/>
      <c r="DP87" s="138"/>
      <c r="DQ87" s="138"/>
      <c r="DR87" s="138"/>
      <c r="DS87" s="138"/>
      <c r="DT87" s="138"/>
      <c r="DU87" s="138"/>
      <c r="DV87" s="138"/>
      <c r="DW87" s="138"/>
      <c r="DX87" s="138"/>
      <c r="DY87" s="138"/>
      <c r="DZ87" s="138"/>
      <c r="EA87" s="138"/>
      <c r="EB87" s="138"/>
      <c r="EC87" s="138"/>
      <c r="ED87" s="138"/>
      <c r="EE87" s="138"/>
      <c r="EF87" s="138"/>
      <c r="EG87" s="138"/>
      <c r="EH87" s="138"/>
      <c r="EI87" s="138"/>
      <c r="EJ87" s="138"/>
      <c r="EK87" s="138"/>
      <c r="EL87" s="138"/>
      <c r="EM87" s="138"/>
      <c r="EN87" s="138"/>
      <c r="EO87" s="138"/>
      <c r="EP87" s="138"/>
      <c r="EQ87" s="138"/>
      <c r="ER87" s="138"/>
      <c r="ES87" s="138"/>
      <c r="ET87" s="138"/>
      <c r="EU87" s="138"/>
      <c r="EV87" s="138"/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138"/>
      <c r="GA87" s="138"/>
      <c r="GB87" s="138"/>
    </row>
    <row r="88" spans="1:184" x14ac:dyDescent="0.2">
      <c r="A88" s="130">
        <f t="shared" si="2"/>
        <v>1561</v>
      </c>
      <c r="B88" s="140" t="s">
        <v>2042</v>
      </c>
      <c r="C88" s="146">
        <v>58</v>
      </c>
      <c r="D88" s="147">
        <v>22.700000762939453</v>
      </c>
      <c r="E88" s="148">
        <v>0.34</v>
      </c>
      <c r="F88" s="146">
        <v>58</v>
      </c>
      <c r="H88" s="149" t="s">
        <v>1545</v>
      </c>
      <c r="J88" s="147">
        <v>6.5999999046325684</v>
      </c>
      <c r="K88" s="148">
        <v>0.35</v>
      </c>
      <c r="L88" s="146">
        <v>58</v>
      </c>
      <c r="N88" s="149" t="s">
        <v>1545</v>
      </c>
      <c r="P88" s="147">
        <v>4.9000000953674316</v>
      </c>
      <c r="Q88" s="148">
        <v>0.32</v>
      </c>
      <c r="R88" s="146">
        <v>58</v>
      </c>
      <c r="T88" s="149" t="s">
        <v>1545</v>
      </c>
      <c r="V88" s="147">
        <v>2.4000000953674316</v>
      </c>
      <c r="W88" s="148">
        <v>0.3</v>
      </c>
      <c r="X88" s="146">
        <v>57</v>
      </c>
      <c r="Y88" s="146">
        <v>1</v>
      </c>
      <c r="Z88" s="149" t="s">
        <v>2608</v>
      </c>
      <c r="AA88" s="149" t="s">
        <v>2609</v>
      </c>
      <c r="AB88" s="147">
        <v>8.8000001907348633</v>
      </c>
      <c r="AC88" s="148">
        <v>0.37</v>
      </c>
      <c r="AD88" s="146">
        <v>58</v>
      </c>
      <c r="AF88" s="149" t="s">
        <v>1545</v>
      </c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/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8"/>
      <c r="CE88" s="138"/>
      <c r="CF88" s="138"/>
      <c r="CG88" s="138"/>
      <c r="CH88" s="138"/>
      <c r="CI88" s="138"/>
      <c r="CJ88" s="138"/>
      <c r="CK88" s="138"/>
      <c r="CL88" s="138"/>
      <c r="CM88" s="138"/>
      <c r="CN88" s="138"/>
      <c r="CO88" s="138"/>
      <c r="CP88" s="138"/>
      <c r="CQ88" s="138"/>
      <c r="CR88" s="138"/>
      <c r="CS88" s="138"/>
      <c r="CT88" s="138"/>
      <c r="CU88" s="138"/>
      <c r="CV88" s="138"/>
      <c r="CW88" s="138"/>
      <c r="CX88" s="138"/>
      <c r="CY88" s="138"/>
      <c r="CZ88" s="138"/>
      <c r="DA88" s="138"/>
      <c r="DB88" s="138"/>
      <c r="DC88" s="138"/>
      <c r="DD88" s="138"/>
      <c r="DE88" s="138"/>
      <c r="DF88" s="138"/>
      <c r="DG88" s="138"/>
      <c r="DH88" s="138"/>
      <c r="DI88" s="138"/>
      <c r="DJ88" s="138"/>
      <c r="DK88" s="138"/>
      <c r="DL88" s="138"/>
      <c r="DM88" s="138"/>
      <c r="DN88" s="138"/>
      <c r="DO88" s="138"/>
      <c r="DP88" s="138"/>
      <c r="DQ88" s="138"/>
      <c r="DR88" s="138"/>
      <c r="DS88" s="138"/>
      <c r="DT88" s="138"/>
      <c r="DU88" s="138"/>
      <c r="DV88" s="138"/>
      <c r="DW88" s="138"/>
      <c r="DX88" s="138"/>
      <c r="DY88" s="138"/>
      <c r="DZ88" s="138"/>
      <c r="EA88" s="138"/>
      <c r="EB88" s="138"/>
      <c r="EC88" s="138"/>
      <c r="ED88" s="138"/>
      <c r="EE88" s="138"/>
      <c r="EF88" s="138"/>
      <c r="EG88" s="138"/>
      <c r="EH88" s="138"/>
      <c r="EI88" s="138"/>
      <c r="EJ88" s="138"/>
      <c r="EK88" s="138"/>
      <c r="EL88" s="138"/>
      <c r="EM88" s="138"/>
      <c r="EN88" s="138"/>
      <c r="EO88" s="138"/>
      <c r="EP88" s="138"/>
      <c r="EQ88" s="138"/>
      <c r="ER88" s="138"/>
      <c r="ES88" s="138"/>
      <c r="ET88" s="138"/>
      <c r="EU88" s="138"/>
      <c r="EV88" s="138"/>
      <c r="EW88" s="138"/>
      <c r="EX88" s="138"/>
      <c r="EY88" s="138"/>
      <c r="EZ88" s="138"/>
      <c r="FA88" s="138"/>
      <c r="FB88" s="138"/>
      <c r="FC88" s="138"/>
      <c r="FD88" s="138"/>
      <c r="FE88" s="138"/>
      <c r="FF88" s="138"/>
      <c r="FG88" s="138"/>
      <c r="FH88" s="138"/>
      <c r="FI88" s="138"/>
      <c r="FJ88" s="138"/>
      <c r="FK88" s="138"/>
      <c r="FL88" s="138"/>
      <c r="FM88" s="138"/>
      <c r="FN88" s="138"/>
      <c r="FO88" s="138"/>
      <c r="FP88" s="138"/>
      <c r="FQ88" s="138"/>
      <c r="FR88" s="138"/>
      <c r="FS88" s="138"/>
      <c r="FT88" s="138"/>
      <c r="FU88" s="138"/>
      <c r="FV88" s="138"/>
      <c r="FW88" s="138"/>
      <c r="FX88" s="138"/>
      <c r="FY88" s="138"/>
      <c r="FZ88" s="138"/>
      <c r="GA88" s="138"/>
      <c r="GB88" s="138"/>
    </row>
    <row r="89" spans="1:184" x14ac:dyDescent="0.2">
      <c r="A89" s="130">
        <f t="shared" si="2"/>
        <v>1601</v>
      </c>
      <c r="B89" s="150" t="s">
        <v>2043</v>
      </c>
      <c r="C89" s="151">
        <v>45</v>
      </c>
      <c r="D89" s="152">
        <v>26.799999237060547</v>
      </c>
      <c r="E89" s="153">
        <v>0.4</v>
      </c>
      <c r="F89" s="151">
        <v>45</v>
      </c>
      <c r="H89" s="154" t="s">
        <v>1545</v>
      </c>
      <c r="J89" s="152">
        <v>7.5999999046325684</v>
      </c>
      <c r="K89" s="153">
        <v>0.4</v>
      </c>
      <c r="L89" s="151">
        <v>45</v>
      </c>
      <c r="N89" s="154" t="s">
        <v>1545</v>
      </c>
      <c r="P89" s="152">
        <v>5.9000000953674316</v>
      </c>
      <c r="Q89" s="153">
        <v>0.39</v>
      </c>
      <c r="R89" s="151">
        <v>42</v>
      </c>
      <c r="S89" s="151">
        <v>3</v>
      </c>
      <c r="T89" s="154" t="s">
        <v>1950</v>
      </c>
      <c r="U89" s="154" t="s">
        <v>1951</v>
      </c>
      <c r="V89" s="152">
        <v>2.2999999523162842</v>
      </c>
      <c r="W89" s="153">
        <v>0.28999999999999998</v>
      </c>
      <c r="X89" s="151">
        <v>44</v>
      </c>
      <c r="Y89" s="151">
        <v>1</v>
      </c>
      <c r="Z89" s="154" t="s">
        <v>2306</v>
      </c>
      <c r="AA89" s="154" t="s">
        <v>2307</v>
      </c>
      <c r="AB89" s="152">
        <v>11</v>
      </c>
      <c r="AC89" s="153">
        <v>0.46</v>
      </c>
      <c r="AD89" s="151">
        <v>42</v>
      </c>
      <c r="AE89" s="151">
        <v>3</v>
      </c>
      <c r="AF89" s="154" t="s">
        <v>1950</v>
      </c>
      <c r="AG89" s="154" t="s">
        <v>1951</v>
      </c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38"/>
      <c r="BS89" s="138"/>
      <c r="BT89" s="138"/>
      <c r="BU89" s="138"/>
      <c r="BV89" s="138"/>
      <c r="BW89" s="138"/>
      <c r="BX89" s="138"/>
      <c r="BY89" s="138"/>
      <c r="BZ89" s="138"/>
      <c r="CA89" s="138"/>
      <c r="CB89" s="138"/>
      <c r="CC89" s="138"/>
      <c r="CD89" s="138"/>
      <c r="CE89" s="138"/>
      <c r="CF89" s="138"/>
      <c r="CG89" s="138"/>
      <c r="CH89" s="138"/>
      <c r="CI89" s="138"/>
      <c r="CJ89" s="138"/>
      <c r="CK89" s="138"/>
      <c r="CL89" s="138"/>
      <c r="CM89" s="138"/>
      <c r="CN89" s="138"/>
      <c r="CO89" s="138"/>
      <c r="CP89" s="138"/>
      <c r="CQ89" s="138"/>
      <c r="CR89" s="138"/>
      <c r="CS89" s="138"/>
      <c r="CT89" s="138"/>
      <c r="CU89" s="138"/>
      <c r="CV89" s="138"/>
      <c r="CW89" s="138"/>
      <c r="CX89" s="138"/>
      <c r="CY89" s="138"/>
      <c r="CZ89" s="138"/>
      <c r="DA89" s="138"/>
      <c r="DB89" s="138"/>
      <c r="DC89" s="138"/>
      <c r="DD89" s="138"/>
      <c r="DE89" s="138"/>
      <c r="DF89" s="138"/>
      <c r="DG89" s="138"/>
      <c r="DH89" s="138"/>
      <c r="DI89" s="138"/>
      <c r="DJ89" s="138"/>
      <c r="DK89" s="138"/>
      <c r="DL89" s="138"/>
      <c r="DM89" s="138"/>
      <c r="DN89" s="138"/>
      <c r="DO89" s="138"/>
      <c r="DP89" s="138"/>
      <c r="DQ89" s="138"/>
      <c r="DR89" s="138"/>
      <c r="DS89" s="138"/>
      <c r="DT89" s="138"/>
      <c r="DU89" s="138"/>
      <c r="DV89" s="138"/>
      <c r="DW89" s="138"/>
      <c r="DX89" s="138"/>
      <c r="DY89" s="138"/>
      <c r="DZ89" s="138"/>
      <c r="EA89" s="138"/>
      <c r="EB89" s="138"/>
      <c r="EC89" s="138"/>
      <c r="ED89" s="138"/>
      <c r="EE89" s="138"/>
      <c r="EF89" s="138"/>
      <c r="EG89" s="138"/>
      <c r="EH89" s="138"/>
      <c r="EI89" s="138"/>
      <c r="EJ89" s="138"/>
      <c r="EK89" s="138"/>
      <c r="EL89" s="138"/>
      <c r="EM89" s="138"/>
      <c r="EN89" s="138"/>
      <c r="EO89" s="138"/>
      <c r="EP89" s="138"/>
      <c r="EQ89" s="138"/>
      <c r="ER89" s="138"/>
      <c r="ES89" s="138"/>
      <c r="ET89" s="138"/>
      <c r="EU89" s="138"/>
      <c r="EV89" s="138"/>
      <c r="EW89" s="138"/>
      <c r="EX89" s="138"/>
      <c r="EY89" s="138"/>
      <c r="EZ89" s="138"/>
      <c r="FA89" s="138"/>
      <c r="FB89" s="138"/>
      <c r="FC89" s="138"/>
      <c r="FD89" s="138"/>
      <c r="FE89" s="138"/>
      <c r="FF89" s="138"/>
      <c r="FG89" s="138"/>
      <c r="FH89" s="138"/>
      <c r="FI89" s="138"/>
      <c r="FJ89" s="138"/>
      <c r="FK89" s="138"/>
      <c r="FL89" s="138"/>
      <c r="FM89" s="138"/>
      <c r="FN89" s="138"/>
      <c r="FO89" s="138"/>
      <c r="FP89" s="138"/>
      <c r="FQ89" s="138"/>
      <c r="FR89" s="138"/>
      <c r="FS89" s="138"/>
      <c r="FT89" s="138"/>
      <c r="FU89" s="138"/>
      <c r="FV89" s="138"/>
      <c r="FW89" s="138"/>
      <c r="FX89" s="138"/>
      <c r="FY89" s="138"/>
      <c r="FZ89" s="138"/>
      <c r="GA89" s="138"/>
      <c r="GB89" s="138"/>
    </row>
    <row r="90" spans="1:184" x14ac:dyDescent="0.2">
      <c r="A90" s="130">
        <f t="shared" si="2"/>
        <v>1641</v>
      </c>
      <c r="B90" s="140" t="s">
        <v>2044</v>
      </c>
      <c r="C90" s="146">
        <v>72</v>
      </c>
      <c r="D90" s="147">
        <v>34.299999237060547</v>
      </c>
      <c r="E90" s="148">
        <v>0.52</v>
      </c>
      <c r="F90" s="146">
        <v>63</v>
      </c>
      <c r="G90" s="146">
        <v>9</v>
      </c>
      <c r="H90" s="149" t="s">
        <v>2234</v>
      </c>
      <c r="I90" s="149" t="s">
        <v>2235</v>
      </c>
      <c r="J90" s="147">
        <v>8.8000001907348633</v>
      </c>
      <c r="K90" s="148">
        <v>0.47</v>
      </c>
      <c r="L90" s="146">
        <v>65</v>
      </c>
      <c r="M90" s="146">
        <v>7</v>
      </c>
      <c r="N90" s="149" t="s">
        <v>3745</v>
      </c>
      <c r="O90" s="149" t="s">
        <v>3746</v>
      </c>
      <c r="P90" s="147">
        <v>8.1999998092651367</v>
      </c>
      <c r="Q90" s="148">
        <v>0.54</v>
      </c>
      <c r="R90" s="146">
        <v>54</v>
      </c>
      <c r="S90" s="146">
        <v>18</v>
      </c>
      <c r="T90" s="149" t="s">
        <v>1524</v>
      </c>
      <c r="U90" s="149" t="s">
        <v>1525</v>
      </c>
      <c r="V90" s="147">
        <v>3.4000000953674316</v>
      </c>
      <c r="W90" s="148">
        <v>0.43</v>
      </c>
      <c r="X90" s="146">
        <v>65</v>
      </c>
      <c r="Y90" s="146">
        <v>7</v>
      </c>
      <c r="Z90" s="149" t="s">
        <v>3745</v>
      </c>
      <c r="AA90" s="149" t="s">
        <v>3746</v>
      </c>
      <c r="AB90" s="147">
        <v>13.899999618530273</v>
      </c>
      <c r="AC90" s="148">
        <v>0.57999999999999996</v>
      </c>
      <c r="AD90" s="146">
        <v>49</v>
      </c>
      <c r="AE90" s="146">
        <v>23</v>
      </c>
      <c r="AF90" s="149" t="s">
        <v>3747</v>
      </c>
      <c r="AG90" s="149" t="s">
        <v>3748</v>
      </c>
      <c r="AV90" s="138"/>
      <c r="AW90" s="138"/>
      <c r="AX90" s="138"/>
      <c r="AY90" s="138"/>
      <c r="AZ90" s="138"/>
      <c r="BA90" s="138"/>
      <c r="BB90" s="138"/>
      <c r="BC90" s="138"/>
      <c r="BD90" s="138"/>
      <c r="BE90" s="138"/>
      <c r="BF90" s="138"/>
      <c r="BG90" s="138"/>
      <c r="BH90" s="138"/>
      <c r="BI90" s="138"/>
      <c r="BJ90" s="138"/>
      <c r="BK90" s="138"/>
      <c r="BL90" s="138"/>
      <c r="BM90" s="138"/>
      <c r="BN90" s="138"/>
      <c r="BO90" s="138"/>
      <c r="BP90" s="138"/>
      <c r="BQ90" s="138"/>
      <c r="BR90" s="138"/>
      <c r="BS90" s="138"/>
      <c r="BT90" s="138"/>
      <c r="BU90" s="138"/>
      <c r="BV90" s="138"/>
      <c r="BW90" s="138"/>
      <c r="BX90" s="138"/>
      <c r="BY90" s="138"/>
      <c r="BZ90" s="138"/>
      <c r="CA90" s="138"/>
      <c r="CB90" s="138"/>
      <c r="CC90" s="138"/>
      <c r="CD90" s="138"/>
      <c r="CE90" s="138"/>
      <c r="CF90" s="138"/>
      <c r="CG90" s="138"/>
      <c r="CH90" s="138"/>
      <c r="CI90" s="138"/>
      <c r="CJ90" s="138"/>
      <c r="CK90" s="138"/>
      <c r="CL90" s="138"/>
      <c r="CM90" s="138"/>
      <c r="CN90" s="138"/>
      <c r="CO90" s="138"/>
      <c r="CP90" s="138"/>
      <c r="CQ90" s="138"/>
      <c r="CR90" s="138"/>
      <c r="CS90" s="138"/>
      <c r="CT90" s="138"/>
      <c r="CU90" s="138"/>
      <c r="CV90" s="138"/>
      <c r="CW90" s="138"/>
      <c r="CX90" s="138"/>
      <c r="CY90" s="138"/>
      <c r="CZ90" s="138"/>
      <c r="DA90" s="138"/>
      <c r="DB90" s="138"/>
      <c r="DC90" s="138"/>
      <c r="DD90" s="138"/>
      <c r="DE90" s="138"/>
      <c r="DF90" s="138"/>
      <c r="DG90" s="138"/>
      <c r="DH90" s="138"/>
      <c r="DI90" s="138"/>
      <c r="DJ90" s="138"/>
      <c r="DK90" s="138"/>
      <c r="DL90" s="138"/>
      <c r="DM90" s="138"/>
      <c r="DN90" s="138"/>
      <c r="DO90" s="138"/>
      <c r="DP90" s="138"/>
      <c r="DQ90" s="138"/>
      <c r="DR90" s="138"/>
      <c r="DS90" s="138"/>
      <c r="DT90" s="138"/>
      <c r="DU90" s="138"/>
      <c r="DV90" s="138"/>
      <c r="DW90" s="138"/>
      <c r="DX90" s="138"/>
      <c r="DY90" s="138"/>
      <c r="DZ90" s="138"/>
      <c r="EA90" s="138"/>
      <c r="EB90" s="138"/>
      <c r="EC90" s="138"/>
      <c r="ED90" s="138"/>
      <c r="EE90" s="138"/>
      <c r="EF90" s="138"/>
      <c r="EG90" s="138"/>
      <c r="EH90" s="138"/>
      <c r="EI90" s="138"/>
      <c r="EJ90" s="138"/>
      <c r="EK90" s="138"/>
      <c r="EL90" s="138"/>
      <c r="EM90" s="138"/>
      <c r="EN90" s="138"/>
      <c r="EO90" s="138"/>
      <c r="EP90" s="138"/>
      <c r="EQ90" s="138"/>
      <c r="ER90" s="138"/>
      <c r="ES90" s="138"/>
      <c r="ET90" s="138"/>
      <c r="EU90" s="138"/>
      <c r="EV90" s="138"/>
      <c r="EW90" s="138"/>
      <c r="EX90" s="138"/>
      <c r="EY90" s="138"/>
      <c r="EZ90" s="138"/>
      <c r="FA90" s="138"/>
      <c r="FB90" s="138"/>
      <c r="FC90" s="138"/>
      <c r="FD90" s="138"/>
      <c r="FE90" s="138"/>
      <c r="FF90" s="138"/>
      <c r="FG90" s="138"/>
      <c r="FH90" s="138"/>
      <c r="FI90" s="138"/>
      <c r="FJ90" s="138"/>
      <c r="FK90" s="138"/>
      <c r="FL90" s="138"/>
      <c r="FM90" s="138"/>
      <c r="FN90" s="138"/>
      <c r="FO90" s="138"/>
      <c r="FP90" s="138"/>
      <c r="FQ90" s="138"/>
      <c r="FR90" s="138"/>
      <c r="FS90" s="138"/>
      <c r="FT90" s="138"/>
      <c r="FU90" s="138"/>
      <c r="FV90" s="138"/>
      <c r="FW90" s="138"/>
      <c r="FX90" s="138"/>
      <c r="FY90" s="138"/>
      <c r="FZ90" s="138"/>
      <c r="GA90" s="138"/>
      <c r="GB90" s="138"/>
    </row>
    <row r="91" spans="1:184" x14ac:dyDescent="0.2">
      <c r="A91" s="130">
        <f t="shared" si="2"/>
        <v>1681</v>
      </c>
      <c r="B91" s="150" t="s">
        <v>2049</v>
      </c>
      <c r="C91" s="151">
        <v>40</v>
      </c>
      <c r="D91" s="152">
        <v>32.900001525878906</v>
      </c>
      <c r="E91" s="153">
        <v>0.5</v>
      </c>
      <c r="F91" s="151">
        <v>37</v>
      </c>
      <c r="G91" s="151">
        <v>3</v>
      </c>
      <c r="H91" s="154" t="s">
        <v>2757</v>
      </c>
      <c r="I91" s="154" t="s">
        <v>2758</v>
      </c>
      <c r="J91" s="152">
        <v>8.5</v>
      </c>
      <c r="K91" s="153">
        <v>0.44</v>
      </c>
      <c r="L91" s="151">
        <v>39</v>
      </c>
      <c r="M91" s="151">
        <v>1</v>
      </c>
      <c r="N91" s="154" t="s">
        <v>2147</v>
      </c>
      <c r="O91" s="154" t="s">
        <v>2148</v>
      </c>
      <c r="P91" s="152">
        <v>7.5</v>
      </c>
      <c r="Q91" s="153">
        <v>0.5</v>
      </c>
      <c r="R91" s="151">
        <v>36</v>
      </c>
      <c r="S91" s="151">
        <v>4</v>
      </c>
      <c r="T91" s="154" t="s">
        <v>1755</v>
      </c>
      <c r="U91" s="154" t="s">
        <v>1756</v>
      </c>
      <c r="V91" s="152">
        <v>3.2000000476837158</v>
      </c>
      <c r="W91" s="153">
        <v>0.4</v>
      </c>
      <c r="X91" s="151">
        <v>37</v>
      </c>
      <c r="Y91" s="151">
        <v>3</v>
      </c>
      <c r="Z91" s="154" t="s">
        <v>2757</v>
      </c>
      <c r="AA91" s="154" t="s">
        <v>2758</v>
      </c>
      <c r="AB91" s="152">
        <v>13.699999809265137</v>
      </c>
      <c r="AC91" s="153">
        <v>0.56999999999999995</v>
      </c>
      <c r="AD91" s="151">
        <v>32</v>
      </c>
      <c r="AE91" s="151">
        <v>8</v>
      </c>
      <c r="AF91" s="154" t="s">
        <v>1986</v>
      </c>
      <c r="AG91" s="154" t="s">
        <v>1987</v>
      </c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  <c r="BT91" s="138"/>
      <c r="BU91" s="138"/>
      <c r="BV91" s="138"/>
      <c r="BW91" s="138"/>
      <c r="BX91" s="138"/>
      <c r="BY91" s="138"/>
      <c r="BZ91" s="138"/>
      <c r="CA91" s="138"/>
      <c r="CB91" s="138"/>
      <c r="CC91" s="138"/>
      <c r="CD91" s="138"/>
      <c r="CE91" s="138"/>
      <c r="CF91" s="138"/>
      <c r="CG91" s="138"/>
      <c r="CH91" s="138"/>
      <c r="CI91" s="138"/>
      <c r="CJ91" s="138"/>
      <c r="CK91" s="138"/>
      <c r="CL91" s="138"/>
      <c r="CM91" s="138"/>
      <c r="CN91" s="138"/>
      <c r="CO91" s="138"/>
      <c r="CP91" s="138"/>
      <c r="CQ91" s="138"/>
      <c r="CR91" s="138"/>
      <c r="CS91" s="138"/>
      <c r="CT91" s="138"/>
      <c r="CU91" s="138"/>
      <c r="CV91" s="138"/>
      <c r="CW91" s="138"/>
      <c r="CX91" s="138"/>
      <c r="CY91" s="138"/>
      <c r="CZ91" s="138"/>
      <c r="DA91" s="138"/>
      <c r="DB91" s="138"/>
      <c r="DC91" s="138"/>
      <c r="DD91" s="138"/>
      <c r="DE91" s="138"/>
      <c r="DF91" s="138"/>
      <c r="DG91" s="138"/>
      <c r="DH91" s="138"/>
      <c r="DI91" s="138"/>
      <c r="DJ91" s="138"/>
      <c r="DK91" s="138"/>
      <c r="DL91" s="138"/>
      <c r="DM91" s="138"/>
      <c r="DN91" s="138"/>
      <c r="DO91" s="138"/>
      <c r="DP91" s="138"/>
      <c r="DQ91" s="138"/>
      <c r="DR91" s="138"/>
      <c r="DS91" s="138"/>
      <c r="DT91" s="138"/>
      <c r="DU91" s="138"/>
      <c r="DV91" s="138"/>
      <c r="DW91" s="138"/>
      <c r="DX91" s="138"/>
      <c r="DY91" s="138"/>
      <c r="DZ91" s="138"/>
      <c r="EA91" s="138"/>
      <c r="EB91" s="138"/>
      <c r="EC91" s="138"/>
      <c r="ED91" s="138"/>
      <c r="EE91" s="138"/>
      <c r="EF91" s="138"/>
      <c r="EG91" s="138"/>
      <c r="EH91" s="138"/>
      <c r="EI91" s="138"/>
      <c r="EJ91" s="138"/>
      <c r="EK91" s="138"/>
      <c r="EL91" s="138"/>
      <c r="EM91" s="138"/>
      <c r="EN91" s="138"/>
      <c r="EO91" s="138"/>
      <c r="EP91" s="138"/>
      <c r="EQ91" s="138"/>
      <c r="ER91" s="138"/>
      <c r="ES91" s="138"/>
      <c r="ET91" s="138"/>
      <c r="EU91" s="138"/>
      <c r="EV91" s="138"/>
      <c r="EW91" s="138"/>
      <c r="EX91" s="138"/>
      <c r="EY91" s="138"/>
      <c r="EZ91" s="138"/>
      <c r="FA91" s="138"/>
      <c r="FB91" s="138"/>
      <c r="FC91" s="138"/>
      <c r="FD91" s="138"/>
      <c r="FE91" s="138"/>
      <c r="FF91" s="138"/>
      <c r="FG91" s="138"/>
      <c r="FH91" s="138"/>
      <c r="FI91" s="138"/>
      <c r="FJ91" s="138"/>
      <c r="FK91" s="138"/>
      <c r="FL91" s="138"/>
      <c r="FM91" s="138"/>
      <c r="FN91" s="138"/>
      <c r="FO91" s="138"/>
      <c r="FP91" s="138"/>
      <c r="FQ91" s="138"/>
      <c r="FR91" s="138"/>
      <c r="FS91" s="138"/>
      <c r="FT91" s="138"/>
      <c r="FU91" s="138"/>
      <c r="FV91" s="138"/>
      <c r="FW91" s="138"/>
      <c r="FX91" s="138"/>
      <c r="FY91" s="138"/>
      <c r="FZ91" s="138"/>
      <c r="GA91" s="138"/>
      <c r="GB91" s="138"/>
    </row>
    <row r="92" spans="1:184" x14ac:dyDescent="0.2">
      <c r="A92" s="130">
        <f t="shared" si="2"/>
        <v>1691</v>
      </c>
      <c r="B92" s="140" t="s">
        <v>2054</v>
      </c>
      <c r="C92" s="146">
        <v>108</v>
      </c>
      <c r="D92" s="147">
        <v>34.5</v>
      </c>
      <c r="E92" s="148">
        <v>0.52</v>
      </c>
      <c r="F92" s="146">
        <v>98</v>
      </c>
      <c r="G92" s="146">
        <v>10</v>
      </c>
      <c r="H92" s="149" t="s">
        <v>1991</v>
      </c>
      <c r="I92" s="149" t="s">
        <v>1992</v>
      </c>
      <c r="J92" s="147">
        <v>9.3999996185302734</v>
      </c>
      <c r="K92" s="148">
        <v>0.49</v>
      </c>
      <c r="L92" s="146">
        <v>102</v>
      </c>
      <c r="M92" s="146">
        <v>6</v>
      </c>
      <c r="N92" s="149" t="s">
        <v>1649</v>
      </c>
      <c r="O92" s="149" t="s">
        <v>1650</v>
      </c>
      <c r="P92" s="147">
        <v>8</v>
      </c>
      <c r="Q92" s="148">
        <v>0.53</v>
      </c>
      <c r="R92" s="146">
        <v>86</v>
      </c>
      <c r="S92" s="146">
        <v>22</v>
      </c>
      <c r="T92" s="149" t="s">
        <v>3615</v>
      </c>
      <c r="U92" s="149" t="s">
        <v>3616</v>
      </c>
      <c r="V92" s="147">
        <v>3.2999999523162842</v>
      </c>
      <c r="W92" s="148">
        <v>0.42</v>
      </c>
      <c r="X92" s="146">
        <v>101</v>
      </c>
      <c r="Y92" s="146">
        <v>7</v>
      </c>
      <c r="Z92" s="149" t="s">
        <v>3749</v>
      </c>
      <c r="AA92" s="149" t="s">
        <v>3750</v>
      </c>
      <c r="AB92" s="147">
        <v>13.699999809265137</v>
      </c>
      <c r="AC92" s="148">
        <v>0.56999999999999995</v>
      </c>
      <c r="AD92" s="146">
        <v>77</v>
      </c>
      <c r="AE92" s="146">
        <v>31</v>
      </c>
      <c r="AF92" s="149" t="s">
        <v>3751</v>
      </c>
      <c r="AG92" s="149" t="s">
        <v>3752</v>
      </c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  <c r="BT92" s="138"/>
      <c r="BU92" s="138"/>
      <c r="BV92" s="138"/>
      <c r="BW92" s="138"/>
      <c r="BX92" s="138"/>
      <c r="BY92" s="138"/>
      <c r="BZ92" s="138"/>
      <c r="CA92" s="138"/>
      <c r="CB92" s="138"/>
      <c r="CC92" s="138"/>
      <c r="CD92" s="138"/>
      <c r="CE92" s="138"/>
      <c r="CF92" s="138"/>
      <c r="CG92" s="138"/>
      <c r="CH92" s="138"/>
      <c r="CI92" s="138"/>
      <c r="CJ92" s="138"/>
      <c r="CK92" s="138"/>
      <c r="CL92" s="138"/>
      <c r="CM92" s="138"/>
      <c r="CN92" s="138"/>
      <c r="CO92" s="138"/>
      <c r="CP92" s="138"/>
      <c r="CQ92" s="138"/>
      <c r="CR92" s="138"/>
      <c r="CS92" s="138"/>
      <c r="CT92" s="138"/>
      <c r="CU92" s="138"/>
      <c r="CV92" s="138"/>
      <c r="CW92" s="138"/>
      <c r="CX92" s="138"/>
      <c r="CY92" s="138"/>
      <c r="CZ92" s="138"/>
      <c r="DA92" s="138"/>
      <c r="DB92" s="138"/>
      <c r="DC92" s="138"/>
      <c r="DD92" s="138"/>
      <c r="DE92" s="138"/>
      <c r="DF92" s="138"/>
      <c r="DG92" s="138"/>
      <c r="DH92" s="138"/>
      <c r="DI92" s="138"/>
      <c r="DJ92" s="138"/>
      <c r="DK92" s="138"/>
      <c r="DL92" s="138"/>
      <c r="DM92" s="138"/>
      <c r="DN92" s="138"/>
      <c r="DO92" s="138"/>
      <c r="DP92" s="138"/>
      <c r="DQ92" s="138"/>
      <c r="DR92" s="138"/>
      <c r="DS92" s="138"/>
      <c r="DT92" s="138"/>
      <c r="DU92" s="138"/>
      <c r="DV92" s="138"/>
      <c r="DW92" s="138"/>
      <c r="DX92" s="138"/>
      <c r="DY92" s="138"/>
      <c r="DZ92" s="138"/>
      <c r="EA92" s="138"/>
      <c r="EB92" s="138"/>
      <c r="EC92" s="138"/>
      <c r="ED92" s="138"/>
      <c r="EE92" s="138"/>
      <c r="EF92" s="138"/>
      <c r="EG92" s="138"/>
      <c r="EH92" s="138"/>
      <c r="EI92" s="138"/>
      <c r="EJ92" s="138"/>
      <c r="EK92" s="138"/>
      <c r="EL92" s="138"/>
      <c r="EM92" s="138"/>
      <c r="EN92" s="138"/>
      <c r="EO92" s="138"/>
      <c r="EP92" s="138"/>
      <c r="EQ92" s="138"/>
      <c r="ER92" s="138"/>
      <c r="ES92" s="138"/>
      <c r="ET92" s="138"/>
      <c r="EU92" s="138"/>
      <c r="EV92" s="138"/>
      <c r="EW92" s="138"/>
      <c r="EX92" s="138"/>
      <c r="EY92" s="138"/>
      <c r="EZ92" s="138"/>
      <c r="FA92" s="138"/>
      <c r="FB92" s="138"/>
      <c r="FC92" s="138"/>
      <c r="FD92" s="138"/>
      <c r="FE92" s="138"/>
      <c r="FF92" s="138"/>
      <c r="FG92" s="138"/>
      <c r="FH92" s="138"/>
      <c r="FI92" s="138"/>
      <c r="FJ92" s="138"/>
      <c r="FK92" s="138"/>
      <c r="FL92" s="138"/>
      <c r="FM92" s="138"/>
      <c r="FN92" s="138"/>
      <c r="FO92" s="138"/>
      <c r="FP92" s="138"/>
      <c r="FQ92" s="138"/>
      <c r="FR92" s="138"/>
      <c r="FS92" s="138"/>
      <c r="FT92" s="138"/>
      <c r="FU92" s="138"/>
      <c r="FV92" s="138"/>
      <c r="FW92" s="138"/>
      <c r="FX92" s="138"/>
      <c r="FY92" s="138"/>
      <c r="FZ92" s="138"/>
      <c r="GA92" s="138"/>
      <c r="GB92" s="138"/>
    </row>
    <row r="93" spans="1:184" x14ac:dyDescent="0.2">
      <c r="A93" s="130">
        <f t="shared" si="2"/>
        <v>1721</v>
      </c>
      <c r="B93" s="150" t="s">
        <v>2061</v>
      </c>
      <c r="C93" s="151">
        <v>118</v>
      </c>
      <c r="D93" s="152">
        <v>31.799999237060547</v>
      </c>
      <c r="E93" s="153">
        <v>0.48</v>
      </c>
      <c r="F93" s="151">
        <v>115</v>
      </c>
      <c r="G93" s="151">
        <v>3</v>
      </c>
      <c r="H93" s="154" t="s">
        <v>2031</v>
      </c>
      <c r="I93" s="154" t="s">
        <v>2032</v>
      </c>
      <c r="J93" s="152">
        <v>8.6000003814697266</v>
      </c>
      <c r="K93" s="153">
        <v>0.45</v>
      </c>
      <c r="L93" s="151">
        <v>113</v>
      </c>
      <c r="M93" s="151">
        <v>5</v>
      </c>
      <c r="N93" s="154" t="s">
        <v>2450</v>
      </c>
      <c r="O93" s="154" t="s">
        <v>2451</v>
      </c>
      <c r="P93" s="152">
        <v>7.5</v>
      </c>
      <c r="Q93" s="153">
        <v>0.5</v>
      </c>
      <c r="R93" s="151">
        <v>99</v>
      </c>
      <c r="S93" s="151">
        <v>19</v>
      </c>
      <c r="T93" s="154" t="s">
        <v>3753</v>
      </c>
      <c r="U93" s="154" t="s">
        <v>3754</v>
      </c>
      <c r="V93" s="152">
        <v>3</v>
      </c>
      <c r="W93" s="153">
        <v>0.37</v>
      </c>
      <c r="X93" s="151">
        <v>105</v>
      </c>
      <c r="Y93" s="151">
        <v>13</v>
      </c>
      <c r="Z93" s="154" t="s">
        <v>3755</v>
      </c>
      <c r="AA93" s="154" t="s">
        <v>3756</v>
      </c>
      <c r="AB93" s="152">
        <v>12.699999809265137</v>
      </c>
      <c r="AC93" s="153">
        <v>0.53</v>
      </c>
      <c r="AD93" s="151">
        <v>94</v>
      </c>
      <c r="AE93" s="151">
        <v>24</v>
      </c>
      <c r="AF93" s="154" t="s">
        <v>3757</v>
      </c>
      <c r="AG93" s="154" t="s">
        <v>3758</v>
      </c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  <c r="BV93" s="138"/>
      <c r="BW93" s="138"/>
      <c r="BX93" s="138"/>
      <c r="BY93" s="138"/>
      <c r="BZ93" s="138"/>
      <c r="CA93" s="138"/>
      <c r="CB93" s="138"/>
      <c r="CC93" s="138"/>
      <c r="CD93" s="138"/>
      <c r="CE93" s="138"/>
      <c r="CF93" s="138"/>
      <c r="CG93" s="138"/>
      <c r="CH93" s="138"/>
      <c r="CI93" s="138"/>
      <c r="CJ93" s="138"/>
      <c r="CK93" s="138"/>
      <c r="CL93" s="138"/>
      <c r="CM93" s="138"/>
      <c r="CN93" s="138"/>
      <c r="CO93" s="138"/>
      <c r="CP93" s="138"/>
      <c r="CQ93" s="138"/>
      <c r="CR93" s="138"/>
      <c r="CS93" s="138"/>
      <c r="CT93" s="138"/>
      <c r="CU93" s="138"/>
      <c r="CV93" s="138"/>
      <c r="CW93" s="138"/>
      <c r="CX93" s="138"/>
      <c r="CY93" s="138"/>
      <c r="CZ93" s="138"/>
      <c r="DA93" s="138"/>
      <c r="DB93" s="138"/>
      <c r="DC93" s="138"/>
      <c r="DD93" s="138"/>
      <c r="DE93" s="138"/>
      <c r="DF93" s="138"/>
      <c r="DG93" s="138"/>
      <c r="DH93" s="138"/>
      <c r="DI93" s="138"/>
      <c r="DJ93" s="138"/>
      <c r="DK93" s="138"/>
      <c r="DL93" s="138"/>
      <c r="DM93" s="138"/>
      <c r="DN93" s="138"/>
      <c r="DO93" s="138"/>
      <c r="DP93" s="138"/>
      <c r="DQ93" s="138"/>
      <c r="DR93" s="138"/>
      <c r="DS93" s="138"/>
      <c r="DT93" s="138"/>
      <c r="DU93" s="138"/>
      <c r="DV93" s="138"/>
      <c r="DW93" s="138"/>
      <c r="DX93" s="138"/>
      <c r="DY93" s="138"/>
      <c r="DZ93" s="138"/>
      <c r="EA93" s="138"/>
      <c r="EB93" s="138"/>
      <c r="EC93" s="138"/>
      <c r="ED93" s="138"/>
      <c r="EE93" s="138"/>
      <c r="EF93" s="138"/>
      <c r="EG93" s="138"/>
      <c r="EH93" s="138"/>
      <c r="EI93" s="138"/>
      <c r="EJ93" s="138"/>
      <c r="EK93" s="138"/>
      <c r="EL93" s="138"/>
      <c r="EM93" s="138"/>
      <c r="EN93" s="138"/>
      <c r="EO93" s="138"/>
      <c r="EP93" s="138"/>
      <c r="EQ93" s="138"/>
      <c r="ER93" s="138"/>
      <c r="ES93" s="138"/>
      <c r="ET93" s="138"/>
      <c r="EU93" s="138"/>
      <c r="EV93" s="138"/>
      <c r="EW93" s="138"/>
      <c r="EX93" s="138"/>
      <c r="EY93" s="138"/>
      <c r="EZ93" s="138"/>
      <c r="FA93" s="138"/>
      <c r="FB93" s="138"/>
      <c r="FC93" s="138"/>
      <c r="FD93" s="138"/>
      <c r="FE93" s="138"/>
      <c r="FF93" s="138"/>
      <c r="FG93" s="138"/>
      <c r="FH93" s="138"/>
      <c r="FI93" s="138"/>
      <c r="FJ93" s="138"/>
      <c r="FK93" s="138"/>
      <c r="FL93" s="138"/>
      <c r="FM93" s="138"/>
      <c r="FN93" s="138"/>
      <c r="FO93" s="138"/>
      <c r="FP93" s="138"/>
      <c r="FQ93" s="138"/>
      <c r="FR93" s="138"/>
      <c r="FS93" s="138"/>
      <c r="FT93" s="138"/>
      <c r="FU93" s="138"/>
      <c r="FV93" s="138"/>
      <c r="FW93" s="138"/>
      <c r="FX93" s="138"/>
      <c r="FY93" s="138"/>
      <c r="FZ93" s="138"/>
      <c r="GA93" s="138"/>
      <c r="GB93" s="138"/>
    </row>
    <row r="94" spans="1:184" x14ac:dyDescent="0.2">
      <c r="A94" s="130">
        <f t="shared" si="2"/>
        <v>1761</v>
      </c>
      <c r="B94" s="140" t="s">
        <v>2068</v>
      </c>
      <c r="C94" s="146">
        <v>88</v>
      </c>
      <c r="D94" s="147">
        <v>34.099998474121094</v>
      </c>
      <c r="E94" s="148">
        <v>0.52</v>
      </c>
      <c r="F94" s="146">
        <v>77</v>
      </c>
      <c r="G94" s="146">
        <v>11</v>
      </c>
      <c r="H94" s="149" t="s">
        <v>2234</v>
      </c>
      <c r="I94" s="149" t="s">
        <v>2235</v>
      </c>
      <c r="J94" s="147">
        <v>9.1999998092651367</v>
      </c>
      <c r="K94" s="148">
        <v>0.48</v>
      </c>
      <c r="L94" s="146">
        <v>80</v>
      </c>
      <c r="M94" s="146">
        <v>8</v>
      </c>
      <c r="N94" s="149" t="s">
        <v>1665</v>
      </c>
      <c r="O94" s="149" t="s">
        <v>1666</v>
      </c>
      <c r="P94" s="147">
        <v>7.8000001907348633</v>
      </c>
      <c r="Q94" s="148">
        <v>0.52</v>
      </c>
      <c r="R94" s="146">
        <v>73</v>
      </c>
      <c r="S94" s="146">
        <v>15</v>
      </c>
      <c r="T94" s="149" t="s">
        <v>3759</v>
      </c>
      <c r="U94" s="149" t="s">
        <v>3760</v>
      </c>
      <c r="V94" s="147">
        <v>3.5999999046325684</v>
      </c>
      <c r="W94" s="148">
        <v>0.46</v>
      </c>
      <c r="X94" s="146">
        <v>82</v>
      </c>
      <c r="Y94" s="146">
        <v>6</v>
      </c>
      <c r="Z94" s="149" t="s">
        <v>1538</v>
      </c>
      <c r="AA94" s="149" t="s">
        <v>1539</v>
      </c>
      <c r="AB94" s="147">
        <v>13.5</v>
      </c>
      <c r="AC94" s="148">
        <v>0.56000000000000005</v>
      </c>
      <c r="AD94" s="146">
        <v>75</v>
      </c>
      <c r="AE94" s="146">
        <v>13</v>
      </c>
      <c r="AF94" s="149" t="s">
        <v>3719</v>
      </c>
      <c r="AG94" s="149" t="s">
        <v>3720</v>
      </c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  <c r="BT94" s="138"/>
      <c r="BU94" s="138"/>
      <c r="BV94" s="138"/>
      <c r="BW94" s="138"/>
      <c r="BX94" s="138"/>
      <c r="BY94" s="138"/>
      <c r="BZ94" s="138"/>
      <c r="CA94" s="138"/>
      <c r="CB94" s="138"/>
      <c r="CC94" s="138"/>
      <c r="CD94" s="138"/>
      <c r="CE94" s="138"/>
      <c r="CF94" s="138"/>
      <c r="CG94" s="138"/>
      <c r="CH94" s="138"/>
      <c r="CI94" s="138"/>
      <c r="CJ94" s="138"/>
      <c r="CK94" s="138"/>
      <c r="CL94" s="138"/>
      <c r="CM94" s="138"/>
      <c r="CN94" s="138"/>
      <c r="CO94" s="138"/>
      <c r="CP94" s="138"/>
      <c r="CQ94" s="138"/>
      <c r="CR94" s="138"/>
      <c r="CS94" s="138"/>
      <c r="CT94" s="138"/>
      <c r="CU94" s="138"/>
      <c r="CV94" s="138"/>
      <c r="CW94" s="138"/>
      <c r="CX94" s="138"/>
      <c r="CY94" s="138"/>
      <c r="CZ94" s="138"/>
      <c r="DA94" s="138"/>
      <c r="DB94" s="138"/>
      <c r="DC94" s="138"/>
      <c r="DD94" s="138"/>
      <c r="DE94" s="138"/>
      <c r="DF94" s="138"/>
      <c r="DG94" s="138"/>
      <c r="DH94" s="138"/>
      <c r="DI94" s="138"/>
      <c r="DJ94" s="138"/>
      <c r="DK94" s="138"/>
      <c r="DL94" s="138"/>
      <c r="DM94" s="138"/>
      <c r="DN94" s="138"/>
      <c r="DO94" s="138"/>
      <c r="DP94" s="138"/>
      <c r="DQ94" s="138"/>
      <c r="DR94" s="138"/>
      <c r="DS94" s="138"/>
      <c r="DT94" s="138"/>
      <c r="DU94" s="138"/>
      <c r="DV94" s="138"/>
      <c r="DW94" s="138"/>
      <c r="DX94" s="138"/>
      <c r="DY94" s="138"/>
      <c r="DZ94" s="138"/>
      <c r="EA94" s="138"/>
      <c r="EB94" s="138"/>
      <c r="EC94" s="138"/>
      <c r="ED94" s="138"/>
      <c r="EE94" s="138"/>
      <c r="EF94" s="138"/>
      <c r="EG94" s="138"/>
      <c r="EH94" s="138"/>
      <c r="EI94" s="138"/>
      <c r="EJ94" s="138"/>
      <c r="EK94" s="138"/>
      <c r="EL94" s="138"/>
      <c r="EM94" s="138"/>
      <c r="EN94" s="138"/>
      <c r="EO94" s="138"/>
      <c r="EP94" s="138"/>
      <c r="EQ94" s="138"/>
      <c r="ER94" s="138"/>
      <c r="ES94" s="138"/>
      <c r="ET94" s="138"/>
      <c r="EU94" s="138"/>
      <c r="EV94" s="138"/>
      <c r="EW94" s="138"/>
      <c r="EX94" s="138"/>
      <c r="EY94" s="138"/>
      <c r="EZ94" s="138"/>
      <c r="FA94" s="138"/>
      <c r="FB94" s="138"/>
      <c r="FC94" s="138"/>
      <c r="FD94" s="138"/>
      <c r="FE94" s="138"/>
      <c r="FF94" s="138"/>
      <c r="FG94" s="138"/>
      <c r="FH94" s="138"/>
      <c r="FI94" s="138"/>
      <c r="FJ94" s="138"/>
      <c r="FK94" s="138"/>
      <c r="FL94" s="138"/>
      <c r="FM94" s="138"/>
      <c r="FN94" s="138"/>
      <c r="FO94" s="138"/>
      <c r="FP94" s="138"/>
      <c r="FQ94" s="138"/>
      <c r="FR94" s="138"/>
      <c r="FS94" s="138"/>
      <c r="FT94" s="138"/>
      <c r="FU94" s="138"/>
      <c r="FV94" s="138"/>
      <c r="FW94" s="138"/>
      <c r="FX94" s="138"/>
      <c r="FY94" s="138"/>
      <c r="FZ94" s="138"/>
      <c r="GA94" s="138"/>
      <c r="GB94" s="138"/>
    </row>
    <row r="95" spans="1:184" x14ac:dyDescent="0.2">
      <c r="A95" s="130">
        <f t="shared" si="2"/>
        <v>1801</v>
      </c>
      <c r="B95" s="150" t="s">
        <v>2077</v>
      </c>
      <c r="C95" s="151">
        <v>112</v>
      </c>
      <c r="D95" s="152">
        <v>30.299999237060547</v>
      </c>
      <c r="E95" s="153">
        <v>0.46</v>
      </c>
      <c r="F95" s="151">
        <v>109</v>
      </c>
      <c r="G95" s="151">
        <v>3</v>
      </c>
      <c r="H95" s="154" t="s">
        <v>3291</v>
      </c>
      <c r="I95" s="154" t="s">
        <v>3292</v>
      </c>
      <c r="J95" s="152">
        <v>8.5</v>
      </c>
      <c r="K95" s="153">
        <v>0.45</v>
      </c>
      <c r="L95" s="151">
        <v>107</v>
      </c>
      <c r="M95" s="151">
        <v>5</v>
      </c>
      <c r="N95" s="154" t="s">
        <v>3761</v>
      </c>
      <c r="O95" s="154" t="s">
        <v>3762</v>
      </c>
      <c r="P95" s="152">
        <v>6.8000001907348633</v>
      </c>
      <c r="Q95" s="153">
        <v>0.45</v>
      </c>
      <c r="R95" s="151">
        <v>100</v>
      </c>
      <c r="S95" s="151">
        <v>12</v>
      </c>
      <c r="T95" s="154" t="s">
        <v>2912</v>
      </c>
      <c r="U95" s="154" t="s">
        <v>2913</v>
      </c>
      <c r="V95" s="152">
        <v>2.9000000953674316</v>
      </c>
      <c r="W95" s="153">
        <v>0.37</v>
      </c>
      <c r="X95" s="151">
        <v>109</v>
      </c>
      <c r="Y95" s="151">
        <v>3</v>
      </c>
      <c r="Z95" s="154" t="s">
        <v>3291</v>
      </c>
      <c r="AA95" s="154" t="s">
        <v>3292</v>
      </c>
      <c r="AB95" s="152">
        <v>12.100000381469727</v>
      </c>
      <c r="AC95" s="153">
        <v>0.5</v>
      </c>
      <c r="AD95" s="151">
        <v>96</v>
      </c>
      <c r="AE95" s="151">
        <v>16</v>
      </c>
      <c r="AF95" s="154" t="s">
        <v>1546</v>
      </c>
      <c r="AG95" s="154" t="s">
        <v>1547</v>
      </c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  <c r="BT95" s="138"/>
      <c r="BU95" s="138"/>
      <c r="BV95" s="138"/>
      <c r="BW95" s="138"/>
      <c r="BX95" s="138"/>
      <c r="BY95" s="138"/>
      <c r="BZ95" s="138"/>
      <c r="CA95" s="138"/>
      <c r="CB95" s="138"/>
      <c r="CC95" s="138"/>
      <c r="CD95" s="138"/>
      <c r="CE95" s="138"/>
      <c r="CF95" s="138"/>
      <c r="CG95" s="138"/>
      <c r="CH95" s="138"/>
      <c r="CI95" s="138"/>
      <c r="CJ95" s="138"/>
      <c r="CK95" s="138"/>
      <c r="CL95" s="138"/>
      <c r="CM95" s="138"/>
      <c r="CN95" s="138"/>
      <c r="CO95" s="138"/>
      <c r="CP95" s="138"/>
      <c r="CQ95" s="138"/>
      <c r="CR95" s="138"/>
      <c r="CS95" s="138"/>
      <c r="CT95" s="138"/>
      <c r="CU95" s="138"/>
      <c r="CV95" s="138"/>
      <c r="CW95" s="138"/>
      <c r="CX95" s="138"/>
      <c r="CY95" s="138"/>
      <c r="CZ95" s="138"/>
      <c r="DA95" s="138"/>
      <c r="DB95" s="138"/>
      <c r="DC95" s="138"/>
      <c r="DD95" s="138"/>
      <c r="DE95" s="138"/>
      <c r="DF95" s="138"/>
      <c r="DG95" s="138"/>
      <c r="DH95" s="138"/>
      <c r="DI95" s="138"/>
      <c r="DJ95" s="138"/>
      <c r="DK95" s="138"/>
      <c r="DL95" s="138"/>
      <c r="DM95" s="138"/>
      <c r="DN95" s="138"/>
      <c r="DO95" s="138"/>
      <c r="DP95" s="138"/>
      <c r="DQ95" s="138"/>
      <c r="DR95" s="138"/>
      <c r="DS95" s="138"/>
      <c r="DT95" s="138"/>
      <c r="DU95" s="138"/>
      <c r="DV95" s="138"/>
      <c r="DW95" s="138"/>
      <c r="DX95" s="138"/>
      <c r="DY95" s="138"/>
      <c r="DZ95" s="138"/>
      <c r="EA95" s="138"/>
      <c r="EB95" s="138"/>
      <c r="EC95" s="138"/>
      <c r="ED95" s="138"/>
      <c r="EE95" s="138"/>
      <c r="EF95" s="138"/>
      <c r="EG95" s="138"/>
      <c r="EH95" s="138"/>
      <c r="EI95" s="138"/>
      <c r="EJ95" s="138"/>
      <c r="EK95" s="138"/>
      <c r="EL95" s="138"/>
      <c r="EM95" s="138"/>
      <c r="EN95" s="138"/>
      <c r="EO95" s="138"/>
      <c r="EP95" s="138"/>
      <c r="EQ95" s="138"/>
      <c r="ER95" s="138"/>
      <c r="ES95" s="138"/>
      <c r="ET95" s="138"/>
      <c r="EU95" s="138"/>
      <c r="EV95" s="138"/>
      <c r="EW95" s="138"/>
      <c r="EX95" s="138"/>
      <c r="EY95" s="138"/>
      <c r="EZ95" s="138"/>
      <c r="FA95" s="138"/>
      <c r="FB95" s="138"/>
      <c r="FC95" s="138"/>
      <c r="FD95" s="138"/>
      <c r="FE95" s="138"/>
      <c r="FF95" s="138"/>
      <c r="FG95" s="138"/>
      <c r="FH95" s="138"/>
      <c r="FI95" s="138"/>
      <c r="FJ95" s="138"/>
      <c r="FK95" s="138"/>
      <c r="FL95" s="138"/>
      <c r="FM95" s="138"/>
      <c r="FN95" s="138"/>
      <c r="FO95" s="138"/>
      <c r="FP95" s="138"/>
      <c r="FQ95" s="138"/>
      <c r="FR95" s="138"/>
      <c r="FS95" s="138"/>
      <c r="FT95" s="138"/>
      <c r="FU95" s="138"/>
      <c r="FV95" s="138"/>
      <c r="FW95" s="138"/>
      <c r="FX95" s="138"/>
      <c r="FY95" s="138"/>
      <c r="FZ95" s="138"/>
      <c r="GA95" s="138"/>
      <c r="GB95" s="138"/>
    </row>
    <row r="96" spans="1:184" x14ac:dyDescent="0.2">
      <c r="A96" s="130">
        <f t="shared" si="2"/>
        <v>1811</v>
      </c>
      <c r="B96" s="140" t="s">
        <v>2086</v>
      </c>
      <c r="C96" s="146">
        <v>96</v>
      </c>
      <c r="D96" s="147">
        <v>32.599998474121094</v>
      </c>
      <c r="E96" s="148">
        <v>0.49</v>
      </c>
      <c r="F96" s="146">
        <v>88</v>
      </c>
      <c r="G96" s="146">
        <v>8</v>
      </c>
      <c r="H96" s="149" t="s">
        <v>1736</v>
      </c>
      <c r="I96" s="149" t="s">
        <v>1737</v>
      </c>
      <c r="J96" s="147">
        <v>8.8000001907348633</v>
      </c>
      <c r="K96" s="148">
        <v>0.46</v>
      </c>
      <c r="L96" s="146">
        <v>90</v>
      </c>
      <c r="M96" s="146">
        <v>6</v>
      </c>
      <c r="N96" s="149" t="s">
        <v>2003</v>
      </c>
      <c r="O96" s="149" t="s">
        <v>2004</v>
      </c>
      <c r="P96" s="147">
        <v>7.3000001907348633</v>
      </c>
      <c r="Q96" s="148">
        <v>0.49</v>
      </c>
      <c r="R96" s="146">
        <v>79</v>
      </c>
      <c r="S96" s="146">
        <v>17</v>
      </c>
      <c r="T96" s="149" t="s">
        <v>3763</v>
      </c>
      <c r="U96" s="149" t="s">
        <v>3764</v>
      </c>
      <c r="V96" s="147">
        <v>3.2000000476837158</v>
      </c>
      <c r="W96" s="148">
        <v>0.4</v>
      </c>
      <c r="X96" s="146">
        <v>89</v>
      </c>
      <c r="Y96" s="146">
        <v>7</v>
      </c>
      <c r="Z96" s="149" t="s">
        <v>3563</v>
      </c>
      <c r="AA96" s="149" t="s">
        <v>3564</v>
      </c>
      <c r="AB96" s="147">
        <v>13.399999618530273</v>
      </c>
      <c r="AC96" s="148">
        <v>0.56000000000000005</v>
      </c>
      <c r="AD96" s="146">
        <v>73</v>
      </c>
      <c r="AE96" s="146">
        <v>23</v>
      </c>
      <c r="AF96" s="149" t="s">
        <v>3765</v>
      </c>
      <c r="AG96" s="149" t="s">
        <v>3766</v>
      </c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  <c r="BT96" s="138"/>
      <c r="BU96" s="138"/>
      <c r="BV96" s="138"/>
      <c r="BW96" s="138"/>
      <c r="BX96" s="138"/>
      <c r="BY96" s="138"/>
      <c r="BZ96" s="138"/>
      <c r="CA96" s="138"/>
      <c r="CB96" s="138"/>
      <c r="CC96" s="138"/>
      <c r="CD96" s="138"/>
      <c r="CE96" s="138"/>
      <c r="CF96" s="138"/>
      <c r="CG96" s="138"/>
      <c r="CH96" s="138"/>
      <c r="CI96" s="138"/>
      <c r="CJ96" s="138"/>
      <c r="CK96" s="138"/>
      <c r="CL96" s="138"/>
      <c r="CM96" s="138"/>
      <c r="CN96" s="138"/>
      <c r="CO96" s="138"/>
      <c r="CP96" s="138"/>
      <c r="CQ96" s="138"/>
      <c r="CR96" s="138"/>
      <c r="CS96" s="138"/>
      <c r="CT96" s="138"/>
      <c r="CU96" s="138"/>
      <c r="CV96" s="138"/>
      <c r="CW96" s="138"/>
      <c r="CX96" s="138"/>
      <c r="CY96" s="138"/>
      <c r="CZ96" s="138"/>
      <c r="DA96" s="138"/>
      <c r="DB96" s="138"/>
      <c r="DC96" s="138"/>
      <c r="DD96" s="138"/>
      <c r="DE96" s="138"/>
      <c r="DF96" s="138"/>
      <c r="DG96" s="138"/>
      <c r="DH96" s="138"/>
      <c r="DI96" s="138"/>
      <c r="DJ96" s="138"/>
      <c r="DK96" s="138"/>
      <c r="DL96" s="138"/>
      <c r="DM96" s="138"/>
      <c r="DN96" s="138"/>
      <c r="DO96" s="138"/>
      <c r="DP96" s="138"/>
      <c r="DQ96" s="138"/>
      <c r="DR96" s="138"/>
      <c r="DS96" s="138"/>
      <c r="DT96" s="138"/>
      <c r="DU96" s="138"/>
      <c r="DV96" s="138"/>
      <c r="DW96" s="138"/>
      <c r="DX96" s="138"/>
      <c r="DY96" s="138"/>
      <c r="DZ96" s="138"/>
      <c r="EA96" s="138"/>
      <c r="EB96" s="138"/>
      <c r="EC96" s="138"/>
      <c r="ED96" s="138"/>
      <c r="EE96" s="138"/>
      <c r="EF96" s="138"/>
      <c r="EG96" s="138"/>
      <c r="EH96" s="138"/>
      <c r="EI96" s="138"/>
      <c r="EJ96" s="138"/>
      <c r="EK96" s="138"/>
      <c r="EL96" s="138"/>
      <c r="EM96" s="138"/>
      <c r="EN96" s="138"/>
      <c r="EO96" s="138"/>
      <c r="EP96" s="138"/>
      <c r="EQ96" s="138"/>
      <c r="ER96" s="138"/>
      <c r="ES96" s="138"/>
      <c r="ET96" s="138"/>
      <c r="EU96" s="138"/>
      <c r="EV96" s="138"/>
      <c r="EW96" s="138"/>
      <c r="EX96" s="138"/>
      <c r="EY96" s="138"/>
      <c r="EZ96" s="138"/>
      <c r="FA96" s="138"/>
      <c r="FB96" s="138"/>
      <c r="FC96" s="138"/>
      <c r="FD96" s="138"/>
      <c r="FE96" s="138"/>
      <c r="FF96" s="138"/>
      <c r="FG96" s="138"/>
      <c r="FH96" s="138"/>
      <c r="FI96" s="138"/>
      <c r="FJ96" s="138"/>
      <c r="FK96" s="138"/>
      <c r="FL96" s="138"/>
      <c r="FM96" s="138"/>
      <c r="FN96" s="138"/>
      <c r="FO96" s="138"/>
      <c r="FP96" s="138"/>
      <c r="FQ96" s="138"/>
      <c r="FR96" s="138"/>
      <c r="FS96" s="138"/>
      <c r="FT96" s="138"/>
      <c r="FU96" s="138"/>
      <c r="FV96" s="138"/>
      <c r="FW96" s="138"/>
      <c r="FX96" s="138"/>
      <c r="FY96" s="138"/>
      <c r="FZ96" s="138"/>
      <c r="GA96" s="138"/>
      <c r="GB96" s="138"/>
    </row>
    <row r="97" spans="1:184" x14ac:dyDescent="0.2">
      <c r="A97" s="130">
        <f t="shared" si="2"/>
        <v>1841</v>
      </c>
      <c r="B97" s="150" t="s">
        <v>2091</v>
      </c>
      <c r="C97" s="151">
        <v>84</v>
      </c>
      <c r="D97" s="152">
        <v>28.799999237060547</v>
      </c>
      <c r="E97" s="153">
        <v>0.44</v>
      </c>
      <c r="F97" s="151">
        <v>81</v>
      </c>
      <c r="G97" s="151">
        <v>3</v>
      </c>
      <c r="H97" s="154" t="s">
        <v>2484</v>
      </c>
      <c r="I97" s="154" t="s">
        <v>2485</v>
      </c>
      <c r="J97" s="152">
        <v>7.3000001907348633</v>
      </c>
      <c r="K97" s="153">
        <v>0.38</v>
      </c>
      <c r="L97" s="151">
        <v>82</v>
      </c>
      <c r="M97" s="151">
        <v>2</v>
      </c>
      <c r="N97" s="154" t="s">
        <v>1744</v>
      </c>
      <c r="O97" s="154" t="s">
        <v>1745</v>
      </c>
      <c r="P97" s="152">
        <v>7</v>
      </c>
      <c r="Q97" s="153">
        <v>0.47</v>
      </c>
      <c r="R97" s="151">
        <v>75</v>
      </c>
      <c r="S97" s="151">
        <v>9</v>
      </c>
      <c r="T97" s="154" t="s">
        <v>2912</v>
      </c>
      <c r="U97" s="154" t="s">
        <v>2913</v>
      </c>
      <c r="V97" s="152">
        <v>2.7999999523162842</v>
      </c>
      <c r="W97" s="153">
        <v>0.36</v>
      </c>
      <c r="X97" s="151">
        <v>78</v>
      </c>
      <c r="Y97" s="151">
        <v>6</v>
      </c>
      <c r="Z97" s="154" t="s">
        <v>2099</v>
      </c>
      <c r="AA97" s="154" t="s">
        <v>2100</v>
      </c>
      <c r="AB97" s="152">
        <v>11.699999809265137</v>
      </c>
      <c r="AC97" s="153">
        <v>0.49</v>
      </c>
      <c r="AD97" s="151">
        <v>71</v>
      </c>
      <c r="AE97" s="151">
        <v>13</v>
      </c>
      <c r="AF97" s="154" t="s">
        <v>3767</v>
      </c>
      <c r="AG97" s="154" t="s">
        <v>3768</v>
      </c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/>
      <c r="BQ97" s="138"/>
      <c r="BR97" s="138"/>
      <c r="BS97" s="138"/>
      <c r="BT97" s="138"/>
      <c r="BU97" s="138"/>
      <c r="BV97" s="138"/>
      <c r="BW97" s="138"/>
      <c r="BX97" s="138"/>
      <c r="BY97" s="138"/>
      <c r="BZ97" s="138"/>
      <c r="CA97" s="138"/>
      <c r="CB97" s="138"/>
      <c r="CC97" s="138"/>
      <c r="CD97" s="138"/>
      <c r="CE97" s="138"/>
      <c r="CF97" s="138"/>
      <c r="CG97" s="138"/>
      <c r="CH97" s="138"/>
      <c r="CI97" s="138"/>
      <c r="CJ97" s="138"/>
      <c r="CK97" s="138"/>
      <c r="CL97" s="138"/>
      <c r="CM97" s="138"/>
      <c r="CN97" s="138"/>
      <c r="CO97" s="138"/>
      <c r="CP97" s="138"/>
      <c r="CQ97" s="138"/>
      <c r="CR97" s="138"/>
      <c r="CS97" s="138"/>
      <c r="CT97" s="138"/>
      <c r="CU97" s="138"/>
      <c r="CV97" s="138"/>
      <c r="CW97" s="138"/>
      <c r="CX97" s="138"/>
      <c r="CY97" s="138"/>
      <c r="CZ97" s="138"/>
      <c r="DA97" s="138"/>
      <c r="DB97" s="138"/>
      <c r="DC97" s="138"/>
      <c r="DD97" s="138"/>
      <c r="DE97" s="138"/>
      <c r="DF97" s="138"/>
      <c r="DG97" s="138"/>
      <c r="DH97" s="138"/>
      <c r="DI97" s="138"/>
      <c r="DJ97" s="138"/>
      <c r="DK97" s="138"/>
      <c r="DL97" s="138"/>
      <c r="DM97" s="138"/>
      <c r="DN97" s="138"/>
      <c r="DO97" s="138"/>
      <c r="DP97" s="138"/>
      <c r="DQ97" s="138"/>
      <c r="DR97" s="138"/>
      <c r="DS97" s="138"/>
      <c r="DT97" s="138"/>
      <c r="DU97" s="138"/>
      <c r="DV97" s="138"/>
      <c r="DW97" s="138"/>
      <c r="DX97" s="138"/>
      <c r="DY97" s="138"/>
      <c r="DZ97" s="138"/>
      <c r="EA97" s="138"/>
      <c r="EB97" s="138"/>
      <c r="EC97" s="138"/>
      <c r="ED97" s="138"/>
      <c r="EE97" s="138"/>
      <c r="EF97" s="138"/>
      <c r="EG97" s="138"/>
      <c r="EH97" s="138"/>
      <c r="EI97" s="138"/>
      <c r="EJ97" s="138"/>
      <c r="EK97" s="138"/>
      <c r="EL97" s="138"/>
      <c r="EM97" s="138"/>
      <c r="EN97" s="138"/>
      <c r="EO97" s="138"/>
      <c r="EP97" s="138"/>
      <c r="EQ97" s="138"/>
      <c r="ER97" s="138"/>
      <c r="ES97" s="138"/>
      <c r="ET97" s="138"/>
      <c r="EU97" s="138"/>
      <c r="EV97" s="138"/>
      <c r="EW97" s="138"/>
      <c r="EX97" s="138"/>
      <c r="EY97" s="138"/>
      <c r="EZ97" s="138"/>
      <c r="FA97" s="138"/>
      <c r="FB97" s="138"/>
      <c r="FC97" s="138"/>
      <c r="FD97" s="138"/>
      <c r="FE97" s="138"/>
      <c r="FF97" s="138"/>
      <c r="FG97" s="138"/>
      <c r="FH97" s="138"/>
      <c r="FI97" s="138"/>
      <c r="FJ97" s="138"/>
      <c r="FK97" s="138"/>
      <c r="FL97" s="138"/>
      <c r="FM97" s="138"/>
      <c r="FN97" s="138"/>
      <c r="FO97" s="138"/>
      <c r="FP97" s="138"/>
      <c r="FQ97" s="138"/>
      <c r="FR97" s="138"/>
      <c r="FS97" s="138"/>
      <c r="FT97" s="138"/>
      <c r="FU97" s="138"/>
      <c r="FV97" s="138"/>
      <c r="FW97" s="138"/>
      <c r="FX97" s="138"/>
      <c r="FY97" s="138"/>
      <c r="FZ97" s="138"/>
      <c r="GA97" s="138"/>
      <c r="GB97" s="138"/>
    </row>
    <row r="98" spans="1:184" x14ac:dyDescent="0.2">
      <c r="A98" s="130">
        <f t="shared" si="2"/>
        <v>1881</v>
      </c>
      <c r="B98" s="140" t="s">
        <v>2096</v>
      </c>
      <c r="C98" s="146">
        <v>123</v>
      </c>
      <c r="D98" s="147">
        <v>32.299999237060547</v>
      </c>
      <c r="E98" s="148">
        <v>0.49</v>
      </c>
      <c r="F98" s="146">
        <v>114</v>
      </c>
      <c r="G98" s="146">
        <v>9</v>
      </c>
      <c r="H98" s="149" t="s">
        <v>2346</v>
      </c>
      <c r="I98" s="149" t="s">
        <v>2347</v>
      </c>
      <c r="J98" s="147">
        <v>8.6000003814697266</v>
      </c>
      <c r="K98" s="148">
        <v>0.46</v>
      </c>
      <c r="L98" s="146">
        <v>113</v>
      </c>
      <c r="M98" s="146">
        <v>10</v>
      </c>
      <c r="N98" s="149" t="s">
        <v>2249</v>
      </c>
      <c r="O98" s="149" t="s">
        <v>2250</v>
      </c>
      <c r="P98" s="147">
        <v>7.4000000953674316</v>
      </c>
      <c r="Q98" s="148">
        <v>0.5</v>
      </c>
      <c r="R98" s="146">
        <v>97</v>
      </c>
      <c r="S98" s="146">
        <v>26</v>
      </c>
      <c r="T98" s="149" t="s">
        <v>3769</v>
      </c>
      <c r="U98" s="149" t="s">
        <v>3770</v>
      </c>
      <c r="V98" s="147">
        <v>3</v>
      </c>
      <c r="W98" s="148">
        <v>0.38</v>
      </c>
      <c r="X98" s="146">
        <v>113</v>
      </c>
      <c r="Y98" s="146">
        <v>10</v>
      </c>
      <c r="Z98" s="149" t="s">
        <v>2249</v>
      </c>
      <c r="AA98" s="149" t="s">
        <v>2250</v>
      </c>
      <c r="AB98" s="147">
        <v>13.199999809265137</v>
      </c>
      <c r="AC98" s="148">
        <v>0.55000000000000004</v>
      </c>
      <c r="AD98" s="146">
        <v>94</v>
      </c>
      <c r="AE98" s="146">
        <v>29</v>
      </c>
      <c r="AF98" s="149" t="s">
        <v>3771</v>
      </c>
      <c r="AG98" s="149" t="s">
        <v>3772</v>
      </c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  <c r="BT98" s="138"/>
      <c r="BU98" s="138"/>
      <c r="BV98" s="138"/>
      <c r="BW98" s="138"/>
      <c r="BX98" s="138"/>
      <c r="BY98" s="138"/>
      <c r="BZ98" s="138"/>
      <c r="CA98" s="138"/>
      <c r="CB98" s="138"/>
      <c r="CC98" s="138"/>
      <c r="CD98" s="138"/>
      <c r="CE98" s="138"/>
      <c r="CF98" s="138"/>
      <c r="CG98" s="138"/>
      <c r="CH98" s="138"/>
      <c r="CI98" s="138"/>
      <c r="CJ98" s="138"/>
      <c r="CK98" s="138"/>
      <c r="CL98" s="138"/>
      <c r="CM98" s="138"/>
      <c r="CN98" s="138"/>
      <c r="CO98" s="138"/>
      <c r="CP98" s="138"/>
      <c r="CQ98" s="138"/>
      <c r="CR98" s="138"/>
      <c r="CS98" s="138"/>
      <c r="CT98" s="138"/>
      <c r="CU98" s="138"/>
      <c r="CV98" s="138"/>
      <c r="CW98" s="138"/>
      <c r="CX98" s="138"/>
      <c r="CY98" s="138"/>
      <c r="CZ98" s="138"/>
      <c r="DA98" s="138"/>
      <c r="DB98" s="138"/>
      <c r="DC98" s="138"/>
      <c r="DD98" s="138"/>
      <c r="DE98" s="138"/>
      <c r="DF98" s="138"/>
      <c r="DG98" s="138"/>
      <c r="DH98" s="138"/>
      <c r="DI98" s="138"/>
      <c r="DJ98" s="138"/>
      <c r="DK98" s="138"/>
      <c r="DL98" s="138"/>
      <c r="DM98" s="138"/>
      <c r="DN98" s="138"/>
      <c r="DO98" s="138"/>
      <c r="DP98" s="138"/>
      <c r="DQ98" s="138"/>
      <c r="DR98" s="138"/>
      <c r="DS98" s="138"/>
      <c r="DT98" s="138"/>
      <c r="DU98" s="138"/>
      <c r="DV98" s="138"/>
      <c r="DW98" s="138"/>
      <c r="DX98" s="138"/>
      <c r="DY98" s="138"/>
      <c r="DZ98" s="138"/>
      <c r="EA98" s="138"/>
      <c r="EB98" s="138"/>
      <c r="EC98" s="138"/>
      <c r="ED98" s="138"/>
      <c r="EE98" s="138"/>
      <c r="EF98" s="138"/>
      <c r="EG98" s="138"/>
      <c r="EH98" s="138"/>
      <c r="EI98" s="138"/>
      <c r="EJ98" s="138"/>
      <c r="EK98" s="138"/>
      <c r="EL98" s="138"/>
      <c r="EM98" s="138"/>
      <c r="EN98" s="138"/>
      <c r="EO98" s="138"/>
      <c r="EP98" s="138"/>
      <c r="EQ98" s="138"/>
      <c r="ER98" s="138"/>
      <c r="ES98" s="138"/>
      <c r="ET98" s="138"/>
      <c r="EU98" s="138"/>
      <c r="EV98" s="138"/>
      <c r="EW98" s="138"/>
      <c r="EX98" s="138"/>
      <c r="EY98" s="138"/>
      <c r="EZ98" s="138"/>
      <c r="FA98" s="138"/>
      <c r="FB98" s="138"/>
      <c r="FC98" s="138"/>
      <c r="FD98" s="138"/>
      <c r="FE98" s="138"/>
      <c r="FF98" s="138"/>
      <c r="FG98" s="138"/>
      <c r="FH98" s="138"/>
      <c r="FI98" s="138"/>
      <c r="FJ98" s="138"/>
      <c r="FK98" s="138"/>
      <c r="FL98" s="138"/>
      <c r="FM98" s="138"/>
      <c r="FN98" s="138"/>
      <c r="FO98" s="138"/>
      <c r="FP98" s="138"/>
      <c r="FQ98" s="138"/>
      <c r="FR98" s="138"/>
      <c r="FS98" s="138"/>
      <c r="FT98" s="138"/>
      <c r="FU98" s="138"/>
      <c r="FV98" s="138"/>
      <c r="FW98" s="138"/>
      <c r="FX98" s="138"/>
      <c r="FY98" s="138"/>
      <c r="FZ98" s="138"/>
      <c r="GA98" s="138"/>
      <c r="GB98" s="138"/>
    </row>
    <row r="99" spans="1:184" x14ac:dyDescent="0.2">
      <c r="A99" s="130">
        <f t="shared" si="2"/>
        <v>1921</v>
      </c>
      <c r="B99" s="150" t="s">
        <v>2103</v>
      </c>
      <c r="C99" s="151">
        <v>150</v>
      </c>
      <c r="D99" s="152">
        <v>29.100000381469727</v>
      </c>
      <c r="E99" s="153">
        <v>0.44</v>
      </c>
      <c r="F99" s="151">
        <v>147</v>
      </c>
      <c r="G99" s="151">
        <v>3</v>
      </c>
      <c r="H99" s="154" t="s">
        <v>2504</v>
      </c>
      <c r="I99" s="154" t="s">
        <v>2505</v>
      </c>
      <c r="J99" s="152">
        <v>8.1999998092651367</v>
      </c>
      <c r="K99" s="153">
        <v>0.43</v>
      </c>
      <c r="L99" s="151">
        <v>144</v>
      </c>
      <c r="M99" s="151">
        <v>6</v>
      </c>
      <c r="N99" s="154" t="s">
        <v>2506</v>
      </c>
      <c r="O99" s="154" t="s">
        <v>2507</v>
      </c>
      <c r="P99" s="152">
        <v>6.4000000953674316</v>
      </c>
      <c r="Q99" s="153">
        <v>0.43</v>
      </c>
      <c r="R99" s="151">
        <v>141</v>
      </c>
      <c r="S99" s="151">
        <v>9</v>
      </c>
      <c r="T99" s="154" t="s">
        <v>1753</v>
      </c>
      <c r="U99" s="154" t="s">
        <v>1754</v>
      </c>
      <c r="V99" s="152">
        <v>2.9000000953674316</v>
      </c>
      <c r="W99" s="153">
        <v>0.36</v>
      </c>
      <c r="X99" s="151">
        <v>145</v>
      </c>
      <c r="Y99" s="151">
        <v>5</v>
      </c>
      <c r="Z99" s="154" t="s">
        <v>1734</v>
      </c>
      <c r="AA99" s="154" t="s">
        <v>1735</v>
      </c>
      <c r="AB99" s="152">
        <v>11.699999809265137</v>
      </c>
      <c r="AC99" s="153">
        <v>0.49</v>
      </c>
      <c r="AD99" s="151">
        <v>130</v>
      </c>
      <c r="AE99" s="151">
        <v>20</v>
      </c>
      <c r="AF99" s="154" t="s">
        <v>2047</v>
      </c>
      <c r="AG99" s="154" t="s">
        <v>2048</v>
      </c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138"/>
      <c r="BT99" s="138"/>
      <c r="BU99" s="138"/>
      <c r="BV99" s="138"/>
      <c r="BW99" s="138"/>
      <c r="BX99" s="138"/>
      <c r="BY99" s="138"/>
      <c r="BZ99" s="138"/>
      <c r="CA99" s="138"/>
      <c r="CB99" s="138"/>
      <c r="CC99" s="138"/>
      <c r="CD99" s="138"/>
      <c r="CE99" s="138"/>
      <c r="CF99" s="138"/>
      <c r="CG99" s="138"/>
      <c r="CH99" s="138"/>
      <c r="CI99" s="138"/>
      <c r="CJ99" s="138"/>
      <c r="CK99" s="138"/>
      <c r="CL99" s="138"/>
      <c r="CM99" s="138"/>
      <c r="CN99" s="138"/>
      <c r="CO99" s="138"/>
      <c r="CP99" s="138"/>
      <c r="CQ99" s="138"/>
      <c r="CR99" s="138"/>
      <c r="CS99" s="138"/>
      <c r="CT99" s="138"/>
      <c r="CU99" s="138"/>
      <c r="CV99" s="138"/>
      <c r="CW99" s="138"/>
      <c r="CX99" s="138"/>
      <c r="CY99" s="138"/>
      <c r="CZ99" s="138"/>
      <c r="DA99" s="138"/>
      <c r="DB99" s="138"/>
      <c r="DC99" s="138"/>
      <c r="DD99" s="138"/>
      <c r="DE99" s="138"/>
      <c r="DF99" s="138"/>
      <c r="DG99" s="138"/>
      <c r="DH99" s="138"/>
      <c r="DI99" s="138"/>
      <c r="DJ99" s="138"/>
      <c r="DK99" s="138"/>
      <c r="DL99" s="138"/>
      <c r="DM99" s="138"/>
      <c r="DN99" s="138"/>
      <c r="DO99" s="138"/>
      <c r="DP99" s="138"/>
      <c r="DQ99" s="138"/>
      <c r="DR99" s="138"/>
      <c r="DS99" s="138"/>
      <c r="DT99" s="138"/>
      <c r="DU99" s="138"/>
      <c r="DV99" s="138"/>
      <c r="DW99" s="138"/>
      <c r="DX99" s="138"/>
      <c r="DY99" s="138"/>
      <c r="DZ99" s="138"/>
      <c r="EA99" s="138"/>
      <c r="EB99" s="138"/>
      <c r="EC99" s="138"/>
      <c r="ED99" s="138"/>
      <c r="EE99" s="138"/>
      <c r="EF99" s="138"/>
      <c r="EG99" s="138"/>
      <c r="EH99" s="138"/>
      <c r="EI99" s="138"/>
      <c r="EJ99" s="138"/>
      <c r="EK99" s="138"/>
      <c r="EL99" s="138"/>
      <c r="EM99" s="138"/>
      <c r="EN99" s="138"/>
      <c r="EO99" s="138"/>
      <c r="EP99" s="138"/>
      <c r="EQ99" s="138"/>
      <c r="ER99" s="138"/>
      <c r="ES99" s="138"/>
      <c r="ET99" s="138"/>
      <c r="EU99" s="138"/>
      <c r="EV99" s="138"/>
      <c r="EW99" s="138"/>
      <c r="EX99" s="138"/>
      <c r="EY99" s="138"/>
      <c r="EZ99" s="138"/>
      <c r="FA99" s="138"/>
      <c r="FB99" s="138"/>
      <c r="FC99" s="138"/>
      <c r="FD99" s="138"/>
      <c r="FE99" s="138"/>
      <c r="FF99" s="138"/>
      <c r="FG99" s="138"/>
      <c r="FH99" s="138"/>
      <c r="FI99" s="138"/>
      <c r="FJ99" s="138"/>
      <c r="FK99" s="138"/>
      <c r="FL99" s="138"/>
      <c r="FM99" s="138"/>
      <c r="FN99" s="138"/>
      <c r="FO99" s="138"/>
      <c r="FP99" s="138"/>
      <c r="FQ99" s="138"/>
      <c r="FR99" s="138"/>
      <c r="FS99" s="138"/>
      <c r="FT99" s="138"/>
      <c r="FU99" s="138"/>
      <c r="FV99" s="138"/>
      <c r="FW99" s="138"/>
      <c r="FX99" s="138"/>
      <c r="FY99" s="138"/>
      <c r="FZ99" s="138"/>
      <c r="GA99" s="138"/>
      <c r="GB99" s="138"/>
    </row>
    <row r="100" spans="1:184" x14ac:dyDescent="0.2">
      <c r="A100" s="130">
        <f t="shared" si="2"/>
        <v>2001</v>
      </c>
      <c r="B100" s="140" t="s">
        <v>2112</v>
      </c>
      <c r="C100" s="146">
        <v>87</v>
      </c>
      <c r="D100" s="147">
        <v>27.600000381469727</v>
      </c>
      <c r="E100" s="148">
        <v>0.42</v>
      </c>
      <c r="F100" s="146">
        <v>86</v>
      </c>
      <c r="G100" s="146">
        <v>1</v>
      </c>
      <c r="H100" s="149" t="s">
        <v>2244</v>
      </c>
      <c r="I100" s="149" t="s">
        <v>2245</v>
      </c>
      <c r="J100" s="147">
        <v>7.5999999046325684</v>
      </c>
      <c r="K100" s="148">
        <v>0.4</v>
      </c>
      <c r="L100" s="146">
        <v>86</v>
      </c>
      <c r="M100" s="146">
        <v>1</v>
      </c>
      <c r="N100" s="149" t="s">
        <v>2244</v>
      </c>
      <c r="O100" s="149" t="s">
        <v>2245</v>
      </c>
      <c r="P100" s="147">
        <v>6.3000001907348633</v>
      </c>
      <c r="Q100" s="148">
        <v>0.42</v>
      </c>
      <c r="R100" s="146">
        <v>81</v>
      </c>
      <c r="S100" s="146">
        <v>6</v>
      </c>
      <c r="T100" s="149" t="s">
        <v>2131</v>
      </c>
      <c r="U100" s="149" t="s">
        <v>2132</v>
      </c>
      <c r="V100" s="147">
        <v>2.7000000476837158</v>
      </c>
      <c r="W100" s="148">
        <v>0.34</v>
      </c>
      <c r="X100" s="146">
        <v>83</v>
      </c>
      <c r="Y100" s="146">
        <v>4</v>
      </c>
      <c r="Z100" s="149" t="s">
        <v>1873</v>
      </c>
      <c r="AA100" s="149" t="s">
        <v>1874</v>
      </c>
      <c r="AB100" s="147">
        <v>11</v>
      </c>
      <c r="AC100" s="148">
        <v>0.46</v>
      </c>
      <c r="AD100" s="146">
        <v>81</v>
      </c>
      <c r="AE100" s="146">
        <v>6</v>
      </c>
      <c r="AF100" s="149" t="s">
        <v>2131</v>
      </c>
      <c r="AG100" s="149" t="s">
        <v>2132</v>
      </c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/>
      <c r="BP100" s="138"/>
      <c r="BQ100" s="138"/>
      <c r="BR100" s="138"/>
      <c r="BS100" s="138"/>
      <c r="BT100" s="138"/>
      <c r="BU100" s="138"/>
      <c r="BV100" s="138"/>
      <c r="BW100" s="138"/>
      <c r="BX100" s="138"/>
      <c r="BY100" s="138"/>
      <c r="BZ100" s="138"/>
      <c r="CA100" s="138"/>
      <c r="CB100" s="138"/>
      <c r="CC100" s="138"/>
      <c r="CD100" s="138"/>
      <c r="CE100" s="138"/>
      <c r="CF100" s="138"/>
      <c r="CG100" s="138"/>
      <c r="CH100" s="138"/>
      <c r="CI100" s="138"/>
      <c r="CJ100" s="138"/>
      <c r="CK100" s="138"/>
      <c r="CL100" s="138"/>
      <c r="CM100" s="138"/>
      <c r="CN100" s="138"/>
      <c r="CO100" s="138"/>
      <c r="CP100" s="138"/>
      <c r="CQ100" s="138"/>
      <c r="CR100" s="138"/>
      <c r="CS100" s="138"/>
      <c r="CT100" s="138"/>
      <c r="CU100" s="138"/>
      <c r="CV100" s="138"/>
      <c r="CW100" s="138"/>
      <c r="CX100" s="138"/>
      <c r="CY100" s="138"/>
      <c r="CZ100" s="138"/>
      <c r="DA100" s="138"/>
      <c r="DB100" s="138"/>
      <c r="DC100" s="138"/>
      <c r="DD100" s="138"/>
      <c r="DE100" s="138"/>
      <c r="DF100" s="138"/>
      <c r="DG100" s="138"/>
      <c r="DH100" s="138"/>
      <c r="DI100" s="138"/>
      <c r="DJ100" s="138"/>
      <c r="DK100" s="138"/>
      <c r="DL100" s="138"/>
      <c r="DM100" s="138"/>
      <c r="DN100" s="138"/>
      <c r="DO100" s="138"/>
      <c r="DP100" s="138"/>
      <c r="DQ100" s="138"/>
      <c r="DR100" s="138"/>
      <c r="DS100" s="138"/>
      <c r="DT100" s="138"/>
      <c r="DU100" s="138"/>
      <c r="DV100" s="138"/>
      <c r="DW100" s="138"/>
      <c r="DX100" s="138"/>
      <c r="DY100" s="138"/>
      <c r="DZ100" s="138"/>
      <c r="EA100" s="138"/>
      <c r="EB100" s="138"/>
      <c r="EC100" s="138"/>
      <c r="ED100" s="138"/>
      <c r="EE100" s="138"/>
      <c r="EF100" s="138"/>
      <c r="EG100" s="138"/>
      <c r="EH100" s="138"/>
      <c r="EI100" s="138"/>
      <c r="EJ100" s="138"/>
      <c r="EK100" s="138"/>
      <c r="EL100" s="138"/>
      <c r="EM100" s="138"/>
      <c r="EN100" s="138"/>
      <c r="EO100" s="138"/>
      <c r="EP100" s="138"/>
      <c r="EQ100" s="138"/>
      <c r="ER100" s="138"/>
      <c r="ES100" s="138"/>
      <c r="ET100" s="138"/>
      <c r="EU100" s="138"/>
      <c r="EV100" s="138"/>
      <c r="EW100" s="138"/>
      <c r="EX100" s="138"/>
      <c r="EY100" s="138"/>
      <c r="EZ100" s="138"/>
      <c r="FA100" s="138"/>
      <c r="FB100" s="138"/>
      <c r="FC100" s="138"/>
      <c r="FD100" s="138"/>
      <c r="FE100" s="138"/>
      <c r="FF100" s="138"/>
      <c r="FG100" s="138"/>
      <c r="FH100" s="138"/>
      <c r="FI100" s="138"/>
      <c r="FJ100" s="138"/>
      <c r="FK100" s="138"/>
      <c r="FL100" s="138"/>
      <c r="FM100" s="138"/>
      <c r="FN100" s="138"/>
      <c r="FO100" s="138"/>
      <c r="FP100" s="138"/>
      <c r="FQ100" s="138"/>
      <c r="FR100" s="138"/>
      <c r="FS100" s="138"/>
      <c r="FT100" s="138"/>
      <c r="FU100" s="138"/>
      <c r="FV100" s="138"/>
      <c r="FW100" s="138"/>
      <c r="FX100" s="138"/>
      <c r="FY100" s="138"/>
      <c r="FZ100" s="138"/>
      <c r="GA100" s="138"/>
      <c r="GB100" s="138"/>
    </row>
    <row r="101" spans="1:184" x14ac:dyDescent="0.2">
      <c r="A101" s="130">
        <f t="shared" si="2"/>
        <v>2003</v>
      </c>
      <c r="B101" s="150" t="s">
        <v>2115</v>
      </c>
      <c r="C101" s="151">
        <v>38</v>
      </c>
      <c r="D101" s="152">
        <v>35.799999237060547</v>
      </c>
      <c r="E101" s="153">
        <v>0.54</v>
      </c>
      <c r="F101" s="151">
        <v>34</v>
      </c>
      <c r="G101" s="151">
        <v>4</v>
      </c>
      <c r="H101" s="154" t="s">
        <v>1807</v>
      </c>
      <c r="I101" s="154" t="s">
        <v>1808</v>
      </c>
      <c r="J101" s="152">
        <v>9.8000001907348633</v>
      </c>
      <c r="K101" s="153">
        <v>0.52</v>
      </c>
      <c r="L101" s="151">
        <v>32</v>
      </c>
      <c r="M101" s="151">
        <v>6</v>
      </c>
      <c r="N101" s="154" t="s">
        <v>2537</v>
      </c>
      <c r="O101" s="154" t="s">
        <v>2538</v>
      </c>
      <c r="P101" s="152">
        <v>8.6999998092651367</v>
      </c>
      <c r="Q101" s="153">
        <v>0.57999999999999996</v>
      </c>
      <c r="R101" s="151">
        <v>29</v>
      </c>
      <c r="S101" s="151">
        <v>9</v>
      </c>
      <c r="T101" s="154" t="s">
        <v>2769</v>
      </c>
      <c r="U101" s="154" t="s">
        <v>2770</v>
      </c>
      <c r="V101" s="152">
        <v>3.0999999046325684</v>
      </c>
      <c r="W101" s="153">
        <v>0.39</v>
      </c>
      <c r="X101" s="151">
        <v>36</v>
      </c>
      <c r="Y101" s="151">
        <v>2</v>
      </c>
      <c r="Z101" s="154" t="s">
        <v>2418</v>
      </c>
      <c r="AA101" s="154" t="s">
        <v>2419</v>
      </c>
      <c r="AB101" s="152">
        <v>14.199999809265137</v>
      </c>
      <c r="AC101" s="153">
        <v>0.59</v>
      </c>
      <c r="AD101" s="151">
        <v>23</v>
      </c>
      <c r="AE101" s="151">
        <v>15</v>
      </c>
      <c r="AF101" s="154" t="s">
        <v>3773</v>
      </c>
      <c r="AG101" s="154" t="s">
        <v>3774</v>
      </c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/>
      <c r="BF101" s="138"/>
      <c r="BG101" s="138"/>
      <c r="BH101" s="138"/>
      <c r="BI101" s="138"/>
      <c r="BJ101" s="138"/>
      <c r="BK101" s="138"/>
      <c r="BL101" s="138"/>
      <c r="BM101" s="138"/>
      <c r="BN101" s="138"/>
      <c r="BO101" s="138"/>
      <c r="BP101" s="138"/>
      <c r="BQ101" s="138"/>
      <c r="BR101" s="138"/>
      <c r="BS101" s="138"/>
      <c r="BT101" s="138"/>
      <c r="BU101" s="138"/>
      <c r="BV101" s="138"/>
      <c r="BW101" s="138"/>
      <c r="BX101" s="138"/>
      <c r="BY101" s="138"/>
      <c r="BZ101" s="138"/>
      <c r="CA101" s="138"/>
      <c r="CB101" s="138"/>
      <c r="CC101" s="138"/>
      <c r="CD101" s="138"/>
      <c r="CE101" s="138"/>
      <c r="CF101" s="138"/>
      <c r="CG101" s="138"/>
      <c r="CH101" s="138"/>
      <c r="CI101" s="138"/>
      <c r="CJ101" s="138"/>
      <c r="CK101" s="138"/>
      <c r="CL101" s="138"/>
      <c r="CM101" s="138"/>
      <c r="CN101" s="138"/>
      <c r="CO101" s="138"/>
      <c r="CP101" s="138"/>
      <c r="CQ101" s="138"/>
      <c r="CR101" s="138"/>
      <c r="CS101" s="138"/>
      <c r="CT101" s="138"/>
      <c r="CU101" s="138"/>
      <c r="CV101" s="138"/>
      <c r="CW101" s="138"/>
      <c r="CX101" s="138"/>
      <c r="CY101" s="138"/>
      <c r="CZ101" s="138"/>
      <c r="DA101" s="138"/>
      <c r="DB101" s="138"/>
      <c r="DC101" s="138"/>
      <c r="DD101" s="138"/>
      <c r="DE101" s="138"/>
      <c r="DF101" s="138"/>
      <c r="DG101" s="138"/>
      <c r="DH101" s="138"/>
      <c r="DI101" s="138"/>
      <c r="DJ101" s="138"/>
      <c r="DK101" s="138"/>
      <c r="DL101" s="138"/>
      <c r="DM101" s="138"/>
      <c r="DN101" s="138"/>
      <c r="DO101" s="138"/>
      <c r="DP101" s="138"/>
      <c r="DQ101" s="138"/>
      <c r="DR101" s="138"/>
      <c r="DS101" s="138"/>
      <c r="DT101" s="138"/>
      <c r="DU101" s="138"/>
      <c r="DV101" s="138"/>
      <c r="DW101" s="138"/>
      <c r="DX101" s="138"/>
      <c r="DY101" s="138"/>
      <c r="DZ101" s="138"/>
      <c r="EA101" s="138"/>
      <c r="EB101" s="138"/>
      <c r="EC101" s="138"/>
      <c r="ED101" s="138"/>
      <c r="EE101" s="138"/>
      <c r="EF101" s="138"/>
      <c r="EG101" s="138"/>
      <c r="EH101" s="138"/>
      <c r="EI101" s="138"/>
      <c r="EJ101" s="138"/>
      <c r="EK101" s="138"/>
      <c r="EL101" s="138"/>
      <c r="EM101" s="138"/>
      <c r="EN101" s="138"/>
      <c r="EO101" s="138"/>
      <c r="EP101" s="138"/>
      <c r="EQ101" s="138"/>
      <c r="ER101" s="138"/>
      <c r="ES101" s="138"/>
      <c r="ET101" s="138"/>
      <c r="EU101" s="138"/>
      <c r="EV101" s="138"/>
      <c r="EW101" s="138"/>
      <c r="EX101" s="138"/>
      <c r="EY101" s="138"/>
      <c r="EZ101" s="138"/>
      <c r="FA101" s="138"/>
      <c r="FB101" s="138"/>
      <c r="FC101" s="138"/>
      <c r="FD101" s="138"/>
      <c r="FE101" s="138"/>
      <c r="FF101" s="138"/>
      <c r="FG101" s="138"/>
      <c r="FH101" s="138"/>
      <c r="FI101" s="138"/>
      <c r="FJ101" s="138"/>
      <c r="FK101" s="138"/>
      <c r="FL101" s="138"/>
      <c r="FM101" s="138"/>
      <c r="FN101" s="138"/>
      <c r="FO101" s="138"/>
      <c r="FP101" s="138"/>
      <c r="FQ101" s="138"/>
      <c r="FR101" s="138"/>
      <c r="FS101" s="138"/>
      <c r="FT101" s="138"/>
      <c r="FU101" s="138"/>
      <c r="FV101" s="138"/>
      <c r="FW101" s="138"/>
      <c r="FX101" s="138"/>
      <c r="FY101" s="138"/>
      <c r="FZ101" s="138"/>
      <c r="GA101" s="138"/>
      <c r="GB101" s="138"/>
    </row>
    <row r="102" spans="1:184" x14ac:dyDescent="0.2">
      <c r="A102" s="130">
        <f t="shared" si="2"/>
        <v>2006</v>
      </c>
      <c r="B102" s="140" t="s">
        <v>2122</v>
      </c>
      <c r="C102" s="146">
        <v>13</v>
      </c>
      <c r="D102" s="147">
        <v>28.399999618530273</v>
      </c>
      <c r="E102" s="148">
        <v>0.43</v>
      </c>
      <c r="F102" s="146">
        <v>13</v>
      </c>
      <c r="H102" s="149" t="s">
        <v>1545</v>
      </c>
      <c r="J102" s="147">
        <v>7.5</v>
      </c>
      <c r="K102" s="148">
        <v>0.4</v>
      </c>
      <c r="L102" s="146">
        <v>13</v>
      </c>
      <c r="N102" s="149" t="s">
        <v>1545</v>
      </c>
      <c r="P102" s="147">
        <v>6.5</v>
      </c>
      <c r="Q102" s="148">
        <v>0.43</v>
      </c>
      <c r="R102" s="146">
        <v>12</v>
      </c>
      <c r="S102" s="146">
        <v>1</v>
      </c>
      <c r="T102" s="149" t="s">
        <v>1602</v>
      </c>
      <c r="U102" s="149" t="s">
        <v>1603</v>
      </c>
      <c r="V102" s="147">
        <v>2.2000000476837158</v>
      </c>
      <c r="W102" s="148">
        <v>0.28000000000000003</v>
      </c>
      <c r="X102" s="146">
        <v>13</v>
      </c>
      <c r="Z102" s="149" t="s">
        <v>1545</v>
      </c>
      <c r="AB102" s="147">
        <v>12.199999809265137</v>
      </c>
      <c r="AC102" s="148">
        <v>0.51</v>
      </c>
      <c r="AD102" s="146">
        <v>12</v>
      </c>
      <c r="AE102" s="146">
        <v>1</v>
      </c>
      <c r="AF102" s="149" t="s">
        <v>1602</v>
      </c>
      <c r="AG102" s="149" t="s">
        <v>1603</v>
      </c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  <c r="BT102" s="138"/>
      <c r="BU102" s="138"/>
      <c r="BV102" s="138"/>
      <c r="BW102" s="138"/>
      <c r="BX102" s="138"/>
      <c r="BY102" s="138"/>
      <c r="BZ102" s="138"/>
      <c r="CA102" s="138"/>
      <c r="CB102" s="138"/>
      <c r="CC102" s="138"/>
      <c r="CD102" s="138"/>
      <c r="CE102" s="138"/>
      <c r="CF102" s="138"/>
      <c r="CG102" s="138"/>
      <c r="CH102" s="138"/>
      <c r="CI102" s="138"/>
      <c r="CJ102" s="138"/>
      <c r="CK102" s="138"/>
      <c r="CL102" s="138"/>
      <c r="CM102" s="138"/>
      <c r="CN102" s="138"/>
      <c r="CO102" s="138"/>
      <c r="CP102" s="138"/>
      <c r="CQ102" s="138"/>
      <c r="CR102" s="138"/>
      <c r="CS102" s="138"/>
      <c r="CT102" s="138"/>
      <c r="CU102" s="138"/>
      <c r="CV102" s="138"/>
      <c r="CW102" s="138"/>
      <c r="CX102" s="138"/>
      <c r="CY102" s="138"/>
      <c r="CZ102" s="138"/>
      <c r="DA102" s="138"/>
      <c r="DB102" s="138"/>
      <c r="DC102" s="138"/>
      <c r="DD102" s="138"/>
      <c r="DE102" s="138"/>
      <c r="DF102" s="138"/>
      <c r="DG102" s="138"/>
      <c r="DH102" s="138"/>
      <c r="DI102" s="138"/>
      <c r="DJ102" s="138"/>
      <c r="DK102" s="138"/>
      <c r="DL102" s="138"/>
      <c r="DM102" s="138"/>
      <c r="DN102" s="138"/>
      <c r="DO102" s="138"/>
      <c r="DP102" s="138"/>
      <c r="DQ102" s="138"/>
      <c r="DR102" s="138"/>
      <c r="DS102" s="138"/>
      <c r="DT102" s="138"/>
      <c r="DU102" s="138"/>
      <c r="DV102" s="138"/>
      <c r="DW102" s="138"/>
      <c r="DX102" s="138"/>
      <c r="DY102" s="138"/>
      <c r="DZ102" s="138"/>
      <c r="EA102" s="138"/>
      <c r="EB102" s="138"/>
      <c r="EC102" s="138"/>
      <c r="ED102" s="138"/>
      <c r="EE102" s="138"/>
      <c r="EF102" s="138"/>
      <c r="EG102" s="138"/>
      <c r="EH102" s="138"/>
      <c r="EI102" s="138"/>
      <c r="EJ102" s="138"/>
      <c r="EK102" s="138"/>
      <c r="EL102" s="138"/>
      <c r="EM102" s="138"/>
      <c r="EN102" s="138"/>
      <c r="EO102" s="138"/>
      <c r="EP102" s="138"/>
      <c r="EQ102" s="138"/>
      <c r="ER102" s="138"/>
      <c r="ES102" s="138"/>
      <c r="ET102" s="138"/>
      <c r="EU102" s="138"/>
      <c r="EV102" s="138"/>
      <c r="EW102" s="138"/>
      <c r="EX102" s="138"/>
      <c r="EY102" s="138"/>
      <c r="EZ102" s="138"/>
      <c r="FA102" s="138"/>
      <c r="FB102" s="138"/>
      <c r="FC102" s="138"/>
      <c r="FD102" s="138"/>
      <c r="FE102" s="138"/>
      <c r="FF102" s="138"/>
      <c r="FG102" s="138"/>
      <c r="FH102" s="138"/>
      <c r="FI102" s="138"/>
      <c r="FJ102" s="138"/>
      <c r="FK102" s="138"/>
      <c r="FL102" s="138"/>
      <c r="FM102" s="138"/>
      <c r="FN102" s="138"/>
      <c r="FO102" s="138"/>
      <c r="FP102" s="138"/>
      <c r="FQ102" s="138"/>
      <c r="FR102" s="138"/>
      <c r="FS102" s="138"/>
      <c r="FT102" s="138"/>
      <c r="FU102" s="138"/>
      <c r="FV102" s="138"/>
      <c r="FW102" s="138"/>
      <c r="FX102" s="138"/>
      <c r="FY102" s="138"/>
      <c r="FZ102" s="138"/>
      <c r="GA102" s="138"/>
      <c r="GB102" s="138"/>
    </row>
    <row r="103" spans="1:184" x14ac:dyDescent="0.2">
      <c r="A103" s="130">
        <f t="shared" si="2"/>
        <v>2007</v>
      </c>
      <c r="B103" s="150" t="s">
        <v>2123</v>
      </c>
      <c r="C103" s="151">
        <v>50</v>
      </c>
      <c r="D103" s="152">
        <v>35.599998474121094</v>
      </c>
      <c r="E103" s="153">
        <v>0.54</v>
      </c>
      <c r="F103" s="151">
        <v>47</v>
      </c>
      <c r="G103" s="151">
        <v>3</v>
      </c>
      <c r="H103" s="154" t="s">
        <v>1753</v>
      </c>
      <c r="I103" s="154" t="s">
        <v>1754</v>
      </c>
      <c r="J103" s="152">
        <v>9.5</v>
      </c>
      <c r="K103" s="153">
        <v>0.5</v>
      </c>
      <c r="L103" s="151">
        <v>49</v>
      </c>
      <c r="M103" s="151">
        <v>1</v>
      </c>
      <c r="N103" s="154" t="s">
        <v>2504</v>
      </c>
      <c r="O103" s="154" t="s">
        <v>2505</v>
      </c>
      <c r="P103" s="152">
        <v>7.9000000953674316</v>
      </c>
      <c r="Q103" s="153">
        <v>0.53</v>
      </c>
      <c r="R103" s="151">
        <v>41</v>
      </c>
      <c r="S103" s="151">
        <v>9</v>
      </c>
      <c r="T103" s="154" t="s">
        <v>3775</v>
      </c>
      <c r="U103" s="154" t="s">
        <v>3776</v>
      </c>
      <c r="V103" s="152">
        <v>3.2999999523162842</v>
      </c>
      <c r="W103" s="153">
        <v>0.41</v>
      </c>
      <c r="X103" s="151">
        <v>47</v>
      </c>
      <c r="Y103" s="151">
        <v>3</v>
      </c>
      <c r="Z103" s="154" t="s">
        <v>1753</v>
      </c>
      <c r="AA103" s="154" t="s">
        <v>1754</v>
      </c>
      <c r="AB103" s="152">
        <v>15</v>
      </c>
      <c r="AC103" s="153">
        <v>0.63</v>
      </c>
      <c r="AD103" s="151">
        <v>34</v>
      </c>
      <c r="AE103" s="151">
        <v>16</v>
      </c>
      <c r="AF103" s="154" t="s">
        <v>3777</v>
      </c>
      <c r="AG103" s="154" t="s">
        <v>3778</v>
      </c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  <c r="BT103" s="138"/>
      <c r="BU103" s="138"/>
      <c r="BV103" s="138"/>
      <c r="BW103" s="138"/>
      <c r="BX103" s="138"/>
      <c r="BY103" s="138"/>
      <c r="BZ103" s="138"/>
      <c r="CA103" s="138"/>
      <c r="CB103" s="138"/>
      <c r="CC103" s="138"/>
      <c r="CD103" s="138"/>
      <c r="CE103" s="138"/>
      <c r="CF103" s="138"/>
      <c r="CG103" s="138"/>
      <c r="CH103" s="138"/>
      <c r="CI103" s="138"/>
      <c r="CJ103" s="138"/>
      <c r="CK103" s="138"/>
      <c r="CL103" s="138"/>
      <c r="CM103" s="138"/>
      <c r="CN103" s="138"/>
      <c r="CO103" s="138"/>
      <c r="CP103" s="138"/>
      <c r="CQ103" s="138"/>
      <c r="CR103" s="138"/>
      <c r="CS103" s="138"/>
      <c r="CT103" s="138"/>
      <c r="CU103" s="138"/>
      <c r="CV103" s="138"/>
      <c r="CW103" s="138"/>
      <c r="CX103" s="138"/>
      <c r="CY103" s="138"/>
      <c r="CZ103" s="138"/>
      <c r="DA103" s="138"/>
      <c r="DB103" s="138"/>
      <c r="DC103" s="138"/>
      <c r="DD103" s="138"/>
      <c r="DE103" s="138"/>
      <c r="DF103" s="138"/>
      <c r="DG103" s="138"/>
      <c r="DH103" s="138"/>
      <c r="DI103" s="138"/>
      <c r="DJ103" s="138"/>
      <c r="DK103" s="138"/>
      <c r="DL103" s="138"/>
      <c r="DM103" s="138"/>
      <c r="DN103" s="138"/>
      <c r="DO103" s="138"/>
      <c r="DP103" s="138"/>
      <c r="DQ103" s="138"/>
      <c r="DR103" s="138"/>
      <c r="DS103" s="138"/>
      <c r="DT103" s="138"/>
      <c r="DU103" s="138"/>
      <c r="DV103" s="138"/>
      <c r="DW103" s="138"/>
      <c r="DX103" s="138"/>
      <c r="DY103" s="138"/>
      <c r="DZ103" s="138"/>
      <c r="EA103" s="138"/>
      <c r="EB103" s="138"/>
      <c r="EC103" s="138"/>
      <c r="ED103" s="138"/>
      <c r="EE103" s="138"/>
      <c r="EF103" s="138"/>
      <c r="EG103" s="138"/>
      <c r="EH103" s="138"/>
      <c r="EI103" s="138"/>
      <c r="EJ103" s="138"/>
      <c r="EK103" s="138"/>
      <c r="EL103" s="138"/>
      <c r="EM103" s="138"/>
      <c r="EN103" s="138"/>
      <c r="EO103" s="138"/>
      <c r="EP103" s="138"/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8"/>
      <c r="FA103" s="138"/>
      <c r="FB103" s="138"/>
      <c r="FC103" s="138"/>
      <c r="FD103" s="138"/>
      <c r="FE103" s="138"/>
      <c r="FF103" s="138"/>
      <c r="FG103" s="138"/>
      <c r="FH103" s="138"/>
      <c r="FI103" s="138"/>
      <c r="FJ103" s="138"/>
      <c r="FK103" s="138"/>
      <c r="FL103" s="138"/>
      <c r="FM103" s="138"/>
      <c r="FN103" s="138"/>
      <c r="FO103" s="138"/>
      <c r="FP103" s="138"/>
      <c r="FQ103" s="138"/>
      <c r="FR103" s="138"/>
      <c r="FS103" s="138"/>
      <c r="FT103" s="138"/>
      <c r="FU103" s="138"/>
      <c r="FV103" s="138"/>
      <c r="FW103" s="138"/>
      <c r="FX103" s="138"/>
      <c r="FY103" s="138"/>
      <c r="FZ103" s="138"/>
      <c r="GA103" s="138"/>
      <c r="GB103" s="138"/>
    </row>
    <row r="104" spans="1:184" x14ac:dyDescent="0.2">
      <c r="A104" s="130">
        <f t="shared" si="2"/>
        <v>2012</v>
      </c>
      <c r="B104" s="140" t="s">
        <v>2130</v>
      </c>
      <c r="C104" s="146">
        <v>34</v>
      </c>
      <c r="D104" s="147">
        <v>34.700000762939453</v>
      </c>
      <c r="E104" s="148">
        <v>0.53</v>
      </c>
      <c r="F104" s="146">
        <v>33</v>
      </c>
      <c r="G104" s="146">
        <v>1</v>
      </c>
      <c r="H104" s="149" t="s">
        <v>1798</v>
      </c>
      <c r="I104" s="149" t="s">
        <v>1799</v>
      </c>
      <c r="J104" s="147">
        <v>8.8999996185302734</v>
      </c>
      <c r="K104" s="148">
        <v>0.47</v>
      </c>
      <c r="L104" s="146">
        <v>34</v>
      </c>
      <c r="N104" s="149" t="s">
        <v>1545</v>
      </c>
      <c r="P104" s="147">
        <v>8.5</v>
      </c>
      <c r="Q104" s="148">
        <v>0.56999999999999995</v>
      </c>
      <c r="R104" s="146">
        <v>24</v>
      </c>
      <c r="S104" s="146">
        <v>10</v>
      </c>
      <c r="T104" s="149" t="s">
        <v>1931</v>
      </c>
      <c r="U104" s="149" t="s">
        <v>1932</v>
      </c>
      <c r="V104" s="147">
        <v>3.4000000953674316</v>
      </c>
      <c r="W104" s="148">
        <v>0.42</v>
      </c>
      <c r="X104" s="146">
        <v>30</v>
      </c>
      <c r="Y104" s="146">
        <v>4</v>
      </c>
      <c r="Z104" s="149" t="s">
        <v>1925</v>
      </c>
      <c r="AA104" s="149" t="s">
        <v>1926</v>
      </c>
      <c r="AB104" s="147">
        <v>14</v>
      </c>
      <c r="AC104" s="148">
        <v>0.57999999999999996</v>
      </c>
      <c r="AD104" s="146">
        <v>28</v>
      </c>
      <c r="AE104" s="146">
        <v>6</v>
      </c>
      <c r="AF104" s="149" t="s">
        <v>3779</v>
      </c>
      <c r="AG104" s="149" t="s">
        <v>3780</v>
      </c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  <c r="BT104" s="138"/>
      <c r="BU104" s="138"/>
      <c r="BV104" s="138"/>
      <c r="BW104" s="138"/>
      <c r="BX104" s="138"/>
      <c r="BY104" s="138"/>
      <c r="BZ104" s="138"/>
      <c r="CA104" s="138"/>
      <c r="CB104" s="138"/>
      <c r="CC104" s="138"/>
      <c r="CD104" s="138"/>
      <c r="CE104" s="138"/>
      <c r="CF104" s="138"/>
      <c r="CG104" s="138"/>
      <c r="CH104" s="138"/>
      <c r="CI104" s="138"/>
      <c r="CJ104" s="138"/>
      <c r="CK104" s="138"/>
      <c r="CL104" s="138"/>
      <c r="CM104" s="138"/>
      <c r="CN104" s="138"/>
      <c r="CO104" s="138"/>
      <c r="CP104" s="138"/>
      <c r="CQ104" s="138"/>
      <c r="CR104" s="138"/>
      <c r="CS104" s="138"/>
      <c r="CT104" s="138"/>
      <c r="CU104" s="138"/>
      <c r="CV104" s="138"/>
      <c r="CW104" s="138"/>
      <c r="CX104" s="138"/>
      <c r="CY104" s="138"/>
      <c r="CZ104" s="138"/>
      <c r="DA104" s="138"/>
      <c r="DB104" s="138"/>
      <c r="DC104" s="138"/>
      <c r="DD104" s="138"/>
      <c r="DE104" s="138"/>
      <c r="DF104" s="138"/>
      <c r="DG104" s="138"/>
      <c r="DH104" s="138"/>
      <c r="DI104" s="138"/>
      <c r="DJ104" s="138"/>
      <c r="DK104" s="138"/>
      <c r="DL104" s="138"/>
      <c r="DM104" s="138"/>
      <c r="DN104" s="138"/>
      <c r="DO104" s="138"/>
      <c r="DP104" s="138"/>
      <c r="DQ104" s="138"/>
      <c r="DR104" s="138"/>
      <c r="DS104" s="138"/>
      <c r="DT104" s="138"/>
      <c r="DU104" s="138"/>
      <c r="DV104" s="138"/>
      <c r="DW104" s="138"/>
      <c r="DX104" s="138"/>
      <c r="DY104" s="138"/>
      <c r="DZ104" s="138"/>
      <c r="EA104" s="138"/>
      <c r="EB104" s="138"/>
      <c r="EC104" s="138"/>
      <c r="ED104" s="138"/>
      <c r="EE104" s="138"/>
      <c r="EF104" s="138"/>
      <c r="EG104" s="138"/>
      <c r="EH104" s="138"/>
      <c r="EI104" s="138"/>
      <c r="EJ104" s="138"/>
      <c r="EK104" s="138"/>
      <c r="EL104" s="138"/>
      <c r="EM104" s="138"/>
      <c r="EN104" s="138"/>
      <c r="EO104" s="138"/>
      <c r="EP104" s="138"/>
      <c r="EQ104" s="138"/>
      <c r="ER104" s="138"/>
      <c r="ES104" s="138"/>
      <c r="ET104" s="138"/>
      <c r="EU104" s="138"/>
      <c r="EV104" s="138"/>
      <c r="EW104" s="138"/>
      <c r="EX104" s="138"/>
      <c r="EY104" s="138"/>
      <c r="EZ104" s="138"/>
      <c r="FA104" s="138"/>
      <c r="FB104" s="138"/>
      <c r="FC104" s="138"/>
      <c r="FD104" s="138"/>
      <c r="FE104" s="138"/>
      <c r="FF104" s="138"/>
      <c r="FG104" s="138"/>
      <c r="FH104" s="138"/>
      <c r="FI104" s="138"/>
      <c r="FJ104" s="138"/>
      <c r="FK104" s="138"/>
      <c r="FL104" s="138"/>
      <c r="FM104" s="138"/>
      <c r="FN104" s="138"/>
      <c r="FO104" s="138"/>
      <c r="FP104" s="138"/>
      <c r="FQ104" s="138"/>
      <c r="FR104" s="138"/>
      <c r="FS104" s="138"/>
      <c r="FT104" s="138"/>
      <c r="FU104" s="138"/>
      <c r="FV104" s="138"/>
      <c r="FW104" s="138"/>
      <c r="FX104" s="138"/>
      <c r="FY104" s="138"/>
      <c r="FZ104" s="138"/>
      <c r="GA104" s="138"/>
      <c r="GB104" s="138"/>
    </row>
    <row r="105" spans="1:184" x14ac:dyDescent="0.2">
      <c r="A105" s="130">
        <f t="shared" si="2"/>
        <v>2013</v>
      </c>
      <c r="B105" s="150" t="s">
        <v>3781</v>
      </c>
      <c r="C105" s="151">
        <v>20</v>
      </c>
      <c r="D105" s="152">
        <v>31.299999237060547</v>
      </c>
      <c r="E105" s="153">
        <v>0.47</v>
      </c>
      <c r="F105" s="151">
        <v>17</v>
      </c>
      <c r="G105" s="151">
        <v>3</v>
      </c>
      <c r="H105" s="154" t="s">
        <v>2477</v>
      </c>
      <c r="I105" s="154" t="s">
        <v>2478</v>
      </c>
      <c r="J105" s="152">
        <v>8.3999996185302734</v>
      </c>
      <c r="K105" s="153">
        <v>0.44</v>
      </c>
      <c r="L105" s="151">
        <v>19</v>
      </c>
      <c r="M105" s="151">
        <v>1</v>
      </c>
      <c r="N105" s="154" t="s">
        <v>1982</v>
      </c>
      <c r="O105" s="154" t="s">
        <v>1983</v>
      </c>
      <c r="P105" s="152">
        <v>7</v>
      </c>
      <c r="Q105" s="153">
        <v>0.46</v>
      </c>
      <c r="R105" s="151">
        <v>17</v>
      </c>
      <c r="S105" s="151">
        <v>3</v>
      </c>
      <c r="T105" s="154" t="s">
        <v>2477</v>
      </c>
      <c r="U105" s="154" t="s">
        <v>2478</v>
      </c>
      <c r="V105" s="152">
        <v>4</v>
      </c>
      <c r="W105" s="153">
        <v>0.5</v>
      </c>
      <c r="X105" s="151">
        <v>16</v>
      </c>
      <c r="Y105" s="151">
        <v>4</v>
      </c>
      <c r="Z105" s="154" t="s">
        <v>1986</v>
      </c>
      <c r="AA105" s="154" t="s">
        <v>1987</v>
      </c>
      <c r="AB105" s="152">
        <v>12</v>
      </c>
      <c r="AC105" s="153">
        <v>0.5</v>
      </c>
      <c r="AD105" s="151">
        <v>14</v>
      </c>
      <c r="AE105" s="151">
        <v>6</v>
      </c>
      <c r="AF105" s="154" t="s">
        <v>3782</v>
      </c>
      <c r="AG105" s="154" t="s">
        <v>3783</v>
      </c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  <c r="BV105" s="138"/>
      <c r="BW105" s="138"/>
      <c r="BX105" s="138"/>
      <c r="BY105" s="138"/>
      <c r="BZ105" s="138"/>
      <c r="CA105" s="138"/>
      <c r="CB105" s="138"/>
      <c r="CC105" s="138"/>
      <c r="CD105" s="138"/>
      <c r="CE105" s="138"/>
      <c r="CF105" s="138"/>
      <c r="CG105" s="138"/>
      <c r="CH105" s="138"/>
      <c r="CI105" s="138"/>
      <c r="CJ105" s="138"/>
      <c r="CK105" s="138"/>
      <c r="CL105" s="138"/>
      <c r="CM105" s="138"/>
      <c r="CN105" s="138"/>
      <c r="CO105" s="138"/>
      <c r="CP105" s="138"/>
      <c r="CQ105" s="138"/>
      <c r="CR105" s="138"/>
      <c r="CS105" s="138"/>
      <c r="CT105" s="138"/>
      <c r="CU105" s="138"/>
      <c r="CV105" s="138"/>
      <c r="CW105" s="138"/>
      <c r="CX105" s="138"/>
      <c r="CY105" s="138"/>
      <c r="CZ105" s="138"/>
      <c r="DA105" s="138"/>
      <c r="DB105" s="138"/>
      <c r="DC105" s="138"/>
      <c r="DD105" s="138"/>
      <c r="DE105" s="138"/>
      <c r="DF105" s="138"/>
      <c r="DG105" s="138"/>
      <c r="DH105" s="138"/>
      <c r="DI105" s="138"/>
      <c r="DJ105" s="138"/>
      <c r="DK105" s="138"/>
      <c r="DL105" s="138"/>
      <c r="DM105" s="138"/>
      <c r="DN105" s="138"/>
      <c r="DO105" s="138"/>
      <c r="DP105" s="138"/>
      <c r="DQ105" s="138"/>
      <c r="DR105" s="138"/>
      <c r="DS105" s="138"/>
      <c r="DT105" s="138"/>
      <c r="DU105" s="138"/>
      <c r="DV105" s="138"/>
      <c r="DW105" s="138"/>
      <c r="DX105" s="138"/>
      <c r="DY105" s="138"/>
      <c r="DZ105" s="138"/>
      <c r="EA105" s="138"/>
      <c r="EB105" s="138"/>
      <c r="EC105" s="138"/>
      <c r="ED105" s="138"/>
      <c r="EE105" s="138"/>
      <c r="EF105" s="138"/>
      <c r="EG105" s="138"/>
      <c r="EH105" s="138"/>
      <c r="EI105" s="138"/>
      <c r="EJ105" s="138"/>
      <c r="EK105" s="138"/>
      <c r="EL105" s="138"/>
      <c r="EM105" s="138"/>
      <c r="EN105" s="138"/>
      <c r="EO105" s="138"/>
      <c r="EP105" s="138"/>
      <c r="EQ105" s="138"/>
      <c r="ER105" s="138"/>
      <c r="ES105" s="138"/>
      <c r="ET105" s="138"/>
      <c r="EU105" s="138"/>
      <c r="EV105" s="138"/>
      <c r="EW105" s="138"/>
      <c r="EX105" s="138"/>
      <c r="EY105" s="138"/>
      <c r="EZ105" s="138"/>
      <c r="FA105" s="138"/>
      <c r="FB105" s="138"/>
      <c r="FC105" s="138"/>
      <c r="FD105" s="138"/>
      <c r="FE105" s="138"/>
      <c r="FF105" s="138"/>
      <c r="FG105" s="138"/>
      <c r="FH105" s="138"/>
      <c r="FI105" s="138"/>
      <c r="FJ105" s="138"/>
      <c r="FK105" s="138"/>
      <c r="FL105" s="138"/>
      <c r="FM105" s="138"/>
      <c r="FN105" s="138"/>
      <c r="FO105" s="138"/>
      <c r="FP105" s="138"/>
      <c r="FQ105" s="138"/>
      <c r="FR105" s="138"/>
      <c r="FS105" s="138"/>
      <c r="FT105" s="138"/>
      <c r="FU105" s="138"/>
      <c r="FV105" s="138"/>
      <c r="FW105" s="138"/>
      <c r="FX105" s="138"/>
      <c r="FY105" s="138"/>
      <c r="FZ105" s="138"/>
      <c r="GA105" s="138"/>
      <c r="GB105" s="138"/>
    </row>
    <row r="106" spans="1:184" x14ac:dyDescent="0.2">
      <c r="A106" s="130">
        <f t="shared" si="2"/>
        <v>2021</v>
      </c>
      <c r="B106" s="140" t="s">
        <v>2137</v>
      </c>
      <c r="C106" s="146">
        <v>94</v>
      </c>
      <c r="D106" s="147">
        <v>34.099998474121094</v>
      </c>
      <c r="E106" s="148">
        <v>0.52</v>
      </c>
      <c r="F106" s="146">
        <v>83</v>
      </c>
      <c r="G106" s="146">
        <v>11</v>
      </c>
      <c r="H106" s="149" t="s">
        <v>2283</v>
      </c>
      <c r="I106" s="149" t="s">
        <v>2284</v>
      </c>
      <c r="J106" s="147">
        <v>9.1999998092651367</v>
      </c>
      <c r="K106" s="148">
        <v>0.48</v>
      </c>
      <c r="L106" s="146">
        <v>88</v>
      </c>
      <c r="M106" s="146">
        <v>6</v>
      </c>
      <c r="N106" s="149" t="s">
        <v>2511</v>
      </c>
      <c r="O106" s="149" t="s">
        <v>2512</v>
      </c>
      <c r="P106" s="147">
        <v>7.9000000953674316</v>
      </c>
      <c r="Q106" s="148">
        <v>0.53</v>
      </c>
      <c r="R106" s="146">
        <v>79</v>
      </c>
      <c r="S106" s="146">
        <v>15</v>
      </c>
      <c r="T106" s="149" t="s">
        <v>2281</v>
      </c>
      <c r="U106" s="149" t="s">
        <v>2282</v>
      </c>
      <c r="V106" s="147">
        <v>3.0999999046325684</v>
      </c>
      <c r="W106" s="148">
        <v>0.38</v>
      </c>
      <c r="X106" s="146">
        <v>85</v>
      </c>
      <c r="Y106" s="146">
        <v>9</v>
      </c>
      <c r="Z106" s="149" t="s">
        <v>3533</v>
      </c>
      <c r="AA106" s="149" t="s">
        <v>3534</v>
      </c>
      <c r="AB106" s="147">
        <v>13.899999618530273</v>
      </c>
      <c r="AC106" s="148">
        <v>0.57999999999999996</v>
      </c>
      <c r="AD106" s="146">
        <v>64</v>
      </c>
      <c r="AE106" s="146">
        <v>30</v>
      </c>
      <c r="AF106" s="149" t="s">
        <v>3784</v>
      </c>
      <c r="AG106" s="149" t="s">
        <v>3785</v>
      </c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  <c r="BT106" s="138"/>
      <c r="BU106" s="138"/>
      <c r="BV106" s="138"/>
      <c r="BW106" s="138"/>
      <c r="BX106" s="138"/>
      <c r="BY106" s="138"/>
      <c r="BZ106" s="138"/>
      <c r="CA106" s="138"/>
      <c r="CB106" s="138"/>
      <c r="CC106" s="138"/>
      <c r="CD106" s="138"/>
      <c r="CE106" s="138"/>
      <c r="CF106" s="138"/>
      <c r="CG106" s="138"/>
      <c r="CH106" s="138"/>
      <c r="CI106" s="138"/>
      <c r="CJ106" s="138"/>
      <c r="CK106" s="138"/>
      <c r="CL106" s="138"/>
      <c r="CM106" s="138"/>
      <c r="CN106" s="138"/>
      <c r="CO106" s="138"/>
      <c r="CP106" s="138"/>
      <c r="CQ106" s="138"/>
      <c r="CR106" s="138"/>
      <c r="CS106" s="138"/>
      <c r="CT106" s="138"/>
      <c r="CU106" s="138"/>
      <c r="CV106" s="138"/>
      <c r="CW106" s="138"/>
      <c r="CX106" s="138"/>
      <c r="CY106" s="138"/>
      <c r="CZ106" s="138"/>
      <c r="DA106" s="138"/>
      <c r="DB106" s="138"/>
      <c r="DC106" s="138"/>
      <c r="DD106" s="138"/>
      <c r="DE106" s="138"/>
      <c r="DF106" s="138"/>
      <c r="DG106" s="138"/>
      <c r="DH106" s="138"/>
      <c r="DI106" s="138"/>
      <c r="DJ106" s="138"/>
      <c r="DK106" s="138"/>
      <c r="DL106" s="138"/>
      <c r="DM106" s="138"/>
      <c r="DN106" s="138"/>
      <c r="DO106" s="138"/>
      <c r="DP106" s="138"/>
      <c r="DQ106" s="138"/>
      <c r="DR106" s="138"/>
      <c r="DS106" s="138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8"/>
      <c r="ED106" s="138"/>
      <c r="EE106" s="138"/>
      <c r="EF106" s="138"/>
      <c r="EG106" s="138"/>
      <c r="EH106" s="138"/>
      <c r="EI106" s="138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38"/>
      <c r="FP106" s="138"/>
      <c r="FQ106" s="138"/>
      <c r="FR106" s="138"/>
      <c r="FS106" s="138"/>
      <c r="FT106" s="138"/>
      <c r="FU106" s="138"/>
      <c r="FV106" s="138"/>
      <c r="FW106" s="138"/>
      <c r="FX106" s="138"/>
      <c r="FY106" s="138"/>
      <c r="FZ106" s="138"/>
      <c r="GA106" s="138"/>
      <c r="GB106" s="138"/>
    </row>
    <row r="107" spans="1:184" x14ac:dyDescent="0.2">
      <c r="A107" s="130">
        <f t="shared" si="2"/>
        <v>2041</v>
      </c>
      <c r="B107" s="150" t="s">
        <v>2144</v>
      </c>
      <c r="C107" s="151">
        <v>65</v>
      </c>
      <c r="D107" s="152">
        <v>29.399999618530273</v>
      </c>
      <c r="E107" s="153">
        <v>0.44</v>
      </c>
      <c r="F107" s="151">
        <v>64</v>
      </c>
      <c r="G107" s="151">
        <v>1</v>
      </c>
      <c r="H107" s="154" t="s">
        <v>1600</v>
      </c>
      <c r="I107" s="154" t="s">
        <v>1601</v>
      </c>
      <c r="J107" s="152">
        <v>7.5</v>
      </c>
      <c r="K107" s="153">
        <v>0.39</v>
      </c>
      <c r="L107" s="151">
        <v>64</v>
      </c>
      <c r="M107" s="151">
        <v>1</v>
      </c>
      <c r="N107" s="154" t="s">
        <v>1600</v>
      </c>
      <c r="O107" s="154" t="s">
        <v>1601</v>
      </c>
      <c r="P107" s="152">
        <v>6.6999998092651367</v>
      </c>
      <c r="Q107" s="153">
        <v>0.44</v>
      </c>
      <c r="R107" s="151">
        <v>61</v>
      </c>
      <c r="S107" s="151">
        <v>4</v>
      </c>
      <c r="T107" s="154" t="s">
        <v>1605</v>
      </c>
      <c r="U107" s="154" t="s">
        <v>1606</v>
      </c>
      <c r="V107" s="152">
        <v>2.9000000953674316</v>
      </c>
      <c r="W107" s="153">
        <v>0.36</v>
      </c>
      <c r="X107" s="151">
        <v>61</v>
      </c>
      <c r="Y107" s="151">
        <v>4</v>
      </c>
      <c r="Z107" s="154" t="s">
        <v>1605</v>
      </c>
      <c r="AA107" s="154" t="s">
        <v>1606</v>
      </c>
      <c r="AB107" s="152">
        <v>12.300000190734863</v>
      </c>
      <c r="AC107" s="153">
        <v>0.51</v>
      </c>
      <c r="AD107" s="151">
        <v>60</v>
      </c>
      <c r="AE107" s="151">
        <v>5</v>
      </c>
      <c r="AF107" s="154" t="s">
        <v>1602</v>
      </c>
      <c r="AG107" s="154" t="s">
        <v>1603</v>
      </c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  <c r="BV107" s="138"/>
      <c r="BW107" s="138"/>
      <c r="BX107" s="138"/>
      <c r="BY107" s="138"/>
      <c r="BZ107" s="138"/>
      <c r="CA107" s="138"/>
      <c r="CB107" s="138"/>
      <c r="CC107" s="138"/>
      <c r="CD107" s="138"/>
      <c r="CE107" s="138"/>
      <c r="CF107" s="138"/>
      <c r="CG107" s="138"/>
      <c r="CH107" s="138"/>
      <c r="CI107" s="138"/>
      <c r="CJ107" s="138"/>
      <c r="CK107" s="138"/>
      <c r="CL107" s="138"/>
      <c r="CM107" s="138"/>
      <c r="CN107" s="138"/>
      <c r="CO107" s="138"/>
      <c r="CP107" s="138"/>
      <c r="CQ107" s="138"/>
      <c r="CR107" s="138"/>
      <c r="CS107" s="138"/>
      <c r="CT107" s="138"/>
      <c r="CU107" s="138"/>
      <c r="CV107" s="138"/>
      <c r="CW107" s="138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</row>
    <row r="108" spans="1:184" x14ac:dyDescent="0.2">
      <c r="A108" s="130">
        <f t="shared" si="2"/>
        <v>2060</v>
      </c>
      <c r="B108" s="140" t="s">
        <v>2151</v>
      </c>
      <c r="C108" s="146">
        <v>25</v>
      </c>
      <c r="D108" s="147">
        <v>29.799999237060547</v>
      </c>
      <c r="E108" s="148">
        <v>0.45</v>
      </c>
      <c r="F108" s="146">
        <v>25</v>
      </c>
      <c r="H108" s="149" t="s">
        <v>1545</v>
      </c>
      <c r="J108" s="147">
        <v>8.1999998092651367</v>
      </c>
      <c r="K108" s="148">
        <v>0.43</v>
      </c>
      <c r="L108" s="146">
        <v>25</v>
      </c>
      <c r="N108" s="149" t="s">
        <v>1545</v>
      </c>
      <c r="P108" s="147">
        <v>6.6999998092651367</v>
      </c>
      <c r="Q108" s="148">
        <v>0.45</v>
      </c>
      <c r="R108" s="146">
        <v>23</v>
      </c>
      <c r="S108" s="146">
        <v>2</v>
      </c>
      <c r="T108" s="149" t="s">
        <v>3539</v>
      </c>
      <c r="U108" s="149" t="s">
        <v>3540</v>
      </c>
      <c r="V108" s="147">
        <v>2.7999999523162842</v>
      </c>
      <c r="W108" s="148">
        <v>0.36</v>
      </c>
      <c r="X108" s="146">
        <v>25</v>
      </c>
      <c r="Z108" s="149" t="s">
        <v>1545</v>
      </c>
      <c r="AB108" s="147">
        <v>12.100000381469727</v>
      </c>
      <c r="AC108" s="148">
        <v>0.51</v>
      </c>
      <c r="AD108" s="146">
        <v>22</v>
      </c>
      <c r="AE108" s="146">
        <v>3</v>
      </c>
      <c r="AF108" s="149" t="s">
        <v>2665</v>
      </c>
      <c r="AG108" s="149" t="s">
        <v>2666</v>
      </c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  <c r="BT108" s="138"/>
      <c r="BU108" s="138"/>
      <c r="BV108" s="138"/>
      <c r="BW108" s="138"/>
      <c r="BX108" s="138"/>
      <c r="BY108" s="138"/>
      <c r="BZ108" s="138"/>
      <c r="CA108" s="138"/>
      <c r="CB108" s="138"/>
      <c r="CC108" s="138"/>
      <c r="CD108" s="138"/>
      <c r="CE108" s="138"/>
      <c r="CF108" s="138"/>
      <c r="CG108" s="138"/>
      <c r="CH108" s="138"/>
      <c r="CI108" s="138"/>
      <c r="CJ108" s="138"/>
      <c r="CK108" s="138"/>
      <c r="CL108" s="138"/>
      <c r="CM108" s="138"/>
      <c r="CN108" s="138"/>
      <c r="CO108" s="138"/>
      <c r="CP108" s="138"/>
      <c r="CQ108" s="138"/>
      <c r="CR108" s="138"/>
      <c r="CS108" s="138"/>
      <c r="CT108" s="138"/>
      <c r="CU108" s="138"/>
      <c r="CV108" s="138"/>
      <c r="CW108" s="138"/>
      <c r="CX108" s="138"/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8"/>
      <c r="DQ108" s="138"/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8"/>
      <c r="EH108" s="138"/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8"/>
      <c r="FR108" s="138"/>
      <c r="FS108" s="138"/>
      <c r="FT108" s="138"/>
      <c r="FU108" s="138"/>
      <c r="FV108" s="138"/>
      <c r="FW108" s="138"/>
      <c r="FX108" s="138"/>
      <c r="FY108" s="138"/>
      <c r="FZ108" s="138"/>
      <c r="GA108" s="138"/>
      <c r="GB108" s="138"/>
    </row>
    <row r="109" spans="1:184" x14ac:dyDescent="0.2">
      <c r="A109" s="130">
        <f t="shared" si="2"/>
        <v>2081</v>
      </c>
      <c r="B109" s="150" t="s">
        <v>2152</v>
      </c>
      <c r="C109" s="151">
        <v>76</v>
      </c>
      <c r="D109" s="152">
        <v>29.799999237060547</v>
      </c>
      <c r="E109" s="153">
        <v>0.45</v>
      </c>
      <c r="F109" s="151">
        <v>72</v>
      </c>
      <c r="G109" s="151">
        <v>4</v>
      </c>
      <c r="H109" s="154" t="s">
        <v>2418</v>
      </c>
      <c r="I109" s="154" t="s">
        <v>2419</v>
      </c>
      <c r="J109" s="152">
        <v>8</v>
      </c>
      <c r="K109" s="153">
        <v>0.42</v>
      </c>
      <c r="L109" s="151">
        <v>74</v>
      </c>
      <c r="M109" s="151">
        <v>2</v>
      </c>
      <c r="N109" s="154" t="s">
        <v>1522</v>
      </c>
      <c r="O109" s="154" t="s">
        <v>1523</v>
      </c>
      <c r="P109" s="152">
        <v>7.1999998092651367</v>
      </c>
      <c r="Q109" s="153">
        <v>0.48</v>
      </c>
      <c r="R109" s="151">
        <v>66</v>
      </c>
      <c r="S109" s="151">
        <v>10</v>
      </c>
      <c r="T109" s="154" t="s">
        <v>1612</v>
      </c>
      <c r="U109" s="154" t="s">
        <v>1613</v>
      </c>
      <c r="V109" s="152">
        <v>2.5999999046325684</v>
      </c>
      <c r="W109" s="153">
        <v>0.33</v>
      </c>
      <c r="X109" s="151">
        <v>71</v>
      </c>
      <c r="Y109" s="151">
        <v>5</v>
      </c>
      <c r="Z109" s="154" t="s">
        <v>1518</v>
      </c>
      <c r="AA109" s="154" t="s">
        <v>1519</v>
      </c>
      <c r="AB109" s="152">
        <v>11.899999618530273</v>
      </c>
      <c r="AC109" s="153">
        <v>0.5</v>
      </c>
      <c r="AD109" s="151">
        <v>63</v>
      </c>
      <c r="AE109" s="151">
        <v>13</v>
      </c>
      <c r="AF109" s="154" t="s">
        <v>3786</v>
      </c>
      <c r="AG109" s="154" t="s">
        <v>3787</v>
      </c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  <c r="BT109" s="138"/>
      <c r="BU109" s="138"/>
      <c r="BV109" s="138"/>
      <c r="BW109" s="138"/>
      <c r="BX109" s="138"/>
      <c r="BY109" s="138"/>
      <c r="BZ109" s="138"/>
      <c r="CA109" s="138"/>
      <c r="CB109" s="138"/>
      <c r="CC109" s="138"/>
      <c r="CD109" s="138"/>
      <c r="CE109" s="138"/>
      <c r="CF109" s="138"/>
      <c r="CG109" s="138"/>
      <c r="CH109" s="138"/>
      <c r="CI109" s="138"/>
      <c r="CJ109" s="138"/>
      <c r="CK109" s="138"/>
      <c r="CL109" s="138"/>
      <c r="CM109" s="138"/>
      <c r="CN109" s="138"/>
      <c r="CO109" s="138"/>
      <c r="CP109" s="138"/>
      <c r="CQ109" s="138"/>
      <c r="CR109" s="138"/>
      <c r="CS109" s="138"/>
      <c r="CT109" s="138"/>
      <c r="CU109" s="138"/>
      <c r="CV109" s="138"/>
      <c r="CW109" s="138"/>
      <c r="CX109" s="138"/>
      <c r="CY109" s="138"/>
      <c r="CZ109" s="138"/>
      <c r="DA109" s="138"/>
      <c r="DB109" s="138"/>
      <c r="DC109" s="138"/>
      <c r="DD109" s="138"/>
      <c r="DE109" s="138"/>
      <c r="DF109" s="138"/>
      <c r="DG109" s="138"/>
      <c r="DH109" s="138"/>
      <c r="DI109" s="138"/>
      <c r="DJ109" s="138"/>
      <c r="DK109" s="138"/>
      <c r="DL109" s="138"/>
      <c r="DM109" s="138"/>
      <c r="DN109" s="138"/>
      <c r="DO109" s="138"/>
      <c r="DP109" s="138"/>
      <c r="DQ109" s="138"/>
      <c r="DR109" s="138"/>
      <c r="DS109" s="138"/>
      <c r="DT109" s="138"/>
      <c r="DU109" s="138"/>
      <c r="DV109" s="138"/>
      <c r="DW109" s="138"/>
      <c r="DX109" s="138"/>
      <c r="DY109" s="138"/>
      <c r="DZ109" s="138"/>
      <c r="EA109" s="138"/>
      <c r="EB109" s="138"/>
      <c r="EC109" s="138"/>
      <c r="ED109" s="138"/>
      <c r="EE109" s="138"/>
      <c r="EF109" s="138"/>
      <c r="EG109" s="138"/>
      <c r="EH109" s="138"/>
      <c r="EI109" s="138"/>
      <c r="EJ109" s="138"/>
      <c r="EK109" s="138"/>
      <c r="EL109" s="138"/>
      <c r="EM109" s="138"/>
      <c r="EN109" s="138"/>
      <c r="EO109" s="138"/>
      <c r="EP109" s="138"/>
      <c r="EQ109" s="138"/>
      <c r="ER109" s="138"/>
      <c r="ES109" s="138"/>
      <c r="ET109" s="138"/>
      <c r="EU109" s="138"/>
      <c r="EV109" s="138"/>
      <c r="EW109" s="138"/>
      <c r="EX109" s="138"/>
      <c r="EY109" s="138"/>
      <c r="EZ109" s="138"/>
      <c r="FA109" s="138"/>
      <c r="FB109" s="138"/>
      <c r="FC109" s="138"/>
      <c r="FD109" s="138"/>
      <c r="FE109" s="138"/>
      <c r="FF109" s="138"/>
      <c r="FG109" s="138"/>
      <c r="FH109" s="138"/>
      <c r="FI109" s="138"/>
      <c r="FJ109" s="138"/>
      <c r="FK109" s="138"/>
      <c r="FL109" s="138"/>
      <c r="FM109" s="138"/>
      <c r="FN109" s="138"/>
      <c r="FO109" s="138"/>
      <c r="FP109" s="138"/>
      <c r="FQ109" s="138"/>
      <c r="FR109" s="138"/>
      <c r="FS109" s="138"/>
      <c r="FT109" s="138"/>
      <c r="FU109" s="138"/>
      <c r="FV109" s="138"/>
      <c r="FW109" s="138"/>
      <c r="FX109" s="138"/>
      <c r="FY109" s="138"/>
      <c r="FZ109" s="138"/>
      <c r="GA109" s="138"/>
      <c r="GB109" s="138"/>
    </row>
    <row r="110" spans="1:184" x14ac:dyDescent="0.2">
      <c r="A110" s="130">
        <f t="shared" si="2"/>
        <v>2111</v>
      </c>
      <c r="B110" s="140" t="s">
        <v>2153</v>
      </c>
      <c r="C110" s="146">
        <v>131</v>
      </c>
      <c r="D110" s="147">
        <v>33.5</v>
      </c>
      <c r="E110" s="148">
        <v>0.51</v>
      </c>
      <c r="F110" s="146">
        <v>116</v>
      </c>
      <c r="G110" s="146">
        <v>15</v>
      </c>
      <c r="H110" s="149" t="s">
        <v>3517</v>
      </c>
      <c r="I110" s="149" t="s">
        <v>3518</v>
      </c>
      <c r="J110" s="147">
        <v>9.1000003814697266</v>
      </c>
      <c r="K110" s="148">
        <v>0.48</v>
      </c>
      <c r="L110" s="146">
        <v>120</v>
      </c>
      <c r="M110" s="146">
        <v>11</v>
      </c>
      <c r="N110" s="149" t="s">
        <v>1587</v>
      </c>
      <c r="O110" s="149" t="s">
        <v>1588</v>
      </c>
      <c r="P110" s="147">
        <v>7.5</v>
      </c>
      <c r="Q110" s="148">
        <v>0.5</v>
      </c>
      <c r="R110" s="146">
        <v>107</v>
      </c>
      <c r="S110" s="146">
        <v>24</v>
      </c>
      <c r="T110" s="149" t="s">
        <v>3788</v>
      </c>
      <c r="U110" s="149" t="s">
        <v>3789</v>
      </c>
      <c r="V110" s="147">
        <v>3.5</v>
      </c>
      <c r="W110" s="148">
        <v>0.44</v>
      </c>
      <c r="X110" s="146">
        <v>114</v>
      </c>
      <c r="Y110" s="146">
        <v>17</v>
      </c>
      <c r="Z110" s="149" t="s">
        <v>3790</v>
      </c>
      <c r="AA110" s="149" t="s">
        <v>3791</v>
      </c>
      <c r="AB110" s="147">
        <v>13.399999618530273</v>
      </c>
      <c r="AC110" s="148">
        <v>0.56000000000000005</v>
      </c>
      <c r="AD110" s="146">
        <v>100</v>
      </c>
      <c r="AE110" s="146">
        <v>31</v>
      </c>
      <c r="AF110" s="149" t="s">
        <v>2016</v>
      </c>
      <c r="AG110" s="149" t="s">
        <v>2017</v>
      </c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  <c r="BV110" s="138"/>
      <c r="BW110" s="138"/>
      <c r="BX110" s="138"/>
      <c r="BY110" s="138"/>
      <c r="BZ110" s="138"/>
      <c r="CA110" s="138"/>
      <c r="CB110" s="138"/>
      <c r="CC110" s="138"/>
      <c r="CD110" s="138"/>
      <c r="CE110" s="138"/>
      <c r="CF110" s="138"/>
      <c r="CG110" s="138"/>
      <c r="CH110" s="138"/>
      <c r="CI110" s="138"/>
      <c r="CJ110" s="138"/>
      <c r="CK110" s="138"/>
      <c r="CL110" s="138"/>
      <c r="CM110" s="138"/>
      <c r="CN110" s="138"/>
      <c r="CO110" s="138"/>
      <c r="CP110" s="138"/>
      <c r="CQ110" s="138"/>
      <c r="CR110" s="138"/>
      <c r="CS110" s="138"/>
      <c r="CT110" s="138"/>
      <c r="CU110" s="138"/>
      <c r="CV110" s="138"/>
      <c r="CW110" s="138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8"/>
      <c r="FA110" s="138"/>
      <c r="FB110" s="138"/>
      <c r="FC110" s="138"/>
      <c r="FD110" s="138"/>
      <c r="FE110" s="138"/>
      <c r="FF110" s="138"/>
      <c r="FG110" s="138"/>
      <c r="FH110" s="138"/>
      <c r="FI110" s="138"/>
      <c r="FJ110" s="138"/>
      <c r="FK110" s="138"/>
      <c r="FL110" s="138"/>
      <c r="FM110" s="138"/>
      <c r="FN110" s="138"/>
      <c r="FO110" s="138"/>
      <c r="FP110" s="138"/>
      <c r="FQ110" s="138"/>
      <c r="FR110" s="138"/>
      <c r="FS110" s="138"/>
      <c r="FT110" s="138"/>
      <c r="FU110" s="138"/>
      <c r="FV110" s="138"/>
      <c r="FW110" s="138"/>
      <c r="FX110" s="138"/>
      <c r="FY110" s="138"/>
      <c r="FZ110" s="138"/>
      <c r="GA110" s="138"/>
      <c r="GB110" s="138"/>
    </row>
    <row r="111" spans="1:184" x14ac:dyDescent="0.2">
      <c r="A111" s="130">
        <f t="shared" si="2"/>
        <v>2151</v>
      </c>
      <c r="B111" s="150" t="s">
        <v>2160</v>
      </c>
      <c r="C111" s="151">
        <v>197</v>
      </c>
      <c r="D111" s="152">
        <v>34.5</v>
      </c>
      <c r="E111" s="153">
        <v>0.52</v>
      </c>
      <c r="F111" s="151">
        <v>170</v>
      </c>
      <c r="G111" s="151">
        <v>27</v>
      </c>
      <c r="H111" s="154" t="s">
        <v>3792</v>
      </c>
      <c r="I111" s="154" t="s">
        <v>3793</v>
      </c>
      <c r="J111" s="152">
        <v>9.3999996185302734</v>
      </c>
      <c r="K111" s="153">
        <v>0.5</v>
      </c>
      <c r="L111" s="151">
        <v>179</v>
      </c>
      <c r="M111" s="151">
        <v>18</v>
      </c>
      <c r="N111" s="154" t="s">
        <v>3794</v>
      </c>
      <c r="O111" s="154" t="s">
        <v>3795</v>
      </c>
      <c r="P111" s="152">
        <v>8</v>
      </c>
      <c r="Q111" s="153">
        <v>0.54</v>
      </c>
      <c r="R111" s="151">
        <v>154</v>
      </c>
      <c r="S111" s="151">
        <v>43</v>
      </c>
      <c r="T111" s="154" t="s">
        <v>3796</v>
      </c>
      <c r="U111" s="154" t="s">
        <v>3797</v>
      </c>
      <c r="V111" s="152">
        <v>3.4000000953674316</v>
      </c>
      <c r="W111" s="153">
        <v>0.43</v>
      </c>
      <c r="X111" s="151">
        <v>180</v>
      </c>
      <c r="Y111" s="151">
        <v>17</v>
      </c>
      <c r="Z111" s="154" t="s">
        <v>3798</v>
      </c>
      <c r="AA111" s="154" t="s">
        <v>3799</v>
      </c>
      <c r="AB111" s="152">
        <v>13.600000381469727</v>
      </c>
      <c r="AC111" s="153">
        <v>0.56999999999999995</v>
      </c>
      <c r="AD111" s="151">
        <v>144</v>
      </c>
      <c r="AE111" s="151">
        <v>53</v>
      </c>
      <c r="AF111" s="154" t="s">
        <v>3800</v>
      </c>
      <c r="AG111" s="154" t="s">
        <v>3801</v>
      </c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  <c r="BT111" s="138"/>
      <c r="BU111" s="138"/>
      <c r="BV111" s="138"/>
      <c r="BW111" s="138"/>
      <c r="BX111" s="138"/>
      <c r="BY111" s="138"/>
      <c r="BZ111" s="138"/>
      <c r="CA111" s="138"/>
      <c r="CB111" s="138"/>
      <c r="CC111" s="138"/>
      <c r="CD111" s="138"/>
      <c r="CE111" s="138"/>
      <c r="CF111" s="138"/>
      <c r="CG111" s="138"/>
      <c r="CH111" s="138"/>
      <c r="CI111" s="138"/>
      <c r="CJ111" s="138"/>
      <c r="CK111" s="138"/>
      <c r="CL111" s="138"/>
      <c r="CM111" s="138"/>
      <c r="CN111" s="138"/>
      <c r="CO111" s="138"/>
      <c r="CP111" s="138"/>
      <c r="CQ111" s="138"/>
      <c r="CR111" s="138"/>
      <c r="CS111" s="138"/>
      <c r="CT111" s="138"/>
      <c r="CU111" s="138"/>
      <c r="CV111" s="138"/>
      <c r="CW111" s="138"/>
      <c r="CX111" s="138"/>
      <c r="CY111" s="138"/>
      <c r="CZ111" s="138"/>
      <c r="DA111" s="138"/>
      <c r="DB111" s="138"/>
      <c r="DC111" s="138"/>
      <c r="DD111" s="138"/>
      <c r="DE111" s="138"/>
      <c r="DF111" s="138"/>
      <c r="DG111" s="138"/>
      <c r="DH111" s="138"/>
      <c r="DI111" s="138"/>
      <c r="DJ111" s="138"/>
      <c r="DK111" s="138"/>
      <c r="DL111" s="138"/>
      <c r="DM111" s="138"/>
      <c r="DN111" s="138"/>
      <c r="DO111" s="138"/>
      <c r="DP111" s="138"/>
      <c r="DQ111" s="138"/>
      <c r="DR111" s="138"/>
      <c r="DS111" s="138"/>
      <c r="DT111" s="138"/>
      <c r="DU111" s="138"/>
      <c r="DV111" s="138"/>
      <c r="DW111" s="138"/>
      <c r="DX111" s="138"/>
      <c r="DY111" s="138"/>
      <c r="DZ111" s="138"/>
      <c r="EA111" s="138"/>
      <c r="EB111" s="138"/>
      <c r="EC111" s="138"/>
      <c r="ED111" s="138"/>
      <c r="EE111" s="138"/>
      <c r="EF111" s="138"/>
      <c r="EG111" s="138"/>
      <c r="EH111" s="138"/>
      <c r="EI111" s="138"/>
      <c r="EJ111" s="138"/>
      <c r="EK111" s="138"/>
      <c r="EL111" s="138"/>
      <c r="EM111" s="138"/>
      <c r="EN111" s="138"/>
      <c r="EO111" s="138"/>
      <c r="EP111" s="138"/>
      <c r="EQ111" s="138"/>
      <c r="ER111" s="138"/>
      <c r="ES111" s="138"/>
      <c r="ET111" s="138"/>
      <c r="EU111" s="138"/>
      <c r="EV111" s="138"/>
      <c r="EW111" s="138"/>
      <c r="EX111" s="138"/>
      <c r="EY111" s="138"/>
      <c r="EZ111" s="138"/>
      <c r="FA111" s="138"/>
      <c r="FB111" s="138"/>
      <c r="FC111" s="138"/>
      <c r="FD111" s="138"/>
      <c r="FE111" s="138"/>
      <c r="FF111" s="138"/>
      <c r="FG111" s="138"/>
      <c r="FH111" s="138"/>
      <c r="FI111" s="138"/>
      <c r="FJ111" s="138"/>
      <c r="FK111" s="138"/>
      <c r="FL111" s="138"/>
      <c r="FM111" s="138"/>
      <c r="FN111" s="138"/>
      <c r="FO111" s="138"/>
      <c r="FP111" s="138"/>
      <c r="FQ111" s="138"/>
      <c r="FR111" s="138"/>
      <c r="FS111" s="138"/>
      <c r="FT111" s="138"/>
      <c r="FU111" s="138"/>
      <c r="FV111" s="138"/>
      <c r="FW111" s="138"/>
      <c r="FX111" s="138"/>
      <c r="FY111" s="138"/>
      <c r="FZ111" s="138"/>
      <c r="GA111" s="138"/>
      <c r="GB111" s="138"/>
    </row>
    <row r="112" spans="1:184" x14ac:dyDescent="0.2">
      <c r="A112" s="130">
        <f t="shared" si="2"/>
        <v>2161</v>
      </c>
      <c r="B112" s="140" t="s">
        <v>2165</v>
      </c>
      <c r="C112" s="146">
        <v>32</v>
      </c>
      <c r="D112" s="147">
        <v>23.600000381469727</v>
      </c>
      <c r="E112" s="148">
        <v>0.36</v>
      </c>
      <c r="F112" s="146">
        <v>32</v>
      </c>
      <c r="H112" s="149" t="s">
        <v>1545</v>
      </c>
      <c r="J112" s="147">
        <v>6.5</v>
      </c>
      <c r="K112" s="148">
        <v>0.34</v>
      </c>
      <c r="L112" s="146">
        <v>32</v>
      </c>
      <c r="N112" s="149" t="s">
        <v>1545</v>
      </c>
      <c r="P112" s="147">
        <v>4.9000000953674316</v>
      </c>
      <c r="Q112" s="148">
        <v>0.33</v>
      </c>
      <c r="R112" s="146">
        <v>32</v>
      </c>
      <c r="T112" s="149" t="s">
        <v>1545</v>
      </c>
      <c r="V112" s="147">
        <v>2.2000000476837158</v>
      </c>
      <c r="W112" s="148">
        <v>0.28000000000000003</v>
      </c>
      <c r="X112" s="146">
        <v>32</v>
      </c>
      <c r="Z112" s="149" t="s">
        <v>1545</v>
      </c>
      <c r="AB112" s="147">
        <v>9.8999996185302734</v>
      </c>
      <c r="AC112" s="148">
        <v>0.41</v>
      </c>
      <c r="AD112" s="146">
        <v>31</v>
      </c>
      <c r="AE112" s="146">
        <v>1</v>
      </c>
      <c r="AF112" s="149" t="s">
        <v>2078</v>
      </c>
      <c r="AG112" s="149" t="s">
        <v>2079</v>
      </c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  <c r="BV112" s="138"/>
      <c r="BW112" s="138"/>
      <c r="BX112" s="138"/>
      <c r="BY112" s="138"/>
      <c r="BZ112" s="138"/>
      <c r="CA112" s="138"/>
      <c r="CB112" s="138"/>
      <c r="CC112" s="138"/>
      <c r="CD112" s="138"/>
      <c r="CE112" s="138"/>
      <c r="CF112" s="138"/>
      <c r="CG112" s="138"/>
      <c r="CH112" s="138"/>
      <c r="CI112" s="138"/>
      <c r="CJ112" s="138"/>
      <c r="CK112" s="138"/>
      <c r="CL112" s="138"/>
      <c r="CM112" s="138"/>
      <c r="CN112" s="138"/>
      <c r="CO112" s="138"/>
      <c r="CP112" s="138"/>
      <c r="CQ112" s="138"/>
      <c r="CR112" s="138"/>
      <c r="CS112" s="138"/>
      <c r="CT112" s="138"/>
      <c r="CU112" s="138"/>
      <c r="CV112" s="138"/>
      <c r="CW112" s="138"/>
      <c r="CX112" s="138"/>
      <c r="CY112" s="138"/>
      <c r="CZ112" s="138"/>
      <c r="DA112" s="138"/>
      <c r="DB112" s="138"/>
      <c r="DC112" s="138"/>
      <c r="DD112" s="138"/>
      <c r="DE112" s="138"/>
      <c r="DF112" s="138"/>
      <c r="DG112" s="138"/>
      <c r="DH112" s="138"/>
      <c r="DI112" s="138"/>
      <c r="DJ112" s="138"/>
      <c r="DK112" s="138"/>
      <c r="DL112" s="138"/>
      <c r="DM112" s="138"/>
      <c r="DN112" s="138"/>
      <c r="DO112" s="138"/>
      <c r="DP112" s="138"/>
      <c r="DQ112" s="138"/>
      <c r="DR112" s="138"/>
      <c r="DS112" s="138"/>
      <c r="DT112" s="138"/>
      <c r="DU112" s="138"/>
      <c r="DV112" s="138"/>
      <c r="DW112" s="138"/>
      <c r="DX112" s="138"/>
      <c r="DY112" s="138"/>
      <c r="DZ112" s="138"/>
      <c r="EA112" s="138"/>
      <c r="EB112" s="138"/>
      <c r="EC112" s="138"/>
      <c r="ED112" s="138"/>
      <c r="EE112" s="138"/>
      <c r="EF112" s="138"/>
      <c r="EG112" s="138"/>
      <c r="EH112" s="138"/>
      <c r="EI112" s="138"/>
      <c r="EJ112" s="138"/>
      <c r="EK112" s="138"/>
      <c r="EL112" s="138"/>
      <c r="EM112" s="138"/>
      <c r="EN112" s="138"/>
      <c r="EO112" s="138"/>
      <c r="EP112" s="138"/>
      <c r="EQ112" s="138"/>
      <c r="ER112" s="138"/>
      <c r="ES112" s="138"/>
      <c r="ET112" s="138"/>
      <c r="EU112" s="138"/>
      <c r="EV112" s="138"/>
      <c r="EW112" s="138"/>
      <c r="EX112" s="138"/>
      <c r="EY112" s="138"/>
      <c r="EZ112" s="138"/>
      <c r="FA112" s="138"/>
      <c r="FB112" s="138"/>
      <c r="FC112" s="138"/>
      <c r="FD112" s="138"/>
      <c r="FE112" s="138"/>
      <c r="FF112" s="138"/>
      <c r="FG112" s="138"/>
      <c r="FH112" s="138"/>
      <c r="FI112" s="138"/>
      <c r="FJ112" s="138"/>
      <c r="FK112" s="138"/>
      <c r="FL112" s="138"/>
      <c r="FM112" s="138"/>
      <c r="FN112" s="138"/>
      <c r="FO112" s="138"/>
      <c r="FP112" s="138"/>
      <c r="FQ112" s="138"/>
      <c r="FR112" s="138"/>
      <c r="FS112" s="138"/>
      <c r="FT112" s="138"/>
      <c r="FU112" s="138"/>
      <c r="FV112" s="138"/>
      <c r="FW112" s="138"/>
      <c r="FX112" s="138"/>
      <c r="FY112" s="138"/>
      <c r="FZ112" s="138"/>
      <c r="GA112" s="138"/>
      <c r="GB112" s="138"/>
    </row>
    <row r="113" spans="1:184" x14ac:dyDescent="0.2">
      <c r="A113" s="130">
        <f t="shared" si="2"/>
        <v>2181</v>
      </c>
      <c r="B113" s="150" t="s">
        <v>2168</v>
      </c>
      <c r="C113" s="151">
        <v>154</v>
      </c>
      <c r="D113" s="152">
        <v>31.799999237060547</v>
      </c>
      <c r="E113" s="153">
        <v>0.48</v>
      </c>
      <c r="F113" s="151">
        <v>148</v>
      </c>
      <c r="G113" s="151">
        <v>6</v>
      </c>
      <c r="H113" s="154" t="s">
        <v>3802</v>
      </c>
      <c r="I113" s="154" t="s">
        <v>3803</v>
      </c>
      <c r="J113" s="152">
        <v>8.3999996185302734</v>
      </c>
      <c r="K113" s="153">
        <v>0.44</v>
      </c>
      <c r="L113" s="151">
        <v>151</v>
      </c>
      <c r="M113" s="151">
        <v>3</v>
      </c>
      <c r="N113" s="154" t="s">
        <v>3804</v>
      </c>
      <c r="O113" s="154" t="s">
        <v>3805</v>
      </c>
      <c r="P113" s="152">
        <v>7.0999999046325684</v>
      </c>
      <c r="Q113" s="153">
        <v>0.47</v>
      </c>
      <c r="R113" s="151">
        <v>137</v>
      </c>
      <c r="S113" s="151">
        <v>17</v>
      </c>
      <c r="T113" s="154" t="s">
        <v>3806</v>
      </c>
      <c r="U113" s="154" t="s">
        <v>3807</v>
      </c>
      <c r="V113" s="152">
        <v>3.0999999046325684</v>
      </c>
      <c r="W113" s="153">
        <v>0.39</v>
      </c>
      <c r="X113" s="151">
        <v>137</v>
      </c>
      <c r="Y113" s="151">
        <v>17</v>
      </c>
      <c r="Z113" s="154" t="s">
        <v>3806</v>
      </c>
      <c r="AA113" s="154" t="s">
        <v>3807</v>
      </c>
      <c r="AB113" s="152">
        <v>13.199999809265137</v>
      </c>
      <c r="AC113" s="153">
        <v>0.55000000000000004</v>
      </c>
      <c r="AD113" s="151">
        <v>119</v>
      </c>
      <c r="AE113" s="151">
        <v>35</v>
      </c>
      <c r="AF113" s="154" t="s">
        <v>3808</v>
      </c>
      <c r="AG113" s="154" t="s">
        <v>3809</v>
      </c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  <c r="BV113" s="138"/>
      <c r="BW113" s="138"/>
      <c r="BX113" s="138"/>
      <c r="BY113" s="138"/>
      <c r="BZ113" s="138"/>
      <c r="CA113" s="138"/>
      <c r="CB113" s="138"/>
      <c r="CC113" s="138"/>
      <c r="CD113" s="138"/>
      <c r="CE113" s="138"/>
      <c r="CF113" s="138"/>
      <c r="CG113" s="138"/>
      <c r="CH113" s="138"/>
      <c r="CI113" s="138"/>
      <c r="CJ113" s="138"/>
      <c r="CK113" s="138"/>
      <c r="CL113" s="138"/>
      <c r="CM113" s="138"/>
      <c r="CN113" s="138"/>
      <c r="CO113" s="138"/>
      <c r="CP113" s="138"/>
      <c r="CQ113" s="138"/>
      <c r="CR113" s="138"/>
      <c r="CS113" s="138"/>
      <c r="CT113" s="138"/>
      <c r="CU113" s="138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38"/>
      <c r="DH113" s="138"/>
      <c r="DI113" s="138"/>
      <c r="DJ113" s="138"/>
      <c r="DK113" s="138"/>
      <c r="DL113" s="138"/>
      <c r="DM113" s="138"/>
      <c r="DN113" s="138"/>
      <c r="DO113" s="138"/>
      <c r="DP113" s="138"/>
      <c r="DQ113" s="138"/>
      <c r="DR113" s="138"/>
      <c r="DS113" s="138"/>
      <c r="DT113" s="138"/>
      <c r="DU113" s="138"/>
      <c r="DV113" s="138"/>
      <c r="DW113" s="138"/>
      <c r="DX113" s="138"/>
      <c r="DY113" s="138"/>
      <c r="DZ113" s="138"/>
      <c r="EA113" s="138"/>
      <c r="EB113" s="138"/>
      <c r="EC113" s="138"/>
      <c r="ED113" s="138"/>
      <c r="EE113" s="138"/>
      <c r="EF113" s="138"/>
      <c r="EG113" s="138"/>
      <c r="EH113" s="138"/>
      <c r="EI113" s="138"/>
      <c r="EJ113" s="138"/>
      <c r="EK113" s="138"/>
      <c r="EL113" s="138"/>
      <c r="EM113" s="138"/>
      <c r="EN113" s="138"/>
      <c r="EO113" s="138"/>
      <c r="EP113" s="138"/>
      <c r="EQ113" s="138"/>
      <c r="ER113" s="138"/>
      <c r="ES113" s="138"/>
      <c r="ET113" s="138"/>
      <c r="EU113" s="138"/>
      <c r="EV113" s="138"/>
      <c r="EW113" s="138"/>
      <c r="EX113" s="138"/>
      <c r="EY113" s="138"/>
      <c r="EZ113" s="138"/>
      <c r="FA113" s="138"/>
      <c r="FB113" s="138"/>
      <c r="FC113" s="138"/>
      <c r="FD113" s="138"/>
      <c r="FE113" s="138"/>
      <c r="FF113" s="138"/>
      <c r="FG113" s="138"/>
      <c r="FH113" s="138"/>
      <c r="FI113" s="138"/>
      <c r="FJ113" s="138"/>
      <c r="FK113" s="138"/>
      <c r="FL113" s="138"/>
      <c r="FM113" s="138"/>
      <c r="FN113" s="138"/>
      <c r="FO113" s="138"/>
      <c r="FP113" s="138"/>
      <c r="FQ113" s="138"/>
      <c r="FR113" s="138"/>
      <c r="FS113" s="138"/>
      <c r="FT113" s="138"/>
      <c r="FU113" s="138"/>
      <c r="FV113" s="138"/>
      <c r="FW113" s="138"/>
      <c r="FX113" s="138"/>
      <c r="FY113" s="138"/>
      <c r="FZ113" s="138"/>
      <c r="GA113" s="138"/>
      <c r="GB113" s="138"/>
    </row>
    <row r="114" spans="1:184" x14ac:dyDescent="0.2">
      <c r="A114" s="130">
        <f t="shared" si="2"/>
        <v>2191</v>
      </c>
      <c r="B114" s="140" t="s">
        <v>2173</v>
      </c>
      <c r="C114" s="146">
        <v>284</v>
      </c>
      <c r="D114" s="147">
        <v>32.299999237060547</v>
      </c>
      <c r="E114" s="148">
        <v>0.49</v>
      </c>
      <c r="F114" s="146">
        <v>257</v>
      </c>
      <c r="G114" s="146">
        <v>27</v>
      </c>
      <c r="H114" s="149" t="s">
        <v>3810</v>
      </c>
      <c r="I114" s="149" t="s">
        <v>3811</v>
      </c>
      <c r="J114" s="147">
        <v>8.8000001907348633</v>
      </c>
      <c r="K114" s="148">
        <v>0.46</v>
      </c>
      <c r="L114" s="146">
        <v>258</v>
      </c>
      <c r="M114" s="146">
        <v>26</v>
      </c>
      <c r="N114" s="149" t="s">
        <v>3812</v>
      </c>
      <c r="O114" s="149" t="s">
        <v>3813</v>
      </c>
      <c r="P114" s="147">
        <v>7.3000001907348633</v>
      </c>
      <c r="Q114" s="148">
        <v>0.48</v>
      </c>
      <c r="R114" s="146">
        <v>243</v>
      </c>
      <c r="S114" s="146">
        <v>41</v>
      </c>
      <c r="T114" s="149" t="s">
        <v>3814</v>
      </c>
      <c r="U114" s="149" t="s">
        <v>3815</v>
      </c>
      <c r="V114" s="147">
        <v>3.2999999523162842</v>
      </c>
      <c r="W114" s="148">
        <v>0.42</v>
      </c>
      <c r="X114" s="146">
        <v>249</v>
      </c>
      <c r="Y114" s="146">
        <v>35</v>
      </c>
      <c r="Z114" s="149" t="s">
        <v>3392</v>
      </c>
      <c r="AA114" s="149" t="s">
        <v>3393</v>
      </c>
      <c r="AB114" s="147">
        <v>13</v>
      </c>
      <c r="AC114" s="148">
        <v>0.54</v>
      </c>
      <c r="AD114" s="146">
        <v>218</v>
      </c>
      <c r="AE114" s="146">
        <v>66</v>
      </c>
      <c r="AF114" s="149" t="s">
        <v>3816</v>
      </c>
      <c r="AG114" s="149" t="s">
        <v>3817</v>
      </c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  <c r="BW114" s="138"/>
      <c r="BX114" s="138"/>
      <c r="BY114" s="138"/>
      <c r="BZ114" s="138"/>
      <c r="CA114" s="138"/>
      <c r="CB114" s="138"/>
      <c r="CC114" s="138"/>
      <c r="CD114" s="138"/>
      <c r="CE114" s="138"/>
      <c r="CF114" s="138"/>
      <c r="CG114" s="138"/>
      <c r="CH114" s="138"/>
      <c r="CI114" s="138"/>
      <c r="CJ114" s="138"/>
      <c r="CK114" s="138"/>
      <c r="CL114" s="138"/>
      <c r="CM114" s="138"/>
      <c r="CN114" s="138"/>
      <c r="CO114" s="138"/>
      <c r="CP114" s="138"/>
      <c r="CQ114" s="138"/>
      <c r="CR114" s="138"/>
      <c r="CS114" s="138"/>
      <c r="CT114" s="138"/>
      <c r="CU114" s="138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38"/>
      <c r="DH114" s="138"/>
      <c r="DI114" s="138"/>
      <c r="DJ114" s="138"/>
      <c r="DK114" s="138"/>
      <c r="DL114" s="138"/>
      <c r="DM114" s="138"/>
      <c r="DN114" s="138"/>
      <c r="DO114" s="138"/>
      <c r="DP114" s="138"/>
      <c r="DQ114" s="138"/>
      <c r="DR114" s="138"/>
      <c r="DS114" s="138"/>
      <c r="DT114" s="138"/>
      <c r="DU114" s="138"/>
      <c r="DV114" s="138"/>
      <c r="DW114" s="138"/>
      <c r="DX114" s="138"/>
      <c r="DY114" s="138"/>
      <c r="DZ114" s="138"/>
      <c r="EA114" s="138"/>
      <c r="EB114" s="138"/>
      <c r="EC114" s="138"/>
      <c r="ED114" s="138"/>
      <c r="EE114" s="138"/>
      <c r="EF114" s="138"/>
      <c r="EG114" s="138"/>
      <c r="EH114" s="138"/>
      <c r="EI114" s="138"/>
      <c r="EJ114" s="138"/>
      <c r="EK114" s="138"/>
      <c r="EL114" s="138"/>
      <c r="EM114" s="138"/>
      <c r="EN114" s="138"/>
      <c r="EO114" s="138"/>
      <c r="EP114" s="138"/>
      <c r="EQ114" s="138"/>
      <c r="ER114" s="138"/>
      <c r="ES114" s="138"/>
      <c r="ET114" s="138"/>
      <c r="EU114" s="138"/>
      <c r="EV114" s="138"/>
      <c r="EW114" s="138"/>
      <c r="EX114" s="138"/>
      <c r="EY114" s="138"/>
      <c r="EZ114" s="138"/>
      <c r="FA114" s="138"/>
      <c r="FB114" s="138"/>
      <c r="FC114" s="138"/>
      <c r="FD114" s="138"/>
      <c r="FE114" s="138"/>
      <c r="FF114" s="138"/>
      <c r="FG114" s="138"/>
      <c r="FH114" s="138"/>
      <c r="FI114" s="138"/>
      <c r="FJ114" s="138"/>
      <c r="FK114" s="138"/>
      <c r="FL114" s="138"/>
      <c r="FM114" s="138"/>
      <c r="FN114" s="138"/>
      <c r="FO114" s="138"/>
      <c r="FP114" s="138"/>
      <c r="FQ114" s="138"/>
      <c r="FR114" s="138"/>
      <c r="FS114" s="138"/>
      <c r="FT114" s="138"/>
      <c r="FU114" s="138"/>
      <c r="FV114" s="138"/>
      <c r="FW114" s="138"/>
      <c r="FX114" s="138"/>
      <c r="FY114" s="138"/>
      <c r="FZ114" s="138"/>
      <c r="GA114" s="138"/>
      <c r="GB114" s="138"/>
    </row>
    <row r="115" spans="1:184" x14ac:dyDescent="0.2">
      <c r="A115" s="130">
        <f t="shared" si="2"/>
        <v>2241</v>
      </c>
      <c r="B115" s="150" t="s">
        <v>2184</v>
      </c>
      <c r="C115" s="151">
        <v>86</v>
      </c>
      <c r="D115" s="152">
        <v>29</v>
      </c>
      <c r="E115" s="153">
        <v>0.44</v>
      </c>
      <c r="F115" s="151">
        <v>85</v>
      </c>
      <c r="G115" s="151">
        <v>1</v>
      </c>
      <c r="H115" s="154" t="s">
        <v>3599</v>
      </c>
      <c r="I115" s="154" t="s">
        <v>3600</v>
      </c>
      <c r="J115" s="152">
        <v>7.8000001907348633</v>
      </c>
      <c r="K115" s="153">
        <v>0.41</v>
      </c>
      <c r="L115" s="151">
        <v>85</v>
      </c>
      <c r="M115" s="151">
        <v>1</v>
      </c>
      <c r="N115" s="154" t="s">
        <v>3599</v>
      </c>
      <c r="O115" s="154" t="s">
        <v>3600</v>
      </c>
      <c r="P115" s="152">
        <v>6.4000000953674316</v>
      </c>
      <c r="Q115" s="153">
        <v>0.42</v>
      </c>
      <c r="R115" s="151">
        <v>80</v>
      </c>
      <c r="S115" s="151">
        <v>6</v>
      </c>
      <c r="T115" s="154" t="s">
        <v>1962</v>
      </c>
      <c r="U115" s="154" t="s">
        <v>1963</v>
      </c>
      <c r="V115" s="152">
        <v>2.7999999523162842</v>
      </c>
      <c r="W115" s="153">
        <v>0.35</v>
      </c>
      <c r="X115" s="151">
        <v>85</v>
      </c>
      <c r="Y115" s="151">
        <v>1</v>
      </c>
      <c r="Z115" s="154" t="s">
        <v>3599</v>
      </c>
      <c r="AA115" s="154" t="s">
        <v>3600</v>
      </c>
      <c r="AB115" s="152">
        <v>12</v>
      </c>
      <c r="AC115" s="153">
        <v>0.5</v>
      </c>
      <c r="AD115" s="151">
        <v>74</v>
      </c>
      <c r="AE115" s="151">
        <v>12</v>
      </c>
      <c r="AF115" s="154" t="s">
        <v>3186</v>
      </c>
      <c r="AG115" s="154" t="s">
        <v>3187</v>
      </c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8"/>
      <c r="BX115" s="138"/>
      <c r="BY115" s="138"/>
      <c r="BZ115" s="138"/>
      <c r="CA115" s="138"/>
      <c r="CB115" s="138"/>
      <c r="CC115" s="138"/>
      <c r="CD115" s="138"/>
      <c r="CE115" s="138"/>
      <c r="CF115" s="138"/>
      <c r="CG115" s="138"/>
      <c r="CH115" s="138"/>
      <c r="CI115" s="138"/>
      <c r="CJ115" s="138"/>
      <c r="CK115" s="138"/>
      <c r="CL115" s="138"/>
      <c r="CM115" s="138"/>
      <c r="CN115" s="138"/>
      <c r="CO115" s="138"/>
      <c r="CP115" s="138"/>
      <c r="CQ115" s="138"/>
      <c r="CR115" s="138"/>
      <c r="CS115" s="138"/>
      <c r="CT115" s="138"/>
      <c r="CU115" s="138"/>
      <c r="CV115" s="138"/>
      <c r="CW115" s="138"/>
      <c r="CX115" s="138"/>
      <c r="CY115" s="138"/>
      <c r="CZ115" s="138"/>
      <c r="DA115" s="138"/>
      <c r="DB115" s="138"/>
      <c r="DC115" s="138"/>
      <c r="DD115" s="138"/>
      <c r="DE115" s="138"/>
      <c r="DF115" s="138"/>
      <c r="DG115" s="138"/>
      <c r="DH115" s="138"/>
      <c r="DI115" s="138"/>
      <c r="DJ115" s="138"/>
      <c r="DK115" s="138"/>
      <c r="DL115" s="138"/>
      <c r="DM115" s="138"/>
      <c r="DN115" s="138"/>
      <c r="DO115" s="138"/>
      <c r="DP115" s="138"/>
      <c r="DQ115" s="138"/>
      <c r="DR115" s="138"/>
      <c r="DS115" s="138"/>
      <c r="DT115" s="138"/>
      <c r="DU115" s="138"/>
      <c r="DV115" s="138"/>
      <c r="DW115" s="138"/>
      <c r="DX115" s="138"/>
      <c r="DY115" s="138"/>
      <c r="DZ115" s="138"/>
      <c r="EA115" s="138"/>
      <c r="EB115" s="138"/>
      <c r="EC115" s="138"/>
      <c r="ED115" s="138"/>
      <c r="EE115" s="138"/>
      <c r="EF115" s="138"/>
      <c r="EG115" s="138"/>
      <c r="EH115" s="138"/>
      <c r="EI115" s="138"/>
      <c r="EJ115" s="138"/>
      <c r="EK115" s="138"/>
      <c r="EL115" s="138"/>
      <c r="EM115" s="138"/>
      <c r="EN115" s="138"/>
      <c r="EO115" s="138"/>
      <c r="EP115" s="138"/>
      <c r="EQ115" s="138"/>
      <c r="ER115" s="138"/>
      <c r="ES115" s="138"/>
      <c r="ET115" s="138"/>
      <c r="EU115" s="138"/>
      <c r="EV115" s="138"/>
      <c r="EW115" s="138"/>
      <c r="EX115" s="138"/>
      <c r="EY115" s="138"/>
      <c r="EZ115" s="138"/>
      <c r="FA115" s="138"/>
      <c r="FB115" s="138"/>
      <c r="FC115" s="138"/>
      <c r="FD115" s="138"/>
      <c r="FE115" s="138"/>
      <c r="FF115" s="138"/>
      <c r="FG115" s="138"/>
      <c r="FH115" s="138"/>
      <c r="FI115" s="138"/>
      <c r="FJ115" s="138"/>
      <c r="FK115" s="138"/>
      <c r="FL115" s="138"/>
      <c r="FM115" s="138"/>
      <c r="FN115" s="138"/>
      <c r="FO115" s="138"/>
      <c r="FP115" s="138"/>
      <c r="FQ115" s="138"/>
      <c r="FR115" s="138"/>
      <c r="FS115" s="138"/>
      <c r="FT115" s="138"/>
      <c r="FU115" s="138"/>
      <c r="FV115" s="138"/>
      <c r="FW115" s="138"/>
      <c r="FX115" s="138"/>
      <c r="FY115" s="138"/>
      <c r="FZ115" s="138"/>
      <c r="GA115" s="138"/>
      <c r="GB115" s="138"/>
    </row>
    <row r="116" spans="1:184" x14ac:dyDescent="0.2">
      <c r="A116" s="130">
        <f t="shared" si="2"/>
        <v>2261</v>
      </c>
      <c r="B116" s="140" t="s">
        <v>2185</v>
      </c>
      <c r="C116" s="146">
        <v>78</v>
      </c>
      <c r="D116" s="147">
        <v>32.5</v>
      </c>
      <c r="E116" s="148">
        <v>0.49</v>
      </c>
      <c r="F116" s="146">
        <v>72</v>
      </c>
      <c r="G116" s="146">
        <v>6</v>
      </c>
      <c r="H116" s="149" t="s">
        <v>1602</v>
      </c>
      <c r="I116" s="149" t="s">
        <v>1603</v>
      </c>
      <c r="J116" s="147">
        <v>8.1999998092651367</v>
      </c>
      <c r="K116" s="148">
        <v>0.43</v>
      </c>
      <c r="L116" s="146">
        <v>78</v>
      </c>
      <c r="N116" s="149" t="s">
        <v>1545</v>
      </c>
      <c r="P116" s="147">
        <v>7.3000001907348633</v>
      </c>
      <c r="Q116" s="148">
        <v>0.49</v>
      </c>
      <c r="R116" s="146">
        <v>68</v>
      </c>
      <c r="S116" s="146">
        <v>10</v>
      </c>
      <c r="T116" s="149" t="s">
        <v>2392</v>
      </c>
      <c r="U116" s="149" t="s">
        <v>2393</v>
      </c>
      <c r="V116" s="147">
        <v>3.0999999046325684</v>
      </c>
      <c r="W116" s="148">
        <v>0.39</v>
      </c>
      <c r="X116" s="146">
        <v>66</v>
      </c>
      <c r="Y116" s="146">
        <v>12</v>
      </c>
      <c r="Z116" s="149" t="s">
        <v>1607</v>
      </c>
      <c r="AA116" s="149" t="s">
        <v>1608</v>
      </c>
      <c r="AB116" s="147">
        <v>13.899999618530273</v>
      </c>
      <c r="AC116" s="148">
        <v>0.57999999999999996</v>
      </c>
      <c r="AD116" s="146">
        <v>59</v>
      </c>
      <c r="AE116" s="146">
        <v>19</v>
      </c>
      <c r="AF116" s="149" t="s">
        <v>3818</v>
      </c>
      <c r="AG116" s="149" t="s">
        <v>3819</v>
      </c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  <c r="BW116" s="138"/>
      <c r="BX116" s="138"/>
      <c r="BY116" s="138"/>
      <c r="BZ116" s="138"/>
      <c r="CA116" s="138"/>
      <c r="CB116" s="138"/>
      <c r="CC116" s="138"/>
      <c r="CD116" s="138"/>
      <c r="CE116" s="138"/>
      <c r="CF116" s="138"/>
      <c r="CG116" s="138"/>
      <c r="CH116" s="138"/>
      <c r="CI116" s="138"/>
      <c r="CJ116" s="138"/>
      <c r="CK116" s="138"/>
      <c r="CL116" s="138"/>
      <c r="CM116" s="138"/>
      <c r="CN116" s="138"/>
      <c r="CO116" s="138"/>
      <c r="CP116" s="138"/>
      <c r="CQ116" s="138"/>
      <c r="CR116" s="138"/>
      <c r="CS116" s="138"/>
      <c r="CT116" s="138"/>
      <c r="CU116" s="138"/>
      <c r="CV116" s="138"/>
      <c r="CW116" s="138"/>
      <c r="CX116" s="138"/>
      <c r="CY116" s="138"/>
      <c r="CZ116" s="138"/>
      <c r="DA116" s="138"/>
      <c r="DB116" s="138"/>
      <c r="DC116" s="138"/>
      <c r="DD116" s="138"/>
      <c r="DE116" s="138"/>
      <c r="DF116" s="138"/>
      <c r="DG116" s="138"/>
      <c r="DH116" s="138"/>
      <c r="DI116" s="138"/>
      <c r="DJ116" s="138"/>
      <c r="DK116" s="138"/>
      <c r="DL116" s="138"/>
      <c r="DM116" s="138"/>
      <c r="DN116" s="138"/>
      <c r="DO116" s="138"/>
      <c r="DP116" s="138"/>
      <c r="DQ116" s="138"/>
      <c r="DR116" s="138"/>
      <c r="DS116" s="138"/>
      <c r="DT116" s="138"/>
      <c r="DU116" s="138"/>
      <c r="DV116" s="138"/>
      <c r="DW116" s="138"/>
      <c r="DX116" s="138"/>
      <c r="DY116" s="138"/>
      <c r="DZ116" s="138"/>
      <c r="EA116" s="138"/>
      <c r="EB116" s="138"/>
      <c r="EC116" s="138"/>
      <c r="ED116" s="138"/>
      <c r="EE116" s="138"/>
      <c r="EF116" s="138"/>
      <c r="EG116" s="138"/>
      <c r="EH116" s="138"/>
      <c r="EI116" s="138"/>
      <c r="EJ116" s="138"/>
      <c r="EK116" s="138"/>
      <c r="EL116" s="138"/>
      <c r="EM116" s="138"/>
      <c r="EN116" s="138"/>
      <c r="EO116" s="138"/>
      <c r="EP116" s="138"/>
      <c r="EQ116" s="138"/>
      <c r="ER116" s="138"/>
      <c r="ES116" s="138"/>
      <c r="ET116" s="138"/>
      <c r="EU116" s="138"/>
      <c r="EV116" s="138"/>
      <c r="EW116" s="138"/>
      <c r="EX116" s="138"/>
      <c r="EY116" s="138"/>
      <c r="EZ116" s="138"/>
      <c r="FA116" s="138"/>
      <c r="FB116" s="138"/>
      <c r="FC116" s="138"/>
      <c r="FD116" s="138"/>
      <c r="FE116" s="138"/>
      <c r="FF116" s="138"/>
      <c r="FG116" s="138"/>
      <c r="FH116" s="138"/>
      <c r="FI116" s="138"/>
      <c r="FJ116" s="138"/>
      <c r="FK116" s="138"/>
      <c r="FL116" s="138"/>
      <c r="FM116" s="138"/>
      <c r="FN116" s="138"/>
      <c r="FO116" s="138"/>
      <c r="FP116" s="138"/>
      <c r="FQ116" s="138"/>
      <c r="FR116" s="138"/>
      <c r="FS116" s="138"/>
      <c r="FT116" s="138"/>
      <c r="FU116" s="138"/>
      <c r="FV116" s="138"/>
      <c r="FW116" s="138"/>
      <c r="FX116" s="138"/>
      <c r="FY116" s="138"/>
      <c r="FZ116" s="138"/>
      <c r="GA116" s="138"/>
      <c r="GB116" s="138"/>
    </row>
    <row r="117" spans="1:184" x14ac:dyDescent="0.2">
      <c r="A117" s="130">
        <f t="shared" si="2"/>
        <v>2281</v>
      </c>
      <c r="B117" s="150" t="s">
        <v>2190</v>
      </c>
      <c r="C117" s="151">
        <v>110</v>
      </c>
      <c r="D117" s="152">
        <v>28.5</v>
      </c>
      <c r="E117" s="153">
        <v>0.43</v>
      </c>
      <c r="F117" s="151">
        <v>100</v>
      </c>
      <c r="G117" s="151">
        <v>10</v>
      </c>
      <c r="H117" s="154" t="s">
        <v>1665</v>
      </c>
      <c r="I117" s="154" t="s">
        <v>1666</v>
      </c>
      <c r="J117" s="152">
        <v>7.8000001907348633</v>
      </c>
      <c r="K117" s="153">
        <v>0.41</v>
      </c>
      <c r="L117" s="151">
        <v>103</v>
      </c>
      <c r="M117" s="151">
        <v>7</v>
      </c>
      <c r="N117" s="154" t="s">
        <v>3418</v>
      </c>
      <c r="O117" s="154" t="s">
        <v>3419</v>
      </c>
      <c r="P117" s="152">
        <v>6.3000001907348633</v>
      </c>
      <c r="Q117" s="153">
        <v>0.42</v>
      </c>
      <c r="R117" s="151">
        <v>100</v>
      </c>
      <c r="S117" s="151">
        <v>10</v>
      </c>
      <c r="T117" s="154" t="s">
        <v>1665</v>
      </c>
      <c r="U117" s="154" t="s">
        <v>1666</v>
      </c>
      <c r="V117" s="152">
        <v>2.7000000476837158</v>
      </c>
      <c r="W117" s="153">
        <v>0.34</v>
      </c>
      <c r="X117" s="151">
        <v>100</v>
      </c>
      <c r="Y117" s="151">
        <v>10</v>
      </c>
      <c r="Z117" s="154" t="s">
        <v>1665</v>
      </c>
      <c r="AA117" s="154" t="s">
        <v>1666</v>
      </c>
      <c r="AB117" s="152">
        <v>11.800000190734863</v>
      </c>
      <c r="AC117" s="153">
        <v>0.49</v>
      </c>
      <c r="AD117" s="151">
        <v>92</v>
      </c>
      <c r="AE117" s="151">
        <v>18</v>
      </c>
      <c r="AF117" s="154" t="s">
        <v>3192</v>
      </c>
      <c r="AG117" s="154" t="s">
        <v>3193</v>
      </c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  <c r="BV117" s="138"/>
      <c r="BW117" s="138"/>
      <c r="BX117" s="138"/>
      <c r="BY117" s="138"/>
      <c r="BZ117" s="138"/>
      <c r="CA117" s="138"/>
      <c r="CB117" s="138"/>
      <c r="CC117" s="138"/>
      <c r="CD117" s="138"/>
      <c r="CE117" s="138"/>
      <c r="CF117" s="138"/>
      <c r="CG117" s="138"/>
      <c r="CH117" s="138"/>
      <c r="CI117" s="138"/>
      <c r="CJ117" s="138"/>
      <c r="CK117" s="138"/>
      <c r="CL117" s="138"/>
      <c r="CM117" s="138"/>
      <c r="CN117" s="138"/>
      <c r="CO117" s="138"/>
      <c r="CP117" s="138"/>
      <c r="CQ117" s="138"/>
      <c r="CR117" s="138"/>
      <c r="CS117" s="138"/>
      <c r="CT117" s="138"/>
      <c r="CU117" s="138"/>
      <c r="CV117" s="138"/>
      <c r="CW117" s="138"/>
      <c r="CX117" s="138"/>
      <c r="CY117" s="138"/>
      <c r="CZ117" s="138"/>
      <c r="DA117" s="138"/>
      <c r="DB117" s="138"/>
      <c r="DC117" s="138"/>
      <c r="DD117" s="138"/>
      <c r="DE117" s="138"/>
      <c r="DF117" s="138"/>
      <c r="DG117" s="138"/>
      <c r="DH117" s="138"/>
      <c r="DI117" s="138"/>
      <c r="DJ117" s="138"/>
      <c r="DK117" s="138"/>
      <c r="DL117" s="138"/>
      <c r="DM117" s="138"/>
      <c r="DN117" s="138"/>
      <c r="DO117" s="138"/>
      <c r="DP117" s="138"/>
      <c r="DQ117" s="138"/>
      <c r="DR117" s="138"/>
      <c r="DS117" s="138"/>
      <c r="DT117" s="138"/>
      <c r="DU117" s="138"/>
      <c r="DV117" s="138"/>
      <c r="DW117" s="138"/>
      <c r="DX117" s="138"/>
      <c r="DY117" s="138"/>
      <c r="DZ117" s="138"/>
      <c r="EA117" s="138"/>
      <c r="EB117" s="138"/>
      <c r="EC117" s="138"/>
      <c r="ED117" s="138"/>
      <c r="EE117" s="138"/>
      <c r="EF117" s="138"/>
      <c r="EG117" s="138"/>
      <c r="EH117" s="138"/>
      <c r="EI117" s="138"/>
      <c r="EJ117" s="138"/>
      <c r="EK117" s="138"/>
      <c r="EL117" s="138"/>
      <c r="EM117" s="138"/>
      <c r="EN117" s="138"/>
      <c r="EO117" s="138"/>
      <c r="EP117" s="138"/>
      <c r="EQ117" s="138"/>
      <c r="ER117" s="138"/>
      <c r="ES117" s="138"/>
      <c r="ET117" s="138"/>
      <c r="EU117" s="138"/>
      <c r="EV117" s="138"/>
      <c r="EW117" s="138"/>
      <c r="EX117" s="138"/>
      <c r="EY117" s="138"/>
      <c r="EZ117" s="138"/>
      <c r="FA117" s="138"/>
      <c r="FB117" s="138"/>
      <c r="FC117" s="138"/>
      <c r="FD117" s="138"/>
      <c r="FE117" s="138"/>
      <c r="FF117" s="138"/>
      <c r="FG117" s="138"/>
      <c r="FH117" s="138"/>
      <c r="FI117" s="138"/>
      <c r="FJ117" s="138"/>
      <c r="FK117" s="138"/>
      <c r="FL117" s="138"/>
      <c r="FM117" s="138"/>
      <c r="FN117" s="138"/>
      <c r="FO117" s="138"/>
      <c r="FP117" s="138"/>
      <c r="FQ117" s="138"/>
      <c r="FR117" s="138"/>
      <c r="FS117" s="138"/>
      <c r="FT117" s="138"/>
      <c r="FU117" s="138"/>
      <c r="FV117" s="138"/>
      <c r="FW117" s="138"/>
      <c r="FX117" s="138"/>
      <c r="FY117" s="138"/>
      <c r="FZ117" s="138"/>
      <c r="GA117" s="138"/>
      <c r="GB117" s="138"/>
    </row>
    <row r="118" spans="1:184" x14ac:dyDescent="0.2">
      <c r="A118" s="130">
        <f t="shared" si="2"/>
        <v>2321</v>
      </c>
      <c r="B118" s="140" t="s">
        <v>2197</v>
      </c>
      <c r="C118" s="146">
        <v>61</v>
      </c>
      <c r="D118" s="147">
        <v>32.799999237060547</v>
      </c>
      <c r="E118" s="148">
        <v>0.5</v>
      </c>
      <c r="F118" s="146">
        <v>56</v>
      </c>
      <c r="G118" s="146">
        <v>5</v>
      </c>
      <c r="H118" s="149" t="s">
        <v>3820</v>
      </c>
      <c r="I118" s="149" t="s">
        <v>3821</v>
      </c>
      <c r="J118" s="147">
        <v>8.8000001907348633</v>
      </c>
      <c r="K118" s="148">
        <v>0.46</v>
      </c>
      <c r="L118" s="146">
        <v>57</v>
      </c>
      <c r="M118" s="146">
        <v>4</v>
      </c>
      <c r="N118" s="149" t="s">
        <v>3701</v>
      </c>
      <c r="O118" s="149" t="s">
        <v>3702</v>
      </c>
      <c r="P118" s="147">
        <v>7.8000001907348633</v>
      </c>
      <c r="Q118" s="148">
        <v>0.52</v>
      </c>
      <c r="R118" s="146">
        <v>51</v>
      </c>
      <c r="S118" s="146">
        <v>10</v>
      </c>
      <c r="T118" s="149" t="s">
        <v>3567</v>
      </c>
      <c r="U118" s="149" t="s">
        <v>3568</v>
      </c>
      <c r="V118" s="147">
        <v>3.2999999523162842</v>
      </c>
      <c r="W118" s="148">
        <v>0.42</v>
      </c>
      <c r="X118" s="146">
        <v>56</v>
      </c>
      <c r="Y118" s="146">
        <v>5</v>
      </c>
      <c r="Z118" s="149" t="s">
        <v>3820</v>
      </c>
      <c r="AA118" s="149" t="s">
        <v>3821</v>
      </c>
      <c r="AB118" s="147">
        <v>12.899999618530273</v>
      </c>
      <c r="AC118" s="148">
        <v>0.54</v>
      </c>
      <c r="AD118" s="146">
        <v>48</v>
      </c>
      <c r="AE118" s="146">
        <v>13</v>
      </c>
      <c r="AF118" s="149" t="s">
        <v>3822</v>
      </c>
      <c r="AG118" s="149" t="s">
        <v>3823</v>
      </c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  <c r="BV118" s="138"/>
      <c r="BW118" s="138"/>
      <c r="BX118" s="138"/>
      <c r="BY118" s="138"/>
      <c r="BZ118" s="138"/>
      <c r="CA118" s="138"/>
      <c r="CB118" s="138"/>
      <c r="CC118" s="138"/>
      <c r="CD118" s="138"/>
      <c r="CE118" s="138"/>
      <c r="CF118" s="138"/>
      <c r="CG118" s="138"/>
      <c r="CH118" s="138"/>
      <c r="CI118" s="138"/>
      <c r="CJ118" s="138"/>
      <c r="CK118" s="138"/>
      <c r="CL118" s="138"/>
      <c r="CM118" s="138"/>
      <c r="CN118" s="138"/>
      <c r="CO118" s="138"/>
      <c r="CP118" s="138"/>
      <c r="CQ118" s="138"/>
      <c r="CR118" s="138"/>
      <c r="CS118" s="138"/>
      <c r="CT118" s="138"/>
      <c r="CU118" s="138"/>
      <c r="CV118" s="138"/>
      <c r="CW118" s="138"/>
      <c r="CX118" s="138"/>
      <c r="CY118" s="138"/>
      <c r="CZ118" s="138"/>
      <c r="DA118" s="138"/>
      <c r="DB118" s="138"/>
      <c r="DC118" s="138"/>
      <c r="DD118" s="138"/>
      <c r="DE118" s="138"/>
      <c r="DF118" s="138"/>
      <c r="DG118" s="138"/>
      <c r="DH118" s="138"/>
      <c r="DI118" s="138"/>
      <c r="DJ118" s="138"/>
      <c r="DK118" s="138"/>
      <c r="DL118" s="138"/>
      <c r="DM118" s="138"/>
      <c r="DN118" s="138"/>
      <c r="DO118" s="138"/>
      <c r="DP118" s="138"/>
      <c r="DQ118" s="138"/>
      <c r="DR118" s="138"/>
      <c r="DS118" s="138"/>
      <c r="DT118" s="138"/>
      <c r="DU118" s="138"/>
      <c r="DV118" s="138"/>
      <c r="DW118" s="138"/>
      <c r="DX118" s="138"/>
      <c r="DY118" s="138"/>
      <c r="DZ118" s="138"/>
      <c r="EA118" s="138"/>
      <c r="EB118" s="138"/>
      <c r="EC118" s="138"/>
      <c r="ED118" s="138"/>
      <c r="EE118" s="138"/>
      <c r="EF118" s="138"/>
      <c r="EG118" s="138"/>
      <c r="EH118" s="138"/>
      <c r="EI118" s="138"/>
      <c r="EJ118" s="138"/>
      <c r="EK118" s="138"/>
      <c r="EL118" s="138"/>
      <c r="EM118" s="138"/>
      <c r="EN118" s="138"/>
      <c r="EO118" s="138"/>
      <c r="EP118" s="138"/>
      <c r="EQ118" s="138"/>
      <c r="ER118" s="138"/>
      <c r="ES118" s="138"/>
      <c r="ET118" s="138"/>
      <c r="EU118" s="138"/>
      <c r="EV118" s="138"/>
      <c r="EW118" s="138"/>
      <c r="EX118" s="138"/>
      <c r="EY118" s="138"/>
      <c r="EZ118" s="138"/>
      <c r="FA118" s="138"/>
      <c r="FB118" s="138"/>
      <c r="FC118" s="138"/>
      <c r="FD118" s="138"/>
      <c r="FE118" s="138"/>
      <c r="FF118" s="138"/>
      <c r="FG118" s="138"/>
      <c r="FH118" s="138"/>
      <c r="FI118" s="138"/>
      <c r="FJ118" s="138"/>
      <c r="FK118" s="138"/>
      <c r="FL118" s="138"/>
      <c r="FM118" s="138"/>
      <c r="FN118" s="138"/>
      <c r="FO118" s="138"/>
      <c r="FP118" s="138"/>
      <c r="FQ118" s="138"/>
      <c r="FR118" s="138"/>
      <c r="FS118" s="138"/>
      <c r="FT118" s="138"/>
      <c r="FU118" s="138"/>
      <c r="FV118" s="138"/>
      <c r="FW118" s="138"/>
      <c r="FX118" s="138"/>
      <c r="FY118" s="138"/>
      <c r="FZ118" s="138"/>
      <c r="GA118" s="138"/>
      <c r="GB118" s="138"/>
    </row>
    <row r="119" spans="1:184" x14ac:dyDescent="0.2">
      <c r="A119" s="130">
        <f t="shared" si="2"/>
        <v>2331</v>
      </c>
      <c r="B119" s="150" t="s">
        <v>2204</v>
      </c>
      <c r="C119" s="151">
        <v>142</v>
      </c>
      <c r="D119" s="152">
        <v>33.200000762939453</v>
      </c>
      <c r="E119" s="153">
        <v>0.5</v>
      </c>
      <c r="F119" s="151">
        <v>125</v>
      </c>
      <c r="G119" s="151">
        <v>17</v>
      </c>
      <c r="H119" s="154" t="s">
        <v>3824</v>
      </c>
      <c r="I119" s="154" t="s">
        <v>3825</v>
      </c>
      <c r="J119" s="152">
        <v>9</v>
      </c>
      <c r="K119" s="153">
        <v>0.48</v>
      </c>
      <c r="L119" s="151">
        <v>131</v>
      </c>
      <c r="M119" s="151">
        <v>11</v>
      </c>
      <c r="N119" s="154" t="s">
        <v>3826</v>
      </c>
      <c r="O119" s="154" t="s">
        <v>3827</v>
      </c>
      <c r="P119" s="152">
        <v>7.4000000953674316</v>
      </c>
      <c r="Q119" s="153">
        <v>0.49</v>
      </c>
      <c r="R119" s="151">
        <v>118</v>
      </c>
      <c r="S119" s="151">
        <v>24</v>
      </c>
      <c r="T119" s="154" t="s">
        <v>3828</v>
      </c>
      <c r="U119" s="154" t="s">
        <v>3829</v>
      </c>
      <c r="V119" s="152">
        <v>3.2000000476837158</v>
      </c>
      <c r="W119" s="153">
        <v>0.4</v>
      </c>
      <c r="X119" s="151">
        <v>130</v>
      </c>
      <c r="Y119" s="151">
        <v>12</v>
      </c>
      <c r="Z119" s="154" t="s">
        <v>3830</v>
      </c>
      <c r="AA119" s="154" t="s">
        <v>3831</v>
      </c>
      <c r="AB119" s="152">
        <v>13.5</v>
      </c>
      <c r="AC119" s="153">
        <v>0.56000000000000005</v>
      </c>
      <c r="AD119" s="151">
        <v>97</v>
      </c>
      <c r="AE119" s="151">
        <v>45</v>
      </c>
      <c r="AF119" s="154" t="s">
        <v>3832</v>
      </c>
      <c r="AG119" s="154" t="s">
        <v>3833</v>
      </c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  <c r="BT119" s="138"/>
      <c r="BU119" s="138"/>
      <c r="BV119" s="138"/>
      <c r="BW119" s="138"/>
      <c r="BX119" s="138"/>
      <c r="BY119" s="138"/>
      <c r="BZ119" s="138"/>
      <c r="CA119" s="138"/>
      <c r="CB119" s="138"/>
      <c r="CC119" s="138"/>
      <c r="CD119" s="138"/>
      <c r="CE119" s="138"/>
      <c r="CF119" s="138"/>
      <c r="CG119" s="138"/>
      <c r="CH119" s="138"/>
      <c r="CI119" s="138"/>
      <c r="CJ119" s="138"/>
      <c r="CK119" s="138"/>
      <c r="CL119" s="138"/>
      <c r="CM119" s="138"/>
      <c r="CN119" s="138"/>
      <c r="CO119" s="138"/>
      <c r="CP119" s="138"/>
      <c r="CQ119" s="138"/>
      <c r="CR119" s="138"/>
      <c r="CS119" s="138"/>
      <c r="CT119" s="138"/>
      <c r="CU119" s="138"/>
      <c r="CV119" s="138"/>
      <c r="CW119" s="138"/>
      <c r="CX119" s="138"/>
      <c r="CY119" s="138"/>
      <c r="CZ119" s="138"/>
      <c r="DA119" s="138"/>
      <c r="DB119" s="138"/>
      <c r="DC119" s="138"/>
      <c r="DD119" s="138"/>
      <c r="DE119" s="138"/>
      <c r="DF119" s="138"/>
      <c r="DG119" s="138"/>
      <c r="DH119" s="138"/>
      <c r="DI119" s="138"/>
      <c r="DJ119" s="138"/>
      <c r="DK119" s="138"/>
      <c r="DL119" s="138"/>
      <c r="DM119" s="138"/>
      <c r="DN119" s="138"/>
      <c r="DO119" s="138"/>
      <c r="DP119" s="138"/>
      <c r="DQ119" s="138"/>
      <c r="DR119" s="138"/>
      <c r="DS119" s="138"/>
      <c r="DT119" s="138"/>
      <c r="DU119" s="138"/>
      <c r="DV119" s="138"/>
      <c r="DW119" s="138"/>
      <c r="DX119" s="138"/>
      <c r="DY119" s="138"/>
      <c r="DZ119" s="138"/>
      <c r="EA119" s="138"/>
      <c r="EB119" s="138"/>
      <c r="EC119" s="138"/>
      <c r="ED119" s="138"/>
      <c r="EE119" s="138"/>
      <c r="EF119" s="138"/>
      <c r="EG119" s="138"/>
      <c r="EH119" s="138"/>
      <c r="EI119" s="138"/>
      <c r="EJ119" s="138"/>
      <c r="EK119" s="138"/>
      <c r="EL119" s="138"/>
      <c r="EM119" s="138"/>
      <c r="EN119" s="138"/>
      <c r="EO119" s="138"/>
      <c r="EP119" s="138"/>
      <c r="EQ119" s="138"/>
      <c r="ER119" s="138"/>
      <c r="ES119" s="138"/>
      <c r="ET119" s="138"/>
      <c r="EU119" s="138"/>
      <c r="EV119" s="138"/>
      <c r="EW119" s="138"/>
      <c r="EX119" s="138"/>
      <c r="EY119" s="138"/>
      <c r="EZ119" s="138"/>
      <c r="FA119" s="138"/>
      <c r="FB119" s="138"/>
      <c r="FC119" s="138"/>
      <c r="FD119" s="138"/>
      <c r="FE119" s="138"/>
      <c r="FF119" s="138"/>
      <c r="FG119" s="138"/>
      <c r="FH119" s="138"/>
      <c r="FI119" s="138"/>
      <c r="FJ119" s="138"/>
      <c r="FK119" s="138"/>
      <c r="FL119" s="138"/>
      <c r="FM119" s="138"/>
      <c r="FN119" s="138"/>
      <c r="FO119" s="138"/>
      <c r="FP119" s="138"/>
      <c r="FQ119" s="138"/>
      <c r="FR119" s="138"/>
      <c r="FS119" s="138"/>
      <c r="FT119" s="138"/>
      <c r="FU119" s="138"/>
      <c r="FV119" s="138"/>
      <c r="FW119" s="138"/>
      <c r="FX119" s="138"/>
      <c r="FY119" s="138"/>
      <c r="FZ119" s="138"/>
      <c r="GA119" s="138"/>
      <c r="GB119" s="138"/>
    </row>
    <row r="120" spans="1:184" x14ac:dyDescent="0.2">
      <c r="A120" s="130">
        <f t="shared" si="2"/>
        <v>2341</v>
      </c>
      <c r="B120" s="140" t="s">
        <v>2215</v>
      </c>
      <c r="C120" s="146">
        <v>95</v>
      </c>
      <c r="D120" s="147">
        <v>29.299999237060547</v>
      </c>
      <c r="E120" s="148">
        <v>0.44</v>
      </c>
      <c r="F120" s="146">
        <v>90</v>
      </c>
      <c r="G120" s="146">
        <v>5</v>
      </c>
      <c r="H120" s="149" t="s">
        <v>2418</v>
      </c>
      <c r="I120" s="149" t="s">
        <v>2419</v>
      </c>
      <c r="J120" s="147">
        <v>7.6999998092651367</v>
      </c>
      <c r="K120" s="148">
        <v>0.41</v>
      </c>
      <c r="L120" s="146">
        <v>92</v>
      </c>
      <c r="M120" s="146">
        <v>3</v>
      </c>
      <c r="N120" s="149" t="s">
        <v>2211</v>
      </c>
      <c r="O120" s="149" t="s">
        <v>2212</v>
      </c>
      <c r="P120" s="147">
        <v>7</v>
      </c>
      <c r="Q120" s="148">
        <v>0.46</v>
      </c>
      <c r="R120" s="146">
        <v>76</v>
      </c>
      <c r="S120" s="146">
        <v>19</v>
      </c>
      <c r="T120" s="149" t="s">
        <v>1986</v>
      </c>
      <c r="U120" s="149" t="s">
        <v>1987</v>
      </c>
      <c r="V120" s="147">
        <v>3</v>
      </c>
      <c r="W120" s="148">
        <v>0.38</v>
      </c>
      <c r="X120" s="146">
        <v>88</v>
      </c>
      <c r="Y120" s="146">
        <v>7</v>
      </c>
      <c r="Z120" s="149" t="s">
        <v>3834</v>
      </c>
      <c r="AA120" s="149" t="s">
        <v>3835</v>
      </c>
      <c r="AB120" s="147">
        <v>11.600000381469727</v>
      </c>
      <c r="AC120" s="148">
        <v>0.48</v>
      </c>
      <c r="AD120" s="146">
        <v>84</v>
      </c>
      <c r="AE120" s="146">
        <v>11</v>
      </c>
      <c r="AF120" s="149" t="s">
        <v>3836</v>
      </c>
      <c r="AG120" s="149" t="s">
        <v>3837</v>
      </c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  <c r="BT120" s="138"/>
      <c r="BU120" s="138"/>
      <c r="BV120" s="138"/>
      <c r="BW120" s="138"/>
      <c r="BX120" s="138"/>
      <c r="BY120" s="138"/>
      <c r="BZ120" s="138"/>
      <c r="CA120" s="138"/>
      <c r="CB120" s="138"/>
      <c r="CC120" s="138"/>
      <c r="CD120" s="138"/>
      <c r="CE120" s="138"/>
      <c r="CF120" s="138"/>
      <c r="CG120" s="138"/>
      <c r="CH120" s="138"/>
      <c r="CI120" s="138"/>
      <c r="CJ120" s="138"/>
      <c r="CK120" s="138"/>
      <c r="CL120" s="138"/>
      <c r="CM120" s="138"/>
      <c r="CN120" s="138"/>
      <c r="CO120" s="138"/>
      <c r="CP120" s="138"/>
      <c r="CQ120" s="138"/>
      <c r="CR120" s="138"/>
      <c r="CS120" s="138"/>
      <c r="CT120" s="138"/>
      <c r="CU120" s="138"/>
      <c r="CV120" s="138"/>
      <c r="CW120" s="138"/>
      <c r="CX120" s="138"/>
      <c r="CY120" s="138"/>
      <c r="CZ120" s="138"/>
      <c r="DA120" s="138"/>
      <c r="DB120" s="138"/>
      <c r="DC120" s="138"/>
      <c r="DD120" s="138"/>
      <c r="DE120" s="138"/>
      <c r="DF120" s="138"/>
      <c r="DG120" s="138"/>
      <c r="DH120" s="138"/>
      <c r="DI120" s="138"/>
      <c r="DJ120" s="138"/>
      <c r="DK120" s="138"/>
      <c r="DL120" s="138"/>
      <c r="DM120" s="138"/>
      <c r="DN120" s="138"/>
      <c r="DO120" s="138"/>
      <c r="DP120" s="138"/>
      <c r="DQ120" s="138"/>
      <c r="DR120" s="138"/>
      <c r="DS120" s="138"/>
      <c r="DT120" s="138"/>
      <c r="DU120" s="138"/>
      <c r="DV120" s="138"/>
      <c r="DW120" s="138"/>
      <c r="DX120" s="138"/>
      <c r="DY120" s="138"/>
      <c r="DZ120" s="138"/>
      <c r="EA120" s="138"/>
      <c r="EB120" s="138"/>
      <c r="EC120" s="138"/>
      <c r="ED120" s="138"/>
      <c r="EE120" s="138"/>
      <c r="EF120" s="138"/>
      <c r="EG120" s="138"/>
      <c r="EH120" s="138"/>
      <c r="EI120" s="138"/>
      <c r="EJ120" s="138"/>
      <c r="EK120" s="138"/>
      <c r="EL120" s="138"/>
      <c r="EM120" s="138"/>
      <c r="EN120" s="138"/>
      <c r="EO120" s="138"/>
      <c r="EP120" s="138"/>
      <c r="EQ120" s="138"/>
      <c r="ER120" s="138"/>
      <c r="ES120" s="138"/>
      <c r="ET120" s="138"/>
      <c r="EU120" s="138"/>
      <c r="EV120" s="138"/>
      <c r="EW120" s="138"/>
      <c r="EX120" s="138"/>
      <c r="EY120" s="138"/>
      <c r="EZ120" s="138"/>
      <c r="FA120" s="138"/>
      <c r="FB120" s="138"/>
      <c r="FC120" s="138"/>
      <c r="FD120" s="138"/>
      <c r="FE120" s="138"/>
      <c r="FF120" s="138"/>
      <c r="FG120" s="138"/>
      <c r="FH120" s="138"/>
      <c r="FI120" s="138"/>
      <c r="FJ120" s="138"/>
      <c r="FK120" s="138"/>
      <c r="FL120" s="138"/>
      <c r="FM120" s="138"/>
      <c r="FN120" s="138"/>
      <c r="FO120" s="138"/>
      <c r="FP120" s="138"/>
      <c r="FQ120" s="138"/>
      <c r="FR120" s="138"/>
      <c r="FS120" s="138"/>
      <c r="FT120" s="138"/>
      <c r="FU120" s="138"/>
      <c r="FV120" s="138"/>
      <c r="FW120" s="138"/>
      <c r="FX120" s="138"/>
      <c r="FY120" s="138"/>
      <c r="FZ120" s="138"/>
      <c r="GA120" s="138"/>
      <c r="GB120" s="138"/>
    </row>
    <row r="121" spans="1:184" x14ac:dyDescent="0.2">
      <c r="A121" s="130">
        <f t="shared" si="2"/>
        <v>2351</v>
      </c>
      <c r="B121" s="150" t="s">
        <v>2222</v>
      </c>
      <c r="C121" s="151">
        <v>84</v>
      </c>
      <c r="D121" s="152">
        <v>30.399999618530273</v>
      </c>
      <c r="E121" s="153">
        <v>0.46</v>
      </c>
      <c r="F121" s="151">
        <v>83</v>
      </c>
      <c r="G121" s="151">
        <v>1</v>
      </c>
      <c r="H121" s="154" t="s">
        <v>1746</v>
      </c>
      <c r="I121" s="154" t="s">
        <v>1747</v>
      </c>
      <c r="J121" s="152">
        <v>8.3000001907348633</v>
      </c>
      <c r="K121" s="153">
        <v>0.44</v>
      </c>
      <c r="L121" s="151">
        <v>83</v>
      </c>
      <c r="M121" s="151">
        <v>1</v>
      </c>
      <c r="N121" s="154" t="s">
        <v>1746</v>
      </c>
      <c r="O121" s="154" t="s">
        <v>1747</v>
      </c>
      <c r="P121" s="152">
        <v>6.5</v>
      </c>
      <c r="Q121" s="153">
        <v>0.43</v>
      </c>
      <c r="R121" s="151">
        <v>82</v>
      </c>
      <c r="S121" s="151">
        <v>2</v>
      </c>
      <c r="T121" s="154" t="s">
        <v>1744</v>
      </c>
      <c r="U121" s="154" t="s">
        <v>1745</v>
      </c>
      <c r="V121" s="152">
        <v>2.9000000953674316</v>
      </c>
      <c r="W121" s="153">
        <v>0.36</v>
      </c>
      <c r="X121" s="151">
        <v>79</v>
      </c>
      <c r="Y121" s="151">
        <v>5</v>
      </c>
      <c r="Z121" s="154" t="s">
        <v>1748</v>
      </c>
      <c r="AA121" s="154" t="s">
        <v>1749</v>
      </c>
      <c r="AB121" s="152">
        <v>12.699999809265137</v>
      </c>
      <c r="AC121" s="153">
        <v>0.53</v>
      </c>
      <c r="AD121" s="151">
        <v>72</v>
      </c>
      <c r="AE121" s="151">
        <v>12</v>
      </c>
      <c r="AF121" s="154" t="s">
        <v>1546</v>
      </c>
      <c r="AG121" s="154" t="s">
        <v>1547</v>
      </c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  <c r="CD121" s="138"/>
      <c r="CE121" s="138"/>
      <c r="CF121" s="138"/>
      <c r="CG121" s="138"/>
      <c r="CH121" s="138"/>
      <c r="CI121" s="138"/>
      <c r="CJ121" s="138"/>
      <c r="CK121" s="138"/>
      <c r="CL121" s="138"/>
      <c r="CM121" s="138"/>
      <c r="CN121" s="138"/>
      <c r="CO121" s="138"/>
      <c r="CP121" s="138"/>
      <c r="CQ121" s="138"/>
      <c r="CR121" s="138"/>
      <c r="CS121" s="138"/>
      <c r="CT121" s="138"/>
      <c r="CU121" s="138"/>
      <c r="CV121" s="138"/>
      <c r="CW121" s="138"/>
      <c r="CX121" s="138"/>
      <c r="CY121" s="138"/>
      <c r="CZ121" s="138"/>
      <c r="DA121" s="138"/>
      <c r="DB121" s="138"/>
      <c r="DC121" s="138"/>
      <c r="DD121" s="138"/>
      <c r="DE121" s="138"/>
      <c r="DF121" s="138"/>
      <c r="DG121" s="138"/>
      <c r="DH121" s="138"/>
      <c r="DI121" s="138"/>
      <c r="DJ121" s="138"/>
      <c r="DK121" s="138"/>
      <c r="DL121" s="138"/>
      <c r="DM121" s="138"/>
      <c r="DN121" s="138"/>
      <c r="DO121" s="138"/>
      <c r="DP121" s="138"/>
      <c r="DQ121" s="138"/>
      <c r="DR121" s="138"/>
      <c r="DS121" s="138"/>
      <c r="DT121" s="138"/>
      <c r="DU121" s="138"/>
      <c r="DV121" s="138"/>
      <c r="DW121" s="138"/>
      <c r="DX121" s="138"/>
      <c r="DY121" s="138"/>
      <c r="DZ121" s="138"/>
      <c r="EA121" s="138"/>
      <c r="EB121" s="138"/>
      <c r="EC121" s="138"/>
      <c r="ED121" s="138"/>
      <c r="EE121" s="138"/>
      <c r="EF121" s="138"/>
      <c r="EG121" s="138"/>
      <c r="EH121" s="138"/>
      <c r="EI121" s="138"/>
      <c r="EJ121" s="138"/>
      <c r="EK121" s="138"/>
      <c r="EL121" s="138"/>
      <c r="EM121" s="138"/>
      <c r="EN121" s="138"/>
      <c r="EO121" s="138"/>
      <c r="EP121" s="138"/>
      <c r="EQ121" s="138"/>
      <c r="ER121" s="138"/>
      <c r="ES121" s="138"/>
      <c r="ET121" s="138"/>
      <c r="EU121" s="138"/>
      <c r="EV121" s="138"/>
      <c r="EW121" s="138"/>
      <c r="EX121" s="138"/>
      <c r="EY121" s="138"/>
      <c r="EZ121" s="138"/>
      <c r="FA121" s="138"/>
      <c r="FB121" s="138"/>
      <c r="FC121" s="138"/>
      <c r="FD121" s="138"/>
      <c r="FE121" s="138"/>
      <c r="FF121" s="138"/>
      <c r="FG121" s="138"/>
      <c r="FH121" s="138"/>
      <c r="FI121" s="138"/>
      <c r="FJ121" s="138"/>
      <c r="FK121" s="138"/>
      <c r="FL121" s="138"/>
      <c r="FM121" s="138"/>
      <c r="FN121" s="138"/>
      <c r="FO121" s="138"/>
      <c r="FP121" s="138"/>
      <c r="FQ121" s="138"/>
      <c r="FR121" s="138"/>
      <c r="FS121" s="138"/>
      <c r="FT121" s="138"/>
      <c r="FU121" s="138"/>
      <c r="FV121" s="138"/>
      <c r="FW121" s="138"/>
      <c r="FX121" s="138"/>
      <c r="FY121" s="138"/>
      <c r="FZ121" s="138"/>
      <c r="GA121" s="138"/>
      <c r="GB121" s="138"/>
    </row>
    <row r="122" spans="1:184" x14ac:dyDescent="0.2">
      <c r="A122" s="130">
        <f t="shared" si="2"/>
        <v>2361</v>
      </c>
      <c r="B122" s="140" t="s">
        <v>2231</v>
      </c>
      <c r="C122" s="146">
        <v>117</v>
      </c>
      <c r="D122" s="147">
        <v>28.5</v>
      </c>
      <c r="E122" s="148">
        <v>0.43</v>
      </c>
      <c r="F122" s="146">
        <v>113</v>
      </c>
      <c r="G122" s="146">
        <v>4</v>
      </c>
      <c r="H122" s="149" t="s">
        <v>3838</v>
      </c>
      <c r="I122" s="149" t="s">
        <v>3839</v>
      </c>
      <c r="J122" s="147">
        <v>7.8000001907348633</v>
      </c>
      <c r="K122" s="148">
        <v>0.41</v>
      </c>
      <c r="L122" s="146">
        <v>114</v>
      </c>
      <c r="M122" s="146">
        <v>3</v>
      </c>
      <c r="N122" s="149" t="s">
        <v>2040</v>
      </c>
      <c r="O122" s="149" t="s">
        <v>2041</v>
      </c>
      <c r="P122" s="147">
        <v>6.5999999046325684</v>
      </c>
      <c r="Q122" s="148">
        <v>0.44</v>
      </c>
      <c r="R122" s="146">
        <v>108</v>
      </c>
      <c r="S122" s="146">
        <v>9</v>
      </c>
      <c r="T122" s="149" t="s">
        <v>1602</v>
      </c>
      <c r="U122" s="149" t="s">
        <v>1603</v>
      </c>
      <c r="V122" s="147">
        <v>2.7999999523162842</v>
      </c>
      <c r="W122" s="148">
        <v>0.35</v>
      </c>
      <c r="X122" s="146">
        <v>110</v>
      </c>
      <c r="Y122" s="146">
        <v>7</v>
      </c>
      <c r="Z122" s="149" t="s">
        <v>3840</v>
      </c>
      <c r="AA122" s="149" t="s">
        <v>3841</v>
      </c>
      <c r="AB122" s="147">
        <v>11.399999618530273</v>
      </c>
      <c r="AC122" s="148">
        <v>0.48</v>
      </c>
      <c r="AD122" s="146">
        <v>107</v>
      </c>
      <c r="AE122" s="146">
        <v>10</v>
      </c>
      <c r="AF122" s="149" t="s">
        <v>3842</v>
      </c>
      <c r="AG122" s="149" t="s">
        <v>3843</v>
      </c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  <c r="BV122" s="138"/>
      <c r="BW122" s="138"/>
      <c r="BX122" s="138"/>
      <c r="BY122" s="138"/>
      <c r="BZ122" s="138"/>
      <c r="CA122" s="138"/>
      <c r="CB122" s="138"/>
      <c r="CC122" s="138"/>
      <c r="CD122" s="138"/>
      <c r="CE122" s="138"/>
      <c r="CF122" s="138"/>
      <c r="CG122" s="138"/>
      <c r="CH122" s="138"/>
      <c r="CI122" s="138"/>
      <c r="CJ122" s="138"/>
      <c r="CK122" s="138"/>
      <c r="CL122" s="138"/>
      <c r="CM122" s="138"/>
      <c r="CN122" s="138"/>
      <c r="CO122" s="138"/>
      <c r="CP122" s="138"/>
      <c r="CQ122" s="138"/>
      <c r="CR122" s="138"/>
      <c r="CS122" s="138"/>
      <c r="CT122" s="138"/>
      <c r="CU122" s="138"/>
      <c r="CV122" s="138"/>
      <c r="CW122" s="138"/>
      <c r="CX122" s="138"/>
      <c r="CY122" s="138"/>
      <c r="CZ122" s="138"/>
      <c r="DA122" s="138"/>
      <c r="DB122" s="138"/>
      <c r="DC122" s="138"/>
      <c r="DD122" s="138"/>
      <c r="DE122" s="138"/>
      <c r="DF122" s="138"/>
      <c r="DG122" s="138"/>
      <c r="DH122" s="138"/>
      <c r="DI122" s="138"/>
      <c r="DJ122" s="138"/>
      <c r="DK122" s="138"/>
      <c r="DL122" s="138"/>
      <c r="DM122" s="138"/>
      <c r="DN122" s="138"/>
      <c r="DO122" s="138"/>
      <c r="DP122" s="138"/>
      <c r="DQ122" s="138"/>
      <c r="DR122" s="138"/>
      <c r="DS122" s="138"/>
      <c r="DT122" s="138"/>
      <c r="DU122" s="138"/>
      <c r="DV122" s="138"/>
      <c r="DW122" s="138"/>
      <c r="DX122" s="138"/>
      <c r="DY122" s="138"/>
      <c r="DZ122" s="138"/>
      <c r="EA122" s="138"/>
      <c r="EB122" s="138"/>
      <c r="EC122" s="138"/>
      <c r="ED122" s="138"/>
      <c r="EE122" s="138"/>
      <c r="EF122" s="138"/>
      <c r="EG122" s="138"/>
      <c r="EH122" s="138"/>
      <c r="EI122" s="138"/>
      <c r="EJ122" s="138"/>
      <c r="EK122" s="138"/>
      <c r="EL122" s="138"/>
      <c r="EM122" s="138"/>
      <c r="EN122" s="138"/>
      <c r="EO122" s="138"/>
      <c r="EP122" s="138"/>
      <c r="EQ122" s="138"/>
      <c r="ER122" s="138"/>
      <c r="ES122" s="138"/>
      <c r="ET122" s="138"/>
      <c r="EU122" s="138"/>
      <c r="EV122" s="138"/>
      <c r="EW122" s="138"/>
      <c r="EX122" s="138"/>
      <c r="EY122" s="138"/>
      <c r="EZ122" s="138"/>
      <c r="FA122" s="138"/>
      <c r="FB122" s="138"/>
      <c r="FC122" s="138"/>
      <c r="FD122" s="138"/>
      <c r="FE122" s="138"/>
      <c r="FF122" s="138"/>
      <c r="FG122" s="138"/>
      <c r="FH122" s="138"/>
      <c r="FI122" s="138"/>
      <c r="FJ122" s="138"/>
      <c r="FK122" s="138"/>
      <c r="FL122" s="138"/>
      <c r="FM122" s="138"/>
      <c r="FN122" s="138"/>
      <c r="FO122" s="138"/>
      <c r="FP122" s="138"/>
      <c r="FQ122" s="138"/>
      <c r="FR122" s="138"/>
      <c r="FS122" s="138"/>
      <c r="FT122" s="138"/>
      <c r="FU122" s="138"/>
      <c r="FV122" s="138"/>
      <c r="FW122" s="138"/>
      <c r="FX122" s="138"/>
      <c r="FY122" s="138"/>
      <c r="FZ122" s="138"/>
      <c r="GA122" s="138"/>
      <c r="GB122" s="138"/>
    </row>
    <row r="123" spans="1:184" x14ac:dyDescent="0.2">
      <c r="A123" s="130">
        <f t="shared" si="2"/>
        <v>2371</v>
      </c>
      <c r="B123" s="150" t="s">
        <v>2236</v>
      </c>
      <c r="C123" s="151">
        <v>170</v>
      </c>
      <c r="D123" s="152">
        <v>27.799999237060547</v>
      </c>
      <c r="E123" s="153">
        <v>0.42</v>
      </c>
      <c r="F123" s="151">
        <v>164</v>
      </c>
      <c r="G123" s="151">
        <v>6</v>
      </c>
      <c r="H123" s="154" t="s">
        <v>1845</v>
      </c>
      <c r="I123" s="154" t="s">
        <v>1846</v>
      </c>
      <c r="J123" s="152">
        <v>8</v>
      </c>
      <c r="K123" s="153">
        <v>0.42</v>
      </c>
      <c r="L123" s="151">
        <v>161</v>
      </c>
      <c r="M123" s="151">
        <v>9</v>
      </c>
      <c r="N123" s="154" t="s">
        <v>3844</v>
      </c>
      <c r="O123" s="154" t="s">
        <v>3845</v>
      </c>
      <c r="P123" s="152">
        <v>6.1999998092651367</v>
      </c>
      <c r="Q123" s="153">
        <v>0.42</v>
      </c>
      <c r="R123" s="151">
        <v>160</v>
      </c>
      <c r="S123" s="151">
        <v>10</v>
      </c>
      <c r="T123" s="154" t="s">
        <v>1800</v>
      </c>
      <c r="U123" s="154" t="s">
        <v>1801</v>
      </c>
      <c r="V123" s="152">
        <v>2.7000000476837158</v>
      </c>
      <c r="W123" s="153">
        <v>0.34</v>
      </c>
      <c r="X123" s="151">
        <v>157</v>
      </c>
      <c r="Y123" s="151">
        <v>13</v>
      </c>
      <c r="Z123" s="154" t="s">
        <v>3846</v>
      </c>
      <c r="AA123" s="154" t="s">
        <v>3847</v>
      </c>
      <c r="AB123" s="152">
        <v>10.899999618530273</v>
      </c>
      <c r="AC123" s="153">
        <v>0.46</v>
      </c>
      <c r="AD123" s="151">
        <v>149</v>
      </c>
      <c r="AE123" s="151">
        <v>21</v>
      </c>
      <c r="AF123" s="154" t="s">
        <v>3848</v>
      </c>
      <c r="AG123" s="154" t="s">
        <v>3849</v>
      </c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  <c r="BV123" s="138"/>
      <c r="BW123" s="138"/>
      <c r="BX123" s="138"/>
      <c r="BY123" s="138"/>
      <c r="BZ123" s="138"/>
      <c r="CA123" s="138"/>
      <c r="CB123" s="138"/>
      <c r="CC123" s="138"/>
      <c r="CD123" s="138"/>
      <c r="CE123" s="138"/>
      <c r="CF123" s="138"/>
      <c r="CG123" s="138"/>
      <c r="CH123" s="138"/>
      <c r="CI123" s="138"/>
      <c r="CJ123" s="138"/>
      <c r="CK123" s="138"/>
      <c r="CL123" s="138"/>
      <c r="CM123" s="138"/>
      <c r="CN123" s="138"/>
      <c r="CO123" s="138"/>
      <c r="CP123" s="138"/>
      <c r="CQ123" s="138"/>
      <c r="CR123" s="138"/>
      <c r="CS123" s="138"/>
      <c r="CT123" s="138"/>
      <c r="CU123" s="138"/>
      <c r="CV123" s="138"/>
      <c r="CW123" s="138"/>
      <c r="CX123" s="138"/>
      <c r="CY123" s="138"/>
      <c r="CZ123" s="138"/>
      <c r="DA123" s="138"/>
      <c r="DB123" s="138"/>
      <c r="DC123" s="138"/>
      <c r="DD123" s="138"/>
      <c r="DE123" s="138"/>
      <c r="DF123" s="138"/>
      <c r="DG123" s="138"/>
      <c r="DH123" s="138"/>
      <c r="DI123" s="138"/>
      <c r="DJ123" s="138"/>
      <c r="DK123" s="138"/>
      <c r="DL123" s="138"/>
      <c r="DM123" s="138"/>
      <c r="DN123" s="138"/>
      <c r="DO123" s="138"/>
      <c r="DP123" s="138"/>
      <c r="DQ123" s="138"/>
      <c r="DR123" s="138"/>
      <c r="DS123" s="138"/>
      <c r="DT123" s="138"/>
      <c r="DU123" s="138"/>
      <c r="DV123" s="138"/>
      <c r="DW123" s="138"/>
      <c r="DX123" s="138"/>
      <c r="DY123" s="138"/>
      <c r="DZ123" s="138"/>
      <c r="EA123" s="138"/>
      <c r="EB123" s="138"/>
      <c r="EC123" s="138"/>
      <c r="ED123" s="138"/>
      <c r="EE123" s="138"/>
      <c r="EF123" s="138"/>
      <c r="EG123" s="138"/>
      <c r="EH123" s="138"/>
      <c r="EI123" s="138"/>
      <c r="EJ123" s="138"/>
      <c r="EK123" s="138"/>
      <c r="EL123" s="138"/>
      <c r="EM123" s="138"/>
      <c r="EN123" s="138"/>
      <c r="EO123" s="138"/>
      <c r="EP123" s="138"/>
      <c r="EQ123" s="138"/>
      <c r="ER123" s="138"/>
      <c r="ES123" s="138"/>
      <c r="ET123" s="138"/>
      <c r="EU123" s="138"/>
      <c r="EV123" s="138"/>
      <c r="EW123" s="138"/>
      <c r="EX123" s="138"/>
      <c r="EY123" s="138"/>
      <c r="EZ123" s="138"/>
      <c r="FA123" s="138"/>
      <c r="FB123" s="138"/>
      <c r="FC123" s="138"/>
      <c r="FD123" s="138"/>
      <c r="FE123" s="138"/>
      <c r="FF123" s="138"/>
      <c r="FG123" s="138"/>
      <c r="FH123" s="138"/>
      <c r="FI123" s="138"/>
      <c r="FJ123" s="138"/>
      <c r="FK123" s="138"/>
      <c r="FL123" s="138"/>
      <c r="FM123" s="138"/>
      <c r="FN123" s="138"/>
      <c r="FO123" s="138"/>
      <c r="FP123" s="138"/>
      <c r="FQ123" s="138"/>
      <c r="FR123" s="138"/>
      <c r="FS123" s="138"/>
      <c r="FT123" s="138"/>
      <c r="FU123" s="138"/>
      <c r="FV123" s="138"/>
      <c r="FW123" s="138"/>
      <c r="FX123" s="138"/>
      <c r="FY123" s="138"/>
      <c r="FZ123" s="138"/>
      <c r="GA123" s="138"/>
      <c r="GB123" s="138"/>
    </row>
    <row r="124" spans="1:184" x14ac:dyDescent="0.2">
      <c r="A124" s="130">
        <f t="shared" si="2"/>
        <v>2401</v>
      </c>
      <c r="B124" s="140" t="s">
        <v>2243</v>
      </c>
      <c r="C124" s="146">
        <v>100</v>
      </c>
      <c r="D124" s="147">
        <v>29.100000381469727</v>
      </c>
      <c r="E124" s="148">
        <v>0.44</v>
      </c>
      <c r="F124" s="146">
        <v>97</v>
      </c>
      <c r="G124" s="146">
        <v>3</v>
      </c>
      <c r="H124" s="149" t="s">
        <v>3222</v>
      </c>
      <c r="I124" s="149" t="s">
        <v>3223</v>
      </c>
      <c r="J124" s="147">
        <v>7.9000000953674316</v>
      </c>
      <c r="K124" s="148">
        <v>0.42</v>
      </c>
      <c r="L124" s="146">
        <v>97</v>
      </c>
      <c r="M124" s="146">
        <v>3</v>
      </c>
      <c r="N124" s="149" t="s">
        <v>3222</v>
      </c>
      <c r="O124" s="149" t="s">
        <v>3223</v>
      </c>
      <c r="P124" s="147">
        <v>6.5999999046325684</v>
      </c>
      <c r="Q124" s="148">
        <v>0.44</v>
      </c>
      <c r="R124" s="146">
        <v>95</v>
      </c>
      <c r="S124" s="146">
        <v>5</v>
      </c>
      <c r="T124" s="149" t="s">
        <v>1982</v>
      </c>
      <c r="U124" s="149" t="s">
        <v>1983</v>
      </c>
      <c r="V124" s="147">
        <v>2.5999999046325684</v>
      </c>
      <c r="W124" s="148">
        <v>0.33</v>
      </c>
      <c r="X124" s="146">
        <v>98</v>
      </c>
      <c r="Y124" s="146">
        <v>2</v>
      </c>
      <c r="Z124" s="149" t="s">
        <v>2504</v>
      </c>
      <c r="AA124" s="149" t="s">
        <v>2505</v>
      </c>
      <c r="AB124" s="147">
        <v>11.899999618530273</v>
      </c>
      <c r="AC124" s="148">
        <v>0.5</v>
      </c>
      <c r="AD124" s="146">
        <v>91</v>
      </c>
      <c r="AE124" s="146">
        <v>9</v>
      </c>
      <c r="AF124" s="149" t="s">
        <v>3850</v>
      </c>
      <c r="AG124" s="149" t="s">
        <v>3851</v>
      </c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  <c r="BV124" s="138"/>
      <c r="BW124" s="138"/>
      <c r="BX124" s="138"/>
      <c r="BY124" s="138"/>
      <c r="BZ124" s="138"/>
      <c r="CA124" s="138"/>
      <c r="CB124" s="138"/>
      <c r="CC124" s="138"/>
      <c r="CD124" s="138"/>
      <c r="CE124" s="138"/>
      <c r="CF124" s="138"/>
      <c r="CG124" s="138"/>
      <c r="CH124" s="138"/>
      <c r="CI124" s="138"/>
      <c r="CJ124" s="138"/>
      <c r="CK124" s="138"/>
      <c r="CL124" s="138"/>
      <c r="CM124" s="138"/>
      <c r="CN124" s="138"/>
      <c r="CO124" s="138"/>
      <c r="CP124" s="138"/>
      <c r="CQ124" s="138"/>
      <c r="CR124" s="138"/>
      <c r="CS124" s="138"/>
      <c r="CT124" s="138"/>
      <c r="CU124" s="138"/>
      <c r="CV124" s="138"/>
      <c r="CW124" s="138"/>
      <c r="CX124" s="138"/>
      <c r="CY124" s="138"/>
      <c r="CZ124" s="138"/>
      <c r="DA124" s="138"/>
      <c r="DB124" s="138"/>
      <c r="DC124" s="138"/>
      <c r="DD124" s="138"/>
      <c r="DE124" s="138"/>
      <c r="DF124" s="138"/>
      <c r="DG124" s="138"/>
      <c r="DH124" s="138"/>
      <c r="DI124" s="138"/>
      <c r="DJ124" s="138"/>
      <c r="DK124" s="138"/>
      <c r="DL124" s="138"/>
      <c r="DM124" s="138"/>
      <c r="DN124" s="138"/>
      <c r="DO124" s="138"/>
      <c r="DP124" s="138"/>
      <c r="DQ124" s="138"/>
      <c r="DR124" s="138"/>
      <c r="DS124" s="138"/>
      <c r="DT124" s="138"/>
      <c r="DU124" s="138"/>
      <c r="DV124" s="138"/>
      <c r="DW124" s="138"/>
      <c r="DX124" s="138"/>
      <c r="DY124" s="138"/>
      <c r="DZ124" s="138"/>
      <c r="EA124" s="138"/>
      <c r="EB124" s="138"/>
      <c r="EC124" s="138"/>
      <c r="ED124" s="138"/>
      <c r="EE124" s="138"/>
      <c r="EF124" s="138"/>
      <c r="EG124" s="138"/>
      <c r="EH124" s="138"/>
      <c r="EI124" s="138"/>
      <c r="EJ124" s="138"/>
      <c r="EK124" s="138"/>
      <c r="EL124" s="138"/>
      <c r="EM124" s="138"/>
      <c r="EN124" s="138"/>
      <c r="EO124" s="138"/>
      <c r="EP124" s="138"/>
      <c r="EQ124" s="138"/>
      <c r="ER124" s="138"/>
      <c r="ES124" s="138"/>
      <c r="ET124" s="138"/>
      <c r="EU124" s="138"/>
      <c r="EV124" s="138"/>
      <c r="EW124" s="138"/>
      <c r="EX124" s="138"/>
      <c r="EY124" s="138"/>
      <c r="EZ124" s="138"/>
      <c r="FA124" s="138"/>
      <c r="FB124" s="138"/>
      <c r="FC124" s="138"/>
      <c r="FD124" s="138"/>
      <c r="FE124" s="138"/>
      <c r="FF124" s="138"/>
      <c r="FG124" s="138"/>
      <c r="FH124" s="138"/>
      <c r="FI124" s="138"/>
      <c r="FJ124" s="138"/>
      <c r="FK124" s="138"/>
      <c r="FL124" s="138"/>
      <c r="FM124" s="138"/>
      <c r="FN124" s="138"/>
      <c r="FO124" s="138"/>
      <c r="FP124" s="138"/>
      <c r="FQ124" s="138"/>
      <c r="FR124" s="138"/>
      <c r="FS124" s="138"/>
      <c r="FT124" s="138"/>
      <c r="FU124" s="138"/>
      <c r="FV124" s="138"/>
      <c r="FW124" s="138"/>
      <c r="FX124" s="138"/>
      <c r="FY124" s="138"/>
      <c r="FZ124" s="138"/>
      <c r="GA124" s="138"/>
      <c r="GB124" s="138"/>
    </row>
    <row r="125" spans="1:184" x14ac:dyDescent="0.2">
      <c r="A125" s="130">
        <f t="shared" si="2"/>
        <v>2441</v>
      </c>
      <c r="B125" s="150" t="s">
        <v>2246</v>
      </c>
      <c r="C125" s="151">
        <v>82</v>
      </c>
      <c r="D125" s="152">
        <v>35.799999237060547</v>
      </c>
      <c r="E125" s="153">
        <v>0.54</v>
      </c>
      <c r="F125" s="151">
        <v>71</v>
      </c>
      <c r="G125" s="151">
        <v>11</v>
      </c>
      <c r="H125" s="154" t="s">
        <v>2571</v>
      </c>
      <c r="I125" s="154" t="s">
        <v>2572</v>
      </c>
      <c r="J125" s="152">
        <v>9.6999998092651367</v>
      </c>
      <c r="K125" s="153">
        <v>0.51</v>
      </c>
      <c r="L125" s="151">
        <v>69</v>
      </c>
      <c r="M125" s="151">
        <v>13</v>
      </c>
      <c r="N125" s="154" t="s">
        <v>3150</v>
      </c>
      <c r="O125" s="154" t="s">
        <v>3151</v>
      </c>
      <c r="P125" s="152">
        <v>7.8000001907348633</v>
      </c>
      <c r="Q125" s="153">
        <v>0.52</v>
      </c>
      <c r="R125" s="151">
        <v>67</v>
      </c>
      <c r="S125" s="151">
        <v>15</v>
      </c>
      <c r="T125" s="154" t="s">
        <v>3852</v>
      </c>
      <c r="U125" s="154" t="s">
        <v>3853</v>
      </c>
      <c r="V125" s="152">
        <v>3.7000000476837158</v>
      </c>
      <c r="W125" s="153">
        <v>0.47</v>
      </c>
      <c r="X125" s="151">
        <v>67</v>
      </c>
      <c r="Y125" s="151">
        <v>15</v>
      </c>
      <c r="Z125" s="154" t="s">
        <v>3852</v>
      </c>
      <c r="AA125" s="154" t="s">
        <v>3853</v>
      </c>
      <c r="AB125" s="152">
        <v>14.5</v>
      </c>
      <c r="AC125" s="153">
        <v>0.61</v>
      </c>
      <c r="AD125" s="151">
        <v>52</v>
      </c>
      <c r="AE125" s="151">
        <v>30</v>
      </c>
      <c r="AF125" s="154" t="s">
        <v>3854</v>
      </c>
      <c r="AG125" s="154" t="s">
        <v>3855</v>
      </c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  <c r="BT125" s="138"/>
      <c r="BU125" s="138"/>
      <c r="BV125" s="138"/>
      <c r="BW125" s="138"/>
      <c r="BX125" s="138"/>
      <c r="BY125" s="138"/>
      <c r="BZ125" s="138"/>
      <c r="CA125" s="138"/>
      <c r="CB125" s="138"/>
      <c r="CC125" s="138"/>
      <c r="CD125" s="138"/>
      <c r="CE125" s="138"/>
      <c r="CF125" s="138"/>
      <c r="CG125" s="138"/>
      <c r="CH125" s="138"/>
      <c r="CI125" s="138"/>
      <c r="CJ125" s="138"/>
      <c r="CK125" s="138"/>
      <c r="CL125" s="138"/>
      <c r="CM125" s="138"/>
      <c r="CN125" s="138"/>
      <c r="CO125" s="138"/>
      <c r="CP125" s="138"/>
      <c r="CQ125" s="138"/>
      <c r="CR125" s="138"/>
      <c r="CS125" s="138"/>
      <c r="CT125" s="138"/>
      <c r="CU125" s="138"/>
      <c r="CV125" s="138"/>
      <c r="CW125" s="138"/>
      <c r="CX125" s="138"/>
      <c r="CY125" s="138"/>
      <c r="CZ125" s="138"/>
      <c r="DA125" s="138"/>
      <c r="DB125" s="138"/>
      <c r="DC125" s="138"/>
      <c r="DD125" s="138"/>
      <c r="DE125" s="138"/>
      <c r="DF125" s="138"/>
      <c r="DG125" s="138"/>
      <c r="DH125" s="138"/>
      <c r="DI125" s="138"/>
      <c r="DJ125" s="138"/>
      <c r="DK125" s="138"/>
      <c r="DL125" s="138"/>
      <c r="DM125" s="138"/>
      <c r="DN125" s="138"/>
      <c r="DO125" s="138"/>
      <c r="DP125" s="138"/>
      <c r="DQ125" s="138"/>
      <c r="DR125" s="138"/>
      <c r="DS125" s="138"/>
      <c r="DT125" s="138"/>
      <c r="DU125" s="138"/>
      <c r="DV125" s="138"/>
      <c r="DW125" s="138"/>
      <c r="DX125" s="138"/>
      <c r="DY125" s="138"/>
      <c r="DZ125" s="138"/>
      <c r="EA125" s="138"/>
      <c r="EB125" s="138"/>
      <c r="EC125" s="138"/>
      <c r="ED125" s="138"/>
      <c r="EE125" s="138"/>
      <c r="EF125" s="138"/>
      <c r="EG125" s="138"/>
      <c r="EH125" s="138"/>
      <c r="EI125" s="138"/>
      <c r="EJ125" s="138"/>
      <c r="EK125" s="138"/>
      <c r="EL125" s="138"/>
      <c r="EM125" s="138"/>
      <c r="EN125" s="138"/>
      <c r="EO125" s="138"/>
      <c r="EP125" s="138"/>
      <c r="EQ125" s="138"/>
      <c r="ER125" s="138"/>
      <c r="ES125" s="138"/>
      <c r="ET125" s="138"/>
      <c r="EU125" s="138"/>
      <c r="EV125" s="138"/>
      <c r="EW125" s="138"/>
      <c r="EX125" s="138"/>
      <c r="EY125" s="138"/>
      <c r="EZ125" s="138"/>
      <c r="FA125" s="138"/>
      <c r="FB125" s="138"/>
      <c r="FC125" s="138"/>
      <c r="FD125" s="138"/>
      <c r="FE125" s="138"/>
      <c r="FF125" s="138"/>
      <c r="FG125" s="138"/>
      <c r="FH125" s="138"/>
      <c r="FI125" s="138"/>
      <c r="FJ125" s="138"/>
      <c r="FK125" s="138"/>
      <c r="FL125" s="138"/>
      <c r="FM125" s="138"/>
      <c r="FN125" s="138"/>
      <c r="FO125" s="138"/>
      <c r="FP125" s="138"/>
      <c r="FQ125" s="138"/>
      <c r="FR125" s="138"/>
      <c r="FS125" s="138"/>
      <c r="FT125" s="138"/>
      <c r="FU125" s="138"/>
      <c r="FV125" s="138"/>
      <c r="FW125" s="138"/>
      <c r="FX125" s="138"/>
      <c r="FY125" s="138"/>
      <c r="FZ125" s="138"/>
      <c r="GA125" s="138"/>
      <c r="GB125" s="138"/>
    </row>
    <row r="126" spans="1:184" x14ac:dyDescent="0.2">
      <c r="A126" s="130">
        <f t="shared" si="2"/>
        <v>2501</v>
      </c>
      <c r="B126" s="140" t="s">
        <v>2255</v>
      </c>
      <c r="C126" s="146">
        <v>75</v>
      </c>
      <c r="D126" s="147">
        <v>27.799999237060547</v>
      </c>
      <c r="E126" s="148">
        <v>0.42</v>
      </c>
      <c r="F126" s="146">
        <v>75</v>
      </c>
      <c r="H126" s="149" t="s">
        <v>1545</v>
      </c>
      <c r="J126" s="147">
        <v>7.5</v>
      </c>
      <c r="K126" s="148">
        <v>0.4</v>
      </c>
      <c r="L126" s="146">
        <v>75</v>
      </c>
      <c r="N126" s="149" t="s">
        <v>1545</v>
      </c>
      <c r="P126" s="147">
        <v>5.5999999046325684</v>
      </c>
      <c r="Q126" s="148">
        <v>0.37</v>
      </c>
      <c r="R126" s="146">
        <v>75</v>
      </c>
      <c r="T126" s="149" t="s">
        <v>1545</v>
      </c>
      <c r="V126" s="147">
        <v>2.2999999523162842</v>
      </c>
      <c r="W126" s="148">
        <v>0.28999999999999998</v>
      </c>
      <c r="X126" s="146">
        <v>74</v>
      </c>
      <c r="Y126" s="146">
        <v>1</v>
      </c>
      <c r="Z126" s="149" t="s">
        <v>1757</v>
      </c>
      <c r="AA126" s="149" t="s">
        <v>1758</v>
      </c>
      <c r="AB126" s="147">
        <v>12.399999618530273</v>
      </c>
      <c r="AC126" s="148">
        <v>0.52</v>
      </c>
      <c r="AD126" s="146">
        <v>67</v>
      </c>
      <c r="AE126" s="146">
        <v>8</v>
      </c>
      <c r="AF126" s="149" t="s">
        <v>3856</v>
      </c>
      <c r="AG126" s="149" t="s">
        <v>3857</v>
      </c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  <c r="BV126" s="138"/>
      <c r="BW126" s="138"/>
      <c r="BX126" s="138"/>
      <c r="BY126" s="138"/>
      <c r="BZ126" s="138"/>
      <c r="CA126" s="138"/>
      <c r="CB126" s="138"/>
      <c r="CC126" s="138"/>
      <c r="CD126" s="138"/>
      <c r="CE126" s="138"/>
      <c r="CF126" s="138"/>
      <c r="CG126" s="138"/>
      <c r="CH126" s="138"/>
      <c r="CI126" s="138"/>
      <c r="CJ126" s="138"/>
      <c r="CK126" s="138"/>
      <c r="CL126" s="138"/>
      <c r="CM126" s="138"/>
      <c r="CN126" s="138"/>
      <c r="CO126" s="138"/>
      <c r="CP126" s="138"/>
      <c r="CQ126" s="138"/>
      <c r="CR126" s="138"/>
      <c r="CS126" s="138"/>
      <c r="CT126" s="138"/>
      <c r="CU126" s="138"/>
      <c r="CV126" s="138"/>
      <c r="CW126" s="138"/>
      <c r="CX126" s="138"/>
      <c r="CY126" s="138"/>
      <c r="CZ126" s="138"/>
      <c r="DA126" s="138"/>
      <c r="DB126" s="138"/>
      <c r="DC126" s="138"/>
      <c r="DD126" s="138"/>
      <c r="DE126" s="138"/>
      <c r="DF126" s="138"/>
      <c r="DG126" s="138"/>
      <c r="DH126" s="138"/>
      <c r="DI126" s="138"/>
      <c r="DJ126" s="138"/>
      <c r="DK126" s="138"/>
      <c r="DL126" s="138"/>
      <c r="DM126" s="138"/>
      <c r="DN126" s="138"/>
      <c r="DO126" s="138"/>
      <c r="DP126" s="138"/>
      <c r="DQ126" s="138"/>
      <c r="DR126" s="138"/>
      <c r="DS126" s="138"/>
      <c r="DT126" s="138"/>
      <c r="DU126" s="138"/>
      <c r="DV126" s="138"/>
      <c r="DW126" s="138"/>
      <c r="DX126" s="138"/>
      <c r="DY126" s="138"/>
      <c r="DZ126" s="138"/>
      <c r="EA126" s="138"/>
      <c r="EB126" s="138"/>
      <c r="EC126" s="138"/>
      <c r="ED126" s="138"/>
      <c r="EE126" s="138"/>
      <c r="EF126" s="138"/>
      <c r="EG126" s="138"/>
      <c r="EH126" s="138"/>
      <c r="EI126" s="138"/>
      <c r="EJ126" s="138"/>
      <c r="EK126" s="138"/>
      <c r="EL126" s="138"/>
      <c r="EM126" s="138"/>
      <c r="EN126" s="138"/>
      <c r="EO126" s="138"/>
      <c r="EP126" s="138"/>
      <c r="EQ126" s="138"/>
      <c r="ER126" s="138"/>
      <c r="ES126" s="138"/>
      <c r="ET126" s="138"/>
      <c r="EU126" s="138"/>
      <c r="EV126" s="138"/>
      <c r="EW126" s="138"/>
      <c r="EX126" s="138"/>
      <c r="EY126" s="138"/>
      <c r="EZ126" s="138"/>
      <c r="FA126" s="138"/>
      <c r="FB126" s="138"/>
      <c r="FC126" s="138"/>
      <c r="FD126" s="138"/>
      <c r="FE126" s="138"/>
      <c r="FF126" s="138"/>
      <c r="FG126" s="138"/>
      <c r="FH126" s="138"/>
      <c r="FI126" s="138"/>
      <c r="FJ126" s="138"/>
      <c r="FK126" s="138"/>
      <c r="FL126" s="138"/>
      <c r="FM126" s="138"/>
      <c r="FN126" s="138"/>
      <c r="FO126" s="138"/>
      <c r="FP126" s="138"/>
      <c r="FQ126" s="138"/>
      <c r="FR126" s="138"/>
      <c r="FS126" s="138"/>
      <c r="FT126" s="138"/>
      <c r="FU126" s="138"/>
      <c r="FV126" s="138"/>
      <c r="FW126" s="138"/>
      <c r="FX126" s="138"/>
      <c r="FY126" s="138"/>
      <c r="FZ126" s="138"/>
      <c r="GA126" s="138"/>
      <c r="GB126" s="138"/>
    </row>
    <row r="127" spans="1:184" x14ac:dyDescent="0.2">
      <c r="A127" s="130">
        <f t="shared" si="2"/>
        <v>2511</v>
      </c>
      <c r="B127" s="150" t="s">
        <v>2258</v>
      </c>
      <c r="C127" s="151">
        <v>129</v>
      </c>
      <c r="D127" s="152">
        <v>32.700000762939453</v>
      </c>
      <c r="E127" s="153">
        <v>0.49</v>
      </c>
      <c r="F127" s="151">
        <v>115</v>
      </c>
      <c r="G127" s="151">
        <v>14</v>
      </c>
      <c r="H127" s="154" t="s">
        <v>1894</v>
      </c>
      <c r="I127" s="154" t="s">
        <v>1895</v>
      </c>
      <c r="J127" s="152">
        <v>8.6000003814697266</v>
      </c>
      <c r="K127" s="153">
        <v>0.45</v>
      </c>
      <c r="L127" s="151">
        <v>119</v>
      </c>
      <c r="M127" s="151">
        <v>10</v>
      </c>
      <c r="N127" s="154" t="s">
        <v>3826</v>
      </c>
      <c r="O127" s="154" t="s">
        <v>3827</v>
      </c>
      <c r="P127" s="152">
        <v>7.6999998092651367</v>
      </c>
      <c r="Q127" s="153">
        <v>0.51</v>
      </c>
      <c r="R127" s="151">
        <v>105</v>
      </c>
      <c r="S127" s="151">
        <v>24</v>
      </c>
      <c r="T127" s="154" t="s">
        <v>2772</v>
      </c>
      <c r="U127" s="154" t="s">
        <v>2773</v>
      </c>
      <c r="V127" s="152">
        <v>3.4000000953674316</v>
      </c>
      <c r="W127" s="153">
        <v>0.43</v>
      </c>
      <c r="X127" s="151">
        <v>117</v>
      </c>
      <c r="Y127" s="151">
        <v>12</v>
      </c>
      <c r="Z127" s="154" t="s">
        <v>2331</v>
      </c>
      <c r="AA127" s="154" t="s">
        <v>2332</v>
      </c>
      <c r="AB127" s="152">
        <v>13</v>
      </c>
      <c r="AC127" s="153">
        <v>0.54</v>
      </c>
      <c r="AD127" s="151">
        <v>103</v>
      </c>
      <c r="AE127" s="151">
        <v>26</v>
      </c>
      <c r="AF127" s="154" t="s">
        <v>3858</v>
      </c>
      <c r="AG127" s="154" t="s">
        <v>3859</v>
      </c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  <c r="BT127" s="138"/>
      <c r="BU127" s="138"/>
      <c r="BV127" s="138"/>
      <c r="BW127" s="138"/>
      <c r="BX127" s="138"/>
      <c r="BY127" s="138"/>
      <c r="BZ127" s="138"/>
      <c r="CA127" s="138"/>
      <c r="CB127" s="138"/>
      <c r="CC127" s="138"/>
      <c r="CD127" s="138"/>
      <c r="CE127" s="138"/>
      <c r="CF127" s="138"/>
      <c r="CG127" s="138"/>
      <c r="CH127" s="138"/>
      <c r="CI127" s="138"/>
      <c r="CJ127" s="138"/>
      <c r="CK127" s="138"/>
      <c r="CL127" s="138"/>
      <c r="CM127" s="138"/>
      <c r="CN127" s="138"/>
      <c r="CO127" s="138"/>
      <c r="CP127" s="138"/>
      <c r="CQ127" s="138"/>
      <c r="CR127" s="138"/>
      <c r="CS127" s="138"/>
      <c r="CT127" s="138"/>
      <c r="CU127" s="138"/>
      <c r="CV127" s="138"/>
      <c r="CW127" s="138"/>
      <c r="CX127" s="138"/>
      <c r="CY127" s="138"/>
      <c r="CZ127" s="138"/>
      <c r="DA127" s="138"/>
      <c r="DB127" s="138"/>
      <c r="DC127" s="138"/>
      <c r="DD127" s="138"/>
      <c r="DE127" s="138"/>
      <c r="DF127" s="138"/>
      <c r="DG127" s="138"/>
      <c r="DH127" s="138"/>
      <c r="DI127" s="138"/>
      <c r="DJ127" s="138"/>
      <c r="DK127" s="138"/>
      <c r="DL127" s="138"/>
      <c r="DM127" s="138"/>
      <c r="DN127" s="138"/>
      <c r="DO127" s="138"/>
      <c r="DP127" s="138"/>
      <c r="DQ127" s="138"/>
      <c r="DR127" s="138"/>
      <c r="DS127" s="138"/>
      <c r="DT127" s="138"/>
      <c r="DU127" s="138"/>
      <c r="DV127" s="138"/>
      <c r="DW127" s="138"/>
      <c r="DX127" s="138"/>
      <c r="DY127" s="138"/>
      <c r="DZ127" s="138"/>
      <c r="EA127" s="138"/>
      <c r="EB127" s="138"/>
      <c r="EC127" s="138"/>
      <c r="ED127" s="138"/>
      <c r="EE127" s="138"/>
      <c r="EF127" s="138"/>
      <c r="EG127" s="138"/>
      <c r="EH127" s="138"/>
      <c r="EI127" s="138"/>
      <c r="EJ127" s="138"/>
      <c r="EK127" s="138"/>
      <c r="EL127" s="138"/>
      <c r="EM127" s="138"/>
      <c r="EN127" s="138"/>
      <c r="EO127" s="138"/>
      <c r="EP127" s="138"/>
      <c r="EQ127" s="138"/>
      <c r="ER127" s="138"/>
      <c r="ES127" s="138"/>
      <c r="ET127" s="138"/>
      <c r="EU127" s="138"/>
      <c r="EV127" s="138"/>
      <c r="EW127" s="138"/>
      <c r="EX127" s="138"/>
      <c r="EY127" s="138"/>
      <c r="EZ127" s="138"/>
      <c r="FA127" s="138"/>
      <c r="FB127" s="138"/>
      <c r="FC127" s="138"/>
      <c r="FD127" s="138"/>
      <c r="FE127" s="138"/>
      <c r="FF127" s="138"/>
      <c r="FG127" s="138"/>
      <c r="FH127" s="138"/>
      <c r="FI127" s="138"/>
      <c r="FJ127" s="138"/>
      <c r="FK127" s="138"/>
      <c r="FL127" s="138"/>
      <c r="FM127" s="138"/>
      <c r="FN127" s="138"/>
      <c r="FO127" s="138"/>
      <c r="FP127" s="138"/>
      <c r="FQ127" s="138"/>
      <c r="FR127" s="138"/>
      <c r="FS127" s="138"/>
      <c r="FT127" s="138"/>
      <c r="FU127" s="138"/>
      <c r="FV127" s="138"/>
      <c r="FW127" s="138"/>
      <c r="FX127" s="138"/>
      <c r="FY127" s="138"/>
      <c r="FZ127" s="138"/>
      <c r="GA127" s="138"/>
      <c r="GB127" s="138"/>
    </row>
    <row r="128" spans="1:184" x14ac:dyDescent="0.2">
      <c r="A128" s="130">
        <f t="shared" si="2"/>
        <v>2521</v>
      </c>
      <c r="B128" s="140" t="s">
        <v>2263</v>
      </c>
      <c r="C128" s="146">
        <v>132</v>
      </c>
      <c r="D128" s="147">
        <v>31.299999237060547</v>
      </c>
      <c r="E128" s="148">
        <v>0.47</v>
      </c>
      <c r="F128" s="146">
        <v>127</v>
      </c>
      <c r="G128" s="146">
        <v>5</v>
      </c>
      <c r="H128" s="149" t="s">
        <v>3860</v>
      </c>
      <c r="I128" s="149" t="s">
        <v>3861</v>
      </c>
      <c r="J128" s="147">
        <v>8.1999998092651367</v>
      </c>
      <c r="K128" s="148">
        <v>0.43</v>
      </c>
      <c r="L128" s="146">
        <v>129</v>
      </c>
      <c r="M128" s="146">
        <v>3</v>
      </c>
      <c r="N128" s="149" t="s">
        <v>1741</v>
      </c>
      <c r="O128" s="149" t="s">
        <v>1742</v>
      </c>
      <c r="P128" s="147">
        <v>7.0999999046325684</v>
      </c>
      <c r="Q128" s="148">
        <v>0.47</v>
      </c>
      <c r="R128" s="146">
        <v>119</v>
      </c>
      <c r="S128" s="146">
        <v>13</v>
      </c>
      <c r="T128" s="149" t="s">
        <v>3394</v>
      </c>
      <c r="U128" s="149" t="s">
        <v>3395</v>
      </c>
      <c r="V128" s="147">
        <v>3.2000000476837158</v>
      </c>
      <c r="W128" s="148">
        <v>0.4</v>
      </c>
      <c r="X128" s="146">
        <v>114</v>
      </c>
      <c r="Y128" s="146">
        <v>18</v>
      </c>
      <c r="Z128" s="149" t="s">
        <v>1667</v>
      </c>
      <c r="AA128" s="149" t="s">
        <v>1668</v>
      </c>
      <c r="AB128" s="147">
        <v>12.800000190734863</v>
      </c>
      <c r="AC128" s="148">
        <v>0.54</v>
      </c>
      <c r="AD128" s="146">
        <v>111</v>
      </c>
      <c r="AE128" s="146">
        <v>21</v>
      </c>
      <c r="AF128" s="149" t="s">
        <v>3603</v>
      </c>
      <c r="AG128" s="149" t="s">
        <v>3604</v>
      </c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  <c r="BV128" s="138"/>
      <c r="BW128" s="138"/>
      <c r="BX128" s="138"/>
      <c r="BY128" s="138"/>
      <c r="BZ128" s="138"/>
      <c r="CA128" s="138"/>
      <c r="CB128" s="138"/>
      <c r="CC128" s="138"/>
      <c r="CD128" s="138"/>
      <c r="CE128" s="138"/>
      <c r="CF128" s="138"/>
      <c r="CG128" s="138"/>
      <c r="CH128" s="138"/>
      <c r="CI128" s="138"/>
      <c r="CJ128" s="138"/>
      <c r="CK128" s="138"/>
      <c r="CL128" s="138"/>
      <c r="CM128" s="138"/>
      <c r="CN128" s="138"/>
      <c r="CO128" s="138"/>
      <c r="CP128" s="138"/>
      <c r="CQ128" s="138"/>
      <c r="CR128" s="138"/>
      <c r="CS128" s="138"/>
      <c r="CT128" s="138"/>
      <c r="CU128" s="138"/>
      <c r="CV128" s="138"/>
      <c r="CW128" s="138"/>
      <c r="CX128" s="138"/>
      <c r="CY128" s="138"/>
      <c r="CZ128" s="138"/>
      <c r="DA128" s="138"/>
      <c r="DB128" s="138"/>
      <c r="DC128" s="138"/>
      <c r="DD128" s="138"/>
      <c r="DE128" s="138"/>
      <c r="DF128" s="138"/>
      <c r="DG128" s="138"/>
      <c r="DH128" s="138"/>
      <c r="DI128" s="138"/>
      <c r="DJ128" s="138"/>
      <c r="DK128" s="138"/>
      <c r="DL128" s="138"/>
      <c r="DM128" s="138"/>
      <c r="DN128" s="138"/>
      <c r="DO128" s="138"/>
      <c r="DP128" s="138"/>
      <c r="DQ128" s="138"/>
      <c r="DR128" s="138"/>
      <c r="DS128" s="138"/>
      <c r="DT128" s="138"/>
      <c r="DU128" s="138"/>
      <c r="DV128" s="138"/>
      <c r="DW128" s="138"/>
      <c r="DX128" s="138"/>
      <c r="DY128" s="138"/>
      <c r="DZ128" s="138"/>
      <c r="EA128" s="138"/>
      <c r="EB128" s="138"/>
      <c r="EC128" s="138"/>
      <c r="ED128" s="138"/>
      <c r="EE128" s="138"/>
      <c r="EF128" s="138"/>
      <c r="EG128" s="138"/>
      <c r="EH128" s="138"/>
      <c r="EI128" s="138"/>
      <c r="EJ128" s="138"/>
      <c r="EK128" s="138"/>
      <c r="EL128" s="138"/>
      <c r="EM128" s="138"/>
      <c r="EN128" s="138"/>
      <c r="EO128" s="138"/>
      <c r="EP128" s="138"/>
      <c r="EQ128" s="138"/>
      <c r="ER128" s="138"/>
      <c r="ES128" s="138"/>
      <c r="ET128" s="138"/>
      <c r="EU128" s="138"/>
      <c r="EV128" s="138"/>
      <c r="EW128" s="138"/>
      <c r="EX128" s="138"/>
      <c r="EY128" s="138"/>
      <c r="EZ128" s="138"/>
      <c r="FA128" s="138"/>
      <c r="FB128" s="138"/>
      <c r="FC128" s="138"/>
      <c r="FD128" s="138"/>
      <c r="FE128" s="138"/>
      <c r="FF128" s="138"/>
      <c r="FG128" s="138"/>
      <c r="FH128" s="138"/>
      <c r="FI128" s="138"/>
      <c r="FJ128" s="138"/>
      <c r="FK128" s="138"/>
      <c r="FL128" s="138"/>
      <c r="FM128" s="138"/>
      <c r="FN128" s="138"/>
      <c r="FO128" s="138"/>
      <c r="FP128" s="138"/>
      <c r="FQ128" s="138"/>
      <c r="FR128" s="138"/>
      <c r="FS128" s="138"/>
      <c r="FT128" s="138"/>
      <c r="FU128" s="138"/>
      <c r="FV128" s="138"/>
      <c r="FW128" s="138"/>
      <c r="FX128" s="138"/>
      <c r="FY128" s="138"/>
      <c r="FZ128" s="138"/>
      <c r="GA128" s="138"/>
      <c r="GB128" s="138"/>
    </row>
    <row r="129" spans="1:184" x14ac:dyDescent="0.2">
      <c r="A129" s="130">
        <f t="shared" si="2"/>
        <v>2541</v>
      </c>
      <c r="B129" s="150" t="s">
        <v>2268</v>
      </c>
      <c r="C129" s="151">
        <v>109</v>
      </c>
      <c r="D129" s="152">
        <v>36.799999237060547</v>
      </c>
      <c r="E129" s="153">
        <v>0.56000000000000005</v>
      </c>
      <c r="F129" s="151">
        <v>90</v>
      </c>
      <c r="G129" s="151">
        <v>19</v>
      </c>
      <c r="H129" s="154" t="s">
        <v>3862</v>
      </c>
      <c r="I129" s="154" t="s">
        <v>3863</v>
      </c>
      <c r="J129" s="152">
        <v>10.100000381469727</v>
      </c>
      <c r="K129" s="153">
        <v>0.53</v>
      </c>
      <c r="L129" s="151">
        <v>92</v>
      </c>
      <c r="M129" s="151">
        <v>17</v>
      </c>
      <c r="N129" s="154" t="s">
        <v>3864</v>
      </c>
      <c r="O129" s="154" t="s">
        <v>3865</v>
      </c>
      <c r="P129" s="152">
        <v>8.5</v>
      </c>
      <c r="Q129" s="153">
        <v>0.56999999999999995</v>
      </c>
      <c r="R129" s="151">
        <v>77</v>
      </c>
      <c r="S129" s="151">
        <v>32</v>
      </c>
      <c r="T129" s="154" t="s">
        <v>3866</v>
      </c>
      <c r="U129" s="154" t="s">
        <v>3867</v>
      </c>
      <c r="V129" s="152">
        <v>3.7999999523162842</v>
      </c>
      <c r="W129" s="153">
        <v>0.48</v>
      </c>
      <c r="X129" s="151">
        <v>90</v>
      </c>
      <c r="Y129" s="151">
        <v>19</v>
      </c>
      <c r="Z129" s="154" t="s">
        <v>3862</v>
      </c>
      <c r="AA129" s="154" t="s">
        <v>3863</v>
      </c>
      <c r="AB129" s="152">
        <v>14.399999618530273</v>
      </c>
      <c r="AC129" s="153">
        <v>0.6</v>
      </c>
      <c r="AD129" s="151">
        <v>72</v>
      </c>
      <c r="AE129" s="151">
        <v>37</v>
      </c>
      <c r="AF129" s="154" t="s">
        <v>3868</v>
      </c>
      <c r="AG129" s="154" t="s">
        <v>3869</v>
      </c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  <c r="BV129" s="138"/>
      <c r="BW129" s="138"/>
      <c r="BX129" s="138"/>
      <c r="BY129" s="138"/>
      <c r="BZ129" s="138"/>
      <c r="CA129" s="138"/>
      <c r="CB129" s="138"/>
      <c r="CC129" s="138"/>
      <c r="CD129" s="138"/>
      <c r="CE129" s="138"/>
      <c r="CF129" s="138"/>
      <c r="CG129" s="138"/>
      <c r="CH129" s="138"/>
      <c r="CI129" s="138"/>
      <c r="CJ129" s="138"/>
      <c r="CK129" s="138"/>
      <c r="CL129" s="138"/>
      <c r="CM129" s="138"/>
      <c r="CN129" s="138"/>
      <c r="CO129" s="138"/>
      <c r="CP129" s="138"/>
      <c r="CQ129" s="138"/>
      <c r="CR129" s="138"/>
      <c r="CS129" s="138"/>
      <c r="CT129" s="138"/>
      <c r="CU129" s="138"/>
      <c r="CV129" s="138"/>
      <c r="CW129" s="138"/>
      <c r="CX129" s="138"/>
      <c r="CY129" s="138"/>
      <c r="CZ129" s="138"/>
      <c r="DA129" s="138"/>
      <c r="DB129" s="138"/>
      <c r="DC129" s="138"/>
      <c r="DD129" s="138"/>
      <c r="DE129" s="138"/>
      <c r="DF129" s="138"/>
      <c r="DG129" s="138"/>
      <c r="DH129" s="138"/>
      <c r="DI129" s="138"/>
      <c r="DJ129" s="138"/>
      <c r="DK129" s="138"/>
      <c r="DL129" s="138"/>
      <c r="DM129" s="138"/>
      <c r="DN129" s="138"/>
      <c r="DO129" s="138"/>
      <c r="DP129" s="138"/>
      <c r="DQ129" s="138"/>
      <c r="DR129" s="138"/>
      <c r="DS129" s="138"/>
      <c r="DT129" s="138"/>
      <c r="DU129" s="138"/>
      <c r="DV129" s="138"/>
      <c r="DW129" s="138"/>
      <c r="DX129" s="138"/>
      <c r="DY129" s="138"/>
      <c r="DZ129" s="138"/>
      <c r="EA129" s="138"/>
      <c r="EB129" s="138"/>
      <c r="EC129" s="138"/>
      <c r="ED129" s="138"/>
      <c r="EE129" s="138"/>
      <c r="EF129" s="138"/>
      <c r="EG129" s="138"/>
      <c r="EH129" s="138"/>
      <c r="EI129" s="138"/>
      <c r="EJ129" s="138"/>
      <c r="EK129" s="138"/>
      <c r="EL129" s="138"/>
      <c r="EM129" s="138"/>
      <c r="EN129" s="138"/>
      <c r="EO129" s="138"/>
      <c r="EP129" s="138"/>
      <c r="EQ129" s="138"/>
      <c r="ER129" s="138"/>
      <c r="ES129" s="138"/>
      <c r="ET129" s="138"/>
      <c r="EU129" s="138"/>
      <c r="EV129" s="138"/>
      <c r="EW129" s="138"/>
      <c r="EX129" s="138"/>
      <c r="EY129" s="138"/>
      <c r="EZ129" s="138"/>
      <c r="FA129" s="138"/>
      <c r="FB129" s="138"/>
      <c r="FC129" s="138"/>
      <c r="FD129" s="138"/>
      <c r="FE129" s="138"/>
      <c r="FF129" s="138"/>
      <c r="FG129" s="138"/>
      <c r="FH129" s="138"/>
      <c r="FI129" s="138"/>
      <c r="FJ129" s="138"/>
      <c r="FK129" s="138"/>
      <c r="FL129" s="138"/>
      <c r="FM129" s="138"/>
      <c r="FN129" s="138"/>
      <c r="FO129" s="138"/>
      <c r="FP129" s="138"/>
      <c r="FQ129" s="138"/>
      <c r="FR129" s="138"/>
      <c r="FS129" s="138"/>
      <c r="FT129" s="138"/>
      <c r="FU129" s="138"/>
      <c r="FV129" s="138"/>
      <c r="FW129" s="138"/>
      <c r="FX129" s="138"/>
      <c r="FY129" s="138"/>
      <c r="FZ129" s="138"/>
      <c r="GA129" s="138"/>
      <c r="GB129" s="138"/>
    </row>
    <row r="130" spans="1:184" x14ac:dyDescent="0.2">
      <c r="A130" s="130">
        <f t="shared" si="2"/>
        <v>2581</v>
      </c>
      <c r="B130" s="140" t="s">
        <v>2277</v>
      </c>
      <c r="C130" s="146">
        <v>112</v>
      </c>
      <c r="D130" s="147">
        <v>30.399999618530273</v>
      </c>
      <c r="E130" s="148">
        <v>0.46</v>
      </c>
      <c r="F130" s="146">
        <v>110</v>
      </c>
      <c r="G130" s="146">
        <v>2</v>
      </c>
      <c r="H130" s="149" t="s">
        <v>1727</v>
      </c>
      <c r="I130" s="149" t="s">
        <v>1728</v>
      </c>
      <c r="J130" s="147">
        <v>8.1999998092651367</v>
      </c>
      <c r="K130" s="148">
        <v>0.43</v>
      </c>
      <c r="L130" s="146">
        <v>110</v>
      </c>
      <c r="M130" s="146">
        <v>2</v>
      </c>
      <c r="N130" s="149" t="s">
        <v>1727</v>
      </c>
      <c r="O130" s="149" t="s">
        <v>1728</v>
      </c>
      <c r="P130" s="147">
        <v>6.8000001907348633</v>
      </c>
      <c r="Q130" s="148">
        <v>0.45</v>
      </c>
      <c r="R130" s="146">
        <v>101</v>
      </c>
      <c r="S130" s="146">
        <v>11</v>
      </c>
      <c r="T130" s="149" t="s">
        <v>3870</v>
      </c>
      <c r="U130" s="149" t="s">
        <v>3871</v>
      </c>
      <c r="V130" s="147">
        <v>3</v>
      </c>
      <c r="W130" s="148">
        <v>0.38</v>
      </c>
      <c r="X130" s="146">
        <v>103</v>
      </c>
      <c r="Y130" s="146">
        <v>9</v>
      </c>
      <c r="Z130" s="149" t="s">
        <v>3872</v>
      </c>
      <c r="AA130" s="149" t="s">
        <v>3873</v>
      </c>
      <c r="AB130" s="147">
        <v>12.5</v>
      </c>
      <c r="AC130" s="148">
        <v>0.52</v>
      </c>
      <c r="AD130" s="146">
        <v>94</v>
      </c>
      <c r="AE130" s="146">
        <v>18</v>
      </c>
      <c r="AF130" s="149" t="s">
        <v>3874</v>
      </c>
      <c r="AG130" s="149" t="s">
        <v>3875</v>
      </c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  <c r="BV130" s="138"/>
      <c r="BW130" s="138"/>
      <c r="BX130" s="138"/>
      <c r="BY130" s="138"/>
      <c r="BZ130" s="138"/>
      <c r="CA130" s="138"/>
      <c r="CB130" s="138"/>
      <c r="CC130" s="138"/>
      <c r="CD130" s="138"/>
      <c r="CE130" s="138"/>
      <c r="CF130" s="138"/>
      <c r="CG130" s="138"/>
      <c r="CH130" s="138"/>
      <c r="CI130" s="138"/>
      <c r="CJ130" s="138"/>
      <c r="CK130" s="138"/>
      <c r="CL130" s="138"/>
      <c r="CM130" s="138"/>
      <c r="CN130" s="138"/>
      <c r="CO130" s="138"/>
      <c r="CP130" s="138"/>
      <c r="CQ130" s="138"/>
      <c r="CR130" s="138"/>
      <c r="CS130" s="138"/>
      <c r="CT130" s="138"/>
      <c r="CU130" s="138"/>
      <c r="CV130" s="138"/>
      <c r="CW130" s="138"/>
      <c r="CX130" s="138"/>
      <c r="CY130" s="138"/>
      <c r="CZ130" s="138"/>
      <c r="DA130" s="138"/>
      <c r="DB130" s="138"/>
      <c r="DC130" s="138"/>
      <c r="DD130" s="138"/>
      <c r="DE130" s="138"/>
      <c r="DF130" s="138"/>
      <c r="DG130" s="138"/>
      <c r="DH130" s="138"/>
      <c r="DI130" s="138"/>
      <c r="DJ130" s="138"/>
      <c r="DK130" s="138"/>
      <c r="DL130" s="138"/>
      <c r="DM130" s="138"/>
      <c r="DN130" s="138"/>
      <c r="DO130" s="138"/>
      <c r="DP130" s="138"/>
      <c r="DQ130" s="138"/>
      <c r="DR130" s="138"/>
      <c r="DS130" s="138"/>
      <c r="DT130" s="138"/>
      <c r="DU130" s="138"/>
      <c r="DV130" s="138"/>
      <c r="DW130" s="138"/>
      <c r="DX130" s="138"/>
      <c r="DY130" s="138"/>
      <c r="DZ130" s="138"/>
      <c r="EA130" s="138"/>
      <c r="EB130" s="138"/>
      <c r="EC130" s="138"/>
      <c r="ED130" s="138"/>
      <c r="EE130" s="138"/>
      <c r="EF130" s="138"/>
      <c r="EG130" s="138"/>
      <c r="EH130" s="138"/>
      <c r="EI130" s="138"/>
      <c r="EJ130" s="138"/>
      <c r="EK130" s="138"/>
      <c r="EL130" s="138"/>
      <c r="EM130" s="138"/>
      <c r="EN130" s="138"/>
      <c r="EO130" s="138"/>
      <c r="EP130" s="138"/>
      <c r="EQ130" s="138"/>
      <c r="ER130" s="138"/>
      <c r="ES130" s="138"/>
      <c r="ET130" s="138"/>
      <c r="EU130" s="138"/>
      <c r="EV130" s="138"/>
      <c r="EW130" s="138"/>
      <c r="EX130" s="138"/>
      <c r="EY130" s="138"/>
      <c r="EZ130" s="138"/>
      <c r="FA130" s="138"/>
      <c r="FB130" s="138"/>
      <c r="FC130" s="138"/>
      <c r="FD130" s="138"/>
      <c r="FE130" s="138"/>
      <c r="FF130" s="138"/>
      <c r="FG130" s="138"/>
      <c r="FH130" s="138"/>
      <c r="FI130" s="138"/>
      <c r="FJ130" s="138"/>
      <c r="FK130" s="138"/>
      <c r="FL130" s="138"/>
      <c r="FM130" s="138"/>
      <c r="FN130" s="138"/>
      <c r="FO130" s="138"/>
      <c r="FP130" s="138"/>
      <c r="FQ130" s="138"/>
      <c r="FR130" s="138"/>
      <c r="FS130" s="138"/>
      <c r="FT130" s="138"/>
      <c r="FU130" s="138"/>
      <c r="FV130" s="138"/>
      <c r="FW130" s="138"/>
      <c r="FX130" s="138"/>
      <c r="FY130" s="138"/>
      <c r="FZ130" s="138"/>
      <c r="GA130" s="138"/>
      <c r="GB130" s="138"/>
    </row>
    <row r="131" spans="1:184" x14ac:dyDescent="0.2">
      <c r="A131" s="130">
        <f t="shared" si="2"/>
        <v>2641</v>
      </c>
      <c r="B131" s="150" t="s">
        <v>2280</v>
      </c>
      <c r="C131" s="151">
        <v>73</v>
      </c>
      <c r="D131" s="152">
        <v>36.700000762939453</v>
      </c>
      <c r="E131" s="153">
        <v>0.56000000000000005</v>
      </c>
      <c r="F131" s="151">
        <v>60</v>
      </c>
      <c r="G131" s="151">
        <v>13</v>
      </c>
      <c r="H131" s="154" t="s">
        <v>3876</v>
      </c>
      <c r="I131" s="154" t="s">
        <v>3877</v>
      </c>
      <c r="J131" s="152">
        <v>9.6999998092651367</v>
      </c>
      <c r="K131" s="153">
        <v>0.51</v>
      </c>
      <c r="L131" s="151">
        <v>64</v>
      </c>
      <c r="M131" s="151">
        <v>9</v>
      </c>
      <c r="N131" s="154" t="s">
        <v>1940</v>
      </c>
      <c r="O131" s="154" t="s">
        <v>1941</v>
      </c>
      <c r="P131" s="152">
        <v>8.5</v>
      </c>
      <c r="Q131" s="153">
        <v>0.56999999999999995</v>
      </c>
      <c r="R131" s="151">
        <v>57</v>
      </c>
      <c r="S131" s="151">
        <v>16</v>
      </c>
      <c r="T131" s="154" t="s">
        <v>3878</v>
      </c>
      <c r="U131" s="154" t="s">
        <v>3879</v>
      </c>
      <c r="V131" s="152">
        <v>3.5999999046325684</v>
      </c>
      <c r="W131" s="153">
        <v>0.45</v>
      </c>
      <c r="X131" s="151">
        <v>65</v>
      </c>
      <c r="Y131" s="151">
        <v>8</v>
      </c>
      <c r="Z131" s="154" t="s">
        <v>3880</v>
      </c>
      <c r="AA131" s="154" t="s">
        <v>3881</v>
      </c>
      <c r="AB131" s="152">
        <v>14.899999618530273</v>
      </c>
      <c r="AC131" s="153">
        <v>0.62</v>
      </c>
      <c r="AD131" s="151">
        <v>47</v>
      </c>
      <c r="AE131" s="151">
        <v>26</v>
      </c>
      <c r="AF131" s="154" t="s">
        <v>3882</v>
      </c>
      <c r="AG131" s="154" t="s">
        <v>3883</v>
      </c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  <c r="BV131" s="138"/>
      <c r="BW131" s="138"/>
      <c r="BX131" s="138"/>
      <c r="BY131" s="138"/>
      <c r="BZ131" s="138"/>
      <c r="CA131" s="138"/>
      <c r="CB131" s="138"/>
      <c r="CC131" s="138"/>
      <c r="CD131" s="138"/>
      <c r="CE131" s="138"/>
      <c r="CF131" s="138"/>
      <c r="CG131" s="138"/>
      <c r="CH131" s="138"/>
      <c r="CI131" s="138"/>
      <c r="CJ131" s="138"/>
      <c r="CK131" s="138"/>
      <c r="CL131" s="138"/>
      <c r="CM131" s="138"/>
      <c r="CN131" s="138"/>
      <c r="CO131" s="138"/>
      <c r="CP131" s="138"/>
      <c r="CQ131" s="138"/>
      <c r="CR131" s="138"/>
      <c r="CS131" s="138"/>
      <c r="CT131" s="138"/>
      <c r="CU131" s="138"/>
      <c r="CV131" s="138"/>
      <c r="CW131" s="138"/>
      <c r="CX131" s="138"/>
      <c r="CY131" s="138"/>
      <c r="CZ131" s="138"/>
      <c r="DA131" s="138"/>
      <c r="DB131" s="138"/>
      <c r="DC131" s="138"/>
      <c r="DD131" s="138"/>
      <c r="DE131" s="138"/>
      <c r="DF131" s="138"/>
      <c r="DG131" s="138"/>
      <c r="DH131" s="138"/>
      <c r="DI131" s="138"/>
      <c r="DJ131" s="138"/>
      <c r="DK131" s="138"/>
      <c r="DL131" s="138"/>
      <c r="DM131" s="138"/>
      <c r="DN131" s="138"/>
      <c r="DO131" s="138"/>
      <c r="DP131" s="138"/>
      <c r="DQ131" s="138"/>
      <c r="DR131" s="138"/>
      <c r="DS131" s="138"/>
      <c r="DT131" s="138"/>
      <c r="DU131" s="138"/>
      <c r="DV131" s="138"/>
      <c r="DW131" s="138"/>
      <c r="DX131" s="138"/>
      <c r="DY131" s="138"/>
      <c r="DZ131" s="138"/>
      <c r="EA131" s="138"/>
      <c r="EB131" s="138"/>
      <c r="EC131" s="138"/>
      <c r="ED131" s="138"/>
      <c r="EE131" s="138"/>
      <c r="EF131" s="138"/>
      <c r="EG131" s="138"/>
      <c r="EH131" s="138"/>
      <c r="EI131" s="138"/>
      <c r="EJ131" s="138"/>
      <c r="EK131" s="138"/>
      <c r="EL131" s="138"/>
      <c r="EM131" s="138"/>
      <c r="EN131" s="138"/>
      <c r="EO131" s="138"/>
      <c r="EP131" s="138"/>
      <c r="EQ131" s="138"/>
      <c r="ER131" s="138"/>
      <c r="ES131" s="138"/>
      <c r="ET131" s="138"/>
      <c r="EU131" s="138"/>
      <c r="EV131" s="138"/>
      <c r="EW131" s="138"/>
      <c r="EX131" s="138"/>
      <c r="EY131" s="138"/>
      <c r="EZ131" s="138"/>
      <c r="FA131" s="138"/>
      <c r="FB131" s="138"/>
      <c r="FC131" s="138"/>
      <c r="FD131" s="138"/>
      <c r="FE131" s="138"/>
      <c r="FF131" s="138"/>
      <c r="FG131" s="138"/>
      <c r="FH131" s="138"/>
      <c r="FI131" s="138"/>
      <c r="FJ131" s="138"/>
      <c r="FK131" s="138"/>
      <c r="FL131" s="138"/>
      <c r="FM131" s="138"/>
      <c r="FN131" s="138"/>
      <c r="FO131" s="138"/>
      <c r="FP131" s="138"/>
      <c r="FQ131" s="138"/>
      <c r="FR131" s="138"/>
      <c r="FS131" s="138"/>
      <c r="FT131" s="138"/>
      <c r="FU131" s="138"/>
      <c r="FV131" s="138"/>
      <c r="FW131" s="138"/>
      <c r="FX131" s="138"/>
      <c r="FY131" s="138"/>
      <c r="FZ131" s="138"/>
      <c r="GA131" s="138"/>
      <c r="GB131" s="138"/>
    </row>
    <row r="132" spans="1:184" x14ac:dyDescent="0.2">
      <c r="A132" s="130">
        <f t="shared" si="2"/>
        <v>2651</v>
      </c>
      <c r="B132" s="140" t="s">
        <v>2291</v>
      </c>
      <c r="C132" s="146">
        <v>121</v>
      </c>
      <c r="D132" s="147">
        <v>34.900001525878906</v>
      </c>
      <c r="E132" s="148">
        <v>0.53</v>
      </c>
      <c r="F132" s="146">
        <v>110</v>
      </c>
      <c r="G132" s="146">
        <v>11</v>
      </c>
      <c r="H132" s="149" t="s">
        <v>1665</v>
      </c>
      <c r="I132" s="149" t="s">
        <v>1666</v>
      </c>
      <c r="J132" s="147">
        <v>9.1000003814697266</v>
      </c>
      <c r="K132" s="148">
        <v>0.48</v>
      </c>
      <c r="L132" s="146">
        <v>110</v>
      </c>
      <c r="M132" s="146">
        <v>11</v>
      </c>
      <c r="N132" s="149" t="s">
        <v>1665</v>
      </c>
      <c r="O132" s="149" t="s">
        <v>1666</v>
      </c>
      <c r="P132" s="147">
        <v>7.9000000953674316</v>
      </c>
      <c r="Q132" s="148">
        <v>0.52</v>
      </c>
      <c r="R132" s="146">
        <v>93</v>
      </c>
      <c r="S132" s="146">
        <v>28</v>
      </c>
      <c r="T132" s="149" t="s">
        <v>3884</v>
      </c>
      <c r="U132" s="149" t="s">
        <v>3885</v>
      </c>
      <c r="V132" s="147">
        <v>3.7000000476837158</v>
      </c>
      <c r="W132" s="148">
        <v>0.47</v>
      </c>
      <c r="X132" s="146">
        <v>102</v>
      </c>
      <c r="Y132" s="146">
        <v>19</v>
      </c>
      <c r="Z132" s="149" t="s">
        <v>3886</v>
      </c>
      <c r="AA132" s="149" t="s">
        <v>3887</v>
      </c>
      <c r="AB132" s="147">
        <v>14.300000190734863</v>
      </c>
      <c r="AC132" s="148">
        <v>0.59</v>
      </c>
      <c r="AD132" s="146">
        <v>86</v>
      </c>
      <c r="AE132" s="146">
        <v>35</v>
      </c>
      <c r="AF132" s="149" t="s">
        <v>3888</v>
      </c>
      <c r="AG132" s="149" t="s">
        <v>3889</v>
      </c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  <c r="BV132" s="138"/>
      <c r="BW132" s="138"/>
      <c r="BX132" s="138"/>
      <c r="BY132" s="138"/>
      <c r="BZ132" s="138"/>
      <c r="CA132" s="138"/>
      <c r="CB132" s="138"/>
      <c r="CC132" s="138"/>
      <c r="CD132" s="138"/>
      <c r="CE132" s="138"/>
      <c r="CF132" s="138"/>
      <c r="CG132" s="138"/>
      <c r="CH132" s="138"/>
      <c r="CI132" s="138"/>
      <c r="CJ132" s="138"/>
      <c r="CK132" s="138"/>
      <c r="CL132" s="138"/>
      <c r="CM132" s="138"/>
      <c r="CN132" s="138"/>
      <c r="CO132" s="138"/>
      <c r="CP132" s="138"/>
      <c r="CQ132" s="138"/>
      <c r="CR132" s="138"/>
      <c r="CS132" s="138"/>
      <c r="CT132" s="138"/>
      <c r="CU132" s="138"/>
      <c r="CV132" s="138"/>
      <c r="CW132" s="138"/>
      <c r="CX132" s="138"/>
      <c r="CY132" s="138"/>
      <c r="CZ132" s="138"/>
      <c r="DA132" s="138"/>
      <c r="DB132" s="138"/>
      <c r="DC132" s="138"/>
      <c r="DD132" s="138"/>
      <c r="DE132" s="138"/>
      <c r="DF132" s="138"/>
      <c r="DG132" s="138"/>
      <c r="DH132" s="138"/>
      <c r="DI132" s="138"/>
      <c r="DJ132" s="138"/>
      <c r="DK132" s="138"/>
      <c r="DL132" s="138"/>
      <c r="DM132" s="138"/>
      <c r="DN132" s="138"/>
      <c r="DO132" s="138"/>
      <c r="DP132" s="138"/>
      <c r="DQ132" s="138"/>
      <c r="DR132" s="138"/>
      <c r="DS132" s="138"/>
      <c r="DT132" s="138"/>
      <c r="DU132" s="138"/>
      <c r="DV132" s="138"/>
      <c r="DW132" s="138"/>
      <c r="DX132" s="138"/>
      <c r="DY132" s="138"/>
      <c r="DZ132" s="138"/>
      <c r="EA132" s="138"/>
      <c r="EB132" s="138"/>
      <c r="EC132" s="138"/>
      <c r="ED132" s="138"/>
      <c r="EE132" s="138"/>
      <c r="EF132" s="138"/>
      <c r="EG132" s="138"/>
      <c r="EH132" s="138"/>
      <c r="EI132" s="138"/>
      <c r="EJ132" s="138"/>
      <c r="EK132" s="138"/>
      <c r="EL132" s="138"/>
      <c r="EM132" s="138"/>
      <c r="EN132" s="138"/>
      <c r="EO132" s="138"/>
      <c r="EP132" s="138"/>
      <c r="EQ132" s="138"/>
      <c r="ER132" s="138"/>
      <c r="ES132" s="138"/>
      <c r="ET132" s="138"/>
      <c r="EU132" s="138"/>
      <c r="EV132" s="138"/>
      <c r="EW132" s="138"/>
      <c r="EX132" s="138"/>
      <c r="EY132" s="138"/>
      <c r="EZ132" s="138"/>
      <c r="FA132" s="138"/>
      <c r="FB132" s="138"/>
      <c r="FC132" s="138"/>
      <c r="FD132" s="138"/>
      <c r="FE132" s="138"/>
      <c r="FF132" s="138"/>
      <c r="FG132" s="138"/>
      <c r="FH132" s="138"/>
      <c r="FI132" s="138"/>
      <c r="FJ132" s="138"/>
      <c r="FK132" s="138"/>
      <c r="FL132" s="138"/>
      <c r="FM132" s="138"/>
      <c r="FN132" s="138"/>
      <c r="FO132" s="138"/>
      <c r="FP132" s="138"/>
      <c r="FQ132" s="138"/>
      <c r="FR132" s="138"/>
      <c r="FS132" s="138"/>
      <c r="FT132" s="138"/>
      <c r="FU132" s="138"/>
      <c r="FV132" s="138"/>
      <c r="FW132" s="138"/>
      <c r="FX132" s="138"/>
      <c r="FY132" s="138"/>
      <c r="FZ132" s="138"/>
      <c r="GA132" s="138"/>
      <c r="GB132" s="138"/>
    </row>
    <row r="133" spans="1:184" x14ac:dyDescent="0.2">
      <c r="A133" s="130">
        <f t="shared" si="2"/>
        <v>2661</v>
      </c>
      <c r="B133" s="150" t="s">
        <v>2298</v>
      </c>
      <c r="C133" s="151">
        <v>191</v>
      </c>
      <c r="D133" s="152">
        <v>27.700000762939453</v>
      </c>
      <c r="E133" s="153">
        <v>0.42</v>
      </c>
      <c r="F133" s="151">
        <v>187</v>
      </c>
      <c r="G133" s="151">
        <v>4</v>
      </c>
      <c r="H133" s="154" t="s">
        <v>3250</v>
      </c>
      <c r="I133" s="154" t="s">
        <v>3251</v>
      </c>
      <c r="J133" s="152">
        <v>7.6999998092651367</v>
      </c>
      <c r="K133" s="153">
        <v>0.41</v>
      </c>
      <c r="L133" s="151">
        <v>187</v>
      </c>
      <c r="M133" s="151">
        <v>4</v>
      </c>
      <c r="N133" s="154" t="s">
        <v>3250</v>
      </c>
      <c r="O133" s="154" t="s">
        <v>3251</v>
      </c>
      <c r="P133" s="152">
        <v>6.1999998092651367</v>
      </c>
      <c r="Q133" s="153">
        <v>0.41</v>
      </c>
      <c r="R133" s="151">
        <v>179</v>
      </c>
      <c r="S133" s="151">
        <v>12</v>
      </c>
      <c r="T133" s="154" t="s">
        <v>1638</v>
      </c>
      <c r="U133" s="154" t="s">
        <v>1639</v>
      </c>
      <c r="V133" s="152">
        <v>2.7000000476837158</v>
      </c>
      <c r="W133" s="153">
        <v>0.34</v>
      </c>
      <c r="X133" s="151">
        <v>186</v>
      </c>
      <c r="Y133" s="151">
        <v>5</v>
      </c>
      <c r="Z133" s="154" t="s">
        <v>3890</v>
      </c>
      <c r="AA133" s="154" t="s">
        <v>3891</v>
      </c>
      <c r="AB133" s="152">
        <v>11.100000381469727</v>
      </c>
      <c r="AC133" s="153">
        <v>0.46</v>
      </c>
      <c r="AD133" s="151">
        <v>170</v>
      </c>
      <c r="AE133" s="151">
        <v>21</v>
      </c>
      <c r="AF133" s="154" t="s">
        <v>3892</v>
      </c>
      <c r="AG133" s="154" t="s">
        <v>3893</v>
      </c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  <c r="BV133" s="138"/>
      <c r="BW133" s="138"/>
      <c r="BX133" s="138"/>
      <c r="BY133" s="138"/>
      <c r="BZ133" s="138"/>
      <c r="CA133" s="138"/>
      <c r="CB133" s="138"/>
      <c r="CC133" s="138"/>
      <c r="CD133" s="138"/>
      <c r="CE133" s="138"/>
      <c r="CF133" s="138"/>
      <c r="CG133" s="138"/>
      <c r="CH133" s="138"/>
      <c r="CI133" s="138"/>
      <c r="CJ133" s="138"/>
      <c r="CK133" s="138"/>
      <c r="CL133" s="138"/>
      <c r="CM133" s="138"/>
      <c r="CN133" s="138"/>
      <c r="CO133" s="138"/>
      <c r="CP133" s="138"/>
      <c r="CQ133" s="138"/>
      <c r="CR133" s="138"/>
      <c r="CS133" s="138"/>
      <c r="CT133" s="138"/>
      <c r="CU133" s="138"/>
      <c r="CV133" s="138"/>
      <c r="CW133" s="138"/>
      <c r="CX133" s="138"/>
      <c r="CY133" s="138"/>
      <c r="CZ133" s="138"/>
      <c r="DA133" s="138"/>
      <c r="DB133" s="138"/>
      <c r="DC133" s="138"/>
      <c r="DD133" s="138"/>
      <c r="DE133" s="138"/>
      <c r="DF133" s="138"/>
      <c r="DG133" s="138"/>
      <c r="DH133" s="138"/>
      <c r="DI133" s="138"/>
      <c r="DJ133" s="138"/>
      <c r="DK133" s="138"/>
      <c r="DL133" s="138"/>
      <c r="DM133" s="138"/>
      <c r="DN133" s="138"/>
      <c r="DO133" s="138"/>
      <c r="DP133" s="138"/>
      <c r="DQ133" s="138"/>
      <c r="DR133" s="138"/>
      <c r="DS133" s="138"/>
      <c r="DT133" s="138"/>
      <c r="DU133" s="138"/>
      <c r="DV133" s="138"/>
      <c r="DW133" s="138"/>
      <c r="DX133" s="138"/>
      <c r="DY133" s="138"/>
      <c r="DZ133" s="138"/>
      <c r="EA133" s="138"/>
      <c r="EB133" s="138"/>
      <c r="EC133" s="138"/>
      <c r="ED133" s="138"/>
      <c r="EE133" s="138"/>
      <c r="EF133" s="138"/>
      <c r="EG133" s="138"/>
      <c r="EH133" s="138"/>
      <c r="EI133" s="138"/>
      <c r="EJ133" s="138"/>
      <c r="EK133" s="138"/>
      <c r="EL133" s="138"/>
      <c r="EM133" s="138"/>
      <c r="EN133" s="138"/>
      <c r="EO133" s="138"/>
      <c r="EP133" s="138"/>
      <c r="EQ133" s="138"/>
      <c r="ER133" s="138"/>
      <c r="ES133" s="138"/>
      <c r="ET133" s="138"/>
      <c r="EU133" s="138"/>
      <c r="EV133" s="138"/>
      <c r="EW133" s="138"/>
      <c r="EX133" s="138"/>
      <c r="EY133" s="138"/>
      <c r="EZ133" s="138"/>
      <c r="FA133" s="138"/>
      <c r="FB133" s="138"/>
      <c r="FC133" s="138"/>
      <c r="FD133" s="138"/>
      <c r="FE133" s="138"/>
      <c r="FF133" s="138"/>
      <c r="FG133" s="138"/>
      <c r="FH133" s="138"/>
      <c r="FI133" s="138"/>
      <c r="FJ133" s="138"/>
      <c r="FK133" s="138"/>
      <c r="FL133" s="138"/>
      <c r="FM133" s="138"/>
      <c r="FN133" s="138"/>
      <c r="FO133" s="138"/>
      <c r="FP133" s="138"/>
      <c r="FQ133" s="138"/>
      <c r="FR133" s="138"/>
      <c r="FS133" s="138"/>
      <c r="FT133" s="138"/>
      <c r="FU133" s="138"/>
      <c r="FV133" s="138"/>
      <c r="FW133" s="138"/>
      <c r="FX133" s="138"/>
      <c r="FY133" s="138"/>
      <c r="FZ133" s="138"/>
      <c r="GA133" s="138"/>
      <c r="GB133" s="138"/>
    </row>
    <row r="134" spans="1:184" x14ac:dyDescent="0.2">
      <c r="A134" s="130">
        <f t="shared" si="2"/>
        <v>2701</v>
      </c>
      <c r="B134" s="140" t="s">
        <v>2305</v>
      </c>
      <c r="C134" s="146">
        <v>99</v>
      </c>
      <c r="D134" s="147">
        <v>31.600000381469727</v>
      </c>
      <c r="E134" s="148">
        <v>0.48</v>
      </c>
      <c r="F134" s="146">
        <v>92</v>
      </c>
      <c r="G134" s="146">
        <v>7</v>
      </c>
      <c r="H134" s="149" t="s">
        <v>3721</v>
      </c>
      <c r="I134" s="149" t="s">
        <v>3722</v>
      </c>
      <c r="J134" s="147">
        <v>8.3999996185302734</v>
      </c>
      <c r="K134" s="148">
        <v>0.44</v>
      </c>
      <c r="L134" s="146">
        <v>94</v>
      </c>
      <c r="M134" s="146">
        <v>5</v>
      </c>
      <c r="N134" s="149" t="s">
        <v>3260</v>
      </c>
      <c r="O134" s="149" t="s">
        <v>3261</v>
      </c>
      <c r="P134" s="147">
        <v>7.0999999046325684</v>
      </c>
      <c r="Q134" s="148">
        <v>0.47</v>
      </c>
      <c r="R134" s="146">
        <v>90</v>
      </c>
      <c r="S134" s="146">
        <v>9</v>
      </c>
      <c r="T134" s="149" t="s">
        <v>1665</v>
      </c>
      <c r="U134" s="149" t="s">
        <v>1666</v>
      </c>
      <c r="V134" s="147">
        <v>3.2000000476837158</v>
      </c>
      <c r="W134" s="148">
        <v>0.41</v>
      </c>
      <c r="X134" s="146">
        <v>92</v>
      </c>
      <c r="Y134" s="146">
        <v>7</v>
      </c>
      <c r="Z134" s="149" t="s">
        <v>3721</v>
      </c>
      <c r="AA134" s="149" t="s">
        <v>3722</v>
      </c>
      <c r="AB134" s="147">
        <v>12.899999618530273</v>
      </c>
      <c r="AC134" s="148">
        <v>0.54</v>
      </c>
      <c r="AD134" s="146">
        <v>77</v>
      </c>
      <c r="AE134" s="146">
        <v>22</v>
      </c>
      <c r="AF134" s="149" t="s">
        <v>3894</v>
      </c>
      <c r="AG134" s="149" t="s">
        <v>3895</v>
      </c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  <c r="BV134" s="138"/>
      <c r="BW134" s="138"/>
      <c r="BX134" s="138"/>
      <c r="BY134" s="138"/>
      <c r="BZ134" s="138"/>
      <c r="CA134" s="138"/>
      <c r="CB134" s="138"/>
      <c r="CC134" s="138"/>
      <c r="CD134" s="138"/>
      <c r="CE134" s="138"/>
      <c r="CF134" s="138"/>
      <c r="CG134" s="138"/>
      <c r="CH134" s="138"/>
      <c r="CI134" s="138"/>
      <c r="CJ134" s="138"/>
      <c r="CK134" s="138"/>
      <c r="CL134" s="138"/>
      <c r="CM134" s="138"/>
      <c r="CN134" s="138"/>
      <c r="CO134" s="138"/>
      <c r="CP134" s="138"/>
      <c r="CQ134" s="138"/>
      <c r="CR134" s="138"/>
      <c r="CS134" s="138"/>
      <c r="CT134" s="138"/>
      <c r="CU134" s="138"/>
      <c r="CV134" s="138"/>
      <c r="CW134" s="138"/>
      <c r="CX134" s="138"/>
      <c r="CY134" s="138"/>
      <c r="CZ134" s="138"/>
      <c r="DA134" s="138"/>
      <c r="DB134" s="138"/>
      <c r="DC134" s="138"/>
      <c r="DD134" s="138"/>
      <c r="DE134" s="138"/>
      <c r="DF134" s="138"/>
      <c r="DG134" s="138"/>
      <c r="DH134" s="138"/>
      <c r="DI134" s="138"/>
      <c r="DJ134" s="138"/>
      <c r="DK134" s="138"/>
      <c r="DL134" s="138"/>
      <c r="DM134" s="138"/>
      <c r="DN134" s="138"/>
      <c r="DO134" s="138"/>
      <c r="DP134" s="138"/>
      <c r="DQ134" s="138"/>
      <c r="DR134" s="138"/>
      <c r="DS134" s="138"/>
      <c r="DT134" s="138"/>
      <c r="DU134" s="138"/>
      <c r="DV134" s="138"/>
      <c r="DW134" s="138"/>
      <c r="DX134" s="138"/>
      <c r="DY134" s="138"/>
      <c r="DZ134" s="138"/>
      <c r="EA134" s="138"/>
      <c r="EB134" s="138"/>
      <c r="EC134" s="138"/>
      <c r="ED134" s="138"/>
      <c r="EE134" s="138"/>
      <c r="EF134" s="138"/>
      <c r="EG134" s="138"/>
      <c r="EH134" s="138"/>
      <c r="EI134" s="138"/>
      <c r="EJ134" s="138"/>
      <c r="EK134" s="138"/>
      <c r="EL134" s="138"/>
      <c r="EM134" s="138"/>
      <c r="EN134" s="138"/>
      <c r="EO134" s="138"/>
      <c r="EP134" s="138"/>
      <c r="EQ134" s="138"/>
      <c r="ER134" s="138"/>
      <c r="ES134" s="138"/>
      <c r="ET134" s="138"/>
      <c r="EU134" s="138"/>
      <c r="EV134" s="138"/>
      <c r="EW134" s="138"/>
      <c r="EX134" s="138"/>
      <c r="EY134" s="138"/>
      <c r="EZ134" s="138"/>
      <c r="FA134" s="138"/>
      <c r="FB134" s="138"/>
      <c r="FC134" s="138"/>
      <c r="FD134" s="138"/>
      <c r="FE134" s="138"/>
      <c r="FF134" s="138"/>
      <c r="FG134" s="138"/>
      <c r="FH134" s="138"/>
      <c r="FI134" s="138"/>
      <c r="FJ134" s="138"/>
      <c r="FK134" s="138"/>
      <c r="FL134" s="138"/>
      <c r="FM134" s="138"/>
      <c r="FN134" s="138"/>
      <c r="FO134" s="138"/>
      <c r="FP134" s="138"/>
      <c r="FQ134" s="138"/>
      <c r="FR134" s="138"/>
      <c r="FS134" s="138"/>
      <c r="FT134" s="138"/>
      <c r="FU134" s="138"/>
      <c r="FV134" s="138"/>
      <c r="FW134" s="138"/>
      <c r="FX134" s="138"/>
      <c r="FY134" s="138"/>
      <c r="FZ134" s="138"/>
      <c r="GA134" s="138"/>
      <c r="GB134" s="138"/>
    </row>
    <row r="135" spans="1:184" x14ac:dyDescent="0.2">
      <c r="A135" s="130">
        <f t="shared" si="2"/>
        <v>2741</v>
      </c>
      <c r="B135" s="150" t="s">
        <v>2310</v>
      </c>
      <c r="C135" s="151">
        <v>156</v>
      </c>
      <c r="D135" s="152">
        <v>35.299999237060547</v>
      </c>
      <c r="E135" s="153">
        <v>0.54</v>
      </c>
      <c r="F135" s="151">
        <v>135</v>
      </c>
      <c r="G135" s="151">
        <v>21</v>
      </c>
      <c r="H135" s="154" t="s">
        <v>1629</v>
      </c>
      <c r="I135" s="154" t="s">
        <v>1630</v>
      </c>
      <c r="J135" s="152">
        <v>9.5</v>
      </c>
      <c r="K135" s="153">
        <v>0.5</v>
      </c>
      <c r="L135" s="151">
        <v>137</v>
      </c>
      <c r="M135" s="151">
        <v>19</v>
      </c>
      <c r="N135" s="154" t="s">
        <v>3896</v>
      </c>
      <c r="O135" s="154" t="s">
        <v>3897</v>
      </c>
      <c r="P135" s="152">
        <v>7.9000000953674316</v>
      </c>
      <c r="Q135" s="153">
        <v>0.53</v>
      </c>
      <c r="R135" s="151">
        <v>129</v>
      </c>
      <c r="S135" s="151">
        <v>27</v>
      </c>
      <c r="T135" s="154" t="s">
        <v>3555</v>
      </c>
      <c r="U135" s="154" t="s">
        <v>3556</v>
      </c>
      <c r="V135" s="152">
        <v>3.7000000476837158</v>
      </c>
      <c r="W135" s="153">
        <v>0.46</v>
      </c>
      <c r="X135" s="151">
        <v>129</v>
      </c>
      <c r="Y135" s="151">
        <v>27</v>
      </c>
      <c r="Z135" s="154" t="s">
        <v>3555</v>
      </c>
      <c r="AA135" s="154" t="s">
        <v>3556</v>
      </c>
      <c r="AB135" s="152">
        <v>14.300000190734863</v>
      </c>
      <c r="AC135" s="153">
        <v>0.6</v>
      </c>
      <c r="AD135" s="151">
        <v>104</v>
      </c>
      <c r="AE135" s="151">
        <v>52</v>
      </c>
      <c r="AF135" s="154" t="s">
        <v>2754</v>
      </c>
      <c r="AG135" s="154" t="s">
        <v>2755</v>
      </c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  <c r="BV135" s="138"/>
      <c r="BW135" s="138"/>
      <c r="BX135" s="138"/>
      <c r="BY135" s="138"/>
      <c r="BZ135" s="138"/>
      <c r="CA135" s="138"/>
      <c r="CB135" s="138"/>
      <c r="CC135" s="138"/>
      <c r="CD135" s="138"/>
      <c r="CE135" s="138"/>
      <c r="CF135" s="138"/>
      <c r="CG135" s="138"/>
      <c r="CH135" s="138"/>
      <c r="CI135" s="138"/>
      <c r="CJ135" s="138"/>
      <c r="CK135" s="138"/>
      <c r="CL135" s="138"/>
      <c r="CM135" s="138"/>
      <c r="CN135" s="138"/>
      <c r="CO135" s="138"/>
      <c r="CP135" s="138"/>
      <c r="CQ135" s="138"/>
      <c r="CR135" s="138"/>
      <c r="CS135" s="138"/>
      <c r="CT135" s="138"/>
      <c r="CU135" s="138"/>
      <c r="CV135" s="138"/>
      <c r="CW135" s="138"/>
      <c r="CX135" s="138"/>
      <c r="CY135" s="138"/>
      <c r="CZ135" s="138"/>
      <c r="DA135" s="138"/>
      <c r="DB135" s="138"/>
      <c r="DC135" s="138"/>
      <c r="DD135" s="138"/>
      <c r="DE135" s="138"/>
      <c r="DF135" s="138"/>
      <c r="DG135" s="138"/>
      <c r="DH135" s="138"/>
      <c r="DI135" s="138"/>
      <c r="DJ135" s="138"/>
      <c r="DK135" s="138"/>
      <c r="DL135" s="138"/>
      <c r="DM135" s="138"/>
      <c r="DN135" s="138"/>
      <c r="DO135" s="138"/>
      <c r="DP135" s="138"/>
      <c r="DQ135" s="138"/>
      <c r="DR135" s="138"/>
      <c r="DS135" s="138"/>
      <c r="DT135" s="138"/>
      <c r="DU135" s="138"/>
      <c r="DV135" s="138"/>
      <c r="DW135" s="138"/>
      <c r="DX135" s="138"/>
      <c r="DY135" s="138"/>
      <c r="DZ135" s="138"/>
      <c r="EA135" s="138"/>
      <c r="EB135" s="138"/>
      <c r="EC135" s="138"/>
      <c r="ED135" s="138"/>
      <c r="EE135" s="138"/>
      <c r="EF135" s="138"/>
      <c r="EG135" s="138"/>
      <c r="EH135" s="138"/>
      <c r="EI135" s="138"/>
      <c r="EJ135" s="138"/>
      <c r="EK135" s="138"/>
      <c r="EL135" s="138"/>
      <c r="EM135" s="138"/>
      <c r="EN135" s="138"/>
      <c r="EO135" s="138"/>
      <c r="EP135" s="138"/>
      <c r="EQ135" s="138"/>
      <c r="ER135" s="138"/>
      <c r="ES135" s="138"/>
      <c r="ET135" s="138"/>
      <c r="EU135" s="138"/>
      <c r="EV135" s="138"/>
      <c r="EW135" s="138"/>
      <c r="EX135" s="138"/>
      <c r="EY135" s="138"/>
      <c r="EZ135" s="138"/>
      <c r="FA135" s="138"/>
      <c r="FB135" s="138"/>
      <c r="FC135" s="138"/>
      <c r="FD135" s="138"/>
      <c r="FE135" s="138"/>
      <c r="FF135" s="138"/>
      <c r="FG135" s="138"/>
      <c r="FH135" s="138"/>
      <c r="FI135" s="138"/>
      <c r="FJ135" s="138"/>
      <c r="FK135" s="138"/>
      <c r="FL135" s="138"/>
      <c r="FM135" s="138"/>
      <c r="FN135" s="138"/>
      <c r="FO135" s="138"/>
      <c r="FP135" s="138"/>
      <c r="FQ135" s="138"/>
      <c r="FR135" s="138"/>
      <c r="FS135" s="138"/>
      <c r="FT135" s="138"/>
      <c r="FU135" s="138"/>
      <c r="FV135" s="138"/>
      <c r="FW135" s="138"/>
      <c r="FX135" s="138"/>
      <c r="FY135" s="138"/>
      <c r="FZ135" s="138"/>
      <c r="GA135" s="138"/>
      <c r="GB135" s="138"/>
    </row>
    <row r="136" spans="1:184" x14ac:dyDescent="0.2">
      <c r="A136" s="130">
        <f t="shared" si="2"/>
        <v>2781</v>
      </c>
      <c r="B136" s="140" t="s">
        <v>2321</v>
      </c>
      <c r="C136" s="146">
        <v>159</v>
      </c>
      <c r="D136" s="147">
        <v>28.899999618530273</v>
      </c>
      <c r="E136" s="148">
        <v>0.44</v>
      </c>
      <c r="F136" s="146">
        <v>155</v>
      </c>
      <c r="G136" s="146">
        <v>4</v>
      </c>
      <c r="H136" s="149" t="s">
        <v>1593</v>
      </c>
      <c r="I136" s="149" t="s">
        <v>1594</v>
      </c>
      <c r="J136" s="147">
        <v>8.3000001907348633</v>
      </c>
      <c r="K136" s="148">
        <v>0.44</v>
      </c>
      <c r="L136" s="146">
        <v>159</v>
      </c>
      <c r="N136" s="149" t="s">
        <v>1545</v>
      </c>
      <c r="P136" s="147">
        <v>6.3000001907348633</v>
      </c>
      <c r="Q136" s="148">
        <v>0.42</v>
      </c>
      <c r="R136" s="146">
        <v>146</v>
      </c>
      <c r="S136" s="146">
        <v>13</v>
      </c>
      <c r="T136" s="149" t="s">
        <v>3898</v>
      </c>
      <c r="U136" s="149" t="s">
        <v>3899</v>
      </c>
      <c r="V136" s="147">
        <v>2.7000000476837158</v>
      </c>
      <c r="W136" s="148">
        <v>0.34</v>
      </c>
      <c r="X136" s="146">
        <v>151</v>
      </c>
      <c r="Y136" s="146">
        <v>8</v>
      </c>
      <c r="Z136" s="149" t="s">
        <v>3900</v>
      </c>
      <c r="AA136" s="149" t="s">
        <v>3901</v>
      </c>
      <c r="AB136" s="147">
        <v>11.600000381469727</v>
      </c>
      <c r="AC136" s="148">
        <v>0.48</v>
      </c>
      <c r="AD136" s="146">
        <v>136</v>
      </c>
      <c r="AE136" s="146">
        <v>23</v>
      </c>
      <c r="AF136" s="149" t="s">
        <v>3902</v>
      </c>
      <c r="AG136" s="149" t="s">
        <v>3903</v>
      </c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  <c r="BV136" s="138"/>
      <c r="BW136" s="138"/>
      <c r="BX136" s="138"/>
      <c r="BY136" s="138"/>
      <c r="BZ136" s="138"/>
      <c r="CA136" s="138"/>
      <c r="CB136" s="138"/>
      <c r="CC136" s="138"/>
      <c r="CD136" s="138"/>
      <c r="CE136" s="138"/>
      <c r="CF136" s="138"/>
      <c r="CG136" s="138"/>
      <c r="CH136" s="138"/>
      <c r="CI136" s="138"/>
      <c r="CJ136" s="138"/>
      <c r="CK136" s="138"/>
      <c r="CL136" s="138"/>
      <c r="CM136" s="138"/>
      <c r="CN136" s="138"/>
      <c r="CO136" s="138"/>
      <c r="CP136" s="138"/>
      <c r="CQ136" s="138"/>
      <c r="CR136" s="138"/>
      <c r="CS136" s="138"/>
      <c r="CT136" s="138"/>
      <c r="CU136" s="138"/>
      <c r="CV136" s="138"/>
      <c r="CW136" s="138"/>
      <c r="CX136" s="138"/>
      <c r="CY136" s="138"/>
      <c r="CZ136" s="138"/>
      <c r="DA136" s="138"/>
      <c r="DB136" s="138"/>
      <c r="DC136" s="138"/>
      <c r="DD136" s="138"/>
      <c r="DE136" s="138"/>
      <c r="DF136" s="138"/>
      <c r="DG136" s="138"/>
      <c r="DH136" s="138"/>
      <c r="DI136" s="138"/>
      <c r="DJ136" s="138"/>
      <c r="DK136" s="138"/>
      <c r="DL136" s="138"/>
      <c r="DM136" s="138"/>
      <c r="DN136" s="138"/>
      <c r="DO136" s="138"/>
      <c r="DP136" s="138"/>
      <c r="DQ136" s="138"/>
      <c r="DR136" s="138"/>
      <c r="DS136" s="138"/>
      <c r="DT136" s="138"/>
      <c r="DU136" s="138"/>
      <c r="DV136" s="138"/>
      <c r="DW136" s="138"/>
      <c r="DX136" s="138"/>
      <c r="DY136" s="138"/>
      <c r="DZ136" s="138"/>
      <c r="EA136" s="138"/>
      <c r="EB136" s="138"/>
      <c r="EC136" s="138"/>
      <c r="ED136" s="138"/>
      <c r="EE136" s="138"/>
      <c r="EF136" s="138"/>
      <c r="EG136" s="138"/>
      <c r="EH136" s="138"/>
      <c r="EI136" s="138"/>
      <c r="EJ136" s="138"/>
      <c r="EK136" s="138"/>
      <c r="EL136" s="138"/>
      <c r="EM136" s="138"/>
      <c r="EN136" s="138"/>
      <c r="EO136" s="138"/>
      <c r="EP136" s="138"/>
      <c r="EQ136" s="138"/>
      <c r="ER136" s="138"/>
      <c r="ES136" s="138"/>
      <c r="ET136" s="138"/>
      <c r="EU136" s="138"/>
      <c r="EV136" s="138"/>
      <c r="EW136" s="138"/>
      <c r="EX136" s="138"/>
      <c r="EY136" s="138"/>
      <c r="EZ136" s="138"/>
      <c r="FA136" s="138"/>
      <c r="FB136" s="138"/>
      <c r="FC136" s="138"/>
      <c r="FD136" s="138"/>
      <c r="FE136" s="138"/>
      <c r="FF136" s="138"/>
      <c r="FG136" s="138"/>
      <c r="FH136" s="138"/>
      <c r="FI136" s="138"/>
      <c r="FJ136" s="138"/>
      <c r="FK136" s="138"/>
      <c r="FL136" s="138"/>
      <c r="FM136" s="138"/>
      <c r="FN136" s="138"/>
      <c r="FO136" s="138"/>
      <c r="FP136" s="138"/>
      <c r="FQ136" s="138"/>
      <c r="FR136" s="138"/>
      <c r="FS136" s="138"/>
      <c r="FT136" s="138"/>
      <c r="FU136" s="138"/>
      <c r="FV136" s="138"/>
      <c r="FW136" s="138"/>
      <c r="FX136" s="138"/>
      <c r="FY136" s="138"/>
      <c r="FZ136" s="138"/>
      <c r="GA136" s="138"/>
      <c r="GB136" s="138"/>
    </row>
    <row r="137" spans="1:184" x14ac:dyDescent="0.2">
      <c r="A137" s="130">
        <f t="shared" si="2"/>
        <v>2801</v>
      </c>
      <c r="B137" s="150" t="s">
        <v>2330</v>
      </c>
      <c r="C137" s="151">
        <v>43</v>
      </c>
      <c r="D137" s="152">
        <v>28.799999237060547</v>
      </c>
      <c r="E137" s="153">
        <v>0.44</v>
      </c>
      <c r="F137" s="151">
        <v>43</v>
      </c>
      <c r="H137" s="154" t="s">
        <v>1545</v>
      </c>
      <c r="J137" s="152">
        <v>7.5999999046325684</v>
      </c>
      <c r="K137" s="153">
        <v>0.4</v>
      </c>
      <c r="L137" s="151">
        <v>43</v>
      </c>
      <c r="N137" s="154" t="s">
        <v>1545</v>
      </c>
      <c r="P137" s="152">
        <v>6.3000001907348633</v>
      </c>
      <c r="Q137" s="153">
        <v>0.42</v>
      </c>
      <c r="R137" s="151">
        <v>42</v>
      </c>
      <c r="S137" s="151">
        <v>1</v>
      </c>
      <c r="T137" s="154" t="s">
        <v>1892</v>
      </c>
      <c r="U137" s="154" t="s">
        <v>1893</v>
      </c>
      <c r="V137" s="152">
        <v>2.9000000953674316</v>
      </c>
      <c r="W137" s="153">
        <v>0.36</v>
      </c>
      <c r="X137" s="151">
        <v>41</v>
      </c>
      <c r="Y137" s="151">
        <v>2</v>
      </c>
      <c r="Z137" s="154" t="s">
        <v>3002</v>
      </c>
      <c r="AA137" s="154" t="s">
        <v>3003</v>
      </c>
      <c r="AB137" s="152">
        <v>12</v>
      </c>
      <c r="AC137" s="153">
        <v>0.5</v>
      </c>
      <c r="AD137" s="151">
        <v>39</v>
      </c>
      <c r="AE137" s="151">
        <v>4</v>
      </c>
      <c r="AF137" s="154" t="s">
        <v>2331</v>
      </c>
      <c r="AG137" s="154" t="s">
        <v>2332</v>
      </c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  <c r="BV137" s="138"/>
      <c r="BW137" s="138"/>
      <c r="BX137" s="138"/>
      <c r="BY137" s="138"/>
      <c r="BZ137" s="138"/>
      <c r="CA137" s="138"/>
      <c r="CB137" s="138"/>
      <c r="CC137" s="138"/>
      <c r="CD137" s="138"/>
      <c r="CE137" s="138"/>
      <c r="CF137" s="138"/>
      <c r="CG137" s="138"/>
      <c r="CH137" s="138"/>
      <c r="CI137" s="138"/>
      <c r="CJ137" s="138"/>
      <c r="CK137" s="138"/>
      <c r="CL137" s="138"/>
      <c r="CM137" s="138"/>
      <c r="CN137" s="138"/>
      <c r="CO137" s="138"/>
      <c r="CP137" s="138"/>
      <c r="CQ137" s="138"/>
      <c r="CR137" s="138"/>
      <c r="CS137" s="138"/>
      <c r="CT137" s="138"/>
      <c r="CU137" s="138"/>
      <c r="CV137" s="138"/>
      <c r="CW137" s="138"/>
      <c r="CX137" s="138"/>
      <c r="CY137" s="138"/>
      <c r="CZ137" s="138"/>
      <c r="DA137" s="138"/>
      <c r="DB137" s="138"/>
      <c r="DC137" s="138"/>
      <c r="DD137" s="138"/>
      <c r="DE137" s="138"/>
      <c r="DF137" s="138"/>
      <c r="DG137" s="138"/>
      <c r="DH137" s="138"/>
      <c r="DI137" s="138"/>
      <c r="DJ137" s="138"/>
      <c r="DK137" s="138"/>
      <c r="DL137" s="138"/>
      <c r="DM137" s="138"/>
      <c r="DN137" s="138"/>
      <c r="DO137" s="138"/>
      <c r="DP137" s="138"/>
      <c r="DQ137" s="138"/>
      <c r="DR137" s="138"/>
      <c r="DS137" s="138"/>
      <c r="DT137" s="138"/>
      <c r="DU137" s="138"/>
      <c r="DV137" s="138"/>
      <c r="DW137" s="138"/>
      <c r="DX137" s="138"/>
      <c r="DY137" s="138"/>
      <c r="DZ137" s="138"/>
      <c r="EA137" s="138"/>
      <c r="EB137" s="138"/>
      <c r="EC137" s="138"/>
      <c r="ED137" s="138"/>
      <c r="EE137" s="138"/>
      <c r="EF137" s="138"/>
      <c r="EG137" s="138"/>
      <c r="EH137" s="138"/>
      <c r="EI137" s="138"/>
      <c r="EJ137" s="138"/>
      <c r="EK137" s="138"/>
      <c r="EL137" s="138"/>
      <c r="EM137" s="138"/>
      <c r="EN137" s="138"/>
      <c r="EO137" s="138"/>
      <c r="EP137" s="138"/>
      <c r="EQ137" s="138"/>
      <c r="ER137" s="138"/>
      <c r="ES137" s="138"/>
      <c r="ET137" s="138"/>
      <c r="EU137" s="138"/>
      <c r="EV137" s="138"/>
      <c r="EW137" s="138"/>
      <c r="EX137" s="138"/>
      <c r="EY137" s="138"/>
      <c r="EZ137" s="138"/>
      <c r="FA137" s="138"/>
      <c r="FB137" s="138"/>
      <c r="FC137" s="138"/>
      <c r="FD137" s="138"/>
      <c r="FE137" s="138"/>
      <c r="FF137" s="138"/>
      <c r="FG137" s="138"/>
      <c r="FH137" s="138"/>
      <c r="FI137" s="138"/>
      <c r="FJ137" s="138"/>
      <c r="FK137" s="138"/>
      <c r="FL137" s="138"/>
      <c r="FM137" s="138"/>
      <c r="FN137" s="138"/>
      <c r="FO137" s="138"/>
      <c r="FP137" s="138"/>
      <c r="FQ137" s="138"/>
      <c r="FR137" s="138"/>
      <c r="FS137" s="138"/>
      <c r="FT137" s="138"/>
      <c r="FU137" s="138"/>
      <c r="FV137" s="138"/>
      <c r="FW137" s="138"/>
      <c r="FX137" s="138"/>
      <c r="FY137" s="138"/>
      <c r="FZ137" s="138"/>
      <c r="GA137" s="138"/>
      <c r="GB137" s="138"/>
    </row>
    <row r="138" spans="1:184" x14ac:dyDescent="0.2">
      <c r="A138" s="130">
        <f t="shared" si="2"/>
        <v>2821</v>
      </c>
      <c r="B138" s="140" t="s">
        <v>2333</v>
      </c>
      <c r="C138" s="146">
        <v>76</v>
      </c>
      <c r="D138" s="147">
        <v>28.600000381469727</v>
      </c>
      <c r="E138" s="148">
        <v>0.43</v>
      </c>
      <c r="F138" s="146">
        <v>72</v>
      </c>
      <c r="G138" s="146">
        <v>4</v>
      </c>
      <c r="H138" s="149" t="s">
        <v>2418</v>
      </c>
      <c r="I138" s="149" t="s">
        <v>2419</v>
      </c>
      <c r="J138" s="147">
        <v>8.3000001907348633</v>
      </c>
      <c r="K138" s="148">
        <v>0.44</v>
      </c>
      <c r="L138" s="146">
        <v>71</v>
      </c>
      <c r="M138" s="146">
        <v>5</v>
      </c>
      <c r="N138" s="149" t="s">
        <v>1518</v>
      </c>
      <c r="O138" s="149" t="s">
        <v>1519</v>
      </c>
      <c r="P138" s="147">
        <v>6.3000001907348633</v>
      </c>
      <c r="Q138" s="148">
        <v>0.42</v>
      </c>
      <c r="R138" s="146">
        <v>73</v>
      </c>
      <c r="S138" s="146">
        <v>3</v>
      </c>
      <c r="T138" s="149" t="s">
        <v>2941</v>
      </c>
      <c r="U138" s="149" t="s">
        <v>2942</v>
      </c>
      <c r="V138" s="147">
        <v>2.7999999523162842</v>
      </c>
      <c r="W138" s="148">
        <v>0.36</v>
      </c>
      <c r="X138" s="146">
        <v>70</v>
      </c>
      <c r="Y138" s="146">
        <v>6</v>
      </c>
      <c r="Z138" s="149" t="s">
        <v>2464</v>
      </c>
      <c r="AA138" s="149" t="s">
        <v>2465</v>
      </c>
      <c r="AB138" s="147">
        <v>11.199999809265137</v>
      </c>
      <c r="AC138" s="148">
        <v>0.47</v>
      </c>
      <c r="AD138" s="146">
        <v>67</v>
      </c>
      <c r="AE138" s="146">
        <v>9</v>
      </c>
      <c r="AF138" s="149" t="s">
        <v>1520</v>
      </c>
      <c r="AG138" s="149" t="s">
        <v>1521</v>
      </c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  <c r="BV138" s="138"/>
      <c r="BW138" s="138"/>
      <c r="BX138" s="138"/>
      <c r="BY138" s="138"/>
      <c r="BZ138" s="138"/>
      <c r="CA138" s="138"/>
      <c r="CB138" s="138"/>
      <c r="CC138" s="138"/>
      <c r="CD138" s="138"/>
      <c r="CE138" s="138"/>
      <c r="CF138" s="138"/>
      <c r="CG138" s="138"/>
      <c r="CH138" s="138"/>
      <c r="CI138" s="138"/>
      <c r="CJ138" s="138"/>
      <c r="CK138" s="138"/>
      <c r="CL138" s="138"/>
      <c r="CM138" s="138"/>
      <c r="CN138" s="138"/>
      <c r="CO138" s="138"/>
      <c r="CP138" s="138"/>
      <c r="CQ138" s="138"/>
      <c r="CR138" s="138"/>
      <c r="CS138" s="138"/>
      <c r="CT138" s="138"/>
      <c r="CU138" s="138"/>
      <c r="CV138" s="138"/>
      <c r="CW138" s="138"/>
      <c r="CX138" s="138"/>
      <c r="CY138" s="138"/>
      <c r="CZ138" s="138"/>
      <c r="DA138" s="138"/>
      <c r="DB138" s="138"/>
      <c r="DC138" s="138"/>
      <c r="DD138" s="138"/>
      <c r="DE138" s="138"/>
      <c r="DF138" s="138"/>
      <c r="DG138" s="138"/>
      <c r="DH138" s="138"/>
      <c r="DI138" s="138"/>
      <c r="DJ138" s="138"/>
      <c r="DK138" s="138"/>
      <c r="DL138" s="138"/>
      <c r="DM138" s="138"/>
      <c r="DN138" s="138"/>
      <c r="DO138" s="138"/>
      <c r="DP138" s="138"/>
      <c r="DQ138" s="138"/>
      <c r="DR138" s="138"/>
      <c r="DS138" s="138"/>
      <c r="DT138" s="138"/>
      <c r="DU138" s="138"/>
      <c r="DV138" s="138"/>
      <c r="DW138" s="138"/>
      <c r="DX138" s="138"/>
      <c r="DY138" s="138"/>
      <c r="DZ138" s="138"/>
      <c r="EA138" s="138"/>
      <c r="EB138" s="138"/>
      <c r="EC138" s="138"/>
      <c r="ED138" s="138"/>
      <c r="EE138" s="138"/>
      <c r="EF138" s="138"/>
      <c r="EG138" s="138"/>
      <c r="EH138" s="138"/>
      <c r="EI138" s="138"/>
      <c r="EJ138" s="138"/>
      <c r="EK138" s="138"/>
      <c r="EL138" s="138"/>
      <c r="EM138" s="138"/>
      <c r="EN138" s="138"/>
      <c r="EO138" s="138"/>
      <c r="EP138" s="138"/>
      <c r="EQ138" s="138"/>
      <c r="ER138" s="138"/>
      <c r="ES138" s="138"/>
      <c r="ET138" s="138"/>
      <c r="EU138" s="138"/>
      <c r="EV138" s="138"/>
      <c r="EW138" s="138"/>
      <c r="EX138" s="138"/>
      <c r="EY138" s="138"/>
      <c r="EZ138" s="138"/>
      <c r="FA138" s="138"/>
      <c r="FB138" s="138"/>
      <c r="FC138" s="138"/>
      <c r="FD138" s="138"/>
      <c r="FE138" s="138"/>
      <c r="FF138" s="138"/>
      <c r="FG138" s="138"/>
      <c r="FH138" s="138"/>
      <c r="FI138" s="138"/>
      <c r="FJ138" s="138"/>
      <c r="FK138" s="138"/>
      <c r="FL138" s="138"/>
      <c r="FM138" s="138"/>
      <c r="FN138" s="138"/>
      <c r="FO138" s="138"/>
      <c r="FP138" s="138"/>
      <c r="FQ138" s="138"/>
      <c r="FR138" s="138"/>
      <c r="FS138" s="138"/>
      <c r="FT138" s="138"/>
      <c r="FU138" s="138"/>
      <c r="FV138" s="138"/>
      <c r="FW138" s="138"/>
      <c r="FX138" s="138"/>
      <c r="FY138" s="138"/>
      <c r="FZ138" s="138"/>
      <c r="GA138" s="138"/>
      <c r="GB138" s="138"/>
    </row>
    <row r="139" spans="1:184" x14ac:dyDescent="0.2">
      <c r="A139" s="130">
        <f t="shared" si="2"/>
        <v>2881</v>
      </c>
      <c r="B139" s="150" t="s">
        <v>2336</v>
      </c>
      <c r="C139" s="151">
        <v>90</v>
      </c>
      <c r="D139" s="152">
        <v>35.299999237060547</v>
      </c>
      <c r="E139" s="153">
        <v>0.54</v>
      </c>
      <c r="F139" s="151">
        <v>85</v>
      </c>
      <c r="G139" s="151">
        <v>5</v>
      </c>
      <c r="H139" s="154" t="s">
        <v>1649</v>
      </c>
      <c r="I139" s="154" t="s">
        <v>1650</v>
      </c>
      <c r="J139" s="152">
        <v>9.3000001907348633</v>
      </c>
      <c r="K139" s="153">
        <v>0.49</v>
      </c>
      <c r="L139" s="151">
        <v>87</v>
      </c>
      <c r="M139" s="151">
        <v>3</v>
      </c>
      <c r="N139" s="154" t="s">
        <v>1734</v>
      </c>
      <c r="O139" s="154" t="s">
        <v>1735</v>
      </c>
      <c r="P139" s="152">
        <v>8.1999998092651367</v>
      </c>
      <c r="Q139" s="153">
        <v>0.55000000000000004</v>
      </c>
      <c r="R139" s="151">
        <v>72</v>
      </c>
      <c r="S139" s="151">
        <v>18</v>
      </c>
      <c r="T139" s="154" t="s">
        <v>1986</v>
      </c>
      <c r="U139" s="154" t="s">
        <v>1987</v>
      </c>
      <c r="V139" s="152">
        <v>3.4000000953674316</v>
      </c>
      <c r="W139" s="153">
        <v>0.42</v>
      </c>
      <c r="X139" s="151">
        <v>81</v>
      </c>
      <c r="Y139" s="151">
        <v>9</v>
      </c>
      <c r="Z139" s="154" t="s">
        <v>1755</v>
      </c>
      <c r="AA139" s="154" t="s">
        <v>1756</v>
      </c>
      <c r="AB139" s="152">
        <v>14.399999618530273</v>
      </c>
      <c r="AC139" s="153">
        <v>0.6</v>
      </c>
      <c r="AD139" s="151">
        <v>67</v>
      </c>
      <c r="AE139" s="151">
        <v>23</v>
      </c>
      <c r="AF139" s="154" t="s">
        <v>2833</v>
      </c>
      <c r="AG139" s="154" t="s">
        <v>2834</v>
      </c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  <c r="BV139" s="138"/>
      <c r="BW139" s="138"/>
      <c r="BX139" s="138"/>
      <c r="BY139" s="138"/>
      <c r="BZ139" s="138"/>
      <c r="CA139" s="138"/>
      <c r="CB139" s="138"/>
      <c r="CC139" s="138"/>
      <c r="CD139" s="138"/>
      <c r="CE139" s="138"/>
      <c r="CF139" s="138"/>
      <c r="CG139" s="138"/>
      <c r="CH139" s="138"/>
      <c r="CI139" s="138"/>
      <c r="CJ139" s="138"/>
      <c r="CK139" s="138"/>
      <c r="CL139" s="138"/>
      <c r="CM139" s="138"/>
      <c r="CN139" s="138"/>
      <c r="CO139" s="138"/>
      <c r="CP139" s="138"/>
      <c r="CQ139" s="138"/>
      <c r="CR139" s="138"/>
      <c r="CS139" s="138"/>
      <c r="CT139" s="138"/>
      <c r="CU139" s="138"/>
      <c r="CV139" s="138"/>
      <c r="CW139" s="138"/>
      <c r="CX139" s="138"/>
      <c r="CY139" s="138"/>
      <c r="CZ139" s="138"/>
      <c r="DA139" s="138"/>
      <c r="DB139" s="138"/>
      <c r="DC139" s="138"/>
      <c r="DD139" s="138"/>
      <c r="DE139" s="138"/>
      <c r="DF139" s="138"/>
      <c r="DG139" s="138"/>
      <c r="DH139" s="138"/>
      <c r="DI139" s="138"/>
      <c r="DJ139" s="138"/>
      <c r="DK139" s="138"/>
      <c r="DL139" s="138"/>
      <c r="DM139" s="138"/>
      <c r="DN139" s="138"/>
      <c r="DO139" s="138"/>
      <c r="DP139" s="138"/>
      <c r="DQ139" s="138"/>
      <c r="DR139" s="138"/>
      <c r="DS139" s="138"/>
      <c r="DT139" s="138"/>
      <c r="DU139" s="138"/>
      <c r="DV139" s="138"/>
      <c r="DW139" s="138"/>
      <c r="DX139" s="138"/>
      <c r="DY139" s="138"/>
      <c r="DZ139" s="138"/>
      <c r="EA139" s="138"/>
      <c r="EB139" s="138"/>
      <c r="EC139" s="138"/>
      <c r="ED139" s="138"/>
      <c r="EE139" s="138"/>
      <c r="EF139" s="138"/>
      <c r="EG139" s="138"/>
      <c r="EH139" s="138"/>
      <c r="EI139" s="138"/>
      <c r="EJ139" s="138"/>
      <c r="EK139" s="138"/>
      <c r="EL139" s="138"/>
      <c r="EM139" s="138"/>
      <c r="EN139" s="138"/>
      <c r="EO139" s="138"/>
      <c r="EP139" s="138"/>
      <c r="EQ139" s="138"/>
      <c r="ER139" s="138"/>
      <c r="ES139" s="138"/>
      <c r="ET139" s="138"/>
      <c r="EU139" s="138"/>
      <c r="EV139" s="138"/>
      <c r="EW139" s="138"/>
      <c r="EX139" s="138"/>
      <c r="EY139" s="138"/>
      <c r="EZ139" s="138"/>
      <c r="FA139" s="138"/>
      <c r="FB139" s="138"/>
      <c r="FC139" s="138"/>
      <c r="FD139" s="138"/>
      <c r="FE139" s="138"/>
      <c r="FF139" s="138"/>
      <c r="FG139" s="138"/>
      <c r="FH139" s="138"/>
      <c r="FI139" s="138"/>
      <c r="FJ139" s="138"/>
      <c r="FK139" s="138"/>
      <c r="FL139" s="138"/>
      <c r="FM139" s="138"/>
      <c r="FN139" s="138"/>
      <c r="FO139" s="138"/>
      <c r="FP139" s="138"/>
      <c r="FQ139" s="138"/>
      <c r="FR139" s="138"/>
      <c r="FS139" s="138"/>
      <c r="FT139" s="138"/>
      <c r="FU139" s="138"/>
      <c r="FV139" s="138"/>
      <c r="FW139" s="138"/>
      <c r="FX139" s="138"/>
      <c r="FY139" s="138"/>
      <c r="FZ139" s="138"/>
      <c r="GA139" s="138"/>
      <c r="GB139" s="138"/>
    </row>
    <row r="140" spans="1:184" x14ac:dyDescent="0.2">
      <c r="A140" s="130">
        <f t="shared" si="2"/>
        <v>2891</v>
      </c>
      <c r="B140" s="140" t="s">
        <v>2345</v>
      </c>
      <c r="C140" s="146">
        <v>93</v>
      </c>
      <c r="D140" s="147">
        <v>36.200000762939453</v>
      </c>
      <c r="E140" s="148">
        <v>0.55000000000000004</v>
      </c>
      <c r="F140" s="146">
        <v>81</v>
      </c>
      <c r="G140" s="146">
        <v>12</v>
      </c>
      <c r="H140" s="149" t="s">
        <v>3904</v>
      </c>
      <c r="I140" s="149" t="s">
        <v>3905</v>
      </c>
      <c r="J140" s="147">
        <v>9.6999998092651367</v>
      </c>
      <c r="K140" s="148">
        <v>0.51</v>
      </c>
      <c r="L140" s="146">
        <v>78</v>
      </c>
      <c r="M140" s="146">
        <v>15</v>
      </c>
      <c r="N140" s="149" t="s">
        <v>3906</v>
      </c>
      <c r="O140" s="149" t="s">
        <v>3907</v>
      </c>
      <c r="P140" s="147">
        <v>8.1000003814697266</v>
      </c>
      <c r="Q140" s="148">
        <v>0.54</v>
      </c>
      <c r="R140" s="146">
        <v>71</v>
      </c>
      <c r="S140" s="146">
        <v>22</v>
      </c>
      <c r="T140" s="149" t="s">
        <v>2016</v>
      </c>
      <c r="U140" s="149" t="s">
        <v>2017</v>
      </c>
      <c r="V140" s="147">
        <v>3.4000000953674316</v>
      </c>
      <c r="W140" s="148">
        <v>0.43</v>
      </c>
      <c r="X140" s="146">
        <v>84</v>
      </c>
      <c r="Y140" s="146">
        <v>9</v>
      </c>
      <c r="Z140" s="149" t="s">
        <v>3908</v>
      </c>
      <c r="AA140" s="149" t="s">
        <v>3909</v>
      </c>
      <c r="AB140" s="147">
        <v>14.800000190734863</v>
      </c>
      <c r="AC140" s="148">
        <v>0.62</v>
      </c>
      <c r="AD140" s="146">
        <v>57</v>
      </c>
      <c r="AE140" s="146">
        <v>36</v>
      </c>
      <c r="AF140" s="149" t="s">
        <v>3910</v>
      </c>
      <c r="AG140" s="149" t="s">
        <v>3911</v>
      </c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  <c r="BV140" s="138"/>
      <c r="BW140" s="138"/>
      <c r="BX140" s="138"/>
      <c r="BY140" s="138"/>
      <c r="BZ140" s="138"/>
      <c r="CA140" s="138"/>
      <c r="CB140" s="138"/>
      <c r="CC140" s="138"/>
      <c r="CD140" s="138"/>
      <c r="CE140" s="138"/>
      <c r="CF140" s="138"/>
      <c r="CG140" s="138"/>
      <c r="CH140" s="138"/>
      <c r="CI140" s="138"/>
      <c r="CJ140" s="138"/>
      <c r="CK140" s="138"/>
      <c r="CL140" s="138"/>
      <c r="CM140" s="138"/>
      <c r="CN140" s="138"/>
      <c r="CO140" s="138"/>
      <c r="CP140" s="138"/>
      <c r="CQ140" s="138"/>
      <c r="CR140" s="138"/>
      <c r="CS140" s="138"/>
      <c r="CT140" s="138"/>
      <c r="CU140" s="138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8"/>
      <c r="DL140" s="138"/>
      <c r="DM140" s="138"/>
      <c r="DN140" s="138"/>
      <c r="DO140" s="138"/>
      <c r="DP140" s="138"/>
      <c r="DQ140" s="138"/>
      <c r="DR140" s="138"/>
      <c r="DS140" s="138"/>
      <c r="DT140" s="138"/>
      <c r="DU140" s="138"/>
      <c r="DV140" s="138"/>
      <c r="DW140" s="138"/>
      <c r="DX140" s="138"/>
      <c r="DY140" s="138"/>
      <c r="DZ140" s="138"/>
      <c r="EA140" s="138"/>
      <c r="EB140" s="138"/>
      <c r="EC140" s="138"/>
      <c r="ED140" s="138"/>
      <c r="EE140" s="138"/>
      <c r="EF140" s="138"/>
      <c r="EG140" s="138"/>
      <c r="EH140" s="138"/>
      <c r="EI140" s="138"/>
      <c r="EJ140" s="138"/>
      <c r="EK140" s="138"/>
      <c r="EL140" s="138"/>
      <c r="EM140" s="138"/>
      <c r="EN140" s="138"/>
      <c r="EO140" s="138"/>
      <c r="EP140" s="138"/>
      <c r="EQ140" s="138"/>
      <c r="ER140" s="138"/>
      <c r="ES140" s="138"/>
      <c r="ET140" s="138"/>
      <c r="EU140" s="138"/>
      <c r="EV140" s="138"/>
      <c r="EW140" s="138"/>
      <c r="EX140" s="138"/>
      <c r="EY140" s="138"/>
      <c r="EZ140" s="138"/>
      <c r="FA140" s="138"/>
      <c r="FB140" s="138"/>
      <c r="FC140" s="138"/>
      <c r="FD140" s="138"/>
      <c r="FE140" s="138"/>
      <c r="FF140" s="138"/>
      <c r="FG140" s="138"/>
      <c r="FH140" s="138"/>
      <c r="FI140" s="138"/>
      <c r="FJ140" s="138"/>
      <c r="FK140" s="138"/>
      <c r="FL140" s="138"/>
      <c r="FM140" s="138"/>
      <c r="FN140" s="138"/>
      <c r="FO140" s="138"/>
      <c r="FP140" s="138"/>
      <c r="FQ140" s="138"/>
      <c r="FR140" s="138"/>
      <c r="FS140" s="138"/>
      <c r="FT140" s="138"/>
      <c r="FU140" s="138"/>
      <c r="FV140" s="138"/>
      <c r="FW140" s="138"/>
      <c r="FX140" s="138"/>
      <c r="FY140" s="138"/>
      <c r="FZ140" s="138"/>
      <c r="GA140" s="138"/>
      <c r="GB140" s="138"/>
    </row>
    <row r="141" spans="1:184" x14ac:dyDescent="0.2">
      <c r="A141" s="130">
        <f t="shared" si="2"/>
        <v>2901</v>
      </c>
      <c r="B141" s="150" t="s">
        <v>2352</v>
      </c>
      <c r="C141" s="151">
        <v>124</v>
      </c>
      <c r="D141" s="152">
        <v>28</v>
      </c>
      <c r="E141" s="153">
        <v>0.42</v>
      </c>
      <c r="F141" s="151">
        <v>120</v>
      </c>
      <c r="G141" s="151">
        <v>4</v>
      </c>
      <c r="H141" s="154" t="s">
        <v>2014</v>
      </c>
      <c r="I141" s="154" t="s">
        <v>2015</v>
      </c>
      <c r="J141" s="152">
        <v>7.5999999046325684</v>
      </c>
      <c r="K141" s="153">
        <v>0.4</v>
      </c>
      <c r="L141" s="151">
        <v>122</v>
      </c>
      <c r="M141" s="151">
        <v>2</v>
      </c>
      <c r="N141" s="154" t="s">
        <v>2180</v>
      </c>
      <c r="O141" s="154" t="s">
        <v>2181</v>
      </c>
      <c r="P141" s="152">
        <v>6.4000000953674316</v>
      </c>
      <c r="Q141" s="153">
        <v>0.43</v>
      </c>
      <c r="R141" s="151">
        <v>114</v>
      </c>
      <c r="S141" s="151">
        <v>10</v>
      </c>
      <c r="T141" s="154" t="s">
        <v>3912</v>
      </c>
      <c r="U141" s="154" t="s">
        <v>3913</v>
      </c>
      <c r="V141" s="152">
        <v>2.7000000476837158</v>
      </c>
      <c r="W141" s="153">
        <v>0.34</v>
      </c>
      <c r="X141" s="151">
        <v>120</v>
      </c>
      <c r="Y141" s="151">
        <v>4</v>
      </c>
      <c r="Z141" s="154" t="s">
        <v>2014</v>
      </c>
      <c r="AA141" s="154" t="s">
        <v>2015</v>
      </c>
      <c r="AB141" s="152">
        <v>11.300000190734863</v>
      </c>
      <c r="AC141" s="153">
        <v>0.47</v>
      </c>
      <c r="AD141" s="151">
        <v>113</v>
      </c>
      <c r="AE141" s="151">
        <v>11</v>
      </c>
      <c r="AF141" s="154" t="s">
        <v>3309</v>
      </c>
      <c r="AG141" s="154" t="s">
        <v>3310</v>
      </c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A141" s="138"/>
      <c r="CB141" s="138"/>
      <c r="CC141" s="138"/>
      <c r="CD141" s="138"/>
      <c r="CE141" s="138"/>
      <c r="CF141" s="138"/>
      <c r="CG141" s="138"/>
      <c r="CH141" s="138"/>
      <c r="CI141" s="138"/>
      <c r="CJ141" s="138"/>
      <c r="CK141" s="138"/>
      <c r="CL141" s="138"/>
      <c r="CM141" s="138"/>
      <c r="CN141" s="138"/>
      <c r="CO141" s="138"/>
      <c r="CP141" s="138"/>
      <c r="CQ141" s="138"/>
      <c r="CR141" s="138"/>
      <c r="CS141" s="138"/>
      <c r="CT141" s="138"/>
      <c r="CU141" s="138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38"/>
      <c r="DH141" s="138"/>
      <c r="DI141" s="138"/>
      <c r="DJ141" s="138"/>
      <c r="DK141" s="138"/>
      <c r="DL141" s="138"/>
      <c r="DM141" s="138"/>
      <c r="DN141" s="138"/>
      <c r="DO141" s="138"/>
      <c r="DP141" s="138"/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</row>
    <row r="142" spans="1:184" x14ac:dyDescent="0.2">
      <c r="A142" s="130">
        <f t="shared" si="2"/>
        <v>2911</v>
      </c>
      <c r="B142" s="140" t="s">
        <v>2359</v>
      </c>
      <c r="C142" s="146">
        <v>127</v>
      </c>
      <c r="D142" s="147">
        <v>26.100000381469727</v>
      </c>
      <c r="E142" s="148">
        <v>0.4</v>
      </c>
      <c r="F142" s="146">
        <v>125</v>
      </c>
      <c r="G142" s="146">
        <v>2</v>
      </c>
      <c r="H142" s="149" t="s">
        <v>1998</v>
      </c>
      <c r="I142" s="149" t="s">
        <v>1999</v>
      </c>
      <c r="J142" s="147">
        <v>7.4000000953674316</v>
      </c>
      <c r="K142" s="148">
        <v>0.39</v>
      </c>
      <c r="L142" s="146">
        <v>127</v>
      </c>
      <c r="N142" s="149" t="s">
        <v>1545</v>
      </c>
      <c r="P142" s="147">
        <v>5.6999998092651367</v>
      </c>
      <c r="Q142" s="148">
        <v>0.38</v>
      </c>
      <c r="R142" s="146">
        <v>119</v>
      </c>
      <c r="S142" s="146">
        <v>8</v>
      </c>
      <c r="T142" s="149" t="s">
        <v>1692</v>
      </c>
      <c r="U142" s="149" t="s">
        <v>1693</v>
      </c>
      <c r="V142" s="147">
        <v>2.5999999046325684</v>
      </c>
      <c r="W142" s="148">
        <v>0.32</v>
      </c>
      <c r="X142" s="146">
        <v>122</v>
      </c>
      <c r="Y142" s="146">
        <v>5</v>
      </c>
      <c r="Z142" s="149" t="s">
        <v>2711</v>
      </c>
      <c r="AA142" s="149" t="s">
        <v>2712</v>
      </c>
      <c r="AB142" s="147">
        <v>10.399999618530273</v>
      </c>
      <c r="AC142" s="148">
        <v>0.43</v>
      </c>
      <c r="AD142" s="146">
        <v>114</v>
      </c>
      <c r="AE142" s="146">
        <v>13</v>
      </c>
      <c r="AF142" s="149" t="s">
        <v>3914</v>
      </c>
      <c r="AG142" s="149" t="s">
        <v>3915</v>
      </c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  <c r="BV142" s="138"/>
      <c r="BW142" s="138"/>
      <c r="BX142" s="138"/>
      <c r="BY142" s="138"/>
      <c r="BZ142" s="138"/>
      <c r="CA142" s="138"/>
      <c r="CB142" s="138"/>
      <c r="CC142" s="138"/>
      <c r="CD142" s="138"/>
      <c r="CE142" s="138"/>
      <c r="CF142" s="138"/>
      <c r="CG142" s="138"/>
      <c r="CH142" s="138"/>
      <c r="CI142" s="138"/>
      <c r="CJ142" s="138"/>
      <c r="CK142" s="138"/>
      <c r="CL142" s="138"/>
      <c r="CM142" s="138"/>
      <c r="CN142" s="138"/>
      <c r="CO142" s="138"/>
      <c r="CP142" s="138"/>
      <c r="CQ142" s="138"/>
      <c r="CR142" s="138"/>
      <c r="CS142" s="138"/>
      <c r="CT142" s="138"/>
      <c r="CU142" s="138"/>
      <c r="CV142" s="138"/>
      <c r="CW142" s="138"/>
      <c r="CX142" s="138"/>
      <c r="CY142" s="138"/>
      <c r="CZ142" s="138"/>
      <c r="DA142" s="138"/>
      <c r="DB142" s="138"/>
      <c r="DC142" s="138"/>
      <c r="DD142" s="138"/>
      <c r="DE142" s="138"/>
      <c r="DF142" s="138"/>
      <c r="DG142" s="138"/>
      <c r="DH142" s="138"/>
      <c r="DI142" s="138"/>
      <c r="DJ142" s="138"/>
      <c r="DK142" s="138"/>
      <c r="DL142" s="138"/>
      <c r="DM142" s="138"/>
      <c r="DN142" s="138"/>
      <c r="DO142" s="138"/>
      <c r="DP142" s="138"/>
      <c r="DQ142" s="138"/>
      <c r="DR142" s="138"/>
      <c r="DS142" s="138"/>
      <c r="DT142" s="138"/>
      <c r="DU142" s="138"/>
      <c r="DV142" s="138"/>
      <c r="DW142" s="138"/>
      <c r="DX142" s="138"/>
      <c r="DY142" s="138"/>
      <c r="DZ142" s="138"/>
      <c r="EA142" s="138"/>
      <c r="EB142" s="138"/>
      <c r="EC142" s="138"/>
      <c r="ED142" s="138"/>
      <c r="EE142" s="138"/>
      <c r="EF142" s="138"/>
      <c r="EG142" s="138"/>
      <c r="EH142" s="138"/>
      <c r="EI142" s="138"/>
      <c r="EJ142" s="138"/>
      <c r="EK142" s="138"/>
      <c r="EL142" s="138"/>
      <c r="EM142" s="138"/>
      <c r="EN142" s="138"/>
      <c r="EO142" s="138"/>
      <c r="EP142" s="138"/>
      <c r="EQ142" s="138"/>
      <c r="ER142" s="138"/>
      <c r="ES142" s="138"/>
      <c r="ET142" s="138"/>
      <c r="EU142" s="138"/>
      <c r="EV142" s="138"/>
      <c r="EW142" s="138"/>
      <c r="EX142" s="138"/>
      <c r="EY142" s="138"/>
      <c r="EZ142" s="138"/>
      <c r="FA142" s="138"/>
      <c r="FB142" s="138"/>
      <c r="FC142" s="138"/>
      <c r="FD142" s="138"/>
      <c r="FE142" s="138"/>
      <c r="FF142" s="138"/>
      <c r="FG142" s="138"/>
      <c r="FH142" s="138"/>
      <c r="FI142" s="138"/>
      <c r="FJ142" s="138"/>
      <c r="FK142" s="138"/>
      <c r="FL142" s="138"/>
      <c r="FM142" s="138"/>
      <c r="FN142" s="138"/>
      <c r="FO142" s="138"/>
      <c r="FP142" s="138"/>
      <c r="FQ142" s="138"/>
      <c r="FR142" s="138"/>
      <c r="FS142" s="138"/>
      <c r="FT142" s="138"/>
      <c r="FU142" s="138"/>
      <c r="FV142" s="138"/>
      <c r="FW142" s="138"/>
      <c r="FX142" s="138"/>
      <c r="FY142" s="138"/>
      <c r="FZ142" s="138"/>
      <c r="GA142" s="138"/>
      <c r="GB142" s="138"/>
    </row>
    <row r="143" spans="1:184" x14ac:dyDescent="0.2">
      <c r="A143" s="130">
        <f t="shared" ref="A143:A206" si="3">IFERROR(VALUE(LEFT(B143,4)),"")</f>
        <v>2941</v>
      </c>
      <c r="B143" s="150" t="s">
        <v>2366</v>
      </c>
      <c r="C143" s="151">
        <v>95</v>
      </c>
      <c r="D143" s="152">
        <v>29.600000381469727</v>
      </c>
      <c r="E143" s="153">
        <v>0.45</v>
      </c>
      <c r="F143" s="151">
        <v>93</v>
      </c>
      <c r="G143" s="151">
        <v>2</v>
      </c>
      <c r="H143" s="154" t="s">
        <v>3916</v>
      </c>
      <c r="I143" s="154" t="s">
        <v>3917</v>
      </c>
      <c r="J143" s="152">
        <v>7.8000001907348633</v>
      </c>
      <c r="K143" s="153">
        <v>0.41</v>
      </c>
      <c r="L143" s="151">
        <v>93</v>
      </c>
      <c r="M143" s="151">
        <v>2</v>
      </c>
      <c r="N143" s="154" t="s">
        <v>3916</v>
      </c>
      <c r="O143" s="154" t="s">
        <v>3917</v>
      </c>
      <c r="P143" s="152">
        <v>6.5</v>
      </c>
      <c r="Q143" s="153">
        <v>0.43</v>
      </c>
      <c r="R143" s="151">
        <v>89</v>
      </c>
      <c r="S143" s="151">
        <v>6</v>
      </c>
      <c r="T143" s="154" t="s">
        <v>2425</v>
      </c>
      <c r="U143" s="154" t="s">
        <v>2426</v>
      </c>
      <c r="V143" s="152">
        <v>2.7000000476837158</v>
      </c>
      <c r="W143" s="153">
        <v>0.34</v>
      </c>
      <c r="X143" s="151">
        <v>92</v>
      </c>
      <c r="Y143" s="151">
        <v>3</v>
      </c>
      <c r="Z143" s="154" t="s">
        <v>2211</v>
      </c>
      <c r="AA143" s="154" t="s">
        <v>2212</v>
      </c>
      <c r="AB143" s="152">
        <v>12.5</v>
      </c>
      <c r="AC143" s="153">
        <v>0.52</v>
      </c>
      <c r="AD143" s="151">
        <v>80</v>
      </c>
      <c r="AE143" s="151">
        <v>15</v>
      </c>
      <c r="AF143" s="154" t="s">
        <v>2537</v>
      </c>
      <c r="AG143" s="154" t="s">
        <v>2538</v>
      </c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A143" s="138"/>
      <c r="CB143" s="138"/>
      <c r="CC143" s="138"/>
      <c r="CD143" s="138"/>
      <c r="CE143" s="138"/>
      <c r="CF143" s="138"/>
      <c r="CG143" s="138"/>
      <c r="CH143" s="138"/>
      <c r="CI143" s="138"/>
      <c r="CJ143" s="138"/>
      <c r="CK143" s="138"/>
      <c r="CL143" s="138"/>
      <c r="CM143" s="138"/>
      <c r="CN143" s="138"/>
      <c r="CO143" s="138"/>
      <c r="CP143" s="138"/>
      <c r="CQ143" s="138"/>
      <c r="CR143" s="138"/>
      <c r="CS143" s="138"/>
      <c r="CT143" s="138"/>
      <c r="CU143" s="138"/>
      <c r="CV143" s="138"/>
      <c r="CW143" s="138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</row>
    <row r="144" spans="1:184" x14ac:dyDescent="0.2">
      <c r="A144" s="130">
        <f t="shared" si="3"/>
        <v>2981</v>
      </c>
      <c r="B144" s="140" t="s">
        <v>2367</v>
      </c>
      <c r="C144" s="146">
        <v>47</v>
      </c>
      <c r="D144" s="147">
        <v>24.600000381469727</v>
      </c>
      <c r="E144" s="148">
        <v>0.37</v>
      </c>
      <c r="F144" s="146">
        <v>47</v>
      </c>
      <c r="H144" s="149" t="s">
        <v>1545</v>
      </c>
      <c r="J144" s="147">
        <v>6.5</v>
      </c>
      <c r="K144" s="148">
        <v>0.34</v>
      </c>
      <c r="L144" s="146">
        <v>47</v>
      </c>
      <c r="N144" s="149" t="s">
        <v>1545</v>
      </c>
      <c r="P144" s="147">
        <v>5.5999999046325684</v>
      </c>
      <c r="Q144" s="148">
        <v>0.37</v>
      </c>
      <c r="R144" s="146">
        <v>47</v>
      </c>
      <c r="T144" s="149" t="s">
        <v>1545</v>
      </c>
      <c r="V144" s="147">
        <v>2.2999999523162842</v>
      </c>
      <c r="W144" s="148">
        <v>0.28999999999999998</v>
      </c>
      <c r="X144" s="146">
        <v>46</v>
      </c>
      <c r="Y144" s="146">
        <v>1</v>
      </c>
      <c r="Z144" s="149" t="s">
        <v>2509</v>
      </c>
      <c r="AA144" s="149" t="s">
        <v>2510</v>
      </c>
      <c r="AB144" s="147">
        <v>10.100000381469727</v>
      </c>
      <c r="AC144" s="148">
        <v>0.42</v>
      </c>
      <c r="AD144" s="146">
        <v>47</v>
      </c>
      <c r="AF144" s="149" t="s">
        <v>1545</v>
      </c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  <c r="BV144" s="138"/>
      <c r="BW144" s="138"/>
      <c r="BX144" s="138"/>
      <c r="BY144" s="138"/>
      <c r="BZ144" s="138"/>
      <c r="CA144" s="138"/>
      <c r="CB144" s="138"/>
      <c r="CC144" s="138"/>
      <c r="CD144" s="138"/>
      <c r="CE144" s="138"/>
      <c r="CF144" s="138"/>
      <c r="CG144" s="138"/>
      <c r="CH144" s="138"/>
      <c r="CI144" s="138"/>
      <c r="CJ144" s="138"/>
      <c r="CK144" s="138"/>
      <c r="CL144" s="138"/>
      <c r="CM144" s="138"/>
      <c r="CN144" s="138"/>
      <c r="CO144" s="138"/>
      <c r="CP144" s="138"/>
      <c r="CQ144" s="138"/>
      <c r="CR144" s="138"/>
      <c r="CS144" s="138"/>
      <c r="CT144" s="138"/>
      <c r="CU144" s="138"/>
      <c r="CV144" s="138"/>
      <c r="CW144" s="138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</row>
    <row r="145" spans="1:184" x14ac:dyDescent="0.2">
      <c r="A145" s="130">
        <f t="shared" si="3"/>
        <v>3021</v>
      </c>
      <c r="B145" s="150" t="s">
        <v>2368</v>
      </c>
      <c r="C145" s="151">
        <v>68</v>
      </c>
      <c r="D145" s="152">
        <v>24.399999618530273</v>
      </c>
      <c r="E145" s="153">
        <v>0.37</v>
      </c>
      <c r="F145" s="151">
        <v>68</v>
      </c>
      <c r="H145" s="154" t="s">
        <v>1545</v>
      </c>
      <c r="J145" s="152">
        <v>7.0999999046325684</v>
      </c>
      <c r="K145" s="153">
        <v>0.37</v>
      </c>
      <c r="L145" s="151">
        <v>65</v>
      </c>
      <c r="M145" s="151">
        <v>3</v>
      </c>
      <c r="N145" s="154" t="s">
        <v>2232</v>
      </c>
      <c r="O145" s="154" t="s">
        <v>2233</v>
      </c>
      <c r="P145" s="152">
        <v>5.4000000953674316</v>
      </c>
      <c r="Q145" s="153">
        <v>0.36</v>
      </c>
      <c r="R145" s="151">
        <v>64</v>
      </c>
      <c r="S145" s="151">
        <v>4</v>
      </c>
      <c r="T145" s="154" t="s">
        <v>1800</v>
      </c>
      <c r="U145" s="154" t="s">
        <v>1801</v>
      </c>
      <c r="V145" s="152">
        <v>2</v>
      </c>
      <c r="W145" s="153">
        <v>0.25</v>
      </c>
      <c r="X145" s="151">
        <v>68</v>
      </c>
      <c r="Z145" s="154" t="s">
        <v>1545</v>
      </c>
      <c r="AB145" s="152">
        <v>10</v>
      </c>
      <c r="AC145" s="153">
        <v>0.42</v>
      </c>
      <c r="AD145" s="151">
        <v>66</v>
      </c>
      <c r="AE145" s="151">
        <v>2</v>
      </c>
      <c r="AF145" s="154" t="s">
        <v>1798</v>
      </c>
      <c r="AG145" s="154" t="s">
        <v>1799</v>
      </c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  <c r="BV145" s="138"/>
      <c r="BW145" s="138"/>
      <c r="BX145" s="138"/>
      <c r="BY145" s="138"/>
      <c r="BZ145" s="138"/>
      <c r="CA145" s="138"/>
      <c r="CB145" s="138"/>
      <c r="CC145" s="138"/>
      <c r="CD145" s="138"/>
      <c r="CE145" s="138"/>
      <c r="CF145" s="138"/>
      <c r="CG145" s="138"/>
      <c r="CH145" s="138"/>
      <c r="CI145" s="138"/>
      <c r="CJ145" s="138"/>
      <c r="CK145" s="138"/>
      <c r="CL145" s="138"/>
      <c r="CM145" s="138"/>
      <c r="CN145" s="138"/>
      <c r="CO145" s="138"/>
      <c r="CP145" s="138"/>
      <c r="CQ145" s="138"/>
      <c r="CR145" s="138"/>
      <c r="CS145" s="138"/>
      <c r="CT145" s="138"/>
      <c r="CU145" s="138"/>
      <c r="CV145" s="138"/>
      <c r="CW145" s="138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</row>
    <row r="146" spans="1:184" x14ac:dyDescent="0.2">
      <c r="A146" s="130">
        <f t="shared" si="3"/>
        <v>3024</v>
      </c>
      <c r="B146" s="140" t="s">
        <v>2369</v>
      </c>
      <c r="C146" s="146">
        <v>53</v>
      </c>
      <c r="D146" s="147">
        <v>26</v>
      </c>
      <c r="E146" s="148">
        <v>0.39</v>
      </c>
      <c r="F146" s="146">
        <v>53</v>
      </c>
      <c r="H146" s="149" t="s">
        <v>1545</v>
      </c>
      <c r="J146" s="147">
        <v>7.3000001907348633</v>
      </c>
      <c r="K146" s="148">
        <v>0.38</v>
      </c>
      <c r="L146" s="146">
        <v>53</v>
      </c>
      <c r="N146" s="149" t="s">
        <v>1545</v>
      </c>
      <c r="P146" s="147">
        <v>5.8000001907348633</v>
      </c>
      <c r="Q146" s="148">
        <v>0.39</v>
      </c>
      <c r="R146" s="146">
        <v>50</v>
      </c>
      <c r="S146" s="146">
        <v>3</v>
      </c>
      <c r="T146" s="149" t="s">
        <v>3276</v>
      </c>
      <c r="U146" s="149" t="s">
        <v>3277</v>
      </c>
      <c r="V146" s="147">
        <v>2.4000000953674316</v>
      </c>
      <c r="W146" s="148">
        <v>0.3</v>
      </c>
      <c r="X146" s="146">
        <v>52</v>
      </c>
      <c r="Y146" s="146">
        <v>1</v>
      </c>
      <c r="Z146" s="149" t="s">
        <v>3127</v>
      </c>
      <c r="AA146" s="149" t="s">
        <v>3128</v>
      </c>
      <c r="AB146" s="147">
        <v>10.5</v>
      </c>
      <c r="AC146" s="148">
        <v>0.44</v>
      </c>
      <c r="AD146" s="146">
        <v>51</v>
      </c>
      <c r="AE146" s="146">
        <v>2</v>
      </c>
      <c r="AF146" s="149" t="s">
        <v>3129</v>
      </c>
      <c r="AG146" s="149" t="s">
        <v>3130</v>
      </c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  <c r="BV146" s="138"/>
      <c r="BW146" s="138"/>
      <c r="BX146" s="138"/>
      <c r="BY146" s="138"/>
      <c r="BZ146" s="138"/>
      <c r="CA146" s="138"/>
      <c r="CB146" s="138"/>
      <c r="CC146" s="138"/>
      <c r="CD146" s="138"/>
      <c r="CE146" s="138"/>
      <c r="CF146" s="138"/>
      <c r="CG146" s="138"/>
      <c r="CH146" s="138"/>
      <c r="CI146" s="138"/>
      <c r="CJ146" s="138"/>
      <c r="CK146" s="138"/>
      <c r="CL146" s="138"/>
      <c r="CM146" s="138"/>
      <c r="CN146" s="138"/>
      <c r="CO146" s="138"/>
      <c r="CP146" s="138"/>
      <c r="CQ146" s="138"/>
      <c r="CR146" s="138"/>
      <c r="CS146" s="138"/>
      <c r="CT146" s="138"/>
      <c r="CU146" s="138"/>
      <c r="CV146" s="138"/>
      <c r="CW146" s="138"/>
      <c r="CX146" s="138"/>
      <c r="CY146" s="138"/>
      <c r="CZ146" s="138"/>
      <c r="DA146" s="138"/>
      <c r="DB146" s="138"/>
      <c r="DC146" s="138"/>
      <c r="DD146" s="138"/>
      <c r="DE146" s="138"/>
      <c r="DF146" s="138"/>
      <c r="DG146" s="138"/>
      <c r="DH146" s="138"/>
      <c r="DI146" s="138"/>
      <c r="DJ146" s="138"/>
      <c r="DK146" s="138"/>
      <c r="DL146" s="138"/>
      <c r="DM146" s="138"/>
      <c r="DN146" s="138"/>
      <c r="DO146" s="138"/>
      <c r="DP146" s="138"/>
      <c r="DQ146" s="138"/>
      <c r="DR146" s="138"/>
      <c r="DS146" s="138"/>
      <c r="DT146" s="138"/>
      <c r="DU146" s="138"/>
      <c r="DV146" s="138"/>
      <c r="DW146" s="138"/>
      <c r="DX146" s="138"/>
      <c r="DY146" s="138"/>
      <c r="DZ146" s="138"/>
      <c r="EA146" s="138"/>
      <c r="EB146" s="138"/>
      <c r="EC146" s="138"/>
      <c r="ED146" s="138"/>
      <c r="EE146" s="138"/>
      <c r="EF146" s="138"/>
      <c r="EG146" s="138"/>
      <c r="EH146" s="138"/>
      <c r="EI146" s="138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38"/>
      <c r="FP146" s="138"/>
      <c r="FQ146" s="138"/>
      <c r="FR146" s="138"/>
      <c r="FS146" s="138"/>
      <c r="FT146" s="138"/>
      <c r="FU146" s="138"/>
      <c r="FV146" s="138"/>
      <c r="FW146" s="138"/>
      <c r="FX146" s="138"/>
      <c r="FY146" s="138"/>
      <c r="FZ146" s="138"/>
      <c r="GA146" s="138"/>
      <c r="GB146" s="138"/>
    </row>
    <row r="147" spans="1:184" x14ac:dyDescent="0.2">
      <c r="A147" s="130">
        <f t="shared" si="3"/>
        <v>3025</v>
      </c>
      <c r="B147" s="150" t="s">
        <v>2372</v>
      </c>
      <c r="C147" s="151">
        <v>25</v>
      </c>
      <c r="D147" s="152">
        <v>37.900001525878906</v>
      </c>
      <c r="E147" s="153">
        <v>0.57999999999999996</v>
      </c>
      <c r="F147" s="151">
        <v>22</v>
      </c>
      <c r="G147" s="151">
        <v>3</v>
      </c>
      <c r="H147" s="154" t="s">
        <v>2665</v>
      </c>
      <c r="I147" s="154" t="s">
        <v>2666</v>
      </c>
      <c r="J147" s="152">
        <v>10.399999618530273</v>
      </c>
      <c r="K147" s="153">
        <v>0.55000000000000004</v>
      </c>
      <c r="L147" s="151">
        <v>23</v>
      </c>
      <c r="M147" s="151">
        <v>2</v>
      </c>
      <c r="N147" s="154" t="s">
        <v>3539</v>
      </c>
      <c r="O147" s="154" t="s">
        <v>3540</v>
      </c>
      <c r="P147" s="152">
        <v>8.6000003814697266</v>
      </c>
      <c r="Q147" s="153">
        <v>0.57999999999999996</v>
      </c>
      <c r="R147" s="151">
        <v>17</v>
      </c>
      <c r="S147" s="151">
        <v>8</v>
      </c>
      <c r="T147" s="154" t="s">
        <v>3777</v>
      </c>
      <c r="U147" s="154" t="s">
        <v>3778</v>
      </c>
      <c r="V147" s="152">
        <v>3.7999999523162842</v>
      </c>
      <c r="W147" s="153">
        <v>0.48</v>
      </c>
      <c r="X147" s="151">
        <v>20</v>
      </c>
      <c r="Y147" s="151">
        <v>5</v>
      </c>
      <c r="Z147" s="154" t="s">
        <v>1986</v>
      </c>
      <c r="AA147" s="154" t="s">
        <v>1987</v>
      </c>
      <c r="AB147" s="152">
        <v>15</v>
      </c>
      <c r="AC147" s="153">
        <v>0.62</v>
      </c>
      <c r="AD147" s="151">
        <v>15</v>
      </c>
      <c r="AE147" s="151">
        <v>10</v>
      </c>
      <c r="AF147" s="154" t="s">
        <v>2427</v>
      </c>
      <c r="AG147" s="154" t="s">
        <v>2428</v>
      </c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A147" s="138"/>
      <c r="CB147" s="138"/>
      <c r="CC147" s="138"/>
      <c r="CD147" s="138"/>
      <c r="CE147" s="138"/>
      <c r="CF147" s="138"/>
      <c r="CG147" s="138"/>
      <c r="CH147" s="138"/>
      <c r="CI147" s="138"/>
      <c r="CJ147" s="138"/>
      <c r="CK147" s="138"/>
      <c r="CL147" s="138"/>
      <c r="CM147" s="138"/>
      <c r="CN147" s="138"/>
      <c r="CO147" s="138"/>
      <c r="CP147" s="138"/>
      <c r="CQ147" s="138"/>
      <c r="CR147" s="138"/>
      <c r="CS147" s="138"/>
      <c r="CT147" s="138"/>
      <c r="CU147" s="138"/>
      <c r="CV147" s="138"/>
      <c r="CW147" s="138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</row>
    <row r="148" spans="1:184" x14ac:dyDescent="0.2">
      <c r="A148" s="130">
        <f t="shared" si="3"/>
        <v>3030</v>
      </c>
      <c r="B148" s="140" t="s">
        <v>2379</v>
      </c>
      <c r="C148" s="146">
        <v>148</v>
      </c>
      <c r="D148" s="147">
        <v>36.5</v>
      </c>
      <c r="E148" s="148">
        <v>0.55000000000000004</v>
      </c>
      <c r="F148" s="146">
        <v>132</v>
      </c>
      <c r="G148" s="146">
        <v>16</v>
      </c>
      <c r="H148" s="149" t="s">
        <v>1784</v>
      </c>
      <c r="I148" s="149" t="s">
        <v>1785</v>
      </c>
      <c r="J148" s="147">
        <v>9.3000001907348633</v>
      </c>
      <c r="K148" s="148">
        <v>0.49</v>
      </c>
      <c r="L148" s="146">
        <v>140</v>
      </c>
      <c r="M148" s="146">
        <v>8</v>
      </c>
      <c r="N148" s="149" t="s">
        <v>1531</v>
      </c>
      <c r="O148" s="149" t="s">
        <v>1532</v>
      </c>
      <c r="P148" s="147">
        <v>8.8000001907348633</v>
      </c>
      <c r="Q148" s="148">
        <v>0.59</v>
      </c>
      <c r="R148" s="146">
        <v>105</v>
      </c>
      <c r="S148" s="146">
        <v>43</v>
      </c>
      <c r="T148" s="149" t="s">
        <v>3918</v>
      </c>
      <c r="U148" s="149" t="s">
        <v>3919</v>
      </c>
      <c r="V148" s="147">
        <v>3.7000000476837158</v>
      </c>
      <c r="W148" s="148">
        <v>0.47</v>
      </c>
      <c r="X148" s="146">
        <v>123</v>
      </c>
      <c r="Y148" s="146">
        <v>25</v>
      </c>
      <c r="Z148" s="149" t="s">
        <v>3920</v>
      </c>
      <c r="AA148" s="149" t="s">
        <v>3921</v>
      </c>
      <c r="AB148" s="147">
        <v>14.699999809265137</v>
      </c>
      <c r="AC148" s="148">
        <v>0.61</v>
      </c>
      <c r="AD148" s="146">
        <v>104</v>
      </c>
      <c r="AE148" s="146">
        <v>44</v>
      </c>
      <c r="AF148" s="149" t="s">
        <v>1533</v>
      </c>
      <c r="AG148" s="149" t="s">
        <v>1534</v>
      </c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  <c r="BT148" s="138"/>
      <c r="BU148" s="138"/>
      <c r="BV148" s="138"/>
      <c r="BW148" s="138"/>
      <c r="BX148" s="138"/>
      <c r="BY148" s="138"/>
      <c r="BZ148" s="138"/>
      <c r="CA148" s="138"/>
      <c r="CB148" s="138"/>
      <c r="CC148" s="138"/>
      <c r="CD148" s="138"/>
      <c r="CE148" s="138"/>
      <c r="CF148" s="138"/>
      <c r="CG148" s="138"/>
      <c r="CH148" s="138"/>
      <c r="CI148" s="138"/>
      <c r="CJ148" s="138"/>
      <c r="CK148" s="138"/>
      <c r="CL148" s="138"/>
      <c r="CM148" s="138"/>
      <c r="CN148" s="138"/>
      <c r="CO148" s="138"/>
      <c r="CP148" s="138"/>
      <c r="CQ148" s="138"/>
      <c r="CR148" s="138"/>
      <c r="CS148" s="138"/>
      <c r="CT148" s="138"/>
      <c r="CU148" s="138"/>
      <c r="CV148" s="138"/>
      <c r="CW148" s="138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</row>
    <row r="149" spans="1:184" x14ac:dyDescent="0.2">
      <c r="A149" s="130">
        <f t="shared" si="3"/>
        <v>3034</v>
      </c>
      <c r="B149" s="150" t="s">
        <v>3922</v>
      </c>
      <c r="C149" s="151">
        <v>12</v>
      </c>
      <c r="D149" s="152">
        <v>31.700000762939453</v>
      </c>
      <c r="E149" s="153">
        <v>0.48</v>
      </c>
      <c r="F149" s="151">
        <v>10</v>
      </c>
      <c r="G149" s="151">
        <v>2</v>
      </c>
      <c r="H149" s="154" t="s">
        <v>1651</v>
      </c>
      <c r="I149" s="154" t="s">
        <v>1652</v>
      </c>
      <c r="J149" s="152">
        <v>9.8999996185302734</v>
      </c>
      <c r="K149" s="153">
        <v>0.52</v>
      </c>
      <c r="L149" s="151">
        <v>10</v>
      </c>
      <c r="M149" s="151">
        <v>2</v>
      </c>
      <c r="N149" s="154" t="s">
        <v>1651</v>
      </c>
      <c r="O149" s="154" t="s">
        <v>1652</v>
      </c>
      <c r="P149" s="152">
        <v>6.5</v>
      </c>
      <c r="Q149" s="153">
        <v>0.43</v>
      </c>
      <c r="R149" s="151">
        <v>10</v>
      </c>
      <c r="S149" s="151">
        <v>2</v>
      </c>
      <c r="T149" s="154" t="s">
        <v>1651</v>
      </c>
      <c r="U149" s="154" t="s">
        <v>1652</v>
      </c>
      <c r="V149" s="152">
        <v>2.2999999523162842</v>
      </c>
      <c r="W149" s="153">
        <v>0.28999999999999998</v>
      </c>
      <c r="X149" s="151">
        <v>12</v>
      </c>
      <c r="Z149" s="154" t="s">
        <v>1545</v>
      </c>
      <c r="AB149" s="152">
        <v>12.899999618530273</v>
      </c>
      <c r="AC149" s="153">
        <v>0.54</v>
      </c>
      <c r="AD149" s="151">
        <v>9</v>
      </c>
      <c r="AE149" s="151">
        <v>3</v>
      </c>
      <c r="AF149" s="154" t="s">
        <v>1524</v>
      </c>
      <c r="AG149" s="154" t="s">
        <v>1525</v>
      </c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  <c r="BV149" s="138"/>
      <c r="BW149" s="138"/>
      <c r="BX149" s="138"/>
      <c r="BY149" s="138"/>
      <c r="BZ149" s="138"/>
      <c r="CA149" s="138"/>
      <c r="CB149" s="138"/>
      <c r="CC149" s="138"/>
      <c r="CD149" s="138"/>
      <c r="CE149" s="138"/>
      <c r="CF149" s="138"/>
      <c r="CG149" s="138"/>
      <c r="CH149" s="138"/>
      <c r="CI149" s="138"/>
      <c r="CJ149" s="138"/>
      <c r="CK149" s="138"/>
      <c r="CL149" s="138"/>
      <c r="CM149" s="138"/>
      <c r="CN149" s="138"/>
      <c r="CO149" s="138"/>
      <c r="CP149" s="138"/>
      <c r="CQ149" s="138"/>
      <c r="CR149" s="138"/>
      <c r="CS149" s="138"/>
      <c r="CT149" s="138"/>
      <c r="CU149" s="138"/>
      <c r="CV149" s="138"/>
      <c r="CW149" s="138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</row>
    <row r="150" spans="1:184" x14ac:dyDescent="0.2">
      <c r="A150" s="130">
        <f t="shared" si="3"/>
        <v>3035</v>
      </c>
      <c r="B150" s="140" t="s">
        <v>2386</v>
      </c>
      <c r="C150" s="146">
        <v>22</v>
      </c>
      <c r="D150" s="147">
        <v>26</v>
      </c>
      <c r="E150" s="148">
        <v>0.39</v>
      </c>
      <c r="F150" s="146">
        <v>22</v>
      </c>
      <c r="H150" s="149" t="s">
        <v>1545</v>
      </c>
      <c r="J150" s="147">
        <v>7.5</v>
      </c>
      <c r="K150" s="148">
        <v>0.39</v>
      </c>
      <c r="L150" s="146">
        <v>22</v>
      </c>
      <c r="N150" s="149" t="s">
        <v>1545</v>
      </c>
      <c r="P150" s="147">
        <v>6</v>
      </c>
      <c r="Q150" s="148">
        <v>0.4</v>
      </c>
      <c r="R150" s="146">
        <v>22</v>
      </c>
      <c r="T150" s="149" t="s">
        <v>1545</v>
      </c>
      <c r="V150" s="147">
        <v>2.5</v>
      </c>
      <c r="W150" s="148">
        <v>0.32</v>
      </c>
      <c r="X150" s="146">
        <v>22</v>
      </c>
      <c r="Z150" s="149" t="s">
        <v>1545</v>
      </c>
      <c r="AB150" s="147">
        <v>10</v>
      </c>
      <c r="AC150" s="148">
        <v>0.42</v>
      </c>
      <c r="AD150" s="146">
        <v>22</v>
      </c>
      <c r="AF150" s="149" t="s">
        <v>1545</v>
      </c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  <c r="BV150" s="138"/>
      <c r="BW150" s="138"/>
      <c r="BX150" s="138"/>
      <c r="BY150" s="138"/>
      <c r="BZ150" s="138"/>
      <c r="CA150" s="138"/>
      <c r="CB150" s="138"/>
      <c r="CC150" s="138"/>
      <c r="CD150" s="138"/>
      <c r="CE150" s="138"/>
      <c r="CF150" s="138"/>
      <c r="CG150" s="138"/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138"/>
      <c r="CS150" s="138"/>
      <c r="CT150" s="138"/>
      <c r="CU150" s="138"/>
      <c r="CV150" s="138"/>
      <c r="CW150" s="138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</row>
    <row r="151" spans="1:184" x14ac:dyDescent="0.2">
      <c r="A151" s="130">
        <f t="shared" si="3"/>
        <v>3041</v>
      </c>
      <c r="B151" s="150" t="s">
        <v>2387</v>
      </c>
      <c r="C151" s="151">
        <v>56</v>
      </c>
      <c r="D151" s="152">
        <v>28.700000762939453</v>
      </c>
      <c r="E151" s="153">
        <v>0.43</v>
      </c>
      <c r="F151" s="151">
        <v>55</v>
      </c>
      <c r="G151" s="151">
        <v>1</v>
      </c>
      <c r="H151" s="154" t="s">
        <v>1727</v>
      </c>
      <c r="I151" s="154" t="s">
        <v>1728</v>
      </c>
      <c r="J151" s="152">
        <v>7.5</v>
      </c>
      <c r="K151" s="153">
        <v>0.4</v>
      </c>
      <c r="L151" s="151">
        <v>55</v>
      </c>
      <c r="M151" s="151">
        <v>1</v>
      </c>
      <c r="N151" s="154" t="s">
        <v>1727</v>
      </c>
      <c r="O151" s="154" t="s">
        <v>1728</v>
      </c>
      <c r="P151" s="152">
        <v>6.3000001907348633</v>
      </c>
      <c r="Q151" s="153">
        <v>0.42</v>
      </c>
      <c r="R151" s="151">
        <v>52</v>
      </c>
      <c r="S151" s="151">
        <v>4</v>
      </c>
      <c r="T151" s="154" t="s">
        <v>2099</v>
      </c>
      <c r="U151" s="154" t="s">
        <v>2100</v>
      </c>
      <c r="V151" s="152">
        <v>2.5</v>
      </c>
      <c r="W151" s="153">
        <v>0.31</v>
      </c>
      <c r="X151" s="151">
        <v>55</v>
      </c>
      <c r="Y151" s="151">
        <v>1</v>
      </c>
      <c r="Z151" s="154" t="s">
        <v>1727</v>
      </c>
      <c r="AA151" s="154" t="s">
        <v>1728</v>
      </c>
      <c r="AB151" s="152">
        <v>12.399999618530273</v>
      </c>
      <c r="AC151" s="153">
        <v>0.52</v>
      </c>
      <c r="AD151" s="151">
        <v>52</v>
      </c>
      <c r="AE151" s="151">
        <v>4</v>
      </c>
      <c r="AF151" s="154" t="s">
        <v>2099</v>
      </c>
      <c r="AG151" s="154" t="s">
        <v>2100</v>
      </c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  <c r="BV151" s="138"/>
      <c r="BW151" s="138"/>
      <c r="BX151" s="138"/>
      <c r="BY151" s="138"/>
      <c r="BZ151" s="138"/>
      <c r="CA151" s="138"/>
      <c r="CB151" s="138"/>
      <c r="CC151" s="138"/>
      <c r="CD151" s="138"/>
      <c r="CE151" s="138"/>
      <c r="CF151" s="138"/>
      <c r="CG151" s="138"/>
      <c r="CH151" s="138"/>
      <c r="CI151" s="138"/>
      <c r="CJ151" s="138"/>
      <c r="CK151" s="138"/>
      <c r="CL151" s="138"/>
      <c r="CM151" s="138"/>
      <c r="CN151" s="138"/>
      <c r="CO151" s="138"/>
      <c r="CP151" s="138"/>
      <c r="CQ151" s="138"/>
      <c r="CR151" s="138"/>
      <c r="CS151" s="138"/>
      <c r="CT151" s="138"/>
      <c r="CU151" s="138"/>
      <c r="CV151" s="138"/>
      <c r="CW151" s="138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</row>
    <row r="152" spans="1:184" x14ac:dyDescent="0.2">
      <c r="A152" s="130">
        <f t="shared" si="3"/>
        <v>3051</v>
      </c>
      <c r="B152" s="140" t="s">
        <v>2388</v>
      </c>
      <c r="C152" s="146">
        <v>72</v>
      </c>
      <c r="D152" s="147">
        <v>27.299999237060547</v>
      </c>
      <c r="E152" s="148">
        <v>0.41</v>
      </c>
      <c r="F152" s="146">
        <v>72</v>
      </c>
      <c r="H152" s="149" t="s">
        <v>1545</v>
      </c>
      <c r="J152" s="147">
        <v>7.5999999046325684</v>
      </c>
      <c r="K152" s="148">
        <v>0.4</v>
      </c>
      <c r="L152" s="146">
        <v>72</v>
      </c>
      <c r="N152" s="149" t="s">
        <v>1545</v>
      </c>
      <c r="P152" s="147">
        <v>6</v>
      </c>
      <c r="Q152" s="148">
        <v>0.4</v>
      </c>
      <c r="R152" s="146">
        <v>70</v>
      </c>
      <c r="S152" s="146">
        <v>2</v>
      </c>
      <c r="T152" s="149" t="s">
        <v>1771</v>
      </c>
      <c r="U152" s="149" t="s">
        <v>1772</v>
      </c>
      <c r="V152" s="147">
        <v>2.7000000476837158</v>
      </c>
      <c r="W152" s="148">
        <v>0.34</v>
      </c>
      <c r="X152" s="146">
        <v>69</v>
      </c>
      <c r="Y152" s="146">
        <v>3</v>
      </c>
      <c r="Z152" s="149" t="s">
        <v>1769</v>
      </c>
      <c r="AA152" s="149" t="s">
        <v>1770</v>
      </c>
      <c r="AB152" s="147">
        <v>11.100000381469727</v>
      </c>
      <c r="AC152" s="148">
        <v>0.46</v>
      </c>
      <c r="AD152" s="146">
        <v>68</v>
      </c>
      <c r="AE152" s="146">
        <v>4</v>
      </c>
      <c r="AF152" s="149" t="s">
        <v>1649</v>
      </c>
      <c r="AG152" s="149" t="s">
        <v>1650</v>
      </c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  <c r="BV152" s="138"/>
      <c r="BW152" s="138"/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8"/>
      <c r="CH152" s="138"/>
      <c r="CI152" s="138"/>
      <c r="CJ152" s="138"/>
      <c r="CK152" s="138"/>
      <c r="CL152" s="138"/>
      <c r="CM152" s="138"/>
      <c r="CN152" s="138"/>
      <c r="CO152" s="138"/>
      <c r="CP152" s="138"/>
      <c r="CQ152" s="138"/>
      <c r="CR152" s="138"/>
      <c r="CS152" s="138"/>
      <c r="CT152" s="138"/>
      <c r="CU152" s="138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</row>
    <row r="153" spans="1:184" x14ac:dyDescent="0.2">
      <c r="A153" s="130">
        <f t="shared" si="3"/>
        <v>3061</v>
      </c>
      <c r="B153" s="150" t="s">
        <v>2389</v>
      </c>
      <c r="C153" s="151">
        <v>59</v>
      </c>
      <c r="D153" s="152">
        <v>30.200000762939453</v>
      </c>
      <c r="E153" s="153">
        <v>0.46</v>
      </c>
      <c r="F153" s="151">
        <v>58</v>
      </c>
      <c r="G153" s="151">
        <v>1</v>
      </c>
      <c r="H153" s="154" t="s">
        <v>2029</v>
      </c>
      <c r="I153" s="154" t="s">
        <v>2030</v>
      </c>
      <c r="J153" s="152">
        <v>8</v>
      </c>
      <c r="K153" s="153">
        <v>0.42</v>
      </c>
      <c r="L153" s="151">
        <v>57</v>
      </c>
      <c r="M153" s="151">
        <v>2</v>
      </c>
      <c r="N153" s="154" t="s">
        <v>2256</v>
      </c>
      <c r="O153" s="154" t="s">
        <v>2257</v>
      </c>
      <c r="P153" s="152">
        <v>6.5999999046325684</v>
      </c>
      <c r="Q153" s="153">
        <v>0.44</v>
      </c>
      <c r="R153" s="151">
        <v>52</v>
      </c>
      <c r="S153" s="151">
        <v>7</v>
      </c>
      <c r="T153" s="154" t="s">
        <v>2035</v>
      </c>
      <c r="U153" s="154" t="s">
        <v>2036</v>
      </c>
      <c r="V153" s="152">
        <v>3.2999999523162842</v>
      </c>
      <c r="W153" s="153">
        <v>0.41</v>
      </c>
      <c r="X153" s="151">
        <v>56</v>
      </c>
      <c r="Y153" s="151">
        <v>3</v>
      </c>
      <c r="Z153" s="154" t="s">
        <v>3348</v>
      </c>
      <c r="AA153" s="154" t="s">
        <v>3349</v>
      </c>
      <c r="AB153" s="152">
        <v>12.399999618530273</v>
      </c>
      <c r="AC153" s="153">
        <v>0.52</v>
      </c>
      <c r="AD153" s="151">
        <v>48</v>
      </c>
      <c r="AE153" s="151">
        <v>11</v>
      </c>
      <c r="AF153" s="154" t="s">
        <v>3923</v>
      </c>
      <c r="AG153" s="154" t="s">
        <v>3924</v>
      </c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  <c r="BV153" s="138"/>
      <c r="BW153" s="138"/>
      <c r="BX153" s="138"/>
      <c r="BY153" s="138"/>
      <c r="BZ153" s="138"/>
      <c r="CA153" s="138"/>
      <c r="CB153" s="138"/>
      <c r="CC153" s="138"/>
      <c r="CD153" s="138"/>
      <c r="CE153" s="138"/>
      <c r="CF153" s="138"/>
      <c r="CG153" s="138"/>
      <c r="CH153" s="138"/>
      <c r="CI153" s="138"/>
      <c r="CJ153" s="138"/>
      <c r="CK153" s="138"/>
      <c r="CL153" s="138"/>
      <c r="CM153" s="138"/>
      <c r="CN153" s="138"/>
      <c r="CO153" s="138"/>
      <c r="CP153" s="138"/>
      <c r="CQ153" s="138"/>
      <c r="CR153" s="138"/>
      <c r="CS153" s="138"/>
      <c r="CT153" s="138"/>
      <c r="CU153" s="138"/>
      <c r="CV153" s="138"/>
      <c r="CW153" s="138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</row>
    <row r="154" spans="1:184" x14ac:dyDescent="0.2">
      <c r="A154" s="130">
        <f t="shared" si="3"/>
        <v>3100</v>
      </c>
      <c r="B154" s="140" t="s">
        <v>3925</v>
      </c>
      <c r="C154" s="146">
        <v>65</v>
      </c>
      <c r="D154" s="147">
        <v>32.799999237060547</v>
      </c>
      <c r="E154" s="148">
        <v>0.5</v>
      </c>
      <c r="F154" s="146">
        <v>63</v>
      </c>
      <c r="G154" s="146">
        <v>2</v>
      </c>
      <c r="H154" s="149" t="s">
        <v>1598</v>
      </c>
      <c r="I154" s="149" t="s">
        <v>1599</v>
      </c>
      <c r="J154" s="147">
        <v>8.5</v>
      </c>
      <c r="K154" s="148">
        <v>0.45</v>
      </c>
      <c r="L154" s="146">
        <v>62</v>
      </c>
      <c r="M154" s="146">
        <v>3</v>
      </c>
      <c r="N154" s="149" t="s">
        <v>2672</v>
      </c>
      <c r="O154" s="149" t="s">
        <v>2673</v>
      </c>
      <c r="P154" s="147">
        <v>7.5999999046325684</v>
      </c>
      <c r="Q154" s="148">
        <v>0.51</v>
      </c>
      <c r="R154" s="146">
        <v>57</v>
      </c>
      <c r="S154" s="146">
        <v>8</v>
      </c>
      <c r="T154" s="149" t="s">
        <v>3723</v>
      </c>
      <c r="U154" s="149" t="s">
        <v>3724</v>
      </c>
      <c r="V154" s="147">
        <v>3.2000000476837158</v>
      </c>
      <c r="W154" s="148">
        <v>0.4</v>
      </c>
      <c r="X154" s="146">
        <v>63</v>
      </c>
      <c r="Y154" s="146">
        <v>2</v>
      </c>
      <c r="Z154" s="149" t="s">
        <v>1598</v>
      </c>
      <c r="AA154" s="149" t="s">
        <v>1599</v>
      </c>
      <c r="AB154" s="147">
        <v>13.5</v>
      </c>
      <c r="AC154" s="148">
        <v>0.56000000000000005</v>
      </c>
      <c r="AD154" s="146">
        <v>53</v>
      </c>
      <c r="AE154" s="146">
        <v>12</v>
      </c>
      <c r="AF154" s="149" t="s">
        <v>3926</v>
      </c>
      <c r="AG154" s="149" t="s">
        <v>3927</v>
      </c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  <c r="BV154" s="138"/>
      <c r="BW154" s="138"/>
      <c r="BX154" s="138"/>
      <c r="BY154" s="138"/>
      <c r="BZ154" s="138"/>
      <c r="CA154" s="138"/>
      <c r="CB154" s="138"/>
      <c r="CC154" s="138"/>
      <c r="CD154" s="138"/>
      <c r="CE154" s="138"/>
      <c r="CF154" s="138"/>
      <c r="CG154" s="138"/>
      <c r="CH154" s="138"/>
      <c r="CI154" s="138"/>
      <c r="CJ154" s="138"/>
      <c r="CK154" s="138"/>
      <c r="CL154" s="138"/>
      <c r="CM154" s="138"/>
      <c r="CN154" s="138"/>
      <c r="CO154" s="138"/>
      <c r="CP154" s="138"/>
      <c r="CQ154" s="138"/>
      <c r="CR154" s="138"/>
      <c r="CS154" s="138"/>
      <c r="CT154" s="138"/>
      <c r="CU154" s="138"/>
      <c r="CV154" s="138"/>
      <c r="CW154" s="138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</row>
    <row r="155" spans="1:184" x14ac:dyDescent="0.2">
      <c r="A155" s="130">
        <f t="shared" si="3"/>
        <v>3101</v>
      </c>
      <c r="B155" s="150" t="s">
        <v>2396</v>
      </c>
      <c r="C155" s="151">
        <v>127</v>
      </c>
      <c r="D155" s="152">
        <v>37.200000762939453</v>
      </c>
      <c r="E155" s="153">
        <v>0.56000000000000005</v>
      </c>
      <c r="F155" s="151">
        <v>109</v>
      </c>
      <c r="G155" s="151">
        <v>18</v>
      </c>
      <c r="H155" s="154" t="s">
        <v>2936</v>
      </c>
      <c r="I155" s="154" t="s">
        <v>2937</v>
      </c>
      <c r="J155" s="152">
        <v>10.199999809265137</v>
      </c>
      <c r="K155" s="153">
        <v>0.54</v>
      </c>
      <c r="L155" s="151">
        <v>110</v>
      </c>
      <c r="M155" s="151">
        <v>17</v>
      </c>
      <c r="N155" s="154" t="s">
        <v>1696</v>
      </c>
      <c r="O155" s="154" t="s">
        <v>1697</v>
      </c>
      <c r="P155" s="152">
        <v>8.6000003814697266</v>
      </c>
      <c r="Q155" s="153">
        <v>0.56999999999999995</v>
      </c>
      <c r="R155" s="151">
        <v>99</v>
      </c>
      <c r="S155" s="151">
        <v>28</v>
      </c>
      <c r="T155" s="154" t="s">
        <v>3928</v>
      </c>
      <c r="U155" s="154" t="s">
        <v>3929</v>
      </c>
      <c r="V155" s="152">
        <v>3.7000000476837158</v>
      </c>
      <c r="W155" s="153">
        <v>0.47</v>
      </c>
      <c r="X155" s="151">
        <v>108</v>
      </c>
      <c r="Y155" s="151">
        <v>19</v>
      </c>
      <c r="Z155" s="154" t="s">
        <v>1996</v>
      </c>
      <c r="AA155" s="154" t="s">
        <v>1997</v>
      </c>
      <c r="AB155" s="152">
        <v>14.699999809265137</v>
      </c>
      <c r="AC155" s="153">
        <v>0.61</v>
      </c>
      <c r="AD155" s="151">
        <v>87</v>
      </c>
      <c r="AE155" s="151">
        <v>40</v>
      </c>
      <c r="AF155" s="154" t="s">
        <v>3930</v>
      </c>
      <c r="AG155" s="154" t="s">
        <v>3931</v>
      </c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  <c r="CM155" s="138"/>
      <c r="CN155" s="138"/>
      <c r="CO155" s="138"/>
      <c r="CP155" s="138"/>
      <c r="CQ155" s="138"/>
      <c r="CR155" s="138"/>
      <c r="CS155" s="138"/>
      <c r="CT155" s="138"/>
      <c r="CU155" s="138"/>
      <c r="CV155" s="138"/>
      <c r="CW155" s="138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</row>
    <row r="156" spans="1:184" x14ac:dyDescent="0.2">
      <c r="A156" s="130">
        <f t="shared" si="3"/>
        <v>3111</v>
      </c>
      <c r="B156" s="140" t="s">
        <v>2405</v>
      </c>
      <c r="C156" s="146">
        <v>85</v>
      </c>
      <c r="D156" s="147">
        <v>32.799999237060547</v>
      </c>
      <c r="E156" s="148">
        <v>0.5</v>
      </c>
      <c r="F156" s="146">
        <v>77</v>
      </c>
      <c r="G156" s="146">
        <v>8</v>
      </c>
      <c r="H156" s="149" t="s">
        <v>2186</v>
      </c>
      <c r="I156" s="149" t="s">
        <v>2187</v>
      </c>
      <c r="J156" s="147">
        <v>8.6000003814697266</v>
      </c>
      <c r="K156" s="148">
        <v>0.45</v>
      </c>
      <c r="L156" s="146">
        <v>82</v>
      </c>
      <c r="M156" s="146">
        <v>3</v>
      </c>
      <c r="N156" s="149" t="s">
        <v>1845</v>
      </c>
      <c r="O156" s="149" t="s">
        <v>1846</v>
      </c>
      <c r="P156" s="147">
        <v>7.5999999046325684</v>
      </c>
      <c r="Q156" s="148">
        <v>0.5</v>
      </c>
      <c r="R156" s="146">
        <v>73</v>
      </c>
      <c r="S156" s="146">
        <v>12</v>
      </c>
      <c r="T156" s="149" t="s">
        <v>3932</v>
      </c>
      <c r="U156" s="149" t="s">
        <v>3933</v>
      </c>
      <c r="V156" s="147">
        <v>3.2999999523162842</v>
      </c>
      <c r="W156" s="148">
        <v>0.41</v>
      </c>
      <c r="X156" s="146">
        <v>79</v>
      </c>
      <c r="Y156" s="146">
        <v>6</v>
      </c>
      <c r="Z156" s="149" t="s">
        <v>2469</v>
      </c>
      <c r="AA156" s="149" t="s">
        <v>2470</v>
      </c>
      <c r="AB156" s="147">
        <v>13.399999618530273</v>
      </c>
      <c r="AC156" s="148">
        <v>0.56000000000000005</v>
      </c>
      <c r="AD156" s="146">
        <v>67</v>
      </c>
      <c r="AE156" s="146">
        <v>18</v>
      </c>
      <c r="AF156" s="149" t="s">
        <v>3934</v>
      </c>
      <c r="AG156" s="149" t="s">
        <v>3935</v>
      </c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/>
      <c r="BY156" s="138"/>
      <c r="BZ156" s="138"/>
      <c r="CA156" s="138"/>
      <c r="CB156" s="138"/>
      <c r="CC156" s="138"/>
      <c r="CD156" s="138"/>
      <c r="CE156" s="138"/>
      <c r="CF156" s="138"/>
      <c r="CG156" s="138"/>
      <c r="CH156" s="138"/>
      <c r="CI156" s="138"/>
      <c r="CJ156" s="138"/>
      <c r="CK156" s="138"/>
      <c r="CL156" s="138"/>
      <c r="CM156" s="138"/>
      <c r="CN156" s="138"/>
      <c r="CO156" s="138"/>
      <c r="CP156" s="138"/>
      <c r="CQ156" s="138"/>
      <c r="CR156" s="138"/>
      <c r="CS156" s="138"/>
      <c r="CT156" s="138"/>
      <c r="CU156" s="138"/>
      <c r="CV156" s="138"/>
      <c r="CW156" s="138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</row>
    <row r="157" spans="1:184" x14ac:dyDescent="0.2">
      <c r="A157" s="130">
        <f t="shared" si="3"/>
        <v>3141</v>
      </c>
      <c r="B157" s="150" t="s">
        <v>2408</v>
      </c>
      <c r="C157" s="151">
        <v>213</v>
      </c>
      <c r="D157" s="152">
        <v>28.299999237060547</v>
      </c>
      <c r="E157" s="153">
        <v>0.43</v>
      </c>
      <c r="F157" s="151">
        <v>209</v>
      </c>
      <c r="G157" s="151">
        <v>4</v>
      </c>
      <c r="H157" s="154" t="s">
        <v>3936</v>
      </c>
      <c r="I157" s="154" t="s">
        <v>3937</v>
      </c>
      <c r="J157" s="152">
        <v>7.6999998092651367</v>
      </c>
      <c r="K157" s="153">
        <v>0.4</v>
      </c>
      <c r="L157" s="151">
        <v>210</v>
      </c>
      <c r="M157" s="151">
        <v>3</v>
      </c>
      <c r="N157" s="154" t="s">
        <v>3938</v>
      </c>
      <c r="O157" s="154" t="s">
        <v>3939</v>
      </c>
      <c r="P157" s="152">
        <v>6.5</v>
      </c>
      <c r="Q157" s="153">
        <v>0.43</v>
      </c>
      <c r="R157" s="151">
        <v>198</v>
      </c>
      <c r="S157" s="151">
        <v>15</v>
      </c>
      <c r="T157" s="154" t="s">
        <v>2413</v>
      </c>
      <c r="U157" s="154" t="s">
        <v>2414</v>
      </c>
      <c r="V157" s="152">
        <v>2.9000000953674316</v>
      </c>
      <c r="W157" s="153">
        <v>0.37</v>
      </c>
      <c r="X157" s="151">
        <v>202</v>
      </c>
      <c r="Y157" s="151">
        <v>11</v>
      </c>
      <c r="Z157" s="154" t="s">
        <v>3940</v>
      </c>
      <c r="AA157" s="154" t="s">
        <v>3941</v>
      </c>
      <c r="AB157" s="152">
        <v>11.199999809265137</v>
      </c>
      <c r="AC157" s="153">
        <v>0.47</v>
      </c>
      <c r="AD157" s="151">
        <v>192</v>
      </c>
      <c r="AE157" s="151">
        <v>21</v>
      </c>
      <c r="AF157" s="154" t="s">
        <v>3942</v>
      </c>
      <c r="AG157" s="154" t="s">
        <v>3943</v>
      </c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  <c r="BV157" s="138"/>
      <c r="BW157" s="138"/>
      <c r="BX157" s="138"/>
      <c r="BY157" s="138"/>
      <c r="BZ157" s="138"/>
      <c r="CA157" s="138"/>
      <c r="CB157" s="138"/>
      <c r="CC157" s="138"/>
      <c r="CD157" s="138"/>
      <c r="CE157" s="138"/>
      <c r="CF157" s="138"/>
      <c r="CG157" s="138"/>
      <c r="CH157" s="138"/>
      <c r="CI157" s="138"/>
      <c r="CJ157" s="138"/>
      <c r="CK157" s="138"/>
      <c r="CL157" s="138"/>
      <c r="CM157" s="138"/>
      <c r="CN157" s="138"/>
      <c r="CO157" s="138"/>
      <c r="CP157" s="138"/>
      <c r="CQ157" s="138"/>
      <c r="CR157" s="138"/>
      <c r="CS157" s="138"/>
      <c r="CT157" s="138"/>
      <c r="CU157" s="138"/>
      <c r="CV157" s="138"/>
      <c r="CW157" s="138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</row>
    <row r="158" spans="1:184" x14ac:dyDescent="0.2">
      <c r="A158" s="130">
        <f t="shared" si="3"/>
        <v>3181</v>
      </c>
      <c r="B158" s="140" t="s">
        <v>2417</v>
      </c>
      <c r="C158" s="146">
        <v>73</v>
      </c>
      <c r="D158" s="147">
        <v>27.899999618530273</v>
      </c>
      <c r="E158" s="148">
        <v>0.42</v>
      </c>
      <c r="F158" s="146">
        <v>72</v>
      </c>
      <c r="G158" s="146">
        <v>1</v>
      </c>
      <c r="H158" s="149" t="s">
        <v>1827</v>
      </c>
      <c r="I158" s="149" t="s">
        <v>1828</v>
      </c>
      <c r="J158" s="147">
        <v>7.8000001907348633</v>
      </c>
      <c r="K158" s="148">
        <v>0.41</v>
      </c>
      <c r="L158" s="146">
        <v>72</v>
      </c>
      <c r="M158" s="146">
        <v>1</v>
      </c>
      <c r="N158" s="149" t="s">
        <v>1827</v>
      </c>
      <c r="O158" s="149" t="s">
        <v>1828</v>
      </c>
      <c r="P158" s="147">
        <v>6.3000001907348633</v>
      </c>
      <c r="Q158" s="148">
        <v>0.42</v>
      </c>
      <c r="R158" s="146">
        <v>70</v>
      </c>
      <c r="S158" s="146">
        <v>3</v>
      </c>
      <c r="T158" s="149" t="s">
        <v>2540</v>
      </c>
      <c r="U158" s="149" t="s">
        <v>2541</v>
      </c>
      <c r="V158" s="147">
        <v>2.7999999523162842</v>
      </c>
      <c r="W158" s="148">
        <v>0.36</v>
      </c>
      <c r="X158" s="146">
        <v>70</v>
      </c>
      <c r="Y158" s="146">
        <v>3</v>
      </c>
      <c r="Z158" s="149" t="s">
        <v>2540</v>
      </c>
      <c r="AA158" s="149" t="s">
        <v>2541</v>
      </c>
      <c r="AB158" s="147">
        <v>10.899999618530273</v>
      </c>
      <c r="AC158" s="148">
        <v>0.46</v>
      </c>
      <c r="AD158" s="146">
        <v>66</v>
      </c>
      <c r="AE158" s="146">
        <v>7</v>
      </c>
      <c r="AF158" s="149" t="s">
        <v>1831</v>
      </c>
      <c r="AG158" s="149" t="s">
        <v>1832</v>
      </c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  <c r="BV158" s="138"/>
      <c r="BW158" s="138"/>
      <c r="BX158" s="138"/>
      <c r="BY158" s="138"/>
      <c r="BZ158" s="138"/>
      <c r="CA158" s="138"/>
      <c r="CB158" s="138"/>
      <c r="CC158" s="138"/>
      <c r="CD158" s="138"/>
      <c r="CE158" s="138"/>
      <c r="CF158" s="138"/>
      <c r="CG158" s="138"/>
      <c r="CH158" s="138"/>
      <c r="CI158" s="138"/>
      <c r="CJ158" s="138"/>
      <c r="CK158" s="138"/>
      <c r="CL158" s="138"/>
      <c r="CM158" s="138"/>
      <c r="CN158" s="138"/>
      <c r="CO158" s="138"/>
      <c r="CP158" s="138"/>
      <c r="CQ158" s="138"/>
      <c r="CR158" s="138"/>
      <c r="CS158" s="138"/>
      <c r="CT158" s="138"/>
      <c r="CU158" s="138"/>
      <c r="CV158" s="138"/>
      <c r="CW158" s="138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</row>
    <row r="159" spans="1:184" x14ac:dyDescent="0.2">
      <c r="A159" s="130">
        <f t="shared" si="3"/>
        <v>3191</v>
      </c>
      <c r="B159" s="150" t="s">
        <v>2420</v>
      </c>
      <c r="C159" s="151">
        <v>69</v>
      </c>
      <c r="D159" s="152">
        <v>35.599998474121094</v>
      </c>
      <c r="E159" s="153">
        <v>0.54</v>
      </c>
      <c r="F159" s="151">
        <v>64</v>
      </c>
      <c r="G159" s="151">
        <v>5</v>
      </c>
      <c r="H159" s="154" t="s">
        <v>2198</v>
      </c>
      <c r="I159" s="154" t="s">
        <v>2199</v>
      </c>
      <c r="J159" s="152">
        <v>9.6999998092651367</v>
      </c>
      <c r="K159" s="153">
        <v>0.51</v>
      </c>
      <c r="L159" s="151">
        <v>60</v>
      </c>
      <c r="M159" s="151">
        <v>9</v>
      </c>
      <c r="N159" s="154" t="s">
        <v>2841</v>
      </c>
      <c r="O159" s="154" t="s">
        <v>2842</v>
      </c>
      <c r="P159" s="152">
        <v>8.3999996185302734</v>
      </c>
      <c r="Q159" s="153">
        <v>0.56000000000000005</v>
      </c>
      <c r="R159" s="151">
        <v>55</v>
      </c>
      <c r="S159" s="151">
        <v>14</v>
      </c>
      <c r="T159" s="154" t="s">
        <v>3944</v>
      </c>
      <c r="U159" s="154" t="s">
        <v>3945</v>
      </c>
      <c r="V159" s="152">
        <v>3.4000000953674316</v>
      </c>
      <c r="W159" s="153">
        <v>0.43</v>
      </c>
      <c r="X159" s="151">
        <v>61</v>
      </c>
      <c r="Y159" s="151">
        <v>8</v>
      </c>
      <c r="Z159" s="154" t="s">
        <v>1816</v>
      </c>
      <c r="AA159" s="154" t="s">
        <v>1817</v>
      </c>
      <c r="AB159" s="152">
        <v>14</v>
      </c>
      <c r="AC159" s="153">
        <v>0.59</v>
      </c>
      <c r="AD159" s="151">
        <v>50</v>
      </c>
      <c r="AE159" s="151">
        <v>19</v>
      </c>
      <c r="AF159" s="154" t="s">
        <v>3946</v>
      </c>
      <c r="AG159" s="154" t="s">
        <v>3947</v>
      </c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  <c r="BV159" s="138"/>
      <c r="BW159" s="138"/>
      <c r="BX159" s="138"/>
      <c r="BY159" s="138"/>
      <c r="BZ159" s="138"/>
      <c r="CA159" s="138"/>
      <c r="CB159" s="138"/>
      <c r="CC159" s="138"/>
      <c r="CD159" s="138"/>
      <c r="CE159" s="138"/>
      <c r="CF159" s="138"/>
      <c r="CG159" s="138"/>
      <c r="CH159" s="138"/>
      <c r="CI159" s="138"/>
      <c r="CJ159" s="138"/>
      <c r="CK159" s="138"/>
      <c r="CL159" s="138"/>
      <c r="CM159" s="138"/>
      <c r="CN159" s="138"/>
      <c r="CO159" s="138"/>
      <c r="CP159" s="138"/>
      <c r="CQ159" s="138"/>
      <c r="CR159" s="138"/>
      <c r="CS159" s="138"/>
      <c r="CT159" s="138"/>
      <c r="CU159" s="138"/>
      <c r="CV159" s="138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</row>
    <row r="160" spans="1:184" x14ac:dyDescent="0.2">
      <c r="A160" s="130">
        <f t="shared" si="3"/>
        <v>3241</v>
      </c>
      <c r="B160" s="140" t="s">
        <v>2429</v>
      </c>
      <c r="C160" s="146">
        <v>37</v>
      </c>
      <c r="D160" s="147">
        <v>26.799999237060547</v>
      </c>
      <c r="E160" s="148">
        <v>0.41</v>
      </c>
      <c r="F160" s="146">
        <v>36</v>
      </c>
      <c r="G160" s="146">
        <v>1</v>
      </c>
      <c r="H160" s="149" t="s">
        <v>1779</v>
      </c>
      <c r="I160" s="149" t="s">
        <v>1780</v>
      </c>
      <c r="J160" s="147">
        <v>7.3000001907348633</v>
      </c>
      <c r="K160" s="148">
        <v>0.38</v>
      </c>
      <c r="L160" s="146">
        <v>37</v>
      </c>
      <c r="N160" s="149" t="s">
        <v>1545</v>
      </c>
      <c r="P160" s="147">
        <v>6</v>
      </c>
      <c r="Q160" s="148">
        <v>0.4</v>
      </c>
      <c r="R160" s="146">
        <v>34</v>
      </c>
      <c r="S160" s="146">
        <v>3</v>
      </c>
      <c r="T160" s="149" t="s">
        <v>2764</v>
      </c>
      <c r="U160" s="149" t="s">
        <v>2765</v>
      </c>
      <c r="V160" s="147">
        <v>2.4000000953674316</v>
      </c>
      <c r="W160" s="148">
        <v>0.3</v>
      </c>
      <c r="X160" s="146">
        <v>36</v>
      </c>
      <c r="Y160" s="146">
        <v>1</v>
      </c>
      <c r="Z160" s="149" t="s">
        <v>1779</v>
      </c>
      <c r="AA160" s="149" t="s">
        <v>1780</v>
      </c>
      <c r="AB160" s="147">
        <v>11.199999809265137</v>
      </c>
      <c r="AC160" s="148">
        <v>0.47</v>
      </c>
      <c r="AD160" s="146">
        <v>35</v>
      </c>
      <c r="AE160" s="146">
        <v>2</v>
      </c>
      <c r="AF160" s="149" t="s">
        <v>1531</v>
      </c>
      <c r="AG160" s="149" t="s">
        <v>1532</v>
      </c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  <c r="BV160" s="138"/>
      <c r="BW160" s="138"/>
      <c r="BX160" s="138"/>
      <c r="BY160" s="138"/>
      <c r="BZ160" s="138"/>
      <c r="CA160" s="138"/>
      <c r="CB160" s="138"/>
      <c r="CC160" s="138"/>
      <c r="CD160" s="138"/>
      <c r="CE160" s="138"/>
      <c r="CF160" s="138"/>
      <c r="CG160" s="138"/>
      <c r="CH160" s="138"/>
      <c r="CI160" s="138"/>
      <c r="CJ160" s="138"/>
      <c r="CK160" s="138"/>
      <c r="CL160" s="138"/>
      <c r="CM160" s="138"/>
      <c r="CN160" s="138"/>
      <c r="CO160" s="138"/>
      <c r="CP160" s="138"/>
      <c r="CQ160" s="138"/>
      <c r="CR160" s="138"/>
      <c r="CS160" s="138"/>
      <c r="CT160" s="138"/>
      <c r="CU160" s="138"/>
      <c r="CV160" s="138"/>
      <c r="CW160" s="138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</row>
    <row r="161" spans="1:184" x14ac:dyDescent="0.2">
      <c r="A161" s="130">
        <f t="shared" si="3"/>
        <v>3261</v>
      </c>
      <c r="B161" s="150" t="s">
        <v>2432</v>
      </c>
      <c r="C161" s="151">
        <v>179</v>
      </c>
      <c r="D161" s="152">
        <v>30.899999618530273</v>
      </c>
      <c r="E161" s="153">
        <v>0.47</v>
      </c>
      <c r="F161" s="151">
        <v>172</v>
      </c>
      <c r="G161" s="151">
        <v>7</v>
      </c>
      <c r="H161" s="154" t="s">
        <v>3446</v>
      </c>
      <c r="I161" s="154" t="s">
        <v>3447</v>
      </c>
      <c r="J161" s="152">
        <v>8.5</v>
      </c>
      <c r="K161" s="153">
        <v>0.45</v>
      </c>
      <c r="L161" s="151">
        <v>172</v>
      </c>
      <c r="M161" s="151">
        <v>7</v>
      </c>
      <c r="N161" s="154" t="s">
        <v>3446</v>
      </c>
      <c r="O161" s="154" t="s">
        <v>3447</v>
      </c>
      <c r="P161" s="152">
        <v>6.8000001907348633</v>
      </c>
      <c r="Q161" s="153">
        <v>0.45</v>
      </c>
      <c r="R161" s="151">
        <v>164</v>
      </c>
      <c r="S161" s="151">
        <v>15</v>
      </c>
      <c r="T161" s="154" t="s">
        <v>3948</v>
      </c>
      <c r="U161" s="154" t="s">
        <v>3949</v>
      </c>
      <c r="V161" s="152">
        <v>2.9000000953674316</v>
      </c>
      <c r="W161" s="153">
        <v>0.37</v>
      </c>
      <c r="X161" s="151">
        <v>169</v>
      </c>
      <c r="Y161" s="151">
        <v>10</v>
      </c>
      <c r="Z161" s="154" t="s">
        <v>2730</v>
      </c>
      <c r="AA161" s="154" t="s">
        <v>2731</v>
      </c>
      <c r="AB161" s="152">
        <v>12.600000381469727</v>
      </c>
      <c r="AC161" s="153">
        <v>0.53</v>
      </c>
      <c r="AD161" s="151">
        <v>146</v>
      </c>
      <c r="AE161" s="151">
        <v>33</v>
      </c>
      <c r="AF161" s="154" t="s">
        <v>3950</v>
      </c>
      <c r="AG161" s="154" t="s">
        <v>3951</v>
      </c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  <c r="BV161" s="138"/>
      <c r="BW161" s="138"/>
      <c r="BX161" s="138"/>
      <c r="BY161" s="138"/>
      <c r="BZ161" s="138"/>
      <c r="CA161" s="138"/>
      <c r="CB161" s="138"/>
      <c r="CC161" s="138"/>
      <c r="CD161" s="138"/>
      <c r="CE161" s="138"/>
      <c r="CF161" s="138"/>
      <c r="CG161" s="138"/>
      <c r="CH161" s="138"/>
      <c r="CI161" s="138"/>
      <c r="CJ161" s="138"/>
      <c r="CK161" s="138"/>
      <c r="CL161" s="138"/>
      <c r="CM161" s="138"/>
      <c r="CN161" s="138"/>
      <c r="CO161" s="138"/>
      <c r="CP161" s="138"/>
      <c r="CQ161" s="138"/>
      <c r="CR161" s="138"/>
      <c r="CS161" s="138"/>
      <c r="CT161" s="138"/>
      <c r="CU161" s="138"/>
      <c r="CV161" s="138"/>
      <c r="CW161" s="138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</row>
    <row r="162" spans="1:184" x14ac:dyDescent="0.2">
      <c r="A162" s="130">
        <f t="shared" si="3"/>
        <v>3281</v>
      </c>
      <c r="B162" s="140" t="s">
        <v>2435</v>
      </c>
      <c r="C162" s="146">
        <v>149</v>
      </c>
      <c r="D162" s="147">
        <v>33.400001525878906</v>
      </c>
      <c r="E162" s="148">
        <v>0.51</v>
      </c>
      <c r="F162" s="146">
        <v>135</v>
      </c>
      <c r="G162" s="146">
        <v>14</v>
      </c>
      <c r="H162" s="149" t="s">
        <v>3952</v>
      </c>
      <c r="I162" s="149" t="s">
        <v>3953</v>
      </c>
      <c r="J162" s="147">
        <v>9.1000003814697266</v>
      </c>
      <c r="K162" s="148">
        <v>0.48</v>
      </c>
      <c r="L162" s="146">
        <v>130</v>
      </c>
      <c r="M162" s="146">
        <v>19</v>
      </c>
      <c r="N162" s="149" t="s">
        <v>3737</v>
      </c>
      <c r="O162" s="149" t="s">
        <v>3738</v>
      </c>
      <c r="P162" s="147">
        <v>7.5999999046325684</v>
      </c>
      <c r="Q162" s="148">
        <v>0.51</v>
      </c>
      <c r="R162" s="146">
        <v>130</v>
      </c>
      <c r="S162" s="146">
        <v>19</v>
      </c>
      <c r="T162" s="149" t="s">
        <v>3737</v>
      </c>
      <c r="U162" s="149" t="s">
        <v>3738</v>
      </c>
      <c r="V162" s="147">
        <v>3.0999999046325684</v>
      </c>
      <c r="W162" s="148">
        <v>0.39</v>
      </c>
      <c r="X162" s="146">
        <v>141</v>
      </c>
      <c r="Y162" s="146">
        <v>8</v>
      </c>
      <c r="Z162" s="149" t="s">
        <v>3954</v>
      </c>
      <c r="AA162" s="149" t="s">
        <v>3955</v>
      </c>
      <c r="AB162" s="147">
        <v>13.600000381469727</v>
      </c>
      <c r="AC162" s="148">
        <v>0.56999999999999995</v>
      </c>
      <c r="AD162" s="146">
        <v>104</v>
      </c>
      <c r="AE162" s="146">
        <v>45</v>
      </c>
      <c r="AF162" s="149" t="s">
        <v>3956</v>
      </c>
      <c r="AG162" s="149" t="s">
        <v>3957</v>
      </c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  <c r="BV162" s="138"/>
      <c r="BW162" s="138"/>
      <c r="BX162" s="138"/>
      <c r="BY162" s="138"/>
      <c r="BZ162" s="138"/>
      <c r="CA162" s="138"/>
      <c r="CB162" s="138"/>
      <c r="CC162" s="138"/>
      <c r="CD162" s="138"/>
      <c r="CE162" s="138"/>
      <c r="CF162" s="138"/>
      <c r="CG162" s="138"/>
      <c r="CH162" s="138"/>
      <c r="CI162" s="138"/>
      <c r="CJ162" s="138"/>
      <c r="CK162" s="138"/>
      <c r="CL162" s="138"/>
      <c r="CM162" s="138"/>
      <c r="CN162" s="138"/>
      <c r="CO162" s="138"/>
      <c r="CP162" s="138"/>
      <c r="CQ162" s="138"/>
      <c r="CR162" s="138"/>
      <c r="CS162" s="138"/>
      <c r="CT162" s="138"/>
      <c r="CU162" s="138"/>
      <c r="CV162" s="138"/>
      <c r="CW162" s="138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</row>
    <row r="163" spans="1:184" x14ac:dyDescent="0.2">
      <c r="A163" s="130">
        <f t="shared" si="3"/>
        <v>3301</v>
      </c>
      <c r="B163" s="150" t="s">
        <v>2442</v>
      </c>
      <c r="C163" s="151">
        <v>55</v>
      </c>
      <c r="D163" s="152">
        <v>28.5</v>
      </c>
      <c r="E163" s="153">
        <v>0.43</v>
      </c>
      <c r="F163" s="151">
        <v>54</v>
      </c>
      <c r="G163" s="151">
        <v>1</v>
      </c>
      <c r="H163" s="154" t="s">
        <v>3958</v>
      </c>
      <c r="I163" s="154" t="s">
        <v>3959</v>
      </c>
      <c r="J163" s="152">
        <v>7.8000001907348633</v>
      </c>
      <c r="K163" s="153">
        <v>0.41</v>
      </c>
      <c r="L163" s="151">
        <v>54</v>
      </c>
      <c r="M163" s="151">
        <v>1</v>
      </c>
      <c r="N163" s="154" t="s">
        <v>3958</v>
      </c>
      <c r="O163" s="154" t="s">
        <v>3959</v>
      </c>
      <c r="P163" s="152">
        <v>6.3000001907348633</v>
      </c>
      <c r="Q163" s="153">
        <v>0.42</v>
      </c>
      <c r="R163" s="151">
        <v>50</v>
      </c>
      <c r="S163" s="151">
        <v>5</v>
      </c>
      <c r="T163" s="154" t="s">
        <v>1665</v>
      </c>
      <c r="U163" s="154" t="s">
        <v>1666</v>
      </c>
      <c r="V163" s="152">
        <v>2.7000000476837158</v>
      </c>
      <c r="W163" s="153">
        <v>0.33</v>
      </c>
      <c r="X163" s="151">
        <v>52</v>
      </c>
      <c r="Y163" s="151">
        <v>3</v>
      </c>
      <c r="Z163" s="154" t="s">
        <v>2575</v>
      </c>
      <c r="AA163" s="154" t="s">
        <v>2576</v>
      </c>
      <c r="AB163" s="152">
        <v>11.800000190734863</v>
      </c>
      <c r="AC163" s="153">
        <v>0.49</v>
      </c>
      <c r="AD163" s="151">
        <v>50</v>
      </c>
      <c r="AE163" s="151">
        <v>5</v>
      </c>
      <c r="AF163" s="154" t="s">
        <v>1665</v>
      </c>
      <c r="AG163" s="154" t="s">
        <v>1666</v>
      </c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  <c r="BV163" s="138"/>
      <c r="BW163" s="138"/>
      <c r="BX163" s="138"/>
      <c r="BY163" s="138"/>
      <c r="BZ163" s="138"/>
      <c r="CA163" s="138"/>
      <c r="CB163" s="138"/>
      <c r="CC163" s="138"/>
      <c r="CD163" s="138"/>
      <c r="CE163" s="138"/>
      <c r="CF163" s="138"/>
      <c r="CG163" s="138"/>
      <c r="CH163" s="138"/>
      <c r="CI163" s="138"/>
      <c r="CJ163" s="138"/>
      <c r="CK163" s="138"/>
      <c r="CL163" s="138"/>
      <c r="CM163" s="138"/>
      <c r="CN163" s="138"/>
      <c r="CO163" s="138"/>
      <c r="CP163" s="138"/>
      <c r="CQ163" s="138"/>
      <c r="CR163" s="138"/>
      <c r="CS163" s="138"/>
      <c r="CT163" s="138"/>
      <c r="CU163" s="138"/>
      <c r="CV163" s="138"/>
      <c r="CW163" s="138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</row>
    <row r="164" spans="1:184" x14ac:dyDescent="0.2">
      <c r="A164" s="130">
        <f t="shared" si="3"/>
        <v>3341</v>
      </c>
      <c r="B164" s="140" t="s">
        <v>2443</v>
      </c>
      <c r="C164" s="146">
        <v>125</v>
      </c>
      <c r="D164" s="147">
        <v>33.900001525878906</v>
      </c>
      <c r="E164" s="148">
        <v>0.51</v>
      </c>
      <c r="F164" s="146">
        <v>115</v>
      </c>
      <c r="G164" s="146">
        <v>10</v>
      </c>
      <c r="H164" s="149" t="s">
        <v>3539</v>
      </c>
      <c r="I164" s="149" t="s">
        <v>3540</v>
      </c>
      <c r="J164" s="147">
        <v>9</v>
      </c>
      <c r="K164" s="148">
        <v>0.47</v>
      </c>
      <c r="L164" s="146">
        <v>115</v>
      </c>
      <c r="M164" s="146">
        <v>10</v>
      </c>
      <c r="N164" s="149" t="s">
        <v>3539</v>
      </c>
      <c r="O164" s="149" t="s">
        <v>3540</v>
      </c>
      <c r="P164" s="147">
        <v>7.6999998092651367</v>
      </c>
      <c r="Q164" s="148">
        <v>0.51</v>
      </c>
      <c r="R164" s="146">
        <v>104</v>
      </c>
      <c r="S164" s="146">
        <v>21</v>
      </c>
      <c r="T164" s="149" t="s">
        <v>3960</v>
      </c>
      <c r="U164" s="149" t="s">
        <v>3961</v>
      </c>
      <c r="V164" s="147">
        <v>3.4000000953674316</v>
      </c>
      <c r="W164" s="148">
        <v>0.43</v>
      </c>
      <c r="X164" s="146">
        <v>112</v>
      </c>
      <c r="Y164" s="146">
        <v>13</v>
      </c>
      <c r="Z164" s="149" t="s">
        <v>3962</v>
      </c>
      <c r="AA164" s="149" t="s">
        <v>3963</v>
      </c>
      <c r="AB164" s="147">
        <v>13.800000190734863</v>
      </c>
      <c r="AC164" s="148">
        <v>0.56999999999999995</v>
      </c>
      <c r="AD164" s="146">
        <v>90</v>
      </c>
      <c r="AE164" s="146">
        <v>35</v>
      </c>
      <c r="AF164" s="149" t="s">
        <v>3964</v>
      </c>
      <c r="AG164" s="149" t="s">
        <v>3965</v>
      </c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  <c r="BV164" s="138"/>
      <c r="BW164" s="138"/>
      <c r="BX164" s="138"/>
      <c r="BY164" s="138"/>
      <c r="BZ164" s="138"/>
      <c r="CA164" s="138"/>
      <c r="CB164" s="138"/>
      <c r="CC164" s="138"/>
      <c r="CD164" s="138"/>
      <c r="CE164" s="138"/>
      <c r="CF164" s="138"/>
      <c r="CG164" s="138"/>
      <c r="CH164" s="138"/>
      <c r="CI164" s="138"/>
      <c r="CJ164" s="138"/>
      <c r="CK164" s="138"/>
      <c r="CL164" s="138"/>
      <c r="CM164" s="138"/>
      <c r="CN164" s="138"/>
      <c r="CO164" s="138"/>
      <c r="CP164" s="138"/>
      <c r="CQ164" s="138"/>
      <c r="CR164" s="138"/>
      <c r="CS164" s="138"/>
      <c r="CT164" s="138"/>
      <c r="CU164" s="138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</row>
    <row r="165" spans="1:184" x14ac:dyDescent="0.2">
      <c r="A165" s="130">
        <f t="shared" si="3"/>
        <v>3381</v>
      </c>
      <c r="B165" s="150" t="s">
        <v>2454</v>
      </c>
      <c r="C165" s="151">
        <v>99</v>
      </c>
      <c r="D165" s="152">
        <v>32.299999237060547</v>
      </c>
      <c r="E165" s="153">
        <v>0.49</v>
      </c>
      <c r="F165" s="151">
        <v>90</v>
      </c>
      <c r="G165" s="151">
        <v>9</v>
      </c>
      <c r="H165" s="154" t="s">
        <v>1665</v>
      </c>
      <c r="I165" s="154" t="s">
        <v>1666</v>
      </c>
      <c r="J165" s="152">
        <v>9</v>
      </c>
      <c r="K165" s="153">
        <v>0.48</v>
      </c>
      <c r="L165" s="151">
        <v>93</v>
      </c>
      <c r="M165" s="151">
        <v>6</v>
      </c>
      <c r="N165" s="154" t="s">
        <v>2777</v>
      </c>
      <c r="O165" s="154" t="s">
        <v>2778</v>
      </c>
      <c r="P165" s="152">
        <v>7.0999999046325684</v>
      </c>
      <c r="Q165" s="153">
        <v>0.47</v>
      </c>
      <c r="R165" s="151">
        <v>83</v>
      </c>
      <c r="S165" s="151">
        <v>16</v>
      </c>
      <c r="T165" s="154" t="s">
        <v>3966</v>
      </c>
      <c r="U165" s="154" t="s">
        <v>3967</v>
      </c>
      <c r="V165" s="152">
        <v>3.0999999046325684</v>
      </c>
      <c r="W165" s="153">
        <v>0.39</v>
      </c>
      <c r="X165" s="151">
        <v>89</v>
      </c>
      <c r="Y165" s="151">
        <v>10</v>
      </c>
      <c r="Z165" s="154" t="s">
        <v>3307</v>
      </c>
      <c r="AA165" s="154" t="s">
        <v>3308</v>
      </c>
      <c r="AB165" s="152">
        <v>13.100000381469727</v>
      </c>
      <c r="AC165" s="153">
        <v>0.55000000000000004</v>
      </c>
      <c r="AD165" s="151">
        <v>76</v>
      </c>
      <c r="AE165" s="151">
        <v>23</v>
      </c>
      <c r="AF165" s="154" t="s">
        <v>3968</v>
      </c>
      <c r="AG165" s="154" t="s">
        <v>3969</v>
      </c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A165" s="138"/>
      <c r="CB165" s="138"/>
      <c r="CC165" s="138"/>
      <c r="CD165" s="138"/>
      <c r="CE165" s="138"/>
      <c r="CF165" s="138"/>
      <c r="CG165" s="138"/>
      <c r="CH165" s="138"/>
      <c r="CI165" s="138"/>
      <c r="CJ165" s="138"/>
      <c r="CK165" s="138"/>
      <c r="CL165" s="138"/>
      <c r="CM165" s="138"/>
      <c r="CN165" s="138"/>
      <c r="CO165" s="138"/>
      <c r="CP165" s="138"/>
      <c r="CQ165" s="138"/>
      <c r="CR165" s="138"/>
      <c r="CS165" s="138"/>
      <c r="CT165" s="138"/>
      <c r="CU165" s="138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</row>
    <row r="166" spans="1:184" x14ac:dyDescent="0.2">
      <c r="A166" s="130">
        <f t="shared" si="3"/>
        <v>3421</v>
      </c>
      <c r="B166" s="140" t="s">
        <v>2463</v>
      </c>
      <c r="C166" s="146">
        <v>106</v>
      </c>
      <c r="D166" s="147">
        <v>31.200000762939453</v>
      </c>
      <c r="E166" s="148">
        <v>0.47</v>
      </c>
      <c r="F166" s="146">
        <v>97</v>
      </c>
      <c r="G166" s="146">
        <v>9</v>
      </c>
      <c r="H166" s="149" t="s">
        <v>3272</v>
      </c>
      <c r="I166" s="149" t="s">
        <v>3273</v>
      </c>
      <c r="J166" s="147">
        <v>8.8000001907348633</v>
      </c>
      <c r="K166" s="148">
        <v>0.46</v>
      </c>
      <c r="L166" s="146">
        <v>100</v>
      </c>
      <c r="M166" s="146">
        <v>6</v>
      </c>
      <c r="N166" s="149" t="s">
        <v>3276</v>
      </c>
      <c r="O166" s="149" t="s">
        <v>3277</v>
      </c>
      <c r="P166" s="147">
        <v>6.8000001907348633</v>
      </c>
      <c r="Q166" s="148">
        <v>0.45</v>
      </c>
      <c r="R166" s="146">
        <v>94</v>
      </c>
      <c r="S166" s="146">
        <v>12</v>
      </c>
      <c r="T166" s="149" t="s">
        <v>3970</v>
      </c>
      <c r="U166" s="149" t="s">
        <v>3971</v>
      </c>
      <c r="V166" s="147">
        <v>3.0999999046325684</v>
      </c>
      <c r="W166" s="148">
        <v>0.39</v>
      </c>
      <c r="X166" s="146">
        <v>91</v>
      </c>
      <c r="Y166" s="146">
        <v>15</v>
      </c>
      <c r="Z166" s="149" t="s">
        <v>3972</v>
      </c>
      <c r="AA166" s="149" t="s">
        <v>3973</v>
      </c>
      <c r="AB166" s="147">
        <v>12.600000381469727</v>
      </c>
      <c r="AC166" s="148">
        <v>0.52</v>
      </c>
      <c r="AD166" s="146">
        <v>92</v>
      </c>
      <c r="AE166" s="146">
        <v>14</v>
      </c>
      <c r="AF166" s="149" t="s">
        <v>3974</v>
      </c>
      <c r="AG166" s="149" t="s">
        <v>3975</v>
      </c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A166" s="138"/>
      <c r="CB166" s="138"/>
      <c r="CC166" s="138"/>
      <c r="CD166" s="138"/>
      <c r="CE166" s="138"/>
      <c r="CF166" s="138"/>
      <c r="CG166" s="138"/>
      <c r="CH166" s="138"/>
      <c r="CI166" s="138"/>
      <c r="CJ166" s="138"/>
      <c r="CK166" s="138"/>
      <c r="CL166" s="138"/>
      <c r="CM166" s="138"/>
      <c r="CN166" s="138"/>
      <c r="CO166" s="138"/>
      <c r="CP166" s="138"/>
      <c r="CQ166" s="138"/>
      <c r="CR166" s="138"/>
      <c r="CS166" s="138"/>
      <c r="CT166" s="138"/>
      <c r="CU166" s="138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</row>
    <row r="167" spans="1:184" x14ac:dyDescent="0.2">
      <c r="A167" s="130">
        <f t="shared" si="3"/>
        <v>3431</v>
      </c>
      <c r="B167" s="150" t="s">
        <v>2468</v>
      </c>
      <c r="C167" s="151">
        <v>102</v>
      </c>
      <c r="D167" s="152">
        <v>30.799999237060547</v>
      </c>
      <c r="E167" s="153">
        <v>0.47</v>
      </c>
      <c r="F167" s="151">
        <v>96</v>
      </c>
      <c r="G167" s="151">
        <v>6</v>
      </c>
      <c r="H167" s="154" t="s">
        <v>1800</v>
      </c>
      <c r="I167" s="154" t="s">
        <v>1801</v>
      </c>
      <c r="J167" s="152">
        <v>8.5</v>
      </c>
      <c r="K167" s="153">
        <v>0.45</v>
      </c>
      <c r="L167" s="151">
        <v>99</v>
      </c>
      <c r="M167" s="151">
        <v>3</v>
      </c>
      <c r="N167" s="154" t="s">
        <v>1798</v>
      </c>
      <c r="O167" s="154" t="s">
        <v>1799</v>
      </c>
      <c r="P167" s="152">
        <v>6.5999999046325684</v>
      </c>
      <c r="Q167" s="153">
        <v>0.44</v>
      </c>
      <c r="R167" s="151">
        <v>93</v>
      </c>
      <c r="S167" s="151">
        <v>9</v>
      </c>
      <c r="T167" s="154" t="s">
        <v>2966</v>
      </c>
      <c r="U167" s="154" t="s">
        <v>2967</v>
      </c>
      <c r="V167" s="152">
        <v>3.0999999046325684</v>
      </c>
      <c r="W167" s="153">
        <v>0.38</v>
      </c>
      <c r="X167" s="151">
        <v>94</v>
      </c>
      <c r="Y167" s="151">
        <v>8</v>
      </c>
      <c r="Z167" s="154" t="s">
        <v>1838</v>
      </c>
      <c r="AA167" s="154" t="s">
        <v>1839</v>
      </c>
      <c r="AB167" s="152">
        <v>12.600000381469727</v>
      </c>
      <c r="AC167" s="153">
        <v>0.53</v>
      </c>
      <c r="AD167" s="151">
        <v>87</v>
      </c>
      <c r="AE167" s="151">
        <v>15</v>
      </c>
      <c r="AF167" s="154" t="s">
        <v>1927</v>
      </c>
      <c r="AG167" s="154" t="s">
        <v>1928</v>
      </c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A167" s="138"/>
      <c r="CB167" s="138"/>
      <c r="CC167" s="138"/>
      <c r="CD167" s="138"/>
      <c r="CE167" s="138"/>
      <c r="CF167" s="138"/>
      <c r="CG167" s="138"/>
      <c r="CH167" s="138"/>
      <c r="CI167" s="138"/>
      <c r="CJ167" s="138"/>
      <c r="CK167" s="138"/>
      <c r="CL167" s="138"/>
      <c r="CM167" s="138"/>
      <c r="CN167" s="138"/>
      <c r="CO167" s="138"/>
      <c r="CP167" s="138"/>
      <c r="CQ167" s="138"/>
      <c r="CR167" s="138"/>
      <c r="CS167" s="138"/>
      <c r="CT167" s="138"/>
      <c r="CU167" s="138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</row>
    <row r="168" spans="1:184" x14ac:dyDescent="0.2">
      <c r="A168" s="130">
        <f t="shared" si="3"/>
        <v>3501</v>
      </c>
      <c r="B168" s="140" t="s">
        <v>2471</v>
      </c>
      <c r="C168" s="146">
        <v>67</v>
      </c>
      <c r="D168" s="147">
        <v>29.200000762939453</v>
      </c>
      <c r="E168" s="148">
        <v>0.44</v>
      </c>
      <c r="F168" s="146">
        <v>67</v>
      </c>
      <c r="H168" s="149" t="s">
        <v>1545</v>
      </c>
      <c r="J168" s="147">
        <v>7.8000001907348633</v>
      </c>
      <c r="K168" s="148">
        <v>0.41</v>
      </c>
      <c r="L168" s="146">
        <v>65</v>
      </c>
      <c r="M168" s="146">
        <v>2</v>
      </c>
      <c r="N168" s="149" t="s">
        <v>2650</v>
      </c>
      <c r="O168" s="149" t="s">
        <v>2651</v>
      </c>
      <c r="P168" s="147">
        <v>6.3000001907348633</v>
      </c>
      <c r="Q168" s="148">
        <v>0.42</v>
      </c>
      <c r="R168" s="146">
        <v>65</v>
      </c>
      <c r="S168" s="146">
        <v>2</v>
      </c>
      <c r="T168" s="149" t="s">
        <v>2650</v>
      </c>
      <c r="U168" s="149" t="s">
        <v>2651</v>
      </c>
      <c r="V168" s="147">
        <v>2.7999999523162842</v>
      </c>
      <c r="W168" s="148">
        <v>0.35</v>
      </c>
      <c r="X168" s="146">
        <v>65</v>
      </c>
      <c r="Y168" s="146">
        <v>2</v>
      </c>
      <c r="Z168" s="149" t="s">
        <v>2650</v>
      </c>
      <c r="AA168" s="149" t="s">
        <v>2651</v>
      </c>
      <c r="AB168" s="147">
        <v>12.300000190734863</v>
      </c>
      <c r="AC168" s="148">
        <v>0.51</v>
      </c>
      <c r="AD168" s="146">
        <v>55</v>
      </c>
      <c r="AE168" s="146">
        <v>12</v>
      </c>
      <c r="AF168" s="149" t="s">
        <v>3637</v>
      </c>
      <c r="AG168" s="149" t="s">
        <v>3638</v>
      </c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  <c r="BV168" s="138"/>
      <c r="BW168" s="138"/>
      <c r="BX168" s="138"/>
      <c r="BY168" s="138"/>
      <c r="BZ168" s="138"/>
      <c r="CA168" s="138"/>
      <c r="CB168" s="138"/>
      <c r="CC168" s="138"/>
      <c r="CD168" s="138"/>
      <c r="CE168" s="138"/>
      <c r="CF168" s="138"/>
      <c r="CG168" s="138"/>
      <c r="CH168" s="138"/>
      <c r="CI168" s="138"/>
      <c r="CJ168" s="138"/>
      <c r="CK168" s="138"/>
      <c r="CL168" s="138"/>
      <c r="CM168" s="138"/>
      <c r="CN168" s="138"/>
      <c r="CO168" s="138"/>
      <c r="CP168" s="138"/>
      <c r="CQ168" s="138"/>
      <c r="CR168" s="138"/>
      <c r="CS168" s="138"/>
      <c r="CT168" s="138"/>
      <c r="CU168" s="138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</row>
    <row r="169" spans="1:184" x14ac:dyDescent="0.2">
      <c r="A169" s="130">
        <f t="shared" si="3"/>
        <v>3541</v>
      </c>
      <c r="B169" s="150" t="s">
        <v>2476</v>
      </c>
      <c r="C169" s="151">
        <v>35</v>
      </c>
      <c r="D169" s="152">
        <v>27</v>
      </c>
      <c r="E169" s="153">
        <v>0.41</v>
      </c>
      <c r="F169" s="151">
        <v>35</v>
      </c>
      <c r="H169" s="154" t="s">
        <v>1545</v>
      </c>
      <c r="J169" s="152">
        <v>6.9000000953674316</v>
      </c>
      <c r="K169" s="153">
        <v>0.36</v>
      </c>
      <c r="L169" s="151">
        <v>35</v>
      </c>
      <c r="N169" s="154" t="s">
        <v>1545</v>
      </c>
      <c r="P169" s="152">
        <v>5.9000000953674316</v>
      </c>
      <c r="Q169" s="153">
        <v>0.39</v>
      </c>
      <c r="R169" s="151">
        <v>35</v>
      </c>
      <c r="T169" s="154" t="s">
        <v>1545</v>
      </c>
      <c r="V169" s="152">
        <v>2.5</v>
      </c>
      <c r="W169" s="153">
        <v>0.32</v>
      </c>
      <c r="X169" s="151">
        <v>35</v>
      </c>
      <c r="Z169" s="154" t="s">
        <v>1545</v>
      </c>
      <c r="AB169" s="152">
        <v>11.699999809265137</v>
      </c>
      <c r="AC169" s="153">
        <v>0.49</v>
      </c>
      <c r="AD169" s="151">
        <v>33</v>
      </c>
      <c r="AE169" s="151">
        <v>2</v>
      </c>
      <c r="AF169" s="154" t="s">
        <v>1959</v>
      </c>
      <c r="AG169" s="154" t="s">
        <v>1960</v>
      </c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  <c r="BV169" s="138"/>
      <c r="BW169" s="138"/>
      <c r="BX169" s="138"/>
      <c r="BY169" s="138"/>
      <c r="BZ169" s="138"/>
      <c r="CA169" s="138"/>
      <c r="CB169" s="138"/>
      <c r="CC169" s="138"/>
      <c r="CD169" s="138"/>
      <c r="CE169" s="138"/>
      <c r="CF169" s="138"/>
      <c r="CG169" s="138"/>
      <c r="CH169" s="138"/>
      <c r="CI169" s="138"/>
      <c r="CJ169" s="138"/>
      <c r="CK169" s="138"/>
      <c r="CL169" s="138"/>
      <c r="CM169" s="138"/>
      <c r="CN169" s="138"/>
      <c r="CO169" s="138"/>
      <c r="CP169" s="138"/>
      <c r="CQ169" s="138"/>
      <c r="CR169" s="138"/>
      <c r="CS169" s="138"/>
      <c r="CT169" s="138"/>
      <c r="CU169" s="138"/>
      <c r="CV169" s="138"/>
      <c r="CW169" s="138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</row>
    <row r="170" spans="1:184" x14ac:dyDescent="0.2">
      <c r="A170" s="130">
        <f t="shared" si="3"/>
        <v>3581</v>
      </c>
      <c r="B170" s="140" t="s">
        <v>2479</v>
      </c>
      <c r="C170" s="146">
        <v>49</v>
      </c>
      <c r="D170" s="147">
        <v>26</v>
      </c>
      <c r="E170" s="148">
        <v>0.39</v>
      </c>
      <c r="F170" s="146">
        <v>48</v>
      </c>
      <c r="G170" s="146">
        <v>1</v>
      </c>
      <c r="H170" s="149" t="s">
        <v>1618</v>
      </c>
      <c r="I170" s="149" t="s">
        <v>1619</v>
      </c>
      <c r="J170" s="147">
        <v>7.4000000953674316</v>
      </c>
      <c r="K170" s="148">
        <v>0.39</v>
      </c>
      <c r="L170" s="146">
        <v>49</v>
      </c>
      <c r="N170" s="149" t="s">
        <v>1545</v>
      </c>
      <c r="P170" s="147">
        <v>5.4000000953674316</v>
      </c>
      <c r="Q170" s="148">
        <v>0.36</v>
      </c>
      <c r="R170" s="146">
        <v>47</v>
      </c>
      <c r="S170" s="146">
        <v>2</v>
      </c>
      <c r="T170" s="149" t="s">
        <v>1912</v>
      </c>
      <c r="U170" s="149" t="s">
        <v>1913</v>
      </c>
      <c r="V170" s="147">
        <v>2.2000000476837158</v>
      </c>
      <c r="W170" s="148">
        <v>0.27</v>
      </c>
      <c r="X170" s="146">
        <v>48</v>
      </c>
      <c r="Y170" s="146">
        <v>1</v>
      </c>
      <c r="Z170" s="149" t="s">
        <v>1618</v>
      </c>
      <c r="AA170" s="149" t="s">
        <v>1619</v>
      </c>
      <c r="AB170" s="147">
        <v>11</v>
      </c>
      <c r="AC170" s="148">
        <v>0.46</v>
      </c>
      <c r="AD170" s="146">
        <v>45</v>
      </c>
      <c r="AE170" s="146">
        <v>4</v>
      </c>
      <c r="AF170" s="149" t="s">
        <v>2124</v>
      </c>
      <c r="AG170" s="149" t="s">
        <v>2125</v>
      </c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  <c r="BV170" s="138"/>
      <c r="BW170" s="138"/>
      <c r="BX170" s="138"/>
      <c r="BY170" s="138"/>
      <c r="BZ170" s="138"/>
      <c r="CA170" s="138"/>
      <c r="CB170" s="138"/>
      <c r="CC170" s="138"/>
      <c r="CD170" s="138"/>
      <c r="CE170" s="138"/>
      <c r="CF170" s="138"/>
      <c r="CG170" s="138"/>
      <c r="CH170" s="138"/>
      <c r="CI170" s="138"/>
      <c r="CJ170" s="138"/>
      <c r="CK170" s="138"/>
      <c r="CL170" s="138"/>
      <c r="CM170" s="138"/>
      <c r="CN170" s="138"/>
      <c r="CO170" s="138"/>
      <c r="CP170" s="138"/>
      <c r="CQ170" s="138"/>
      <c r="CR170" s="138"/>
      <c r="CS170" s="138"/>
      <c r="CT170" s="138"/>
      <c r="CU170" s="138"/>
      <c r="CV170" s="138"/>
      <c r="CW170" s="138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</row>
    <row r="171" spans="1:184" x14ac:dyDescent="0.2">
      <c r="A171" s="130">
        <f t="shared" si="3"/>
        <v>3610</v>
      </c>
      <c r="B171" s="150" t="s">
        <v>3976</v>
      </c>
      <c r="C171" s="151">
        <v>161</v>
      </c>
      <c r="D171" s="152">
        <v>31.299999237060547</v>
      </c>
      <c r="E171" s="153">
        <v>0.47</v>
      </c>
      <c r="F171" s="151">
        <v>158</v>
      </c>
      <c r="G171" s="151">
        <v>3</v>
      </c>
      <c r="H171" s="154" t="s">
        <v>2732</v>
      </c>
      <c r="I171" s="154" t="s">
        <v>2733</v>
      </c>
      <c r="J171" s="152">
        <v>8.3999996185302734</v>
      </c>
      <c r="K171" s="153">
        <v>0.44</v>
      </c>
      <c r="L171" s="151">
        <v>157</v>
      </c>
      <c r="M171" s="151">
        <v>4</v>
      </c>
      <c r="N171" s="154" t="s">
        <v>3977</v>
      </c>
      <c r="O171" s="154" t="s">
        <v>3978</v>
      </c>
      <c r="P171" s="152">
        <v>7.4000000953674316</v>
      </c>
      <c r="Q171" s="153">
        <v>0.49</v>
      </c>
      <c r="R171" s="151">
        <v>145</v>
      </c>
      <c r="S171" s="151">
        <v>16</v>
      </c>
      <c r="T171" s="154" t="s">
        <v>3979</v>
      </c>
      <c r="U171" s="154" t="s">
        <v>3980</v>
      </c>
      <c r="V171" s="152">
        <v>3</v>
      </c>
      <c r="W171" s="153">
        <v>0.38</v>
      </c>
      <c r="X171" s="151">
        <v>153</v>
      </c>
      <c r="Y171" s="151">
        <v>8</v>
      </c>
      <c r="Z171" s="154" t="s">
        <v>3981</v>
      </c>
      <c r="AA171" s="154" t="s">
        <v>3982</v>
      </c>
      <c r="AB171" s="152">
        <v>12.399999618530273</v>
      </c>
      <c r="AC171" s="153">
        <v>0.52</v>
      </c>
      <c r="AD171" s="151">
        <v>134</v>
      </c>
      <c r="AE171" s="151">
        <v>27</v>
      </c>
      <c r="AF171" s="154" t="s">
        <v>3983</v>
      </c>
      <c r="AG171" s="154" t="s">
        <v>3984</v>
      </c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  <c r="CD171" s="138"/>
      <c r="CE171" s="138"/>
      <c r="CF171" s="138"/>
      <c r="CG171" s="138"/>
      <c r="CH171" s="138"/>
      <c r="CI171" s="138"/>
      <c r="CJ171" s="138"/>
      <c r="CK171" s="138"/>
      <c r="CL171" s="138"/>
      <c r="CM171" s="138"/>
      <c r="CN171" s="138"/>
      <c r="CO171" s="138"/>
      <c r="CP171" s="138"/>
      <c r="CQ171" s="138"/>
      <c r="CR171" s="138"/>
      <c r="CS171" s="138"/>
      <c r="CT171" s="138"/>
      <c r="CU171" s="138"/>
      <c r="CV171" s="138"/>
      <c r="CW171" s="138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</row>
    <row r="172" spans="1:184" x14ac:dyDescent="0.2">
      <c r="A172" s="130">
        <f t="shared" si="3"/>
        <v>3621</v>
      </c>
      <c r="B172" s="140" t="s">
        <v>2480</v>
      </c>
      <c r="C172" s="146">
        <v>131</v>
      </c>
      <c r="D172" s="147">
        <v>27.600000381469727</v>
      </c>
      <c r="E172" s="148">
        <v>0.42</v>
      </c>
      <c r="F172" s="146">
        <v>131</v>
      </c>
      <c r="H172" s="149" t="s">
        <v>1545</v>
      </c>
      <c r="J172" s="147">
        <v>7.5999999046325684</v>
      </c>
      <c r="K172" s="148">
        <v>0.4</v>
      </c>
      <c r="L172" s="146">
        <v>131</v>
      </c>
      <c r="N172" s="149" t="s">
        <v>1545</v>
      </c>
      <c r="P172" s="147">
        <v>6.4000000953674316</v>
      </c>
      <c r="Q172" s="148">
        <v>0.43</v>
      </c>
      <c r="R172" s="146">
        <v>124</v>
      </c>
      <c r="S172" s="146">
        <v>7</v>
      </c>
      <c r="T172" s="149" t="s">
        <v>3985</v>
      </c>
      <c r="U172" s="149" t="s">
        <v>3986</v>
      </c>
      <c r="V172" s="147">
        <v>2.4000000953674316</v>
      </c>
      <c r="W172" s="148">
        <v>0.31</v>
      </c>
      <c r="X172" s="146">
        <v>129</v>
      </c>
      <c r="Y172" s="146">
        <v>2</v>
      </c>
      <c r="Z172" s="149" t="s">
        <v>3987</v>
      </c>
      <c r="AA172" s="149" t="s">
        <v>3988</v>
      </c>
      <c r="AB172" s="147">
        <v>11.199999809265137</v>
      </c>
      <c r="AC172" s="148">
        <v>0.47</v>
      </c>
      <c r="AD172" s="146">
        <v>125</v>
      </c>
      <c r="AE172" s="146">
        <v>6</v>
      </c>
      <c r="AF172" s="149" t="s">
        <v>2104</v>
      </c>
      <c r="AG172" s="149" t="s">
        <v>2105</v>
      </c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  <c r="BV172" s="138"/>
      <c r="BW172" s="138"/>
      <c r="BX172" s="138"/>
      <c r="BY172" s="138"/>
      <c r="BZ172" s="138"/>
      <c r="CA172" s="138"/>
      <c r="CB172" s="138"/>
      <c r="CC172" s="138"/>
      <c r="CD172" s="138"/>
      <c r="CE172" s="138"/>
      <c r="CF172" s="138"/>
      <c r="CG172" s="138"/>
      <c r="CH172" s="138"/>
      <c r="CI172" s="138"/>
      <c r="CJ172" s="138"/>
      <c r="CK172" s="138"/>
      <c r="CL172" s="138"/>
      <c r="CM172" s="138"/>
      <c r="CN172" s="138"/>
      <c r="CO172" s="138"/>
      <c r="CP172" s="138"/>
      <c r="CQ172" s="138"/>
      <c r="CR172" s="138"/>
      <c r="CS172" s="138"/>
      <c r="CT172" s="138"/>
      <c r="CU172" s="138"/>
      <c r="CV172" s="138"/>
      <c r="CW172" s="138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</row>
    <row r="173" spans="1:184" x14ac:dyDescent="0.2">
      <c r="A173" s="130">
        <f t="shared" si="3"/>
        <v>3661</v>
      </c>
      <c r="B173" s="150" t="s">
        <v>2483</v>
      </c>
      <c r="C173" s="151">
        <v>75</v>
      </c>
      <c r="D173" s="152">
        <v>27.299999237060547</v>
      </c>
      <c r="E173" s="153">
        <v>0.41</v>
      </c>
      <c r="F173" s="151">
        <v>73</v>
      </c>
      <c r="G173" s="151">
        <v>2</v>
      </c>
      <c r="H173" s="154" t="s">
        <v>3663</v>
      </c>
      <c r="I173" s="154" t="s">
        <v>3664</v>
      </c>
      <c r="J173" s="152">
        <v>7.5999999046325684</v>
      </c>
      <c r="K173" s="153">
        <v>0.4</v>
      </c>
      <c r="L173" s="151">
        <v>75</v>
      </c>
      <c r="N173" s="154" t="s">
        <v>1545</v>
      </c>
      <c r="P173" s="152">
        <v>5.8000001907348633</v>
      </c>
      <c r="Q173" s="153">
        <v>0.39</v>
      </c>
      <c r="R173" s="151">
        <v>72</v>
      </c>
      <c r="S173" s="151">
        <v>3</v>
      </c>
      <c r="T173" s="154" t="s">
        <v>2506</v>
      </c>
      <c r="U173" s="154" t="s">
        <v>2507</v>
      </c>
      <c r="V173" s="152">
        <v>2.9000000953674316</v>
      </c>
      <c r="W173" s="153">
        <v>0.37</v>
      </c>
      <c r="X173" s="151">
        <v>71</v>
      </c>
      <c r="Y173" s="151">
        <v>4</v>
      </c>
      <c r="Z173" s="154" t="s">
        <v>2663</v>
      </c>
      <c r="AA173" s="154" t="s">
        <v>2664</v>
      </c>
      <c r="AB173" s="152">
        <v>11</v>
      </c>
      <c r="AC173" s="153">
        <v>0.46</v>
      </c>
      <c r="AD173" s="151">
        <v>69</v>
      </c>
      <c r="AE173" s="151">
        <v>6</v>
      </c>
      <c r="AF173" s="154" t="s">
        <v>3539</v>
      </c>
      <c r="AG173" s="154" t="s">
        <v>3540</v>
      </c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8"/>
      <c r="CL173" s="138"/>
      <c r="CM173" s="138"/>
      <c r="CN173" s="138"/>
      <c r="CO173" s="138"/>
      <c r="CP173" s="138"/>
      <c r="CQ173" s="138"/>
      <c r="CR173" s="138"/>
      <c r="CS173" s="138"/>
      <c r="CT173" s="138"/>
      <c r="CU173" s="138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</row>
    <row r="174" spans="1:184" x14ac:dyDescent="0.2">
      <c r="A174" s="130">
        <f t="shared" si="3"/>
        <v>3701</v>
      </c>
      <c r="B174" s="140" t="s">
        <v>2486</v>
      </c>
      <c r="C174" s="146">
        <v>104</v>
      </c>
      <c r="D174" s="147">
        <v>30.200000762939453</v>
      </c>
      <c r="E174" s="148">
        <v>0.46</v>
      </c>
      <c r="F174" s="146">
        <v>103</v>
      </c>
      <c r="G174" s="146">
        <v>1</v>
      </c>
      <c r="H174" s="149" t="s">
        <v>1793</v>
      </c>
      <c r="I174" s="149" t="s">
        <v>1794</v>
      </c>
      <c r="J174" s="147">
        <v>8.3999996185302734</v>
      </c>
      <c r="K174" s="148">
        <v>0.44</v>
      </c>
      <c r="L174" s="146">
        <v>104</v>
      </c>
      <c r="N174" s="149" t="s">
        <v>1545</v>
      </c>
      <c r="P174" s="147">
        <v>6.4000000953674316</v>
      </c>
      <c r="Q174" s="148">
        <v>0.42</v>
      </c>
      <c r="R174" s="146">
        <v>100</v>
      </c>
      <c r="S174" s="146">
        <v>4</v>
      </c>
      <c r="T174" s="149" t="s">
        <v>1791</v>
      </c>
      <c r="U174" s="149" t="s">
        <v>1792</v>
      </c>
      <c r="V174" s="147">
        <v>2.9000000953674316</v>
      </c>
      <c r="W174" s="148">
        <v>0.36</v>
      </c>
      <c r="X174" s="146">
        <v>99</v>
      </c>
      <c r="Y174" s="146">
        <v>5</v>
      </c>
      <c r="Z174" s="149" t="s">
        <v>3429</v>
      </c>
      <c r="AA174" s="149" t="s">
        <v>3430</v>
      </c>
      <c r="AB174" s="147">
        <v>12.5</v>
      </c>
      <c r="AC174" s="148">
        <v>0.52</v>
      </c>
      <c r="AD174" s="146">
        <v>87</v>
      </c>
      <c r="AE174" s="146">
        <v>17</v>
      </c>
      <c r="AF174" s="149" t="s">
        <v>3989</v>
      </c>
      <c r="AG174" s="149" t="s">
        <v>3990</v>
      </c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8"/>
      <c r="CL174" s="138"/>
      <c r="CM174" s="138"/>
      <c r="CN174" s="138"/>
      <c r="CO174" s="138"/>
      <c r="CP174" s="138"/>
      <c r="CQ174" s="138"/>
      <c r="CR174" s="138"/>
      <c r="CS174" s="138"/>
      <c r="CT174" s="138"/>
      <c r="CU174" s="138"/>
      <c r="CV174" s="138"/>
      <c r="CW174" s="138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</row>
    <row r="175" spans="1:184" x14ac:dyDescent="0.2">
      <c r="A175" s="130">
        <f t="shared" si="3"/>
        <v>3741</v>
      </c>
      <c r="B175" s="150" t="s">
        <v>2495</v>
      </c>
      <c r="C175" s="151">
        <v>151</v>
      </c>
      <c r="D175" s="152">
        <v>38.700000762939453</v>
      </c>
      <c r="E175" s="153">
        <v>0.59</v>
      </c>
      <c r="F175" s="151">
        <v>130</v>
      </c>
      <c r="G175" s="151">
        <v>21</v>
      </c>
      <c r="H175" s="154" t="s">
        <v>3991</v>
      </c>
      <c r="I175" s="154" t="s">
        <v>3992</v>
      </c>
      <c r="J175" s="152">
        <v>10.199999809265137</v>
      </c>
      <c r="K175" s="153">
        <v>0.54</v>
      </c>
      <c r="L175" s="151">
        <v>136</v>
      </c>
      <c r="M175" s="151">
        <v>15</v>
      </c>
      <c r="N175" s="154" t="s">
        <v>3993</v>
      </c>
      <c r="O175" s="154" t="s">
        <v>3994</v>
      </c>
      <c r="P175" s="152">
        <v>8.8999996185302734</v>
      </c>
      <c r="Q175" s="153">
        <v>0.59</v>
      </c>
      <c r="R175" s="151">
        <v>113</v>
      </c>
      <c r="S175" s="151">
        <v>38</v>
      </c>
      <c r="T175" s="154" t="s">
        <v>3995</v>
      </c>
      <c r="U175" s="154" t="s">
        <v>3996</v>
      </c>
      <c r="V175" s="152">
        <v>4</v>
      </c>
      <c r="W175" s="153">
        <v>0.51</v>
      </c>
      <c r="X175" s="151">
        <v>123</v>
      </c>
      <c r="Y175" s="151">
        <v>28</v>
      </c>
      <c r="Z175" s="154" t="s">
        <v>3997</v>
      </c>
      <c r="AA175" s="154" t="s">
        <v>3998</v>
      </c>
      <c r="AB175" s="152">
        <v>15.600000381469727</v>
      </c>
      <c r="AC175" s="153">
        <v>0.65</v>
      </c>
      <c r="AD175" s="151">
        <v>82</v>
      </c>
      <c r="AE175" s="151">
        <v>69</v>
      </c>
      <c r="AF175" s="154" t="s">
        <v>3999</v>
      </c>
      <c r="AG175" s="154" t="s">
        <v>4000</v>
      </c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</row>
    <row r="176" spans="1:184" x14ac:dyDescent="0.2">
      <c r="A176" s="130">
        <f t="shared" si="3"/>
        <v>3781</v>
      </c>
      <c r="B176" s="140" t="s">
        <v>2502</v>
      </c>
      <c r="C176" s="146">
        <v>45</v>
      </c>
      <c r="D176" s="147">
        <v>29.600000381469727</v>
      </c>
      <c r="E176" s="148">
        <v>0.45</v>
      </c>
      <c r="F176" s="146">
        <v>42</v>
      </c>
      <c r="G176" s="146">
        <v>3</v>
      </c>
      <c r="H176" s="149" t="s">
        <v>1950</v>
      </c>
      <c r="I176" s="149" t="s">
        <v>1951</v>
      </c>
      <c r="J176" s="147">
        <v>8.3999996185302734</v>
      </c>
      <c r="K176" s="148">
        <v>0.44</v>
      </c>
      <c r="L176" s="146">
        <v>45</v>
      </c>
      <c r="N176" s="149" t="s">
        <v>1545</v>
      </c>
      <c r="P176" s="147">
        <v>6</v>
      </c>
      <c r="Q176" s="148">
        <v>0.4</v>
      </c>
      <c r="R176" s="146">
        <v>41</v>
      </c>
      <c r="S176" s="146">
        <v>4</v>
      </c>
      <c r="T176" s="149" t="s">
        <v>2069</v>
      </c>
      <c r="U176" s="149" t="s">
        <v>2070</v>
      </c>
      <c r="V176" s="147">
        <v>3</v>
      </c>
      <c r="W176" s="148">
        <v>0.37</v>
      </c>
      <c r="X176" s="146">
        <v>40</v>
      </c>
      <c r="Y176" s="146">
        <v>5</v>
      </c>
      <c r="Z176" s="149" t="s">
        <v>2241</v>
      </c>
      <c r="AA176" s="149" t="s">
        <v>2242</v>
      </c>
      <c r="AB176" s="147">
        <v>12.300000190734863</v>
      </c>
      <c r="AC176" s="148">
        <v>0.51</v>
      </c>
      <c r="AD176" s="146">
        <v>38</v>
      </c>
      <c r="AE176" s="146">
        <v>7</v>
      </c>
      <c r="AF176" s="149" t="s">
        <v>4001</v>
      </c>
      <c r="AG176" s="149" t="s">
        <v>4002</v>
      </c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  <c r="BV176" s="138"/>
      <c r="BW176" s="138"/>
      <c r="BX176" s="138"/>
      <c r="BY176" s="138"/>
      <c r="BZ176" s="138"/>
      <c r="CA176" s="138"/>
      <c r="CB176" s="138"/>
      <c r="CC176" s="138"/>
      <c r="CD176" s="138"/>
      <c r="CE176" s="138"/>
      <c r="CF176" s="138"/>
      <c r="CG176" s="138"/>
      <c r="CH176" s="138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138"/>
      <c r="CS176" s="138"/>
      <c r="CT176" s="138"/>
      <c r="CU176" s="138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</row>
    <row r="177" spans="1:184" x14ac:dyDescent="0.2">
      <c r="A177" s="130">
        <f t="shared" si="3"/>
        <v>3821</v>
      </c>
      <c r="B177" s="150" t="s">
        <v>2503</v>
      </c>
      <c r="C177" s="151">
        <v>33</v>
      </c>
      <c r="D177" s="152">
        <v>28.399999618530273</v>
      </c>
      <c r="E177" s="153">
        <v>0.43</v>
      </c>
      <c r="F177" s="151">
        <v>33</v>
      </c>
      <c r="H177" s="154" t="s">
        <v>1545</v>
      </c>
      <c r="J177" s="152">
        <v>7.6999998092651367</v>
      </c>
      <c r="K177" s="153">
        <v>0.4</v>
      </c>
      <c r="L177" s="151">
        <v>32</v>
      </c>
      <c r="M177" s="151">
        <v>1</v>
      </c>
      <c r="N177" s="154" t="s">
        <v>3264</v>
      </c>
      <c r="O177" s="154" t="s">
        <v>3265</v>
      </c>
      <c r="P177" s="152">
        <v>6.9000000953674316</v>
      </c>
      <c r="Q177" s="153">
        <v>0.46</v>
      </c>
      <c r="R177" s="151">
        <v>30</v>
      </c>
      <c r="S177" s="151">
        <v>3</v>
      </c>
      <c r="T177" s="154" t="s">
        <v>1665</v>
      </c>
      <c r="U177" s="154" t="s">
        <v>1666</v>
      </c>
      <c r="V177" s="152">
        <v>2.7000000476837158</v>
      </c>
      <c r="W177" s="153">
        <v>0.34</v>
      </c>
      <c r="X177" s="151">
        <v>30</v>
      </c>
      <c r="Y177" s="151">
        <v>3</v>
      </c>
      <c r="Z177" s="154" t="s">
        <v>1665</v>
      </c>
      <c r="AA177" s="154" t="s">
        <v>1666</v>
      </c>
      <c r="AB177" s="152">
        <v>11.199999809265137</v>
      </c>
      <c r="AC177" s="153">
        <v>0.47</v>
      </c>
      <c r="AD177" s="151">
        <v>30</v>
      </c>
      <c r="AE177" s="151">
        <v>3</v>
      </c>
      <c r="AF177" s="154" t="s">
        <v>1665</v>
      </c>
      <c r="AG177" s="154" t="s">
        <v>1666</v>
      </c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</row>
    <row r="178" spans="1:184" x14ac:dyDescent="0.2">
      <c r="A178" s="130">
        <f t="shared" si="3"/>
        <v>3861</v>
      </c>
      <c r="B178" s="140" t="s">
        <v>2508</v>
      </c>
      <c r="C178" s="146">
        <v>47</v>
      </c>
      <c r="D178" s="147">
        <v>28.100000381469727</v>
      </c>
      <c r="E178" s="148">
        <v>0.43</v>
      </c>
      <c r="F178" s="146">
        <v>47</v>
      </c>
      <c r="H178" s="149" t="s">
        <v>1545</v>
      </c>
      <c r="J178" s="147">
        <v>7.5999999046325684</v>
      </c>
      <c r="K178" s="148">
        <v>0.4</v>
      </c>
      <c r="L178" s="146">
        <v>47</v>
      </c>
      <c r="N178" s="149" t="s">
        <v>1545</v>
      </c>
      <c r="P178" s="147">
        <v>6.5999999046325684</v>
      </c>
      <c r="Q178" s="148">
        <v>0.44</v>
      </c>
      <c r="R178" s="146">
        <v>43</v>
      </c>
      <c r="S178" s="146">
        <v>4</v>
      </c>
      <c r="T178" s="149" t="s">
        <v>2714</v>
      </c>
      <c r="U178" s="149" t="s">
        <v>2715</v>
      </c>
      <c r="V178" s="147">
        <v>2.7000000476837158</v>
      </c>
      <c r="W178" s="148">
        <v>0.35</v>
      </c>
      <c r="X178" s="146">
        <v>44</v>
      </c>
      <c r="Y178" s="146">
        <v>3</v>
      </c>
      <c r="Z178" s="149" t="s">
        <v>2511</v>
      </c>
      <c r="AA178" s="149" t="s">
        <v>2512</v>
      </c>
      <c r="AB178" s="147">
        <v>11.199999809265137</v>
      </c>
      <c r="AC178" s="148">
        <v>0.47</v>
      </c>
      <c r="AD178" s="146">
        <v>42</v>
      </c>
      <c r="AE178" s="146">
        <v>5</v>
      </c>
      <c r="AF178" s="149" t="s">
        <v>3226</v>
      </c>
      <c r="AG178" s="149" t="s">
        <v>3227</v>
      </c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  <c r="BV178" s="138"/>
      <c r="BW178" s="138"/>
      <c r="BX178" s="138"/>
      <c r="BY178" s="138"/>
      <c r="BZ178" s="138"/>
      <c r="CA178" s="138"/>
      <c r="CB178" s="138"/>
      <c r="CC178" s="138"/>
      <c r="CD178" s="138"/>
      <c r="CE178" s="138"/>
      <c r="CF178" s="138"/>
      <c r="CG178" s="138"/>
      <c r="CH178" s="138"/>
      <c r="CI178" s="138"/>
      <c r="CJ178" s="138"/>
      <c r="CK178" s="138"/>
      <c r="CL178" s="138"/>
      <c r="CM178" s="138"/>
      <c r="CN178" s="138"/>
      <c r="CO178" s="138"/>
      <c r="CP178" s="138"/>
      <c r="CQ178" s="138"/>
      <c r="CR178" s="138"/>
      <c r="CS178" s="138"/>
      <c r="CT178" s="138"/>
      <c r="CU178" s="138"/>
      <c r="CV178" s="138"/>
      <c r="CW178" s="138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</row>
    <row r="179" spans="1:184" x14ac:dyDescent="0.2">
      <c r="A179" s="130">
        <f t="shared" si="3"/>
        <v>3901</v>
      </c>
      <c r="B179" s="150" t="s">
        <v>2515</v>
      </c>
      <c r="C179" s="151">
        <v>104</v>
      </c>
      <c r="D179" s="152">
        <v>28.5</v>
      </c>
      <c r="E179" s="153">
        <v>0.43</v>
      </c>
      <c r="F179" s="151">
        <v>100</v>
      </c>
      <c r="G179" s="151">
        <v>4</v>
      </c>
      <c r="H179" s="154" t="s">
        <v>1791</v>
      </c>
      <c r="I179" s="154" t="s">
        <v>1792</v>
      </c>
      <c r="J179" s="152">
        <v>7.8000001907348633</v>
      </c>
      <c r="K179" s="153">
        <v>0.41</v>
      </c>
      <c r="L179" s="151">
        <v>101</v>
      </c>
      <c r="M179" s="151">
        <v>3</v>
      </c>
      <c r="N179" s="154" t="s">
        <v>4003</v>
      </c>
      <c r="O179" s="154" t="s">
        <v>4004</v>
      </c>
      <c r="P179" s="152">
        <v>6.5</v>
      </c>
      <c r="Q179" s="153">
        <v>0.43</v>
      </c>
      <c r="R179" s="151">
        <v>96</v>
      </c>
      <c r="S179" s="151">
        <v>8</v>
      </c>
      <c r="T179" s="154" t="s">
        <v>1602</v>
      </c>
      <c r="U179" s="154" t="s">
        <v>1603</v>
      </c>
      <c r="V179" s="152">
        <v>2.5999999046325684</v>
      </c>
      <c r="W179" s="153">
        <v>0.33</v>
      </c>
      <c r="X179" s="151">
        <v>103</v>
      </c>
      <c r="Y179" s="151">
        <v>1</v>
      </c>
      <c r="Z179" s="154" t="s">
        <v>1793</v>
      </c>
      <c r="AA179" s="154" t="s">
        <v>1794</v>
      </c>
      <c r="AB179" s="152">
        <v>11.600000381469727</v>
      </c>
      <c r="AC179" s="153">
        <v>0.48</v>
      </c>
      <c r="AD179" s="151">
        <v>84</v>
      </c>
      <c r="AE179" s="151">
        <v>20</v>
      </c>
      <c r="AF179" s="154" t="s">
        <v>4005</v>
      </c>
      <c r="AG179" s="154" t="s">
        <v>4006</v>
      </c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  <c r="BV179" s="138"/>
      <c r="BW179" s="138"/>
      <c r="BX179" s="138"/>
      <c r="BY179" s="138"/>
      <c r="BZ179" s="138"/>
      <c r="CA179" s="138"/>
      <c r="CB179" s="138"/>
      <c r="CC179" s="138"/>
      <c r="CD179" s="138"/>
      <c r="CE179" s="138"/>
      <c r="CF179" s="138"/>
      <c r="CG179" s="138"/>
      <c r="CH179" s="138"/>
      <c r="CI179" s="138"/>
      <c r="CJ179" s="138"/>
      <c r="CK179" s="138"/>
      <c r="CL179" s="138"/>
      <c r="CM179" s="138"/>
      <c r="CN179" s="138"/>
      <c r="CO179" s="138"/>
      <c r="CP179" s="138"/>
      <c r="CQ179" s="138"/>
      <c r="CR179" s="138"/>
      <c r="CS179" s="138"/>
      <c r="CT179" s="138"/>
      <c r="CU179" s="138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</row>
    <row r="180" spans="1:184" x14ac:dyDescent="0.2">
      <c r="A180" s="130">
        <f t="shared" si="3"/>
        <v>3941</v>
      </c>
      <c r="B180" s="140" t="s">
        <v>2524</v>
      </c>
      <c r="C180" s="146">
        <v>72</v>
      </c>
      <c r="D180" s="147">
        <v>26.899999618530273</v>
      </c>
      <c r="E180" s="148">
        <v>0.41</v>
      </c>
      <c r="F180" s="146">
        <v>71</v>
      </c>
      <c r="G180" s="146">
        <v>1</v>
      </c>
      <c r="H180" s="149" t="s">
        <v>1773</v>
      </c>
      <c r="I180" s="149" t="s">
        <v>1774</v>
      </c>
      <c r="J180" s="147">
        <v>7.5</v>
      </c>
      <c r="K180" s="148">
        <v>0.39</v>
      </c>
      <c r="L180" s="146">
        <v>71</v>
      </c>
      <c r="M180" s="146">
        <v>1</v>
      </c>
      <c r="N180" s="149" t="s">
        <v>1773</v>
      </c>
      <c r="O180" s="149" t="s">
        <v>1774</v>
      </c>
      <c r="P180" s="147">
        <v>6.0999999046325684</v>
      </c>
      <c r="Q180" s="148">
        <v>0.4</v>
      </c>
      <c r="R180" s="146">
        <v>68</v>
      </c>
      <c r="S180" s="146">
        <v>4</v>
      </c>
      <c r="T180" s="149" t="s">
        <v>1649</v>
      </c>
      <c r="U180" s="149" t="s">
        <v>1650</v>
      </c>
      <c r="V180" s="147">
        <v>2.5999999046325684</v>
      </c>
      <c r="W180" s="148">
        <v>0.32</v>
      </c>
      <c r="X180" s="146">
        <v>70</v>
      </c>
      <c r="Y180" s="146">
        <v>2</v>
      </c>
      <c r="Z180" s="149" t="s">
        <v>1771</v>
      </c>
      <c r="AA180" s="149" t="s">
        <v>1772</v>
      </c>
      <c r="AB180" s="147">
        <v>10.800000190734863</v>
      </c>
      <c r="AC180" s="148">
        <v>0.45</v>
      </c>
      <c r="AD180" s="146">
        <v>68</v>
      </c>
      <c r="AE180" s="146">
        <v>4</v>
      </c>
      <c r="AF180" s="149" t="s">
        <v>1649</v>
      </c>
      <c r="AG180" s="149" t="s">
        <v>1650</v>
      </c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  <c r="BV180" s="138"/>
      <c r="BW180" s="138"/>
      <c r="BX180" s="138"/>
      <c r="BY180" s="138"/>
      <c r="BZ180" s="138"/>
      <c r="CA180" s="138"/>
      <c r="CB180" s="138"/>
      <c r="CC180" s="138"/>
      <c r="CD180" s="138"/>
      <c r="CE180" s="138"/>
      <c r="CF180" s="138"/>
      <c r="CG180" s="138"/>
      <c r="CH180" s="138"/>
      <c r="CI180" s="138"/>
      <c r="CJ180" s="138"/>
      <c r="CK180" s="138"/>
      <c r="CL180" s="138"/>
      <c r="CM180" s="138"/>
      <c r="CN180" s="138"/>
      <c r="CO180" s="138"/>
      <c r="CP180" s="138"/>
      <c r="CQ180" s="138"/>
      <c r="CR180" s="138"/>
      <c r="CS180" s="138"/>
      <c r="CT180" s="138"/>
      <c r="CU180" s="138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</row>
    <row r="181" spans="1:184" x14ac:dyDescent="0.2">
      <c r="A181" s="130">
        <f t="shared" si="3"/>
        <v>3981</v>
      </c>
      <c r="B181" s="150" t="s">
        <v>2525</v>
      </c>
      <c r="C181" s="151">
        <v>81</v>
      </c>
      <c r="D181" s="152">
        <v>31</v>
      </c>
      <c r="E181" s="153">
        <v>0.47</v>
      </c>
      <c r="F181" s="151">
        <v>78</v>
      </c>
      <c r="G181" s="151">
        <v>3</v>
      </c>
      <c r="H181" s="154" t="s">
        <v>1719</v>
      </c>
      <c r="I181" s="154" t="s">
        <v>1720</v>
      </c>
      <c r="J181" s="152">
        <v>8.1999998092651367</v>
      </c>
      <c r="K181" s="153">
        <v>0.43</v>
      </c>
      <c r="L181" s="151">
        <v>77</v>
      </c>
      <c r="M181" s="151">
        <v>4</v>
      </c>
      <c r="N181" s="154" t="s">
        <v>1975</v>
      </c>
      <c r="O181" s="154" t="s">
        <v>1976</v>
      </c>
      <c r="P181" s="152">
        <v>7.0999999046325684</v>
      </c>
      <c r="Q181" s="153">
        <v>0.48</v>
      </c>
      <c r="R181" s="151">
        <v>68</v>
      </c>
      <c r="S181" s="151">
        <v>13</v>
      </c>
      <c r="T181" s="154" t="s">
        <v>4007</v>
      </c>
      <c r="U181" s="154" t="s">
        <v>4008</v>
      </c>
      <c r="V181" s="152">
        <v>3</v>
      </c>
      <c r="W181" s="153">
        <v>0.38</v>
      </c>
      <c r="X181" s="151">
        <v>75</v>
      </c>
      <c r="Y181" s="151">
        <v>6</v>
      </c>
      <c r="Z181" s="154" t="s">
        <v>1647</v>
      </c>
      <c r="AA181" s="154" t="s">
        <v>1648</v>
      </c>
      <c r="AB181" s="152">
        <v>12.600000381469727</v>
      </c>
      <c r="AC181" s="153">
        <v>0.53</v>
      </c>
      <c r="AD181" s="151">
        <v>65</v>
      </c>
      <c r="AE181" s="151">
        <v>16</v>
      </c>
      <c r="AF181" s="154" t="s">
        <v>4009</v>
      </c>
      <c r="AG181" s="154" t="s">
        <v>4010</v>
      </c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138"/>
      <c r="CP181" s="138"/>
      <c r="CQ181" s="138"/>
      <c r="CR181" s="138"/>
      <c r="CS181" s="138"/>
      <c r="CT181" s="138"/>
      <c r="CU181" s="138"/>
      <c r="CV181" s="138"/>
      <c r="CW181" s="138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</row>
    <row r="182" spans="1:184" x14ac:dyDescent="0.2">
      <c r="A182" s="130">
        <f t="shared" si="3"/>
        <v>4000</v>
      </c>
      <c r="B182" s="140" t="s">
        <v>2534</v>
      </c>
      <c r="C182" s="146">
        <v>46</v>
      </c>
      <c r="D182" s="147">
        <v>31.399999618530273</v>
      </c>
      <c r="E182" s="148">
        <v>0.48</v>
      </c>
      <c r="F182" s="146">
        <v>42</v>
      </c>
      <c r="G182" s="146">
        <v>4</v>
      </c>
      <c r="H182" s="149" t="s">
        <v>2193</v>
      </c>
      <c r="I182" s="149" t="s">
        <v>2194</v>
      </c>
      <c r="J182" s="147">
        <v>8.1000003814697266</v>
      </c>
      <c r="K182" s="148">
        <v>0.42</v>
      </c>
      <c r="L182" s="146">
        <v>44</v>
      </c>
      <c r="M182" s="146">
        <v>2</v>
      </c>
      <c r="N182" s="149" t="s">
        <v>2050</v>
      </c>
      <c r="O182" s="149" t="s">
        <v>2051</v>
      </c>
      <c r="P182" s="147">
        <v>7.3000001907348633</v>
      </c>
      <c r="Q182" s="148">
        <v>0.48</v>
      </c>
      <c r="R182" s="146">
        <v>41</v>
      </c>
      <c r="S182" s="146">
        <v>5</v>
      </c>
      <c r="T182" s="149" t="s">
        <v>2052</v>
      </c>
      <c r="U182" s="149" t="s">
        <v>2053</v>
      </c>
      <c r="V182" s="147">
        <v>3</v>
      </c>
      <c r="W182" s="148">
        <v>0.38</v>
      </c>
      <c r="X182" s="146">
        <v>41</v>
      </c>
      <c r="Y182" s="146">
        <v>5</v>
      </c>
      <c r="Z182" s="149" t="s">
        <v>2052</v>
      </c>
      <c r="AA182" s="149" t="s">
        <v>2053</v>
      </c>
      <c r="AB182" s="147">
        <v>13.100000381469727</v>
      </c>
      <c r="AC182" s="148">
        <v>0.55000000000000004</v>
      </c>
      <c r="AD182" s="146">
        <v>36</v>
      </c>
      <c r="AE182" s="146">
        <v>10</v>
      </c>
      <c r="AF182" s="149" t="s">
        <v>3026</v>
      </c>
      <c r="AG182" s="149" t="s">
        <v>3027</v>
      </c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138"/>
      <c r="BX182" s="138"/>
      <c r="BY182" s="138"/>
      <c r="BZ182" s="138"/>
      <c r="CA182" s="138"/>
      <c r="CB182" s="138"/>
      <c r="CC182" s="138"/>
      <c r="CD182" s="138"/>
      <c r="CE182" s="138"/>
      <c r="CF182" s="138"/>
      <c r="CG182" s="138"/>
      <c r="CH182" s="138"/>
      <c r="CI182" s="138"/>
      <c r="CJ182" s="138"/>
      <c r="CK182" s="138"/>
      <c r="CL182" s="138"/>
      <c r="CM182" s="138"/>
      <c r="CN182" s="138"/>
      <c r="CO182" s="138"/>
      <c r="CP182" s="138"/>
      <c r="CQ182" s="138"/>
      <c r="CR182" s="138"/>
      <c r="CS182" s="138"/>
      <c r="CT182" s="138"/>
      <c r="CU182" s="138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</row>
    <row r="183" spans="1:184" x14ac:dyDescent="0.2">
      <c r="A183" s="130">
        <f t="shared" si="3"/>
        <v>4001</v>
      </c>
      <c r="B183" s="150" t="s">
        <v>2539</v>
      </c>
      <c r="C183" s="151">
        <v>63</v>
      </c>
      <c r="D183" s="152">
        <v>31.200000762939453</v>
      </c>
      <c r="E183" s="153">
        <v>0.47</v>
      </c>
      <c r="F183" s="151">
        <v>59</v>
      </c>
      <c r="G183" s="151">
        <v>4</v>
      </c>
      <c r="H183" s="154" t="s">
        <v>1703</v>
      </c>
      <c r="I183" s="154" t="s">
        <v>1704</v>
      </c>
      <c r="J183" s="152">
        <v>8.3000001907348633</v>
      </c>
      <c r="K183" s="153">
        <v>0.44</v>
      </c>
      <c r="L183" s="151">
        <v>63</v>
      </c>
      <c r="N183" s="154" t="s">
        <v>1545</v>
      </c>
      <c r="P183" s="152">
        <v>7.3000001907348633</v>
      </c>
      <c r="Q183" s="153">
        <v>0.48</v>
      </c>
      <c r="R183" s="151">
        <v>54</v>
      </c>
      <c r="S183" s="151">
        <v>9</v>
      </c>
      <c r="T183" s="154" t="s">
        <v>1546</v>
      </c>
      <c r="U183" s="154" t="s">
        <v>1547</v>
      </c>
      <c r="V183" s="152">
        <v>3</v>
      </c>
      <c r="W183" s="153">
        <v>0.38</v>
      </c>
      <c r="X183" s="151">
        <v>55</v>
      </c>
      <c r="Y183" s="151">
        <v>8</v>
      </c>
      <c r="Z183" s="154" t="s">
        <v>4011</v>
      </c>
      <c r="AA183" s="154" t="s">
        <v>4012</v>
      </c>
      <c r="AB183" s="152">
        <v>12.699999809265137</v>
      </c>
      <c r="AC183" s="153">
        <v>0.53</v>
      </c>
      <c r="AD183" s="151">
        <v>53</v>
      </c>
      <c r="AE183" s="151">
        <v>10</v>
      </c>
      <c r="AF183" s="154" t="s">
        <v>4013</v>
      </c>
      <c r="AG183" s="154" t="s">
        <v>4014</v>
      </c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138"/>
      <c r="CP183" s="138"/>
      <c r="CQ183" s="138"/>
      <c r="CR183" s="138"/>
      <c r="CS183" s="138"/>
      <c r="CT183" s="138"/>
      <c r="CU183" s="138"/>
      <c r="CV183" s="138"/>
      <c r="CW183" s="138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</row>
    <row r="184" spans="1:184" x14ac:dyDescent="0.2">
      <c r="A184" s="130">
        <f t="shared" si="3"/>
        <v>4012</v>
      </c>
      <c r="B184" s="140" t="s">
        <v>4015</v>
      </c>
      <c r="C184" s="146">
        <v>69</v>
      </c>
      <c r="D184" s="147">
        <v>31.5</v>
      </c>
      <c r="E184" s="148">
        <v>0.48</v>
      </c>
      <c r="F184" s="146">
        <v>66</v>
      </c>
      <c r="G184" s="146">
        <v>3</v>
      </c>
      <c r="H184" s="149" t="s">
        <v>2050</v>
      </c>
      <c r="I184" s="149" t="s">
        <v>2051</v>
      </c>
      <c r="J184" s="147">
        <v>8.5</v>
      </c>
      <c r="K184" s="148">
        <v>0.45</v>
      </c>
      <c r="L184" s="146">
        <v>68</v>
      </c>
      <c r="M184" s="146">
        <v>1</v>
      </c>
      <c r="N184" s="149" t="s">
        <v>3641</v>
      </c>
      <c r="O184" s="149" t="s">
        <v>3642</v>
      </c>
      <c r="P184" s="147">
        <v>7.3000001907348633</v>
      </c>
      <c r="Q184" s="148">
        <v>0.49</v>
      </c>
      <c r="R184" s="146">
        <v>60</v>
      </c>
      <c r="S184" s="146">
        <v>9</v>
      </c>
      <c r="T184" s="149" t="s">
        <v>2841</v>
      </c>
      <c r="U184" s="149" t="s">
        <v>2842</v>
      </c>
      <c r="V184" s="147">
        <v>3</v>
      </c>
      <c r="W184" s="148">
        <v>0.38</v>
      </c>
      <c r="X184" s="146">
        <v>64</v>
      </c>
      <c r="Y184" s="146">
        <v>5</v>
      </c>
      <c r="Z184" s="149" t="s">
        <v>2198</v>
      </c>
      <c r="AA184" s="149" t="s">
        <v>2199</v>
      </c>
      <c r="AB184" s="147">
        <v>12.699999809265137</v>
      </c>
      <c r="AC184" s="148">
        <v>0.53</v>
      </c>
      <c r="AD184" s="146">
        <v>57</v>
      </c>
      <c r="AE184" s="146">
        <v>12</v>
      </c>
      <c r="AF184" s="149" t="s">
        <v>2202</v>
      </c>
      <c r="AG184" s="149" t="s">
        <v>2203</v>
      </c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138"/>
      <c r="CP184" s="138"/>
      <c r="CQ184" s="138"/>
      <c r="CR184" s="138"/>
      <c r="CS184" s="138"/>
      <c r="CT184" s="138"/>
      <c r="CU184" s="138"/>
      <c r="CV184" s="138"/>
      <c r="CW184" s="138"/>
      <c r="CX184" s="138"/>
      <c r="CY184" s="138"/>
      <c r="CZ184" s="138"/>
      <c r="DA184" s="138"/>
      <c r="DB184" s="138"/>
      <c r="DC184" s="138"/>
      <c r="DD184" s="138"/>
      <c r="DE184" s="138"/>
      <c r="DF184" s="138"/>
      <c r="DG184" s="138"/>
      <c r="DH184" s="138"/>
      <c r="DI184" s="138"/>
      <c r="DJ184" s="138"/>
      <c r="DK184" s="138"/>
      <c r="DL184" s="138"/>
      <c r="DM184" s="138"/>
      <c r="DN184" s="138"/>
      <c r="DO184" s="138"/>
      <c r="DP184" s="138"/>
      <c r="DQ184" s="138"/>
      <c r="DR184" s="138"/>
      <c r="DS184" s="138"/>
      <c r="DT184" s="138"/>
      <c r="DU184" s="138"/>
      <c r="DV184" s="138"/>
      <c r="DW184" s="138"/>
      <c r="DX184" s="138"/>
      <c r="DY184" s="138"/>
      <c r="DZ184" s="138"/>
      <c r="EA184" s="138"/>
      <c r="EB184" s="138"/>
      <c r="EC184" s="138"/>
      <c r="ED184" s="138"/>
      <c r="EE184" s="138"/>
      <c r="EF184" s="138"/>
      <c r="EG184" s="138"/>
      <c r="EH184" s="138"/>
      <c r="EI184" s="138"/>
      <c r="EJ184" s="138"/>
      <c r="EK184" s="138"/>
      <c r="EL184" s="138"/>
      <c r="EM184" s="138"/>
      <c r="EN184" s="138"/>
      <c r="EO184" s="138"/>
      <c r="EP184" s="138"/>
      <c r="EQ184" s="138"/>
      <c r="ER184" s="138"/>
      <c r="ES184" s="138"/>
      <c r="ET184" s="138"/>
      <c r="EU184" s="138"/>
      <c r="EV184" s="138"/>
      <c r="EW184" s="138"/>
      <c r="EX184" s="138"/>
      <c r="EY184" s="138"/>
      <c r="EZ184" s="138"/>
      <c r="FA184" s="138"/>
      <c r="FB184" s="138"/>
      <c r="FC184" s="138"/>
      <c r="FD184" s="138"/>
      <c r="FE184" s="138"/>
      <c r="FF184" s="138"/>
      <c r="FG184" s="138"/>
      <c r="FH184" s="138"/>
      <c r="FI184" s="138"/>
      <c r="FJ184" s="138"/>
      <c r="FK184" s="138"/>
      <c r="FL184" s="138"/>
      <c r="FM184" s="138"/>
      <c r="FN184" s="138"/>
      <c r="FO184" s="138"/>
      <c r="FP184" s="138"/>
      <c r="FQ184" s="138"/>
      <c r="FR184" s="138"/>
      <c r="FS184" s="138"/>
      <c r="FT184" s="138"/>
      <c r="FU184" s="138"/>
      <c r="FV184" s="138"/>
      <c r="FW184" s="138"/>
      <c r="FX184" s="138"/>
      <c r="FY184" s="138"/>
      <c r="FZ184" s="138"/>
      <c r="GA184" s="138"/>
      <c r="GB184" s="138"/>
    </row>
    <row r="185" spans="1:184" x14ac:dyDescent="0.2">
      <c r="A185" s="130">
        <f t="shared" si="3"/>
        <v>4021</v>
      </c>
      <c r="B185" s="150" t="s">
        <v>2546</v>
      </c>
      <c r="C185" s="151">
        <v>100</v>
      </c>
      <c r="D185" s="152">
        <v>28.700000762939453</v>
      </c>
      <c r="E185" s="153">
        <v>0.43</v>
      </c>
      <c r="F185" s="151">
        <v>99</v>
      </c>
      <c r="G185" s="151">
        <v>1</v>
      </c>
      <c r="H185" s="154" t="s">
        <v>3160</v>
      </c>
      <c r="I185" s="154" t="s">
        <v>3161</v>
      </c>
      <c r="J185" s="152">
        <v>7.9000000953674316</v>
      </c>
      <c r="K185" s="153">
        <v>0.41</v>
      </c>
      <c r="L185" s="151">
        <v>98</v>
      </c>
      <c r="M185" s="151">
        <v>2</v>
      </c>
      <c r="N185" s="154" t="s">
        <v>2504</v>
      </c>
      <c r="O185" s="154" t="s">
        <v>2505</v>
      </c>
      <c r="P185" s="152">
        <v>6.0999999046325684</v>
      </c>
      <c r="Q185" s="153">
        <v>0.4</v>
      </c>
      <c r="R185" s="151">
        <v>97</v>
      </c>
      <c r="S185" s="151">
        <v>3</v>
      </c>
      <c r="T185" s="154" t="s">
        <v>3222</v>
      </c>
      <c r="U185" s="154" t="s">
        <v>3223</v>
      </c>
      <c r="V185" s="152">
        <v>2.7999999523162842</v>
      </c>
      <c r="W185" s="153">
        <v>0.35</v>
      </c>
      <c r="X185" s="151">
        <v>94</v>
      </c>
      <c r="Y185" s="151">
        <v>6</v>
      </c>
      <c r="Z185" s="154" t="s">
        <v>1753</v>
      </c>
      <c r="AA185" s="154" t="s">
        <v>1754</v>
      </c>
      <c r="AB185" s="152">
        <v>12</v>
      </c>
      <c r="AC185" s="153">
        <v>0.5</v>
      </c>
      <c r="AD185" s="151">
        <v>90</v>
      </c>
      <c r="AE185" s="151">
        <v>10</v>
      </c>
      <c r="AF185" s="154" t="s">
        <v>1755</v>
      </c>
      <c r="AG185" s="154" t="s">
        <v>1756</v>
      </c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  <c r="BV185" s="138"/>
      <c r="BW185" s="138"/>
      <c r="BX185" s="138"/>
      <c r="BY185" s="138"/>
      <c r="BZ185" s="138"/>
      <c r="CA185" s="138"/>
      <c r="CB185" s="138"/>
      <c r="CC185" s="138"/>
      <c r="CD185" s="138"/>
      <c r="CE185" s="138"/>
      <c r="CF185" s="138"/>
      <c r="CG185" s="138"/>
      <c r="CH185" s="138"/>
      <c r="CI185" s="138"/>
      <c r="CJ185" s="138"/>
      <c r="CK185" s="138"/>
      <c r="CL185" s="138"/>
      <c r="CM185" s="138"/>
      <c r="CN185" s="138"/>
      <c r="CO185" s="138"/>
      <c r="CP185" s="138"/>
      <c r="CQ185" s="138"/>
      <c r="CR185" s="138"/>
      <c r="CS185" s="138"/>
      <c r="CT185" s="138"/>
      <c r="CU185" s="138"/>
      <c r="CV185" s="138"/>
      <c r="CW185" s="138"/>
      <c r="CX185" s="138"/>
      <c r="CY185" s="138"/>
      <c r="CZ185" s="138"/>
      <c r="DA185" s="138"/>
      <c r="DB185" s="138"/>
      <c r="DC185" s="138"/>
      <c r="DD185" s="138"/>
      <c r="DE185" s="138"/>
      <c r="DF185" s="138"/>
      <c r="DG185" s="138"/>
      <c r="DH185" s="138"/>
      <c r="DI185" s="138"/>
      <c r="DJ185" s="138"/>
      <c r="DK185" s="138"/>
      <c r="DL185" s="138"/>
      <c r="DM185" s="138"/>
      <c r="DN185" s="138"/>
      <c r="DO185" s="138"/>
      <c r="DP185" s="138"/>
      <c r="DQ185" s="138"/>
      <c r="DR185" s="138"/>
      <c r="DS185" s="138"/>
      <c r="DT185" s="138"/>
      <c r="DU185" s="138"/>
      <c r="DV185" s="138"/>
      <c r="DW185" s="138"/>
      <c r="DX185" s="138"/>
      <c r="DY185" s="138"/>
      <c r="DZ185" s="138"/>
      <c r="EA185" s="138"/>
      <c r="EB185" s="138"/>
      <c r="EC185" s="138"/>
      <c r="ED185" s="138"/>
      <c r="EE185" s="138"/>
      <c r="EF185" s="138"/>
      <c r="EG185" s="138"/>
      <c r="EH185" s="138"/>
      <c r="EI185" s="138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38"/>
      <c r="FP185" s="138"/>
      <c r="FQ185" s="138"/>
      <c r="FR185" s="138"/>
      <c r="FS185" s="138"/>
      <c r="FT185" s="138"/>
      <c r="FU185" s="138"/>
      <c r="FV185" s="138"/>
      <c r="FW185" s="138"/>
      <c r="FX185" s="138"/>
      <c r="FY185" s="138"/>
      <c r="FZ185" s="138"/>
      <c r="GA185" s="138"/>
      <c r="GB185" s="138"/>
    </row>
    <row r="186" spans="1:184" x14ac:dyDescent="0.2">
      <c r="A186" s="130">
        <f t="shared" si="3"/>
        <v>4031</v>
      </c>
      <c r="B186" s="140" t="s">
        <v>2549</v>
      </c>
      <c r="C186" s="146">
        <v>166</v>
      </c>
      <c r="D186" s="147">
        <v>29.600000381469727</v>
      </c>
      <c r="E186" s="148">
        <v>0.45</v>
      </c>
      <c r="F186" s="146">
        <v>159</v>
      </c>
      <c r="G186" s="146">
        <v>7</v>
      </c>
      <c r="H186" s="149" t="s">
        <v>4016</v>
      </c>
      <c r="I186" s="149" t="s">
        <v>4017</v>
      </c>
      <c r="J186" s="147">
        <v>8.1000003814697266</v>
      </c>
      <c r="K186" s="148">
        <v>0.43</v>
      </c>
      <c r="L186" s="146">
        <v>158</v>
      </c>
      <c r="M186" s="146">
        <v>8</v>
      </c>
      <c r="N186" s="149" t="s">
        <v>2178</v>
      </c>
      <c r="O186" s="149" t="s">
        <v>2179</v>
      </c>
      <c r="P186" s="147">
        <v>6.9000000953674316</v>
      </c>
      <c r="Q186" s="148">
        <v>0.46</v>
      </c>
      <c r="R186" s="146">
        <v>147</v>
      </c>
      <c r="S186" s="146">
        <v>19</v>
      </c>
      <c r="T186" s="149" t="s">
        <v>3517</v>
      </c>
      <c r="U186" s="149" t="s">
        <v>3518</v>
      </c>
      <c r="V186" s="147">
        <v>2.5999999046325684</v>
      </c>
      <c r="W186" s="148">
        <v>0.33</v>
      </c>
      <c r="X186" s="146">
        <v>161</v>
      </c>
      <c r="Y186" s="146">
        <v>5</v>
      </c>
      <c r="Z186" s="149" t="s">
        <v>2565</v>
      </c>
      <c r="AA186" s="149" t="s">
        <v>2566</v>
      </c>
      <c r="AB186" s="147">
        <v>11.899999618530273</v>
      </c>
      <c r="AC186" s="148">
        <v>0.5</v>
      </c>
      <c r="AD186" s="146">
        <v>147</v>
      </c>
      <c r="AE186" s="146">
        <v>19</v>
      </c>
      <c r="AF186" s="149" t="s">
        <v>3517</v>
      </c>
      <c r="AG186" s="149" t="s">
        <v>3518</v>
      </c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  <c r="CD186" s="138"/>
      <c r="CE186" s="138"/>
      <c r="CF186" s="138"/>
      <c r="CG186" s="138"/>
      <c r="CH186" s="138"/>
      <c r="CI186" s="138"/>
      <c r="CJ186" s="138"/>
      <c r="CK186" s="138"/>
      <c r="CL186" s="138"/>
      <c r="CM186" s="138"/>
      <c r="CN186" s="138"/>
      <c r="CO186" s="138"/>
      <c r="CP186" s="138"/>
      <c r="CQ186" s="138"/>
      <c r="CR186" s="138"/>
      <c r="CS186" s="138"/>
      <c r="CT186" s="138"/>
      <c r="CU186" s="138"/>
      <c r="CV186" s="138"/>
      <c r="CW186" s="138"/>
      <c r="CX186" s="138"/>
      <c r="CY186" s="138"/>
      <c r="CZ186" s="138"/>
      <c r="DA186" s="138"/>
      <c r="DB186" s="138"/>
      <c r="DC186" s="138"/>
      <c r="DD186" s="138"/>
      <c r="DE186" s="138"/>
      <c r="DF186" s="138"/>
      <c r="DG186" s="138"/>
      <c r="DH186" s="138"/>
      <c r="DI186" s="138"/>
      <c r="DJ186" s="138"/>
      <c r="DK186" s="138"/>
      <c r="DL186" s="138"/>
      <c r="DM186" s="138"/>
      <c r="DN186" s="138"/>
      <c r="DO186" s="138"/>
      <c r="DP186" s="138"/>
      <c r="DQ186" s="138"/>
      <c r="DR186" s="138"/>
      <c r="DS186" s="138"/>
      <c r="DT186" s="138"/>
      <c r="DU186" s="138"/>
      <c r="DV186" s="138"/>
      <c r="DW186" s="138"/>
      <c r="DX186" s="138"/>
      <c r="DY186" s="138"/>
      <c r="DZ186" s="138"/>
      <c r="EA186" s="138"/>
      <c r="EB186" s="138"/>
      <c r="EC186" s="138"/>
      <c r="ED186" s="138"/>
      <c r="EE186" s="138"/>
      <c r="EF186" s="138"/>
      <c r="EG186" s="138"/>
      <c r="EH186" s="138"/>
      <c r="EI186" s="138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38"/>
      <c r="FP186" s="138"/>
      <c r="FQ186" s="138"/>
      <c r="FR186" s="138"/>
      <c r="FS186" s="138"/>
      <c r="FT186" s="138"/>
      <c r="FU186" s="138"/>
      <c r="FV186" s="138"/>
      <c r="FW186" s="138"/>
      <c r="FX186" s="138"/>
      <c r="FY186" s="138"/>
      <c r="FZ186" s="138"/>
      <c r="GA186" s="138"/>
      <c r="GB186" s="138"/>
    </row>
    <row r="187" spans="1:184" x14ac:dyDescent="0.2">
      <c r="A187" s="130">
        <f t="shared" si="3"/>
        <v>4061</v>
      </c>
      <c r="B187" s="150" t="s">
        <v>2558</v>
      </c>
      <c r="C187" s="151">
        <v>148</v>
      </c>
      <c r="D187" s="152">
        <v>33.099998474121094</v>
      </c>
      <c r="E187" s="153">
        <v>0.5</v>
      </c>
      <c r="F187" s="151">
        <v>139</v>
      </c>
      <c r="G187" s="151">
        <v>9</v>
      </c>
      <c r="H187" s="154" t="s">
        <v>3293</v>
      </c>
      <c r="I187" s="154" t="s">
        <v>3294</v>
      </c>
      <c r="J187" s="152">
        <v>8.8999996185302734</v>
      </c>
      <c r="K187" s="153">
        <v>0.47</v>
      </c>
      <c r="L187" s="151">
        <v>140</v>
      </c>
      <c r="M187" s="151">
        <v>8</v>
      </c>
      <c r="N187" s="154" t="s">
        <v>1531</v>
      </c>
      <c r="O187" s="154" t="s">
        <v>1532</v>
      </c>
      <c r="P187" s="152">
        <v>7.4000000953674316</v>
      </c>
      <c r="Q187" s="153">
        <v>0.49</v>
      </c>
      <c r="R187" s="151">
        <v>121</v>
      </c>
      <c r="S187" s="151">
        <v>27</v>
      </c>
      <c r="T187" s="154" t="s">
        <v>2970</v>
      </c>
      <c r="U187" s="154" t="s">
        <v>2971</v>
      </c>
      <c r="V187" s="152">
        <v>3.4000000953674316</v>
      </c>
      <c r="W187" s="153">
        <v>0.42</v>
      </c>
      <c r="X187" s="151">
        <v>133</v>
      </c>
      <c r="Y187" s="151">
        <v>15</v>
      </c>
      <c r="Z187" s="154" t="s">
        <v>4018</v>
      </c>
      <c r="AA187" s="154" t="s">
        <v>4019</v>
      </c>
      <c r="AB187" s="152">
        <v>13.399999618530273</v>
      </c>
      <c r="AC187" s="153">
        <v>0.56000000000000005</v>
      </c>
      <c r="AD187" s="151">
        <v>112</v>
      </c>
      <c r="AE187" s="151">
        <v>36</v>
      </c>
      <c r="AF187" s="154" t="s">
        <v>4020</v>
      </c>
      <c r="AG187" s="154" t="s">
        <v>4021</v>
      </c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</row>
    <row r="188" spans="1:184" x14ac:dyDescent="0.2">
      <c r="A188" s="130">
        <f t="shared" si="3"/>
        <v>4071</v>
      </c>
      <c r="B188" s="140" t="s">
        <v>2567</v>
      </c>
      <c r="C188" s="146">
        <v>49</v>
      </c>
      <c r="D188" s="147">
        <v>29.100000381469727</v>
      </c>
      <c r="E188" s="148">
        <v>0.44</v>
      </c>
      <c r="F188" s="146">
        <v>48</v>
      </c>
      <c r="G188" s="146">
        <v>1</v>
      </c>
      <c r="H188" s="149" t="s">
        <v>1618</v>
      </c>
      <c r="I188" s="149" t="s">
        <v>1619</v>
      </c>
      <c r="J188" s="147">
        <v>8.1999998092651367</v>
      </c>
      <c r="K188" s="148">
        <v>0.43</v>
      </c>
      <c r="L188" s="146">
        <v>49</v>
      </c>
      <c r="N188" s="149" t="s">
        <v>1545</v>
      </c>
      <c r="P188" s="147">
        <v>6.1999998092651367</v>
      </c>
      <c r="Q188" s="148">
        <v>0.41</v>
      </c>
      <c r="R188" s="146">
        <v>47</v>
      </c>
      <c r="S188" s="146">
        <v>2</v>
      </c>
      <c r="T188" s="149" t="s">
        <v>1912</v>
      </c>
      <c r="U188" s="149" t="s">
        <v>1913</v>
      </c>
      <c r="V188" s="147">
        <v>2.7000000476837158</v>
      </c>
      <c r="W188" s="148">
        <v>0.34</v>
      </c>
      <c r="X188" s="146">
        <v>48</v>
      </c>
      <c r="Y188" s="146">
        <v>1</v>
      </c>
      <c r="Z188" s="149" t="s">
        <v>1618</v>
      </c>
      <c r="AA188" s="149" t="s">
        <v>1619</v>
      </c>
      <c r="AB188" s="147">
        <v>12.100000381469727</v>
      </c>
      <c r="AC188" s="148">
        <v>0.51</v>
      </c>
      <c r="AD188" s="146">
        <v>46</v>
      </c>
      <c r="AE188" s="146">
        <v>3</v>
      </c>
      <c r="AF188" s="149" t="s">
        <v>1624</v>
      </c>
      <c r="AG188" s="149" t="s">
        <v>1625</v>
      </c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</row>
    <row r="189" spans="1:184" x14ac:dyDescent="0.2">
      <c r="A189" s="130">
        <f t="shared" si="3"/>
        <v>4091</v>
      </c>
      <c r="B189" s="150" t="s">
        <v>2568</v>
      </c>
      <c r="C189" s="151">
        <v>76</v>
      </c>
      <c r="D189" s="152">
        <v>27.899999618530273</v>
      </c>
      <c r="E189" s="153">
        <v>0.42</v>
      </c>
      <c r="F189" s="151">
        <v>73</v>
      </c>
      <c r="G189" s="151">
        <v>3</v>
      </c>
      <c r="H189" s="154" t="s">
        <v>2941</v>
      </c>
      <c r="I189" s="154" t="s">
        <v>2942</v>
      </c>
      <c r="J189" s="152">
        <v>7.6999998092651367</v>
      </c>
      <c r="K189" s="153">
        <v>0.41</v>
      </c>
      <c r="L189" s="151">
        <v>74</v>
      </c>
      <c r="M189" s="151">
        <v>2</v>
      </c>
      <c r="N189" s="154" t="s">
        <v>1522</v>
      </c>
      <c r="O189" s="154" t="s">
        <v>1523</v>
      </c>
      <c r="P189" s="152">
        <v>6.5</v>
      </c>
      <c r="Q189" s="153">
        <v>0.43</v>
      </c>
      <c r="R189" s="151">
        <v>70</v>
      </c>
      <c r="S189" s="151">
        <v>6</v>
      </c>
      <c r="T189" s="154" t="s">
        <v>2464</v>
      </c>
      <c r="U189" s="154" t="s">
        <v>2465</v>
      </c>
      <c r="V189" s="152">
        <v>2.4000000953674316</v>
      </c>
      <c r="W189" s="153">
        <v>0.31</v>
      </c>
      <c r="X189" s="151">
        <v>73</v>
      </c>
      <c r="Y189" s="151">
        <v>3</v>
      </c>
      <c r="Z189" s="154" t="s">
        <v>2941</v>
      </c>
      <c r="AA189" s="154" t="s">
        <v>2942</v>
      </c>
      <c r="AB189" s="152">
        <v>11.300000190734863</v>
      </c>
      <c r="AC189" s="153">
        <v>0.47</v>
      </c>
      <c r="AD189" s="151">
        <v>68</v>
      </c>
      <c r="AE189" s="151">
        <v>8</v>
      </c>
      <c r="AF189" s="154" t="s">
        <v>1807</v>
      </c>
      <c r="AG189" s="154" t="s">
        <v>1808</v>
      </c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</row>
    <row r="190" spans="1:184" x14ac:dyDescent="0.2">
      <c r="A190" s="130">
        <f t="shared" si="3"/>
        <v>4121</v>
      </c>
      <c r="B190" s="140" t="s">
        <v>2573</v>
      </c>
      <c r="C190" s="146">
        <v>42</v>
      </c>
      <c r="D190" s="147">
        <v>28</v>
      </c>
      <c r="E190" s="148">
        <v>0.42</v>
      </c>
      <c r="F190" s="146">
        <v>40</v>
      </c>
      <c r="G190" s="146">
        <v>2</v>
      </c>
      <c r="H190" s="149" t="s">
        <v>1548</v>
      </c>
      <c r="I190" s="149" t="s">
        <v>1549</v>
      </c>
      <c r="J190" s="147">
        <v>7.4000000953674316</v>
      </c>
      <c r="K190" s="148">
        <v>0.39</v>
      </c>
      <c r="L190" s="146">
        <v>41</v>
      </c>
      <c r="M190" s="146">
        <v>1</v>
      </c>
      <c r="N190" s="149" t="s">
        <v>1744</v>
      </c>
      <c r="O190" s="149" t="s">
        <v>1745</v>
      </c>
      <c r="P190" s="147">
        <v>6.0999999046325684</v>
      </c>
      <c r="Q190" s="148">
        <v>0.41</v>
      </c>
      <c r="R190" s="146">
        <v>41</v>
      </c>
      <c r="S190" s="146">
        <v>1</v>
      </c>
      <c r="T190" s="149" t="s">
        <v>1744</v>
      </c>
      <c r="U190" s="149" t="s">
        <v>1745</v>
      </c>
      <c r="V190" s="147">
        <v>2.7000000476837158</v>
      </c>
      <c r="W190" s="148">
        <v>0.34</v>
      </c>
      <c r="X190" s="146">
        <v>41</v>
      </c>
      <c r="Y190" s="146">
        <v>1</v>
      </c>
      <c r="Z190" s="149" t="s">
        <v>1744</v>
      </c>
      <c r="AA190" s="149" t="s">
        <v>1745</v>
      </c>
      <c r="AB190" s="147">
        <v>11.699999809265137</v>
      </c>
      <c r="AC190" s="148">
        <v>0.49</v>
      </c>
      <c r="AD190" s="146">
        <v>38</v>
      </c>
      <c r="AE190" s="146">
        <v>4</v>
      </c>
      <c r="AF190" s="149" t="s">
        <v>2797</v>
      </c>
      <c r="AG190" s="149" t="s">
        <v>2798</v>
      </c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8"/>
      <c r="CO190" s="138"/>
      <c r="CP190" s="138"/>
      <c r="CQ190" s="138"/>
      <c r="CR190" s="138"/>
      <c r="CS190" s="138"/>
      <c r="CT190" s="138"/>
      <c r="CU190" s="138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</row>
    <row r="191" spans="1:184" x14ac:dyDescent="0.2">
      <c r="A191" s="130">
        <f t="shared" si="3"/>
        <v>4171</v>
      </c>
      <c r="B191" s="150" t="s">
        <v>2574</v>
      </c>
      <c r="C191" s="151">
        <v>52</v>
      </c>
      <c r="D191" s="152">
        <v>27.299999237060547</v>
      </c>
      <c r="E191" s="153">
        <v>0.41</v>
      </c>
      <c r="F191" s="151">
        <v>52</v>
      </c>
      <c r="H191" s="154" t="s">
        <v>1545</v>
      </c>
      <c r="J191" s="152">
        <v>7.3000001907348633</v>
      </c>
      <c r="K191" s="153">
        <v>0.38</v>
      </c>
      <c r="L191" s="151">
        <v>52</v>
      </c>
      <c r="N191" s="154" t="s">
        <v>1545</v>
      </c>
      <c r="P191" s="152">
        <v>6.1999998092651367</v>
      </c>
      <c r="Q191" s="153">
        <v>0.41</v>
      </c>
      <c r="R191" s="151">
        <v>50</v>
      </c>
      <c r="S191" s="151">
        <v>2</v>
      </c>
      <c r="T191" s="154" t="s">
        <v>1791</v>
      </c>
      <c r="U191" s="154" t="s">
        <v>1792</v>
      </c>
      <c r="V191" s="152">
        <v>2.7000000476837158</v>
      </c>
      <c r="W191" s="153">
        <v>0.34</v>
      </c>
      <c r="X191" s="151">
        <v>51</v>
      </c>
      <c r="Y191" s="151">
        <v>1</v>
      </c>
      <c r="Z191" s="154" t="s">
        <v>1789</v>
      </c>
      <c r="AA191" s="154" t="s">
        <v>1790</v>
      </c>
      <c r="AB191" s="152">
        <v>11.199999809265137</v>
      </c>
      <c r="AC191" s="153">
        <v>0.47</v>
      </c>
      <c r="AD191" s="151">
        <v>46</v>
      </c>
      <c r="AE191" s="151">
        <v>6</v>
      </c>
      <c r="AF191" s="154" t="s">
        <v>2670</v>
      </c>
      <c r="AG191" s="154" t="s">
        <v>2671</v>
      </c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</row>
    <row r="192" spans="1:184" x14ac:dyDescent="0.2">
      <c r="A192" s="130">
        <f t="shared" si="3"/>
        <v>4221</v>
      </c>
      <c r="B192" s="140" t="s">
        <v>2581</v>
      </c>
      <c r="C192" s="146">
        <v>101</v>
      </c>
      <c r="D192" s="147">
        <v>37.099998474121094</v>
      </c>
      <c r="E192" s="148">
        <v>0.56000000000000005</v>
      </c>
      <c r="F192" s="146">
        <v>79</v>
      </c>
      <c r="G192" s="146">
        <v>22</v>
      </c>
      <c r="H192" s="149" t="s">
        <v>4022</v>
      </c>
      <c r="I192" s="149" t="s">
        <v>4023</v>
      </c>
      <c r="J192" s="147">
        <v>10</v>
      </c>
      <c r="K192" s="148">
        <v>0.53</v>
      </c>
      <c r="L192" s="146">
        <v>87</v>
      </c>
      <c r="M192" s="146">
        <v>14</v>
      </c>
      <c r="N192" s="149" t="s">
        <v>4024</v>
      </c>
      <c r="O192" s="149" t="s">
        <v>4025</v>
      </c>
      <c r="P192" s="147">
        <v>8.6000003814697266</v>
      </c>
      <c r="Q192" s="148">
        <v>0.56999999999999995</v>
      </c>
      <c r="R192" s="146">
        <v>72</v>
      </c>
      <c r="S192" s="146">
        <v>29</v>
      </c>
      <c r="T192" s="149" t="s">
        <v>4026</v>
      </c>
      <c r="U192" s="149" t="s">
        <v>4027</v>
      </c>
      <c r="V192" s="147">
        <v>3.5999999046325684</v>
      </c>
      <c r="W192" s="148">
        <v>0.46</v>
      </c>
      <c r="X192" s="146">
        <v>82</v>
      </c>
      <c r="Y192" s="146">
        <v>19</v>
      </c>
      <c r="Z192" s="149" t="s">
        <v>4028</v>
      </c>
      <c r="AA192" s="149" t="s">
        <v>4029</v>
      </c>
      <c r="AB192" s="147">
        <v>15</v>
      </c>
      <c r="AC192" s="148">
        <v>0.62</v>
      </c>
      <c r="AD192" s="146">
        <v>54</v>
      </c>
      <c r="AE192" s="146">
        <v>47</v>
      </c>
      <c r="AF192" s="149" t="s">
        <v>4030</v>
      </c>
      <c r="AG192" s="149" t="s">
        <v>4031</v>
      </c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</row>
    <row r="193" spans="1:184" x14ac:dyDescent="0.2">
      <c r="A193" s="130">
        <f t="shared" si="3"/>
        <v>4241</v>
      </c>
      <c r="B193" s="150" t="s">
        <v>2588</v>
      </c>
      <c r="C193" s="151">
        <v>158</v>
      </c>
      <c r="D193" s="152">
        <v>32.5</v>
      </c>
      <c r="E193" s="153">
        <v>0.49</v>
      </c>
      <c r="F193" s="151">
        <v>148</v>
      </c>
      <c r="G193" s="151">
        <v>10</v>
      </c>
      <c r="H193" s="154" t="s">
        <v>2812</v>
      </c>
      <c r="I193" s="154" t="s">
        <v>2813</v>
      </c>
      <c r="J193" s="152">
        <v>9</v>
      </c>
      <c r="K193" s="153">
        <v>0.47</v>
      </c>
      <c r="L193" s="151">
        <v>150</v>
      </c>
      <c r="M193" s="151">
        <v>8</v>
      </c>
      <c r="N193" s="154" t="s">
        <v>2205</v>
      </c>
      <c r="O193" s="154" t="s">
        <v>2206</v>
      </c>
      <c r="P193" s="152">
        <v>7.5999999046325684</v>
      </c>
      <c r="Q193" s="153">
        <v>0.51</v>
      </c>
      <c r="R193" s="151">
        <v>135</v>
      </c>
      <c r="S193" s="151">
        <v>23</v>
      </c>
      <c r="T193" s="154" t="s">
        <v>4032</v>
      </c>
      <c r="U193" s="154" t="s">
        <v>4033</v>
      </c>
      <c r="V193" s="152">
        <v>3.0999999046325684</v>
      </c>
      <c r="W193" s="153">
        <v>0.4</v>
      </c>
      <c r="X193" s="151">
        <v>148</v>
      </c>
      <c r="Y193" s="151">
        <v>10</v>
      </c>
      <c r="Z193" s="154" t="s">
        <v>2812</v>
      </c>
      <c r="AA193" s="154" t="s">
        <v>2813</v>
      </c>
      <c r="AB193" s="152">
        <v>12.800000190734863</v>
      </c>
      <c r="AC193" s="153">
        <v>0.53</v>
      </c>
      <c r="AD193" s="151">
        <v>136</v>
      </c>
      <c r="AE193" s="151">
        <v>22</v>
      </c>
      <c r="AF193" s="154" t="s">
        <v>1922</v>
      </c>
      <c r="AG193" s="154" t="s">
        <v>1923</v>
      </c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  <c r="CM193" s="138"/>
      <c r="CN193" s="138"/>
      <c r="CO193" s="138"/>
      <c r="CP193" s="138"/>
      <c r="CQ193" s="138"/>
      <c r="CR193" s="138"/>
      <c r="CS193" s="138"/>
      <c r="CT193" s="138"/>
      <c r="CU193" s="138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</row>
    <row r="194" spans="1:184" x14ac:dyDescent="0.2">
      <c r="A194" s="130">
        <f t="shared" si="3"/>
        <v>4261</v>
      </c>
      <c r="B194" s="140" t="s">
        <v>2595</v>
      </c>
      <c r="C194" s="146">
        <v>116</v>
      </c>
      <c r="D194" s="147">
        <v>30.799999237060547</v>
      </c>
      <c r="E194" s="148">
        <v>0.47</v>
      </c>
      <c r="F194" s="146">
        <v>108</v>
      </c>
      <c r="G194" s="146">
        <v>8</v>
      </c>
      <c r="H194" s="149" t="s">
        <v>2131</v>
      </c>
      <c r="I194" s="149" t="s">
        <v>2132</v>
      </c>
      <c r="J194" s="147">
        <v>8.3999996185302734</v>
      </c>
      <c r="K194" s="148">
        <v>0.44</v>
      </c>
      <c r="L194" s="146">
        <v>108</v>
      </c>
      <c r="M194" s="146">
        <v>8</v>
      </c>
      <c r="N194" s="149" t="s">
        <v>2131</v>
      </c>
      <c r="O194" s="149" t="s">
        <v>2132</v>
      </c>
      <c r="P194" s="147">
        <v>7</v>
      </c>
      <c r="Q194" s="148">
        <v>0.47</v>
      </c>
      <c r="R194" s="146">
        <v>100</v>
      </c>
      <c r="S194" s="146">
        <v>16</v>
      </c>
      <c r="T194" s="149" t="s">
        <v>3639</v>
      </c>
      <c r="U194" s="149" t="s">
        <v>3640</v>
      </c>
      <c r="V194" s="147">
        <v>3.2000000476837158</v>
      </c>
      <c r="W194" s="148">
        <v>0.4</v>
      </c>
      <c r="X194" s="146">
        <v>103</v>
      </c>
      <c r="Y194" s="146">
        <v>13</v>
      </c>
      <c r="Z194" s="149" t="s">
        <v>4034</v>
      </c>
      <c r="AA194" s="149" t="s">
        <v>4035</v>
      </c>
      <c r="AB194" s="147">
        <v>12.199999809265137</v>
      </c>
      <c r="AC194" s="148">
        <v>0.51</v>
      </c>
      <c r="AD194" s="146">
        <v>97</v>
      </c>
      <c r="AE194" s="146">
        <v>19</v>
      </c>
      <c r="AF194" s="149" t="s">
        <v>4036</v>
      </c>
      <c r="AG194" s="149" t="s">
        <v>4037</v>
      </c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</row>
    <row r="195" spans="1:184" x14ac:dyDescent="0.2">
      <c r="A195" s="130">
        <f t="shared" si="3"/>
        <v>4281</v>
      </c>
      <c r="B195" s="150" t="s">
        <v>2598</v>
      </c>
      <c r="C195" s="151">
        <v>157</v>
      </c>
      <c r="D195" s="152">
        <v>28.5</v>
      </c>
      <c r="E195" s="153">
        <v>0.43</v>
      </c>
      <c r="F195" s="151">
        <v>146</v>
      </c>
      <c r="G195" s="151">
        <v>11</v>
      </c>
      <c r="H195" s="154" t="s">
        <v>4038</v>
      </c>
      <c r="I195" s="154" t="s">
        <v>4039</v>
      </c>
      <c r="J195" s="152">
        <v>7.8000001907348633</v>
      </c>
      <c r="K195" s="153">
        <v>0.41</v>
      </c>
      <c r="L195" s="151">
        <v>151</v>
      </c>
      <c r="M195" s="151">
        <v>6</v>
      </c>
      <c r="N195" s="154" t="s">
        <v>2106</v>
      </c>
      <c r="O195" s="154" t="s">
        <v>2107</v>
      </c>
      <c r="P195" s="152">
        <v>6.4000000953674316</v>
      </c>
      <c r="Q195" s="153">
        <v>0.42</v>
      </c>
      <c r="R195" s="151">
        <v>138</v>
      </c>
      <c r="S195" s="151">
        <v>19</v>
      </c>
      <c r="T195" s="154" t="s">
        <v>4040</v>
      </c>
      <c r="U195" s="154" t="s">
        <v>4041</v>
      </c>
      <c r="V195" s="152">
        <v>3.0999999046325684</v>
      </c>
      <c r="W195" s="153">
        <v>0.39</v>
      </c>
      <c r="X195" s="151">
        <v>142</v>
      </c>
      <c r="Y195" s="151">
        <v>15</v>
      </c>
      <c r="Z195" s="154" t="s">
        <v>4042</v>
      </c>
      <c r="AA195" s="154" t="s">
        <v>4043</v>
      </c>
      <c r="AB195" s="152">
        <v>11.300000190734863</v>
      </c>
      <c r="AC195" s="153">
        <v>0.47</v>
      </c>
      <c r="AD195" s="151">
        <v>129</v>
      </c>
      <c r="AE195" s="151">
        <v>28</v>
      </c>
      <c r="AF195" s="154" t="s">
        <v>4044</v>
      </c>
      <c r="AG195" s="154" t="s">
        <v>4045</v>
      </c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</row>
    <row r="196" spans="1:184" x14ac:dyDescent="0.2">
      <c r="A196" s="130">
        <f t="shared" si="3"/>
        <v>4301</v>
      </c>
      <c r="B196" s="140" t="s">
        <v>2607</v>
      </c>
      <c r="C196" s="146">
        <v>48</v>
      </c>
      <c r="D196" s="147">
        <v>29.799999237060547</v>
      </c>
      <c r="E196" s="148">
        <v>0.45</v>
      </c>
      <c r="F196" s="146">
        <v>47</v>
      </c>
      <c r="G196" s="146">
        <v>1</v>
      </c>
      <c r="H196" s="149" t="s">
        <v>2007</v>
      </c>
      <c r="I196" s="149" t="s">
        <v>2008</v>
      </c>
      <c r="J196" s="147">
        <v>7.9000000953674316</v>
      </c>
      <c r="K196" s="148">
        <v>0.41</v>
      </c>
      <c r="L196" s="146">
        <v>47</v>
      </c>
      <c r="M196" s="146">
        <v>1</v>
      </c>
      <c r="N196" s="149" t="s">
        <v>2007</v>
      </c>
      <c r="O196" s="149" t="s">
        <v>2008</v>
      </c>
      <c r="P196" s="147">
        <v>6.5</v>
      </c>
      <c r="Q196" s="148">
        <v>0.43</v>
      </c>
      <c r="R196" s="146">
        <v>45</v>
      </c>
      <c r="S196" s="146">
        <v>3</v>
      </c>
      <c r="T196" s="149" t="s">
        <v>2003</v>
      </c>
      <c r="U196" s="149" t="s">
        <v>2004</v>
      </c>
      <c r="V196" s="147">
        <v>2.9000000953674316</v>
      </c>
      <c r="W196" s="148">
        <v>0.37</v>
      </c>
      <c r="X196" s="146">
        <v>45</v>
      </c>
      <c r="Y196" s="146">
        <v>3</v>
      </c>
      <c r="Z196" s="149" t="s">
        <v>2003</v>
      </c>
      <c r="AA196" s="149" t="s">
        <v>2004</v>
      </c>
      <c r="AB196" s="147">
        <v>12.5</v>
      </c>
      <c r="AC196" s="148">
        <v>0.52</v>
      </c>
      <c r="AD196" s="146">
        <v>40</v>
      </c>
      <c r="AE196" s="146">
        <v>8</v>
      </c>
      <c r="AF196" s="149" t="s">
        <v>1651</v>
      </c>
      <c r="AG196" s="149" t="s">
        <v>1652</v>
      </c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</row>
    <row r="197" spans="1:184" x14ac:dyDescent="0.2">
      <c r="A197" s="130">
        <f t="shared" si="3"/>
        <v>4341</v>
      </c>
      <c r="B197" s="150" t="s">
        <v>2612</v>
      </c>
      <c r="C197" s="151">
        <v>50</v>
      </c>
      <c r="D197" s="152">
        <v>31.100000381469727</v>
      </c>
      <c r="E197" s="153">
        <v>0.47</v>
      </c>
      <c r="F197" s="151">
        <v>50</v>
      </c>
      <c r="H197" s="154" t="s">
        <v>1545</v>
      </c>
      <c r="J197" s="152">
        <v>8.3999996185302734</v>
      </c>
      <c r="K197" s="153">
        <v>0.45</v>
      </c>
      <c r="L197" s="151">
        <v>49</v>
      </c>
      <c r="M197" s="151">
        <v>1</v>
      </c>
      <c r="N197" s="154" t="s">
        <v>2504</v>
      </c>
      <c r="O197" s="154" t="s">
        <v>2505</v>
      </c>
      <c r="P197" s="152">
        <v>7.0999999046325684</v>
      </c>
      <c r="Q197" s="153">
        <v>0.47</v>
      </c>
      <c r="R197" s="151">
        <v>46</v>
      </c>
      <c r="S197" s="151">
        <v>4</v>
      </c>
      <c r="T197" s="154" t="s">
        <v>3539</v>
      </c>
      <c r="U197" s="154" t="s">
        <v>3540</v>
      </c>
      <c r="V197" s="152">
        <v>2.5</v>
      </c>
      <c r="W197" s="153">
        <v>0.31</v>
      </c>
      <c r="X197" s="151">
        <v>49</v>
      </c>
      <c r="Y197" s="151">
        <v>1</v>
      </c>
      <c r="Z197" s="154" t="s">
        <v>2504</v>
      </c>
      <c r="AA197" s="154" t="s">
        <v>2505</v>
      </c>
      <c r="AB197" s="152">
        <v>13.100000381469727</v>
      </c>
      <c r="AC197" s="153">
        <v>0.54</v>
      </c>
      <c r="AD197" s="151">
        <v>36</v>
      </c>
      <c r="AE197" s="151">
        <v>14</v>
      </c>
      <c r="AF197" s="154" t="s">
        <v>3964</v>
      </c>
      <c r="AG197" s="154" t="s">
        <v>3965</v>
      </c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</row>
    <row r="198" spans="1:184" x14ac:dyDescent="0.2">
      <c r="A198" s="130">
        <f t="shared" si="3"/>
        <v>4381</v>
      </c>
      <c r="B198" s="140" t="s">
        <v>2613</v>
      </c>
      <c r="C198" s="146">
        <v>135</v>
      </c>
      <c r="D198" s="147">
        <v>33.099998474121094</v>
      </c>
      <c r="E198" s="148">
        <v>0.5</v>
      </c>
      <c r="F198" s="146">
        <v>124</v>
      </c>
      <c r="G198" s="146">
        <v>11</v>
      </c>
      <c r="H198" s="149" t="s">
        <v>4046</v>
      </c>
      <c r="I198" s="149" t="s">
        <v>4047</v>
      </c>
      <c r="J198" s="147">
        <v>9.1999998092651367</v>
      </c>
      <c r="K198" s="148">
        <v>0.49</v>
      </c>
      <c r="L198" s="146">
        <v>124</v>
      </c>
      <c r="M198" s="146">
        <v>11</v>
      </c>
      <c r="N198" s="149" t="s">
        <v>4046</v>
      </c>
      <c r="O198" s="149" t="s">
        <v>4047</v>
      </c>
      <c r="P198" s="147">
        <v>7.4000000953674316</v>
      </c>
      <c r="Q198" s="148">
        <v>0.49</v>
      </c>
      <c r="R198" s="146">
        <v>114</v>
      </c>
      <c r="S198" s="146">
        <v>21</v>
      </c>
      <c r="T198" s="149" t="s">
        <v>4001</v>
      </c>
      <c r="U198" s="149" t="s">
        <v>4002</v>
      </c>
      <c r="V198" s="147">
        <v>3.0999999046325684</v>
      </c>
      <c r="W198" s="148">
        <v>0.38</v>
      </c>
      <c r="X198" s="146">
        <v>126</v>
      </c>
      <c r="Y198" s="146">
        <v>9</v>
      </c>
      <c r="Z198" s="149" t="s">
        <v>1950</v>
      </c>
      <c r="AA198" s="149" t="s">
        <v>1951</v>
      </c>
      <c r="AB198" s="147">
        <v>13.5</v>
      </c>
      <c r="AC198" s="148">
        <v>0.56000000000000005</v>
      </c>
      <c r="AD198" s="146">
        <v>103</v>
      </c>
      <c r="AE198" s="146">
        <v>32</v>
      </c>
      <c r="AF198" s="149" t="s">
        <v>4048</v>
      </c>
      <c r="AG198" s="149" t="s">
        <v>4049</v>
      </c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8"/>
      <c r="CO198" s="138"/>
      <c r="CP198" s="138"/>
      <c r="CQ198" s="138"/>
      <c r="CR198" s="138"/>
      <c r="CS198" s="138"/>
      <c r="CT198" s="138"/>
      <c r="CU198" s="138"/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</row>
    <row r="199" spans="1:184" x14ac:dyDescent="0.2">
      <c r="A199" s="130">
        <f t="shared" si="3"/>
        <v>4391</v>
      </c>
      <c r="B199" s="150" t="s">
        <v>2614</v>
      </c>
      <c r="C199" s="151">
        <v>101</v>
      </c>
      <c r="D199" s="152">
        <v>30.899999618530273</v>
      </c>
      <c r="E199" s="153">
        <v>0.47</v>
      </c>
      <c r="F199" s="151">
        <v>98</v>
      </c>
      <c r="G199" s="151">
        <v>3</v>
      </c>
      <c r="H199" s="154" t="s">
        <v>2362</v>
      </c>
      <c r="I199" s="154" t="s">
        <v>2363</v>
      </c>
      <c r="J199" s="152">
        <v>8.5</v>
      </c>
      <c r="K199" s="153">
        <v>0.45</v>
      </c>
      <c r="L199" s="151">
        <v>100</v>
      </c>
      <c r="M199" s="151">
        <v>1</v>
      </c>
      <c r="N199" s="154" t="s">
        <v>2360</v>
      </c>
      <c r="O199" s="154" t="s">
        <v>2361</v>
      </c>
      <c r="P199" s="152">
        <v>6.9000000953674316</v>
      </c>
      <c r="Q199" s="153">
        <v>0.46</v>
      </c>
      <c r="R199" s="151">
        <v>92</v>
      </c>
      <c r="S199" s="151">
        <v>9</v>
      </c>
      <c r="T199" s="154" t="s">
        <v>4050</v>
      </c>
      <c r="U199" s="154" t="s">
        <v>4051</v>
      </c>
      <c r="V199" s="152">
        <v>2.7999999523162842</v>
      </c>
      <c r="W199" s="153">
        <v>0.35</v>
      </c>
      <c r="X199" s="151">
        <v>99</v>
      </c>
      <c r="Y199" s="151">
        <v>2</v>
      </c>
      <c r="Z199" s="154" t="s">
        <v>2838</v>
      </c>
      <c r="AA199" s="154" t="s">
        <v>2839</v>
      </c>
      <c r="AB199" s="152">
        <v>12.699999809265137</v>
      </c>
      <c r="AC199" s="153">
        <v>0.53</v>
      </c>
      <c r="AD199" s="151">
        <v>85</v>
      </c>
      <c r="AE199" s="151">
        <v>16</v>
      </c>
      <c r="AF199" s="154" t="s">
        <v>4052</v>
      </c>
      <c r="AG199" s="154" t="s">
        <v>4053</v>
      </c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</row>
    <row r="200" spans="1:184" x14ac:dyDescent="0.2">
      <c r="A200" s="130">
        <f t="shared" si="3"/>
        <v>4401</v>
      </c>
      <c r="B200" s="140" t="s">
        <v>2625</v>
      </c>
      <c r="C200" s="146">
        <v>44</v>
      </c>
      <c r="D200" s="147">
        <v>20.600000381469727</v>
      </c>
      <c r="E200" s="148">
        <v>0.31</v>
      </c>
      <c r="F200" s="146">
        <v>44</v>
      </c>
      <c r="H200" s="149" t="s">
        <v>1545</v>
      </c>
      <c r="J200" s="147">
        <v>6</v>
      </c>
      <c r="K200" s="148">
        <v>0.32</v>
      </c>
      <c r="L200" s="146">
        <v>44</v>
      </c>
      <c r="N200" s="149" t="s">
        <v>1545</v>
      </c>
      <c r="P200" s="147">
        <v>4.9000000953674316</v>
      </c>
      <c r="Q200" s="148">
        <v>0.33</v>
      </c>
      <c r="R200" s="146">
        <v>44</v>
      </c>
      <c r="T200" s="149" t="s">
        <v>1545</v>
      </c>
      <c r="V200" s="147">
        <v>1.7999999523162842</v>
      </c>
      <c r="W200" s="148">
        <v>0.22</v>
      </c>
      <c r="X200" s="146">
        <v>43</v>
      </c>
      <c r="Y200" s="146">
        <v>1</v>
      </c>
      <c r="Z200" s="149" t="s">
        <v>1741</v>
      </c>
      <c r="AA200" s="149" t="s">
        <v>1742</v>
      </c>
      <c r="AB200" s="147">
        <v>7.9000000953674316</v>
      </c>
      <c r="AC200" s="148">
        <v>0.33</v>
      </c>
      <c r="AD200" s="146">
        <v>44</v>
      </c>
      <c r="AF200" s="149" t="s">
        <v>1545</v>
      </c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</row>
    <row r="201" spans="1:184" x14ac:dyDescent="0.2">
      <c r="A201" s="130">
        <f t="shared" si="3"/>
        <v>4421</v>
      </c>
      <c r="B201" s="150" t="s">
        <v>2626</v>
      </c>
      <c r="C201" s="151">
        <v>171</v>
      </c>
      <c r="D201" s="152">
        <v>37</v>
      </c>
      <c r="E201" s="153">
        <v>0.56000000000000005</v>
      </c>
      <c r="F201" s="151">
        <v>137</v>
      </c>
      <c r="G201" s="151">
        <v>34</v>
      </c>
      <c r="H201" s="154" t="s">
        <v>4054</v>
      </c>
      <c r="I201" s="154" t="s">
        <v>4055</v>
      </c>
      <c r="J201" s="152">
        <v>10</v>
      </c>
      <c r="K201" s="153">
        <v>0.52</v>
      </c>
      <c r="L201" s="151">
        <v>148</v>
      </c>
      <c r="M201" s="151">
        <v>23</v>
      </c>
      <c r="N201" s="154" t="s">
        <v>3503</v>
      </c>
      <c r="O201" s="154" t="s">
        <v>3504</v>
      </c>
      <c r="P201" s="152">
        <v>8.6000003814697266</v>
      </c>
      <c r="Q201" s="153">
        <v>0.57999999999999996</v>
      </c>
      <c r="R201" s="151">
        <v>124</v>
      </c>
      <c r="S201" s="151">
        <v>47</v>
      </c>
      <c r="T201" s="154" t="s">
        <v>4056</v>
      </c>
      <c r="U201" s="154" t="s">
        <v>4057</v>
      </c>
      <c r="V201" s="152">
        <v>3.5999999046325684</v>
      </c>
      <c r="W201" s="153">
        <v>0.45</v>
      </c>
      <c r="X201" s="151">
        <v>148</v>
      </c>
      <c r="Y201" s="151">
        <v>23</v>
      </c>
      <c r="Z201" s="154" t="s">
        <v>3503</v>
      </c>
      <c r="AA201" s="154" t="s">
        <v>3504</v>
      </c>
      <c r="AB201" s="152">
        <v>14.800000190734863</v>
      </c>
      <c r="AC201" s="153">
        <v>0.62</v>
      </c>
      <c r="AD201" s="151">
        <v>104</v>
      </c>
      <c r="AE201" s="151">
        <v>67</v>
      </c>
      <c r="AF201" s="154" t="s">
        <v>4058</v>
      </c>
      <c r="AG201" s="154" t="s">
        <v>4059</v>
      </c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</row>
    <row r="202" spans="1:184" x14ac:dyDescent="0.2">
      <c r="A202" s="130">
        <f t="shared" si="3"/>
        <v>4441</v>
      </c>
      <c r="B202" s="140" t="s">
        <v>2637</v>
      </c>
      <c r="C202" s="146">
        <v>63</v>
      </c>
      <c r="D202" s="147">
        <v>28.799999237060547</v>
      </c>
      <c r="E202" s="148">
        <v>0.44</v>
      </c>
      <c r="F202" s="146">
        <v>63</v>
      </c>
      <c r="H202" s="149" t="s">
        <v>1545</v>
      </c>
      <c r="J202" s="147">
        <v>8.1999998092651367</v>
      </c>
      <c r="K202" s="148">
        <v>0.43</v>
      </c>
      <c r="L202" s="146">
        <v>62</v>
      </c>
      <c r="M202" s="146">
        <v>1</v>
      </c>
      <c r="N202" s="149" t="s">
        <v>1701</v>
      </c>
      <c r="O202" s="149" t="s">
        <v>1702</v>
      </c>
      <c r="P202" s="147">
        <v>6.4000000953674316</v>
      </c>
      <c r="Q202" s="148">
        <v>0.43</v>
      </c>
      <c r="R202" s="146">
        <v>60</v>
      </c>
      <c r="S202" s="146">
        <v>3</v>
      </c>
      <c r="T202" s="149" t="s">
        <v>1548</v>
      </c>
      <c r="U202" s="149" t="s">
        <v>1549</v>
      </c>
      <c r="V202" s="147">
        <v>2.7999999523162842</v>
      </c>
      <c r="W202" s="148">
        <v>0.35</v>
      </c>
      <c r="X202" s="146">
        <v>62</v>
      </c>
      <c r="Y202" s="146">
        <v>1</v>
      </c>
      <c r="Z202" s="149" t="s">
        <v>1701</v>
      </c>
      <c r="AA202" s="149" t="s">
        <v>1702</v>
      </c>
      <c r="AB202" s="147">
        <v>11.399999618530273</v>
      </c>
      <c r="AC202" s="148">
        <v>0.48</v>
      </c>
      <c r="AD202" s="146">
        <v>62</v>
      </c>
      <c r="AE202" s="146">
        <v>1</v>
      </c>
      <c r="AF202" s="149" t="s">
        <v>1701</v>
      </c>
      <c r="AG202" s="149" t="s">
        <v>1702</v>
      </c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</row>
    <row r="203" spans="1:184" x14ac:dyDescent="0.2">
      <c r="A203" s="130">
        <f t="shared" si="3"/>
        <v>4461</v>
      </c>
      <c r="B203" s="150" t="s">
        <v>2642</v>
      </c>
      <c r="C203" s="151">
        <v>31</v>
      </c>
      <c r="D203" s="152">
        <v>23.200000762939453</v>
      </c>
      <c r="E203" s="153">
        <v>0.35</v>
      </c>
      <c r="F203" s="151">
        <v>31</v>
      </c>
      <c r="H203" s="154" t="s">
        <v>1545</v>
      </c>
      <c r="J203" s="152">
        <v>6.1999998092651367</v>
      </c>
      <c r="K203" s="153">
        <v>0.33</v>
      </c>
      <c r="L203" s="151">
        <v>31</v>
      </c>
      <c r="N203" s="154" t="s">
        <v>1545</v>
      </c>
      <c r="P203" s="152">
        <v>5</v>
      </c>
      <c r="Q203" s="153">
        <v>0.33</v>
      </c>
      <c r="R203" s="151">
        <v>29</v>
      </c>
      <c r="S203" s="151">
        <v>2</v>
      </c>
      <c r="T203" s="154" t="s">
        <v>2617</v>
      </c>
      <c r="U203" s="154" t="s">
        <v>2618</v>
      </c>
      <c r="V203" s="152">
        <v>1.8999999761581421</v>
      </c>
      <c r="W203" s="153">
        <v>0.24</v>
      </c>
      <c r="X203" s="151">
        <v>31</v>
      </c>
      <c r="Z203" s="154" t="s">
        <v>1545</v>
      </c>
      <c r="AB203" s="152">
        <v>10.100000381469727</v>
      </c>
      <c r="AC203" s="153">
        <v>0.42</v>
      </c>
      <c r="AD203" s="151">
        <v>30</v>
      </c>
      <c r="AE203" s="151">
        <v>1</v>
      </c>
      <c r="AF203" s="154" t="s">
        <v>2014</v>
      </c>
      <c r="AG203" s="154" t="s">
        <v>2015</v>
      </c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</row>
    <row r="204" spans="1:184" x14ac:dyDescent="0.2">
      <c r="A204" s="130">
        <f t="shared" si="3"/>
        <v>4491</v>
      </c>
      <c r="B204" s="140" t="s">
        <v>2643</v>
      </c>
      <c r="C204" s="146">
        <v>107</v>
      </c>
      <c r="D204" s="147">
        <v>30.600000381469727</v>
      </c>
      <c r="E204" s="148">
        <v>0.46</v>
      </c>
      <c r="F204" s="146">
        <v>105</v>
      </c>
      <c r="G204" s="146">
        <v>2</v>
      </c>
      <c r="H204" s="149" t="s">
        <v>4060</v>
      </c>
      <c r="I204" s="149" t="s">
        <v>4061</v>
      </c>
      <c r="J204" s="147">
        <v>8.3000001907348633</v>
      </c>
      <c r="K204" s="148">
        <v>0.44</v>
      </c>
      <c r="L204" s="146">
        <v>107</v>
      </c>
      <c r="N204" s="149" t="s">
        <v>1545</v>
      </c>
      <c r="P204" s="147">
        <v>7</v>
      </c>
      <c r="Q204" s="148">
        <v>0.47</v>
      </c>
      <c r="R204" s="146">
        <v>100</v>
      </c>
      <c r="S204" s="146">
        <v>7</v>
      </c>
      <c r="T204" s="149" t="s">
        <v>4062</v>
      </c>
      <c r="U204" s="149" t="s">
        <v>4063</v>
      </c>
      <c r="V204" s="147">
        <v>2.7999999523162842</v>
      </c>
      <c r="W204" s="148">
        <v>0.35</v>
      </c>
      <c r="X204" s="146">
        <v>101</v>
      </c>
      <c r="Y204" s="146">
        <v>6</v>
      </c>
      <c r="Z204" s="149" t="s">
        <v>3573</v>
      </c>
      <c r="AA204" s="149" t="s">
        <v>3574</v>
      </c>
      <c r="AB204" s="147">
        <v>12.5</v>
      </c>
      <c r="AC204" s="148">
        <v>0.52</v>
      </c>
      <c r="AD204" s="146">
        <v>95</v>
      </c>
      <c r="AE204" s="146">
        <v>12</v>
      </c>
      <c r="AF204" s="149" t="s">
        <v>4034</v>
      </c>
      <c r="AG204" s="149" t="s">
        <v>4035</v>
      </c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</row>
    <row r="205" spans="1:184" x14ac:dyDescent="0.2">
      <c r="A205" s="130">
        <f t="shared" si="3"/>
        <v>4501</v>
      </c>
      <c r="B205" s="150" t="s">
        <v>2654</v>
      </c>
      <c r="C205" s="151">
        <v>40</v>
      </c>
      <c r="D205" s="152">
        <v>29.399999618530273</v>
      </c>
      <c r="E205" s="153">
        <v>0.44</v>
      </c>
      <c r="F205" s="151">
        <v>39</v>
      </c>
      <c r="G205" s="151">
        <v>1</v>
      </c>
      <c r="H205" s="154" t="s">
        <v>2147</v>
      </c>
      <c r="I205" s="154" t="s">
        <v>2148</v>
      </c>
      <c r="J205" s="152">
        <v>8.3000001907348633</v>
      </c>
      <c r="K205" s="153">
        <v>0.44</v>
      </c>
      <c r="L205" s="151">
        <v>39</v>
      </c>
      <c r="M205" s="151">
        <v>1</v>
      </c>
      <c r="N205" s="154" t="s">
        <v>2147</v>
      </c>
      <c r="O205" s="154" t="s">
        <v>2148</v>
      </c>
      <c r="P205" s="152">
        <v>6.0999999046325684</v>
      </c>
      <c r="Q205" s="153">
        <v>0.4</v>
      </c>
      <c r="R205" s="151">
        <v>37</v>
      </c>
      <c r="S205" s="151">
        <v>3</v>
      </c>
      <c r="T205" s="154" t="s">
        <v>2757</v>
      </c>
      <c r="U205" s="154" t="s">
        <v>2758</v>
      </c>
      <c r="V205" s="152">
        <v>2.7999999523162842</v>
      </c>
      <c r="W205" s="153">
        <v>0.35</v>
      </c>
      <c r="X205" s="151">
        <v>38</v>
      </c>
      <c r="Y205" s="151">
        <v>2</v>
      </c>
      <c r="Z205" s="154" t="s">
        <v>1982</v>
      </c>
      <c r="AA205" s="154" t="s">
        <v>1983</v>
      </c>
      <c r="AB205" s="152">
        <v>12.300000190734863</v>
      </c>
      <c r="AC205" s="153">
        <v>0.51</v>
      </c>
      <c r="AD205" s="151">
        <v>37</v>
      </c>
      <c r="AE205" s="151">
        <v>3</v>
      </c>
      <c r="AF205" s="154" t="s">
        <v>2757</v>
      </c>
      <c r="AG205" s="154" t="s">
        <v>2758</v>
      </c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</row>
    <row r="206" spans="1:184" x14ac:dyDescent="0.2">
      <c r="A206" s="130">
        <f t="shared" si="3"/>
        <v>4511</v>
      </c>
      <c r="B206" s="140" t="s">
        <v>2655</v>
      </c>
      <c r="C206" s="146">
        <v>127</v>
      </c>
      <c r="D206" s="147">
        <v>32.700000762939453</v>
      </c>
      <c r="E206" s="148">
        <v>0.5</v>
      </c>
      <c r="F206" s="146">
        <v>119</v>
      </c>
      <c r="G206" s="146">
        <v>8</v>
      </c>
      <c r="H206" s="149" t="s">
        <v>1692</v>
      </c>
      <c r="I206" s="149" t="s">
        <v>1693</v>
      </c>
      <c r="J206" s="147">
        <v>8.6000003814697266</v>
      </c>
      <c r="K206" s="148">
        <v>0.45</v>
      </c>
      <c r="L206" s="146">
        <v>125</v>
      </c>
      <c r="M206" s="146">
        <v>2</v>
      </c>
      <c r="N206" s="149" t="s">
        <v>1998</v>
      </c>
      <c r="O206" s="149" t="s">
        <v>1999</v>
      </c>
      <c r="P206" s="147">
        <v>7.6999998092651367</v>
      </c>
      <c r="Q206" s="148">
        <v>0.52</v>
      </c>
      <c r="R206" s="146">
        <v>107</v>
      </c>
      <c r="S206" s="146">
        <v>20</v>
      </c>
      <c r="T206" s="149" t="s">
        <v>4064</v>
      </c>
      <c r="U206" s="149" t="s">
        <v>4065</v>
      </c>
      <c r="V206" s="147">
        <v>3.2999999523162842</v>
      </c>
      <c r="W206" s="148">
        <v>0.42</v>
      </c>
      <c r="X206" s="146">
        <v>114</v>
      </c>
      <c r="Y206" s="146">
        <v>13</v>
      </c>
      <c r="Z206" s="149" t="s">
        <v>3914</v>
      </c>
      <c r="AA206" s="149" t="s">
        <v>3915</v>
      </c>
      <c r="AB206" s="147">
        <v>13</v>
      </c>
      <c r="AC206" s="148">
        <v>0.54</v>
      </c>
      <c r="AD206" s="146">
        <v>101</v>
      </c>
      <c r="AE206" s="146">
        <v>26</v>
      </c>
      <c r="AF206" s="149" t="s">
        <v>4066</v>
      </c>
      <c r="AG206" s="149" t="s">
        <v>4067</v>
      </c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</row>
    <row r="207" spans="1:184" x14ac:dyDescent="0.2">
      <c r="A207" s="130">
        <f t="shared" ref="A207:A271" si="4">IFERROR(VALUE(LEFT(B207,4)),"")</f>
        <v>4541</v>
      </c>
      <c r="B207" s="150" t="s">
        <v>2662</v>
      </c>
      <c r="C207" s="151">
        <v>71</v>
      </c>
      <c r="D207" s="152">
        <v>31.299999237060547</v>
      </c>
      <c r="E207" s="153">
        <v>0.47</v>
      </c>
      <c r="F207" s="151">
        <v>68</v>
      </c>
      <c r="G207" s="151">
        <v>3</v>
      </c>
      <c r="H207" s="154" t="s">
        <v>4068</v>
      </c>
      <c r="I207" s="154" t="s">
        <v>4069</v>
      </c>
      <c r="J207" s="152">
        <v>8.5</v>
      </c>
      <c r="K207" s="153">
        <v>0.44</v>
      </c>
      <c r="L207" s="151">
        <v>71</v>
      </c>
      <c r="N207" s="154" t="s">
        <v>1545</v>
      </c>
      <c r="P207" s="152">
        <v>6.8000001907348633</v>
      </c>
      <c r="Q207" s="153">
        <v>0.45</v>
      </c>
      <c r="R207" s="151">
        <v>65</v>
      </c>
      <c r="S207" s="151">
        <v>6</v>
      </c>
      <c r="T207" s="154" t="s">
        <v>3830</v>
      </c>
      <c r="U207" s="154" t="s">
        <v>3831</v>
      </c>
      <c r="V207" s="152">
        <v>2.7000000476837158</v>
      </c>
      <c r="W207" s="153">
        <v>0.34</v>
      </c>
      <c r="X207" s="151">
        <v>63</v>
      </c>
      <c r="Y207" s="151">
        <v>8</v>
      </c>
      <c r="Z207" s="154" t="s">
        <v>4070</v>
      </c>
      <c r="AA207" s="154" t="s">
        <v>4071</v>
      </c>
      <c r="AB207" s="152">
        <v>13.399999618530273</v>
      </c>
      <c r="AC207" s="153">
        <v>0.56000000000000005</v>
      </c>
      <c r="AD207" s="151">
        <v>55</v>
      </c>
      <c r="AE207" s="151">
        <v>16</v>
      </c>
      <c r="AF207" s="154" t="s">
        <v>4072</v>
      </c>
      <c r="AG207" s="154" t="s">
        <v>4073</v>
      </c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</row>
    <row r="208" spans="1:184" x14ac:dyDescent="0.2">
      <c r="A208" s="130">
        <f t="shared" si="4"/>
        <v>4581</v>
      </c>
      <c r="B208" s="140" t="s">
        <v>2667</v>
      </c>
      <c r="C208" s="146">
        <v>146</v>
      </c>
      <c r="D208" s="147">
        <v>30.399999618530273</v>
      </c>
      <c r="E208" s="148">
        <v>0.46</v>
      </c>
      <c r="F208" s="146">
        <v>142</v>
      </c>
      <c r="G208" s="146">
        <v>4</v>
      </c>
      <c r="H208" s="149" t="s">
        <v>1829</v>
      </c>
      <c r="I208" s="149" t="s">
        <v>1830</v>
      </c>
      <c r="J208" s="147">
        <v>8</v>
      </c>
      <c r="K208" s="148">
        <v>0.42</v>
      </c>
      <c r="L208" s="146">
        <v>143</v>
      </c>
      <c r="M208" s="146">
        <v>3</v>
      </c>
      <c r="N208" s="149" t="s">
        <v>3095</v>
      </c>
      <c r="O208" s="149" t="s">
        <v>3096</v>
      </c>
      <c r="P208" s="147">
        <v>7.1999998092651367</v>
      </c>
      <c r="Q208" s="148">
        <v>0.48</v>
      </c>
      <c r="R208" s="146">
        <v>128</v>
      </c>
      <c r="S208" s="146">
        <v>18</v>
      </c>
      <c r="T208" s="149" t="s">
        <v>1940</v>
      </c>
      <c r="U208" s="149" t="s">
        <v>1941</v>
      </c>
      <c r="V208" s="147">
        <v>2.9000000953674316</v>
      </c>
      <c r="W208" s="148">
        <v>0.37</v>
      </c>
      <c r="X208" s="146">
        <v>135</v>
      </c>
      <c r="Y208" s="146">
        <v>11</v>
      </c>
      <c r="Z208" s="149" t="s">
        <v>2010</v>
      </c>
      <c r="AA208" s="149" t="s">
        <v>2011</v>
      </c>
      <c r="AB208" s="147">
        <v>12.199999809265137</v>
      </c>
      <c r="AC208" s="148">
        <v>0.51</v>
      </c>
      <c r="AD208" s="146">
        <v>117</v>
      </c>
      <c r="AE208" s="146">
        <v>29</v>
      </c>
      <c r="AF208" s="149" t="s">
        <v>4074</v>
      </c>
      <c r="AG208" s="149" t="s">
        <v>4075</v>
      </c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</row>
    <row r="209" spans="1:184" x14ac:dyDescent="0.2">
      <c r="A209" s="130">
        <f t="shared" si="4"/>
        <v>4651</v>
      </c>
      <c r="B209" s="150" t="s">
        <v>2676</v>
      </c>
      <c r="C209" s="151">
        <v>29</v>
      </c>
      <c r="D209" s="152">
        <v>26.200000762939453</v>
      </c>
      <c r="E209" s="153">
        <v>0.4</v>
      </c>
      <c r="F209" s="151">
        <v>29</v>
      </c>
      <c r="H209" s="154" t="s">
        <v>1545</v>
      </c>
      <c r="J209" s="152">
        <v>7.1999998092651367</v>
      </c>
      <c r="K209" s="153">
        <v>0.38</v>
      </c>
      <c r="L209" s="151">
        <v>29</v>
      </c>
      <c r="N209" s="154" t="s">
        <v>1545</v>
      </c>
      <c r="P209" s="152">
        <v>5.9000000953674316</v>
      </c>
      <c r="Q209" s="153">
        <v>0.39</v>
      </c>
      <c r="R209" s="151">
        <v>28</v>
      </c>
      <c r="S209" s="151">
        <v>1</v>
      </c>
      <c r="T209" s="154" t="s">
        <v>1877</v>
      </c>
      <c r="U209" s="154" t="s">
        <v>1878</v>
      </c>
      <c r="V209" s="152">
        <v>2.5</v>
      </c>
      <c r="W209" s="153">
        <v>0.31</v>
      </c>
      <c r="X209" s="151">
        <v>29</v>
      </c>
      <c r="Z209" s="154" t="s">
        <v>1545</v>
      </c>
      <c r="AB209" s="152">
        <v>10.600000381469727</v>
      </c>
      <c r="AC209" s="153">
        <v>0.44</v>
      </c>
      <c r="AD209" s="151">
        <v>27</v>
      </c>
      <c r="AE209" s="151">
        <v>2</v>
      </c>
      <c r="AF209" s="154" t="s">
        <v>2131</v>
      </c>
      <c r="AG209" s="154" t="s">
        <v>2132</v>
      </c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</row>
    <row r="210" spans="1:184" x14ac:dyDescent="0.2">
      <c r="A210" s="130">
        <f t="shared" si="4"/>
        <v>4681</v>
      </c>
      <c r="B210" s="140" t="s">
        <v>2677</v>
      </c>
      <c r="C210" s="146">
        <v>143</v>
      </c>
      <c r="D210" s="147">
        <v>29.299999237060547</v>
      </c>
      <c r="E210" s="148">
        <v>0.44</v>
      </c>
      <c r="F210" s="146">
        <v>137</v>
      </c>
      <c r="G210" s="146">
        <v>6</v>
      </c>
      <c r="H210" s="149" t="s">
        <v>1555</v>
      </c>
      <c r="I210" s="149" t="s">
        <v>1556</v>
      </c>
      <c r="J210" s="147">
        <v>7.9000000953674316</v>
      </c>
      <c r="K210" s="148">
        <v>0.42</v>
      </c>
      <c r="L210" s="146">
        <v>139</v>
      </c>
      <c r="M210" s="146">
        <v>4</v>
      </c>
      <c r="N210" s="149" t="s">
        <v>2457</v>
      </c>
      <c r="O210" s="149" t="s">
        <v>2458</v>
      </c>
      <c r="P210" s="147">
        <v>6.5999999046325684</v>
      </c>
      <c r="Q210" s="148">
        <v>0.44</v>
      </c>
      <c r="R210" s="146">
        <v>128</v>
      </c>
      <c r="S210" s="146">
        <v>15</v>
      </c>
      <c r="T210" s="149" t="s">
        <v>4076</v>
      </c>
      <c r="U210" s="149" t="s">
        <v>4077</v>
      </c>
      <c r="V210" s="147">
        <v>2.7000000476837158</v>
      </c>
      <c r="W210" s="148">
        <v>0.34</v>
      </c>
      <c r="X210" s="146">
        <v>136</v>
      </c>
      <c r="Y210" s="146">
        <v>7</v>
      </c>
      <c r="Z210" s="149" t="s">
        <v>1834</v>
      </c>
      <c r="AA210" s="149" t="s">
        <v>1835</v>
      </c>
      <c r="AB210" s="147">
        <v>12</v>
      </c>
      <c r="AC210" s="148">
        <v>0.5</v>
      </c>
      <c r="AD210" s="146">
        <v>116</v>
      </c>
      <c r="AE210" s="146">
        <v>27</v>
      </c>
      <c r="AF210" s="149" t="s">
        <v>4078</v>
      </c>
      <c r="AG210" s="149" t="s">
        <v>4079</v>
      </c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</row>
    <row r="211" spans="1:184" x14ac:dyDescent="0.2">
      <c r="A211" s="130">
        <f t="shared" si="4"/>
        <v>4691</v>
      </c>
      <c r="B211" s="150" t="s">
        <v>2684</v>
      </c>
      <c r="C211" s="151">
        <v>107</v>
      </c>
      <c r="D211" s="152">
        <v>33.200000762939453</v>
      </c>
      <c r="E211" s="153">
        <v>0.5</v>
      </c>
      <c r="F211" s="151">
        <v>96</v>
      </c>
      <c r="G211" s="151">
        <v>11</v>
      </c>
      <c r="H211" s="154" t="s">
        <v>4080</v>
      </c>
      <c r="I211" s="154" t="s">
        <v>4081</v>
      </c>
      <c r="J211" s="152">
        <v>9.3000001907348633</v>
      </c>
      <c r="K211" s="153">
        <v>0.49</v>
      </c>
      <c r="L211" s="151">
        <v>100</v>
      </c>
      <c r="M211" s="151">
        <v>7</v>
      </c>
      <c r="N211" s="154" t="s">
        <v>4062</v>
      </c>
      <c r="O211" s="154" t="s">
        <v>4063</v>
      </c>
      <c r="P211" s="152">
        <v>7.8000001907348633</v>
      </c>
      <c r="Q211" s="153">
        <v>0.52</v>
      </c>
      <c r="R211" s="151">
        <v>92</v>
      </c>
      <c r="S211" s="151">
        <v>15</v>
      </c>
      <c r="T211" s="154" t="s">
        <v>4082</v>
      </c>
      <c r="U211" s="154" t="s">
        <v>4083</v>
      </c>
      <c r="V211" s="152">
        <v>3.0999999046325684</v>
      </c>
      <c r="W211" s="153">
        <v>0.39</v>
      </c>
      <c r="X211" s="151">
        <v>98</v>
      </c>
      <c r="Y211" s="151">
        <v>9</v>
      </c>
      <c r="Z211" s="154" t="s">
        <v>3571</v>
      </c>
      <c r="AA211" s="154" t="s">
        <v>3572</v>
      </c>
      <c r="AB211" s="152">
        <v>13</v>
      </c>
      <c r="AC211" s="153">
        <v>0.54</v>
      </c>
      <c r="AD211" s="151">
        <v>85</v>
      </c>
      <c r="AE211" s="151">
        <v>22</v>
      </c>
      <c r="AF211" s="154" t="s">
        <v>2440</v>
      </c>
      <c r="AG211" s="154" t="s">
        <v>2441</v>
      </c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</row>
    <row r="212" spans="1:184" x14ac:dyDescent="0.2">
      <c r="A212" s="130">
        <f t="shared" si="4"/>
        <v>4721</v>
      </c>
      <c r="B212" s="140" t="s">
        <v>2691</v>
      </c>
      <c r="C212" s="146">
        <v>79</v>
      </c>
      <c r="D212" s="147">
        <v>33.799999237060547</v>
      </c>
      <c r="E212" s="148">
        <v>0.51</v>
      </c>
      <c r="F212" s="146">
        <v>70</v>
      </c>
      <c r="G212" s="146">
        <v>9</v>
      </c>
      <c r="H212" s="149" t="s">
        <v>4084</v>
      </c>
      <c r="I212" s="149" t="s">
        <v>4085</v>
      </c>
      <c r="J212" s="147">
        <v>9.1000003814697266</v>
      </c>
      <c r="K212" s="148">
        <v>0.48</v>
      </c>
      <c r="L212" s="146">
        <v>73</v>
      </c>
      <c r="M212" s="146">
        <v>6</v>
      </c>
      <c r="N212" s="149" t="s">
        <v>2814</v>
      </c>
      <c r="O212" s="149" t="s">
        <v>2815</v>
      </c>
      <c r="P212" s="147">
        <v>7.6999998092651367</v>
      </c>
      <c r="Q212" s="148">
        <v>0.52</v>
      </c>
      <c r="R212" s="146">
        <v>63</v>
      </c>
      <c r="S212" s="146">
        <v>16</v>
      </c>
      <c r="T212" s="149" t="s">
        <v>3118</v>
      </c>
      <c r="U212" s="149" t="s">
        <v>3119</v>
      </c>
      <c r="V212" s="147">
        <v>3.4000000953674316</v>
      </c>
      <c r="W212" s="148">
        <v>0.43</v>
      </c>
      <c r="X212" s="146">
        <v>70</v>
      </c>
      <c r="Y212" s="146">
        <v>9</v>
      </c>
      <c r="Z212" s="149" t="s">
        <v>4084</v>
      </c>
      <c r="AA212" s="149" t="s">
        <v>4085</v>
      </c>
      <c r="AB212" s="147">
        <v>13.600000381469727</v>
      </c>
      <c r="AC212" s="148">
        <v>0.56999999999999995</v>
      </c>
      <c r="AD212" s="146">
        <v>61</v>
      </c>
      <c r="AE212" s="146">
        <v>18</v>
      </c>
      <c r="AF212" s="149" t="s">
        <v>2818</v>
      </c>
      <c r="AG212" s="149" t="s">
        <v>2819</v>
      </c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</row>
    <row r="213" spans="1:184" x14ac:dyDescent="0.2">
      <c r="A213" s="130">
        <f t="shared" si="4"/>
        <v>4741</v>
      </c>
      <c r="B213" s="150" t="s">
        <v>2700</v>
      </c>
      <c r="C213" s="151">
        <v>111</v>
      </c>
      <c r="D213" s="152">
        <v>32.599998474121094</v>
      </c>
      <c r="E213" s="153">
        <v>0.49</v>
      </c>
      <c r="F213" s="151">
        <v>105</v>
      </c>
      <c r="G213" s="151">
        <v>6</v>
      </c>
      <c r="H213" s="154" t="s">
        <v>1531</v>
      </c>
      <c r="I213" s="154" t="s">
        <v>1532</v>
      </c>
      <c r="J213" s="152">
        <v>8.3000001907348633</v>
      </c>
      <c r="K213" s="153">
        <v>0.44</v>
      </c>
      <c r="L213" s="151">
        <v>101</v>
      </c>
      <c r="M213" s="151">
        <v>10</v>
      </c>
      <c r="N213" s="154" t="s">
        <v>3089</v>
      </c>
      <c r="O213" s="154" t="s">
        <v>3090</v>
      </c>
      <c r="P213" s="152">
        <v>7.3000001907348633</v>
      </c>
      <c r="Q213" s="153">
        <v>0.49</v>
      </c>
      <c r="R213" s="151">
        <v>98</v>
      </c>
      <c r="S213" s="151">
        <v>13</v>
      </c>
      <c r="T213" s="154" t="s">
        <v>2522</v>
      </c>
      <c r="U213" s="154" t="s">
        <v>2523</v>
      </c>
      <c r="V213" s="152">
        <v>3.2000000476837158</v>
      </c>
      <c r="W213" s="153">
        <v>0.41</v>
      </c>
      <c r="X213" s="151">
        <v>99</v>
      </c>
      <c r="Y213" s="151">
        <v>12</v>
      </c>
      <c r="Z213" s="154" t="s">
        <v>1784</v>
      </c>
      <c r="AA213" s="154" t="s">
        <v>1785</v>
      </c>
      <c r="AB213" s="152">
        <v>13.699999809265137</v>
      </c>
      <c r="AC213" s="153">
        <v>0.56999999999999995</v>
      </c>
      <c r="AD213" s="151">
        <v>84</v>
      </c>
      <c r="AE213" s="151">
        <v>27</v>
      </c>
      <c r="AF213" s="154" t="s">
        <v>4020</v>
      </c>
      <c r="AG213" s="154" t="s">
        <v>4021</v>
      </c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</row>
    <row r="214" spans="1:184" x14ac:dyDescent="0.2">
      <c r="A214" s="130">
        <f t="shared" si="4"/>
        <v>4761</v>
      </c>
      <c r="B214" s="140" t="s">
        <v>2703</v>
      </c>
      <c r="C214" s="146">
        <v>74</v>
      </c>
      <c r="D214" s="147">
        <v>28.600000381469727</v>
      </c>
      <c r="E214" s="148">
        <v>0.43</v>
      </c>
      <c r="F214" s="146">
        <v>71</v>
      </c>
      <c r="G214" s="146">
        <v>3</v>
      </c>
      <c r="H214" s="149" t="s">
        <v>1562</v>
      </c>
      <c r="I214" s="149" t="s">
        <v>1563</v>
      </c>
      <c r="J214" s="147">
        <v>7.3000001907348633</v>
      </c>
      <c r="K214" s="148">
        <v>0.38</v>
      </c>
      <c r="L214" s="146">
        <v>71</v>
      </c>
      <c r="M214" s="146">
        <v>3</v>
      </c>
      <c r="N214" s="149" t="s">
        <v>1562</v>
      </c>
      <c r="O214" s="149" t="s">
        <v>1563</v>
      </c>
      <c r="P214" s="147">
        <v>7</v>
      </c>
      <c r="Q214" s="148">
        <v>0.46</v>
      </c>
      <c r="R214" s="146">
        <v>64</v>
      </c>
      <c r="S214" s="146">
        <v>10</v>
      </c>
      <c r="T214" s="149" t="s">
        <v>1529</v>
      </c>
      <c r="U214" s="149" t="s">
        <v>1530</v>
      </c>
      <c r="V214" s="147">
        <v>2.5999999046325684</v>
      </c>
      <c r="W214" s="148">
        <v>0.33</v>
      </c>
      <c r="X214" s="146">
        <v>70</v>
      </c>
      <c r="Y214" s="146">
        <v>4</v>
      </c>
      <c r="Z214" s="149" t="s">
        <v>1531</v>
      </c>
      <c r="AA214" s="149" t="s">
        <v>1532</v>
      </c>
      <c r="AB214" s="147">
        <v>11.800000190734863</v>
      </c>
      <c r="AC214" s="148">
        <v>0.49</v>
      </c>
      <c r="AD214" s="146">
        <v>59</v>
      </c>
      <c r="AE214" s="146">
        <v>15</v>
      </c>
      <c r="AF214" s="149" t="s">
        <v>4086</v>
      </c>
      <c r="AG214" s="149" t="s">
        <v>4087</v>
      </c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</row>
    <row r="215" spans="1:184" x14ac:dyDescent="0.2">
      <c r="A215" s="130">
        <f t="shared" si="4"/>
        <v>4801</v>
      </c>
      <c r="B215" s="150" t="s">
        <v>2710</v>
      </c>
      <c r="C215" s="151">
        <v>136</v>
      </c>
      <c r="D215" s="152">
        <v>28.399999618530273</v>
      </c>
      <c r="E215" s="153">
        <v>0.43</v>
      </c>
      <c r="F215" s="151">
        <v>133</v>
      </c>
      <c r="G215" s="151">
        <v>3</v>
      </c>
      <c r="H215" s="154" t="s">
        <v>1796</v>
      </c>
      <c r="I215" s="154" t="s">
        <v>1797</v>
      </c>
      <c r="J215" s="152">
        <v>8.1000003814697266</v>
      </c>
      <c r="K215" s="153">
        <v>0.43</v>
      </c>
      <c r="L215" s="151">
        <v>130</v>
      </c>
      <c r="M215" s="151">
        <v>6</v>
      </c>
      <c r="N215" s="154" t="s">
        <v>2232</v>
      </c>
      <c r="O215" s="154" t="s">
        <v>2233</v>
      </c>
      <c r="P215" s="152">
        <v>6</v>
      </c>
      <c r="Q215" s="153">
        <v>0.4</v>
      </c>
      <c r="R215" s="151">
        <v>130</v>
      </c>
      <c r="S215" s="151">
        <v>6</v>
      </c>
      <c r="T215" s="154" t="s">
        <v>2232</v>
      </c>
      <c r="U215" s="154" t="s">
        <v>2233</v>
      </c>
      <c r="V215" s="152">
        <v>2.4000000953674316</v>
      </c>
      <c r="W215" s="153">
        <v>0.3</v>
      </c>
      <c r="X215" s="151">
        <v>134</v>
      </c>
      <c r="Y215" s="151">
        <v>2</v>
      </c>
      <c r="Z215" s="154" t="s">
        <v>2092</v>
      </c>
      <c r="AA215" s="154" t="s">
        <v>2093</v>
      </c>
      <c r="AB215" s="152">
        <v>11.899999618530273</v>
      </c>
      <c r="AC215" s="153">
        <v>0.5</v>
      </c>
      <c r="AD215" s="151">
        <v>119</v>
      </c>
      <c r="AE215" s="151">
        <v>17</v>
      </c>
      <c r="AF215" s="154" t="s">
        <v>2234</v>
      </c>
      <c r="AG215" s="154" t="s">
        <v>2235</v>
      </c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</row>
    <row r="216" spans="1:184" x14ac:dyDescent="0.2">
      <c r="A216" s="130">
        <f t="shared" si="4"/>
        <v>4841</v>
      </c>
      <c r="B216" s="140" t="s">
        <v>2713</v>
      </c>
      <c r="C216" s="146">
        <v>86</v>
      </c>
      <c r="D216" s="147">
        <v>28.600000381469727</v>
      </c>
      <c r="E216" s="148">
        <v>0.43</v>
      </c>
      <c r="F216" s="146">
        <v>84</v>
      </c>
      <c r="G216" s="146">
        <v>2</v>
      </c>
      <c r="H216" s="149" t="s">
        <v>1892</v>
      </c>
      <c r="I216" s="149" t="s">
        <v>1893</v>
      </c>
      <c r="J216" s="147">
        <v>7.8000001907348633</v>
      </c>
      <c r="K216" s="148">
        <v>0.41</v>
      </c>
      <c r="L216" s="146">
        <v>85</v>
      </c>
      <c r="M216" s="146">
        <v>1</v>
      </c>
      <c r="N216" s="149" t="s">
        <v>3599</v>
      </c>
      <c r="O216" s="149" t="s">
        <v>3600</v>
      </c>
      <c r="P216" s="147">
        <v>6.0999999046325684</v>
      </c>
      <c r="Q216" s="148">
        <v>0.41</v>
      </c>
      <c r="R216" s="146">
        <v>81</v>
      </c>
      <c r="S216" s="146">
        <v>5</v>
      </c>
      <c r="T216" s="149" t="s">
        <v>3038</v>
      </c>
      <c r="U216" s="149" t="s">
        <v>3039</v>
      </c>
      <c r="V216" s="147">
        <v>2.7999999523162842</v>
      </c>
      <c r="W216" s="148">
        <v>0.35</v>
      </c>
      <c r="X216" s="146">
        <v>80</v>
      </c>
      <c r="Y216" s="146">
        <v>6</v>
      </c>
      <c r="Z216" s="149" t="s">
        <v>1962</v>
      </c>
      <c r="AA216" s="149" t="s">
        <v>1963</v>
      </c>
      <c r="AB216" s="147">
        <v>11.800000190734863</v>
      </c>
      <c r="AC216" s="148">
        <v>0.49</v>
      </c>
      <c r="AD216" s="146">
        <v>72</v>
      </c>
      <c r="AE216" s="146">
        <v>14</v>
      </c>
      <c r="AF216" s="149" t="s">
        <v>1964</v>
      </c>
      <c r="AG216" s="149" t="s">
        <v>1965</v>
      </c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</row>
    <row r="217" spans="1:184" x14ac:dyDescent="0.2">
      <c r="A217" s="130">
        <f t="shared" si="4"/>
        <v>4881</v>
      </c>
      <c r="B217" s="150" t="s">
        <v>2716</v>
      </c>
      <c r="C217" s="151">
        <v>70</v>
      </c>
      <c r="D217" s="152">
        <v>30</v>
      </c>
      <c r="E217" s="153">
        <v>0.45</v>
      </c>
      <c r="F217" s="151">
        <v>69</v>
      </c>
      <c r="G217" s="151">
        <v>1</v>
      </c>
      <c r="H217" s="154" t="s">
        <v>3467</v>
      </c>
      <c r="I217" s="154" t="s">
        <v>3468</v>
      </c>
      <c r="J217" s="152">
        <v>7.8000001907348633</v>
      </c>
      <c r="K217" s="153">
        <v>0.41</v>
      </c>
      <c r="L217" s="151">
        <v>68</v>
      </c>
      <c r="M217" s="151">
        <v>2</v>
      </c>
      <c r="N217" s="154" t="s">
        <v>2116</v>
      </c>
      <c r="O217" s="154" t="s">
        <v>2117</v>
      </c>
      <c r="P217" s="152">
        <v>6.4000000953674316</v>
      </c>
      <c r="Q217" s="153">
        <v>0.43</v>
      </c>
      <c r="R217" s="151">
        <v>64</v>
      </c>
      <c r="S217" s="151">
        <v>6</v>
      </c>
      <c r="T217" s="154" t="s">
        <v>2120</v>
      </c>
      <c r="U217" s="154" t="s">
        <v>2121</v>
      </c>
      <c r="V217" s="152">
        <v>2.9000000953674316</v>
      </c>
      <c r="W217" s="153">
        <v>0.37</v>
      </c>
      <c r="X217" s="151">
        <v>66</v>
      </c>
      <c r="Y217" s="151">
        <v>4</v>
      </c>
      <c r="Z217" s="154" t="s">
        <v>1959</v>
      </c>
      <c r="AA217" s="154" t="s">
        <v>1960</v>
      </c>
      <c r="AB217" s="152">
        <v>12.899999618530273</v>
      </c>
      <c r="AC217" s="153">
        <v>0.54</v>
      </c>
      <c r="AD217" s="151">
        <v>57</v>
      </c>
      <c r="AE217" s="151">
        <v>13</v>
      </c>
      <c r="AF217" s="154" t="s">
        <v>4088</v>
      </c>
      <c r="AG217" s="154" t="s">
        <v>4089</v>
      </c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</row>
    <row r="218" spans="1:184" x14ac:dyDescent="0.2">
      <c r="A218" s="130">
        <f t="shared" si="4"/>
        <v>4921</v>
      </c>
      <c r="B218" s="140" t="s">
        <v>2719</v>
      </c>
      <c r="C218" s="146">
        <v>69</v>
      </c>
      <c r="D218" s="147">
        <v>34</v>
      </c>
      <c r="E218" s="148">
        <v>0.51</v>
      </c>
      <c r="F218" s="146">
        <v>60</v>
      </c>
      <c r="G218" s="146">
        <v>9</v>
      </c>
      <c r="H218" s="149" t="s">
        <v>2841</v>
      </c>
      <c r="I218" s="149" t="s">
        <v>2842</v>
      </c>
      <c r="J218" s="147">
        <v>9.1999998092651367</v>
      </c>
      <c r="K218" s="148">
        <v>0.48</v>
      </c>
      <c r="L218" s="146">
        <v>65</v>
      </c>
      <c r="M218" s="146">
        <v>4</v>
      </c>
      <c r="N218" s="149" t="s">
        <v>2200</v>
      </c>
      <c r="O218" s="149" t="s">
        <v>2201</v>
      </c>
      <c r="P218" s="147">
        <v>7.9000000953674316</v>
      </c>
      <c r="Q218" s="148">
        <v>0.53</v>
      </c>
      <c r="R218" s="146">
        <v>53</v>
      </c>
      <c r="S218" s="146">
        <v>16</v>
      </c>
      <c r="T218" s="149" t="s">
        <v>4090</v>
      </c>
      <c r="U218" s="149" t="s">
        <v>4091</v>
      </c>
      <c r="V218" s="147">
        <v>3.5</v>
      </c>
      <c r="W218" s="148">
        <v>0.44</v>
      </c>
      <c r="X218" s="146">
        <v>59</v>
      </c>
      <c r="Y218" s="146">
        <v>10</v>
      </c>
      <c r="Z218" s="149" t="s">
        <v>1818</v>
      </c>
      <c r="AA218" s="149" t="s">
        <v>1819</v>
      </c>
      <c r="AB218" s="147">
        <v>13.399999618530273</v>
      </c>
      <c r="AC218" s="148">
        <v>0.56000000000000005</v>
      </c>
      <c r="AD218" s="146">
        <v>52</v>
      </c>
      <c r="AE218" s="146">
        <v>17</v>
      </c>
      <c r="AF218" s="149" t="s">
        <v>1824</v>
      </c>
      <c r="AG218" s="149" t="s">
        <v>1825</v>
      </c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</row>
    <row r="219" spans="1:184" x14ac:dyDescent="0.2">
      <c r="A219" s="130">
        <f t="shared" si="4"/>
        <v>4961</v>
      </c>
      <c r="B219" s="150" t="s">
        <v>2724</v>
      </c>
      <c r="C219" s="151">
        <v>49</v>
      </c>
      <c r="D219" s="152">
        <v>27.600000381469727</v>
      </c>
      <c r="E219" s="153">
        <v>0.42</v>
      </c>
      <c r="F219" s="151">
        <v>49</v>
      </c>
      <c r="H219" s="154" t="s">
        <v>1545</v>
      </c>
      <c r="J219" s="152">
        <v>7.8000001907348633</v>
      </c>
      <c r="K219" s="153">
        <v>0.41</v>
      </c>
      <c r="L219" s="151">
        <v>49</v>
      </c>
      <c r="N219" s="154" t="s">
        <v>1545</v>
      </c>
      <c r="P219" s="152">
        <v>5.8000001907348633</v>
      </c>
      <c r="Q219" s="153">
        <v>0.38</v>
      </c>
      <c r="R219" s="151">
        <v>47</v>
      </c>
      <c r="S219" s="151">
        <v>2</v>
      </c>
      <c r="T219" s="154" t="s">
        <v>1912</v>
      </c>
      <c r="U219" s="154" t="s">
        <v>1913</v>
      </c>
      <c r="V219" s="152">
        <v>2.7000000476837158</v>
      </c>
      <c r="W219" s="153">
        <v>0.34</v>
      </c>
      <c r="X219" s="151">
        <v>46</v>
      </c>
      <c r="Y219" s="151">
        <v>3</v>
      </c>
      <c r="Z219" s="154" t="s">
        <v>1624</v>
      </c>
      <c r="AA219" s="154" t="s">
        <v>1625</v>
      </c>
      <c r="AB219" s="152">
        <v>11.199999809265137</v>
      </c>
      <c r="AC219" s="153">
        <v>0.47</v>
      </c>
      <c r="AD219" s="151">
        <v>43</v>
      </c>
      <c r="AE219" s="151">
        <v>6</v>
      </c>
      <c r="AF219" s="154" t="s">
        <v>2264</v>
      </c>
      <c r="AG219" s="154" t="s">
        <v>2265</v>
      </c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</row>
    <row r="220" spans="1:184" x14ac:dyDescent="0.2">
      <c r="A220" s="130">
        <f t="shared" si="4"/>
        <v>5001</v>
      </c>
      <c r="B220" s="140" t="s">
        <v>2727</v>
      </c>
      <c r="C220" s="146">
        <v>139</v>
      </c>
      <c r="D220" s="147">
        <v>29.100000381469727</v>
      </c>
      <c r="E220" s="148">
        <v>0.44</v>
      </c>
      <c r="F220" s="146">
        <v>133</v>
      </c>
      <c r="G220" s="146">
        <v>6</v>
      </c>
      <c r="H220" s="149" t="s">
        <v>3173</v>
      </c>
      <c r="I220" s="149" t="s">
        <v>3174</v>
      </c>
      <c r="J220" s="147">
        <v>8</v>
      </c>
      <c r="K220" s="148">
        <v>0.42</v>
      </c>
      <c r="L220" s="146">
        <v>137</v>
      </c>
      <c r="M220" s="146">
        <v>2</v>
      </c>
      <c r="N220" s="149" t="s">
        <v>1945</v>
      </c>
      <c r="O220" s="149" t="s">
        <v>1946</v>
      </c>
      <c r="P220" s="147">
        <v>6.8000001907348633</v>
      </c>
      <c r="Q220" s="148">
        <v>0.45</v>
      </c>
      <c r="R220" s="146">
        <v>126</v>
      </c>
      <c r="S220" s="146">
        <v>13</v>
      </c>
      <c r="T220" s="149" t="s">
        <v>4092</v>
      </c>
      <c r="U220" s="149" t="s">
        <v>4093</v>
      </c>
      <c r="V220" s="147">
        <v>2.7999999523162842</v>
      </c>
      <c r="W220" s="148">
        <v>0.36</v>
      </c>
      <c r="X220" s="146">
        <v>131</v>
      </c>
      <c r="Y220" s="146">
        <v>8</v>
      </c>
      <c r="Z220" s="149" t="s">
        <v>3252</v>
      </c>
      <c r="AA220" s="149" t="s">
        <v>3253</v>
      </c>
      <c r="AB220" s="147">
        <v>11.5</v>
      </c>
      <c r="AC220" s="148">
        <v>0.48</v>
      </c>
      <c r="AD220" s="146">
        <v>121</v>
      </c>
      <c r="AE220" s="146">
        <v>18</v>
      </c>
      <c r="AF220" s="149" t="s">
        <v>3152</v>
      </c>
      <c r="AG220" s="149" t="s">
        <v>3153</v>
      </c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</row>
    <row r="221" spans="1:184" x14ac:dyDescent="0.2">
      <c r="A221" s="130">
        <f t="shared" si="4"/>
        <v>5003</v>
      </c>
      <c r="B221" s="150" t="s">
        <v>2736</v>
      </c>
      <c r="C221" s="151">
        <v>209</v>
      </c>
      <c r="D221" s="152">
        <v>28.700000762939453</v>
      </c>
      <c r="E221" s="153">
        <v>0.44</v>
      </c>
      <c r="F221" s="151">
        <v>207</v>
      </c>
      <c r="G221" s="151">
        <v>2</v>
      </c>
      <c r="H221" s="154" t="s">
        <v>1793</v>
      </c>
      <c r="I221" s="154" t="s">
        <v>1794</v>
      </c>
      <c r="J221" s="152">
        <v>7.8000001907348633</v>
      </c>
      <c r="K221" s="153">
        <v>0.41</v>
      </c>
      <c r="L221" s="151">
        <v>207</v>
      </c>
      <c r="M221" s="151">
        <v>2</v>
      </c>
      <c r="N221" s="154" t="s">
        <v>1793</v>
      </c>
      <c r="O221" s="154" t="s">
        <v>1794</v>
      </c>
      <c r="P221" s="152">
        <v>6.5</v>
      </c>
      <c r="Q221" s="153">
        <v>0.43</v>
      </c>
      <c r="R221" s="151">
        <v>192</v>
      </c>
      <c r="S221" s="151">
        <v>17</v>
      </c>
      <c r="T221" s="154" t="s">
        <v>2249</v>
      </c>
      <c r="U221" s="154" t="s">
        <v>2250</v>
      </c>
      <c r="V221" s="152">
        <v>2.7999999523162842</v>
      </c>
      <c r="W221" s="153">
        <v>0.35</v>
      </c>
      <c r="X221" s="151">
        <v>199</v>
      </c>
      <c r="Y221" s="151">
        <v>10</v>
      </c>
      <c r="Z221" s="154" t="s">
        <v>4094</v>
      </c>
      <c r="AA221" s="154" t="s">
        <v>4095</v>
      </c>
      <c r="AB221" s="152">
        <v>11.699999809265137</v>
      </c>
      <c r="AC221" s="153">
        <v>0.49</v>
      </c>
      <c r="AD221" s="151">
        <v>191</v>
      </c>
      <c r="AE221" s="151">
        <v>18</v>
      </c>
      <c r="AF221" s="154" t="s">
        <v>4096</v>
      </c>
      <c r="AG221" s="154" t="s">
        <v>4097</v>
      </c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</row>
    <row r="222" spans="1:184" x14ac:dyDescent="0.2">
      <c r="A222" s="130">
        <f t="shared" si="4"/>
        <v>5005</v>
      </c>
      <c r="B222" s="140" t="s">
        <v>2743</v>
      </c>
      <c r="C222" s="146">
        <v>144</v>
      </c>
      <c r="D222" s="147">
        <v>32.700000762939453</v>
      </c>
      <c r="E222" s="148">
        <v>0.49</v>
      </c>
      <c r="F222" s="146">
        <v>126</v>
      </c>
      <c r="G222" s="146">
        <v>18</v>
      </c>
      <c r="H222" s="149" t="s">
        <v>2234</v>
      </c>
      <c r="I222" s="149" t="s">
        <v>2235</v>
      </c>
      <c r="J222" s="147">
        <v>8.6000003814697266</v>
      </c>
      <c r="K222" s="148">
        <v>0.45</v>
      </c>
      <c r="L222" s="146">
        <v>136</v>
      </c>
      <c r="M222" s="146">
        <v>8</v>
      </c>
      <c r="N222" s="149" t="s">
        <v>1649</v>
      </c>
      <c r="O222" s="149" t="s">
        <v>1650</v>
      </c>
      <c r="P222" s="147">
        <v>7.3000001907348633</v>
      </c>
      <c r="Q222" s="148">
        <v>0.49</v>
      </c>
      <c r="R222" s="146">
        <v>119</v>
      </c>
      <c r="S222" s="146">
        <v>25</v>
      </c>
      <c r="T222" s="149" t="s">
        <v>1662</v>
      </c>
      <c r="U222" s="149" t="s">
        <v>1663</v>
      </c>
      <c r="V222" s="147">
        <v>3.0999999046325684</v>
      </c>
      <c r="W222" s="148">
        <v>0.39</v>
      </c>
      <c r="X222" s="146">
        <v>127</v>
      </c>
      <c r="Y222" s="146">
        <v>17</v>
      </c>
      <c r="Z222" s="149" t="s">
        <v>4098</v>
      </c>
      <c r="AA222" s="149" t="s">
        <v>4099</v>
      </c>
      <c r="AB222" s="147">
        <v>13.600000381469727</v>
      </c>
      <c r="AC222" s="148">
        <v>0.56999999999999995</v>
      </c>
      <c r="AD222" s="146">
        <v>106</v>
      </c>
      <c r="AE222" s="146">
        <v>38</v>
      </c>
      <c r="AF222" s="149" t="s">
        <v>4100</v>
      </c>
      <c r="AG222" s="149" t="s">
        <v>4101</v>
      </c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</row>
    <row r="223" spans="1:184" x14ac:dyDescent="0.2">
      <c r="A223" s="130">
        <f t="shared" si="4"/>
        <v>5007</v>
      </c>
      <c r="B223" s="150" t="s">
        <v>2748</v>
      </c>
      <c r="C223" s="151">
        <v>29</v>
      </c>
      <c r="D223" s="152">
        <v>29.299999237060547</v>
      </c>
      <c r="E223" s="153">
        <v>0.44</v>
      </c>
      <c r="F223" s="151">
        <v>27</v>
      </c>
      <c r="G223" s="151">
        <v>2</v>
      </c>
      <c r="H223" s="154" t="s">
        <v>2131</v>
      </c>
      <c r="I223" s="154" t="s">
        <v>2132</v>
      </c>
      <c r="J223" s="152">
        <v>8.3000001907348633</v>
      </c>
      <c r="K223" s="153">
        <v>0.44</v>
      </c>
      <c r="L223" s="151">
        <v>28</v>
      </c>
      <c r="M223" s="151">
        <v>1</v>
      </c>
      <c r="N223" s="154" t="s">
        <v>1877</v>
      </c>
      <c r="O223" s="154" t="s">
        <v>1878</v>
      </c>
      <c r="P223" s="152">
        <v>6.6999998092651367</v>
      </c>
      <c r="Q223" s="153">
        <v>0.45</v>
      </c>
      <c r="R223" s="151">
        <v>27</v>
      </c>
      <c r="S223" s="151">
        <v>2</v>
      </c>
      <c r="T223" s="154" t="s">
        <v>2131</v>
      </c>
      <c r="U223" s="154" t="s">
        <v>2132</v>
      </c>
      <c r="V223" s="152">
        <v>2.5</v>
      </c>
      <c r="W223" s="153">
        <v>0.32</v>
      </c>
      <c r="X223" s="151">
        <v>27</v>
      </c>
      <c r="Y223" s="151">
        <v>2</v>
      </c>
      <c r="Z223" s="154" t="s">
        <v>2131</v>
      </c>
      <c r="AA223" s="154" t="s">
        <v>2132</v>
      </c>
      <c r="AB223" s="152">
        <v>11.699999809265137</v>
      </c>
      <c r="AC223" s="153">
        <v>0.49</v>
      </c>
      <c r="AD223" s="151">
        <v>24</v>
      </c>
      <c r="AE223" s="151">
        <v>5</v>
      </c>
      <c r="AF223" s="154" t="s">
        <v>1879</v>
      </c>
      <c r="AG223" s="154" t="s">
        <v>1880</v>
      </c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</row>
    <row r="224" spans="1:184" x14ac:dyDescent="0.2">
      <c r="A224" s="130">
        <f t="shared" si="4"/>
        <v>5020</v>
      </c>
      <c r="B224" s="140" t="s">
        <v>4102</v>
      </c>
      <c r="C224" s="146">
        <v>9</v>
      </c>
      <c r="D224" s="147">
        <v>29.100000381469727</v>
      </c>
      <c r="E224" s="148">
        <v>0.44</v>
      </c>
      <c r="F224" s="146">
        <v>9</v>
      </c>
      <c r="H224" s="149" t="s">
        <v>1545</v>
      </c>
      <c r="J224" s="147">
        <v>7.6999998092651367</v>
      </c>
      <c r="K224" s="148">
        <v>0.4</v>
      </c>
      <c r="L224" s="146">
        <v>9</v>
      </c>
      <c r="N224" s="149" t="s">
        <v>1545</v>
      </c>
      <c r="P224" s="147">
        <v>6.6999998092651367</v>
      </c>
      <c r="Q224" s="148">
        <v>0.44</v>
      </c>
      <c r="R224" s="146">
        <v>7</v>
      </c>
      <c r="S224" s="146">
        <v>2</v>
      </c>
      <c r="T224" s="149" t="s">
        <v>3894</v>
      </c>
      <c r="U224" s="149" t="s">
        <v>3895</v>
      </c>
      <c r="V224" s="147">
        <v>2.9000000953674316</v>
      </c>
      <c r="W224" s="148">
        <v>0.36</v>
      </c>
      <c r="X224" s="146">
        <v>9</v>
      </c>
      <c r="Z224" s="149" t="s">
        <v>1545</v>
      </c>
      <c r="AB224" s="147">
        <v>11.899999618530273</v>
      </c>
      <c r="AC224" s="148">
        <v>0.5</v>
      </c>
      <c r="AD224" s="146">
        <v>8</v>
      </c>
      <c r="AE224" s="146">
        <v>1</v>
      </c>
      <c r="AF224" s="149" t="s">
        <v>2241</v>
      </c>
      <c r="AG224" s="149" t="s">
        <v>2242</v>
      </c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</row>
    <row r="225" spans="1:184" x14ac:dyDescent="0.2">
      <c r="A225" s="130">
        <f t="shared" si="4"/>
        <v>5021</v>
      </c>
      <c r="B225" s="150" t="s">
        <v>2750</v>
      </c>
      <c r="C225" s="151">
        <v>143</v>
      </c>
      <c r="D225" s="152">
        <v>29.899999618530273</v>
      </c>
      <c r="E225" s="153">
        <v>0.45</v>
      </c>
      <c r="F225" s="151">
        <v>139</v>
      </c>
      <c r="G225" s="151">
        <v>4</v>
      </c>
      <c r="H225" s="154" t="s">
        <v>2457</v>
      </c>
      <c r="I225" s="154" t="s">
        <v>2458</v>
      </c>
      <c r="J225" s="152">
        <v>8</v>
      </c>
      <c r="K225" s="153">
        <v>0.42</v>
      </c>
      <c r="L225" s="151">
        <v>142</v>
      </c>
      <c r="M225" s="151">
        <v>1</v>
      </c>
      <c r="N225" s="154" t="s">
        <v>1551</v>
      </c>
      <c r="O225" s="154" t="s">
        <v>1552</v>
      </c>
      <c r="P225" s="152">
        <v>6.6999998092651367</v>
      </c>
      <c r="Q225" s="153">
        <v>0.44</v>
      </c>
      <c r="R225" s="151">
        <v>128</v>
      </c>
      <c r="S225" s="151">
        <v>15</v>
      </c>
      <c r="T225" s="154" t="s">
        <v>4076</v>
      </c>
      <c r="U225" s="154" t="s">
        <v>4077</v>
      </c>
      <c r="V225" s="152">
        <v>3.0999999046325684</v>
      </c>
      <c r="W225" s="153">
        <v>0.39</v>
      </c>
      <c r="X225" s="151">
        <v>132</v>
      </c>
      <c r="Y225" s="151">
        <v>11</v>
      </c>
      <c r="Z225" s="154" t="s">
        <v>1602</v>
      </c>
      <c r="AA225" s="154" t="s">
        <v>1603</v>
      </c>
      <c r="AB225" s="152">
        <v>12.100000381469727</v>
      </c>
      <c r="AC225" s="153">
        <v>0.5</v>
      </c>
      <c r="AD225" s="151">
        <v>122</v>
      </c>
      <c r="AE225" s="151">
        <v>21</v>
      </c>
      <c r="AF225" s="154" t="s">
        <v>4103</v>
      </c>
      <c r="AG225" s="154" t="s">
        <v>4104</v>
      </c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</row>
    <row r="226" spans="1:184" x14ac:dyDescent="0.2">
      <c r="A226" s="130">
        <f t="shared" si="4"/>
        <v>5022</v>
      </c>
      <c r="B226" s="140" t="s">
        <v>2753</v>
      </c>
      <c r="C226" s="146">
        <v>18</v>
      </c>
      <c r="D226" s="147">
        <v>36.799999237060547</v>
      </c>
      <c r="E226" s="148">
        <v>0.56000000000000005</v>
      </c>
      <c r="F226" s="146">
        <v>17</v>
      </c>
      <c r="G226" s="146">
        <v>1</v>
      </c>
      <c r="H226" s="149" t="s">
        <v>1649</v>
      </c>
      <c r="I226" s="149" t="s">
        <v>1650</v>
      </c>
      <c r="J226" s="147">
        <v>9.3000001907348633</v>
      </c>
      <c r="K226" s="148">
        <v>0.49</v>
      </c>
      <c r="L226" s="146">
        <v>16</v>
      </c>
      <c r="M226" s="146">
        <v>2</v>
      </c>
      <c r="N226" s="149" t="s">
        <v>2241</v>
      </c>
      <c r="O226" s="149" t="s">
        <v>2242</v>
      </c>
      <c r="P226" s="147">
        <v>8</v>
      </c>
      <c r="Q226" s="148">
        <v>0.53</v>
      </c>
      <c r="R226" s="146">
        <v>14</v>
      </c>
      <c r="S226" s="146">
        <v>4</v>
      </c>
      <c r="T226" s="149" t="s">
        <v>3894</v>
      </c>
      <c r="U226" s="149" t="s">
        <v>3895</v>
      </c>
      <c r="V226" s="147">
        <v>3.9000000953674316</v>
      </c>
      <c r="W226" s="148">
        <v>0.5</v>
      </c>
      <c r="X226" s="146">
        <v>16</v>
      </c>
      <c r="Y226" s="146">
        <v>2</v>
      </c>
      <c r="Z226" s="149" t="s">
        <v>2241</v>
      </c>
      <c r="AA226" s="149" t="s">
        <v>2242</v>
      </c>
      <c r="AB226" s="147">
        <v>15.600000381469727</v>
      </c>
      <c r="AC226" s="148">
        <v>0.65</v>
      </c>
      <c r="AD226" s="146">
        <v>9</v>
      </c>
      <c r="AE226" s="146">
        <v>9</v>
      </c>
      <c r="AF226" s="149" t="s">
        <v>4105</v>
      </c>
      <c r="AG226" s="149" t="s">
        <v>4105</v>
      </c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</row>
    <row r="227" spans="1:184" x14ac:dyDescent="0.2">
      <c r="A227" s="130">
        <f t="shared" si="4"/>
        <v>5025</v>
      </c>
      <c r="B227" s="150" t="s">
        <v>2756</v>
      </c>
      <c r="C227" s="151">
        <v>43</v>
      </c>
      <c r="D227" s="152">
        <v>30.700000762939453</v>
      </c>
      <c r="E227" s="153">
        <v>0.46</v>
      </c>
      <c r="F227" s="151">
        <v>39</v>
      </c>
      <c r="G227" s="151">
        <v>4</v>
      </c>
      <c r="H227" s="154" t="s">
        <v>2331</v>
      </c>
      <c r="I227" s="154" t="s">
        <v>2332</v>
      </c>
      <c r="J227" s="152">
        <v>8.6999998092651367</v>
      </c>
      <c r="K227" s="153">
        <v>0.46</v>
      </c>
      <c r="L227" s="151">
        <v>39</v>
      </c>
      <c r="M227" s="151">
        <v>4</v>
      </c>
      <c r="N227" s="154" t="s">
        <v>2331</v>
      </c>
      <c r="O227" s="154" t="s">
        <v>2332</v>
      </c>
      <c r="P227" s="152">
        <v>6.5</v>
      </c>
      <c r="Q227" s="153">
        <v>0.43</v>
      </c>
      <c r="R227" s="151">
        <v>39</v>
      </c>
      <c r="S227" s="151">
        <v>4</v>
      </c>
      <c r="T227" s="154" t="s">
        <v>2331</v>
      </c>
      <c r="U227" s="154" t="s">
        <v>2332</v>
      </c>
      <c r="V227" s="152">
        <v>2.7999999523162842</v>
      </c>
      <c r="W227" s="153">
        <v>0.35</v>
      </c>
      <c r="X227" s="151">
        <v>43</v>
      </c>
      <c r="Z227" s="154" t="s">
        <v>1545</v>
      </c>
      <c r="AB227" s="152">
        <v>12.699999809265137</v>
      </c>
      <c r="AC227" s="153">
        <v>0.53</v>
      </c>
      <c r="AD227" s="151">
        <v>34</v>
      </c>
      <c r="AE227" s="151">
        <v>9</v>
      </c>
      <c r="AF227" s="154" t="s">
        <v>3675</v>
      </c>
      <c r="AG227" s="154" t="s">
        <v>3676</v>
      </c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</row>
    <row r="228" spans="1:184" x14ac:dyDescent="0.2">
      <c r="A228" s="130">
        <f t="shared" si="4"/>
        <v>5029</v>
      </c>
      <c r="B228" s="140" t="s">
        <v>2759</v>
      </c>
      <c r="C228" s="146">
        <v>63</v>
      </c>
      <c r="D228" s="147">
        <v>30.399999618530273</v>
      </c>
      <c r="E228" s="148">
        <v>0.46</v>
      </c>
      <c r="F228" s="146">
        <v>60</v>
      </c>
      <c r="G228" s="146">
        <v>3</v>
      </c>
      <c r="H228" s="149" t="s">
        <v>1548</v>
      </c>
      <c r="I228" s="149" t="s">
        <v>1549</v>
      </c>
      <c r="J228" s="147">
        <v>8.1999998092651367</v>
      </c>
      <c r="K228" s="148">
        <v>0.43</v>
      </c>
      <c r="L228" s="146">
        <v>61</v>
      </c>
      <c r="M228" s="146">
        <v>2</v>
      </c>
      <c r="N228" s="149" t="s">
        <v>2097</v>
      </c>
      <c r="O228" s="149" t="s">
        <v>2098</v>
      </c>
      <c r="P228" s="147">
        <v>7.3000001907348633</v>
      </c>
      <c r="Q228" s="148">
        <v>0.48</v>
      </c>
      <c r="R228" s="146">
        <v>55</v>
      </c>
      <c r="S228" s="146">
        <v>8</v>
      </c>
      <c r="T228" s="149" t="s">
        <v>4011</v>
      </c>
      <c r="U228" s="149" t="s">
        <v>4012</v>
      </c>
      <c r="V228" s="147">
        <v>3.2999999523162842</v>
      </c>
      <c r="W228" s="148">
        <v>0.41</v>
      </c>
      <c r="X228" s="146">
        <v>56</v>
      </c>
      <c r="Y228" s="146">
        <v>7</v>
      </c>
      <c r="Z228" s="149" t="s">
        <v>2241</v>
      </c>
      <c r="AA228" s="149" t="s">
        <v>2242</v>
      </c>
      <c r="AB228" s="147">
        <v>11.600000381469727</v>
      </c>
      <c r="AC228" s="148">
        <v>0.49</v>
      </c>
      <c r="AD228" s="146">
        <v>50</v>
      </c>
      <c r="AE228" s="146">
        <v>13</v>
      </c>
      <c r="AF228" s="149" t="s">
        <v>4106</v>
      </c>
      <c r="AG228" s="149" t="s">
        <v>4107</v>
      </c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</row>
    <row r="229" spans="1:184" x14ac:dyDescent="0.2">
      <c r="A229" s="130">
        <f t="shared" si="4"/>
        <v>5032</v>
      </c>
      <c r="B229" s="150" t="s">
        <v>2762</v>
      </c>
      <c r="C229" s="151">
        <v>19</v>
      </c>
      <c r="D229" s="152">
        <v>26.299999237060547</v>
      </c>
      <c r="E229" s="153">
        <v>0.4</v>
      </c>
      <c r="F229" s="151">
        <v>19</v>
      </c>
      <c r="H229" s="154" t="s">
        <v>1545</v>
      </c>
      <c r="J229" s="152">
        <v>7.9000000953674316</v>
      </c>
      <c r="K229" s="153">
        <v>0.42</v>
      </c>
      <c r="L229" s="151">
        <v>19</v>
      </c>
      <c r="N229" s="154" t="s">
        <v>1545</v>
      </c>
      <c r="P229" s="152">
        <v>5.1999998092651367</v>
      </c>
      <c r="Q229" s="153">
        <v>0.35</v>
      </c>
      <c r="R229" s="151">
        <v>19</v>
      </c>
      <c r="T229" s="154" t="s">
        <v>1545</v>
      </c>
      <c r="V229" s="152">
        <v>2.5999999046325684</v>
      </c>
      <c r="W229" s="153">
        <v>0.33</v>
      </c>
      <c r="X229" s="151">
        <v>19</v>
      </c>
      <c r="Z229" s="154" t="s">
        <v>1545</v>
      </c>
      <c r="AB229" s="152">
        <v>10.600000381469727</v>
      </c>
      <c r="AC229" s="153">
        <v>0.44</v>
      </c>
      <c r="AD229" s="151">
        <v>19</v>
      </c>
      <c r="AF229" s="154" t="s">
        <v>1545</v>
      </c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</row>
    <row r="230" spans="1:184" x14ac:dyDescent="0.2">
      <c r="A230" s="130">
        <f t="shared" si="4"/>
        <v>5041</v>
      </c>
      <c r="B230" s="140" t="s">
        <v>2763</v>
      </c>
      <c r="C230" s="146">
        <v>83</v>
      </c>
      <c r="D230" s="147">
        <v>28</v>
      </c>
      <c r="E230" s="148">
        <v>0.42</v>
      </c>
      <c r="F230" s="146">
        <v>82</v>
      </c>
      <c r="G230" s="146">
        <v>1</v>
      </c>
      <c r="H230" s="149" t="s">
        <v>2176</v>
      </c>
      <c r="I230" s="149" t="s">
        <v>2177</v>
      </c>
      <c r="J230" s="147">
        <v>7.6999998092651367</v>
      </c>
      <c r="K230" s="148">
        <v>0.4</v>
      </c>
      <c r="L230" s="146">
        <v>82</v>
      </c>
      <c r="M230" s="146">
        <v>1</v>
      </c>
      <c r="N230" s="149" t="s">
        <v>2176</v>
      </c>
      <c r="O230" s="149" t="s">
        <v>2177</v>
      </c>
      <c r="P230" s="147">
        <v>6.0999999046325684</v>
      </c>
      <c r="Q230" s="148">
        <v>0.41</v>
      </c>
      <c r="R230" s="146">
        <v>78</v>
      </c>
      <c r="S230" s="146">
        <v>5</v>
      </c>
      <c r="T230" s="149" t="s">
        <v>2596</v>
      </c>
      <c r="U230" s="149" t="s">
        <v>2597</v>
      </c>
      <c r="V230" s="147">
        <v>2.7000000476837158</v>
      </c>
      <c r="W230" s="148">
        <v>0.34</v>
      </c>
      <c r="X230" s="146">
        <v>80</v>
      </c>
      <c r="Y230" s="146">
        <v>3</v>
      </c>
      <c r="Z230" s="149" t="s">
        <v>4108</v>
      </c>
      <c r="AA230" s="149" t="s">
        <v>4109</v>
      </c>
      <c r="AB230" s="147">
        <v>11.5</v>
      </c>
      <c r="AC230" s="148">
        <v>0.48</v>
      </c>
      <c r="AD230" s="146">
        <v>74</v>
      </c>
      <c r="AE230" s="146">
        <v>9</v>
      </c>
      <c r="AF230" s="149" t="s">
        <v>4110</v>
      </c>
      <c r="AG230" s="149" t="s">
        <v>4111</v>
      </c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</row>
    <row r="231" spans="1:184" x14ac:dyDescent="0.2">
      <c r="A231" s="130">
        <f t="shared" si="4"/>
        <v>5043</v>
      </c>
      <c r="B231" s="150" t="s">
        <v>2766</v>
      </c>
      <c r="C231" s="151">
        <v>10</v>
      </c>
      <c r="D231" s="152">
        <v>26.700000762939453</v>
      </c>
      <c r="E231" s="153">
        <v>0.4</v>
      </c>
      <c r="F231" s="151">
        <v>10</v>
      </c>
      <c r="H231" s="154" t="s">
        <v>1545</v>
      </c>
      <c r="J231" s="152">
        <v>7.4000000953674316</v>
      </c>
      <c r="K231" s="153">
        <v>0.39</v>
      </c>
      <c r="L231" s="151">
        <v>10</v>
      </c>
      <c r="N231" s="154" t="s">
        <v>1545</v>
      </c>
      <c r="P231" s="152">
        <v>6.5</v>
      </c>
      <c r="Q231" s="153">
        <v>0.43</v>
      </c>
      <c r="R231" s="151">
        <v>10</v>
      </c>
      <c r="T231" s="154" t="s">
        <v>1545</v>
      </c>
      <c r="V231" s="152">
        <v>2.4000000953674316</v>
      </c>
      <c r="W231" s="153">
        <v>0.3</v>
      </c>
      <c r="X231" s="151">
        <v>10</v>
      </c>
      <c r="Z231" s="154" t="s">
        <v>1545</v>
      </c>
      <c r="AB231" s="152">
        <v>10.399999618530273</v>
      </c>
      <c r="AC231" s="153">
        <v>0.43</v>
      </c>
      <c r="AD231" s="151">
        <v>10</v>
      </c>
      <c r="AF231" s="154" t="s">
        <v>1545</v>
      </c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</row>
    <row r="232" spans="1:184" x14ac:dyDescent="0.2">
      <c r="A232" s="130">
        <f t="shared" si="4"/>
        <v>5044</v>
      </c>
      <c r="B232" s="140" t="s">
        <v>4112</v>
      </c>
      <c r="C232" s="146">
        <v>34</v>
      </c>
      <c r="D232" s="147">
        <v>34</v>
      </c>
      <c r="E232" s="148">
        <v>0.51</v>
      </c>
      <c r="F232" s="146">
        <v>32</v>
      </c>
      <c r="G232" s="146">
        <v>2</v>
      </c>
      <c r="H232" s="149" t="s">
        <v>1800</v>
      </c>
      <c r="I232" s="149" t="s">
        <v>1801</v>
      </c>
      <c r="J232" s="147">
        <v>9.5</v>
      </c>
      <c r="K232" s="148">
        <v>0.5</v>
      </c>
      <c r="L232" s="146">
        <v>31</v>
      </c>
      <c r="M232" s="146">
        <v>3</v>
      </c>
      <c r="N232" s="149" t="s">
        <v>2966</v>
      </c>
      <c r="O232" s="149" t="s">
        <v>2967</v>
      </c>
      <c r="P232" s="147">
        <v>7.9000000953674316</v>
      </c>
      <c r="Q232" s="148">
        <v>0.53</v>
      </c>
      <c r="R232" s="146">
        <v>29</v>
      </c>
      <c r="S232" s="146">
        <v>5</v>
      </c>
      <c r="T232" s="149" t="s">
        <v>1927</v>
      </c>
      <c r="U232" s="149" t="s">
        <v>1928</v>
      </c>
      <c r="V232" s="147">
        <v>3.5999999046325684</v>
      </c>
      <c r="W232" s="148">
        <v>0.45</v>
      </c>
      <c r="X232" s="146">
        <v>31</v>
      </c>
      <c r="Y232" s="146">
        <v>3</v>
      </c>
      <c r="Z232" s="149" t="s">
        <v>2966</v>
      </c>
      <c r="AA232" s="149" t="s">
        <v>2967</v>
      </c>
      <c r="AB232" s="147">
        <v>13</v>
      </c>
      <c r="AC232" s="148">
        <v>0.54</v>
      </c>
      <c r="AD232" s="146">
        <v>30</v>
      </c>
      <c r="AE232" s="146">
        <v>4</v>
      </c>
      <c r="AF232" s="149" t="s">
        <v>1925</v>
      </c>
      <c r="AG232" s="149" t="s">
        <v>1926</v>
      </c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</row>
    <row r="233" spans="1:184" x14ac:dyDescent="0.2">
      <c r="A233" s="130">
        <f t="shared" si="4"/>
        <v>5045</v>
      </c>
      <c r="B233" s="150" t="s">
        <v>2767</v>
      </c>
      <c r="C233" s="151">
        <v>19</v>
      </c>
      <c r="D233" s="152">
        <v>33.599998474121094</v>
      </c>
      <c r="E233" s="153">
        <v>0.51</v>
      </c>
      <c r="F233" s="151">
        <v>18</v>
      </c>
      <c r="G233" s="151">
        <v>1</v>
      </c>
      <c r="H233" s="154" t="s">
        <v>2418</v>
      </c>
      <c r="I233" s="154" t="s">
        <v>2419</v>
      </c>
      <c r="J233" s="152">
        <v>9.3000001907348633</v>
      </c>
      <c r="K233" s="153">
        <v>0.49</v>
      </c>
      <c r="L233" s="151">
        <v>18</v>
      </c>
      <c r="M233" s="151">
        <v>1</v>
      </c>
      <c r="N233" s="154" t="s">
        <v>2418</v>
      </c>
      <c r="O233" s="154" t="s">
        <v>2419</v>
      </c>
      <c r="P233" s="152">
        <v>6.9000000953674316</v>
      </c>
      <c r="Q233" s="153">
        <v>0.46</v>
      </c>
      <c r="R233" s="151">
        <v>17</v>
      </c>
      <c r="S233" s="151">
        <v>2</v>
      </c>
      <c r="T233" s="154" t="s">
        <v>1807</v>
      </c>
      <c r="U233" s="154" t="s">
        <v>1808</v>
      </c>
      <c r="V233" s="152">
        <v>3.2999999523162842</v>
      </c>
      <c r="W233" s="153">
        <v>0.42</v>
      </c>
      <c r="X233" s="151">
        <v>18</v>
      </c>
      <c r="Y233" s="151">
        <v>1</v>
      </c>
      <c r="Z233" s="154" t="s">
        <v>2418</v>
      </c>
      <c r="AA233" s="154" t="s">
        <v>2419</v>
      </c>
      <c r="AB233" s="152">
        <v>14.100000381469727</v>
      </c>
      <c r="AC233" s="153">
        <v>0.59</v>
      </c>
      <c r="AD233" s="151">
        <v>16</v>
      </c>
      <c r="AE233" s="151">
        <v>3</v>
      </c>
      <c r="AF233" s="154" t="s">
        <v>2537</v>
      </c>
      <c r="AG233" s="154" t="s">
        <v>2538</v>
      </c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</row>
    <row r="234" spans="1:184" x14ac:dyDescent="0.2">
      <c r="A234" s="130">
        <f t="shared" si="4"/>
        <v>5046</v>
      </c>
      <c r="B234" s="140" t="s">
        <v>4113</v>
      </c>
      <c r="C234" s="146">
        <v>18</v>
      </c>
      <c r="D234" s="147">
        <v>34.700000762939453</v>
      </c>
      <c r="E234" s="148">
        <v>0.53</v>
      </c>
      <c r="F234" s="146">
        <v>16</v>
      </c>
      <c r="G234" s="146">
        <v>2</v>
      </c>
      <c r="H234" s="149" t="s">
        <v>2241</v>
      </c>
      <c r="I234" s="149" t="s">
        <v>2242</v>
      </c>
      <c r="J234" s="147">
        <v>9.1999998092651367</v>
      </c>
      <c r="K234" s="148">
        <v>0.49</v>
      </c>
      <c r="L234" s="146">
        <v>15</v>
      </c>
      <c r="M234" s="146">
        <v>3</v>
      </c>
      <c r="N234" s="149" t="s">
        <v>1651</v>
      </c>
      <c r="O234" s="149" t="s">
        <v>1652</v>
      </c>
      <c r="P234" s="147">
        <v>7.8000001907348633</v>
      </c>
      <c r="Q234" s="148">
        <v>0.52</v>
      </c>
      <c r="R234" s="146">
        <v>16</v>
      </c>
      <c r="S234" s="146">
        <v>2</v>
      </c>
      <c r="T234" s="149" t="s">
        <v>2241</v>
      </c>
      <c r="U234" s="149" t="s">
        <v>2242</v>
      </c>
      <c r="V234" s="147">
        <v>3.0999999046325684</v>
      </c>
      <c r="W234" s="148">
        <v>0.38</v>
      </c>
      <c r="X234" s="146">
        <v>16</v>
      </c>
      <c r="Y234" s="146">
        <v>2</v>
      </c>
      <c r="Z234" s="149" t="s">
        <v>2241</v>
      </c>
      <c r="AA234" s="149" t="s">
        <v>2242</v>
      </c>
      <c r="AB234" s="147">
        <v>14.600000381469727</v>
      </c>
      <c r="AC234" s="148">
        <v>0.61</v>
      </c>
      <c r="AD234" s="146">
        <v>15</v>
      </c>
      <c r="AE234" s="146">
        <v>3</v>
      </c>
      <c r="AF234" s="149" t="s">
        <v>1651</v>
      </c>
      <c r="AG234" s="149" t="s">
        <v>1652</v>
      </c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</row>
    <row r="235" spans="1:184" x14ac:dyDescent="0.2">
      <c r="A235" s="130">
        <f t="shared" si="4"/>
        <v>5047</v>
      </c>
      <c r="B235" s="150" t="s">
        <v>2768</v>
      </c>
      <c r="C235" s="151">
        <v>28</v>
      </c>
      <c r="D235" s="152">
        <v>32</v>
      </c>
      <c r="E235" s="153">
        <v>0.48</v>
      </c>
      <c r="F235" s="151">
        <v>27</v>
      </c>
      <c r="G235" s="151">
        <v>1</v>
      </c>
      <c r="H235" s="154" t="s">
        <v>2484</v>
      </c>
      <c r="I235" s="154" t="s">
        <v>2485</v>
      </c>
      <c r="J235" s="152">
        <v>8.3999996185302734</v>
      </c>
      <c r="K235" s="153">
        <v>0.44</v>
      </c>
      <c r="L235" s="151">
        <v>27</v>
      </c>
      <c r="M235" s="151">
        <v>1</v>
      </c>
      <c r="N235" s="154" t="s">
        <v>2484</v>
      </c>
      <c r="O235" s="154" t="s">
        <v>2485</v>
      </c>
      <c r="P235" s="152">
        <v>7.5</v>
      </c>
      <c r="Q235" s="153">
        <v>0.5</v>
      </c>
      <c r="R235" s="151">
        <v>26</v>
      </c>
      <c r="S235" s="151">
        <v>2</v>
      </c>
      <c r="T235" s="154" t="s">
        <v>2099</v>
      </c>
      <c r="U235" s="154" t="s">
        <v>2100</v>
      </c>
      <c r="V235" s="152">
        <v>3.0999999046325684</v>
      </c>
      <c r="W235" s="153">
        <v>0.39</v>
      </c>
      <c r="X235" s="151">
        <v>28</v>
      </c>
      <c r="Z235" s="154" t="s">
        <v>1545</v>
      </c>
      <c r="AB235" s="152">
        <v>13</v>
      </c>
      <c r="AC235" s="153">
        <v>0.55000000000000004</v>
      </c>
      <c r="AD235" s="151">
        <v>24</v>
      </c>
      <c r="AE235" s="151">
        <v>4</v>
      </c>
      <c r="AF235" s="154" t="s">
        <v>1546</v>
      </c>
      <c r="AG235" s="154" t="s">
        <v>1547</v>
      </c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</row>
    <row r="236" spans="1:184" x14ac:dyDescent="0.2">
      <c r="A236" s="130">
        <f t="shared" si="4"/>
        <v>5048</v>
      </c>
      <c r="B236" s="140" t="s">
        <v>2771</v>
      </c>
      <c r="C236" s="146">
        <v>47</v>
      </c>
      <c r="D236" s="147">
        <v>35</v>
      </c>
      <c r="E236" s="148">
        <v>0.53</v>
      </c>
      <c r="F236" s="146">
        <v>44</v>
      </c>
      <c r="G236" s="146">
        <v>3</v>
      </c>
      <c r="H236" s="149" t="s">
        <v>2511</v>
      </c>
      <c r="I236" s="149" t="s">
        <v>2512</v>
      </c>
      <c r="J236" s="147">
        <v>9.1999998092651367</v>
      </c>
      <c r="K236" s="148">
        <v>0.49</v>
      </c>
      <c r="L236" s="146">
        <v>43</v>
      </c>
      <c r="M236" s="146">
        <v>4</v>
      </c>
      <c r="N236" s="149" t="s">
        <v>2714</v>
      </c>
      <c r="O236" s="149" t="s">
        <v>2715</v>
      </c>
      <c r="P236" s="147">
        <v>7.6999998092651367</v>
      </c>
      <c r="Q236" s="148">
        <v>0.52</v>
      </c>
      <c r="R236" s="146">
        <v>42</v>
      </c>
      <c r="S236" s="146">
        <v>5</v>
      </c>
      <c r="T236" s="149" t="s">
        <v>3226</v>
      </c>
      <c r="U236" s="149" t="s">
        <v>3227</v>
      </c>
      <c r="V236" s="147">
        <v>3.9000000953674316</v>
      </c>
      <c r="W236" s="148">
        <v>0.49</v>
      </c>
      <c r="X236" s="146">
        <v>38</v>
      </c>
      <c r="Y236" s="146">
        <v>9</v>
      </c>
      <c r="Z236" s="149" t="s">
        <v>4114</v>
      </c>
      <c r="AA236" s="149" t="s">
        <v>4115</v>
      </c>
      <c r="AB236" s="147">
        <v>14.100000381469727</v>
      </c>
      <c r="AC236" s="148">
        <v>0.59</v>
      </c>
      <c r="AD236" s="146">
        <v>37</v>
      </c>
      <c r="AE236" s="146">
        <v>10</v>
      </c>
      <c r="AF236" s="149" t="s">
        <v>4116</v>
      </c>
      <c r="AG236" s="149" t="s">
        <v>4117</v>
      </c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</row>
    <row r="237" spans="1:184" x14ac:dyDescent="0.2">
      <c r="A237" s="130">
        <f t="shared" si="4"/>
        <v>5049</v>
      </c>
      <c r="B237" s="150" t="s">
        <v>2774</v>
      </c>
      <c r="C237" s="151">
        <v>49</v>
      </c>
      <c r="D237" s="152">
        <v>36.599998474121094</v>
      </c>
      <c r="E237" s="153">
        <v>0.56000000000000005</v>
      </c>
      <c r="F237" s="151">
        <v>41</v>
      </c>
      <c r="G237" s="151">
        <v>8</v>
      </c>
      <c r="H237" s="154" t="s">
        <v>4118</v>
      </c>
      <c r="I237" s="154" t="s">
        <v>4119</v>
      </c>
      <c r="J237" s="152">
        <v>9.6000003814697266</v>
      </c>
      <c r="K237" s="153">
        <v>0.51</v>
      </c>
      <c r="L237" s="151">
        <v>46</v>
      </c>
      <c r="M237" s="151">
        <v>3</v>
      </c>
      <c r="N237" s="154" t="s">
        <v>1624</v>
      </c>
      <c r="O237" s="154" t="s">
        <v>1625</v>
      </c>
      <c r="P237" s="152">
        <v>8.3999996185302734</v>
      </c>
      <c r="Q237" s="153">
        <v>0.56000000000000005</v>
      </c>
      <c r="R237" s="151">
        <v>38</v>
      </c>
      <c r="S237" s="151">
        <v>11</v>
      </c>
      <c r="T237" s="154" t="s">
        <v>1908</v>
      </c>
      <c r="U237" s="154" t="s">
        <v>1909</v>
      </c>
      <c r="V237" s="152">
        <v>3.2999999523162842</v>
      </c>
      <c r="W237" s="153">
        <v>0.41</v>
      </c>
      <c r="X237" s="151">
        <v>45</v>
      </c>
      <c r="Y237" s="151">
        <v>4</v>
      </c>
      <c r="Z237" s="154" t="s">
        <v>2124</v>
      </c>
      <c r="AA237" s="154" t="s">
        <v>2125</v>
      </c>
      <c r="AB237" s="152">
        <v>15.300000190734863</v>
      </c>
      <c r="AC237" s="153">
        <v>0.64</v>
      </c>
      <c r="AD237" s="151">
        <v>28</v>
      </c>
      <c r="AE237" s="151">
        <v>21</v>
      </c>
      <c r="AF237" s="154" t="s">
        <v>4120</v>
      </c>
      <c r="AG237" s="154" t="s">
        <v>4121</v>
      </c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</row>
    <row r="238" spans="1:184" x14ac:dyDescent="0.2">
      <c r="A238" s="130">
        <f t="shared" si="4"/>
        <v>5051</v>
      </c>
      <c r="B238" s="140" t="s">
        <v>2779</v>
      </c>
      <c r="C238" s="146">
        <v>232</v>
      </c>
      <c r="D238" s="147">
        <v>33</v>
      </c>
      <c r="E238" s="148">
        <v>0.5</v>
      </c>
      <c r="F238" s="146">
        <v>212</v>
      </c>
      <c r="G238" s="146">
        <v>20</v>
      </c>
      <c r="H238" s="149" t="s">
        <v>1859</v>
      </c>
      <c r="I238" s="149" t="s">
        <v>1860</v>
      </c>
      <c r="J238" s="147">
        <v>9.1000003814697266</v>
      </c>
      <c r="K238" s="148">
        <v>0.48</v>
      </c>
      <c r="L238" s="146">
        <v>216</v>
      </c>
      <c r="M238" s="146">
        <v>16</v>
      </c>
      <c r="N238" s="149" t="s">
        <v>2131</v>
      </c>
      <c r="O238" s="149" t="s">
        <v>2132</v>
      </c>
      <c r="P238" s="147">
        <v>7.5</v>
      </c>
      <c r="Q238" s="148">
        <v>0.5</v>
      </c>
      <c r="R238" s="146">
        <v>197</v>
      </c>
      <c r="S238" s="146">
        <v>35</v>
      </c>
      <c r="T238" s="149" t="s">
        <v>4122</v>
      </c>
      <c r="U238" s="149" t="s">
        <v>4123</v>
      </c>
      <c r="V238" s="147">
        <v>3</v>
      </c>
      <c r="W238" s="148">
        <v>0.38</v>
      </c>
      <c r="X238" s="146">
        <v>211</v>
      </c>
      <c r="Y238" s="146">
        <v>21</v>
      </c>
      <c r="Z238" s="149" t="s">
        <v>4124</v>
      </c>
      <c r="AA238" s="149" t="s">
        <v>4125</v>
      </c>
      <c r="AB238" s="147">
        <v>13.399999618530273</v>
      </c>
      <c r="AC238" s="148">
        <v>0.56000000000000005</v>
      </c>
      <c r="AD238" s="146">
        <v>172</v>
      </c>
      <c r="AE238" s="146">
        <v>60</v>
      </c>
      <c r="AF238" s="149" t="s">
        <v>4126</v>
      </c>
      <c r="AG238" s="149" t="s">
        <v>4127</v>
      </c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</row>
    <row r="239" spans="1:184" x14ac:dyDescent="0.2">
      <c r="A239" s="130">
        <f t="shared" si="4"/>
        <v>5061</v>
      </c>
      <c r="B239" s="150" t="s">
        <v>2786</v>
      </c>
      <c r="C239" s="151">
        <v>84</v>
      </c>
      <c r="D239" s="152">
        <v>33.400001525878906</v>
      </c>
      <c r="E239" s="153">
        <v>0.51</v>
      </c>
      <c r="F239" s="151">
        <v>78</v>
      </c>
      <c r="G239" s="151">
        <v>6</v>
      </c>
      <c r="H239" s="154" t="s">
        <v>2099</v>
      </c>
      <c r="I239" s="154" t="s">
        <v>2100</v>
      </c>
      <c r="J239" s="152">
        <v>9.1999998092651367</v>
      </c>
      <c r="K239" s="153">
        <v>0.49</v>
      </c>
      <c r="L239" s="151">
        <v>78</v>
      </c>
      <c r="M239" s="151">
        <v>6</v>
      </c>
      <c r="N239" s="154" t="s">
        <v>2099</v>
      </c>
      <c r="O239" s="154" t="s">
        <v>2100</v>
      </c>
      <c r="P239" s="152">
        <v>7.6999998092651367</v>
      </c>
      <c r="Q239" s="153">
        <v>0.51</v>
      </c>
      <c r="R239" s="151">
        <v>74</v>
      </c>
      <c r="S239" s="151">
        <v>10</v>
      </c>
      <c r="T239" s="154" t="s">
        <v>4128</v>
      </c>
      <c r="U239" s="154" t="s">
        <v>4129</v>
      </c>
      <c r="V239" s="152">
        <v>3.0999999046325684</v>
      </c>
      <c r="W239" s="153">
        <v>0.39</v>
      </c>
      <c r="X239" s="151">
        <v>72</v>
      </c>
      <c r="Y239" s="151">
        <v>12</v>
      </c>
      <c r="Z239" s="154" t="s">
        <v>1546</v>
      </c>
      <c r="AA239" s="154" t="s">
        <v>1547</v>
      </c>
      <c r="AB239" s="152">
        <v>13.399999618530273</v>
      </c>
      <c r="AC239" s="153">
        <v>0.56000000000000005</v>
      </c>
      <c r="AD239" s="151">
        <v>65</v>
      </c>
      <c r="AE239" s="151">
        <v>19</v>
      </c>
      <c r="AF239" s="154" t="s">
        <v>2089</v>
      </c>
      <c r="AG239" s="154" t="s">
        <v>2090</v>
      </c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</row>
    <row r="240" spans="1:184" x14ac:dyDescent="0.2">
      <c r="A240" s="130">
        <f t="shared" si="4"/>
        <v>5081</v>
      </c>
      <c r="B240" s="140" t="s">
        <v>2795</v>
      </c>
      <c r="C240" s="146">
        <v>63</v>
      </c>
      <c r="D240" s="147">
        <v>27.299999237060547</v>
      </c>
      <c r="E240" s="148">
        <v>0.41</v>
      </c>
      <c r="F240" s="146">
        <v>61</v>
      </c>
      <c r="G240" s="146">
        <v>2</v>
      </c>
      <c r="H240" s="149" t="s">
        <v>2097</v>
      </c>
      <c r="I240" s="149" t="s">
        <v>2098</v>
      </c>
      <c r="J240" s="147">
        <v>7.5</v>
      </c>
      <c r="K240" s="148">
        <v>0.4</v>
      </c>
      <c r="L240" s="146">
        <v>62</v>
      </c>
      <c r="M240" s="146">
        <v>1</v>
      </c>
      <c r="N240" s="149" t="s">
        <v>1701</v>
      </c>
      <c r="O240" s="149" t="s">
        <v>1702</v>
      </c>
      <c r="P240" s="147">
        <v>5.9000000953674316</v>
      </c>
      <c r="Q240" s="148">
        <v>0.4</v>
      </c>
      <c r="R240" s="146">
        <v>60</v>
      </c>
      <c r="S240" s="146">
        <v>3</v>
      </c>
      <c r="T240" s="149" t="s">
        <v>1548</v>
      </c>
      <c r="U240" s="149" t="s">
        <v>1549</v>
      </c>
      <c r="V240" s="147">
        <v>2.5</v>
      </c>
      <c r="W240" s="148">
        <v>0.32</v>
      </c>
      <c r="X240" s="146">
        <v>60</v>
      </c>
      <c r="Y240" s="146">
        <v>3</v>
      </c>
      <c r="Z240" s="149" t="s">
        <v>1548</v>
      </c>
      <c r="AA240" s="149" t="s">
        <v>1549</v>
      </c>
      <c r="AB240" s="147">
        <v>11.300000190734863</v>
      </c>
      <c r="AC240" s="148">
        <v>0.47</v>
      </c>
      <c r="AD240" s="146">
        <v>58</v>
      </c>
      <c r="AE240" s="146">
        <v>5</v>
      </c>
      <c r="AF240" s="149" t="s">
        <v>2292</v>
      </c>
      <c r="AG240" s="149" t="s">
        <v>2293</v>
      </c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</row>
    <row r="241" spans="1:184" x14ac:dyDescent="0.2">
      <c r="A241" s="130">
        <f t="shared" si="4"/>
        <v>5091</v>
      </c>
      <c r="B241" s="150" t="s">
        <v>2796</v>
      </c>
      <c r="C241" s="151">
        <v>73</v>
      </c>
      <c r="D241" s="152">
        <v>37.400001525878906</v>
      </c>
      <c r="E241" s="153">
        <v>0.56999999999999995</v>
      </c>
      <c r="F241" s="151">
        <v>62</v>
      </c>
      <c r="G241" s="151">
        <v>11</v>
      </c>
      <c r="H241" s="154" t="s">
        <v>3109</v>
      </c>
      <c r="I241" s="154" t="s">
        <v>3110</v>
      </c>
      <c r="J241" s="152">
        <v>10.399999618530273</v>
      </c>
      <c r="K241" s="153">
        <v>0.55000000000000004</v>
      </c>
      <c r="L241" s="151">
        <v>64</v>
      </c>
      <c r="M241" s="151">
        <v>9</v>
      </c>
      <c r="N241" s="154" t="s">
        <v>1940</v>
      </c>
      <c r="O241" s="154" t="s">
        <v>1941</v>
      </c>
      <c r="P241" s="152">
        <v>8.5</v>
      </c>
      <c r="Q241" s="153">
        <v>0.56000000000000005</v>
      </c>
      <c r="R241" s="151">
        <v>56</v>
      </c>
      <c r="S241" s="151">
        <v>17</v>
      </c>
      <c r="T241" s="154" t="s">
        <v>2544</v>
      </c>
      <c r="U241" s="154" t="s">
        <v>2545</v>
      </c>
      <c r="V241" s="152">
        <v>3.2999999523162842</v>
      </c>
      <c r="W241" s="153">
        <v>0.42</v>
      </c>
      <c r="X241" s="151">
        <v>65</v>
      </c>
      <c r="Y241" s="151">
        <v>8</v>
      </c>
      <c r="Z241" s="154" t="s">
        <v>3880</v>
      </c>
      <c r="AA241" s="154" t="s">
        <v>3881</v>
      </c>
      <c r="AB241" s="152">
        <v>15.199999809265137</v>
      </c>
      <c r="AC241" s="153">
        <v>0.63</v>
      </c>
      <c r="AD241" s="151">
        <v>46</v>
      </c>
      <c r="AE241" s="151">
        <v>27</v>
      </c>
      <c r="AF241" s="154" t="s">
        <v>4130</v>
      </c>
      <c r="AG241" s="154" t="s">
        <v>4131</v>
      </c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</row>
    <row r="242" spans="1:184" x14ac:dyDescent="0.2">
      <c r="A242" s="130">
        <f t="shared" si="4"/>
        <v>5101</v>
      </c>
      <c r="B242" s="140" t="s">
        <v>2799</v>
      </c>
      <c r="C242" s="146">
        <v>186</v>
      </c>
      <c r="D242" s="147">
        <v>35.599998474121094</v>
      </c>
      <c r="E242" s="148">
        <v>0.54</v>
      </c>
      <c r="F242" s="146">
        <v>160</v>
      </c>
      <c r="G242" s="146">
        <v>26</v>
      </c>
      <c r="H242" s="149" t="s">
        <v>4132</v>
      </c>
      <c r="I242" s="149" t="s">
        <v>4133</v>
      </c>
      <c r="J242" s="147">
        <v>9.6999998092651367</v>
      </c>
      <c r="K242" s="148">
        <v>0.51</v>
      </c>
      <c r="L242" s="146">
        <v>161</v>
      </c>
      <c r="M242" s="146">
        <v>25</v>
      </c>
      <c r="N242" s="149" t="s">
        <v>4134</v>
      </c>
      <c r="O242" s="149" t="s">
        <v>4135</v>
      </c>
      <c r="P242" s="147">
        <v>8.3999996185302734</v>
      </c>
      <c r="Q242" s="148">
        <v>0.56000000000000005</v>
      </c>
      <c r="R242" s="146">
        <v>137</v>
      </c>
      <c r="S242" s="146">
        <v>49</v>
      </c>
      <c r="T242" s="149" t="s">
        <v>4136</v>
      </c>
      <c r="U242" s="149" t="s">
        <v>4137</v>
      </c>
      <c r="V242" s="147">
        <v>3.2999999523162842</v>
      </c>
      <c r="W242" s="148">
        <v>0.41</v>
      </c>
      <c r="X242" s="146">
        <v>166</v>
      </c>
      <c r="Y242" s="146">
        <v>20</v>
      </c>
      <c r="Z242" s="149" t="s">
        <v>2623</v>
      </c>
      <c r="AA242" s="149" t="s">
        <v>2624</v>
      </c>
      <c r="AB242" s="147">
        <v>14.300000190734863</v>
      </c>
      <c r="AC242" s="148">
        <v>0.6</v>
      </c>
      <c r="AD242" s="146">
        <v>125</v>
      </c>
      <c r="AE242" s="146">
        <v>61</v>
      </c>
      <c r="AF242" s="149" t="s">
        <v>4138</v>
      </c>
      <c r="AG242" s="149" t="s">
        <v>4139</v>
      </c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</row>
    <row r="243" spans="1:184" x14ac:dyDescent="0.2">
      <c r="A243" s="130">
        <f t="shared" si="4"/>
        <v>5121</v>
      </c>
      <c r="B243" s="150" t="s">
        <v>2806</v>
      </c>
      <c r="C243" s="151">
        <v>90</v>
      </c>
      <c r="D243" s="152">
        <v>34.400001525878906</v>
      </c>
      <c r="E243" s="153">
        <v>0.52</v>
      </c>
      <c r="F243" s="151">
        <v>85</v>
      </c>
      <c r="G243" s="151">
        <v>5</v>
      </c>
      <c r="H243" s="154" t="s">
        <v>1649</v>
      </c>
      <c r="I243" s="154" t="s">
        <v>1650</v>
      </c>
      <c r="J243" s="152">
        <v>9</v>
      </c>
      <c r="K243" s="153">
        <v>0.47</v>
      </c>
      <c r="L243" s="151">
        <v>88</v>
      </c>
      <c r="M243" s="151">
        <v>2</v>
      </c>
      <c r="N243" s="154" t="s">
        <v>2306</v>
      </c>
      <c r="O243" s="154" t="s">
        <v>2307</v>
      </c>
      <c r="P243" s="152">
        <v>7.6999998092651367</v>
      </c>
      <c r="Q243" s="153">
        <v>0.51</v>
      </c>
      <c r="R243" s="151">
        <v>78</v>
      </c>
      <c r="S243" s="151">
        <v>12</v>
      </c>
      <c r="T243" s="154" t="s">
        <v>2047</v>
      </c>
      <c r="U243" s="154" t="s">
        <v>2048</v>
      </c>
      <c r="V243" s="152">
        <v>3.4000000953674316</v>
      </c>
      <c r="W243" s="153">
        <v>0.43</v>
      </c>
      <c r="X243" s="151">
        <v>79</v>
      </c>
      <c r="Y243" s="151">
        <v>11</v>
      </c>
      <c r="Z243" s="154" t="s">
        <v>1984</v>
      </c>
      <c r="AA243" s="154" t="s">
        <v>1985</v>
      </c>
      <c r="AB243" s="152">
        <v>14.199999809265137</v>
      </c>
      <c r="AC243" s="153">
        <v>0.59</v>
      </c>
      <c r="AD243" s="151">
        <v>68</v>
      </c>
      <c r="AE243" s="151">
        <v>22</v>
      </c>
      <c r="AF243" s="154" t="s">
        <v>4140</v>
      </c>
      <c r="AG243" s="154" t="s">
        <v>4141</v>
      </c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</row>
    <row r="244" spans="1:184" x14ac:dyDescent="0.2">
      <c r="A244" s="130">
        <f t="shared" si="4"/>
        <v>5131</v>
      </c>
      <c r="B244" s="140" t="s">
        <v>2811</v>
      </c>
      <c r="C244" s="146">
        <v>77</v>
      </c>
      <c r="D244" s="147">
        <v>35.799999237060547</v>
      </c>
      <c r="E244" s="148">
        <v>0.54</v>
      </c>
      <c r="F244" s="146">
        <v>66</v>
      </c>
      <c r="G244" s="146">
        <v>11</v>
      </c>
      <c r="H244" s="149" t="s">
        <v>1546</v>
      </c>
      <c r="I244" s="149" t="s">
        <v>1547</v>
      </c>
      <c r="J244" s="147">
        <v>9.6999998092651367</v>
      </c>
      <c r="K244" s="148">
        <v>0.51</v>
      </c>
      <c r="L244" s="146">
        <v>68</v>
      </c>
      <c r="M244" s="146">
        <v>9</v>
      </c>
      <c r="N244" s="149" t="s">
        <v>4142</v>
      </c>
      <c r="O244" s="149" t="s">
        <v>4143</v>
      </c>
      <c r="P244" s="147">
        <v>8.8000001907348633</v>
      </c>
      <c r="Q244" s="148">
        <v>0.59</v>
      </c>
      <c r="R244" s="146">
        <v>53</v>
      </c>
      <c r="S244" s="146">
        <v>24</v>
      </c>
      <c r="T244" s="149" t="s">
        <v>4144</v>
      </c>
      <c r="U244" s="149" t="s">
        <v>4145</v>
      </c>
      <c r="V244" s="147">
        <v>3.2999999523162842</v>
      </c>
      <c r="W244" s="148">
        <v>0.41</v>
      </c>
      <c r="X244" s="146">
        <v>65</v>
      </c>
      <c r="Y244" s="146">
        <v>12</v>
      </c>
      <c r="Z244" s="149" t="s">
        <v>4146</v>
      </c>
      <c r="AA244" s="149" t="s">
        <v>4147</v>
      </c>
      <c r="AB244" s="147">
        <v>14</v>
      </c>
      <c r="AC244" s="148">
        <v>0.59</v>
      </c>
      <c r="AD244" s="146">
        <v>55</v>
      </c>
      <c r="AE244" s="146">
        <v>22</v>
      </c>
      <c r="AF244" s="149" t="s">
        <v>2296</v>
      </c>
      <c r="AG244" s="149" t="s">
        <v>2297</v>
      </c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</row>
    <row r="245" spans="1:184" x14ac:dyDescent="0.2">
      <c r="A245" s="130">
        <f t="shared" si="4"/>
        <v>5141</v>
      </c>
      <c r="B245" s="150" t="s">
        <v>2820</v>
      </c>
      <c r="C245" s="151">
        <v>84</v>
      </c>
      <c r="D245" s="152">
        <v>28.700000762939453</v>
      </c>
      <c r="E245" s="153">
        <v>0.43</v>
      </c>
      <c r="F245" s="151">
        <v>83</v>
      </c>
      <c r="G245" s="151">
        <v>1</v>
      </c>
      <c r="H245" s="154" t="s">
        <v>1746</v>
      </c>
      <c r="I245" s="154" t="s">
        <v>1747</v>
      </c>
      <c r="J245" s="152">
        <v>7.6999998092651367</v>
      </c>
      <c r="K245" s="153">
        <v>0.41</v>
      </c>
      <c r="L245" s="151">
        <v>84</v>
      </c>
      <c r="N245" s="154" t="s">
        <v>1545</v>
      </c>
      <c r="P245" s="152">
        <v>6.5</v>
      </c>
      <c r="Q245" s="153">
        <v>0.43</v>
      </c>
      <c r="R245" s="151">
        <v>80</v>
      </c>
      <c r="S245" s="151">
        <v>4</v>
      </c>
      <c r="T245" s="154" t="s">
        <v>1548</v>
      </c>
      <c r="U245" s="154" t="s">
        <v>1549</v>
      </c>
      <c r="V245" s="152">
        <v>2.5999999046325684</v>
      </c>
      <c r="W245" s="153">
        <v>0.33</v>
      </c>
      <c r="X245" s="151">
        <v>77</v>
      </c>
      <c r="Y245" s="151">
        <v>7</v>
      </c>
      <c r="Z245" s="154" t="s">
        <v>1736</v>
      </c>
      <c r="AA245" s="154" t="s">
        <v>1737</v>
      </c>
      <c r="AB245" s="152">
        <v>11.899999618530273</v>
      </c>
      <c r="AC245" s="153">
        <v>0.5</v>
      </c>
      <c r="AD245" s="151">
        <v>69</v>
      </c>
      <c r="AE245" s="151">
        <v>15</v>
      </c>
      <c r="AF245" s="154" t="s">
        <v>2725</v>
      </c>
      <c r="AG245" s="154" t="s">
        <v>2726</v>
      </c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</row>
    <row r="246" spans="1:184" x14ac:dyDescent="0.2">
      <c r="A246" s="130">
        <f t="shared" si="4"/>
        <v>5201</v>
      </c>
      <c r="B246" s="140" t="s">
        <v>2821</v>
      </c>
      <c r="C246" s="146">
        <v>194</v>
      </c>
      <c r="D246" s="147">
        <v>28.700000762939453</v>
      </c>
      <c r="E246" s="148">
        <v>0.43</v>
      </c>
      <c r="F246" s="146">
        <v>189</v>
      </c>
      <c r="G246" s="146">
        <v>5</v>
      </c>
      <c r="H246" s="149" t="s">
        <v>4148</v>
      </c>
      <c r="I246" s="149" t="s">
        <v>4149</v>
      </c>
      <c r="J246" s="147">
        <v>8.1000003814697266</v>
      </c>
      <c r="K246" s="148">
        <v>0.43</v>
      </c>
      <c r="L246" s="146">
        <v>189</v>
      </c>
      <c r="M246" s="146">
        <v>5</v>
      </c>
      <c r="N246" s="149" t="s">
        <v>4148</v>
      </c>
      <c r="O246" s="149" t="s">
        <v>4149</v>
      </c>
      <c r="P246" s="147">
        <v>6.4000000953674316</v>
      </c>
      <c r="Q246" s="148">
        <v>0.42</v>
      </c>
      <c r="R246" s="146">
        <v>178</v>
      </c>
      <c r="S246" s="146">
        <v>16</v>
      </c>
      <c r="T246" s="149" t="s">
        <v>2229</v>
      </c>
      <c r="U246" s="149" t="s">
        <v>2230</v>
      </c>
      <c r="V246" s="147">
        <v>2.5999999046325684</v>
      </c>
      <c r="W246" s="148">
        <v>0.33</v>
      </c>
      <c r="X246" s="146">
        <v>186</v>
      </c>
      <c r="Y246" s="146">
        <v>8</v>
      </c>
      <c r="Z246" s="149" t="s">
        <v>2227</v>
      </c>
      <c r="AA246" s="149" t="s">
        <v>2228</v>
      </c>
      <c r="AB246" s="147">
        <v>11.600000381469727</v>
      </c>
      <c r="AC246" s="148">
        <v>0.48</v>
      </c>
      <c r="AD246" s="146">
        <v>170</v>
      </c>
      <c r="AE246" s="146">
        <v>24</v>
      </c>
      <c r="AF246" s="149" t="s">
        <v>2687</v>
      </c>
      <c r="AG246" s="149" t="s">
        <v>2688</v>
      </c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</row>
    <row r="247" spans="1:184" x14ac:dyDescent="0.2">
      <c r="A247" s="130">
        <f t="shared" si="4"/>
        <v>5241</v>
      </c>
      <c r="B247" s="150" t="s">
        <v>2828</v>
      </c>
      <c r="C247" s="151">
        <v>129</v>
      </c>
      <c r="D247" s="152">
        <v>36.299999237060547</v>
      </c>
      <c r="E247" s="153">
        <v>0.55000000000000004</v>
      </c>
      <c r="F247" s="151">
        <v>104</v>
      </c>
      <c r="G247" s="151">
        <v>25</v>
      </c>
      <c r="H247" s="154" t="s">
        <v>4150</v>
      </c>
      <c r="I247" s="154" t="s">
        <v>4151</v>
      </c>
      <c r="J247" s="152">
        <v>9.6999998092651367</v>
      </c>
      <c r="K247" s="153">
        <v>0.51</v>
      </c>
      <c r="L247" s="151">
        <v>115</v>
      </c>
      <c r="M247" s="151">
        <v>14</v>
      </c>
      <c r="N247" s="154" t="s">
        <v>1894</v>
      </c>
      <c r="O247" s="154" t="s">
        <v>1895</v>
      </c>
      <c r="P247" s="152">
        <v>8.5</v>
      </c>
      <c r="Q247" s="153">
        <v>0.56000000000000005</v>
      </c>
      <c r="R247" s="151">
        <v>92</v>
      </c>
      <c r="S247" s="151">
        <v>37</v>
      </c>
      <c r="T247" s="154" t="s">
        <v>4152</v>
      </c>
      <c r="U247" s="154" t="s">
        <v>4153</v>
      </c>
      <c r="V247" s="152">
        <v>3.5</v>
      </c>
      <c r="W247" s="153">
        <v>0.44</v>
      </c>
      <c r="X247" s="151">
        <v>114</v>
      </c>
      <c r="Y247" s="151">
        <v>15</v>
      </c>
      <c r="Z247" s="154" t="s">
        <v>1854</v>
      </c>
      <c r="AA247" s="154" t="s">
        <v>1855</v>
      </c>
      <c r="AB247" s="152">
        <v>14.600000381469727</v>
      </c>
      <c r="AC247" s="153">
        <v>0.61</v>
      </c>
      <c r="AD247" s="151">
        <v>83</v>
      </c>
      <c r="AE247" s="151">
        <v>46</v>
      </c>
      <c r="AF247" s="154" t="s">
        <v>4154</v>
      </c>
      <c r="AG247" s="154" t="s">
        <v>4155</v>
      </c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</row>
    <row r="248" spans="1:184" x14ac:dyDescent="0.2">
      <c r="A248" s="130">
        <f t="shared" si="4"/>
        <v>5281</v>
      </c>
      <c r="B248" s="140" t="s">
        <v>2837</v>
      </c>
      <c r="C248" s="146">
        <v>110</v>
      </c>
      <c r="D248" s="147">
        <v>26.700000762939453</v>
      </c>
      <c r="E248" s="148">
        <v>0.4</v>
      </c>
      <c r="F248" s="146">
        <v>109</v>
      </c>
      <c r="G248" s="146">
        <v>1</v>
      </c>
      <c r="H248" s="149" t="s">
        <v>3213</v>
      </c>
      <c r="I248" s="149" t="s">
        <v>3214</v>
      </c>
      <c r="J248" s="147">
        <v>7.5999999046325684</v>
      </c>
      <c r="K248" s="148">
        <v>0.4</v>
      </c>
      <c r="L248" s="146">
        <v>109</v>
      </c>
      <c r="M248" s="146">
        <v>1</v>
      </c>
      <c r="N248" s="149" t="s">
        <v>3213</v>
      </c>
      <c r="O248" s="149" t="s">
        <v>3214</v>
      </c>
      <c r="P248" s="147">
        <v>6</v>
      </c>
      <c r="Q248" s="148">
        <v>0.4</v>
      </c>
      <c r="R248" s="146">
        <v>105</v>
      </c>
      <c r="S248" s="146">
        <v>5</v>
      </c>
      <c r="T248" s="149" t="s">
        <v>1669</v>
      </c>
      <c r="U248" s="149" t="s">
        <v>1670</v>
      </c>
      <c r="V248" s="147">
        <v>2.7000000476837158</v>
      </c>
      <c r="W248" s="148">
        <v>0.34</v>
      </c>
      <c r="X248" s="146">
        <v>99</v>
      </c>
      <c r="Y248" s="146">
        <v>11</v>
      </c>
      <c r="Z248" s="149" t="s">
        <v>1755</v>
      </c>
      <c r="AA248" s="149" t="s">
        <v>1756</v>
      </c>
      <c r="AB248" s="147">
        <v>10.399999618530273</v>
      </c>
      <c r="AC248" s="148">
        <v>0.43</v>
      </c>
      <c r="AD248" s="146">
        <v>104</v>
      </c>
      <c r="AE248" s="146">
        <v>6</v>
      </c>
      <c r="AF248" s="149" t="s">
        <v>2575</v>
      </c>
      <c r="AG248" s="149" t="s">
        <v>2576</v>
      </c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</row>
    <row r="249" spans="1:184" x14ac:dyDescent="0.2">
      <c r="A249" s="130">
        <f t="shared" si="4"/>
        <v>5321</v>
      </c>
      <c r="B249" s="150" t="s">
        <v>2840</v>
      </c>
      <c r="C249" s="151">
        <v>101</v>
      </c>
      <c r="D249" s="152">
        <v>34.299999237060547</v>
      </c>
      <c r="E249" s="153">
        <v>0.52</v>
      </c>
      <c r="F249" s="151">
        <v>94</v>
      </c>
      <c r="G249" s="151">
        <v>7</v>
      </c>
      <c r="H249" s="154" t="s">
        <v>2896</v>
      </c>
      <c r="I249" s="154" t="s">
        <v>2897</v>
      </c>
      <c r="J249" s="152">
        <v>8.8000001907348633</v>
      </c>
      <c r="K249" s="153">
        <v>0.46</v>
      </c>
      <c r="L249" s="151">
        <v>96</v>
      </c>
      <c r="M249" s="151">
        <v>5</v>
      </c>
      <c r="N249" s="154" t="s">
        <v>4156</v>
      </c>
      <c r="O249" s="154" t="s">
        <v>4157</v>
      </c>
      <c r="P249" s="152">
        <v>7.6999998092651367</v>
      </c>
      <c r="Q249" s="153">
        <v>0.52</v>
      </c>
      <c r="R249" s="151">
        <v>83</v>
      </c>
      <c r="S249" s="151">
        <v>18</v>
      </c>
      <c r="T249" s="154" t="s">
        <v>4158</v>
      </c>
      <c r="U249" s="154" t="s">
        <v>4159</v>
      </c>
      <c r="V249" s="152">
        <v>3.2000000476837158</v>
      </c>
      <c r="W249" s="153">
        <v>0.4</v>
      </c>
      <c r="X249" s="151">
        <v>92</v>
      </c>
      <c r="Y249" s="151">
        <v>9</v>
      </c>
      <c r="Z249" s="154" t="s">
        <v>4050</v>
      </c>
      <c r="AA249" s="154" t="s">
        <v>4051</v>
      </c>
      <c r="AB249" s="152">
        <v>14.600000381469727</v>
      </c>
      <c r="AC249" s="153">
        <v>0.61</v>
      </c>
      <c r="AD249" s="151">
        <v>68</v>
      </c>
      <c r="AE249" s="151">
        <v>33</v>
      </c>
      <c r="AF249" s="154" t="s">
        <v>4160</v>
      </c>
      <c r="AG249" s="154" t="s">
        <v>4161</v>
      </c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</row>
    <row r="250" spans="1:184" x14ac:dyDescent="0.2">
      <c r="A250" s="130">
        <f t="shared" si="4"/>
        <v>5361</v>
      </c>
      <c r="B250" s="140" t="s">
        <v>2845</v>
      </c>
      <c r="C250" s="146">
        <v>76</v>
      </c>
      <c r="D250" s="147">
        <v>33.599998474121094</v>
      </c>
      <c r="E250" s="148">
        <v>0.51</v>
      </c>
      <c r="F250" s="146">
        <v>71</v>
      </c>
      <c r="G250" s="146">
        <v>5</v>
      </c>
      <c r="H250" s="149" t="s">
        <v>1518</v>
      </c>
      <c r="I250" s="149" t="s">
        <v>1519</v>
      </c>
      <c r="J250" s="147">
        <v>8.8999996185302734</v>
      </c>
      <c r="K250" s="148">
        <v>0.47</v>
      </c>
      <c r="L250" s="146">
        <v>72</v>
      </c>
      <c r="M250" s="146">
        <v>4</v>
      </c>
      <c r="N250" s="149" t="s">
        <v>2418</v>
      </c>
      <c r="O250" s="149" t="s">
        <v>2419</v>
      </c>
      <c r="P250" s="147">
        <v>7.5</v>
      </c>
      <c r="Q250" s="148">
        <v>0.5</v>
      </c>
      <c r="R250" s="146">
        <v>63</v>
      </c>
      <c r="S250" s="146">
        <v>13</v>
      </c>
      <c r="T250" s="149" t="s">
        <v>3786</v>
      </c>
      <c r="U250" s="149" t="s">
        <v>3787</v>
      </c>
      <c r="V250" s="147">
        <v>3.0999999046325684</v>
      </c>
      <c r="W250" s="148">
        <v>0.39</v>
      </c>
      <c r="X250" s="146">
        <v>69</v>
      </c>
      <c r="Y250" s="146">
        <v>7</v>
      </c>
      <c r="Z250" s="149" t="s">
        <v>4162</v>
      </c>
      <c r="AA250" s="149" t="s">
        <v>4163</v>
      </c>
      <c r="AB250" s="147">
        <v>14.100000381469727</v>
      </c>
      <c r="AC250" s="148">
        <v>0.59</v>
      </c>
      <c r="AD250" s="146">
        <v>56</v>
      </c>
      <c r="AE250" s="146">
        <v>20</v>
      </c>
      <c r="AF250" s="149" t="s">
        <v>3063</v>
      </c>
      <c r="AG250" s="149" t="s">
        <v>3064</v>
      </c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</row>
    <row r="251" spans="1:184" x14ac:dyDescent="0.2">
      <c r="A251" s="130">
        <f t="shared" si="4"/>
        <v>5381</v>
      </c>
      <c r="B251" s="150" t="s">
        <v>2854</v>
      </c>
      <c r="C251" s="151">
        <v>136</v>
      </c>
      <c r="D251" s="152">
        <v>32.599998474121094</v>
      </c>
      <c r="E251" s="153">
        <v>0.49</v>
      </c>
      <c r="F251" s="151">
        <v>128</v>
      </c>
      <c r="G251" s="151">
        <v>8</v>
      </c>
      <c r="H251" s="154" t="s">
        <v>1800</v>
      </c>
      <c r="I251" s="154" t="s">
        <v>1801</v>
      </c>
      <c r="J251" s="152">
        <v>8.5</v>
      </c>
      <c r="K251" s="153">
        <v>0.45</v>
      </c>
      <c r="L251" s="151">
        <v>130</v>
      </c>
      <c r="M251" s="151">
        <v>6</v>
      </c>
      <c r="N251" s="154" t="s">
        <v>2232</v>
      </c>
      <c r="O251" s="154" t="s">
        <v>2233</v>
      </c>
      <c r="P251" s="152">
        <v>7.1999998092651367</v>
      </c>
      <c r="Q251" s="153">
        <v>0.48</v>
      </c>
      <c r="R251" s="151">
        <v>121</v>
      </c>
      <c r="S251" s="151">
        <v>15</v>
      </c>
      <c r="T251" s="154" t="s">
        <v>3711</v>
      </c>
      <c r="U251" s="154" t="s">
        <v>3712</v>
      </c>
      <c r="V251" s="152">
        <v>3.0999999046325684</v>
      </c>
      <c r="W251" s="153">
        <v>0.39</v>
      </c>
      <c r="X251" s="151">
        <v>128</v>
      </c>
      <c r="Y251" s="151">
        <v>8</v>
      </c>
      <c r="Z251" s="154" t="s">
        <v>1800</v>
      </c>
      <c r="AA251" s="154" t="s">
        <v>1801</v>
      </c>
      <c r="AB251" s="152">
        <v>13.800000190734863</v>
      </c>
      <c r="AC251" s="153">
        <v>0.57999999999999996</v>
      </c>
      <c r="AD251" s="151">
        <v>97</v>
      </c>
      <c r="AE251" s="151">
        <v>39</v>
      </c>
      <c r="AF251" s="154" t="s">
        <v>4152</v>
      </c>
      <c r="AG251" s="154" t="s">
        <v>4153</v>
      </c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</row>
    <row r="252" spans="1:184" x14ac:dyDescent="0.2">
      <c r="A252" s="130">
        <f t="shared" si="4"/>
        <v>5401</v>
      </c>
      <c r="B252" s="140" t="s">
        <v>2861</v>
      </c>
      <c r="C252" s="146">
        <v>185</v>
      </c>
      <c r="D252" s="147">
        <v>38.799999237060547</v>
      </c>
      <c r="E252" s="148">
        <v>0.59</v>
      </c>
      <c r="F252" s="146">
        <v>139</v>
      </c>
      <c r="G252" s="146">
        <v>46</v>
      </c>
      <c r="H252" s="149" t="s">
        <v>4164</v>
      </c>
      <c r="I252" s="149" t="s">
        <v>4165</v>
      </c>
      <c r="J252" s="147">
        <v>10.399999618530273</v>
      </c>
      <c r="K252" s="148">
        <v>0.54</v>
      </c>
      <c r="L252" s="146">
        <v>152</v>
      </c>
      <c r="M252" s="146">
        <v>33</v>
      </c>
      <c r="N252" s="149" t="s">
        <v>4166</v>
      </c>
      <c r="O252" s="149" t="s">
        <v>4167</v>
      </c>
      <c r="P252" s="147">
        <v>9</v>
      </c>
      <c r="Q252" s="148">
        <v>0.6</v>
      </c>
      <c r="R252" s="146">
        <v>132</v>
      </c>
      <c r="S252" s="146">
        <v>53</v>
      </c>
      <c r="T252" s="149" t="s">
        <v>4168</v>
      </c>
      <c r="U252" s="149" t="s">
        <v>4169</v>
      </c>
      <c r="V252" s="147">
        <v>4</v>
      </c>
      <c r="W252" s="148">
        <v>0.51</v>
      </c>
      <c r="X252" s="146">
        <v>141</v>
      </c>
      <c r="Y252" s="146">
        <v>44</v>
      </c>
      <c r="Z252" s="149" t="s">
        <v>4170</v>
      </c>
      <c r="AA252" s="149" t="s">
        <v>4171</v>
      </c>
      <c r="AB252" s="147">
        <v>15.399999618530273</v>
      </c>
      <c r="AC252" s="148">
        <v>0.64</v>
      </c>
      <c r="AD252" s="146">
        <v>102</v>
      </c>
      <c r="AE252" s="146">
        <v>83</v>
      </c>
      <c r="AF252" s="149" t="s">
        <v>4172</v>
      </c>
      <c r="AG252" s="149" t="s">
        <v>4173</v>
      </c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</row>
    <row r="253" spans="1:184" x14ac:dyDescent="0.2">
      <c r="A253" s="130">
        <f t="shared" si="4"/>
        <v>5410</v>
      </c>
      <c r="B253" s="150" t="s">
        <v>4174</v>
      </c>
      <c r="C253" s="151">
        <v>12</v>
      </c>
      <c r="D253" s="152">
        <v>26.899999618530273</v>
      </c>
      <c r="E253" s="153">
        <v>0.41</v>
      </c>
      <c r="F253" s="151">
        <v>12</v>
      </c>
      <c r="H253" s="154" t="s">
        <v>1545</v>
      </c>
      <c r="J253" s="152">
        <v>7.4000000953674316</v>
      </c>
      <c r="K253" s="153">
        <v>0.39</v>
      </c>
      <c r="L253" s="151">
        <v>12</v>
      </c>
      <c r="N253" s="154" t="s">
        <v>1545</v>
      </c>
      <c r="P253" s="152">
        <v>6.9000000953674316</v>
      </c>
      <c r="Q253" s="153">
        <v>0.46</v>
      </c>
      <c r="R253" s="151">
        <v>10</v>
      </c>
      <c r="S253" s="151">
        <v>2</v>
      </c>
      <c r="T253" s="154" t="s">
        <v>1651</v>
      </c>
      <c r="U253" s="154" t="s">
        <v>1652</v>
      </c>
      <c r="V253" s="152">
        <v>2.0999999046325684</v>
      </c>
      <c r="W253" s="153">
        <v>0.26</v>
      </c>
      <c r="X253" s="151">
        <v>12</v>
      </c>
      <c r="Z253" s="154" t="s">
        <v>1545</v>
      </c>
      <c r="AB253" s="152">
        <v>10.5</v>
      </c>
      <c r="AC253" s="153">
        <v>0.44</v>
      </c>
      <c r="AD253" s="151">
        <v>11</v>
      </c>
      <c r="AE253" s="151">
        <v>1</v>
      </c>
      <c r="AF253" s="154" t="s">
        <v>1736</v>
      </c>
      <c r="AG253" s="154" t="s">
        <v>1737</v>
      </c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</row>
    <row r="254" spans="1:184" x14ac:dyDescent="0.2">
      <c r="A254" s="130">
        <f t="shared" si="4"/>
        <v>5421</v>
      </c>
      <c r="B254" s="140" t="s">
        <v>2872</v>
      </c>
      <c r="C254" s="146">
        <v>97</v>
      </c>
      <c r="D254" s="147">
        <v>31.100000381469727</v>
      </c>
      <c r="E254" s="148">
        <v>0.47</v>
      </c>
      <c r="F254" s="146">
        <v>89</v>
      </c>
      <c r="G254" s="146">
        <v>8</v>
      </c>
      <c r="H254" s="149" t="s">
        <v>2229</v>
      </c>
      <c r="I254" s="149" t="s">
        <v>2230</v>
      </c>
      <c r="J254" s="147">
        <v>8.3999996185302734</v>
      </c>
      <c r="K254" s="148">
        <v>0.44</v>
      </c>
      <c r="L254" s="146">
        <v>95</v>
      </c>
      <c r="M254" s="146">
        <v>2</v>
      </c>
      <c r="N254" s="149" t="s">
        <v>2225</v>
      </c>
      <c r="O254" s="149" t="s">
        <v>2226</v>
      </c>
      <c r="P254" s="147">
        <v>6.9000000953674316</v>
      </c>
      <c r="Q254" s="148">
        <v>0.46</v>
      </c>
      <c r="R254" s="146">
        <v>84</v>
      </c>
      <c r="S254" s="146">
        <v>13</v>
      </c>
      <c r="T254" s="149" t="s">
        <v>4175</v>
      </c>
      <c r="U254" s="149" t="s">
        <v>4176</v>
      </c>
      <c r="V254" s="147">
        <v>3</v>
      </c>
      <c r="W254" s="148">
        <v>0.38</v>
      </c>
      <c r="X254" s="146">
        <v>87</v>
      </c>
      <c r="Y254" s="146">
        <v>10</v>
      </c>
      <c r="Z254" s="149" t="s">
        <v>4177</v>
      </c>
      <c r="AA254" s="149" t="s">
        <v>4178</v>
      </c>
      <c r="AB254" s="147">
        <v>12.800000190734863</v>
      </c>
      <c r="AC254" s="148">
        <v>0.53</v>
      </c>
      <c r="AD254" s="146">
        <v>80</v>
      </c>
      <c r="AE254" s="146">
        <v>17</v>
      </c>
      <c r="AF254" s="149" t="s">
        <v>3583</v>
      </c>
      <c r="AG254" s="149" t="s">
        <v>3584</v>
      </c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</row>
    <row r="255" spans="1:184" x14ac:dyDescent="0.2">
      <c r="A255" s="130">
        <f t="shared" si="4"/>
        <v>5431</v>
      </c>
      <c r="B255" s="150" t="s">
        <v>2877</v>
      </c>
      <c r="C255" s="151">
        <v>141</v>
      </c>
      <c r="D255" s="152">
        <v>30.100000381469727</v>
      </c>
      <c r="E255" s="153">
        <v>0.46</v>
      </c>
      <c r="F255" s="151">
        <v>138</v>
      </c>
      <c r="G255" s="151">
        <v>3</v>
      </c>
      <c r="H255" s="154" t="s">
        <v>2509</v>
      </c>
      <c r="I255" s="154" t="s">
        <v>2510</v>
      </c>
      <c r="J255" s="152">
        <v>8.1000003814697266</v>
      </c>
      <c r="K255" s="153">
        <v>0.42</v>
      </c>
      <c r="L255" s="151">
        <v>140</v>
      </c>
      <c r="M255" s="151">
        <v>1</v>
      </c>
      <c r="N255" s="154" t="s">
        <v>4179</v>
      </c>
      <c r="O255" s="154" t="s">
        <v>4180</v>
      </c>
      <c r="P255" s="152">
        <v>7</v>
      </c>
      <c r="Q255" s="153">
        <v>0.47</v>
      </c>
      <c r="R255" s="151">
        <v>123</v>
      </c>
      <c r="S255" s="151">
        <v>18</v>
      </c>
      <c r="T255" s="154" t="s">
        <v>2846</v>
      </c>
      <c r="U255" s="154" t="s">
        <v>2847</v>
      </c>
      <c r="V255" s="152">
        <v>3</v>
      </c>
      <c r="W255" s="153">
        <v>0.38</v>
      </c>
      <c r="X255" s="151">
        <v>132</v>
      </c>
      <c r="Y255" s="151">
        <v>9</v>
      </c>
      <c r="Z255" s="154" t="s">
        <v>2511</v>
      </c>
      <c r="AA255" s="154" t="s">
        <v>2512</v>
      </c>
      <c r="AB255" s="152">
        <v>12</v>
      </c>
      <c r="AC255" s="153">
        <v>0.5</v>
      </c>
      <c r="AD255" s="151">
        <v>122</v>
      </c>
      <c r="AE255" s="151">
        <v>19</v>
      </c>
      <c r="AF255" s="154" t="s">
        <v>4181</v>
      </c>
      <c r="AG255" s="154" t="s">
        <v>4182</v>
      </c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</row>
    <row r="256" spans="1:184" x14ac:dyDescent="0.2">
      <c r="A256" s="130">
        <f t="shared" si="4"/>
        <v>5441</v>
      </c>
      <c r="B256" s="140" t="s">
        <v>2888</v>
      </c>
      <c r="C256" s="146">
        <v>77</v>
      </c>
      <c r="D256" s="147">
        <v>29.299999237060547</v>
      </c>
      <c r="E256" s="148">
        <v>0.44</v>
      </c>
      <c r="F256" s="146">
        <v>72</v>
      </c>
      <c r="G256" s="146">
        <v>5</v>
      </c>
      <c r="H256" s="149" t="s">
        <v>4183</v>
      </c>
      <c r="I256" s="149" t="s">
        <v>4184</v>
      </c>
      <c r="J256" s="147">
        <v>8.5</v>
      </c>
      <c r="K256" s="148">
        <v>0.45</v>
      </c>
      <c r="L256" s="146">
        <v>71</v>
      </c>
      <c r="M256" s="146">
        <v>6</v>
      </c>
      <c r="N256" s="149" t="s">
        <v>4185</v>
      </c>
      <c r="O256" s="149" t="s">
        <v>4186</v>
      </c>
      <c r="P256" s="147">
        <v>6.4000000953674316</v>
      </c>
      <c r="Q256" s="148">
        <v>0.43</v>
      </c>
      <c r="R256" s="146">
        <v>71</v>
      </c>
      <c r="S256" s="146">
        <v>6</v>
      </c>
      <c r="T256" s="149" t="s">
        <v>4185</v>
      </c>
      <c r="U256" s="149" t="s">
        <v>4186</v>
      </c>
      <c r="V256" s="147">
        <v>2.7000000476837158</v>
      </c>
      <c r="W256" s="148">
        <v>0.35</v>
      </c>
      <c r="X256" s="146">
        <v>72</v>
      </c>
      <c r="Y256" s="146">
        <v>5</v>
      </c>
      <c r="Z256" s="149" t="s">
        <v>4183</v>
      </c>
      <c r="AA256" s="149" t="s">
        <v>4184</v>
      </c>
      <c r="AB256" s="147">
        <v>11.699999809265137</v>
      </c>
      <c r="AC256" s="148">
        <v>0.49</v>
      </c>
      <c r="AD256" s="146">
        <v>62</v>
      </c>
      <c r="AE256" s="146">
        <v>15</v>
      </c>
      <c r="AF256" s="149" t="s">
        <v>4187</v>
      </c>
      <c r="AG256" s="149" t="s">
        <v>4188</v>
      </c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</row>
    <row r="257" spans="1:185" x14ac:dyDescent="0.2">
      <c r="A257" s="130">
        <f t="shared" si="4"/>
        <v>5481</v>
      </c>
      <c r="B257" s="150" t="s">
        <v>2895</v>
      </c>
      <c r="C257" s="151">
        <v>125</v>
      </c>
      <c r="D257" s="152">
        <v>33.099998474121094</v>
      </c>
      <c r="E257" s="153">
        <v>0.5</v>
      </c>
      <c r="F257" s="151">
        <v>111</v>
      </c>
      <c r="G257" s="151">
        <v>14</v>
      </c>
      <c r="H257" s="154" t="s">
        <v>4189</v>
      </c>
      <c r="I257" s="154" t="s">
        <v>4190</v>
      </c>
      <c r="J257" s="152">
        <v>9.1000003814697266</v>
      </c>
      <c r="K257" s="153">
        <v>0.48</v>
      </c>
      <c r="L257" s="151">
        <v>115</v>
      </c>
      <c r="M257" s="151">
        <v>10</v>
      </c>
      <c r="N257" s="154" t="s">
        <v>3539</v>
      </c>
      <c r="O257" s="154" t="s">
        <v>3540</v>
      </c>
      <c r="P257" s="152">
        <v>7.5999999046325684</v>
      </c>
      <c r="Q257" s="153">
        <v>0.5</v>
      </c>
      <c r="R257" s="151">
        <v>110</v>
      </c>
      <c r="S257" s="151">
        <v>15</v>
      </c>
      <c r="T257" s="154" t="s">
        <v>2665</v>
      </c>
      <c r="U257" s="154" t="s">
        <v>2666</v>
      </c>
      <c r="V257" s="152">
        <v>3.0999999046325684</v>
      </c>
      <c r="W257" s="153">
        <v>0.39</v>
      </c>
      <c r="X257" s="151">
        <v>109</v>
      </c>
      <c r="Y257" s="151">
        <v>16</v>
      </c>
      <c r="Z257" s="154" t="s">
        <v>4191</v>
      </c>
      <c r="AA257" s="154" t="s">
        <v>4192</v>
      </c>
      <c r="AB257" s="152">
        <v>13.300000190734863</v>
      </c>
      <c r="AC257" s="153">
        <v>0.55000000000000004</v>
      </c>
      <c r="AD257" s="151">
        <v>92</v>
      </c>
      <c r="AE257" s="151">
        <v>33</v>
      </c>
      <c r="AF257" s="154" t="s">
        <v>4193</v>
      </c>
      <c r="AG257" s="154" t="s">
        <v>4194</v>
      </c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</row>
    <row r="258" spans="1:185" x14ac:dyDescent="0.2">
      <c r="A258" s="130">
        <f t="shared" si="4"/>
        <v>5521</v>
      </c>
      <c r="B258" s="140" t="s">
        <v>2902</v>
      </c>
      <c r="C258" s="146">
        <v>49</v>
      </c>
      <c r="D258" s="147">
        <v>31.100000381469727</v>
      </c>
      <c r="E258" s="148">
        <v>0.47</v>
      </c>
      <c r="F258" s="146">
        <v>46</v>
      </c>
      <c r="G258" s="146">
        <v>3</v>
      </c>
      <c r="H258" s="149" t="s">
        <v>1624</v>
      </c>
      <c r="I258" s="149" t="s">
        <v>1625</v>
      </c>
      <c r="J258" s="147">
        <v>8.3000001907348633</v>
      </c>
      <c r="K258" s="148">
        <v>0.44</v>
      </c>
      <c r="L258" s="146">
        <v>46</v>
      </c>
      <c r="M258" s="146">
        <v>3</v>
      </c>
      <c r="N258" s="149" t="s">
        <v>1624</v>
      </c>
      <c r="O258" s="149" t="s">
        <v>1625</v>
      </c>
      <c r="P258" s="147">
        <v>7</v>
      </c>
      <c r="Q258" s="148">
        <v>0.47</v>
      </c>
      <c r="R258" s="146">
        <v>44</v>
      </c>
      <c r="S258" s="146">
        <v>5</v>
      </c>
      <c r="T258" s="149" t="s">
        <v>2126</v>
      </c>
      <c r="U258" s="149" t="s">
        <v>2127</v>
      </c>
      <c r="V258" s="147">
        <v>3</v>
      </c>
      <c r="W258" s="148">
        <v>0.38</v>
      </c>
      <c r="X258" s="146">
        <v>47</v>
      </c>
      <c r="Y258" s="146">
        <v>2</v>
      </c>
      <c r="Z258" s="149" t="s">
        <v>1912</v>
      </c>
      <c r="AA258" s="149" t="s">
        <v>1913</v>
      </c>
      <c r="AB258" s="147">
        <v>12.699999809265137</v>
      </c>
      <c r="AC258" s="148">
        <v>0.53</v>
      </c>
      <c r="AD258" s="146">
        <v>41</v>
      </c>
      <c r="AE258" s="146">
        <v>8</v>
      </c>
      <c r="AF258" s="149" t="s">
        <v>4118</v>
      </c>
      <c r="AG258" s="149" t="s">
        <v>4119</v>
      </c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</row>
    <row r="259" spans="1:185" x14ac:dyDescent="0.2">
      <c r="A259" s="130">
        <f t="shared" si="4"/>
        <v>5561</v>
      </c>
      <c r="B259" s="150" t="s">
        <v>2903</v>
      </c>
      <c r="C259" s="151">
        <v>47</v>
      </c>
      <c r="D259" s="152">
        <v>28.600000381469727</v>
      </c>
      <c r="E259" s="153">
        <v>0.43</v>
      </c>
      <c r="F259" s="151">
        <v>46</v>
      </c>
      <c r="G259" s="151">
        <v>1</v>
      </c>
      <c r="H259" s="154" t="s">
        <v>2509</v>
      </c>
      <c r="I259" s="154" t="s">
        <v>2510</v>
      </c>
      <c r="J259" s="152">
        <v>8</v>
      </c>
      <c r="K259" s="153">
        <v>0.42</v>
      </c>
      <c r="L259" s="151">
        <v>46</v>
      </c>
      <c r="M259" s="151">
        <v>1</v>
      </c>
      <c r="N259" s="154" t="s">
        <v>2509</v>
      </c>
      <c r="O259" s="154" t="s">
        <v>2510</v>
      </c>
      <c r="P259" s="152">
        <v>6.5</v>
      </c>
      <c r="Q259" s="153">
        <v>0.43</v>
      </c>
      <c r="R259" s="151">
        <v>44</v>
      </c>
      <c r="S259" s="151">
        <v>3</v>
      </c>
      <c r="T259" s="154" t="s">
        <v>2511</v>
      </c>
      <c r="U259" s="154" t="s">
        <v>2512</v>
      </c>
      <c r="V259" s="152">
        <v>2.4000000953674316</v>
      </c>
      <c r="W259" s="153">
        <v>0.31</v>
      </c>
      <c r="X259" s="151">
        <v>46</v>
      </c>
      <c r="Y259" s="151">
        <v>1</v>
      </c>
      <c r="Z259" s="154" t="s">
        <v>2509</v>
      </c>
      <c r="AA259" s="154" t="s">
        <v>2510</v>
      </c>
      <c r="AB259" s="152">
        <v>11.800000190734863</v>
      </c>
      <c r="AC259" s="153">
        <v>0.49</v>
      </c>
      <c r="AD259" s="151">
        <v>44</v>
      </c>
      <c r="AE259" s="151">
        <v>3</v>
      </c>
      <c r="AF259" s="154" t="s">
        <v>2511</v>
      </c>
      <c r="AG259" s="154" t="s">
        <v>2512</v>
      </c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</row>
    <row r="260" spans="1:185" x14ac:dyDescent="0.2">
      <c r="A260" s="130">
        <f t="shared" si="4"/>
        <v>5601</v>
      </c>
      <c r="B260" s="140" t="s">
        <v>2908</v>
      </c>
      <c r="C260" s="146">
        <v>106</v>
      </c>
      <c r="D260" s="147">
        <v>31.399999618530273</v>
      </c>
      <c r="E260" s="148">
        <v>0.48</v>
      </c>
      <c r="F260" s="146">
        <v>98</v>
      </c>
      <c r="G260" s="146">
        <v>8</v>
      </c>
      <c r="H260" s="149" t="s">
        <v>3270</v>
      </c>
      <c r="I260" s="149" t="s">
        <v>3271</v>
      </c>
      <c r="J260" s="147">
        <v>8.6000003814697266</v>
      </c>
      <c r="K260" s="148">
        <v>0.45</v>
      </c>
      <c r="L260" s="146">
        <v>100</v>
      </c>
      <c r="M260" s="146">
        <v>6</v>
      </c>
      <c r="N260" s="149" t="s">
        <v>3276</v>
      </c>
      <c r="O260" s="149" t="s">
        <v>3277</v>
      </c>
      <c r="P260" s="147">
        <v>7.4000000953674316</v>
      </c>
      <c r="Q260" s="148">
        <v>0.49</v>
      </c>
      <c r="R260" s="146">
        <v>87</v>
      </c>
      <c r="S260" s="146">
        <v>19</v>
      </c>
      <c r="T260" s="149" t="s">
        <v>4195</v>
      </c>
      <c r="U260" s="149" t="s">
        <v>4196</v>
      </c>
      <c r="V260" s="147">
        <v>2.7999999523162842</v>
      </c>
      <c r="W260" s="148">
        <v>0.35</v>
      </c>
      <c r="X260" s="146">
        <v>102</v>
      </c>
      <c r="Y260" s="146">
        <v>4</v>
      </c>
      <c r="Z260" s="149" t="s">
        <v>3129</v>
      </c>
      <c r="AA260" s="149" t="s">
        <v>3130</v>
      </c>
      <c r="AB260" s="147">
        <v>12.699999809265137</v>
      </c>
      <c r="AC260" s="148">
        <v>0.53</v>
      </c>
      <c r="AD260" s="146">
        <v>88</v>
      </c>
      <c r="AE260" s="146">
        <v>18</v>
      </c>
      <c r="AF260" s="149" t="s">
        <v>4197</v>
      </c>
      <c r="AG260" s="149" t="s">
        <v>4198</v>
      </c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</row>
    <row r="261" spans="1:185" x14ac:dyDescent="0.2">
      <c r="A261" s="130">
        <f t="shared" si="4"/>
        <v>5641</v>
      </c>
      <c r="B261" s="150" t="s">
        <v>2911</v>
      </c>
      <c r="C261" s="151">
        <v>68</v>
      </c>
      <c r="D261" s="152">
        <v>32.200000762939453</v>
      </c>
      <c r="E261" s="153">
        <v>0.49</v>
      </c>
      <c r="F261" s="151">
        <v>65</v>
      </c>
      <c r="G261" s="151">
        <v>3</v>
      </c>
      <c r="H261" s="154" t="s">
        <v>2232</v>
      </c>
      <c r="I261" s="154" t="s">
        <v>2233</v>
      </c>
      <c r="J261" s="152">
        <v>8.6000003814697266</v>
      </c>
      <c r="K261" s="153">
        <v>0.45</v>
      </c>
      <c r="L261" s="151">
        <v>63</v>
      </c>
      <c r="M261" s="151">
        <v>5</v>
      </c>
      <c r="N261" s="154" t="s">
        <v>2094</v>
      </c>
      <c r="O261" s="154" t="s">
        <v>2095</v>
      </c>
      <c r="P261" s="152">
        <v>7.4000000953674316</v>
      </c>
      <c r="Q261" s="153">
        <v>0.49</v>
      </c>
      <c r="R261" s="151">
        <v>56</v>
      </c>
      <c r="S261" s="151">
        <v>12</v>
      </c>
      <c r="T261" s="154" t="s">
        <v>3779</v>
      </c>
      <c r="U261" s="154" t="s">
        <v>3780</v>
      </c>
      <c r="V261" s="152">
        <v>3</v>
      </c>
      <c r="W261" s="153">
        <v>0.38</v>
      </c>
      <c r="X261" s="151">
        <v>64</v>
      </c>
      <c r="Y261" s="151">
        <v>4</v>
      </c>
      <c r="Z261" s="154" t="s">
        <v>1800</v>
      </c>
      <c r="AA261" s="154" t="s">
        <v>1801</v>
      </c>
      <c r="AB261" s="152">
        <v>13.100000381469727</v>
      </c>
      <c r="AC261" s="153">
        <v>0.55000000000000004</v>
      </c>
      <c r="AD261" s="151">
        <v>55</v>
      </c>
      <c r="AE261" s="151">
        <v>13</v>
      </c>
      <c r="AF261" s="154" t="s">
        <v>4199</v>
      </c>
      <c r="AG261" s="154" t="s">
        <v>4200</v>
      </c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</row>
    <row r="262" spans="1:185" x14ac:dyDescent="0.2">
      <c r="A262" s="130">
        <f t="shared" si="4"/>
        <v>5671</v>
      </c>
      <c r="B262" s="140" t="s">
        <v>2916</v>
      </c>
      <c r="C262" s="146">
        <v>109</v>
      </c>
      <c r="D262" s="147">
        <v>34.900001525878906</v>
      </c>
      <c r="E262" s="148">
        <v>0.53</v>
      </c>
      <c r="F262" s="146">
        <v>95</v>
      </c>
      <c r="G262" s="146">
        <v>14</v>
      </c>
      <c r="H262" s="149" t="s">
        <v>4201</v>
      </c>
      <c r="I262" s="149" t="s">
        <v>4202</v>
      </c>
      <c r="J262" s="147">
        <v>9.6000003814697266</v>
      </c>
      <c r="K262" s="148">
        <v>0.5</v>
      </c>
      <c r="L262" s="146">
        <v>100</v>
      </c>
      <c r="M262" s="146">
        <v>9</v>
      </c>
      <c r="N262" s="149" t="s">
        <v>4203</v>
      </c>
      <c r="O262" s="149" t="s">
        <v>4204</v>
      </c>
      <c r="P262" s="147">
        <v>8</v>
      </c>
      <c r="Q262" s="148">
        <v>0.53</v>
      </c>
      <c r="R262" s="146">
        <v>88</v>
      </c>
      <c r="S262" s="146">
        <v>21</v>
      </c>
      <c r="T262" s="149" t="s">
        <v>4205</v>
      </c>
      <c r="U262" s="149" t="s">
        <v>4206</v>
      </c>
      <c r="V262" s="147">
        <v>3.4000000953674316</v>
      </c>
      <c r="W262" s="148">
        <v>0.43</v>
      </c>
      <c r="X262" s="146">
        <v>99</v>
      </c>
      <c r="Y262" s="146">
        <v>10</v>
      </c>
      <c r="Z262" s="149" t="s">
        <v>2337</v>
      </c>
      <c r="AA262" s="149" t="s">
        <v>2338</v>
      </c>
      <c r="AB262" s="147">
        <v>13.899999618530273</v>
      </c>
      <c r="AC262" s="148">
        <v>0.57999999999999996</v>
      </c>
      <c r="AD262" s="146">
        <v>79</v>
      </c>
      <c r="AE262" s="146">
        <v>30</v>
      </c>
      <c r="AF262" s="149" t="s">
        <v>4207</v>
      </c>
      <c r="AG262" s="149" t="s">
        <v>4208</v>
      </c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</row>
    <row r="263" spans="1:185" x14ac:dyDescent="0.2">
      <c r="A263" s="130">
        <f t="shared" si="4"/>
        <v>5711</v>
      </c>
      <c r="B263" s="150" t="s">
        <v>2925</v>
      </c>
      <c r="C263" s="151">
        <v>109</v>
      </c>
      <c r="D263" s="152">
        <v>31.799999237060547</v>
      </c>
      <c r="E263" s="153">
        <v>0.48</v>
      </c>
      <c r="F263" s="151">
        <v>107</v>
      </c>
      <c r="G263" s="151">
        <v>2</v>
      </c>
      <c r="H263" s="154" t="s">
        <v>3207</v>
      </c>
      <c r="I263" s="154" t="s">
        <v>3208</v>
      </c>
      <c r="J263" s="152">
        <v>8.1999998092651367</v>
      </c>
      <c r="K263" s="153">
        <v>0.43</v>
      </c>
      <c r="L263" s="151">
        <v>107</v>
      </c>
      <c r="M263" s="151">
        <v>2</v>
      </c>
      <c r="N263" s="154" t="s">
        <v>3207</v>
      </c>
      <c r="O263" s="154" t="s">
        <v>3208</v>
      </c>
      <c r="P263" s="152">
        <v>7.6999998092651367</v>
      </c>
      <c r="Q263" s="153">
        <v>0.52</v>
      </c>
      <c r="R263" s="151">
        <v>96</v>
      </c>
      <c r="S263" s="151">
        <v>13</v>
      </c>
      <c r="T263" s="154" t="s">
        <v>4209</v>
      </c>
      <c r="U263" s="154" t="s">
        <v>4210</v>
      </c>
      <c r="V263" s="152">
        <v>3.2999999523162842</v>
      </c>
      <c r="W263" s="153">
        <v>0.41</v>
      </c>
      <c r="X263" s="151">
        <v>101</v>
      </c>
      <c r="Y263" s="151">
        <v>8</v>
      </c>
      <c r="Z263" s="154" t="s">
        <v>3405</v>
      </c>
      <c r="AA263" s="154" t="s">
        <v>3406</v>
      </c>
      <c r="AB263" s="152">
        <v>12.600000381469727</v>
      </c>
      <c r="AC263" s="153">
        <v>0.53</v>
      </c>
      <c r="AD263" s="151">
        <v>95</v>
      </c>
      <c r="AE263" s="151">
        <v>14</v>
      </c>
      <c r="AF263" s="154" t="s">
        <v>4201</v>
      </c>
      <c r="AG263" s="154" t="s">
        <v>4202</v>
      </c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</row>
    <row r="264" spans="1:185" x14ac:dyDescent="0.2">
      <c r="A264" s="130">
        <f t="shared" si="4"/>
        <v>5791</v>
      </c>
      <c r="B264" s="140" t="s">
        <v>2928</v>
      </c>
      <c r="C264" s="146">
        <v>75</v>
      </c>
      <c r="D264" s="147">
        <v>28.100000381469727</v>
      </c>
      <c r="E264" s="148">
        <v>0.43</v>
      </c>
      <c r="F264" s="146">
        <v>73</v>
      </c>
      <c r="G264" s="146">
        <v>2</v>
      </c>
      <c r="H264" s="149" t="s">
        <v>3663</v>
      </c>
      <c r="I264" s="149" t="s">
        <v>3664</v>
      </c>
      <c r="J264" s="147">
        <v>7.4000000953674316</v>
      </c>
      <c r="K264" s="148">
        <v>0.39</v>
      </c>
      <c r="L264" s="146">
        <v>73</v>
      </c>
      <c r="M264" s="146">
        <v>2</v>
      </c>
      <c r="N264" s="149" t="s">
        <v>3663</v>
      </c>
      <c r="O264" s="149" t="s">
        <v>3664</v>
      </c>
      <c r="P264" s="147">
        <v>6</v>
      </c>
      <c r="Q264" s="148">
        <v>0.4</v>
      </c>
      <c r="R264" s="146">
        <v>73</v>
      </c>
      <c r="S264" s="146">
        <v>2</v>
      </c>
      <c r="T264" s="149" t="s">
        <v>3663</v>
      </c>
      <c r="U264" s="149" t="s">
        <v>3664</v>
      </c>
      <c r="V264" s="147">
        <v>2.4000000953674316</v>
      </c>
      <c r="W264" s="148">
        <v>0.3</v>
      </c>
      <c r="X264" s="146">
        <v>73</v>
      </c>
      <c r="Y264" s="146">
        <v>2</v>
      </c>
      <c r="Z264" s="149" t="s">
        <v>3663</v>
      </c>
      <c r="AA264" s="149" t="s">
        <v>3664</v>
      </c>
      <c r="AB264" s="147">
        <v>12.300000190734863</v>
      </c>
      <c r="AC264" s="148">
        <v>0.51</v>
      </c>
      <c r="AD264" s="146">
        <v>67</v>
      </c>
      <c r="AE264" s="146">
        <v>8</v>
      </c>
      <c r="AF264" s="149" t="s">
        <v>3856</v>
      </c>
      <c r="AG264" s="149" t="s">
        <v>3857</v>
      </c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</row>
    <row r="265" spans="1:185" x14ac:dyDescent="0.2">
      <c r="A265" s="130">
        <f t="shared" si="4"/>
        <v>5831</v>
      </c>
      <c r="B265" s="150" t="s">
        <v>2929</v>
      </c>
      <c r="C265" s="151">
        <v>34</v>
      </c>
      <c r="D265" s="152">
        <v>35.900001525878906</v>
      </c>
      <c r="E265" s="153">
        <v>0.54</v>
      </c>
      <c r="F265" s="151">
        <v>26</v>
      </c>
      <c r="G265" s="151">
        <v>8</v>
      </c>
      <c r="H265" s="154" t="s">
        <v>2875</v>
      </c>
      <c r="I265" s="154" t="s">
        <v>2876</v>
      </c>
      <c r="J265" s="152">
        <v>9.3999996185302734</v>
      </c>
      <c r="K265" s="153">
        <v>0.49</v>
      </c>
      <c r="L265" s="151">
        <v>32</v>
      </c>
      <c r="M265" s="151">
        <v>2</v>
      </c>
      <c r="N265" s="154" t="s">
        <v>1800</v>
      </c>
      <c r="O265" s="154" t="s">
        <v>1801</v>
      </c>
      <c r="P265" s="152">
        <v>8.6000003814697266</v>
      </c>
      <c r="Q265" s="153">
        <v>0.56999999999999995</v>
      </c>
      <c r="R265" s="151">
        <v>24</v>
      </c>
      <c r="S265" s="151">
        <v>10</v>
      </c>
      <c r="T265" s="154" t="s">
        <v>1931</v>
      </c>
      <c r="U265" s="154" t="s">
        <v>1932</v>
      </c>
      <c r="V265" s="152">
        <v>3.4000000953674316</v>
      </c>
      <c r="W265" s="153">
        <v>0.43</v>
      </c>
      <c r="X265" s="151">
        <v>28</v>
      </c>
      <c r="Y265" s="151">
        <v>6</v>
      </c>
      <c r="Z265" s="154" t="s">
        <v>3779</v>
      </c>
      <c r="AA265" s="154" t="s">
        <v>3780</v>
      </c>
      <c r="AB265" s="152">
        <v>14.5</v>
      </c>
      <c r="AC265" s="153">
        <v>0.61</v>
      </c>
      <c r="AD265" s="151">
        <v>21</v>
      </c>
      <c r="AE265" s="151">
        <v>13</v>
      </c>
      <c r="AF265" s="154" t="s">
        <v>4211</v>
      </c>
      <c r="AG265" s="154" t="s">
        <v>4212</v>
      </c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</row>
    <row r="266" spans="1:185" x14ac:dyDescent="0.2">
      <c r="A266" s="130">
        <f t="shared" si="4"/>
        <v>5861</v>
      </c>
      <c r="B266" s="140" t="s">
        <v>2932</v>
      </c>
      <c r="C266" s="146">
        <v>49</v>
      </c>
      <c r="D266" s="147">
        <v>27.600000381469727</v>
      </c>
      <c r="E266" s="148">
        <v>0.42</v>
      </c>
      <c r="F266" s="146">
        <v>49</v>
      </c>
      <c r="H266" s="149" t="s">
        <v>1545</v>
      </c>
      <c r="J266" s="147">
        <v>7.4000000953674316</v>
      </c>
      <c r="K266" s="148">
        <v>0.39</v>
      </c>
      <c r="L266" s="146">
        <v>49</v>
      </c>
      <c r="N266" s="149" t="s">
        <v>1545</v>
      </c>
      <c r="P266" s="147">
        <v>5.5999999046325684</v>
      </c>
      <c r="Q266" s="148">
        <v>0.37</v>
      </c>
      <c r="R266" s="146">
        <v>49</v>
      </c>
      <c r="T266" s="149" t="s">
        <v>1545</v>
      </c>
      <c r="V266" s="147">
        <v>3</v>
      </c>
      <c r="W266" s="148">
        <v>0.38</v>
      </c>
      <c r="X266" s="146">
        <v>45</v>
      </c>
      <c r="Y266" s="146">
        <v>4</v>
      </c>
      <c r="Z266" s="149" t="s">
        <v>2124</v>
      </c>
      <c r="AA266" s="149" t="s">
        <v>2125</v>
      </c>
      <c r="AB266" s="147">
        <v>11.600000381469727</v>
      </c>
      <c r="AC266" s="148">
        <v>0.48</v>
      </c>
      <c r="AD266" s="146">
        <v>45</v>
      </c>
      <c r="AE266" s="146">
        <v>4</v>
      </c>
      <c r="AF266" s="149" t="s">
        <v>2124</v>
      </c>
      <c r="AG266" s="149" t="s">
        <v>2125</v>
      </c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</row>
    <row r="267" spans="1:185" x14ac:dyDescent="0.2">
      <c r="A267" s="130">
        <f t="shared" si="4"/>
        <v>5901</v>
      </c>
      <c r="B267" s="150" t="s">
        <v>2933</v>
      </c>
      <c r="C267" s="151">
        <v>52</v>
      </c>
      <c r="D267" s="152">
        <v>28.700000762939453</v>
      </c>
      <c r="E267" s="153">
        <v>0.43</v>
      </c>
      <c r="F267" s="151">
        <v>50</v>
      </c>
      <c r="G267" s="151">
        <v>2</v>
      </c>
      <c r="H267" s="154" t="s">
        <v>1791</v>
      </c>
      <c r="I267" s="154" t="s">
        <v>1792</v>
      </c>
      <c r="J267" s="152">
        <v>8.1000003814697266</v>
      </c>
      <c r="K267" s="153">
        <v>0.43</v>
      </c>
      <c r="L267" s="151">
        <v>51</v>
      </c>
      <c r="M267" s="151">
        <v>1</v>
      </c>
      <c r="N267" s="154" t="s">
        <v>1789</v>
      </c>
      <c r="O267" s="154" t="s">
        <v>1790</v>
      </c>
      <c r="P267" s="152">
        <v>6.1999998092651367</v>
      </c>
      <c r="Q267" s="153">
        <v>0.41</v>
      </c>
      <c r="R267" s="151">
        <v>51</v>
      </c>
      <c r="S267" s="151">
        <v>1</v>
      </c>
      <c r="T267" s="154" t="s">
        <v>1789</v>
      </c>
      <c r="U267" s="154" t="s">
        <v>1790</v>
      </c>
      <c r="V267" s="152">
        <v>2.2000000476837158</v>
      </c>
      <c r="W267" s="153">
        <v>0.28000000000000003</v>
      </c>
      <c r="X267" s="151">
        <v>51</v>
      </c>
      <c r="Y267" s="151">
        <v>1</v>
      </c>
      <c r="Z267" s="154" t="s">
        <v>1789</v>
      </c>
      <c r="AA267" s="154" t="s">
        <v>1790</v>
      </c>
      <c r="AB267" s="152">
        <v>12.199999809265137</v>
      </c>
      <c r="AC267" s="153">
        <v>0.51</v>
      </c>
      <c r="AD267" s="151">
        <v>47</v>
      </c>
      <c r="AE267" s="151">
        <v>5</v>
      </c>
      <c r="AF267" s="154" t="s">
        <v>2271</v>
      </c>
      <c r="AG267" s="154" t="s">
        <v>2272</v>
      </c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</row>
    <row r="268" spans="1:185" x14ac:dyDescent="0.2">
      <c r="A268" s="130">
        <f t="shared" si="4"/>
        <v>5931</v>
      </c>
      <c r="B268" s="140" t="s">
        <v>2934</v>
      </c>
      <c r="C268" s="146">
        <v>31</v>
      </c>
      <c r="D268" s="147">
        <v>29.700000762939453</v>
      </c>
      <c r="E268" s="148">
        <v>0.45</v>
      </c>
      <c r="F268" s="146">
        <v>31</v>
      </c>
      <c r="H268" s="149" t="s">
        <v>1545</v>
      </c>
      <c r="J268" s="147">
        <v>8</v>
      </c>
      <c r="K268" s="148">
        <v>0.42</v>
      </c>
      <c r="L268" s="146">
        <v>31</v>
      </c>
      <c r="N268" s="149" t="s">
        <v>1545</v>
      </c>
      <c r="P268" s="147">
        <v>6.4000000953674316</v>
      </c>
      <c r="Q268" s="148">
        <v>0.43</v>
      </c>
      <c r="R268" s="146">
        <v>31</v>
      </c>
      <c r="T268" s="149" t="s">
        <v>1545</v>
      </c>
      <c r="V268" s="147">
        <v>2.5999999046325684</v>
      </c>
      <c r="W268" s="148">
        <v>0.33</v>
      </c>
      <c r="X268" s="146">
        <v>31</v>
      </c>
      <c r="Z268" s="149" t="s">
        <v>1545</v>
      </c>
      <c r="AB268" s="147">
        <v>12.699999809265137</v>
      </c>
      <c r="AC268" s="148">
        <v>0.53</v>
      </c>
      <c r="AD268" s="146">
        <v>25</v>
      </c>
      <c r="AE268" s="146">
        <v>6</v>
      </c>
      <c r="AF268" s="149" t="s">
        <v>4213</v>
      </c>
      <c r="AG268" s="149" t="s">
        <v>4214</v>
      </c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</row>
    <row r="269" spans="1:185" x14ac:dyDescent="0.2">
      <c r="A269" s="130">
        <f t="shared" si="4"/>
        <v>5951</v>
      </c>
      <c r="B269" s="150" t="s">
        <v>2935</v>
      </c>
      <c r="C269" s="151">
        <v>107</v>
      </c>
      <c r="D269" s="152">
        <v>35.299999237060547</v>
      </c>
      <c r="E269" s="153">
        <v>0.54</v>
      </c>
      <c r="F269" s="151">
        <v>92</v>
      </c>
      <c r="G269" s="151">
        <v>15</v>
      </c>
      <c r="H269" s="154" t="s">
        <v>4082</v>
      </c>
      <c r="I269" s="154" t="s">
        <v>4083</v>
      </c>
      <c r="J269" s="152">
        <v>9.6999998092651367</v>
      </c>
      <c r="K269" s="153">
        <v>0.51</v>
      </c>
      <c r="L269" s="151">
        <v>96</v>
      </c>
      <c r="M269" s="151">
        <v>11</v>
      </c>
      <c r="N269" s="154" t="s">
        <v>4080</v>
      </c>
      <c r="O269" s="154" t="s">
        <v>4081</v>
      </c>
      <c r="P269" s="152">
        <v>8.3999996185302734</v>
      </c>
      <c r="Q269" s="153">
        <v>0.56000000000000005</v>
      </c>
      <c r="R269" s="151">
        <v>79</v>
      </c>
      <c r="S269" s="151">
        <v>28</v>
      </c>
      <c r="T269" s="154" t="s">
        <v>4215</v>
      </c>
      <c r="U269" s="154" t="s">
        <v>4216</v>
      </c>
      <c r="V269" s="152">
        <v>3.2999999523162842</v>
      </c>
      <c r="W269" s="153">
        <v>0.41</v>
      </c>
      <c r="X269" s="151">
        <v>96</v>
      </c>
      <c r="Y269" s="151">
        <v>11</v>
      </c>
      <c r="Z269" s="154" t="s">
        <v>4080</v>
      </c>
      <c r="AA269" s="154" t="s">
        <v>4081</v>
      </c>
      <c r="AB269" s="152">
        <v>13.899999618530273</v>
      </c>
      <c r="AC269" s="153">
        <v>0.57999999999999996</v>
      </c>
      <c r="AD269" s="151">
        <v>80</v>
      </c>
      <c r="AE269" s="151">
        <v>27</v>
      </c>
      <c r="AF269" s="154" t="s">
        <v>4217</v>
      </c>
      <c r="AG269" s="154" t="s">
        <v>4218</v>
      </c>
      <c r="AH269" s="147">
        <v>0.5</v>
      </c>
      <c r="AI269" s="148">
        <v>0.25</v>
      </c>
      <c r="AJ269" s="147">
        <v>0.80000001192092896</v>
      </c>
      <c r="AK269" s="148">
        <v>0.42</v>
      </c>
      <c r="AL269" s="147">
        <v>1.1000000238418579</v>
      </c>
      <c r="AM269" s="148">
        <v>0.55000000000000004</v>
      </c>
      <c r="AN269" s="147">
        <v>0.80000001192092896</v>
      </c>
      <c r="AO269" s="148">
        <v>0.38</v>
      </c>
      <c r="AP269" s="147">
        <v>0.30000001192092896</v>
      </c>
      <c r="AQ269" s="148">
        <v>0.28000000000000003</v>
      </c>
      <c r="AR269" s="147">
        <v>0.60000002384185791</v>
      </c>
      <c r="AS269" s="148">
        <v>0.3</v>
      </c>
      <c r="AT269" s="147">
        <v>0.80000001192092896</v>
      </c>
      <c r="AU269" s="148">
        <v>0.4</v>
      </c>
      <c r="AV269" s="147">
        <v>0.20000000298023224</v>
      </c>
      <c r="AW269" s="148">
        <v>0.18</v>
      </c>
      <c r="AX269" s="147">
        <v>0.5</v>
      </c>
      <c r="AY269" s="148">
        <v>0.24</v>
      </c>
      <c r="AZ269" s="147">
        <v>0.69999998807907104</v>
      </c>
      <c r="BA269" s="148">
        <v>0.34</v>
      </c>
      <c r="BB269" s="147">
        <v>0.89999997615814209</v>
      </c>
      <c r="BC269" s="148">
        <v>0.45</v>
      </c>
      <c r="BD269" s="147">
        <v>0.5</v>
      </c>
      <c r="BE269" s="148">
        <v>0.52</v>
      </c>
      <c r="BF269" s="147">
        <v>1.2999999523162842</v>
      </c>
      <c r="BG269" s="148">
        <v>0.65</v>
      </c>
      <c r="BH269" s="147">
        <v>0.69999998807907104</v>
      </c>
      <c r="BI269" s="148">
        <v>0.34</v>
      </c>
      <c r="BJ269" s="147">
        <v>1.1000000238418579</v>
      </c>
      <c r="BK269" s="148">
        <v>0.37</v>
      </c>
      <c r="BL269" s="147">
        <v>0.40000000596046448</v>
      </c>
      <c r="BM269" s="148">
        <v>0.37</v>
      </c>
      <c r="BN269" s="147">
        <v>1.2000000476837158</v>
      </c>
      <c r="BO269" s="148">
        <v>0.41</v>
      </c>
      <c r="BP269" s="147">
        <v>1.3999999761581421</v>
      </c>
      <c r="BQ269" s="148">
        <v>0.46</v>
      </c>
      <c r="BR269" s="147">
        <v>1.2999999523162842</v>
      </c>
      <c r="BS269" s="148">
        <v>0.42</v>
      </c>
      <c r="BT269" s="147">
        <v>1.2000000476837158</v>
      </c>
      <c r="BU269" s="148">
        <v>0.39</v>
      </c>
      <c r="BV269" s="147">
        <v>0.69999998807907104</v>
      </c>
      <c r="BW269" s="148">
        <v>0.66</v>
      </c>
      <c r="BX269" s="147">
        <v>0.89999997615814209</v>
      </c>
      <c r="BY269" s="148">
        <v>0.28999999999999998</v>
      </c>
      <c r="BZ269" s="147">
        <v>0.89999997615814209</v>
      </c>
      <c r="CA269" s="148">
        <v>0.3</v>
      </c>
      <c r="CB269" s="147">
        <v>0.20000000298023224</v>
      </c>
      <c r="CC269" s="148">
        <v>0.21</v>
      </c>
      <c r="CD269" s="147">
        <v>1.6000000238418579</v>
      </c>
      <c r="CE269" s="148">
        <v>0.55000000000000004</v>
      </c>
      <c r="CF269" s="147">
        <v>0.60000002384185791</v>
      </c>
      <c r="CG269" s="148">
        <v>0.6</v>
      </c>
      <c r="CH269" s="147">
        <v>1.7000000476837158</v>
      </c>
      <c r="CI269" s="148">
        <v>0.56999999999999995</v>
      </c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</row>
    <row r="270" spans="1:185" x14ac:dyDescent="0.2">
      <c r="A270" s="130">
        <f t="shared" si="4"/>
        <v>5961</v>
      </c>
      <c r="B270" s="140" t="s">
        <v>2938</v>
      </c>
      <c r="C270" s="146">
        <v>137</v>
      </c>
      <c r="D270" s="147">
        <v>31.700000762939453</v>
      </c>
      <c r="E270" s="148">
        <v>0.48</v>
      </c>
      <c r="F270" s="146">
        <v>123</v>
      </c>
      <c r="G270" s="146">
        <v>14</v>
      </c>
      <c r="H270" s="149" t="s">
        <v>2953</v>
      </c>
      <c r="I270" s="149" t="s">
        <v>2954</v>
      </c>
      <c r="J270" s="147">
        <v>8.8000001907348633</v>
      </c>
      <c r="K270" s="148">
        <v>0.46</v>
      </c>
      <c r="L270" s="146">
        <v>125</v>
      </c>
      <c r="M270" s="146">
        <v>12</v>
      </c>
      <c r="N270" s="149" t="s">
        <v>3438</v>
      </c>
      <c r="O270" s="149" t="s">
        <v>3439</v>
      </c>
      <c r="P270" s="147">
        <v>7.0999999046325684</v>
      </c>
      <c r="Q270" s="148">
        <v>0.47</v>
      </c>
      <c r="R270" s="146">
        <v>120</v>
      </c>
      <c r="S270" s="146">
        <v>17</v>
      </c>
      <c r="T270" s="149" t="s">
        <v>4219</v>
      </c>
      <c r="U270" s="149" t="s">
        <v>4220</v>
      </c>
      <c r="V270" s="147">
        <v>2.9000000953674316</v>
      </c>
      <c r="W270" s="148">
        <v>0.37</v>
      </c>
      <c r="X270" s="146">
        <v>126</v>
      </c>
      <c r="Y270" s="146">
        <v>11</v>
      </c>
      <c r="Z270" s="149" t="s">
        <v>4221</v>
      </c>
      <c r="AA270" s="149" t="s">
        <v>4222</v>
      </c>
      <c r="AB270" s="147">
        <v>12.800000190734863</v>
      </c>
      <c r="AC270" s="148">
        <v>0.53</v>
      </c>
      <c r="AD270" s="146">
        <v>111</v>
      </c>
      <c r="AE270" s="146">
        <v>26</v>
      </c>
      <c r="AF270" s="149" t="s">
        <v>4223</v>
      </c>
      <c r="AG270" s="149" t="s">
        <v>4224</v>
      </c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</row>
    <row r="271" spans="1:185" x14ac:dyDescent="0.2">
      <c r="A271" s="130">
        <f t="shared" si="4"/>
        <v>5971</v>
      </c>
      <c r="B271" s="150" t="s">
        <v>2943</v>
      </c>
      <c r="C271" s="151">
        <v>30</v>
      </c>
      <c r="D271" s="152">
        <v>27.5</v>
      </c>
      <c r="E271" s="153">
        <v>0.42</v>
      </c>
      <c r="F271" s="151">
        <v>30</v>
      </c>
      <c r="H271" s="154" t="s">
        <v>1545</v>
      </c>
      <c r="J271" s="152">
        <v>7.1999998092651367</v>
      </c>
      <c r="K271" s="153">
        <v>0.38</v>
      </c>
      <c r="L271" s="151">
        <v>30</v>
      </c>
      <c r="N271" s="154" t="s">
        <v>1545</v>
      </c>
      <c r="P271" s="152">
        <v>6.0999999046325684</v>
      </c>
      <c r="Q271" s="153">
        <v>0.41</v>
      </c>
      <c r="R271" s="151">
        <v>29</v>
      </c>
      <c r="S271" s="151">
        <v>1</v>
      </c>
      <c r="T271" s="154" t="s">
        <v>1734</v>
      </c>
      <c r="U271" s="154" t="s">
        <v>1735</v>
      </c>
      <c r="V271" s="152">
        <v>2.2999999523162842</v>
      </c>
      <c r="W271" s="153">
        <v>0.28999999999999998</v>
      </c>
      <c r="X271" s="151">
        <v>30</v>
      </c>
      <c r="Z271" s="154" t="s">
        <v>1545</v>
      </c>
      <c r="AB271" s="152">
        <v>11.899999618530273</v>
      </c>
      <c r="AC271" s="153">
        <v>0.5</v>
      </c>
      <c r="AD271" s="151">
        <v>26</v>
      </c>
      <c r="AE271" s="151">
        <v>4</v>
      </c>
      <c r="AF271" s="154" t="s">
        <v>2047</v>
      </c>
      <c r="AG271" s="154" t="s">
        <v>2048</v>
      </c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</row>
    <row r="272" spans="1:185" x14ac:dyDescent="0.2">
      <c r="A272" s="130">
        <f t="shared" ref="A272:A335" si="5">IFERROR(VALUE(LEFT(B272,4)),"")</f>
        <v>5981</v>
      </c>
      <c r="B272" s="140" t="s">
        <v>2944</v>
      </c>
      <c r="C272" s="146">
        <v>94</v>
      </c>
      <c r="D272" s="147">
        <v>30.5</v>
      </c>
      <c r="E272" s="148">
        <v>0.46</v>
      </c>
      <c r="F272" s="146">
        <v>91</v>
      </c>
      <c r="G272" s="146">
        <v>3</v>
      </c>
      <c r="H272" s="149" t="s">
        <v>2355</v>
      </c>
      <c r="I272" s="149" t="s">
        <v>2356</v>
      </c>
      <c r="J272" s="147">
        <v>8</v>
      </c>
      <c r="K272" s="148">
        <v>0.42</v>
      </c>
      <c r="L272" s="146">
        <v>93</v>
      </c>
      <c r="M272" s="146">
        <v>1</v>
      </c>
      <c r="N272" s="149" t="s">
        <v>2357</v>
      </c>
      <c r="O272" s="149" t="s">
        <v>2358</v>
      </c>
      <c r="P272" s="147">
        <v>6.8000001907348633</v>
      </c>
      <c r="Q272" s="148">
        <v>0.45</v>
      </c>
      <c r="R272" s="146">
        <v>88</v>
      </c>
      <c r="S272" s="146">
        <v>6</v>
      </c>
      <c r="T272" s="149" t="s">
        <v>2511</v>
      </c>
      <c r="U272" s="149" t="s">
        <v>2512</v>
      </c>
      <c r="V272" s="147">
        <v>3.2999999523162842</v>
      </c>
      <c r="W272" s="148">
        <v>0.42</v>
      </c>
      <c r="X272" s="146">
        <v>82</v>
      </c>
      <c r="Y272" s="146">
        <v>12</v>
      </c>
      <c r="Z272" s="149" t="s">
        <v>2846</v>
      </c>
      <c r="AA272" s="149" t="s">
        <v>2847</v>
      </c>
      <c r="AB272" s="147">
        <v>12.399999618530273</v>
      </c>
      <c r="AC272" s="148">
        <v>0.52</v>
      </c>
      <c r="AD272" s="146">
        <v>79</v>
      </c>
      <c r="AE272" s="146">
        <v>15</v>
      </c>
      <c r="AF272" s="149" t="s">
        <v>2281</v>
      </c>
      <c r="AG272" s="149" t="s">
        <v>2282</v>
      </c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</row>
    <row r="273" spans="1:184" x14ac:dyDescent="0.2">
      <c r="A273" s="130">
        <f t="shared" si="5"/>
        <v>5991</v>
      </c>
      <c r="B273" s="150" t="s">
        <v>2945</v>
      </c>
      <c r="C273" s="151">
        <v>126</v>
      </c>
      <c r="D273" s="152">
        <v>27.700000762939453</v>
      </c>
      <c r="E273" s="153">
        <v>0.42</v>
      </c>
      <c r="F273" s="151">
        <v>122</v>
      </c>
      <c r="G273" s="151">
        <v>4</v>
      </c>
      <c r="H273" s="154" t="s">
        <v>2097</v>
      </c>
      <c r="I273" s="154" t="s">
        <v>2098</v>
      </c>
      <c r="J273" s="152">
        <v>7.5</v>
      </c>
      <c r="K273" s="153">
        <v>0.4</v>
      </c>
      <c r="L273" s="151">
        <v>122</v>
      </c>
      <c r="M273" s="151">
        <v>4</v>
      </c>
      <c r="N273" s="154" t="s">
        <v>2097</v>
      </c>
      <c r="O273" s="154" t="s">
        <v>2098</v>
      </c>
      <c r="P273" s="152">
        <v>6.1999998092651367</v>
      </c>
      <c r="Q273" s="153">
        <v>0.41</v>
      </c>
      <c r="R273" s="151">
        <v>115</v>
      </c>
      <c r="S273" s="151">
        <v>11</v>
      </c>
      <c r="T273" s="154" t="s">
        <v>4225</v>
      </c>
      <c r="U273" s="154" t="s">
        <v>4226</v>
      </c>
      <c r="V273" s="152">
        <v>2.5999999046325684</v>
      </c>
      <c r="W273" s="153">
        <v>0.33</v>
      </c>
      <c r="X273" s="151">
        <v>121</v>
      </c>
      <c r="Y273" s="151">
        <v>5</v>
      </c>
      <c r="Z273" s="154" t="s">
        <v>4227</v>
      </c>
      <c r="AA273" s="154" t="s">
        <v>4228</v>
      </c>
      <c r="AB273" s="152">
        <v>11.300000190734863</v>
      </c>
      <c r="AC273" s="153">
        <v>0.47</v>
      </c>
      <c r="AD273" s="151">
        <v>108</v>
      </c>
      <c r="AE273" s="151">
        <v>18</v>
      </c>
      <c r="AF273" s="154" t="s">
        <v>1546</v>
      </c>
      <c r="AG273" s="154" t="s">
        <v>1547</v>
      </c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</row>
    <row r="274" spans="1:184" x14ac:dyDescent="0.2">
      <c r="A274" s="130">
        <f t="shared" si="5"/>
        <v>8017</v>
      </c>
      <c r="B274" s="140" t="s">
        <v>4229</v>
      </c>
      <c r="C274" s="146">
        <v>2</v>
      </c>
      <c r="D274" s="147">
        <v>15.5</v>
      </c>
      <c r="E274" s="148">
        <v>0.23</v>
      </c>
      <c r="F274" s="146">
        <v>2</v>
      </c>
      <c r="H274" s="149" t="s">
        <v>1545</v>
      </c>
      <c r="J274" s="147">
        <v>6</v>
      </c>
      <c r="K274" s="148">
        <v>0.31</v>
      </c>
      <c r="L274" s="146">
        <v>2</v>
      </c>
      <c r="N274" s="149" t="s">
        <v>1545</v>
      </c>
      <c r="P274" s="147">
        <v>5</v>
      </c>
      <c r="Q274" s="148">
        <v>0.34</v>
      </c>
      <c r="R274" s="146">
        <v>2</v>
      </c>
      <c r="T274" s="149" t="s">
        <v>1545</v>
      </c>
      <c r="V274" s="147">
        <v>1</v>
      </c>
      <c r="W274" s="148">
        <v>0.13</v>
      </c>
      <c r="X274" s="146">
        <v>2</v>
      </c>
      <c r="Z274" s="149" t="s">
        <v>1545</v>
      </c>
      <c r="AB274" s="147">
        <v>3.5</v>
      </c>
      <c r="AC274" s="148">
        <v>0.14000000000000001</v>
      </c>
      <c r="AD274" s="146">
        <v>2</v>
      </c>
      <c r="AF274" s="149" t="s">
        <v>1545</v>
      </c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</row>
    <row r="275" spans="1:184" x14ac:dyDescent="0.2">
      <c r="A275" s="130">
        <f t="shared" si="5"/>
        <v>8151</v>
      </c>
      <c r="B275" s="150" t="s">
        <v>4230</v>
      </c>
      <c r="C275" s="151">
        <v>6</v>
      </c>
      <c r="D275" s="152">
        <v>18.299999237060547</v>
      </c>
      <c r="E275" s="153">
        <v>0.28000000000000003</v>
      </c>
      <c r="F275" s="151">
        <v>6</v>
      </c>
      <c r="H275" s="154" t="s">
        <v>1545</v>
      </c>
      <c r="J275" s="152">
        <v>5.6999998092651367</v>
      </c>
      <c r="K275" s="153">
        <v>0.3</v>
      </c>
      <c r="L275" s="151">
        <v>6</v>
      </c>
      <c r="N275" s="154" t="s">
        <v>1545</v>
      </c>
      <c r="P275" s="152">
        <v>4.6999998092651367</v>
      </c>
      <c r="Q275" s="153">
        <v>0.31</v>
      </c>
      <c r="R275" s="151">
        <v>6</v>
      </c>
      <c r="T275" s="154" t="s">
        <v>1545</v>
      </c>
      <c r="V275" s="152">
        <v>1.5</v>
      </c>
      <c r="W275" s="153">
        <v>0.19</v>
      </c>
      <c r="X275" s="151">
        <v>6</v>
      </c>
      <c r="Z275" s="154" t="s">
        <v>1545</v>
      </c>
      <c r="AB275" s="152">
        <v>6.5</v>
      </c>
      <c r="AC275" s="153">
        <v>0.27</v>
      </c>
      <c r="AD275" s="151">
        <v>6</v>
      </c>
      <c r="AF275" s="154" t="s">
        <v>1545</v>
      </c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</row>
    <row r="276" spans="1:184" x14ac:dyDescent="0.2">
      <c r="A276" s="130">
        <f t="shared" si="5"/>
        <v>8181</v>
      </c>
      <c r="B276" s="140" t="s">
        <v>4231</v>
      </c>
      <c r="C276" s="146">
        <v>4</v>
      </c>
      <c r="D276" s="147">
        <v>17</v>
      </c>
      <c r="E276" s="148">
        <v>0.26</v>
      </c>
      <c r="F276" s="146">
        <v>4</v>
      </c>
      <c r="H276" s="149" t="s">
        <v>1545</v>
      </c>
      <c r="J276" s="147">
        <v>6</v>
      </c>
      <c r="K276" s="148">
        <v>0.31</v>
      </c>
      <c r="L276" s="146">
        <v>4</v>
      </c>
      <c r="N276" s="149" t="s">
        <v>1545</v>
      </c>
      <c r="P276" s="147">
        <v>3.2999999523162842</v>
      </c>
      <c r="Q276" s="148">
        <v>0.22</v>
      </c>
      <c r="R276" s="146">
        <v>4</v>
      </c>
      <c r="T276" s="149" t="s">
        <v>1545</v>
      </c>
      <c r="V276" s="147">
        <v>2</v>
      </c>
      <c r="W276" s="148">
        <v>0.25</v>
      </c>
      <c r="X276" s="146">
        <v>4</v>
      </c>
      <c r="Z276" s="149" t="s">
        <v>1545</v>
      </c>
      <c r="AB276" s="147">
        <v>5.8000001907348633</v>
      </c>
      <c r="AC276" s="148">
        <v>0.24</v>
      </c>
      <c r="AD276" s="146">
        <v>4</v>
      </c>
      <c r="AF276" s="149" t="s">
        <v>1545</v>
      </c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</row>
    <row r="277" spans="1:184" x14ac:dyDescent="0.2">
      <c r="A277" s="130">
        <f t="shared" si="5"/>
        <v>9732</v>
      </c>
      <c r="B277" s="150" t="s">
        <v>4232</v>
      </c>
      <c r="C277" s="151">
        <v>4</v>
      </c>
      <c r="D277" s="152">
        <v>24</v>
      </c>
      <c r="E277" s="153">
        <v>0.36</v>
      </c>
      <c r="F277" s="151">
        <v>4</v>
      </c>
      <c r="H277" s="154" t="s">
        <v>1545</v>
      </c>
      <c r="J277" s="152">
        <v>5</v>
      </c>
      <c r="K277" s="153">
        <v>0.26</v>
      </c>
      <c r="L277" s="151">
        <v>4</v>
      </c>
      <c r="N277" s="154" t="s">
        <v>1545</v>
      </c>
      <c r="P277" s="152">
        <v>6</v>
      </c>
      <c r="Q277" s="153">
        <v>0.4</v>
      </c>
      <c r="R277" s="151">
        <v>4</v>
      </c>
      <c r="T277" s="154" t="s">
        <v>1545</v>
      </c>
      <c r="V277" s="152">
        <v>2</v>
      </c>
      <c r="W277" s="153">
        <v>0.25</v>
      </c>
      <c r="X277" s="151">
        <v>4</v>
      </c>
      <c r="Z277" s="154" t="s">
        <v>1545</v>
      </c>
      <c r="AB277" s="152">
        <v>11</v>
      </c>
      <c r="AC277" s="153">
        <v>0.46</v>
      </c>
      <c r="AD277" s="151">
        <v>3</v>
      </c>
      <c r="AE277" s="151">
        <v>1</v>
      </c>
      <c r="AF277" s="154" t="s">
        <v>1524</v>
      </c>
      <c r="AG277" s="154" t="s">
        <v>1525</v>
      </c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</row>
    <row r="278" spans="1:184" s="138" customFormat="1" x14ac:dyDescent="0.2">
      <c r="A278" s="130">
        <f t="shared" si="5"/>
        <v>9999</v>
      </c>
      <c r="B278" s="140" t="s">
        <v>4233</v>
      </c>
      <c r="C278" s="146">
        <v>24259</v>
      </c>
      <c r="D278" s="147">
        <v>31.299999237060547</v>
      </c>
      <c r="E278" s="148">
        <v>0.47</v>
      </c>
      <c r="F278" s="146">
        <v>22722</v>
      </c>
      <c r="G278" s="146">
        <v>1537</v>
      </c>
      <c r="H278" s="149" t="s">
        <v>4234</v>
      </c>
      <c r="I278" s="149" t="s">
        <v>4235</v>
      </c>
      <c r="J278" s="147">
        <v>8.5</v>
      </c>
      <c r="K278" s="148">
        <v>0.45</v>
      </c>
      <c r="L278" s="146">
        <v>23044</v>
      </c>
      <c r="M278" s="146">
        <v>1215</v>
      </c>
      <c r="N278" s="149" t="s">
        <v>4236</v>
      </c>
      <c r="O278" s="149" t="s">
        <v>4237</v>
      </c>
      <c r="P278" s="147">
        <v>7.0999999046325684</v>
      </c>
      <c r="Q278" s="148">
        <v>0.47</v>
      </c>
      <c r="R278" s="146">
        <v>21168</v>
      </c>
      <c r="S278" s="146">
        <v>3091</v>
      </c>
      <c r="T278" s="149" t="s">
        <v>4238</v>
      </c>
      <c r="U278" s="149" t="s">
        <v>4239</v>
      </c>
      <c r="V278" s="147">
        <v>3</v>
      </c>
      <c r="W278" s="148">
        <v>0.38</v>
      </c>
      <c r="X278" s="146">
        <v>22330</v>
      </c>
      <c r="Y278" s="146">
        <v>1929</v>
      </c>
      <c r="Z278" s="149" t="s">
        <v>2891</v>
      </c>
      <c r="AA278" s="149" t="s">
        <v>2892</v>
      </c>
      <c r="AB278" s="147">
        <v>12.699999809265137</v>
      </c>
      <c r="AC278" s="148">
        <v>0.53</v>
      </c>
      <c r="AD278" s="146">
        <v>19500</v>
      </c>
      <c r="AE278" s="146">
        <v>4759</v>
      </c>
      <c r="AF278" s="149" t="s">
        <v>2171</v>
      </c>
      <c r="AG278" s="149" t="s">
        <v>2172</v>
      </c>
    </row>
    <row r="279" spans="1:184" x14ac:dyDescent="0.2">
      <c r="A279" s="130" t="str">
        <f t="shared" si="5"/>
        <v/>
      </c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</row>
    <row r="280" spans="1:184" x14ac:dyDescent="0.2">
      <c r="A280" s="130" t="str">
        <f t="shared" si="5"/>
        <v/>
      </c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</row>
    <row r="281" spans="1:184" x14ac:dyDescent="0.2">
      <c r="A281" s="130" t="str">
        <f t="shared" si="5"/>
        <v/>
      </c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</row>
    <row r="282" spans="1:184" x14ac:dyDescent="0.2">
      <c r="A282" s="130" t="str">
        <f t="shared" si="5"/>
        <v/>
      </c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</row>
    <row r="283" spans="1:184" x14ac:dyDescent="0.2">
      <c r="A283" s="130" t="str">
        <f t="shared" si="5"/>
        <v/>
      </c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</row>
    <row r="284" spans="1:184" x14ac:dyDescent="0.2">
      <c r="A284" s="130" t="str">
        <f t="shared" si="5"/>
        <v/>
      </c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</row>
    <row r="285" spans="1:184" x14ac:dyDescent="0.2">
      <c r="A285" s="130" t="str">
        <f t="shared" si="5"/>
        <v/>
      </c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</row>
    <row r="286" spans="1:184" x14ac:dyDescent="0.2">
      <c r="A286" s="130" t="str">
        <f t="shared" si="5"/>
        <v/>
      </c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</row>
    <row r="287" spans="1:184" x14ac:dyDescent="0.2">
      <c r="A287" s="130" t="str">
        <f t="shared" si="5"/>
        <v/>
      </c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</row>
    <row r="288" spans="1:184" x14ac:dyDescent="0.2">
      <c r="A288" s="130" t="str">
        <f t="shared" si="5"/>
        <v/>
      </c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</row>
    <row r="289" spans="1:184" x14ac:dyDescent="0.2">
      <c r="A289" s="130" t="str">
        <f t="shared" si="5"/>
        <v/>
      </c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</row>
    <row r="290" spans="1:184" x14ac:dyDescent="0.2">
      <c r="A290" s="130" t="str">
        <f t="shared" si="5"/>
        <v/>
      </c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</row>
    <row r="291" spans="1:184" x14ac:dyDescent="0.2">
      <c r="A291" s="130" t="str">
        <f t="shared" si="5"/>
        <v/>
      </c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</row>
    <row r="292" spans="1:184" x14ac:dyDescent="0.2">
      <c r="A292" s="130" t="str">
        <f t="shared" si="5"/>
        <v/>
      </c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</row>
    <row r="293" spans="1:184" x14ac:dyDescent="0.2">
      <c r="A293" s="130" t="str">
        <f t="shared" si="5"/>
        <v/>
      </c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</row>
    <row r="294" spans="1:184" x14ac:dyDescent="0.2">
      <c r="A294" s="130" t="str">
        <f t="shared" si="5"/>
        <v/>
      </c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</row>
    <row r="295" spans="1:184" x14ac:dyDescent="0.2">
      <c r="A295" s="130" t="str">
        <f t="shared" si="5"/>
        <v/>
      </c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</row>
    <row r="296" spans="1:184" x14ac:dyDescent="0.2">
      <c r="A296" s="130" t="str">
        <f t="shared" si="5"/>
        <v/>
      </c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</row>
    <row r="297" spans="1:184" x14ac:dyDescent="0.2">
      <c r="A297" s="130" t="str">
        <f t="shared" si="5"/>
        <v/>
      </c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</row>
    <row r="298" spans="1:184" x14ac:dyDescent="0.2">
      <c r="A298" s="130" t="str">
        <f t="shared" si="5"/>
        <v/>
      </c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</row>
    <row r="299" spans="1:184" x14ac:dyDescent="0.2">
      <c r="A299" s="130" t="str">
        <f t="shared" si="5"/>
        <v/>
      </c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</row>
    <row r="300" spans="1:184" x14ac:dyDescent="0.2">
      <c r="A300" s="130" t="str">
        <f t="shared" si="5"/>
        <v/>
      </c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</row>
    <row r="301" spans="1:184" x14ac:dyDescent="0.2">
      <c r="A301" s="130" t="str">
        <f t="shared" si="5"/>
        <v/>
      </c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</row>
    <row r="302" spans="1:184" x14ac:dyDescent="0.2">
      <c r="A302" s="130" t="str">
        <f t="shared" si="5"/>
        <v/>
      </c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</row>
    <row r="303" spans="1:184" x14ac:dyDescent="0.2">
      <c r="A303" s="130" t="str">
        <f t="shared" si="5"/>
        <v/>
      </c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</row>
    <row r="304" spans="1:184" x14ac:dyDescent="0.2">
      <c r="A304" s="130" t="str">
        <f t="shared" si="5"/>
        <v/>
      </c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</row>
    <row r="305" spans="1:184" x14ac:dyDescent="0.2">
      <c r="A305" s="130" t="str">
        <f t="shared" si="5"/>
        <v/>
      </c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</row>
    <row r="306" spans="1:184" x14ac:dyDescent="0.2">
      <c r="A306" s="130" t="str">
        <f t="shared" si="5"/>
        <v/>
      </c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</row>
    <row r="307" spans="1:184" x14ac:dyDescent="0.2">
      <c r="A307" s="130" t="str">
        <f t="shared" si="5"/>
        <v/>
      </c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</row>
    <row r="308" spans="1:184" x14ac:dyDescent="0.2">
      <c r="A308" s="130" t="str">
        <f t="shared" si="5"/>
        <v/>
      </c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</row>
    <row r="309" spans="1:184" x14ac:dyDescent="0.2">
      <c r="A309" s="130" t="str">
        <f t="shared" si="5"/>
        <v/>
      </c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</row>
    <row r="310" spans="1:184" x14ac:dyDescent="0.2">
      <c r="A310" s="130" t="str">
        <f t="shared" si="5"/>
        <v/>
      </c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</row>
    <row r="311" spans="1:184" x14ac:dyDescent="0.2">
      <c r="A311" s="130" t="str">
        <f t="shared" si="5"/>
        <v/>
      </c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</row>
    <row r="312" spans="1:184" x14ac:dyDescent="0.2">
      <c r="A312" s="130" t="str">
        <f t="shared" si="5"/>
        <v/>
      </c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</row>
    <row r="313" spans="1:184" x14ac:dyDescent="0.2">
      <c r="A313" s="130" t="str">
        <f t="shared" si="5"/>
        <v/>
      </c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</row>
    <row r="314" spans="1:184" x14ac:dyDescent="0.2">
      <c r="A314" s="130" t="str">
        <f t="shared" si="5"/>
        <v/>
      </c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</row>
    <row r="315" spans="1:184" x14ac:dyDescent="0.2">
      <c r="A315" s="130" t="str">
        <f t="shared" si="5"/>
        <v/>
      </c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</row>
    <row r="316" spans="1:184" x14ac:dyDescent="0.2">
      <c r="A316" s="130" t="str">
        <f t="shared" si="5"/>
        <v/>
      </c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</row>
    <row r="317" spans="1:184" x14ac:dyDescent="0.2">
      <c r="A317" s="130" t="str">
        <f t="shared" si="5"/>
        <v/>
      </c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</row>
    <row r="318" spans="1:184" x14ac:dyDescent="0.2">
      <c r="A318" s="130" t="str">
        <f t="shared" si="5"/>
        <v/>
      </c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</row>
    <row r="319" spans="1:184" x14ac:dyDescent="0.2">
      <c r="A319" s="130" t="str">
        <f t="shared" si="5"/>
        <v/>
      </c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</row>
    <row r="320" spans="1:184" x14ac:dyDescent="0.2">
      <c r="A320" s="130" t="str">
        <f t="shared" si="5"/>
        <v/>
      </c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</row>
    <row r="321" spans="1:184" x14ac:dyDescent="0.2">
      <c r="A321" s="130" t="str">
        <f t="shared" si="5"/>
        <v/>
      </c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</row>
    <row r="322" spans="1:184" x14ac:dyDescent="0.2">
      <c r="A322" s="130" t="str">
        <f t="shared" si="5"/>
        <v/>
      </c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</row>
    <row r="323" spans="1:184" x14ac:dyDescent="0.2">
      <c r="A323" s="130" t="str">
        <f t="shared" si="5"/>
        <v/>
      </c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</row>
    <row r="324" spans="1:184" x14ac:dyDescent="0.2">
      <c r="A324" s="130" t="str">
        <f t="shared" si="5"/>
        <v/>
      </c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</row>
    <row r="325" spans="1:184" x14ac:dyDescent="0.2">
      <c r="A325" s="130" t="str">
        <f t="shared" si="5"/>
        <v/>
      </c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</row>
    <row r="326" spans="1:184" x14ac:dyDescent="0.2">
      <c r="A326" s="130" t="str">
        <f t="shared" si="5"/>
        <v/>
      </c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</row>
    <row r="327" spans="1:184" x14ac:dyDescent="0.2">
      <c r="A327" s="130" t="str">
        <f t="shared" si="5"/>
        <v/>
      </c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</row>
    <row r="328" spans="1:184" x14ac:dyDescent="0.2">
      <c r="A328" s="130" t="str">
        <f t="shared" si="5"/>
        <v/>
      </c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</row>
    <row r="329" spans="1:184" x14ac:dyDescent="0.2">
      <c r="A329" s="130" t="str">
        <f t="shared" si="5"/>
        <v/>
      </c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</row>
    <row r="330" spans="1:184" x14ac:dyDescent="0.2">
      <c r="A330" s="130" t="str">
        <f t="shared" si="5"/>
        <v/>
      </c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</row>
    <row r="331" spans="1:184" x14ac:dyDescent="0.2">
      <c r="A331" s="130" t="str">
        <f t="shared" si="5"/>
        <v/>
      </c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</row>
    <row r="332" spans="1:184" x14ac:dyDescent="0.2">
      <c r="A332" s="130" t="str">
        <f t="shared" si="5"/>
        <v/>
      </c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</row>
    <row r="333" spans="1:184" x14ac:dyDescent="0.2">
      <c r="A333" s="130" t="str">
        <f t="shared" si="5"/>
        <v/>
      </c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</row>
    <row r="334" spans="1:184" x14ac:dyDescent="0.2">
      <c r="A334" s="130" t="str">
        <f t="shared" si="5"/>
        <v/>
      </c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</row>
    <row r="335" spans="1:184" x14ac:dyDescent="0.2">
      <c r="A335" s="130" t="str">
        <f t="shared" si="5"/>
        <v/>
      </c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</row>
    <row r="336" spans="1:184" x14ac:dyDescent="0.2">
      <c r="A336" s="130" t="str">
        <f t="shared" ref="A336:A399" si="6">IFERROR(VALUE(LEFT(B336,4)),"")</f>
        <v/>
      </c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</row>
    <row r="337" spans="1:184" x14ac:dyDescent="0.2">
      <c r="A337" s="130" t="str">
        <f t="shared" si="6"/>
        <v/>
      </c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</row>
    <row r="338" spans="1:184" x14ac:dyDescent="0.2">
      <c r="A338" s="130" t="str">
        <f t="shared" si="6"/>
        <v/>
      </c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</row>
    <row r="339" spans="1:184" x14ac:dyDescent="0.2">
      <c r="A339" s="130" t="str">
        <f t="shared" si="6"/>
        <v/>
      </c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</row>
    <row r="340" spans="1:184" x14ac:dyDescent="0.2">
      <c r="A340" s="130" t="str">
        <f t="shared" si="6"/>
        <v/>
      </c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</row>
    <row r="341" spans="1:184" x14ac:dyDescent="0.2">
      <c r="A341" s="130" t="str">
        <f t="shared" si="6"/>
        <v/>
      </c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</row>
    <row r="342" spans="1:184" x14ac:dyDescent="0.2">
      <c r="A342" s="130" t="str">
        <f t="shared" si="6"/>
        <v/>
      </c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</row>
    <row r="343" spans="1:184" x14ac:dyDescent="0.2">
      <c r="A343" s="130" t="str">
        <f t="shared" si="6"/>
        <v/>
      </c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</row>
    <row r="344" spans="1:184" x14ac:dyDescent="0.2">
      <c r="A344" s="130" t="str">
        <f t="shared" si="6"/>
        <v/>
      </c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</row>
    <row r="345" spans="1:184" x14ac:dyDescent="0.2">
      <c r="A345" s="130" t="str">
        <f t="shared" si="6"/>
        <v/>
      </c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</row>
    <row r="346" spans="1:184" x14ac:dyDescent="0.2">
      <c r="A346" s="130" t="str">
        <f t="shared" si="6"/>
        <v/>
      </c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</row>
    <row r="347" spans="1:184" x14ac:dyDescent="0.2">
      <c r="A347" s="130" t="str">
        <f t="shared" si="6"/>
        <v/>
      </c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</row>
    <row r="348" spans="1:184" x14ac:dyDescent="0.2">
      <c r="A348" s="130" t="str">
        <f t="shared" si="6"/>
        <v/>
      </c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</row>
    <row r="349" spans="1:184" x14ac:dyDescent="0.2">
      <c r="A349" s="130" t="str">
        <f t="shared" si="6"/>
        <v/>
      </c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</row>
    <row r="350" spans="1:184" x14ac:dyDescent="0.2">
      <c r="A350" s="130" t="str">
        <f t="shared" si="6"/>
        <v/>
      </c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</row>
    <row r="351" spans="1:184" x14ac:dyDescent="0.2">
      <c r="A351" s="130" t="str">
        <f t="shared" si="6"/>
        <v/>
      </c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</row>
    <row r="352" spans="1:184" x14ac:dyDescent="0.2">
      <c r="A352" s="130" t="str">
        <f t="shared" si="6"/>
        <v/>
      </c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</row>
    <row r="353" spans="1:184" x14ac:dyDescent="0.2">
      <c r="A353" s="130" t="str">
        <f t="shared" si="6"/>
        <v/>
      </c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</row>
    <row r="354" spans="1:184" x14ac:dyDescent="0.2">
      <c r="A354" s="130" t="str">
        <f t="shared" si="6"/>
        <v/>
      </c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</row>
    <row r="355" spans="1:184" x14ac:dyDescent="0.2">
      <c r="A355" s="130" t="str">
        <f t="shared" si="6"/>
        <v/>
      </c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</row>
    <row r="356" spans="1:184" x14ac:dyDescent="0.2">
      <c r="A356" s="130" t="str">
        <f t="shared" si="6"/>
        <v/>
      </c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</row>
    <row r="357" spans="1:184" x14ac:dyDescent="0.2">
      <c r="A357" s="130" t="str">
        <f t="shared" si="6"/>
        <v/>
      </c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</row>
    <row r="358" spans="1:184" x14ac:dyDescent="0.2">
      <c r="A358" s="130" t="str">
        <f t="shared" si="6"/>
        <v/>
      </c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</row>
    <row r="359" spans="1:184" x14ac:dyDescent="0.2">
      <c r="A359" s="130" t="str">
        <f t="shared" si="6"/>
        <v/>
      </c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</row>
    <row r="360" spans="1:184" x14ac:dyDescent="0.2">
      <c r="A360" s="130" t="str">
        <f t="shared" si="6"/>
        <v/>
      </c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</row>
    <row r="361" spans="1:184" x14ac:dyDescent="0.2">
      <c r="A361" s="130" t="str">
        <f t="shared" si="6"/>
        <v/>
      </c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</row>
    <row r="362" spans="1:184" x14ac:dyDescent="0.2">
      <c r="A362" s="130" t="str">
        <f t="shared" si="6"/>
        <v/>
      </c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</row>
    <row r="363" spans="1:184" x14ac:dyDescent="0.2">
      <c r="A363" s="130" t="str">
        <f t="shared" si="6"/>
        <v/>
      </c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</row>
    <row r="364" spans="1:184" x14ac:dyDescent="0.2">
      <c r="A364" s="130" t="str">
        <f t="shared" si="6"/>
        <v/>
      </c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</row>
    <row r="365" spans="1:184" x14ac:dyDescent="0.2">
      <c r="A365" s="130" t="str">
        <f t="shared" si="6"/>
        <v/>
      </c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</row>
    <row r="366" spans="1:184" x14ac:dyDescent="0.2">
      <c r="A366" s="130" t="str">
        <f t="shared" si="6"/>
        <v/>
      </c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</row>
    <row r="367" spans="1:184" x14ac:dyDescent="0.2">
      <c r="A367" s="130" t="str">
        <f t="shared" si="6"/>
        <v/>
      </c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</row>
    <row r="368" spans="1:184" x14ac:dyDescent="0.2">
      <c r="A368" s="130" t="str">
        <f t="shared" si="6"/>
        <v/>
      </c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</row>
    <row r="369" spans="1:184" x14ac:dyDescent="0.2">
      <c r="A369" s="130" t="str">
        <f t="shared" si="6"/>
        <v/>
      </c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</row>
    <row r="370" spans="1:184" x14ac:dyDescent="0.2">
      <c r="A370" s="130" t="str">
        <f t="shared" si="6"/>
        <v/>
      </c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</row>
    <row r="371" spans="1:184" x14ac:dyDescent="0.2">
      <c r="A371" s="130" t="str">
        <f t="shared" si="6"/>
        <v/>
      </c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</row>
    <row r="372" spans="1:184" x14ac:dyDescent="0.2">
      <c r="A372" s="130" t="str">
        <f t="shared" si="6"/>
        <v/>
      </c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</row>
    <row r="373" spans="1:184" x14ac:dyDescent="0.2">
      <c r="A373" s="130" t="str">
        <f t="shared" si="6"/>
        <v/>
      </c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</row>
    <row r="374" spans="1:184" x14ac:dyDescent="0.2">
      <c r="A374" s="130" t="str">
        <f t="shared" si="6"/>
        <v/>
      </c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</row>
    <row r="375" spans="1:184" x14ac:dyDescent="0.2">
      <c r="A375" s="130" t="str">
        <f t="shared" si="6"/>
        <v/>
      </c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</row>
    <row r="376" spans="1:184" x14ac:dyDescent="0.2">
      <c r="A376" s="130" t="str">
        <f t="shared" si="6"/>
        <v/>
      </c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</row>
    <row r="377" spans="1:184" x14ac:dyDescent="0.2">
      <c r="A377" s="130" t="str">
        <f t="shared" si="6"/>
        <v/>
      </c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</row>
    <row r="378" spans="1:184" x14ac:dyDescent="0.2">
      <c r="A378" s="130" t="str">
        <f t="shared" si="6"/>
        <v/>
      </c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</row>
    <row r="379" spans="1:184" x14ac:dyDescent="0.2">
      <c r="A379" s="130" t="str">
        <f t="shared" si="6"/>
        <v/>
      </c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</row>
    <row r="380" spans="1:184" x14ac:dyDescent="0.2">
      <c r="A380" s="130" t="str">
        <f t="shared" si="6"/>
        <v/>
      </c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</row>
    <row r="381" spans="1:184" x14ac:dyDescent="0.2">
      <c r="A381" s="130" t="str">
        <f t="shared" si="6"/>
        <v/>
      </c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</row>
    <row r="382" spans="1:184" x14ac:dyDescent="0.2">
      <c r="A382" s="130" t="str">
        <f t="shared" si="6"/>
        <v/>
      </c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</row>
    <row r="383" spans="1:184" x14ac:dyDescent="0.2">
      <c r="A383" s="130" t="str">
        <f t="shared" si="6"/>
        <v/>
      </c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</row>
    <row r="384" spans="1:184" x14ac:dyDescent="0.2">
      <c r="A384" s="130" t="str">
        <f t="shared" si="6"/>
        <v/>
      </c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</row>
    <row r="385" spans="1:184" x14ac:dyDescent="0.2">
      <c r="A385" s="130" t="str">
        <f t="shared" si="6"/>
        <v/>
      </c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</row>
    <row r="386" spans="1:184" x14ac:dyDescent="0.2">
      <c r="A386" s="130" t="str">
        <f t="shared" si="6"/>
        <v/>
      </c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</row>
    <row r="387" spans="1:184" x14ac:dyDescent="0.2">
      <c r="A387" s="130" t="str">
        <f t="shared" si="6"/>
        <v/>
      </c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</row>
    <row r="388" spans="1:184" x14ac:dyDescent="0.2">
      <c r="A388" s="130" t="str">
        <f t="shared" si="6"/>
        <v/>
      </c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</row>
    <row r="389" spans="1:184" x14ac:dyDescent="0.2">
      <c r="A389" s="130" t="str">
        <f t="shared" si="6"/>
        <v/>
      </c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</row>
    <row r="390" spans="1:184" x14ac:dyDescent="0.2">
      <c r="A390" s="130" t="str">
        <f t="shared" si="6"/>
        <v/>
      </c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</row>
    <row r="391" spans="1:184" x14ac:dyDescent="0.2">
      <c r="A391" s="130" t="str">
        <f t="shared" si="6"/>
        <v/>
      </c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</row>
    <row r="392" spans="1:184" x14ac:dyDescent="0.2">
      <c r="A392" s="130" t="str">
        <f t="shared" si="6"/>
        <v/>
      </c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</row>
    <row r="393" spans="1:184" x14ac:dyDescent="0.2">
      <c r="A393" s="130" t="str">
        <f t="shared" si="6"/>
        <v/>
      </c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</row>
    <row r="394" spans="1:184" x14ac:dyDescent="0.2">
      <c r="A394" s="130" t="str">
        <f t="shared" si="6"/>
        <v/>
      </c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</row>
    <row r="395" spans="1:184" x14ac:dyDescent="0.2">
      <c r="A395" s="130" t="str">
        <f t="shared" si="6"/>
        <v/>
      </c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</row>
    <row r="396" spans="1:184" x14ac:dyDescent="0.2">
      <c r="A396" s="130" t="str">
        <f t="shared" si="6"/>
        <v/>
      </c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</row>
    <row r="397" spans="1:184" x14ac:dyDescent="0.2">
      <c r="A397" s="130" t="str">
        <f t="shared" si="6"/>
        <v/>
      </c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</row>
    <row r="398" spans="1:184" x14ac:dyDescent="0.2">
      <c r="A398" s="130" t="str">
        <f t="shared" si="6"/>
        <v/>
      </c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</row>
    <row r="399" spans="1:184" x14ac:dyDescent="0.2">
      <c r="A399" s="130" t="str">
        <f t="shared" si="6"/>
        <v/>
      </c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</row>
    <row r="400" spans="1:184" x14ac:dyDescent="0.2">
      <c r="A400" s="130" t="str">
        <f t="shared" ref="A400:A463" si="7">IFERROR(VALUE(LEFT(B400,4)),"")</f>
        <v/>
      </c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</row>
    <row r="401" spans="1:1" x14ac:dyDescent="0.2">
      <c r="A401" s="130" t="str">
        <f t="shared" si="7"/>
        <v/>
      </c>
    </row>
    <row r="402" spans="1:1" x14ac:dyDescent="0.2">
      <c r="A402" s="130" t="str">
        <f t="shared" si="7"/>
        <v/>
      </c>
    </row>
    <row r="403" spans="1:1" x14ac:dyDescent="0.2">
      <c r="A403" s="130" t="str">
        <f t="shared" si="7"/>
        <v/>
      </c>
    </row>
    <row r="404" spans="1:1" x14ac:dyDescent="0.2">
      <c r="A404" s="130" t="str">
        <f t="shared" si="7"/>
        <v/>
      </c>
    </row>
    <row r="405" spans="1:1" x14ac:dyDescent="0.2">
      <c r="A405" s="130" t="str">
        <f t="shared" si="7"/>
        <v/>
      </c>
    </row>
    <row r="406" spans="1:1" x14ac:dyDescent="0.2">
      <c r="A406" s="130" t="str">
        <f t="shared" si="7"/>
        <v/>
      </c>
    </row>
    <row r="407" spans="1:1" x14ac:dyDescent="0.2">
      <c r="A407" s="130" t="str">
        <f t="shared" si="7"/>
        <v/>
      </c>
    </row>
    <row r="408" spans="1:1" x14ac:dyDescent="0.2">
      <c r="A408" s="130" t="str">
        <f t="shared" si="7"/>
        <v/>
      </c>
    </row>
    <row r="409" spans="1:1" x14ac:dyDescent="0.2">
      <c r="A409" s="130" t="str">
        <f t="shared" si="7"/>
        <v/>
      </c>
    </row>
    <row r="410" spans="1:1" x14ac:dyDescent="0.2">
      <c r="A410" s="130" t="str">
        <f t="shared" si="7"/>
        <v/>
      </c>
    </row>
    <row r="411" spans="1:1" x14ac:dyDescent="0.2">
      <c r="A411" s="130" t="str">
        <f t="shared" si="7"/>
        <v/>
      </c>
    </row>
    <row r="412" spans="1:1" x14ac:dyDescent="0.2">
      <c r="A412" s="130" t="str">
        <f t="shared" si="7"/>
        <v/>
      </c>
    </row>
    <row r="413" spans="1:1" x14ac:dyDescent="0.2">
      <c r="A413" s="130" t="str">
        <f t="shared" si="7"/>
        <v/>
      </c>
    </row>
    <row r="414" spans="1:1" x14ac:dyDescent="0.2">
      <c r="A414" s="130" t="str">
        <f t="shared" si="7"/>
        <v/>
      </c>
    </row>
    <row r="415" spans="1:1" x14ac:dyDescent="0.2">
      <c r="A415" s="130" t="str">
        <f t="shared" si="7"/>
        <v/>
      </c>
    </row>
    <row r="416" spans="1:1" x14ac:dyDescent="0.2">
      <c r="A416" s="130" t="str">
        <f t="shared" si="7"/>
        <v/>
      </c>
    </row>
    <row r="417" spans="1:1" x14ac:dyDescent="0.2">
      <c r="A417" s="130" t="str">
        <f t="shared" si="7"/>
        <v/>
      </c>
    </row>
    <row r="418" spans="1:1" x14ac:dyDescent="0.2">
      <c r="A418" s="130" t="str">
        <f t="shared" si="7"/>
        <v/>
      </c>
    </row>
    <row r="419" spans="1:1" x14ac:dyDescent="0.2">
      <c r="A419" s="130" t="str">
        <f t="shared" si="7"/>
        <v/>
      </c>
    </row>
    <row r="420" spans="1:1" x14ac:dyDescent="0.2">
      <c r="A420" s="130" t="str">
        <f t="shared" si="7"/>
        <v/>
      </c>
    </row>
    <row r="421" spans="1:1" x14ac:dyDescent="0.2">
      <c r="A421" s="130" t="str">
        <f t="shared" si="7"/>
        <v/>
      </c>
    </row>
    <row r="422" spans="1:1" x14ac:dyDescent="0.2">
      <c r="A422" s="130" t="str">
        <f t="shared" si="7"/>
        <v/>
      </c>
    </row>
    <row r="423" spans="1:1" x14ac:dyDescent="0.2">
      <c r="A423" s="130" t="str">
        <f t="shared" si="7"/>
        <v/>
      </c>
    </row>
    <row r="424" spans="1:1" x14ac:dyDescent="0.2">
      <c r="A424" s="130" t="str">
        <f t="shared" si="7"/>
        <v/>
      </c>
    </row>
    <row r="425" spans="1:1" x14ac:dyDescent="0.2">
      <c r="A425" s="130" t="str">
        <f t="shared" si="7"/>
        <v/>
      </c>
    </row>
    <row r="426" spans="1:1" x14ac:dyDescent="0.2">
      <c r="A426" s="130" t="str">
        <f t="shared" si="7"/>
        <v/>
      </c>
    </row>
    <row r="427" spans="1:1" x14ac:dyDescent="0.2">
      <c r="A427" s="130" t="str">
        <f t="shared" si="7"/>
        <v/>
      </c>
    </row>
    <row r="428" spans="1:1" x14ac:dyDescent="0.2">
      <c r="A428" s="130" t="str">
        <f t="shared" si="7"/>
        <v/>
      </c>
    </row>
    <row r="429" spans="1:1" x14ac:dyDescent="0.2">
      <c r="A429" s="130" t="str">
        <f t="shared" si="7"/>
        <v/>
      </c>
    </row>
    <row r="430" spans="1:1" x14ac:dyDescent="0.2">
      <c r="A430" s="130" t="str">
        <f t="shared" si="7"/>
        <v/>
      </c>
    </row>
    <row r="431" spans="1:1" x14ac:dyDescent="0.2">
      <c r="A431" s="130" t="str">
        <f t="shared" si="7"/>
        <v/>
      </c>
    </row>
    <row r="432" spans="1:1" x14ac:dyDescent="0.2">
      <c r="A432" s="130" t="str">
        <f t="shared" si="7"/>
        <v/>
      </c>
    </row>
    <row r="433" spans="1:1" x14ac:dyDescent="0.2">
      <c r="A433" s="130" t="str">
        <f t="shared" si="7"/>
        <v/>
      </c>
    </row>
    <row r="434" spans="1:1" x14ac:dyDescent="0.2">
      <c r="A434" s="130" t="str">
        <f t="shared" si="7"/>
        <v/>
      </c>
    </row>
    <row r="435" spans="1:1" x14ac:dyDescent="0.2">
      <c r="A435" s="130" t="str">
        <f t="shared" si="7"/>
        <v/>
      </c>
    </row>
    <row r="436" spans="1:1" x14ac:dyDescent="0.2">
      <c r="A436" s="130" t="str">
        <f t="shared" si="7"/>
        <v/>
      </c>
    </row>
    <row r="437" spans="1:1" x14ac:dyDescent="0.2">
      <c r="A437" s="130" t="str">
        <f t="shared" si="7"/>
        <v/>
      </c>
    </row>
    <row r="438" spans="1:1" x14ac:dyDescent="0.2">
      <c r="A438" s="130" t="str">
        <f t="shared" si="7"/>
        <v/>
      </c>
    </row>
    <row r="439" spans="1:1" x14ac:dyDescent="0.2">
      <c r="A439" s="130" t="str">
        <f t="shared" si="7"/>
        <v/>
      </c>
    </row>
    <row r="440" spans="1:1" x14ac:dyDescent="0.2">
      <c r="A440" s="130" t="str">
        <f t="shared" si="7"/>
        <v/>
      </c>
    </row>
    <row r="441" spans="1:1" x14ac:dyDescent="0.2">
      <c r="A441" s="130" t="str">
        <f t="shared" si="7"/>
        <v/>
      </c>
    </row>
    <row r="442" spans="1:1" x14ac:dyDescent="0.2">
      <c r="A442" s="130" t="str">
        <f t="shared" si="7"/>
        <v/>
      </c>
    </row>
    <row r="443" spans="1:1" x14ac:dyDescent="0.2">
      <c r="A443" s="130" t="str">
        <f t="shared" si="7"/>
        <v/>
      </c>
    </row>
    <row r="444" spans="1:1" x14ac:dyDescent="0.2">
      <c r="A444" s="130" t="str">
        <f t="shared" si="7"/>
        <v/>
      </c>
    </row>
    <row r="445" spans="1:1" x14ac:dyDescent="0.2">
      <c r="A445" s="130" t="str">
        <f t="shared" si="7"/>
        <v/>
      </c>
    </row>
    <row r="446" spans="1:1" x14ac:dyDescent="0.2">
      <c r="A446" s="130" t="str">
        <f t="shared" si="7"/>
        <v/>
      </c>
    </row>
    <row r="447" spans="1:1" x14ac:dyDescent="0.2">
      <c r="A447" s="130" t="str">
        <f t="shared" si="7"/>
        <v/>
      </c>
    </row>
    <row r="448" spans="1:1" x14ac:dyDescent="0.2">
      <c r="A448" s="130" t="str">
        <f t="shared" si="7"/>
        <v/>
      </c>
    </row>
    <row r="449" spans="1:1" x14ac:dyDescent="0.2">
      <c r="A449" s="130" t="str">
        <f t="shared" si="7"/>
        <v/>
      </c>
    </row>
    <row r="450" spans="1:1" x14ac:dyDescent="0.2">
      <c r="A450" s="130" t="str">
        <f t="shared" si="7"/>
        <v/>
      </c>
    </row>
    <row r="451" spans="1:1" x14ac:dyDescent="0.2">
      <c r="A451" s="130" t="str">
        <f t="shared" si="7"/>
        <v/>
      </c>
    </row>
    <row r="452" spans="1:1" x14ac:dyDescent="0.2">
      <c r="A452" s="130" t="str">
        <f t="shared" si="7"/>
        <v/>
      </c>
    </row>
    <row r="453" spans="1:1" x14ac:dyDescent="0.2">
      <c r="A453" s="130" t="str">
        <f t="shared" si="7"/>
        <v/>
      </c>
    </row>
    <row r="454" spans="1:1" x14ac:dyDescent="0.2">
      <c r="A454" s="130" t="str">
        <f t="shared" si="7"/>
        <v/>
      </c>
    </row>
    <row r="455" spans="1:1" x14ac:dyDescent="0.2">
      <c r="A455" s="130" t="str">
        <f t="shared" si="7"/>
        <v/>
      </c>
    </row>
    <row r="456" spans="1:1" x14ac:dyDescent="0.2">
      <c r="A456" s="130" t="str">
        <f t="shared" si="7"/>
        <v/>
      </c>
    </row>
    <row r="457" spans="1:1" x14ac:dyDescent="0.2">
      <c r="A457" s="130" t="str">
        <f t="shared" si="7"/>
        <v/>
      </c>
    </row>
    <row r="458" spans="1:1" x14ac:dyDescent="0.2">
      <c r="A458" s="130" t="str">
        <f t="shared" si="7"/>
        <v/>
      </c>
    </row>
    <row r="459" spans="1:1" x14ac:dyDescent="0.2">
      <c r="A459" s="130" t="str">
        <f t="shared" si="7"/>
        <v/>
      </c>
    </row>
    <row r="460" spans="1:1" x14ac:dyDescent="0.2">
      <c r="A460" s="130" t="str">
        <f t="shared" si="7"/>
        <v/>
      </c>
    </row>
    <row r="461" spans="1:1" x14ac:dyDescent="0.2">
      <c r="A461" s="130" t="str">
        <f t="shared" si="7"/>
        <v/>
      </c>
    </row>
    <row r="462" spans="1:1" x14ac:dyDescent="0.2">
      <c r="A462" s="130" t="str">
        <f t="shared" si="7"/>
        <v/>
      </c>
    </row>
    <row r="463" spans="1:1" x14ac:dyDescent="0.2">
      <c r="A463" s="130" t="str">
        <f t="shared" si="7"/>
        <v/>
      </c>
    </row>
    <row r="464" spans="1:1" x14ac:dyDescent="0.2">
      <c r="A464" s="130" t="str">
        <f t="shared" ref="A464:A527" si="8">IFERROR(VALUE(LEFT(B464,4)),"")</f>
        <v/>
      </c>
    </row>
    <row r="465" spans="1:1" x14ac:dyDescent="0.2">
      <c r="A465" s="130" t="str">
        <f t="shared" si="8"/>
        <v/>
      </c>
    </row>
    <row r="466" spans="1:1" x14ac:dyDescent="0.2">
      <c r="A466" s="130" t="str">
        <f t="shared" si="8"/>
        <v/>
      </c>
    </row>
    <row r="467" spans="1:1" x14ac:dyDescent="0.2">
      <c r="A467" s="130" t="str">
        <f t="shared" si="8"/>
        <v/>
      </c>
    </row>
    <row r="468" spans="1:1" x14ac:dyDescent="0.2">
      <c r="A468" s="130" t="str">
        <f t="shared" si="8"/>
        <v/>
      </c>
    </row>
    <row r="469" spans="1:1" x14ac:dyDescent="0.2">
      <c r="A469" s="130" t="str">
        <f t="shared" si="8"/>
        <v/>
      </c>
    </row>
    <row r="470" spans="1:1" x14ac:dyDescent="0.2">
      <c r="A470" s="130" t="str">
        <f t="shared" si="8"/>
        <v/>
      </c>
    </row>
    <row r="471" spans="1:1" x14ac:dyDescent="0.2">
      <c r="A471" s="130" t="str">
        <f t="shared" si="8"/>
        <v/>
      </c>
    </row>
    <row r="472" spans="1:1" x14ac:dyDescent="0.2">
      <c r="A472" s="130" t="str">
        <f t="shared" si="8"/>
        <v/>
      </c>
    </row>
    <row r="473" spans="1:1" x14ac:dyDescent="0.2">
      <c r="A473" s="130" t="str">
        <f t="shared" si="8"/>
        <v/>
      </c>
    </row>
    <row r="474" spans="1:1" x14ac:dyDescent="0.2">
      <c r="A474" s="130" t="str">
        <f t="shared" si="8"/>
        <v/>
      </c>
    </row>
    <row r="475" spans="1:1" x14ac:dyDescent="0.2">
      <c r="A475" s="130" t="str">
        <f t="shared" si="8"/>
        <v/>
      </c>
    </row>
    <row r="476" spans="1:1" x14ac:dyDescent="0.2">
      <c r="A476" s="130" t="str">
        <f t="shared" si="8"/>
        <v/>
      </c>
    </row>
    <row r="477" spans="1:1" x14ac:dyDescent="0.2">
      <c r="A477" s="130" t="str">
        <f t="shared" si="8"/>
        <v/>
      </c>
    </row>
    <row r="478" spans="1:1" x14ac:dyDescent="0.2">
      <c r="A478" s="130" t="str">
        <f t="shared" si="8"/>
        <v/>
      </c>
    </row>
    <row r="479" spans="1:1" x14ac:dyDescent="0.2">
      <c r="A479" s="130" t="str">
        <f t="shared" si="8"/>
        <v/>
      </c>
    </row>
    <row r="480" spans="1:1" x14ac:dyDescent="0.2">
      <c r="A480" s="130" t="str">
        <f t="shared" si="8"/>
        <v/>
      </c>
    </row>
    <row r="481" spans="1:1" x14ac:dyDescent="0.2">
      <c r="A481" s="130" t="str">
        <f t="shared" si="8"/>
        <v/>
      </c>
    </row>
    <row r="482" spans="1:1" x14ac:dyDescent="0.2">
      <c r="A482" s="130" t="str">
        <f t="shared" si="8"/>
        <v/>
      </c>
    </row>
    <row r="483" spans="1:1" x14ac:dyDescent="0.2">
      <c r="A483" s="130" t="str">
        <f t="shared" si="8"/>
        <v/>
      </c>
    </row>
    <row r="484" spans="1:1" x14ac:dyDescent="0.2">
      <c r="A484" s="130" t="str">
        <f t="shared" si="8"/>
        <v/>
      </c>
    </row>
    <row r="485" spans="1:1" x14ac:dyDescent="0.2">
      <c r="A485" s="130" t="str">
        <f t="shared" si="8"/>
        <v/>
      </c>
    </row>
    <row r="486" spans="1:1" x14ac:dyDescent="0.2">
      <c r="A486" s="130" t="str">
        <f t="shared" si="8"/>
        <v/>
      </c>
    </row>
    <row r="487" spans="1:1" x14ac:dyDescent="0.2">
      <c r="A487" s="130" t="str">
        <f t="shared" si="8"/>
        <v/>
      </c>
    </row>
    <row r="488" spans="1:1" x14ac:dyDescent="0.2">
      <c r="A488" s="130" t="str">
        <f t="shared" si="8"/>
        <v/>
      </c>
    </row>
    <row r="489" spans="1:1" x14ac:dyDescent="0.2">
      <c r="A489" s="130" t="str">
        <f t="shared" si="8"/>
        <v/>
      </c>
    </row>
    <row r="490" spans="1:1" x14ac:dyDescent="0.2">
      <c r="A490" s="130" t="str">
        <f t="shared" si="8"/>
        <v/>
      </c>
    </row>
    <row r="491" spans="1:1" x14ac:dyDescent="0.2">
      <c r="A491" s="130" t="str">
        <f t="shared" si="8"/>
        <v/>
      </c>
    </row>
    <row r="492" spans="1:1" x14ac:dyDescent="0.2">
      <c r="A492" s="130" t="str">
        <f t="shared" si="8"/>
        <v/>
      </c>
    </row>
    <row r="493" spans="1:1" x14ac:dyDescent="0.2">
      <c r="A493" s="130" t="str">
        <f t="shared" si="8"/>
        <v/>
      </c>
    </row>
    <row r="494" spans="1:1" x14ac:dyDescent="0.2">
      <c r="A494" s="130" t="str">
        <f t="shared" si="8"/>
        <v/>
      </c>
    </row>
    <row r="495" spans="1:1" x14ac:dyDescent="0.2">
      <c r="A495" s="130" t="str">
        <f t="shared" si="8"/>
        <v/>
      </c>
    </row>
    <row r="496" spans="1:1" x14ac:dyDescent="0.2">
      <c r="A496" s="130" t="str">
        <f t="shared" si="8"/>
        <v/>
      </c>
    </row>
    <row r="497" spans="1:1" x14ac:dyDescent="0.2">
      <c r="A497" s="130" t="str">
        <f t="shared" si="8"/>
        <v/>
      </c>
    </row>
    <row r="498" spans="1:1" x14ac:dyDescent="0.2">
      <c r="A498" s="130" t="str">
        <f t="shared" si="8"/>
        <v/>
      </c>
    </row>
    <row r="499" spans="1:1" x14ac:dyDescent="0.2">
      <c r="A499" s="130" t="str">
        <f t="shared" si="8"/>
        <v/>
      </c>
    </row>
    <row r="500" spans="1:1" x14ac:dyDescent="0.2">
      <c r="A500" s="130" t="str">
        <f t="shared" si="8"/>
        <v/>
      </c>
    </row>
    <row r="501" spans="1:1" x14ac:dyDescent="0.2">
      <c r="A501" s="130" t="str">
        <f t="shared" si="8"/>
        <v/>
      </c>
    </row>
    <row r="502" spans="1:1" x14ac:dyDescent="0.2">
      <c r="A502" s="130" t="str">
        <f t="shared" si="8"/>
        <v/>
      </c>
    </row>
    <row r="503" spans="1:1" x14ac:dyDescent="0.2">
      <c r="A503" s="130" t="str">
        <f t="shared" si="8"/>
        <v/>
      </c>
    </row>
    <row r="504" spans="1:1" x14ac:dyDescent="0.2">
      <c r="A504" s="130" t="str">
        <f t="shared" si="8"/>
        <v/>
      </c>
    </row>
    <row r="505" spans="1:1" x14ac:dyDescent="0.2">
      <c r="A505" s="130" t="str">
        <f t="shared" si="8"/>
        <v/>
      </c>
    </row>
    <row r="506" spans="1:1" x14ac:dyDescent="0.2">
      <c r="A506" s="130" t="str">
        <f t="shared" si="8"/>
        <v/>
      </c>
    </row>
    <row r="507" spans="1:1" x14ac:dyDescent="0.2">
      <c r="A507" s="130" t="str">
        <f t="shared" si="8"/>
        <v/>
      </c>
    </row>
    <row r="508" spans="1:1" x14ac:dyDescent="0.2">
      <c r="A508" s="130" t="str">
        <f t="shared" si="8"/>
        <v/>
      </c>
    </row>
    <row r="509" spans="1:1" x14ac:dyDescent="0.2">
      <c r="A509" s="130" t="str">
        <f t="shared" si="8"/>
        <v/>
      </c>
    </row>
    <row r="510" spans="1:1" x14ac:dyDescent="0.2">
      <c r="A510" s="130" t="str">
        <f t="shared" si="8"/>
        <v/>
      </c>
    </row>
    <row r="511" spans="1:1" x14ac:dyDescent="0.2">
      <c r="A511" s="130" t="str">
        <f t="shared" si="8"/>
        <v/>
      </c>
    </row>
    <row r="512" spans="1:1" x14ac:dyDescent="0.2">
      <c r="A512" s="130" t="str">
        <f t="shared" si="8"/>
        <v/>
      </c>
    </row>
    <row r="513" spans="1:1" x14ac:dyDescent="0.2">
      <c r="A513" s="130" t="str">
        <f t="shared" si="8"/>
        <v/>
      </c>
    </row>
    <row r="514" spans="1:1" x14ac:dyDescent="0.2">
      <c r="A514" s="130" t="str">
        <f t="shared" si="8"/>
        <v/>
      </c>
    </row>
    <row r="515" spans="1:1" x14ac:dyDescent="0.2">
      <c r="A515" s="130" t="str">
        <f t="shared" si="8"/>
        <v/>
      </c>
    </row>
    <row r="516" spans="1:1" x14ac:dyDescent="0.2">
      <c r="A516" s="130" t="str">
        <f t="shared" si="8"/>
        <v/>
      </c>
    </row>
    <row r="517" spans="1:1" x14ac:dyDescent="0.2">
      <c r="A517" s="130" t="str">
        <f t="shared" si="8"/>
        <v/>
      </c>
    </row>
    <row r="518" spans="1:1" x14ac:dyDescent="0.2">
      <c r="A518" s="130" t="str">
        <f t="shared" si="8"/>
        <v/>
      </c>
    </row>
    <row r="519" spans="1:1" x14ac:dyDescent="0.2">
      <c r="A519" s="130" t="str">
        <f t="shared" si="8"/>
        <v/>
      </c>
    </row>
    <row r="520" spans="1:1" x14ac:dyDescent="0.2">
      <c r="A520" s="130" t="str">
        <f t="shared" si="8"/>
        <v/>
      </c>
    </row>
    <row r="521" spans="1:1" x14ac:dyDescent="0.2">
      <c r="A521" s="130" t="str">
        <f t="shared" si="8"/>
        <v/>
      </c>
    </row>
    <row r="522" spans="1:1" x14ac:dyDescent="0.2">
      <c r="A522" s="130" t="str">
        <f t="shared" si="8"/>
        <v/>
      </c>
    </row>
    <row r="523" spans="1:1" x14ac:dyDescent="0.2">
      <c r="A523" s="130" t="str">
        <f t="shared" si="8"/>
        <v/>
      </c>
    </row>
    <row r="524" spans="1:1" x14ac:dyDescent="0.2">
      <c r="A524" s="130" t="str">
        <f t="shared" si="8"/>
        <v/>
      </c>
    </row>
    <row r="525" spans="1:1" x14ac:dyDescent="0.2">
      <c r="A525" s="130" t="str">
        <f t="shared" si="8"/>
        <v/>
      </c>
    </row>
    <row r="526" spans="1:1" x14ac:dyDescent="0.2">
      <c r="A526" s="130" t="str">
        <f t="shared" si="8"/>
        <v/>
      </c>
    </row>
    <row r="527" spans="1:1" x14ac:dyDescent="0.2">
      <c r="A527" s="130" t="str">
        <f t="shared" si="8"/>
        <v/>
      </c>
    </row>
    <row r="528" spans="1:1" x14ac:dyDescent="0.2">
      <c r="A528" s="130" t="str">
        <f t="shared" ref="A528:A591" si="9">IFERROR(VALUE(LEFT(B528,4)),"")</f>
        <v/>
      </c>
    </row>
    <row r="529" spans="1:1" x14ac:dyDescent="0.2">
      <c r="A529" s="130" t="str">
        <f t="shared" si="9"/>
        <v/>
      </c>
    </row>
    <row r="530" spans="1:1" x14ac:dyDescent="0.2">
      <c r="A530" s="130" t="str">
        <f t="shared" si="9"/>
        <v/>
      </c>
    </row>
    <row r="531" spans="1:1" x14ac:dyDescent="0.2">
      <c r="A531" s="130" t="str">
        <f t="shared" si="9"/>
        <v/>
      </c>
    </row>
    <row r="532" spans="1:1" x14ac:dyDescent="0.2">
      <c r="A532" s="130" t="str">
        <f t="shared" si="9"/>
        <v/>
      </c>
    </row>
    <row r="533" spans="1:1" x14ac:dyDescent="0.2">
      <c r="A533" s="130" t="str">
        <f t="shared" si="9"/>
        <v/>
      </c>
    </row>
    <row r="534" spans="1:1" x14ac:dyDescent="0.2">
      <c r="A534" s="130" t="str">
        <f t="shared" si="9"/>
        <v/>
      </c>
    </row>
    <row r="535" spans="1:1" x14ac:dyDescent="0.2">
      <c r="A535" s="130" t="str">
        <f t="shared" si="9"/>
        <v/>
      </c>
    </row>
    <row r="536" spans="1:1" x14ac:dyDescent="0.2">
      <c r="A536" s="130" t="str">
        <f t="shared" si="9"/>
        <v/>
      </c>
    </row>
    <row r="537" spans="1:1" x14ac:dyDescent="0.2">
      <c r="A537" s="130" t="str">
        <f t="shared" si="9"/>
        <v/>
      </c>
    </row>
    <row r="538" spans="1:1" x14ac:dyDescent="0.2">
      <c r="A538" s="130" t="str">
        <f t="shared" si="9"/>
        <v/>
      </c>
    </row>
    <row r="539" spans="1:1" x14ac:dyDescent="0.2">
      <c r="A539" s="130" t="str">
        <f t="shared" si="9"/>
        <v/>
      </c>
    </row>
    <row r="540" spans="1:1" x14ac:dyDescent="0.2">
      <c r="A540" s="130" t="str">
        <f t="shared" si="9"/>
        <v/>
      </c>
    </row>
    <row r="541" spans="1:1" x14ac:dyDescent="0.2">
      <c r="A541" s="130" t="str">
        <f t="shared" si="9"/>
        <v/>
      </c>
    </row>
    <row r="542" spans="1:1" x14ac:dyDescent="0.2">
      <c r="A542" s="130" t="str">
        <f t="shared" si="9"/>
        <v/>
      </c>
    </row>
    <row r="543" spans="1:1" x14ac:dyDescent="0.2">
      <c r="A543" s="130" t="str">
        <f t="shared" si="9"/>
        <v/>
      </c>
    </row>
    <row r="544" spans="1:1" x14ac:dyDescent="0.2">
      <c r="A544" s="130" t="str">
        <f t="shared" si="9"/>
        <v/>
      </c>
    </row>
    <row r="545" spans="1:1" x14ac:dyDescent="0.2">
      <c r="A545" s="130" t="str">
        <f t="shared" si="9"/>
        <v/>
      </c>
    </row>
    <row r="546" spans="1:1" x14ac:dyDescent="0.2">
      <c r="A546" s="130" t="str">
        <f t="shared" si="9"/>
        <v/>
      </c>
    </row>
    <row r="547" spans="1:1" x14ac:dyDescent="0.2">
      <c r="A547" s="130" t="str">
        <f t="shared" si="9"/>
        <v/>
      </c>
    </row>
    <row r="548" spans="1:1" x14ac:dyDescent="0.2">
      <c r="A548" s="130" t="str">
        <f t="shared" si="9"/>
        <v/>
      </c>
    </row>
    <row r="549" spans="1:1" x14ac:dyDescent="0.2">
      <c r="A549" s="130" t="str">
        <f t="shared" si="9"/>
        <v/>
      </c>
    </row>
    <row r="550" spans="1:1" x14ac:dyDescent="0.2">
      <c r="A550" s="130" t="str">
        <f t="shared" si="9"/>
        <v/>
      </c>
    </row>
    <row r="551" spans="1:1" x14ac:dyDescent="0.2">
      <c r="A551" s="130" t="str">
        <f t="shared" si="9"/>
        <v/>
      </c>
    </row>
    <row r="552" spans="1:1" x14ac:dyDescent="0.2">
      <c r="A552" s="130" t="str">
        <f t="shared" si="9"/>
        <v/>
      </c>
    </row>
    <row r="553" spans="1:1" x14ac:dyDescent="0.2">
      <c r="A553" s="130" t="str">
        <f t="shared" si="9"/>
        <v/>
      </c>
    </row>
    <row r="554" spans="1:1" x14ac:dyDescent="0.2">
      <c r="A554" s="130" t="str">
        <f t="shared" si="9"/>
        <v/>
      </c>
    </row>
    <row r="555" spans="1:1" x14ac:dyDescent="0.2">
      <c r="A555" s="130" t="str">
        <f t="shared" si="9"/>
        <v/>
      </c>
    </row>
    <row r="556" spans="1:1" x14ac:dyDescent="0.2">
      <c r="A556" s="130" t="str">
        <f t="shared" si="9"/>
        <v/>
      </c>
    </row>
    <row r="557" spans="1:1" x14ac:dyDescent="0.2">
      <c r="A557" s="130" t="str">
        <f t="shared" si="9"/>
        <v/>
      </c>
    </row>
    <row r="558" spans="1:1" x14ac:dyDescent="0.2">
      <c r="A558" s="130" t="str">
        <f t="shared" si="9"/>
        <v/>
      </c>
    </row>
    <row r="559" spans="1:1" x14ac:dyDescent="0.2">
      <c r="A559" s="130" t="str">
        <f t="shared" si="9"/>
        <v/>
      </c>
    </row>
    <row r="560" spans="1:1" x14ac:dyDescent="0.2">
      <c r="A560" s="130" t="str">
        <f t="shared" si="9"/>
        <v/>
      </c>
    </row>
    <row r="561" spans="1:1" x14ac:dyDescent="0.2">
      <c r="A561" s="130" t="str">
        <f t="shared" si="9"/>
        <v/>
      </c>
    </row>
    <row r="562" spans="1:1" x14ac:dyDescent="0.2">
      <c r="A562" s="130" t="str">
        <f t="shared" si="9"/>
        <v/>
      </c>
    </row>
    <row r="563" spans="1:1" x14ac:dyDescent="0.2">
      <c r="A563" s="130" t="str">
        <f t="shared" si="9"/>
        <v/>
      </c>
    </row>
    <row r="564" spans="1:1" x14ac:dyDescent="0.2">
      <c r="A564" s="130" t="str">
        <f t="shared" si="9"/>
        <v/>
      </c>
    </row>
    <row r="565" spans="1:1" x14ac:dyDescent="0.2">
      <c r="A565" s="130" t="str">
        <f t="shared" si="9"/>
        <v/>
      </c>
    </row>
    <row r="566" spans="1:1" x14ac:dyDescent="0.2">
      <c r="A566" s="130" t="str">
        <f t="shared" si="9"/>
        <v/>
      </c>
    </row>
    <row r="567" spans="1:1" x14ac:dyDescent="0.2">
      <c r="A567" s="130" t="str">
        <f t="shared" si="9"/>
        <v/>
      </c>
    </row>
    <row r="568" spans="1:1" x14ac:dyDescent="0.2">
      <c r="A568" s="130" t="str">
        <f t="shared" si="9"/>
        <v/>
      </c>
    </row>
    <row r="569" spans="1:1" x14ac:dyDescent="0.2">
      <c r="A569" s="130" t="str">
        <f t="shared" si="9"/>
        <v/>
      </c>
    </row>
    <row r="570" spans="1:1" x14ac:dyDescent="0.2">
      <c r="A570" s="130" t="str">
        <f t="shared" si="9"/>
        <v/>
      </c>
    </row>
    <row r="571" spans="1:1" x14ac:dyDescent="0.2">
      <c r="A571" s="130" t="str">
        <f t="shared" si="9"/>
        <v/>
      </c>
    </row>
    <row r="572" spans="1:1" x14ac:dyDescent="0.2">
      <c r="A572" s="130" t="str">
        <f t="shared" si="9"/>
        <v/>
      </c>
    </row>
    <row r="573" spans="1:1" x14ac:dyDescent="0.2">
      <c r="A573" s="130" t="str">
        <f t="shared" si="9"/>
        <v/>
      </c>
    </row>
    <row r="574" spans="1:1" x14ac:dyDescent="0.2">
      <c r="A574" s="130" t="str">
        <f t="shared" si="9"/>
        <v/>
      </c>
    </row>
    <row r="575" spans="1:1" x14ac:dyDescent="0.2">
      <c r="A575" s="130" t="str">
        <f t="shared" si="9"/>
        <v/>
      </c>
    </row>
    <row r="576" spans="1:1" x14ac:dyDescent="0.2">
      <c r="A576" s="130" t="str">
        <f t="shared" si="9"/>
        <v/>
      </c>
    </row>
    <row r="577" spans="1:1" x14ac:dyDescent="0.2">
      <c r="A577" s="130" t="str">
        <f t="shared" si="9"/>
        <v/>
      </c>
    </row>
    <row r="578" spans="1:1" x14ac:dyDescent="0.2">
      <c r="A578" s="130" t="str">
        <f t="shared" si="9"/>
        <v/>
      </c>
    </row>
    <row r="579" spans="1:1" x14ac:dyDescent="0.2">
      <c r="A579" s="130" t="str">
        <f t="shared" si="9"/>
        <v/>
      </c>
    </row>
    <row r="580" spans="1:1" x14ac:dyDescent="0.2">
      <c r="A580" s="130" t="str">
        <f t="shared" si="9"/>
        <v/>
      </c>
    </row>
    <row r="581" spans="1:1" x14ac:dyDescent="0.2">
      <c r="A581" s="130" t="str">
        <f t="shared" si="9"/>
        <v/>
      </c>
    </row>
    <row r="582" spans="1:1" x14ac:dyDescent="0.2">
      <c r="A582" s="130" t="str">
        <f t="shared" si="9"/>
        <v/>
      </c>
    </row>
    <row r="583" spans="1:1" x14ac:dyDescent="0.2">
      <c r="A583" s="130" t="str">
        <f t="shared" si="9"/>
        <v/>
      </c>
    </row>
    <row r="584" spans="1:1" x14ac:dyDescent="0.2">
      <c r="A584" s="130" t="str">
        <f t="shared" si="9"/>
        <v/>
      </c>
    </row>
    <row r="585" spans="1:1" x14ac:dyDescent="0.2">
      <c r="A585" s="130" t="str">
        <f t="shared" si="9"/>
        <v/>
      </c>
    </row>
    <row r="586" spans="1:1" x14ac:dyDescent="0.2">
      <c r="A586" s="130" t="str">
        <f t="shared" si="9"/>
        <v/>
      </c>
    </row>
    <row r="587" spans="1:1" x14ac:dyDescent="0.2">
      <c r="A587" s="130" t="str">
        <f t="shared" si="9"/>
        <v/>
      </c>
    </row>
    <row r="588" spans="1:1" x14ac:dyDescent="0.2">
      <c r="A588" s="130" t="str">
        <f t="shared" si="9"/>
        <v/>
      </c>
    </row>
    <row r="589" spans="1:1" x14ac:dyDescent="0.2">
      <c r="A589" s="130" t="str">
        <f t="shared" si="9"/>
        <v/>
      </c>
    </row>
    <row r="590" spans="1:1" x14ac:dyDescent="0.2">
      <c r="A590" s="130" t="str">
        <f t="shared" si="9"/>
        <v/>
      </c>
    </row>
    <row r="591" spans="1:1" x14ac:dyDescent="0.2">
      <c r="A591" s="130" t="str">
        <f t="shared" si="9"/>
        <v/>
      </c>
    </row>
    <row r="592" spans="1:1" x14ac:dyDescent="0.2">
      <c r="A592" s="130" t="str">
        <f t="shared" ref="A592:A655" si="10">IFERROR(VALUE(LEFT(B592,4)),"")</f>
        <v/>
      </c>
    </row>
    <row r="593" spans="1:1" x14ac:dyDescent="0.2">
      <c r="A593" s="130" t="str">
        <f t="shared" si="10"/>
        <v/>
      </c>
    </row>
    <row r="594" spans="1:1" x14ac:dyDescent="0.2">
      <c r="A594" s="130" t="str">
        <f t="shared" si="10"/>
        <v/>
      </c>
    </row>
    <row r="595" spans="1:1" x14ac:dyDescent="0.2">
      <c r="A595" s="130" t="str">
        <f t="shared" si="10"/>
        <v/>
      </c>
    </row>
    <row r="596" spans="1:1" x14ac:dyDescent="0.2">
      <c r="A596" s="130" t="str">
        <f t="shared" si="10"/>
        <v/>
      </c>
    </row>
    <row r="597" spans="1:1" x14ac:dyDescent="0.2">
      <c r="A597" s="130" t="str">
        <f t="shared" si="10"/>
        <v/>
      </c>
    </row>
    <row r="598" spans="1:1" x14ac:dyDescent="0.2">
      <c r="A598" s="130" t="str">
        <f t="shared" si="10"/>
        <v/>
      </c>
    </row>
    <row r="599" spans="1:1" x14ac:dyDescent="0.2">
      <c r="A599" s="130" t="str">
        <f t="shared" si="10"/>
        <v/>
      </c>
    </row>
    <row r="600" spans="1:1" x14ac:dyDescent="0.2">
      <c r="A600" s="130" t="str">
        <f t="shared" si="10"/>
        <v/>
      </c>
    </row>
    <row r="601" spans="1:1" x14ac:dyDescent="0.2">
      <c r="A601" s="130" t="str">
        <f t="shared" si="10"/>
        <v/>
      </c>
    </row>
    <row r="602" spans="1:1" x14ac:dyDescent="0.2">
      <c r="A602" s="130" t="str">
        <f t="shared" si="10"/>
        <v/>
      </c>
    </row>
    <row r="603" spans="1:1" x14ac:dyDescent="0.2">
      <c r="A603" s="130" t="str">
        <f t="shared" si="10"/>
        <v/>
      </c>
    </row>
    <row r="604" spans="1:1" x14ac:dyDescent="0.2">
      <c r="A604" s="130" t="str">
        <f t="shared" si="10"/>
        <v/>
      </c>
    </row>
    <row r="605" spans="1:1" x14ac:dyDescent="0.2">
      <c r="A605" s="130" t="str">
        <f t="shared" si="10"/>
        <v/>
      </c>
    </row>
    <row r="606" spans="1:1" x14ac:dyDescent="0.2">
      <c r="A606" s="130" t="str">
        <f t="shared" si="10"/>
        <v/>
      </c>
    </row>
    <row r="607" spans="1:1" x14ac:dyDescent="0.2">
      <c r="A607" s="130" t="str">
        <f t="shared" si="10"/>
        <v/>
      </c>
    </row>
    <row r="608" spans="1:1" x14ac:dyDescent="0.2">
      <c r="A608" s="130" t="str">
        <f t="shared" si="10"/>
        <v/>
      </c>
    </row>
    <row r="609" spans="1:1" x14ac:dyDescent="0.2">
      <c r="A609" s="130" t="str">
        <f t="shared" si="10"/>
        <v/>
      </c>
    </row>
    <row r="610" spans="1:1" x14ac:dyDescent="0.2">
      <c r="A610" s="130" t="str">
        <f t="shared" si="10"/>
        <v/>
      </c>
    </row>
    <row r="611" spans="1:1" x14ac:dyDescent="0.2">
      <c r="A611" s="130" t="str">
        <f t="shared" si="10"/>
        <v/>
      </c>
    </row>
    <row r="612" spans="1:1" x14ac:dyDescent="0.2">
      <c r="A612" s="130" t="str">
        <f t="shared" si="10"/>
        <v/>
      </c>
    </row>
    <row r="613" spans="1:1" x14ac:dyDescent="0.2">
      <c r="A613" s="130" t="str">
        <f t="shared" si="10"/>
        <v/>
      </c>
    </row>
    <row r="614" spans="1:1" x14ac:dyDescent="0.2">
      <c r="A614" s="130" t="str">
        <f t="shared" si="10"/>
        <v/>
      </c>
    </row>
    <row r="615" spans="1:1" x14ac:dyDescent="0.2">
      <c r="A615" s="130" t="str">
        <f t="shared" si="10"/>
        <v/>
      </c>
    </row>
    <row r="616" spans="1:1" x14ac:dyDescent="0.2">
      <c r="A616" s="130" t="str">
        <f t="shared" si="10"/>
        <v/>
      </c>
    </row>
    <row r="617" spans="1:1" x14ac:dyDescent="0.2">
      <c r="A617" s="130" t="str">
        <f t="shared" si="10"/>
        <v/>
      </c>
    </row>
    <row r="618" spans="1:1" x14ac:dyDescent="0.2">
      <c r="A618" s="130" t="str">
        <f t="shared" si="10"/>
        <v/>
      </c>
    </row>
    <row r="619" spans="1:1" x14ac:dyDescent="0.2">
      <c r="A619" s="130" t="str">
        <f t="shared" si="10"/>
        <v/>
      </c>
    </row>
    <row r="620" spans="1:1" x14ac:dyDescent="0.2">
      <c r="A620" s="130" t="str">
        <f t="shared" si="10"/>
        <v/>
      </c>
    </row>
    <row r="621" spans="1:1" x14ac:dyDescent="0.2">
      <c r="A621" s="130" t="str">
        <f t="shared" si="10"/>
        <v/>
      </c>
    </row>
    <row r="622" spans="1:1" x14ac:dyDescent="0.2">
      <c r="A622" s="130" t="str">
        <f t="shared" si="10"/>
        <v/>
      </c>
    </row>
    <row r="623" spans="1:1" x14ac:dyDescent="0.2">
      <c r="A623" s="130" t="str">
        <f t="shared" si="10"/>
        <v/>
      </c>
    </row>
    <row r="624" spans="1:1" x14ac:dyDescent="0.2">
      <c r="A624" s="130" t="str">
        <f t="shared" si="10"/>
        <v/>
      </c>
    </row>
    <row r="625" spans="1:1" x14ac:dyDescent="0.2">
      <c r="A625" s="130" t="str">
        <f t="shared" si="10"/>
        <v/>
      </c>
    </row>
    <row r="626" spans="1:1" x14ac:dyDescent="0.2">
      <c r="A626" s="130" t="str">
        <f t="shared" si="10"/>
        <v/>
      </c>
    </row>
    <row r="627" spans="1:1" x14ac:dyDescent="0.2">
      <c r="A627" s="130" t="str">
        <f t="shared" si="10"/>
        <v/>
      </c>
    </row>
    <row r="628" spans="1:1" x14ac:dyDescent="0.2">
      <c r="A628" s="130" t="str">
        <f t="shared" si="10"/>
        <v/>
      </c>
    </row>
    <row r="629" spans="1:1" x14ac:dyDescent="0.2">
      <c r="A629" s="130" t="str">
        <f t="shared" si="10"/>
        <v/>
      </c>
    </row>
    <row r="630" spans="1:1" x14ac:dyDescent="0.2">
      <c r="A630" s="130" t="str">
        <f t="shared" si="10"/>
        <v/>
      </c>
    </row>
    <row r="631" spans="1:1" x14ac:dyDescent="0.2">
      <c r="A631" s="130" t="str">
        <f t="shared" si="10"/>
        <v/>
      </c>
    </row>
    <row r="632" spans="1:1" x14ac:dyDescent="0.2">
      <c r="A632" s="130" t="str">
        <f t="shared" si="10"/>
        <v/>
      </c>
    </row>
    <row r="633" spans="1:1" x14ac:dyDescent="0.2">
      <c r="A633" s="130" t="str">
        <f t="shared" si="10"/>
        <v/>
      </c>
    </row>
    <row r="634" spans="1:1" x14ac:dyDescent="0.2">
      <c r="A634" s="130" t="str">
        <f t="shared" si="10"/>
        <v/>
      </c>
    </row>
    <row r="635" spans="1:1" x14ac:dyDescent="0.2">
      <c r="A635" s="130" t="str">
        <f t="shared" si="10"/>
        <v/>
      </c>
    </row>
    <row r="636" spans="1:1" x14ac:dyDescent="0.2">
      <c r="A636" s="130" t="str">
        <f t="shared" si="10"/>
        <v/>
      </c>
    </row>
    <row r="637" spans="1:1" x14ac:dyDescent="0.2">
      <c r="A637" s="130" t="str">
        <f t="shared" si="10"/>
        <v/>
      </c>
    </row>
    <row r="638" spans="1:1" x14ac:dyDescent="0.2">
      <c r="A638" s="130" t="str">
        <f t="shared" si="10"/>
        <v/>
      </c>
    </row>
    <row r="639" spans="1:1" x14ac:dyDescent="0.2">
      <c r="A639" s="130" t="str">
        <f t="shared" si="10"/>
        <v/>
      </c>
    </row>
    <row r="640" spans="1:1" x14ac:dyDescent="0.2">
      <c r="A640" s="130" t="str">
        <f t="shared" si="10"/>
        <v/>
      </c>
    </row>
    <row r="641" spans="1:1" x14ac:dyDescent="0.2">
      <c r="A641" s="130" t="str">
        <f t="shared" si="10"/>
        <v/>
      </c>
    </row>
    <row r="642" spans="1:1" x14ac:dyDescent="0.2">
      <c r="A642" s="130" t="str">
        <f t="shared" si="10"/>
        <v/>
      </c>
    </row>
    <row r="643" spans="1:1" x14ac:dyDescent="0.2">
      <c r="A643" s="130" t="str">
        <f t="shared" si="10"/>
        <v/>
      </c>
    </row>
    <row r="644" spans="1:1" x14ac:dyDescent="0.2">
      <c r="A644" s="130" t="str">
        <f t="shared" si="10"/>
        <v/>
      </c>
    </row>
    <row r="645" spans="1:1" x14ac:dyDescent="0.2">
      <c r="A645" s="130" t="str">
        <f t="shared" si="10"/>
        <v/>
      </c>
    </row>
    <row r="646" spans="1:1" x14ac:dyDescent="0.2">
      <c r="A646" s="130" t="str">
        <f t="shared" si="10"/>
        <v/>
      </c>
    </row>
    <row r="647" spans="1:1" x14ac:dyDescent="0.2">
      <c r="A647" s="130" t="str">
        <f t="shared" si="10"/>
        <v/>
      </c>
    </row>
    <row r="648" spans="1:1" x14ac:dyDescent="0.2">
      <c r="A648" s="130" t="str">
        <f t="shared" si="10"/>
        <v/>
      </c>
    </row>
    <row r="649" spans="1:1" x14ac:dyDescent="0.2">
      <c r="A649" s="130" t="str">
        <f t="shared" si="10"/>
        <v/>
      </c>
    </row>
    <row r="650" spans="1:1" x14ac:dyDescent="0.2">
      <c r="A650" s="130" t="str">
        <f t="shared" si="10"/>
        <v/>
      </c>
    </row>
    <row r="651" spans="1:1" x14ac:dyDescent="0.2">
      <c r="A651" s="130" t="str">
        <f t="shared" si="10"/>
        <v/>
      </c>
    </row>
    <row r="652" spans="1:1" x14ac:dyDescent="0.2">
      <c r="A652" s="130" t="str">
        <f t="shared" si="10"/>
        <v/>
      </c>
    </row>
    <row r="653" spans="1:1" x14ac:dyDescent="0.2">
      <c r="A653" s="130" t="str">
        <f t="shared" si="10"/>
        <v/>
      </c>
    </row>
    <row r="654" spans="1:1" x14ac:dyDescent="0.2">
      <c r="A654" s="130" t="str">
        <f t="shared" si="10"/>
        <v/>
      </c>
    </row>
    <row r="655" spans="1:1" x14ac:dyDescent="0.2">
      <c r="A655" s="130" t="str">
        <f t="shared" si="10"/>
        <v/>
      </c>
    </row>
    <row r="656" spans="1:1" x14ac:dyDescent="0.2">
      <c r="A656" s="130" t="str">
        <f t="shared" ref="A656:A719" si="11">IFERROR(VALUE(LEFT(B656,4)),"")</f>
        <v/>
      </c>
    </row>
    <row r="657" spans="1:1" x14ac:dyDescent="0.2">
      <c r="A657" s="130" t="str">
        <f t="shared" si="11"/>
        <v/>
      </c>
    </row>
    <row r="658" spans="1:1" x14ac:dyDescent="0.2">
      <c r="A658" s="130" t="str">
        <f t="shared" si="11"/>
        <v/>
      </c>
    </row>
    <row r="659" spans="1:1" x14ac:dyDescent="0.2">
      <c r="A659" s="130" t="str">
        <f t="shared" si="11"/>
        <v/>
      </c>
    </row>
    <row r="660" spans="1:1" x14ac:dyDescent="0.2">
      <c r="A660" s="130" t="str">
        <f t="shared" si="11"/>
        <v/>
      </c>
    </row>
    <row r="661" spans="1:1" x14ac:dyDescent="0.2">
      <c r="A661" s="130" t="str">
        <f t="shared" si="11"/>
        <v/>
      </c>
    </row>
    <row r="662" spans="1:1" x14ac:dyDescent="0.2">
      <c r="A662" s="130" t="str">
        <f t="shared" si="11"/>
        <v/>
      </c>
    </row>
    <row r="663" spans="1:1" x14ac:dyDescent="0.2">
      <c r="A663" s="130" t="str">
        <f t="shared" si="11"/>
        <v/>
      </c>
    </row>
    <row r="664" spans="1:1" x14ac:dyDescent="0.2">
      <c r="A664" s="130" t="str">
        <f t="shared" si="11"/>
        <v/>
      </c>
    </row>
    <row r="665" spans="1:1" x14ac:dyDescent="0.2">
      <c r="A665" s="130" t="str">
        <f t="shared" si="11"/>
        <v/>
      </c>
    </row>
    <row r="666" spans="1:1" x14ac:dyDescent="0.2">
      <c r="A666" s="130" t="str">
        <f t="shared" si="11"/>
        <v/>
      </c>
    </row>
    <row r="667" spans="1:1" x14ac:dyDescent="0.2">
      <c r="A667" s="130" t="str">
        <f t="shared" si="11"/>
        <v/>
      </c>
    </row>
    <row r="668" spans="1:1" x14ac:dyDescent="0.2">
      <c r="A668" s="130" t="str">
        <f t="shared" si="11"/>
        <v/>
      </c>
    </row>
    <row r="669" spans="1:1" x14ac:dyDescent="0.2">
      <c r="A669" s="130" t="str">
        <f t="shared" si="11"/>
        <v/>
      </c>
    </row>
    <row r="670" spans="1:1" x14ac:dyDescent="0.2">
      <c r="A670" s="130" t="str">
        <f t="shared" si="11"/>
        <v/>
      </c>
    </row>
    <row r="671" spans="1:1" x14ac:dyDescent="0.2">
      <c r="A671" s="130" t="str">
        <f t="shared" si="11"/>
        <v/>
      </c>
    </row>
    <row r="672" spans="1:1" x14ac:dyDescent="0.2">
      <c r="A672" s="130" t="str">
        <f t="shared" si="11"/>
        <v/>
      </c>
    </row>
    <row r="673" spans="1:1" x14ac:dyDescent="0.2">
      <c r="A673" s="130" t="str">
        <f t="shared" si="11"/>
        <v/>
      </c>
    </row>
    <row r="674" spans="1:1" x14ac:dyDescent="0.2">
      <c r="A674" s="130" t="str">
        <f t="shared" si="11"/>
        <v/>
      </c>
    </row>
    <row r="675" spans="1:1" x14ac:dyDescent="0.2">
      <c r="A675" s="130" t="str">
        <f t="shared" si="11"/>
        <v/>
      </c>
    </row>
    <row r="676" spans="1:1" x14ac:dyDescent="0.2">
      <c r="A676" s="130" t="str">
        <f t="shared" si="11"/>
        <v/>
      </c>
    </row>
    <row r="677" spans="1:1" x14ac:dyDescent="0.2">
      <c r="A677" s="130" t="str">
        <f t="shared" si="11"/>
        <v/>
      </c>
    </row>
    <row r="678" spans="1:1" x14ac:dyDescent="0.2">
      <c r="A678" s="130" t="str">
        <f t="shared" si="11"/>
        <v/>
      </c>
    </row>
    <row r="679" spans="1:1" x14ac:dyDescent="0.2">
      <c r="A679" s="130" t="str">
        <f t="shared" si="11"/>
        <v/>
      </c>
    </row>
    <row r="680" spans="1:1" x14ac:dyDescent="0.2">
      <c r="A680" s="130" t="str">
        <f t="shared" si="11"/>
        <v/>
      </c>
    </row>
    <row r="681" spans="1:1" x14ac:dyDescent="0.2">
      <c r="A681" s="130" t="str">
        <f t="shared" si="11"/>
        <v/>
      </c>
    </row>
    <row r="682" spans="1:1" x14ac:dyDescent="0.2">
      <c r="A682" s="130" t="str">
        <f t="shared" si="11"/>
        <v/>
      </c>
    </row>
    <row r="683" spans="1:1" x14ac:dyDescent="0.2">
      <c r="A683" s="130" t="str">
        <f t="shared" si="11"/>
        <v/>
      </c>
    </row>
    <row r="684" spans="1:1" x14ac:dyDescent="0.2">
      <c r="A684" s="130" t="str">
        <f t="shared" si="11"/>
        <v/>
      </c>
    </row>
    <row r="685" spans="1:1" x14ac:dyDescent="0.2">
      <c r="A685" s="130" t="str">
        <f t="shared" si="11"/>
        <v/>
      </c>
    </row>
    <row r="686" spans="1:1" x14ac:dyDescent="0.2">
      <c r="A686" s="130" t="str">
        <f t="shared" si="11"/>
        <v/>
      </c>
    </row>
    <row r="687" spans="1:1" x14ac:dyDescent="0.2">
      <c r="A687" s="130" t="str">
        <f t="shared" si="11"/>
        <v/>
      </c>
    </row>
    <row r="688" spans="1:1" x14ac:dyDescent="0.2">
      <c r="A688" s="130" t="str">
        <f t="shared" si="11"/>
        <v/>
      </c>
    </row>
    <row r="689" spans="1:1" x14ac:dyDescent="0.2">
      <c r="A689" s="130" t="str">
        <f t="shared" si="11"/>
        <v/>
      </c>
    </row>
    <row r="690" spans="1:1" x14ac:dyDescent="0.2">
      <c r="A690" s="130" t="str">
        <f t="shared" si="11"/>
        <v/>
      </c>
    </row>
    <row r="691" spans="1:1" x14ac:dyDescent="0.2">
      <c r="A691" s="130" t="str">
        <f t="shared" si="11"/>
        <v/>
      </c>
    </row>
    <row r="692" spans="1:1" x14ac:dyDescent="0.2">
      <c r="A692" s="130" t="str">
        <f t="shared" si="11"/>
        <v/>
      </c>
    </row>
    <row r="693" spans="1:1" x14ac:dyDescent="0.2">
      <c r="A693" s="130" t="str">
        <f t="shared" si="11"/>
        <v/>
      </c>
    </row>
    <row r="694" spans="1:1" x14ac:dyDescent="0.2">
      <c r="A694" s="130" t="str">
        <f t="shared" si="11"/>
        <v/>
      </c>
    </row>
    <row r="695" spans="1:1" x14ac:dyDescent="0.2">
      <c r="A695" s="130" t="str">
        <f t="shared" si="11"/>
        <v/>
      </c>
    </row>
    <row r="696" spans="1:1" x14ac:dyDescent="0.2">
      <c r="A696" s="130" t="str">
        <f t="shared" si="11"/>
        <v/>
      </c>
    </row>
    <row r="697" spans="1:1" x14ac:dyDescent="0.2">
      <c r="A697" s="130" t="str">
        <f t="shared" si="11"/>
        <v/>
      </c>
    </row>
    <row r="698" spans="1:1" x14ac:dyDescent="0.2">
      <c r="A698" s="130" t="str">
        <f t="shared" si="11"/>
        <v/>
      </c>
    </row>
    <row r="699" spans="1:1" x14ac:dyDescent="0.2">
      <c r="A699" s="130" t="str">
        <f t="shared" si="11"/>
        <v/>
      </c>
    </row>
    <row r="700" spans="1:1" x14ac:dyDescent="0.2">
      <c r="A700" s="130" t="str">
        <f t="shared" si="11"/>
        <v/>
      </c>
    </row>
    <row r="701" spans="1:1" x14ac:dyDescent="0.2">
      <c r="A701" s="130" t="str">
        <f t="shared" si="11"/>
        <v/>
      </c>
    </row>
    <row r="702" spans="1:1" x14ac:dyDescent="0.2">
      <c r="A702" s="130" t="str">
        <f t="shared" si="11"/>
        <v/>
      </c>
    </row>
    <row r="703" spans="1:1" x14ac:dyDescent="0.2">
      <c r="A703" s="130" t="str">
        <f t="shared" si="11"/>
        <v/>
      </c>
    </row>
    <row r="704" spans="1:1" x14ac:dyDescent="0.2">
      <c r="A704" s="130" t="str">
        <f t="shared" si="11"/>
        <v/>
      </c>
    </row>
    <row r="705" spans="1:1" x14ac:dyDescent="0.2">
      <c r="A705" s="130" t="str">
        <f t="shared" si="11"/>
        <v/>
      </c>
    </row>
    <row r="706" spans="1:1" x14ac:dyDescent="0.2">
      <c r="A706" s="130" t="str">
        <f t="shared" si="11"/>
        <v/>
      </c>
    </row>
    <row r="707" spans="1:1" x14ac:dyDescent="0.2">
      <c r="A707" s="130" t="str">
        <f t="shared" si="11"/>
        <v/>
      </c>
    </row>
    <row r="708" spans="1:1" x14ac:dyDescent="0.2">
      <c r="A708" s="130" t="str">
        <f t="shared" si="11"/>
        <v/>
      </c>
    </row>
    <row r="709" spans="1:1" x14ac:dyDescent="0.2">
      <c r="A709" s="130" t="str">
        <f t="shared" si="11"/>
        <v/>
      </c>
    </row>
    <row r="710" spans="1:1" x14ac:dyDescent="0.2">
      <c r="A710" s="130" t="str">
        <f t="shared" si="11"/>
        <v/>
      </c>
    </row>
    <row r="711" spans="1:1" x14ac:dyDescent="0.2">
      <c r="A711" s="130" t="str">
        <f t="shared" si="11"/>
        <v/>
      </c>
    </row>
    <row r="712" spans="1:1" x14ac:dyDescent="0.2">
      <c r="A712" s="130" t="str">
        <f t="shared" si="11"/>
        <v/>
      </c>
    </row>
    <row r="713" spans="1:1" x14ac:dyDescent="0.2">
      <c r="A713" s="130" t="str">
        <f t="shared" si="11"/>
        <v/>
      </c>
    </row>
    <row r="714" spans="1:1" x14ac:dyDescent="0.2">
      <c r="A714" s="130" t="str">
        <f t="shared" si="11"/>
        <v/>
      </c>
    </row>
    <row r="715" spans="1:1" x14ac:dyDescent="0.2">
      <c r="A715" s="130" t="str">
        <f t="shared" si="11"/>
        <v/>
      </c>
    </row>
    <row r="716" spans="1:1" x14ac:dyDescent="0.2">
      <c r="A716" s="130" t="str">
        <f t="shared" si="11"/>
        <v/>
      </c>
    </row>
    <row r="717" spans="1:1" x14ac:dyDescent="0.2">
      <c r="A717" s="130" t="str">
        <f t="shared" si="11"/>
        <v/>
      </c>
    </row>
    <row r="718" spans="1:1" x14ac:dyDescent="0.2">
      <c r="A718" s="130" t="str">
        <f t="shared" si="11"/>
        <v/>
      </c>
    </row>
    <row r="719" spans="1:1" x14ac:dyDescent="0.2">
      <c r="A719" s="130" t="str">
        <f t="shared" si="11"/>
        <v/>
      </c>
    </row>
    <row r="720" spans="1:1" x14ac:dyDescent="0.2">
      <c r="A720" s="130" t="str">
        <f t="shared" ref="A720:A783" si="12">IFERROR(VALUE(LEFT(B720,4)),"")</f>
        <v/>
      </c>
    </row>
    <row r="721" spans="1:1" x14ac:dyDescent="0.2">
      <c r="A721" s="130" t="str">
        <f t="shared" si="12"/>
        <v/>
      </c>
    </row>
    <row r="722" spans="1:1" x14ac:dyDescent="0.2">
      <c r="A722" s="130" t="str">
        <f t="shared" si="12"/>
        <v/>
      </c>
    </row>
    <row r="723" spans="1:1" x14ac:dyDescent="0.2">
      <c r="A723" s="130" t="str">
        <f t="shared" si="12"/>
        <v/>
      </c>
    </row>
    <row r="724" spans="1:1" x14ac:dyDescent="0.2">
      <c r="A724" s="130" t="str">
        <f t="shared" si="12"/>
        <v/>
      </c>
    </row>
    <row r="725" spans="1:1" x14ac:dyDescent="0.2">
      <c r="A725" s="130" t="str">
        <f t="shared" si="12"/>
        <v/>
      </c>
    </row>
    <row r="726" spans="1:1" x14ac:dyDescent="0.2">
      <c r="A726" s="130" t="str">
        <f t="shared" si="12"/>
        <v/>
      </c>
    </row>
    <row r="727" spans="1:1" x14ac:dyDescent="0.2">
      <c r="A727" s="130" t="str">
        <f t="shared" si="12"/>
        <v/>
      </c>
    </row>
    <row r="728" spans="1:1" x14ac:dyDescent="0.2">
      <c r="A728" s="130" t="str">
        <f t="shared" si="12"/>
        <v/>
      </c>
    </row>
    <row r="729" spans="1:1" x14ac:dyDescent="0.2">
      <c r="A729" s="130" t="str">
        <f t="shared" si="12"/>
        <v/>
      </c>
    </row>
    <row r="730" spans="1:1" x14ac:dyDescent="0.2">
      <c r="A730" s="130" t="str">
        <f t="shared" si="12"/>
        <v/>
      </c>
    </row>
    <row r="731" spans="1:1" x14ac:dyDescent="0.2">
      <c r="A731" s="130" t="str">
        <f t="shared" si="12"/>
        <v/>
      </c>
    </row>
    <row r="732" spans="1:1" x14ac:dyDescent="0.2">
      <c r="A732" s="130" t="str">
        <f t="shared" si="12"/>
        <v/>
      </c>
    </row>
    <row r="733" spans="1:1" x14ac:dyDescent="0.2">
      <c r="A733" s="130" t="str">
        <f t="shared" si="12"/>
        <v/>
      </c>
    </row>
    <row r="734" spans="1:1" x14ac:dyDescent="0.2">
      <c r="A734" s="130" t="str">
        <f t="shared" si="12"/>
        <v/>
      </c>
    </row>
    <row r="735" spans="1:1" x14ac:dyDescent="0.2">
      <c r="A735" s="130" t="str">
        <f t="shared" si="12"/>
        <v/>
      </c>
    </row>
    <row r="736" spans="1:1" x14ac:dyDescent="0.2">
      <c r="A736" s="130" t="str">
        <f t="shared" si="12"/>
        <v/>
      </c>
    </row>
    <row r="737" spans="1:1" x14ac:dyDescent="0.2">
      <c r="A737" s="130" t="str">
        <f t="shared" si="12"/>
        <v/>
      </c>
    </row>
    <row r="738" spans="1:1" x14ac:dyDescent="0.2">
      <c r="A738" s="130" t="str">
        <f t="shared" si="12"/>
        <v/>
      </c>
    </row>
    <row r="739" spans="1:1" x14ac:dyDescent="0.2">
      <c r="A739" s="130" t="str">
        <f t="shared" si="12"/>
        <v/>
      </c>
    </row>
    <row r="740" spans="1:1" x14ac:dyDescent="0.2">
      <c r="A740" s="130" t="str">
        <f t="shared" si="12"/>
        <v/>
      </c>
    </row>
    <row r="741" spans="1:1" x14ac:dyDescent="0.2">
      <c r="A741" s="130" t="str">
        <f t="shared" si="12"/>
        <v/>
      </c>
    </row>
    <row r="742" spans="1:1" x14ac:dyDescent="0.2">
      <c r="A742" s="130" t="str">
        <f t="shared" si="12"/>
        <v/>
      </c>
    </row>
    <row r="743" spans="1:1" x14ac:dyDescent="0.2">
      <c r="A743" s="130" t="str">
        <f t="shared" si="12"/>
        <v/>
      </c>
    </row>
    <row r="744" spans="1:1" x14ac:dyDescent="0.2">
      <c r="A744" s="130" t="str">
        <f t="shared" si="12"/>
        <v/>
      </c>
    </row>
    <row r="745" spans="1:1" x14ac:dyDescent="0.2">
      <c r="A745" s="130" t="str">
        <f t="shared" si="12"/>
        <v/>
      </c>
    </row>
    <row r="746" spans="1:1" x14ac:dyDescent="0.2">
      <c r="A746" s="130" t="str">
        <f t="shared" si="12"/>
        <v/>
      </c>
    </row>
    <row r="747" spans="1:1" x14ac:dyDescent="0.2">
      <c r="A747" s="130" t="str">
        <f t="shared" si="12"/>
        <v/>
      </c>
    </row>
    <row r="748" spans="1:1" x14ac:dyDescent="0.2">
      <c r="A748" s="130" t="str">
        <f t="shared" si="12"/>
        <v/>
      </c>
    </row>
    <row r="749" spans="1:1" x14ac:dyDescent="0.2">
      <c r="A749" s="130" t="str">
        <f t="shared" si="12"/>
        <v/>
      </c>
    </row>
    <row r="750" spans="1:1" x14ac:dyDescent="0.2">
      <c r="A750" s="130" t="str">
        <f t="shared" si="12"/>
        <v/>
      </c>
    </row>
    <row r="751" spans="1:1" x14ac:dyDescent="0.2">
      <c r="A751" s="130" t="str">
        <f t="shared" si="12"/>
        <v/>
      </c>
    </row>
    <row r="752" spans="1:1" x14ac:dyDescent="0.2">
      <c r="A752" s="130" t="str">
        <f t="shared" si="12"/>
        <v/>
      </c>
    </row>
    <row r="753" spans="1:1" x14ac:dyDescent="0.2">
      <c r="A753" s="130" t="str">
        <f t="shared" si="12"/>
        <v/>
      </c>
    </row>
    <row r="754" spans="1:1" x14ac:dyDescent="0.2">
      <c r="A754" s="130" t="str">
        <f t="shared" si="12"/>
        <v/>
      </c>
    </row>
    <row r="755" spans="1:1" x14ac:dyDescent="0.2">
      <c r="A755" s="130" t="str">
        <f t="shared" si="12"/>
        <v/>
      </c>
    </row>
    <row r="756" spans="1:1" x14ac:dyDescent="0.2">
      <c r="A756" s="130" t="str">
        <f t="shared" si="12"/>
        <v/>
      </c>
    </row>
    <row r="757" spans="1:1" x14ac:dyDescent="0.2">
      <c r="A757" s="130" t="str">
        <f t="shared" si="12"/>
        <v/>
      </c>
    </row>
    <row r="758" spans="1:1" x14ac:dyDescent="0.2">
      <c r="A758" s="130" t="str">
        <f t="shared" si="12"/>
        <v/>
      </c>
    </row>
    <row r="759" spans="1:1" x14ac:dyDescent="0.2">
      <c r="A759" s="130" t="str">
        <f t="shared" si="12"/>
        <v/>
      </c>
    </row>
    <row r="760" spans="1:1" x14ac:dyDescent="0.2">
      <c r="A760" s="130" t="str">
        <f t="shared" si="12"/>
        <v/>
      </c>
    </row>
    <row r="761" spans="1:1" x14ac:dyDescent="0.2">
      <c r="A761" s="130" t="str">
        <f t="shared" si="12"/>
        <v/>
      </c>
    </row>
    <row r="762" spans="1:1" x14ac:dyDescent="0.2">
      <c r="A762" s="130" t="str">
        <f t="shared" si="12"/>
        <v/>
      </c>
    </row>
    <row r="763" spans="1:1" x14ac:dyDescent="0.2">
      <c r="A763" s="130" t="str">
        <f t="shared" si="12"/>
        <v/>
      </c>
    </row>
    <row r="764" spans="1:1" x14ac:dyDescent="0.2">
      <c r="A764" s="130" t="str">
        <f t="shared" si="12"/>
        <v/>
      </c>
    </row>
    <row r="765" spans="1:1" x14ac:dyDescent="0.2">
      <c r="A765" s="130" t="str">
        <f t="shared" si="12"/>
        <v/>
      </c>
    </row>
    <row r="766" spans="1:1" x14ac:dyDescent="0.2">
      <c r="A766" s="130" t="str">
        <f t="shared" si="12"/>
        <v/>
      </c>
    </row>
    <row r="767" spans="1:1" x14ac:dyDescent="0.2">
      <c r="A767" s="130" t="str">
        <f t="shared" si="12"/>
        <v/>
      </c>
    </row>
    <row r="768" spans="1:1" x14ac:dyDescent="0.2">
      <c r="A768" s="130" t="str">
        <f t="shared" si="12"/>
        <v/>
      </c>
    </row>
    <row r="769" spans="1:1" x14ac:dyDescent="0.2">
      <c r="A769" s="130" t="str">
        <f t="shared" si="12"/>
        <v/>
      </c>
    </row>
    <row r="770" spans="1:1" x14ac:dyDescent="0.2">
      <c r="A770" s="130" t="str">
        <f t="shared" si="12"/>
        <v/>
      </c>
    </row>
    <row r="771" spans="1:1" x14ac:dyDescent="0.2">
      <c r="A771" s="130" t="str">
        <f t="shared" si="12"/>
        <v/>
      </c>
    </row>
    <row r="772" spans="1:1" x14ac:dyDescent="0.2">
      <c r="A772" s="130" t="str">
        <f t="shared" si="12"/>
        <v/>
      </c>
    </row>
    <row r="773" spans="1:1" x14ac:dyDescent="0.2">
      <c r="A773" s="130" t="str">
        <f t="shared" si="12"/>
        <v/>
      </c>
    </row>
    <row r="774" spans="1:1" x14ac:dyDescent="0.2">
      <c r="A774" s="130" t="str">
        <f t="shared" si="12"/>
        <v/>
      </c>
    </row>
    <row r="775" spans="1:1" x14ac:dyDescent="0.2">
      <c r="A775" s="130" t="str">
        <f t="shared" si="12"/>
        <v/>
      </c>
    </row>
    <row r="776" spans="1:1" x14ac:dyDescent="0.2">
      <c r="A776" s="130" t="str">
        <f t="shared" si="12"/>
        <v/>
      </c>
    </row>
    <row r="777" spans="1:1" x14ac:dyDescent="0.2">
      <c r="A777" s="130" t="str">
        <f t="shared" si="12"/>
        <v/>
      </c>
    </row>
    <row r="778" spans="1:1" x14ac:dyDescent="0.2">
      <c r="A778" s="130" t="str">
        <f t="shared" si="12"/>
        <v/>
      </c>
    </row>
    <row r="779" spans="1:1" x14ac:dyDescent="0.2">
      <c r="A779" s="130" t="str">
        <f t="shared" si="12"/>
        <v/>
      </c>
    </row>
    <row r="780" spans="1:1" x14ac:dyDescent="0.2">
      <c r="A780" s="130" t="str">
        <f t="shared" si="12"/>
        <v/>
      </c>
    </row>
    <row r="781" spans="1:1" x14ac:dyDescent="0.2">
      <c r="A781" s="130" t="str">
        <f t="shared" si="12"/>
        <v/>
      </c>
    </row>
    <row r="782" spans="1:1" x14ac:dyDescent="0.2">
      <c r="A782" s="130" t="str">
        <f t="shared" si="12"/>
        <v/>
      </c>
    </row>
    <row r="783" spans="1:1" x14ac:dyDescent="0.2">
      <c r="A783" s="130" t="str">
        <f t="shared" si="12"/>
        <v/>
      </c>
    </row>
    <row r="784" spans="1:1" x14ac:dyDescent="0.2">
      <c r="A784" s="130" t="str">
        <f t="shared" ref="A784:A847" si="13">IFERROR(VALUE(LEFT(B784,4)),"")</f>
        <v/>
      </c>
    </row>
    <row r="785" spans="1:1" x14ac:dyDescent="0.2">
      <c r="A785" s="130" t="str">
        <f t="shared" si="13"/>
        <v/>
      </c>
    </row>
    <row r="786" spans="1:1" x14ac:dyDescent="0.2">
      <c r="A786" s="130" t="str">
        <f t="shared" si="13"/>
        <v/>
      </c>
    </row>
    <row r="787" spans="1:1" x14ac:dyDescent="0.2">
      <c r="A787" s="130" t="str">
        <f t="shared" si="13"/>
        <v/>
      </c>
    </row>
    <row r="788" spans="1:1" x14ac:dyDescent="0.2">
      <c r="A788" s="130" t="str">
        <f t="shared" si="13"/>
        <v/>
      </c>
    </row>
    <row r="789" spans="1:1" x14ac:dyDescent="0.2">
      <c r="A789" s="130" t="str">
        <f t="shared" si="13"/>
        <v/>
      </c>
    </row>
    <row r="790" spans="1:1" x14ac:dyDescent="0.2">
      <c r="A790" s="130" t="str">
        <f t="shared" si="13"/>
        <v/>
      </c>
    </row>
    <row r="791" spans="1:1" x14ac:dyDescent="0.2">
      <c r="A791" s="130" t="str">
        <f t="shared" si="13"/>
        <v/>
      </c>
    </row>
    <row r="792" spans="1:1" x14ac:dyDescent="0.2">
      <c r="A792" s="130" t="str">
        <f t="shared" si="13"/>
        <v/>
      </c>
    </row>
    <row r="793" spans="1:1" x14ac:dyDescent="0.2">
      <c r="A793" s="130" t="str">
        <f t="shared" si="13"/>
        <v/>
      </c>
    </row>
    <row r="794" spans="1:1" x14ac:dyDescent="0.2">
      <c r="A794" s="130" t="str">
        <f t="shared" si="13"/>
        <v/>
      </c>
    </row>
    <row r="795" spans="1:1" x14ac:dyDescent="0.2">
      <c r="A795" s="130" t="str">
        <f t="shared" si="13"/>
        <v/>
      </c>
    </row>
    <row r="796" spans="1:1" x14ac:dyDescent="0.2">
      <c r="A796" s="130" t="str">
        <f t="shared" si="13"/>
        <v/>
      </c>
    </row>
    <row r="797" spans="1:1" x14ac:dyDescent="0.2">
      <c r="A797" s="130" t="str">
        <f t="shared" si="13"/>
        <v/>
      </c>
    </row>
    <row r="798" spans="1:1" x14ac:dyDescent="0.2">
      <c r="A798" s="130" t="str">
        <f t="shared" si="13"/>
        <v/>
      </c>
    </row>
    <row r="799" spans="1:1" x14ac:dyDescent="0.2">
      <c r="A799" s="130" t="str">
        <f t="shared" si="13"/>
        <v/>
      </c>
    </row>
    <row r="800" spans="1:1" x14ac:dyDescent="0.2">
      <c r="A800" s="130" t="str">
        <f t="shared" si="13"/>
        <v/>
      </c>
    </row>
    <row r="801" spans="1:1" x14ac:dyDescent="0.2">
      <c r="A801" s="130" t="str">
        <f t="shared" si="13"/>
        <v/>
      </c>
    </row>
    <row r="802" spans="1:1" x14ac:dyDescent="0.2">
      <c r="A802" s="130" t="str">
        <f t="shared" si="13"/>
        <v/>
      </c>
    </row>
    <row r="803" spans="1:1" x14ac:dyDescent="0.2">
      <c r="A803" s="130" t="str">
        <f t="shared" si="13"/>
        <v/>
      </c>
    </row>
    <row r="804" spans="1:1" x14ac:dyDescent="0.2">
      <c r="A804" s="130" t="str">
        <f t="shared" si="13"/>
        <v/>
      </c>
    </row>
    <row r="805" spans="1:1" x14ac:dyDescent="0.2">
      <c r="A805" s="130" t="str">
        <f t="shared" si="13"/>
        <v/>
      </c>
    </row>
    <row r="806" spans="1:1" x14ac:dyDescent="0.2">
      <c r="A806" s="130" t="str">
        <f t="shared" si="13"/>
        <v/>
      </c>
    </row>
    <row r="807" spans="1:1" x14ac:dyDescent="0.2">
      <c r="A807" s="130" t="str">
        <f t="shared" si="13"/>
        <v/>
      </c>
    </row>
    <row r="808" spans="1:1" x14ac:dyDescent="0.2">
      <c r="A808" s="130" t="str">
        <f t="shared" si="13"/>
        <v/>
      </c>
    </row>
    <row r="809" spans="1:1" x14ac:dyDescent="0.2">
      <c r="A809" s="130" t="str">
        <f t="shared" si="13"/>
        <v/>
      </c>
    </row>
    <row r="810" spans="1:1" x14ac:dyDescent="0.2">
      <c r="A810" s="130" t="str">
        <f t="shared" si="13"/>
        <v/>
      </c>
    </row>
    <row r="811" spans="1:1" x14ac:dyDescent="0.2">
      <c r="A811" s="130" t="str">
        <f t="shared" si="13"/>
        <v/>
      </c>
    </row>
    <row r="812" spans="1:1" x14ac:dyDescent="0.2">
      <c r="A812" s="130" t="str">
        <f t="shared" si="13"/>
        <v/>
      </c>
    </row>
    <row r="813" spans="1:1" x14ac:dyDescent="0.2">
      <c r="A813" s="130" t="str">
        <f t="shared" si="13"/>
        <v/>
      </c>
    </row>
    <row r="814" spans="1:1" x14ac:dyDescent="0.2">
      <c r="A814" s="130" t="str">
        <f t="shared" si="13"/>
        <v/>
      </c>
    </row>
    <row r="815" spans="1:1" x14ac:dyDescent="0.2">
      <c r="A815" s="130" t="str">
        <f t="shared" si="13"/>
        <v/>
      </c>
    </row>
    <row r="816" spans="1:1" x14ac:dyDescent="0.2">
      <c r="A816" s="130" t="str">
        <f t="shared" si="13"/>
        <v/>
      </c>
    </row>
    <row r="817" spans="1:1" x14ac:dyDescent="0.2">
      <c r="A817" s="130" t="str">
        <f t="shared" si="13"/>
        <v/>
      </c>
    </row>
    <row r="818" spans="1:1" x14ac:dyDescent="0.2">
      <c r="A818" s="130" t="str">
        <f t="shared" si="13"/>
        <v/>
      </c>
    </row>
    <row r="819" spans="1:1" x14ac:dyDescent="0.2">
      <c r="A819" s="130" t="str">
        <f t="shared" si="13"/>
        <v/>
      </c>
    </row>
    <row r="820" spans="1:1" x14ac:dyDescent="0.2">
      <c r="A820" s="130" t="str">
        <f t="shared" si="13"/>
        <v/>
      </c>
    </row>
    <row r="821" spans="1:1" x14ac:dyDescent="0.2">
      <c r="A821" s="130" t="str">
        <f t="shared" si="13"/>
        <v/>
      </c>
    </row>
    <row r="822" spans="1:1" x14ac:dyDescent="0.2">
      <c r="A822" s="130" t="str">
        <f t="shared" si="13"/>
        <v/>
      </c>
    </row>
    <row r="823" spans="1:1" x14ac:dyDescent="0.2">
      <c r="A823" s="130" t="str">
        <f t="shared" si="13"/>
        <v/>
      </c>
    </row>
    <row r="824" spans="1:1" x14ac:dyDescent="0.2">
      <c r="A824" s="130" t="str">
        <f t="shared" si="13"/>
        <v/>
      </c>
    </row>
    <row r="825" spans="1:1" x14ac:dyDescent="0.2">
      <c r="A825" s="130" t="str">
        <f t="shared" si="13"/>
        <v/>
      </c>
    </row>
    <row r="826" spans="1:1" x14ac:dyDescent="0.2">
      <c r="A826" s="130" t="str">
        <f t="shared" si="13"/>
        <v/>
      </c>
    </row>
    <row r="827" spans="1:1" x14ac:dyDescent="0.2">
      <c r="A827" s="130" t="str">
        <f t="shared" si="13"/>
        <v/>
      </c>
    </row>
    <row r="828" spans="1:1" x14ac:dyDescent="0.2">
      <c r="A828" s="130" t="str">
        <f t="shared" si="13"/>
        <v/>
      </c>
    </row>
    <row r="829" spans="1:1" x14ac:dyDescent="0.2">
      <c r="A829" s="130" t="str">
        <f t="shared" si="13"/>
        <v/>
      </c>
    </row>
    <row r="830" spans="1:1" x14ac:dyDescent="0.2">
      <c r="A830" s="130" t="str">
        <f t="shared" si="13"/>
        <v/>
      </c>
    </row>
    <row r="831" spans="1:1" x14ac:dyDescent="0.2">
      <c r="A831" s="130" t="str">
        <f t="shared" si="13"/>
        <v/>
      </c>
    </row>
    <row r="832" spans="1:1" x14ac:dyDescent="0.2">
      <c r="A832" s="130" t="str">
        <f t="shared" si="13"/>
        <v/>
      </c>
    </row>
    <row r="833" spans="1:1" x14ac:dyDescent="0.2">
      <c r="A833" s="130" t="str">
        <f t="shared" si="13"/>
        <v/>
      </c>
    </row>
    <row r="834" spans="1:1" x14ac:dyDescent="0.2">
      <c r="A834" s="130" t="str">
        <f t="shared" si="13"/>
        <v/>
      </c>
    </row>
    <row r="835" spans="1:1" x14ac:dyDescent="0.2">
      <c r="A835" s="130" t="str">
        <f t="shared" si="13"/>
        <v/>
      </c>
    </row>
    <row r="836" spans="1:1" x14ac:dyDescent="0.2">
      <c r="A836" s="130" t="str">
        <f t="shared" si="13"/>
        <v/>
      </c>
    </row>
    <row r="837" spans="1:1" x14ac:dyDescent="0.2">
      <c r="A837" s="130" t="str">
        <f t="shared" si="13"/>
        <v/>
      </c>
    </row>
    <row r="838" spans="1:1" x14ac:dyDescent="0.2">
      <c r="A838" s="130" t="str">
        <f t="shared" si="13"/>
        <v/>
      </c>
    </row>
    <row r="839" spans="1:1" x14ac:dyDescent="0.2">
      <c r="A839" s="130" t="str">
        <f t="shared" si="13"/>
        <v/>
      </c>
    </row>
    <row r="840" spans="1:1" x14ac:dyDescent="0.2">
      <c r="A840" s="130" t="str">
        <f t="shared" si="13"/>
        <v/>
      </c>
    </row>
    <row r="841" spans="1:1" x14ac:dyDescent="0.2">
      <c r="A841" s="130" t="str">
        <f t="shared" si="13"/>
        <v/>
      </c>
    </row>
    <row r="842" spans="1:1" x14ac:dyDescent="0.2">
      <c r="A842" s="130" t="str">
        <f t="shared" si="13"/>
        <v/>
      </c>
    </row>
    <row r="843" spans="1:1" x14ac:dyDescent="0.2">
      <c r="A843" s="130" t="str">
        <f t="shared" si="13"/>
        <v/>
      </c>
    </row>
    <row r="844" spans="1:1" x14ac:dyDescent="0.2">
      <c r="A844" s="130" t="str">
        <f t="shared" si="13"/>
        <v/>
      </c>
    </row>
    <row r="845" spans="1:1" x14ac:dyDescent="0.2">
      <c r="A845" s="130" t="str">
        <f t="shared" si="13"/>
        <v/>
      </c>
    </row>
    <row r="846" spans="1:1" x14ac:dyDescent="0.2">
      <c r="A846" s="130" t="str">
        <f t="shared" si="13"/>
        <v/>
      </c>
    </row>
    <row r="847" spans="1:1" x14ac:dyDescent="0.2">
      <c r="A847" s="130" t="str">
        <f t="shared" si="13"/>
        <v/>
      </c>
    </row>
    <row r="848" spans="1:1" x14ac:dyDescent="0.2">
      <c r="A848" s="130" t="str">
        <f t="shared" ref="A848:A911" si="14">IFERROR(VALUE(LEFT(B848,4)),"")</f>
        <v/>
      </c>
    </row>
    <row r="849" spans="1:1" x14ac:dyDescent="0.2">
      <c r="A849" s="130" t="str">
        <f t="shared" si="14"/>
        <v/>
      </c>
    </row>
    <row r="850" spans="1:1" x14ac:dyDescent="0.2">
      <c r="A850" s="130" t="str">
        <f t="shared" si="14"/>
        <v/>
      </c>
    </row>
    <row r="851" spans="1:1" x14ac:dyDescent="0.2">
      <c r="A851" s="130" t="str">
        <f t="shared" si="14"/>
        <v/>
      </c>
    </row>
    <row r="852" spans="1:1" x14ac:dyDescent="0.2">
      <c r="A852" s="130" t="str">
        <f t="shared" si="14"/>
        <v/>
      </c>
    </row>
    <row r="853" spans="1:1" x14ac:dyDescent="0.2">
      <c r="A853" s="130" t="str">
        <f t="shared" si="14"/>
        <v/>
      </c>
    </row>
    <row r="854" spans="1:1" x14ac:dyDescent="0.2">
      <c r="A854" s="130" t="str">
        <f t="shared" si="14"/>
        <v/>
      </c>
    </row>
    <row r="855" spans="1:1" x14ac:dyDescent="0.2">
      <c r="A855" s="130" t="str">
        <f t="shared" si="14"/>
        <v/>
      </c>
    </row>
    <row r="856" spans="1:1" x14ac:dyDescent="0.2">
      <c r="A856" s="130" t="str">
        <f t="shared" si="14"/>
        <v/>
      </c>
    </row>
    <row r="857" spans="1:1" x14ac:dyDescent="0.2">
      <c r="A857" s="130" t="str">
        <f t="shared" si="14"/>
        <v/>
      </c>
    </row>
    <row r="858" spans="1:1" x14ac:dyDescent="0.2">
      <c r="A858" s="130" t="str">
        <f t="shared" si="14"/>
        <v/>
      </c>
    </row>
    <row r="859" spans="1:1" x14ac:dyDescent="0.2">
      <c r="A859" s="130" t="str">
        <f t="shared" si="14"/>
        <v/>
      </c>
    </row>
    <row r="860" spans="1:1" x14ac:dyDescent="0.2">
      <c r="A860" s="130" t="str">
        <f t="shared" si="14"/>
        <v/>
      </c>
    </row>
    <row r="861" spans="1:1" x14ac:dyDescent="0.2">
      <c r="A861" s="130" t="str">
        <f t="shared" si="14"/>
        <v/>
      </c>
    </row>
    <row r="862" spans="1:1" x14ac:dyDescent="0.2">
      <c r="A862" s="130" t="str">
        <f t="shared" si="14"/>
        <v/>
      </c>
    </row>
    <row r="863" spans="1:1" x14ac:dyDescent="0.2">
      <c r="A863" s="130" t="str">
        <f t="shared" si="14"/>
        <v/>
      </c>
    </row>
    <row r="864" spans="1:1" x14ac:dyDescent="0.2">
      <c r="A864" s="130" t="str">
        <f t="shared" si="14"/>
        <v/>
      </c>
    </row>
    <row r="865" spans="1:1" x14ac:dyDescent="0.2">
      <c r="A865" s="130" t="str">
        <f t="shared" si="14"/>
        <v/>
      </c>
    </row>
    <row r="866" spans="1:1" x14ac:dyDescent="0.2">
      <c r="A866" s="130" t="str">
        <f t="shared" si="14"/>
        <v/>
      </c>
    </row>
    <row r="867" spans="1:1" x14ac:dyDescent="0.2">
      <c r="A867" s="130" t="str">
        <f t="shared" si="14"/>
        <v/>
      </c>
    </row>
    <row r="868" spans="1:1" x14ac:dyDescent="0.2">
      <c r="A868" s="130" t="str">
        <f t="shared" si="14"/>
        <v/>
      </c>
    </row>
    <row r="869" spans="1:1" x14ac:dyDescent="0.2">
      <c r="A869" s="130" t="str">
        <f t="shared" si="14"/>
        <v/>
      </c>
    </row>
    <row r="870" spans="1:1" x14ac:dyDescent="0.2">
      <c r="A870" s="130" t="str">
        <f t="shared" si="14"/>
        <v/>
      </c>
    </row>
    <row r="871" spans="1:1" x14ac:dyDescent="0.2">
      <c r="A871" s="130" t="str">
        <f t="shared" si="14"/>
        <v/>
      </c>
    </row>
    <row r="872" spans="1:1" x14ac:dyDescent="0.2">
      <c r="A872" s="130" t="str">
        <f t="shared" si="14"/>
        <v/>
      </c>
    </row>
    <row r="873" spans="1:1" x14ac:dyDescent="0.2">
      <c r="A873" s="130" t="str">
        <f t="shared" si="14"/>
        <v/>
      </c>
    </row>
    <row r="874" spans="1:1" x14ac:dyDescent="0.2">
      <c r="A874" s="130" t="str">
        <f t="shared" si="14"/>
        <v/>
      </c>
    </row>
    <row r="875" spans="1:1" x14ac:dyDescent="0.2">
      <c r="A875" s="130" t="str">
        <f t="shared" si="14"/>
        <v/>
      </c>
    </row>
    <row r="876" spans="1:1" x14ac:dyDescent="0.2">
      <c r="A876" s="130" t="str">
        <f t="shared" si="14"/>
        <v/>
      </c>
    </row>
    <row r="877" spans="1:1" x14ac:dyDescent="0.2">
      <c r="A877" s="130" t="str">
        <f t="shared" si="14"/>
        <v/>
      </c>
    </row>
    <row r="878" spans="1:1" x14ac:dyDescent="0.2">
      <c r="A878" s="130" t="str">
        <f t="shared" si="14"/>
        <v/>
      </c>
    </row>
    <row r="879" spans="1:1" x14ac:dyDescent="0.2">
      <c r="A879" s="130" t="str">
        <f t="shared" si="14"/>
        <v/>
      </c>
    </row>
    <row r="880" spans="1:1" x14ac:dyDescent="0.2">
      <c r="A880" s="130" t="str">
        <f t="shared" si="14"/>
        <v/>
      </c>
    </row>
    <row r="881" spans="1:1" x14ac:dyDescent="0.2">
      <c r="A881" s="130" t="str">
        <f t="shared" si="14"/>
        <v/>
      </c>
    </row>
    <row r="882" spans="1:1" x14ac:dyDescent="0.2">
      <c r="A882" s="130" t="str">
        <f t="shared" si="14"/>
        <v/>
      </c>
    </row>
    <row r="883" spans="1:1" x14ac:dyDescent="0.2">
      <c r="A883" s="130" t="str">
        <f t="shared" si="14"/>
        <v/>
      </c>
    </row>
    <row r="884" spans="1:1" x14ac:dyDescent="0.2">
      <c r="A884" s="130" t="str">
        <f t="shared" si="14"/>
        <v/>
      </c>
    </row>
    <row r="885" spans="1:1" x14ac:dyDescent="0.2">
      <c r="A885" s="130" t="str">
        <f t="shared" si="14"/>
        <v/>
      </c>
    </row>
    <row r="886" spans="1:1" x14ac:dyDescent="0.2">
      <c r="A886" s="130" t="str">
        <f t="shared" si="14"/>
        <v/>
      </c>
    </row>
    <row r="887" spans="1:1" x14ac:dyDescent="0.2">
      <c r="A887" s="130" t="str">
        <f t="shared" si="14"/>
        <v/>
      </c>
    </row>
    <row r="888" spans="1:1" x14ac:dyDescent="0.2">
      <c r="A888" s="130" t="str">
        <f t="shared" si="14"/>
        <v/>
      </c>
    </row>
    <row r="889" spans="1:1" x14ac:dyDescent="0.2">
      <c r="A889" s="130" t="str">
        <f t="shared" si="14"/>
        <v/>
      </c>
    </row>
    <row r="890" spans="1:1" x14ac:dyDescent="0.2">
      <c r="A890" s="130" t="str">
        <f t="shared" si="14"/>
        <v/>
      </c>
    </row>
    <row r="891" spans="1:1" x14ac:dyDescent="0.2">
      <c r="A891" s="130" t="str">
        <f t="shared" si="14"/>
        <v/>
      </c>
    </row>
    <row r="892" spans="1:1" x14ac:dyDescent="0.2">
      <c r="A892" s="130" t="str">
        <f t="shared" si="14"/>
        <v/>
      </c>
    </row>
    <row r="893" spans="1:1" x14ac:dyDescent="0.2">
      <c r="A893" s="130" t="str">
        <f t="shared" si="14"/>
        <v/>
      </c>
    </row>
    <row r="894" spans="1:1" x14ac:dyDescent="0.2">
      <c r="A894" s="130" t="str">
        <f t="shared" si="14"/>
        <v/>
      </c>
    </row>
    <row r="895" spans="1:1" x14ac:dyDescent="0.2">
      <c r="A895" s="130" t="str">
        <f t="shared" si="14"/>
        <v/>
      </c>
    </row>
    <row r="896" spans="1:1" x14ac:dyDescent="0.2">
      <c r="A896" s="130" t="str">
        <f t="shared" si="14"/>
        <v/>
      </c>
    </row>
    <row r="897" spans="1:1" x14ac:dyDescent="0.2">
      <c r="A897" s="130" t="str">
        <f t="shared" si="14"/>
        <v/>
      </c>
    </row>
    <row r="898" spans="1:1" x14ac:dyDescent="0.2">
      <c r="A898" s="130" t="str">
        <f t="shared" si="14"/>
        <v/>
      </c>
    </row>
    <row r="899" spans="1:1" x14ac:dyDescent="0.2">
      <c r="A899" s="130" t="str">
        <f t="shared" si="14"/>
        <v/>
      </c>
    </row>
    <row r="900" spans="1:1" x14ac:dyDescent="0.2">
      <c r="A900" s="130" t="str">
        <f t="shared" si="14"/>
        <v/>
      </c>
    </row>
    <row r="901" spans="1:1" x14ac:dyDescent="0.2">
      <c r="A901" s="130" t="str">
        <f t="shared" si="14"/>
        <v/>
      </c>
    </row>
    <row r="902" spans="1:1" x14ac:dyDescent="0.2">
      <c r="A902" s="130" t="str">
        <f t="shared" si="14"/>
        <v/>
      </c>
    </row>
    <row r="903" spans="1:1" x14ac:dyDescent="0.2">
      <c r="A903" s="130" t="str">
        <f t="shared" si="14"/>
        <v/>
      </c>
    </row>
    <row r="904" spans="1:1" x14ac:dyDescent="0.2">
      <c r="A904" s="130" t="str">
        <f t="shared" si="14"/>
        <v/>
      </c>
    </row>
    <row r="905" spans="1:1" x14ac:dyDescent="0.2">
      <c r="A905" s="130" t="str">
        <f t="shared" si="14"/>
        <v/>
      </c>
    </row>
    <row r="906" spans="1:1" x14ac:dyDescent="0.2">
      <c r="A906" s="130" t="str">
        <f t="shared" si="14"/>
        <v/>
      </c>
    </row>
    <row r="907" spans="1:1" x14ac:dyDescent="0.2">
      <c r="A907" s="130" t="str">
        <f t="shared" si="14"/>
        <v/>
      </c>
    </row>
    <row r="908" spans="1:1" x14ac:dyDescent="0.2">
      <c r="A908" s="130" t="str">
        <f t="shared" si="14"/>
        <v/>
      </c>
    </row>
    <row r="909" spans="1:1" x14ac:dyDescent="0.2">
      <c r="A909" s="130" t="str">
        <f t="shared" si="14"/>
        <v/>
      </c>
    </row>
    <row r="910" spans="1:1" x14ac:dyDescent="0.2">
      <c r="A910" s="130" t="str">
        <f t="shared" si="14"/>
        <v/>
      </c>
    </row>
    <row r="911" spans="1:1" x14ac:dyDescent="0.2">
      <c r="A911" s="130" t="str">
        <f t="shared" si="14"/>
        <v/>
      </c>
    </row>
    <row r="912" spans="1:1" x14ac:dyDescent="0.2">
      <c r="A912" s="130" t="str">
        <f t="shared" ref="A912:A975" si="15">IFERROR(VALUE(LEFT(B912,4)),"")</f>
        <v/>
      </c>
    </row>
    <row r="913" spans="1:1" x14ac:dyDescent="0.2">
      <c r="A913" s="130" t="str">
        <f t="shared" si="15"/>
        <v/>
      </c>
    </row>
    <row r="914" spans="1:1" x14ac:dyDescent="0.2">
      <c r="A914" s="130" t="str">
        <f t="shared" si="15"/>
        <v/>
      </c>
    </row>
    <row r="915" spans="1:1" x14ac:dyDescent="0.2">
      <c r="A915" s="130" t="str">
        <f t="shared" si="15"/>
        <v/>
      </c>
    </row>
    <row r="916" spans="1:1" x14ac:dyDescent="0.2">
      <c r="A916" s="130" t="str">
        <f t="shared" si="15"/>
        <v/>
      </c>
    </row>
    <row r="917" spans="1:1" x14ac:dyDescent="0.2">
      <c r="A917" s="130" t="str">
        <f t="shared" si="15"/>
        <v/>
      </c>
    </row>
    <row r="918" spans="1:1" x14ac:dyDescent="0.2">
      <c r="A918" s="130" t="str">
        <f t="shared" si="15"/>
        <v/>
      </c>
    </row>
    <row r="919" spans="1:1" x14ac:dyDescent="0.2">
      <c r="A919" s="130" t="str">
        <f t="shared" si="15"/>
        <v/>
      </c>
    </row>
    <row r="920" spans="1:1" x14ac:dyDescent="0.2">
      <c r="A920" s="130" t="str">
        <f t="shared" si="15"/>
        <v/>
      </c>
    </row>
    <row r="921" spans="1:1" x14ac:dyDescent="0.2">
      <c r="A921" s="130" t="str">
        <f t="shared" si="15"/>
        <v/>
      </c>
    </row>
    <row r="922" spans="1:1" x14ac:dyDescent="0.2">
      <c r="A922" s="130" t="str">
        <f t="shared" si="15"/>
        <v/>
      </c>
    </row>
    <row r="923" spans="1:1" x14ac:dyDescent="0.2">
      <c r="A923" s="130" t="str">
        <f t="shared" si="15"/>
        <v/>
      </c>
    </row>
    <row r="924" spans="1:1" x14ac:dyDescent="0.2">
      <c r="A924" s="130" t="str">
        <f t="shared" si="15"/>
        <v/>
      </c>
    </row>
    <row r="925" spans="1:1" x14ac:dyDescent="0.2">
      <c r="A925" s="130" t="str">
        <f t="shared" si="15"/>
        <v/>
      </c>
    </row>
    <row r="926" spans="1:1" x14ac:dyDescent="0.2">
      <c r="A926" s="130" t="str">
        <f t="shared" si="15"/>
        <v/>
      </c>
    </row>
    <row r="927" spans="1:1" x14ac:dyDescent="0.2">
      <c r="A927" s="130" t="str">
        <f t="shared" si="15"/>
        <v/>
      </c>
    </row>
    <row r="928" spans="1:1" x14ac:dyDescent="0.2">
      <c r="A928" s="130" t="str">
        <f t="shared" si="15"/>
        <v/>
      </c>
    </row>
    <row r="929" spans="1:1" x14ac:dyDescent="0.2">
      <c r="A929" s="130" t="str">
        <f t="shared" si="15"/>
        <v/>
      </c>
    </row>
    <row r="930" spans="1:1" x14ac:dyDescent="0.2">
      <c r="A930" s="130" t="str">
        <f t="shared" si="15"/>
        <v/>
      </c>
    </row>
    <row r="931" spans="1:1" x14ac:dyDescent="0.2">
      <c r="A931" s="130" t="str">
        <f t="shared" si="15"/>
        <v/>
      </c>
    </row>
    <row r="932" spans="1:1" x14ac:dyDescent="0.2">
      <c r="A932" s="130" t="str">
        <f t="shared" si="15"/>
        <v/>
      </c>
    </row>
    <row r="933" spans="1:1" x14ac:dyDescent="0.2">
      <c r="A933" s="130" t="str">
        <f t="shared" si="15"/>
        <v/>
      </c>
    </row>
    <row r="934" spans="1:1" x14ac:dyDescent="0.2">
      <c r="A934" s="130" t="str">
        <f t="shared" si="15"/>
        <v/>
      </c>
    </row>
    <row r="935" spans="1:1" x14ac:dyDescent="0.2">
      <c r="A935" s="130" t="str">
        <f t="shared" si="15"/>
        <v/>
      </c>
    </row>
    <row r="936" spans="1:1" x14ac:dyDescent="0.2">
      <c r="A936" s="130" t="str">
        <f t="shared" si="15"/>
        <v/>
      </c>
    </row>
    <row r="937" spans="1:1" x14ac:dyDescent="0.2">
      <c r="A937" s="130" t="str">
        <f t="shared" si="15"/>
        <v/>
      </c>
    </row>
    <row r="938" spans="1:1" x14ac:dyDescent="0.2">
      <c r="A938" s="130" t="str">
        <f t="shared" si="15"/>
        <v/>
      </c>
    </row>
    <row r="939" spans="1:1" x14ac:dyDescent="0.2">
      <c r="A939" s="130" t="str">
        <f t="shared" si="15"/>
        <v/>
      </c>
    </row>
    <row r="940" spans="1:1" x14ac:dyDescent="0.2">
      <c r="A940" s="130" t="str">
        <f t="shared" si="15"/>
        <v/>
      </c>
    </row>
    <row r="941" spans="1:1" x14ac:dyDescent="0.2">
      <c r="A941" s="130" t="str">
        <f t="shared" si="15"/>
        <v/>
      </c>
    </row>
    <row r="942" spans="1:1" x14ac:dyDescent="0.2">
      <c r="A942" s="130" t="str">
        <f t="shared" si="15"/>
        <v/>
      </c>
    </row>
    <row r="943" spans="1:1" x14ac:dyDescent="0.2">
      <c r="A943" s="130" t="str">
        <f t="shared" si="15"/>
        <v/>
      </c>
    </row>
    <row r="944" spans="1:1" x14ac:dyDescent="0.2">
      <c r="A944" s="130" t="str">
        <f t="shared" si="15"/>
        <v/>
      </c>
    </row>
    <row r="945" spans="1:1" x14ac:dyDescent="0.2">
      <c r="A945" s="130" t="str">
        <f t="shared" si="15"/>
        <v/>
      </c>
    </row>
    <row r="946" spans="1:1" x14ac:dyDescent="0.2">
      <c r="A946" s="130" t="str">
        <f t="shared" si="15"/>
        <v/>
      </c>
    </row>
    <row r="947" spans="1:1" x14ac:dyDescent="0.2">
      <c r="A947" s="130" t="str">
        <f t="shared" si="15"/>
        <v/>
      </c>
    </row>
    <row r="948" spans="1:1" x14ac:dyDescent="0.2">
      <c r="A948" s="130" t="str">
        <f t="shared" si="15"/>
        <v/>
      </c>
    </row>
    <row r="949" spans="1:1" x14ac:dyDescent="0.2">
      <c r="A949" s="130" t="str">
        <f t="shared" si="15"/>
        <v/>
      </c>
    </row>
    <row r="950" spans="1:1" x14ac:dyDescent="0.2">
      <c r="A950" s="130" t="str">
        <f t="shared" si="15"/>
        <v/>
      </c>
    </row>
    <row r="951" spans="1:1" x14ac:dyDescent="0.2">
      <c r="A951" s="130" t="str">
        <f t="shared" si="15"/>
        <v/>
      </c>
    </row>
    <row r="952" spans="1:1" x14ac:dyDescent="0.2">
      <c r="A952" s="130" t="str">
        <f t="shared" si="15"/>
        <v/>
      </c>
    </row>
    <row r="953" spans="1:1" x14ac:dyDescent="0.2">
      <c r="A953" s="130" t="str">
        <f t="shared" si="15"/>
        <v/>
      </c>
    </row>
    <row r="954" spans="1:1" x14ac:dyDescent="0.2">
      <c r="A954" s="130" t="str">
        <f t="shared" si="15"/>
        <v/>
      </c>
    </row>
    <row r="955" spans="1:1" x14ac:dyDescent="0.2">
      <c r="A955" s="130" t="str">
        <f t="shared" si="15"/>
        <v/>
      </c>
    </row>
    <row r="956" spans="1:1" x14ac:dyDescent="0.2">
      <c r="A956" s="130" t="str">
        <f t="shared" si="15"/>
        <v/>
      </c>
    </row>
    <row r="957" spans="1:1" x14ac:dyDescent="0.2">
      <c r="A957" s="130" t="str">
        <f t="shared" si="15"/>
        <v/>
      </c>
    </row>
    <row r="958" spans="1:1" x14ac:dyDescent="0.2">
      <c r="A958" s="130" t="str">
        <f t="shared" si="15"/>
        <v/>
      </c>
    </row>
    <row r="959" spans="1:1" x14ac:dyDescent="0.2">
      <c r="A959" s="130" t="str">
        <f t="shared" si="15"/>
        <v/>
      </c>
    </row>
    <row r="960" spans="1:1" x14ac:dyDescent="0.2">
      <c r="A960" s="130" t="str">
        <f t="shared" si="15"/>
        <v/>
      </c>
    </row>
    <row r="961" spans="1:1" x14ac:dyDescent="0.2">
      <c r="A961" s="130" t="str">
        <f t="shared" si="15"/>
        <v/>
      </c>
    </row>
    <row r="962" spans="1:1" x14ac:dyDescent="0.2">
      <c r="A962" s="130" t="str">
        <f t="shared" si="15"/>
        <v/>
      </c>
    </row>
    <row r="963" spans="1:1" x14ac:dyDescent="0.2">
      <c r="A963" s="130" t="str">
        <f t="shared" si="15"/>
        <v/>
      </c>
    </row>
    <row r="964" spans="1:1" x14ac:dyDescent="0.2">
      <c r="A964" s="130" t="str">
        <f t="shared" si="15"/>
        <v/>
      </c>
    </row>
    <row r="965" spans="1:1" x14ac:dyDescent="0.2">
      <c r="A965" s="130" t="str">
        <f t="shared" si="15"/>
        <v/>
      </c>
    </row>
    <row r="966" spans="1:1" x14ac:dyDescent="0.2">
      <c r="A966" s="130" t="str">
        <f t="shared" si="15"/>
        <v/>
      </c>
    </row>
    <row r="967" spans="1:1" x14ac:dyDescent="0.2">
      <c r="A967" s="130" t="str">
        <f t="shared" si="15"/>
        <v/>
      </c>
    </row>
    <row r="968" spans="1:1" x14ac:dyDescent="0.2">
      <c r="A968" s="130" t="str">
        <f t="shared" si="15"/>
        <v/>
      </c>
    </row>
    <row r="969" spans="1:1" x14ac:dyDescent="0.2">
      <c r="A969" s="130" t="str">
        <f t="shared" si="15"/>
        <v/>
      </c>
    </row>
    <row r="970" spans="1:1" x14ac:dyDescent="0.2">
      <c r="A970" s="130" t="str">
        <f t="shared" si="15"/>
        <v/>
      </c>
    </row>
    <row r="971" spans="1:1" x14ac:dyDescent="0.2">
      <c r="A971" s="130" t="str">
        <f t="shared" si="15"/>
        <v/>
      </c>
    </row>
    <row r="972" spans="1:1" x14ac:dyDescent="0.2">
      <c r="A972" s="130" t="str">
        <f t="shared" si="15"/>
        <v/>
      </c>
    </row>
    <row r="973" spans="1:1" x14ac:dyDescent="0.2">
      <c r="A973" s="130" t="str">
        <f t="shared" si="15"/>
        <v/>
      </c>
    </row>
    <row r="974" spans="1:1" x14ac:dyDescent="0.2">
      <c r="A974" s="130" t="str">
        <f t="shared" si="15"/>
        <v/>
      </c>
    </row>
    <row r="975" spans="1:1" x14ac:dyDescent="0.2">
      <c r="A975" s="130" t="str">
        <f t="shared" si="15"/>
        <v/>
      </c>
    </row>
    <row r="976" spans="1:1" x14ac:dyDescent="0.2">
      <c r="A976" s="130" t="str">
        <f t="shared" ref="A976:A1000" si="16">IFERROR(VALUE(LEFT(B976,4)),"")</f>
        <v/>
      </c>
    </row>
    <row r="977" spans="1:1" x14ac:dyDescent="0.2">
      <c r="A977" s="130" t="str">
        <f t="shared" si="16"/>
        <v/>
      </c>
    </row>
    <row r="978" spans="1:1" x14ac:dyDescent="0.2">
      <c r="A978" s="130" t="str">
        <f t="shared" si="16"/>
        <v/>
      </c>
    </row>
    <row r="979" spans="1:1" x14ac:dyDescent="0.2">
      <c r="A979" s="130" t="str">
        <f t="shared" si="16"/>
        <v/>
      </c>
    </row>
    <row r="980" spans="1:1" x14ac:dyDescent="0.2">
      <c r="A980" s="130" t="str">
        <f t="shared" si="16"/>
        <v/>
      </c>
    </row>
    <row r="981" spans="1:1" x14ac:dyDescent="0.2">
      <c r="A981" s="130" t="str">
        <f t="shared" si="16"/>
        <v/>
      </c>
    </row>
    <row r="982" spans="1:1" x14ac:dyDescent="0.2">
      <c r="A982" s="130" t="str">
        <f t="shared" si="16"/>
        <v/>
      </c>
    </row>
    <row r="983" spans="1:1" x14ac:dyDescent="0.2">
      <c r="A983" s="130" t="str">
        <f t="shared" si="16"/>
        <v/>
      </c>
    </row>
    <row r="984" spans="1:1" x14ac:dyDescent="0.2">
      <c r="A984" s="130" t="str">
        <f t="shared" si="16"/>
        <v/>
      </c>
    </row>
    <row r="985" spans="1:1" x14ac:dyDescent="0.2">
      <c r="A985" s="130" t="str">
        <f t="shared" si="16"/>
        <v/>
      </c>
    </row>
    <row r="986" spans="1:1" x14ac:dyDescent="0.2">
      <c r="A986" s="130" t="str">
        <f t="shared" si="16"/>
        <v/>
      </c>
    </row>
    <row r="987" spans="1:1" x14ac:dyDescent="0.2">
      <c r="A987" s="130" t="str">
        <f t="shared" si="16"/>
        <v/>
      </c>
    </row>
    <row r="988" spans="1:1" x14ac:dyDescent="0.2">
      <c r="A988" s="130" t="str">
        <f t="shared" si="16"/>
        <v/>
      </c>
    </row>
    <row r="989" spans="1:1" x14ac:dyDescent="0.2">
      <c r="A989" s="130" t="str">
        <f t="shared" si="16"/>
        <v/>
      </c>
    </row>
    <row r="990" spans="1:1" x14ac:dyDescent="0.2">
      <c r="A990" s="130" t="str">
        <f t="shared" si="16"/>
        <v/>
      </c>
    </row>
    <row r="991" spans="1:1" x14ac:dyDescent="0.2">
      <c r="A991" s="130" t="str">
        <f t="shared" si="16"/>
        <v/>
      </c>
    </row>
    <row r="992" spans="1:1" x14ac:dyDescent="0.2">
      <c r="A992" s="130" t="str">
        <f t="shared" si="16"/>
        <v/>
      </c>
    </row>
    <row r="993" spans="1:1" x14ac:dyDescent="0.2">
      <c r="A993" s="130" t="str">
        <f t="shared" si="16"/>
        <v/>
      </c>
    </row>
    <row r="994" spans="1:1" x14ac:dyDescent="0.2">
      <c r="A994" s="130" t="str">
        <f t="shared" si="16"/>
        <v/>
      </c>
    </row>
    <row r="995" spans="1:1" x14ac:dyDescent="0.2">
      <c r="A995" s="130" t="str">
        <f t="shared" si="16"/>
        <v/>
      </c>
    </row>
    <row r="996" spans="1:1" x14ac:dyDescent="0.2">
      <c r="A996" s="130" t="str">
        <f t="shared" si="16"/>
        <v/>
      </c>
    </row>
    <row r="997" spans="1:1" x14ac:dyDescent="0.2">
      <c r="A997" s="130" t="str">
        <f t="shared" si="16"/>
        <v/>
      </c>
    </row>
    <row r="998" spans="1:1" x14ac:dyDescent="0.2">
      <c r="A998" s="130" t="str">
        <f t="shared" si="16"/>
        <v/>
      </c>
    </row>
    <row r="999" spans="1:1" x14ac:dyDescent="0.2">
      <c r="A999" s="130" t="str">
        <f t="shared" si="16"/>
        <v/>
      </c>
    </row>
    <row r="1000" spans="1:1" x14ac:dyDescent="0.2">
      <c r="A1000" s="130" t="str">
        <f t="shared" si="16"/>
        <v/>
      </c>
    </row>
  </sheetData>
  <mergeCells count="18">
    <mergeCell ref="N12:O12"/>
    <mergeCell ref="R12:S12"/>
    <mergeCell ref="T12:U12"/>
    <mergeCell ref="X12:Y12"/>
    <mergeCell ref="Z12:AA12"/>
    <mergeCell ref="B10:B12"/>
    <mergeCell ref="C10:AG10"/>
    <mergeCell ref="C11:C13"/>
    <mergeCell ref="D11:I11"/>
    <mergeCell ref="J11:O11"/>
    <mergeCell ref="P11:U11"/>
    <mergeCell ref="V11:AA11"/>
    <mergeCell ref="AB11:AG11"/>
    <mergeCell ref="F12:G12"/>
    <mergeCell ref="H12:I12"/>
    <mergeCell ref="AD12:AE12"/>
    <mergeCell ref="AF12:AG12"/>
    <mergeCell ref="L12:M12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rgb="FF00B0F0"/>
  </sheetPr>
  <dimension ref="A1:GC1000"/>
  <sheetViews>
    <sheetView topLeftCell="A119" zoomScaleNormal="100" workbookViewId="0">
      <selection activeCell="F149" sqref="F149"/>
    </sheetView>
  </sheetViews>
  <sheetFormatPr defaultRowHeight="12.75" x14ac:dyDescent="0.2"/>
  <cols>
    <col min="1" max="1" width="8.85546875" style="16"/>
    <col min="2" max="2" width="40" style="138" bestFit="1" customWidth="1"/>
    <col min="3" max="33" width="8.85546875" style="138"/>
    <col min="34" max="159" width="8.85546875" style="16"/>
    <col min="160" max="160" width="40" style="16" bestFit="1" customWidth="1"/>
    <col min="161" max="415" width="8.85546875" style="16"/>
    <col min="416" max="416" width="40" style="16" bestFit="1" customWidth="1"/>
    <col min="417" max="671" width="8.85546875" style="16"/>
    <col min="672" max="672" width="40" style="16" bestFit="1" customWidth="1"/>
    <col min="673" max="927" width="8.85546875" style="16"/>
    <col min="928" max="928" width="40" style="16" bestFit="1" customWidth="1"/>
    <col min="929" max="1183" width="8.85546875" style="16"/>
    <col min="1184" max="1184" width="40" style="16" bestFit="1" customWidth="1"/>
    <col min="1185" max="1439" width="8.85546875" style="16"/>
    <col min="1440" max="1440" width="40" style="16" bestFit="1" customWidth="1"/>
    <col min="1441" max="1695" width="8.85546875" style="16"/>
    <col min="1696" max="1696" width="40" style="16" bestFit="1" customWidth="1"/>
    <col min="1697" max="1951" width="8.85546875" style="16"/>
    <col min="1952" max="1952" width="40" style="16" bestFit="1" customWidth="1"/>
    <col min="1953" max="2207" width="8.85546875" style="16"/>
    <col min="2208" max="2208" width="40" style="16" bestFit="1" customWidth="1"/>
    <col min="2209" max="2463" width="8.85546875" style="16"/>
    <col min="2464" max="2464" width="40" style="16" bestFit="1" customWidth="1"/>
    <col min="2465" max="2719" width="8.85546875" style="16"/>
    <col min="2720" max="2720" width="40" style="16" bestFit="1" customWidth="1"/>
    <col min="2721" max="2975" width="8.85546875" style="16"/>
    <col min="2976" max="2976" width="40" style="16" bestFit="1" customWidth="1"/>
    <col min="2977" max="3231" width="8.85546875" style="16"/>
    <col min="3232" max="3232" width="40" style="16" bestFit="1" customWidth="1"/>
    <col min="3233" max="3487" width="8.85546875" style="16"/>
    <col min="3488" max="3488" width="40" style="16" bestFit="1" customWidth="1"/>
    <col min="3489" max="3743" width="8.85546875" style="16"/>
    <col min="3744" max="3744" width="40" style="16" bestFit="1" customWidth="1"/>
    <col min="3745" max="3999" width="8.85546875" style="16"/>
    <col min="4000" max="4000" width="40" style="16" bestFit="1" customWidth="1"/>
    <col min="4001" max="4255" width="8.85546875" style="16"/>
    <col min="4256" max="4256" width="40" style="16" bestFit="1" customWidth="1"/>
    <col min="4257" max="4511" width="8.85546875" style="16"/>
    <col min="4512" max="4512" width="40" style="16" bestFit="1" customWidth="1"/>
    <col min="4513" max="4767" width="8.85546875" style="16"/>
    <col min="4768" max="4768" width="40" style="16" bestFit="1" customWidth="1"/>
    <col min="4769" max="5023" width="8.85546875" style="16"/>
    <col min="5024" max="5024" width="40" style="16" bestFit="1" customWidth="1"/>
    <col min="5025" max="5279" width="8.85546875" style="16"/>
    <col min="5280" max="5280" width="40" style="16" bestFit="1" customWidth="1"/>
    <col min="5281" max="5535" width="8.85546875" style="16"/>
    <col min="5536" max="5536" width="40" style="16" bestFit="1" customWidth="1"/>
    <col min="5537" max="5791" width="8.85546875" style="16"/>
    <col min="5792" max="5792" width="40" style="16" bestFit="1" customWidth="1"/>
    <col min="5793" max="6047" width="8.85546875" style="16"/>
    <col min="6048" max="6048" width="40" style="16" bestFit="1" customWidth="1"/>
    <col min="6049" max="6303" width="8.85546875" style="16"/>
    <col min="6304" max="6304" width="40" style="16" bestFit="1" customWidth="1"/>
    <col min="6305" max="6559" width="8.85546875" style="16"/>
    <col min="6560" max="6560" width="40" style="16" bestFit="1" customWidth="1"/>
    <col min="6561" max="6815" width="8.85546875" style="16"/>
    <col min="6816" max="6816" width="40" style="16" bestFit="1" customWidth="1"/>
    <col min="6817" max="7071" width="8.85546875" style="16"/>
    <col min="7072" max="7072" width="40" style="16" bestFit="1" customWidth="1"/>
    <col min="7073" max="7327" width="8.85546875" style="16"/>
    <col min="7328" max="7328" width="40" style="16" bestFit="1" customWidth="1"/>
    <col min="7329" max="7583" width="8.85546875" style="16"/>
    <col min="7584" max="7584" width="40" style="16" bestFit="1" customWidth="1"/>
    <col min="7585" max="7839" width="8.85546875" style="16"/>
    <col min="7840" max="7840" width="40" style="16" bestFit="1" customWidth="1"/>
    <col min="7841" max="8095" width="8.85546875" style="16"/>
    <col min="8096" max="8096" width="40" style="16" bestFit="1" customWidth="1"/>
    <col min="8097" max="8351" width="8.85546875" style="16"/>
    <col min="8352" max="8352" width="40" style="16" bestFit="1" customWidth="1"/>
    <col min="8353" max="8607" width="8.85546875" style="16"/>
    <col min="8608" max="8608" width="40" style="16" bestFit="1" customWidth="1"/>
    <col min="8609" max="8863" width="8.85546875" style="16"/>
    <col min="8864" max="8864" width="40" style="16" bestFit="1" customWidth="1"/>
    <col min="8865" max="9119" width="8.85546875" style="16"/>
    <col min="9120" max="9120" width="40" style="16" bestFit="1" customWidth="1"/>
    <col min="9121" max="9375" width="8.85546875" style="16"/>
    <col min="9376" max="9376" width="40" style="16" bestFit="1" customWidth="1"/>
    <col min="9377" max="9631" width="8.85546875" style="16"/>
    <col min="9632" max="9632" width="40" style="16" bestFit="1" customWidth="1"/>
    <col min="9633" max="9887" width="8.85546875" style="16"/>
    <col min="9888" max="9888" width="40" style="16" bestFit="1" customWidth="1"/>
    <col min="9889" max="10143" width="8.85546875" style="16"/>
    <col min="10144" max="10144" width="40" style="16" bestFit="1" customWidth="1"/>
    <col min="10145" max="10399" width="8.85546875" style="16"/>
    <col min="10400" max="10400" width="40" style="16" bestFit="1" customWidth="1"/>
    <col min="10401" max="10655" width="8.85546875" style="16"/>
    <col min="10656" max="10656" width="40" style="16" bestFit="1" customWidth="1"/>
    <col min="10657" max="10911" width="8.85546875" style="16"/>
    <col min="10912" max="10912" width="40" style="16" bestFit="1" customWidth="1"/>
    <col min="10913" max="11167" width="8.85546875" style="16"/>
    <col min="11168" max="11168" width="40" style="16" bestFit="1" customWidth="1"/>
    <col min="11169" max="11423" width="8.85546875" style="16"/>
    <col min="11424" max="11424" width="40" style="16" bestFit="1" customWidth="1"/>
    <col min="11425" max="11679" width="8.85546875" style="16"/>
    <col min="11680" max="11680" width="40" style="16" bestFit="1" customWidth="1"/>
    <col min="11681" max="11935" width="8.85546875" style="16"/>
    <col min="11936" max="11936" width="40" style="16" bestFit="1" customWidth="1"/>
    <col min="11937" max="12191" width="8.85546875" style="16"/>
    <col min="12192" max="12192" width="40" style="16" bestFit="1" customWidth="1"/>
    <col min="12193" max="12447" width="8.85546875" style="16"/>
    <col min="12448" max="12448" width="40" style="16" bestFit="1" customWidth="1"/>
    <col min="12449" max="12703" width="8.85546875" style="16"/>
    <col min="12704" max="12704" width="40" style="16" bestFit="1" customWidth="1"/>
    <col min="12705" max="12959" width="8.85546875" style="16"/>
    <col min="12960" max="12960" width="40" style="16" bestFit="1" customWidth="1"/>
    <col min="12961" max="13215" width="8.85546875" style="16"/>
    <col min="13216" max="13216" width="40" style="16" bestFit="1" customWidth="1"/>
    <col min="13217" max="13471" width="8.85546875" style="16"/>
    <col min="13472" max="13472" width="40" style="16" bestFit="1" customWidth="1"/>
    <col min="13473" max="13727" width="8.85546875" style="16"/>
    <col min="13728" max="13728" width="40" style="16" bestFit="1" customWidth="1"/>
    <col min="13729" max="13983" width="8.85546875" style="16"/>
    <col min="13984" max="13984" width="40" style="16" bestFit="1" customWidth="1"/>
    <col min="13985" max="14239" width="8.85546875" style="16"/>
    <col min="14240" max="14240" width="40" style="16" bestFit="1" customWidth="1"/>
    <col min="14241" max="14495" width="8.85546875" style="16"/>
    <col min="14496" max="14496" width="40" style="16" bestFit="1" customWidth="1"/>
    <col min="14497" max="14751" width="8.85546875" style="16"/>
    <col min="14752" max="14752" width="40" style="16" bestFit="1" customWidth="1"/>
    <col min="14753" max="15007" width="8.85546875" style="16"/>
    <col min="15008" max="15008" width="40" style="16" bestFit="1" customWidth="1"/>
    <col min="15009" max="15263" width="8.85546875" style="16"/>
    <col min="15264" max="15264" width="40" style="16" bestFit="1" customWidth="1"/>
    <col min="15265" max="15519" width="8.85546875" style="16"/>
    <col min="15520" max="15520" width="40" style="16" bestFit="1" customWidth="1"/>
    <col min="15521" max="15775" width="8.85546875" style="16"/>
    <col min="15776" max="15776" width="40" style="16" bestFit="1" customWidth="1"/>
    <col min="15777" max="16031" width="8.85546875" style="16"/>
    <col min="16032" max="16032" width="40" style="16" bestFit="1" customWidth="1"/>
    <col min="16033" max="16384" width="8.85546875" style="16"/>
  </cols>
  <sheetData>
    <row r="1" spans="1:184" ht="18" x14ac:dyDescent="0.2">
      <c r="B1" s="137" t="s">
        <v>2957</v>
      </c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  <c r="FA1" s="138"/>
      <c r="FB1" s="138"/>
      <c r="FC1" s="138"/>
      <c r="FD1" s="138"/>
      <c r="FE1" s="138"/>
      <c r="FF1" s="138"/>
      <c r="FG1" s="138"/>
      <c r="FH1" s="138"/>
      <c r="FI1" s="138"/>
      <c r="FJ1" s="138"/>
      <c r="FK1" s="138"/>
      <c r="FL1" s="138"/>
      <c r="FM1" s="138"/>
      <c r="FN1" s="138"/>
      <c r="FO1" s="138"/>
      <c r="FP1" s="138"/>
      <c r="FQ1" s="138"/>
      <c r="FR1" s="138"/>
      <c r="FS1" s="138"/>
      <c r="FT1" s="138"/>
      <c r="FU1" s="138"/>
      <c r="FV1" s="138"/>
      <c r="FW1" s="138"/>
      <c r="FX1" s="138"/>
      <c r="FY1" s="138"/>
      <c r="FZ1" s="138"/>
      <c r="GA1" s="138"/>
      <c r="GB1" s="138"/>
    </row>
    <row r="2" spans="1:184" x14ac:dyDescent="0.2"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38"/>
      <c r="BK2" s="138"/>
      <c r="BL2" s="138"/>
      <c r="BM2" s="138"/>
      <c r="BN2" s="138"/>
      <c r="BO2" s="138"/>
      <c r="BP2" s="138"/>
      <c r="BQ2" s="138"/>
      <c r="BR2" s="138"/>
      <c r="BS2" s="138"/>
      <c r="BT2" s="138"/>
      <c r="BU2" s="138"/>
      <c r="BV2" s="138"/>
      <c r="BW2" s="138"/>
      <c r="BX2" s="138"/>
      <c r="BY2" s="138"/>
      <c r="BZ2" s="138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  <c r="FA2" s="138"/>
      <c r="FB2" s="138"/>
      <c r="FC2" s="138"/>
      <c r="FD2" s="138"/>
      <c r="FE2" s="138"/>
      <c r="FF2" s="138"/>
      <c r="FG2" s="138"/>
      <c r="FH2" s="138"/>
      <c r="FI2" s="138"/>
      <c r="FJ2" s="138"/>
      <c r="FK2" s="138"/>
      <c r="FL2" s="138"/>
      <c r="FM2" s="138"/>
      <c r="FN2" s="138"/>
      <c r="FO2" s="138"/>
      <c r="FP2" s="138"/>
      <c r="FQ2" s="138"/>
      <c r="FR2" s="138"/>
      <c r="FS2" s="138"/>
      <c r="FT2" s="138"/>
      <c r="FU2" s="138"/>
      <c r="FV2" s="138"/>
      <c r="FW2" s="138"/>
      <c r="FX2" s="138"/>
      <c r="FY2" s="138"/>
      <c r="FZ2" s="138"/>
      <c r="GA2" s="138"/>
      <c r="GB2" s="138"/>
    </row>
    <row r="3" spans="1:184" x14ac:dyDescent="0.2">
      <c r="B3" s="139" t="s">
        <v>1495</v>
      </c>
      <c r="C3" s="140" t="s">
        <v>4241</v>
      </c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  <c r="FA3" s="138"/>
      <c r="FB3" s="138"/>
      <c r="FC3" s="138"/>
      <c r="FD3" s="138"/>
      <c r="FE3" s="138"/>
      <c r="FF3" s="138"/>
      <c r="FG3" s="138"/>
      <c r="FH3" s="138"/>
      <c r="FI3" s="138"/>
      <c r="FJ3" s="138"/>
      <c r="FK3" s="138"/>
      <c r="FL3" s="138"/>
      <c r="FM3" s="138"/>
      <c r="FN3" s="138"/>
      <c r="FO3" s="138"/>
      <c r="FP3" s="138"/>
      <c r="FQ3" s="138"/>
      <c r="FR3" s="138"/>
      <c r="FS3" s="138"/>
      <c r="FT3" s="138"/>
      <c r="FU3" s="138"/>
      <c r="FV3" s="138"/>
      <c r="FW3" s="138"/>
      <c r="FX3" s="138"/>
      <c r="FY3" s="138"/>
      <c r="FZ3" s="138"/>
      <c r="GA3" s="138"/>
      <c r="GB3" s="138"/>
    </row>
    <row r="4" spans="1:184" x14ac:dyDescent="0.2">
      <c r="B4" s="139" t="s">
        <v>1497</v>
      </c>
      <c r="C4" s="140" t="s">
        <v>3496</v>
      </c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/>
      <c r="CP4" s="138"/>
      <c r="CQ4" s="138"/>
      <c r="CR4" s="138"/>
      <c r="CS4" s="138"/>
      <c r="CT4" s="138"/>
      <c r="CU4" s="138"/>
      <c r="CV4" s="138"/>
      <c r="CW4" s="138"/>
      <c r="CX4" s="138"/>
      <c r="CY4" s="138"/>
      <c r="CZ4" s="138"/>
      <c r="DA4" s="138"/>
      <c r="DB4" s="138"/>
      <c r="DC4" s="138"/>
      <c r="DD4" s="138"/>
      <c r="DE4" s="138"/>
      <c r="DF4" s="138"/>
      <c r="DG4" s="138"/>
      <c r="DH4" s="138"/>
      <c r="DI4" s="138"/>
      <c r="DJ4" s="138"/>
      <c r="DK4" s="138"/>
      <c r="DL4" s="138"/>
      <c r="DM4" s="138"/>
      <c r="DN4" s="138"/>
      <c r="DO4" s="138"/>
      <c r="DP4" s="138"/>
      <c r="DQ4" s="138"/>
      <c r="DR4" s="138"/>
      <c r="DS4" s="138"/>
      <c r="DT4" s="138"/>
      <c r="DU4" s="138"/>
      <c r="DV4" s="138"/>
      <c r="DW4" s="138"/>
      <c r="DX4" s="138"/>
      <c r="DY4" s="138"/>
      <c r="DZ4" s="138"/>
      <c r="EA4" s="138"/>
      <c r="EB4" s="138"/>
      <c r="EC4" s="138"/>
      <c r="ED4" s="138"/>
      <c r="EE4" s="138"/>
      <c r="EF4" s="138"/>
      <c r="EG4" s="138"/>
      <c r="EH4" s="138"/>
      <c r="EI4" s="138"/>
      <c r="EJ4" s="138"/>
      <c r="EK4" s="138"/>
      <c r="EL4" s="138"/>
      <c r="EM4" s="138"/>
      <c r="EN4" s="138"/>
      <c r="EO4" s="138"/>
      <c r="EP4" s="138"/>
      <c r="EQ4" s="138"/>
      <c r="ER4" s="138"/>
      <c r="ES4" s="138"/>
      <c r="ET4" s="138"/>
      <c r="EU4" s="138"/>
      <c r="EV4" s="138"/>
      <c r="EW4" s="138"/>
      <c r="EX4" s="138"/>
      <c r="EY4" s="138"/>
      <c r="EZ4" s="138"/>
      <c r="FA4" s="138"/>
      <c r="FB4" s="138"/>
      <c r="FC4" s="138"/>
      <c r="FD4" s="138"/>
      <c r="FE4" s="138"/>
      <c r="FF4" s="138"/>
      <c r="FG4" s="138"/>
      <c r="FH4" s="138"/>
      <c r="FI4" s="138"/>
      <c r="FJ4" s="138"/>
      <c r="FK4" s="138"/>
      <c r="FL4" s="138"/>
      <c r="FM4" s="138"/>
      <c r="FN4" s="138"/>
      <c r="FO4" s="138"/>
      <c r="FP4" s="138"/>
      <c r="FQ4" s="138"/>
      <c r="FR4" s="138"/>
      <c r="FS4" s="138"/>
      <c r="FT4" s="138"/>
      <c r="FU4" s="138"/>
      <c r="FV4" s="138"/>
      <c r="FW4" s="138"/>
      <c r="FX4" s="138"/>
      <c r="FY4" s="138"/>
      <c r="FZ4" s="138"/>
      <c r="GA4" s="138"/>
      <c r="GB4" s="138"/>
    </row>
    <row r="5" spans="1:184" x14ac:dyDescent="0.2">
      <c r="B5" s="139" t="s">
        <v>1499</v>
      </c>
      <c r="C5" s="140" t="s">
        <v>71</v>
      </c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  <c r="AV5" s="138"/>
      <c r="AW5" s="138"/>
      <c r="AX5" s="138"/>
      <c r="AY5" s="138"/>
      <c r="AZ5" s="138"/>
      <c r="BA5" s="138"/>
      <c r="BB5" s="138"/>
      <c r="BC5" s="138"/>
      <c r="BD5" s="138"/>
      <c r="BE5" s="138"/>
      <c r="BF5" s="138"/>
      <c r="BG5" s="138"/>
      <c r="BH5" s="138"/>
      <c r="BI5" s="138"/>
      <c r="BJ5" s="138"/>
      <c r="BK5" s="138"/>
      <c r="BL5" s="138"/>
      <c r="BM5" s="138"/>
      <c r="BN5" s="138"/>
      <c r="BO5" s="138"/>
      <c r="BP5" s="138"/>
      <c r="BQ5" s="138"/>
      <c r="BR5" s="138"/>
      <c r="BS5" s="138"/>
      <c r="BT5" s="138"/>
      <c r="BU5" s="138"/>
      <c r="BV5" s="138"/>
      <c r="BW5" s="138"/>
      <c r="BX5" s="138"/>
      <c r="BY5" s="138"/>
      <c r="BZ5" s="138"/>
      <c r="CA5" s="138"/>
      <c r="CB5" s="138"/>
      <c r="CC5" s="138"/>
      <c r="CD5" s="138"/>
      <c r="CE5" s="138"/>
      <c r="CF5" s="138"/>
      <c r="CG5" s="138"/>
      <c r="CH5" s="138"/>
      <c r="CI5" s="138"/>
      <c r="CJ5" s="138"/>
      <c r="CK5" s="138"/>
      <c r="CL5" s="138"/>
      <c r="CM5" s="138"/>
      <c r="CN5" s="138"/>
      <c r="CO5" s="138"/>
      <c r="CP5" s="138"/>
      <c r="CQ5" s="138"/>
      <c r="CR5" s="138"/>
      <c r="CS5" s="138"/>
      <c r="CT5" s="138"/>
      <c r="CU5" s="138"/>
      <c r="CV5" s="138"/>
      <c r="CW5" s="138"/>
      <c r="CX5" s="138"/>
      <c r="CY5" s="138"/>
      <c r="CZ5" s="138"/>
      <c r="DA5" s="138"/>
      <c r="DB5" s="138"/>
      <c r="DC5" s="138"/>
      <c r="DD5" s="138"/>
      <c r="DE5" s="138"/>
      <c r="DF5" s="138"/>
      <c r="DG5" s="138"/>
      <c r="DH5" s="138"/>
      <c r="DI5" s="138"/>
      <c r="DJ5" s="138"/>
      <c r="DK5" s="138"/>
      <c r="DL5" s="138"/>
      <c r="DM5" s="138"/>
      <c r="DN5" s="138"/>
      <c r="DO5" s="138"/>
      <c r="DP5" s="138"/>
      <c r="DQ5" s="138"/>
      <c r="DR5" s="138"/>
      <c r="DS5" s="138"/>
      <c r="DT5" s="138"/>
      <c r="DU5" s="138"/>
      <c r="DV5" s="138"/>
      <c r="DW5" s="138"/>
      <c r="DX5" s="138"/>
      <c r="DY5" s="138"/>
      <c r="DZ5" s="138"/>
      <c r="EA5" s="138"/>
      <c r="EB5" s="138"/>
      <c r="EC5" s="138"/>
      <c r="ED5" s="138"/>
      <c r="EE5" s="138"/>
      <c r="EF5" s="138"/>
      <c r="EG5" s="138"/>
      <c r="EH5" s="138"/>
      <c r="EI5" s="138"/>
      <c r="EJ5" s="138"/>
      <c r="EK5" s="138"/>
      <c r="EL5" s="138"/>
      <c r="EM5" s="138"/>
      <c r="EN5" s="138"/>
      <c r="EO5" s="138"/>
      <c r="EP5" s="138"/>
      <c r="EQ5" s="138"/>
      <c r="ER5" s="138"/>
      <c r="ES5" s="138"/>
      <c r="ET5" s="138"/>
      <c r="EU5" s="138"/>
      <c r="EV5" s="138"/>
      <c r="EW5" s="138"/>
      <c r="EX5" s="138"/>
      <c r="EY5" s="138"/>
      <c r="EZ5" s="138"/>
      <c r="FA5" s="138"/>
      <c r="FB5" s="138"/>
      <c r="FC5" s="138"/>
      <c r="FD5" s="138"/>
      <c r="FE5" s="138"/>
      <c r="FF5" s="138"/>
      <c r="FG5" s="138"/>
      <c r="FH5" s="138"/>
      <c r="FI5" s="138"/>
      <c r="FJ5" s="138"/>
      <c r="FK5" s="138"/>
      <c r="FL5" s="138"/>
      <c r="FM5" s="138"/>
      <c r="FN5" s="138"/>
      <c r="FO5" s="138"/>
      <c r="FP5" s="138"/>
      <c r="FQ5" s="138"/>
      <c r="FR5" s="138"/>
      <c r="FS5" s="138"/>
      <c r="FT5" s="138"/>
      <c r="FU5" s="138"/>
      <c r="FV5" s="138"/>
      <c r="FW5" s="138"/>
      <c r="FX5" s="138"/>
      <c r="FY5" s="138"/>
      <c r="FZ5" s="138"/>
      <c r="GA5" s="138"/>
      <c r="GB5" s="138"/>
    </row>
    <row r="6" spans="1:184" x14ac:dyDescent="0.2">
      <c r="B6" s="139" t="s">
        <v>1500</v>
      </c>
      <c r="C6" s="140" t="s">
        <v>4242</v>
      </c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  <c r="AX6" s="138"/>
      <c r="AY6" s="138"/>
      <c r="AZ6" s="138"/>
      <c r="BA6" s="138"/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  <c r="DI6" s="138"/>
      <c r="DJ6" s="138"/>
      <c r="DK6" s="138"/>
      <c r="DL6" s="138"/>
      <c r="DM6" s="138"/>
      <c r="DN6" s="138"/>
      <c r="DO6" s="138"/>
      <c r="DP6" s="138"/>
      <c r="DQ6" s="138"/>
      <c r="DR6" s="138"/>
      <c r="DS6" s="138"/>
      <c r="DT6" s="138"/>
      <c r="DU6" s="138"/>
      <c r="DV6" s="138"/>
      <c r="DW6" s="138"/>
      <c r="DX6" s="138"/>
      <c r="DY6" s="138"/>
      <c r="DZ6" s="138"/>
      <c r="EA6" s="138"/>
      <c r="EB6" s="138"/>
      <c r="EC6" s="138"/>
      <c r="ED6" s="138"/>
      <c r="EE6" s="138"/>
      <c r="EF6" s="138"/>
      <c r="EG6" s="138"/>
      <c r="EH6" s="138"/>
      <c r="EI6" s="138"/>
      <c r="EJ6" s="138"/>
      <c r="EK6" s="138"/>
      <c r="EL6" s="138"/>
      <c r="EM6" s="138"/>
      <c r="EN6" s="138"/>
      <c r="EO6" s="138"/>
      <c r="EP6" s="138"/>
      <c r="EQ6" s="138"/>
      <c r="ER6" s="138"/>
      <c r="ES6" s="138"/>
      <c r="ET6" s="138"/>
      <c r="EU6" s="138"/>
      <c r="EV6" s="138"/>
      <c r="EW6" s="138"/>
      <c r="EX6" s="138"/>
      <c r="EY6" s="138"/>
      <c r="EZ6" s="138"/>
      <c r="FA6" s="138"/>
      <c r="FB6" s="138"/>
      <c r="FC6" s="138"/>
      <c r="FD6" s="138"/>
      <c r="FE6" s="138"/>
      <c r="FF6" s="138"/>
      <c r="FG6" s="138"/>
      <c r="FH6" s="138"/>
      <c r="FI6" s="138"/>
      <c r="FJ6" s="138"/>
      <c r="FK6" s="138"/>
      <c r="FL6" s="138"/>
      <c r="FM6" s="138"/>
      <c r="FN6" s="138"/>
      <c r="FO6" s="138"/>
      <c r="FP6" s="138"/>
      <c r="FQ6" s="138"/>
      <c r="FR6" s="138"/>
      <c r="FS6" s="138"/>
      <c r="FT6" s="138"/>
      <c r="FU6" s="138"/>
      <c r="FV6" s="138"/>
      <c r="FW6" s="138"/>
      <c r="FX6" s="138"/>
      <c r="FY6" s="138"/>
      <c r="FZ6" s="138"/>
      <c r="GA6" s="138"/>
      <c r="GB6" s="138"/>
    </row>
    <row r="7" spans="1:184" x14ac:dyDescent="0.2">
      <c r="B7" s="139" t="s">
        <v>1502</v>
      </c>
      <c r="C7" s="140" t="s">
        <v>1503</v>
      </c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  <c r="DV7" s="138"/>
      <c r="DW7" s="138"/>
      <c r="DX7" s="138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  <c r="EN7" s="138"/>
      <c r="EO7" s="138"/>
      <c r="EP7" s="138"/>
      <c r="EQ7" s="138"/>
      <c r="ER7" s="138"/>
      <c r="ES7" s="138"/>
      <c r="ET7" s="138"/>
      <c r="EU7" s="138"/>
      <c r="EV7" s="138"/>
      <c r="EW7" s="138"/>
      <c r="EX7" s="138"/>
      <c r="EY7" s="138"/>
      <c r="EZ7" s="138"/>
      <c r="FA7" s="138"/>
      <c r="FB7" s="138"/>
      <c r="FC7" s="138"/>
      <c r="FD7" s="138"/>
      <c r="FE7" s="138"/>
      <c r="FF7" s="138"/>
      <c r="FG7" s="138"/>
      <c r="FH7" s="138"/>
      <c r="FI7" s="138"/>
      <c r="FJ7" s="138"/>
      <c r="FK7" s="138"/>
      <c r="FL7" s="138"/>
      <c r="FM7" s="138"/>
      <c r="FN7" s="138"/>
      <c r="FO7" s="138"/>
      <c r="FP7" s="138"/>
      <c r="FQ7" s="138"/>
      <c r="FR7" s="138"/>
      <c r="FS7" s="138"/>
      <c r="FT7" s="138"/>
      <c r="FU7" s="138"/>
      <c r="FV7" s="138"/>
      <c r="FW7" s="138"/>
      <c r="FX7" s="138"/>
      <c r="FY7" s="138"/>
      <c r="FZ7" s="138"/>
      <c r="GA7" s="138"/>
      <c r="GB7" s="138"/>
    </row>
    <row r="8" spans="1:184" x14ac:dyDescent="0.2">
      <c r="B8" s="139" t="s">
        <v>1504</v>
      </c>
      <c r="C8" s="140" t="s">
        <v>1505</v>
      </c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  <c r="BT8" s="138"/>
      <c r="BU8" s="138"/>
      <c r="BV8" s="138"/>
      <c r="BW8" s="138"/>
      <c r="BX8" s="138"/>
      <c r="BY8" s="138"/>
      <c r="BZ8" s="138"/>
      <c r="CA8" s="138"/>
      <c r="CB8" s="138"/>
      <c r="CC8" s="138"/>
      <c r="CD8" s="138"/>
      <c r="CE8" s="138"/>
      <c r="CF8" s="138"/>
      <c r="CG8" s="138"/>
      <c r="CH8" s="138"/>
      <c r="CI8" s="138"/>
      <c r="CJ8" s="138"/>
      <c r="CK8" s="138"/>
      <c r="CL8" s="138"/>
      <c r="CM8" s="138"/>
      <c r="CN8" s="138"/>
      <c r="CO8" s="138"/>
      <c r="CP8" s="138"/>
      <c r="CQ8" s="138"/>
      <c r="CR8" s="138"/>
      <c r="CS8" s="138"/>
      <c r="CT8" s="138"/>
      <c r="CU8" s="138"/>
      <c r="CV8" s="138"/>
      <c r="CW8" s="138"/>
      <c r="CX8" s="138"/>
      <c r="CY8" s="138"/>
      <c r="CZ8" s="138"/>
      <c r="DA8" s="138"/>
      <c r="DB8" s="138"/>
      <c r="DC8" s="138"/>
      <c r="DD8" s="138"/>
      <c r="DE8" s="138"/>
      <c r="DF8" s="138"/>
      <c r="DG8" s="138"/>
      <c r="DH8" s="138"/>
      <c r="DI8" s="138"/>
      <c r="DJ8" s="138"/>
      <c r="DK8" s="138"/>
      <c r="DL8" s="138"/>
      <c r="DM8" s="138"/>
      <c r="DN8" s="138"/>
      <c r="DO8" s="138"/>
      <c r="DP8" s="138"/>
      <c r="DQ8" s="138"/>
      <c r="DR8" s="138"/>
      <c r="DS8" s="138"/>
      <c r="DT8" s="138"/>
      <c r="DU8" s="138"/>
      <c r="DV8" s="138"/>
      <c r="DW8" s="138"/>
      <c r="DX8" s="138"/>
      <c r="DY8" s="138"/>
      <c r="DZ8" s="138"/>
      <c r="EA8" s="138"/>
      <c r="EB8" s="138"/>
      <c r="EC8" s="138"/>
      <c r="ED8" s="138"/>
      <c r="EE8" s="138"/>
      <c r="EF8" s="138"/>
      <c r="EG8" s="138"/>
      <c r="EH8" s="138"/>
      <c r="EI8" s="138"/>
      <c r="EJ8" s="138"/>
      <c r="EK8" s="138"/>
      <c r="EL8" s="138"/>
      <c r="EM8" s="138"/>
      <c r="EN8" s="138"/>
      <c r="EO8" s="138"/>
      <c r="EP8" s="138"/>
      <c r="EQ8" s="138"/>
      <c r="ER8" s="138"/>
      <c r="ES8" s="138"/>
      <c r="ET8" s="138"/>
      <c r="EU8" s="138"/>
      <c r="EV8" s="138"/>
      <c r="EW8" s="138"/>
      <c r="EX8" s="138"/>
      <c r="EY8" s="138"/>
      <c r="EZ8" s="138"/>
      <c r="FA8" s="138"/>
      <c r="FB8" s="138"/>
      <c r="FC8" s="138"/>
      <c r="FD8" s="138"/>
      <c r="FE8" s="138"/>
      <c r="FF8" s="138"/>
      <c r="FG8" s="138"/>
      <c r="FH8" s="138"/>
      <c r="FI8" s="138"/>
      <c r="FJ8" s="138"/>
      <c r="FK8" s="138"/>
      <c r="FL8" s="138"/>
      <c r="FM8" s="138"/>
      <c r="FN8" s="138"/>
      <c r="FO8" s="138"/>
      <c r="FP8" s="138"/>
      <c r="FQ8" s="138"/>
      <c r="FR8" s="138"/>
      <c r="FS8" s="138"/>
      <c r="FT8" s="138"/>
      <c r="FU8" s="138"/>
      <c r="FV8" s="138"/>
      <c r="FW8" s="138"/>
      <c r="FX8" s="138"/>
      <c r="FY8" s="138"/>
      <c r="FZ8" s="138"/>
      <c r="GA8" s="138"/>
      <c r="GB8" s="138"/>
    </row>
    <row r="9" spans="1:184" x14ac:dyDescent="0.2"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</row>
    <row r="10" spans="1:184" s="141" customFormat="1" ht="39" customHeight="1" x14ac:dyDescent="0.2">
      <c r="B10" s="413" t="s">
        <v>4243</v>
      </c>
      <c r="C10" s="415" t="s">
        <v>4242</v>
      </c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6"/>
      <c r="Z10" s="416"/>
      <c r="AA10" s="416"/>
      <c r="AB10" s="416"/>
      <c r="AC10" s="416"/>
      <c r="AD10" s="416"/>
      <c r="AE10" s="416"/>
      <c r="AF10" s="416"/>
      <c r="AG10" s="42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2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/>
      <c r="DM10" s="142"/>
      <c r="DN10" s="142"/>
      <c r="DO10" s="142"/>
      <c r="DP10" s="142"/>
      <c r="DQ10" s="142"/>
      <c r="DR10" s="142"/>
      <c r="DS10" s="142"/>
      <c r="DT10" s="142"/>
      <c r="DU10" s="142"/>
      <c r="DV10" s="142"/>
      <c r="DW10" s="142"/>
      <c r="DX10" s="142"/>
      <c r="DY10" s="142"/>
      <c r="DZ10" s="142"/>
      <c r="EA10" s="142"/>
      <c r="EB10" s="142"/>
      <c r="EC10" s="142"/>
      <c r="ED10" s="142"/>
      <c r="EE10" s="142"/>
      <c r="EF10" s="142"/>
      <c r="EG10" s="142"/>
      <c r="EH10" s="142"/>
      <c r="EI10" s="142"/>
      <c r="EJ10" s="142"/>
      <c r="EK10" s="142"/>
      <c r="EL10" s="142"/>
      <c r="EM10" s="142"/>
      <c r="EN10" s="142"/>
      <c r="EO10" s="142"/>
      <c r="EP10" s="142"/>
      <c r="EQ10" s="142"/>
      <c r="ER10" s="142"/>
      <c r="ES10" s="142"/>
      <c r="ET10" s="142"/>
      <c r="EU10" s="142"/>
      <c r="EV10" s="142"/>
      <c r="EW10" s="142"/>
      <c r="EX10" s="142"/>
      <c r="EY10" s="142"/>
      <c r="EZ10" s="142"/>
      <c r="FA10" s="142"/>
      <c r="FB10" s="142"/>
      <c r="FC10" s="142"/>
      <c r="FD10" s="142"/>
      <c r="FE10" s="142"/>
      <c r="FF10" s="142"/>
      <c r="FG10" s="142"/>
      <c r="FH10" s="142"/>
      <c r="FI10" s="142"/>
      <c r="FJ10" s="142"/>
      <c r="FK10" s="142"/>
      <c r="FL10" s="142"/>
      <c r="FM10" s="142"/>
      <c r="FN10" s="142"/>
      <c r="FO10" s="142"/>
      <c r="FP10" s="142"/>
      <c r="FQ10" s="142"/>
      <c r="FR10" s="142"/>
      <c r="FS10" s="142"/>
      <c r="FT10" s="142"/>
      <c r="FU10" s="142"/>
      <c r="FV10" s="142"/>
      <c r="FW10" s="142"/>
      <c r="FX10" s="142"/>
      <c r="FY10" s="142"/>
      <c r="FZ10" s="142"/>
      <c r="GA10" s="142"/>
      <c r="GB10" s="142"/>
    </row>
    <row r="11" spans="1:184" s="141" customFormat="1" ht="39" customHeight="1" x14ac:dyDescent="0.2">
      <c r="B11" s="414"/>
      <c r="C11" s="417" t="s">
        <v>1507</v>
      </c>
      <c r="D11" s="419" t="s">
        <v>4244</v>
      </c>
      <c r="E11" s="420"/>
      <c r="F11" s="420"/>
      <c r="G11" s="420"/>
      <c r="H11" s="420"/>
      <c r="I11" s="421"/>
      <c r="J11" s="419" t="s">
        <v>2962</v>
      </c>
      <c r="K11" s="420"/>
      <c r="L11" s="420"/>
      <c r="M11" s="420"/>
      <c r="N11" s="420"/>
      <c r="O11" s="421"/>
      <c r="P11" s="419" t="s">
        <v>2963</v>
      </c>
      <c r="Q11" s="420"/>
      <c r="R11" s="420"/>
      <c r="S11" s="420"/>
      <c r="T11" s="420"/>
      <c r="U11" s="421"/>
      <c r="V11" s="419" t="s">
        <v>4245</v>
      </c>
      <c r="W11" s="420"/>
      <c r="X11" s="420"/>
      <c r="Y11" s="420"/>
      <c r="Z11" s="420"/>
      <c r="AA11" s="421"/>
      <c r="AB11" s="419" t="s">
        <v>2965</v>
      </c>
      <c r="AC11" s="420"/>
      <c r="AD11" s="420"/>
      <c r="AE11" s="420"/>
      <c r="AF11" s="420"/>
      <c r="AG11" s="421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BV11" s="142"/>
      <c r="BW11" s="142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142"/>
      <c r="CI11" s="142"/>
      <c r="CJ11" s="142"/>
      <c r="CK11" s="142"/>
      <c r="CL11" s="142"/>
      <c r="CM11" s="142"/>
      <c r="CN11" s="142"/>
      <c r="CO11" s="142"/>
      <c r="CP11" s="142"/>
      <c r="CQ11" s="142"/>
      <c r="CR11" s="142"/>
      <c r="CS11" s="142"/>
      <c r="CT11" s="142"/>
      <c r="CU11" s="142"/>
      <c r="CV11" s="142"/>
      <c r="CW11" s="142"/>
      <c r="CX11" s="142"/>
      <c r="CY11" s="142"/>
      <c r="CZ11" s="142"/>
      <c r="DA11" s="142"/>
      <c r="DB11" s="142"/>
      <c r="DC11" s="142"/>
      <c r="DD11" s="142"/>
      <c r="DE11" s="142"/>
      <c r="DF11" s="142"/>
      <c r="DG11" s="142"/>
      <c r="DH11" s="142"/>
      <c r="DI11" s="142"/>
      <c r="DJ11" s="142"/>
      <c r="DK11" s="142"/>
      <c r="DL11" s="142"/>
      <c r="DM11" s="142"/>
      <c r="DN11" s="142"/>
      <c r="DO11" s="142"/>
      <c r="DP11" s="142"/>
      <c r="DQ11" s="142"/>
      <c r="DR11" s="142"/>
      <c r="DS11" s="142"/>
      <c r="DT11" s="142"/>
      <c r="DU11" s="142"/>
      <c r="DV11" s="142"/>
      <c r="DW11" s="142"/>
      <c r="DX11" s="142"/>
      <c r="DY11" s="142"/>
      <c r="DZ11" s="142"/>
      <c r="EA11" s="142"/>
      <c r="EB11" s="142"/>
      <c r="EC11" s="142"/>
      <c r="ED11" s="142"/>
      <c r="EE11" s="142"/>
      <c r="EF11" s="142"/>
      <c r="EG11" s="142"/>
      <c r="EH11" s="142"/>
      <c r="EI11" s="142"/>
      <c r="EJ11" s="142"/>
      <c r="EK11" s="142"/>
      <c r="EL11" s="142"/>
      <c r="EM11" s="142"/>
      <c r="EN11" s="142"/>
      <c r="EO11" s="142"/>
      <c r="EP11" s="142"/>
      <c r="EQ11" s="142"/>
      <c r="ER11" s="142"/>
      <c r="ES11" s="142"/>
      <c r="ET11" s="142"/>
      <c r="EU11" s="142"/>
      <c r="EV11" s="142"/>
      <c r="EW11" s="142"/>
      <c r="EX11" s="142"/>
      <c r="EY11" s="142"/>
      <c r="EZ11" s="142"/>
      <c r="FA11" s="142"/>
      <c r="FB11" s="142"/>
      <c r="FC11" s="142"/>
      <c r="FD11" s="142"/>
      <c r="FE11" s="142"/>
      <c r="FF11" s="142"/>
      <c r="FG11" s="142"/>
      <c r="FH11" s="142"/>
      <c r="FI11" s="142"/>
      <c r="FJ11" s="142"/>
      <c r="FK11" s="142"/>
      <c r="FL11" s="142"/>
      <c r="FM11" s="142"/>
      <c r="FN11" s="142"/>
      <c r="FO11" s="142"/>
      <c r="FP11" s="142"/>
      <c r="FQ11" s="142"/>
      <c r="FR11" s="142"/>
      <c r="FS11" s="142"/>
      <c r="FT11" s="142"/>
      <c r="FU11" s="142"/>
      <c r="FV11" s="142"/>
      <c r="FW11" s="142"/>
      <c r="FX11" s="142"/>
      <c r="FY11" s="142"/>
      <c r="FZ11" s="142"/>
      <c r="GA11" s="142"/>
      <c r="GB11" s="142"/>
    </row>
    <row r="12" spans="1:184" s="141" customFormat="1" ht="39" customHeight="1" x14ac:dyDescent="0.2">
      <c r="B12" s="414"/>
      <c r="C12" s="418"/>
      <c r="D12" s="160" t="s">
        <v>89</v>
      </c>
      <c r="E12" s="160" t="s">
        <v>90</v>
      </c>
      <c r="F12" s="411" t="s">
        <v>1513</v>
      </c>
      <c r="G12" s="412"/>
      <c r="H12" s="411" t="s">
        <v>1514</v>
      </c>
      <c r="I12" s="412"/>
      <c r="J12" s="160" t="s">
        <v>89</v>
      </c>
      <c r="K12" s="160" t="s">
        <v>90</v>
      </c>
      <c r="L12" s="411" t="s">
        <v>1513</v>
      </c>
      <c r="M12" s="412"/>
      <c r="N12" s="411" t="s">
        <v>1514</v>
      </c>
      <c r="O12" s="412"/>
      <c r="P12" s="160" t="s">
        <v>89</v>
      </c>
      <c r="Q12" s="160" t="s">
        <v>90</v>
      </c>
      <c r="R12" s="411" t="s">
        <v>1513</v>
      </c>
      <c r="S12" s="412"/>
      <c r="T12" s="411" t="s">
        <v>1514</v>
      </c>
      <c r="U12" s="412"/>
      <c r="V12" s="160" t="s">
        <v>89</v>
      </c>
      <c r="W12" s="160" t="s">
        <v>90</v>
      </c>
      <c r="X12" s="411" t="s">
        <v>1513</v>
      </c>
      <c r="Y12" s="412"/>
      <c r="Z12" s="411" t="s">
        <v>1514</v>
      </c>
      <c r="AA12" s="412"/>
      <c r="AB12" s="160" t="s">
        <v>89</v>
      </c>
      <c r="AC12" s="160" t="s">
        <v>90</v>
      </c>
      <c r="AD12" s="411" t="s">
        <v>1513</v>
      </c>
      <c r="AE12" s="412"/>
      <c r="AF12" s="411" t="s">
        <v>1514</v>
      </c>
      <c r="AG12" s="41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  <c r="BT12" s="142"/>
      <c r="BU12" s="142"/>
      <c r="BV12" s="142"/>
      <c r="BW12" s="142"/>
      <c r="BX12" s="142"/>
      <c r="BY12" s="142"/>
      <c r="BZ12" s="142"/>
      <c r="CA12" s="142"/>
      <c r="CB12" s="142"/>
      <c r="CC12" s="142"/>
      <c r="CD12" s="142"/>
      <c r="CE12" s="142"/>
      <c r="CF12" s="142"/>
      <c r="CG12" s="142"/>
      <c r="CH12" s="142"/>
      <c r="CI12" s="142"/>
      <c r="CJ12" s="142"/>
      <c r="CK12" s="142"/>
      <c r="CL12" s="142"/>
      <c r="CM12" s="142"/>
      <c r="CN12" s="142"/>
      <c r="CO12" s="142"/>
      <c r="CP12" s="142"/>
      <c r="CQ12" s="142"/>
      <c r="CR12" s="142"/>
      <c r="CS12" s="142"/>
      <c r="CT12" s="142"/>
      <c r="CU12" s="142"/>
      <c r="CV12" s="142"/>
      <c r="CW12" s="142"/>
      <c r="CX12" s="142"/>
      <c r="CY12" s="142"/>
      <c r="CZ12" s="142"/>
      <c r="DA12" s="142"/>
      <c r="DB12" s="142"/>
      <c r="DC12" s="142"/>
      <c r="DD12" s="142"/>
      <c r="DE12" s="142"/>
      <c r="DF12" s="142"/>
      <c r="DG12" s="142"/>
      <c r="DH12" s="142"/>
      <c r="DI12" s="142"/>
      <c r="DJ12" s="142"/>
      <c r="DK12" s="142"/>
      <c r="DL12" s="142"/>
      <c r="DM12" s="142"/>
      <c r="DN12" s="142"/>
      <c r="DO12" s="142"/>
      <c r="DP12" s="142"/>
      <c r="DQ12" s="142"/>
      <c r="DR12" s="142"/>
      <c r="DS12" s="142"/>
      <c r="DT12" s="142"/>
      <c r="DU12" s="142"/>
      <c r="DV12" s="142"/>
      <c r="DW12" s="142"/>
      <c r="DX12" s="142"/>
      <c r="DY12" s="142"/>
      <c r="DZ12" s="142"/>
      <c r="EA12" s="142"/>
      <c r="EB12" s="142"/>
      <c r="EC12" s="142"/>
      <c r="ED12" s="142"/>
      <c r="EE12" s="142"/>
      <c r="EF12" s="142"/>
      <c r="EG12" s="142"/>
      <c r="EH12" s="142"/>
      <c r="EI12" s="142"/>
      <c r="EJ12" s="142"/>
      <c r="EK12" s="142"/>
      <c r="EL12" s="142"/>
      <c r="EM12" s="142"/>
      <c r="EN12" s="142"/>
      <c r="EO12" s="142"/>
      <c r="EP12" s="142"/>
      <c r="EQ12" s="142"/>
      <c r="ER12" s="142"/>
      <c r="ES12" s="142"/>
      <c r="ET12" s="142"/>
      <c r="EU12" s="142"/>
      <c r="EV12" s="142"/>
      <c r="EW12" s="142"/>
      <c r="EX12" s="142"/>
      <c r="EY12" s="142"/>
      <c r="EZ12" s="142"/>
      <c r="FA12" s="142"/>
      <c r="FB12" s="142"/>
      <c r="FC12" s="142"/>
      <c r="FD12" s="142"/>
      <c r="FE12" s="142"/>
      <c r="FF12" s="142"/>
      <c r="FG12" s="142"/>
      <c r="FH12" s="142"/>
      <c r="FI12" s="142"/>
      <c r="FJ12" s="142"/>
      <c r="FK12" s="142"/>
      <c r="FL12" s="142"/>
      <c r="FM12" s="142"/>
      <c r="FN12" s="142"/>
      <c r="FO12" s="142"/>
      <c r="FP12" s="142"/>
      <c r="FQ12" s="142"/>
      <c r="FR12" s="142"/>
      <c r="FS12" s="142"/>
      <c r="FT12" s="142"/>
      <c r="FU12" s="142"/>
      <c r="FV12" s="142"/>
      <c r="FW12" s="142"/>
      <c r="FX12" s="142"/>
      <c r="FY12" s="142"/>
      <c r="FZ12" s="142"/>
      <c r="GA12" s="142"/>
      <c r="GB12" s="142"/>
    </row>
    <row r="13" spans="1:184" s="141" customFormat="1" ht="39" customHeight="1" x14ac:dyDescent="0.2">
      <c r="B13" s="161" t="s">
        <v>15</v>
      </c>
      <c r="C13" s="418"/>
      <c r="D13" s="162" t="s">
        <v>85</v>
      </c>
      <c r="E13" s="162" t="s">
        <v>85</v>
      </c>
      <c r="F13" s="162" t="s">
        <v>1515</v>
      </c>
      <c r="G13" s="162" t="s">
        <v>1516</v>
      </c>
      <c r="H13" s="162" t="s">
        <v>1515</v>
      </c>
      <c r="I13" s="162" t="s">
        <v>1516</v>
      </c>
      <c r="J13" s="162" t="s">
        <v>85</v>
      </c>
      <c r="K13" s="162" t="s">
        <v>85</v>
      </c>
      <c r="L13" s="162" t="s">
        <v>1515</v>
      </c>
      <c r="M13" s="162" t="s">
        <v>1516</v>
      </c>
      <c r="N13" s="162" t="s">
        <v>1515</v>
      </c>
      <c r="O13" s="162" t="s">
        <v>1516</v>
      </c>
      <c r="P13" s="162" t="s">
        <v>85</v>
      </c>
      <c r="Q13" s="162" t="s">
        <v>85</v>
      </c>
      <c r="R13" s="162" t="s">
        <v>1515</v>
      </c>
      <c r="S13" s="162" t="s">
        <v>1516</v>
      </c>
      <c r="T13" s="162" t="s">
        <v>1515</v>
      </c>
      <c r="U13" s="162" t="s">
        <v>1516</v>
      </c>
      <c r="V13" s="162" t="s">
        <v>85</v>
      </c>
      <c r="W13" s="162" t="s">
        <v>85</v>
      </c>
      <c r="X13" s="162" t="s">
        <v>1515</v>
      </c>
      <c r="Y13" s="162" t="s">
        <v>1516</v>
      </c>
      <c r="Z13" s="162" t="s">
        <v>1515</v>
      </c>
      <c r="AA13" s="162" t="s">
        <v>1516</v>
      </c>
      <c r="AB13" s="162" t="s">
        <v>85</v>
      </c>
      <c r="AC13" s="162" t="s">
        <v>85</v>
      </c>
      <c r="AD13" s="162" t="s">
        <v>1515</v>
      </c>
      <c r="AE13" s="162" t="s">
        <v>1516</v>
      </c>
      <c r="AF13" s="162" t="s">
        <v>1515</v>
      </c>
      <c r="AG13" s="162" t="s">
        <v>1516</v>
      </c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  <c r="BM13" s="142"/>
      <c r="BN13" s="142"/>
      <c r="BO13" s="142"/>
      <c r="BP13" s="142"/>
      <c r="BQ13" s="142"/>
      <c r="BR13" s="142"/>
      <c r="BS13" s="142"/>
      <c r="BT13" s="142"/>
      <c r="BU13" s="142"/>
      <c r="BV13" s="142"/>
      <c r="BW13" s="142"/>
      <c r="BX13" s="142"/>
      <c r="BY13" s="142"/>
      <c r="BZ13" s="142"/>
      <c r="CA13" s="142"/>
      <c r="CB13" s="142"/>
      <c r="CC13" s="142"/>
      <c r="CD13" s="142"/>
      <c r="CE13" s="142"/>
      <c r="CF13" s="142"/>
      <c r="CG13" s="142"/>
      <c r="CH13" s="142"/>
      <c r="CI13" s="142"/>
      <c r="CJ13" s="142"/>
      <c r="CK13" s="142"/>
      <c r="CL13" s="142"/>
      <c r="CM13" s="142"/>
      <c r="CN13" s="142"/>
      <c r="CO13" s="142"/>
      <c r="CP13" s="142"/>
      <c r="CQ13" s="142"/>
      <c r="CR13" s="142"/>
      <c r="CS13" s="142"/>
      <c r="CT13" s="142"/>
      <c r="CU13" s="142"/>
      <c r="CV13" s="142"/>
      <c r="CW13" s="142"/>
      <c r="CX13" s="142"/>
      <c r="CY13" s="142"/>
      <c r="CZ13" s="142"/>
      <c r="DA13" s="142"/>
      <c r="DB13" s="142"/>
      <c r="DC13" s="142"/>
      <c r="DD13" s="142"/>
      <c r="DE13" s="142"/>
      <c r="DF13" s="142"/>
      <c r="DG13" s="142"/>
      <c r="DH13" s="142"/>
      <c r="DI13" s="142"/>
      <c r="DJ13" s="142"/>
      <c r="DK13" s="142"/>
      <c r="DL13" s="142"/>
      <c r="DM13" s="142"/>
      <c r="DN13" s="142"/>
      <c r="DO13" s="142"/>
      <c r="DP13" s="142"/>
      <c r="DQ13" s="142"/>
      <c r="DR13" s="142"/>
      <c r="DS13" s="142"/>
      <c r="DT13" s="142"/>
      <c r="DU13" s="142"/>
      <c r="DV13" s="142"/>
      <c r="DW13" s="142"/>
      <c r="DX13" s="142"/>
      <c r="DY13" s="142"/>
      <c r="DZ13" s="142"/>
      <c r="EA13" s="142"/>
      <c r="EB13" s="142"/>
      <c r="EC13" s="142"/>
      <c r="ED13" s="142"/>
      <c r="EE13" s="142"/>
      <c r="EF13" s="142"/>
      <c r="EG13" s="142"/>
      <c r="EH13" s="142"/>
      <c r="EI13" s="142"/>
      <c r="EJ13" s="142"/>
      <c r="EK13" s="142"/>
      <c r="EL13" s="142"/>
      <c r="EM13" s="142"/>
      <c r="EN13" s="142"/>
      <c r="EO13" s="142"/>
      <c r="EP13" s="142"/>
      <c r="EQ13" s="142"/>
      <c r="ER13" s="142"/>
      <c r="ES13" s="142"/>
      <c r="ET13" s="142"/>
      <c r="EU13" s="142"/>
      <c r="EV13" s="142"/>
      <c r="EW13" s="142"/>
      <c r="EX13" s="142"/>
      <c r="EY13" s="142"/>
      <c r="EZ13" s="142"/>
      <c r="FA13" s="142"/>
      <c r="FB13" s="142"/>
      <c r="FC13" s="142"/>
      <c r="FD13" s="142"/>
      <c r="FE13" s="142"/>
      <c r="FF13" s="142"/>
      <c r="FG13" s="142"/>
      <c r="FH13" s="142"/>
      <c r="FI13" s="142"/>
      <c r="FJ13" s="142"/>
      <c r="FK13" s="142"/>
      <c r="FL13" s="142"/>
      <c r="FM13" s="142"/>
      <c r="FN13" s="142"/>
      <c r="FO13" s="142"/>
      <c r="FP13" s="142"/>
      <c r="FQ13" s="142"/>
      <c r="FR13" s="142"/>
      <c r="FS13" s="142"/>
      <c r="FT13" s="142"/>
      <c r="FU13" s="142"/>
      <c r="FV13" s="142"/>
      <c r="FW13" s="142"/>
      <c r="FX13" s="142"/>
      <c r="FY13" s="142"/>
      <c r="FZ13" s="142"/>
      <c r="GA13" s="142"/>
      <c r="GB13" s="142"/>
    </row>
    <row r="14" spans="1:184" x14ac:dyDescent="0.2">
      <c r="A14" s="130">
        <f t="shared" ref="A14:A77" si="0">IFERROR(VALUE(LEFT(B14,4)),"")</f>
        <v>70</v>
      </c>
      <c r="B14" s="140" t="s">
        <v>1526</v>
      </c>
      <c r="C14" s="146">
        <v>30</v>
      </c>
      <c r="D14" s="147">
        <v>33.299999237060547</v>
      </c>
      <c r="E14" s="148">
        <v>0.46</v>
      </c>
      <c r="F14" s="146">
        <v>28</v>
      </c>
      <c r="G14" s="146">
        <v>2</v>
      </c>
      <c r="H14" s="149" t="s">
        <v>1950</v>
      </c>
      <c r="I14" s="149" t="s">
        <v>1951</v>
      </c>
      <c r="J14" s="147">
        <v>5.6999998092651367</v>
      </c>
      <c r="K14" s="148">
        <v>0.48</v>
      </c>
      <c r="L14" s="146">
        <v>27</v>
      </c>
      <c r="M14" s="146">
        <v>3</v>
      </c>
      <c r="N14" s="149" t="s">
        <v>1755</v>
      </c>
      <c r="O14" s="149" t="s">
        <v>1756</v>
      </c>
      <c r="P14" s="147">
        <v>10.399999618530273</v>
      </c>
      <c r="Q14" s="148">
        <v>0.47</v>
      </c>
      <c r="R14" s="146">
        <v>26</v>
      </c>
      <c r="S14" s="146">
        <v>4</v>
      </c>
      <c r="T14" s="149" t="s">
        <v>2047</v>
      </c>
      <c r="U14" s="149" t="s">
        <v>2048</v>
      </c>
      <c r="V14" s="147">
        <v>9.6000003814697266</v>
      </c>
      <c r="W14" s="148">
        <v>0.48</v>
      </c>
      <c r="X14" s="146">
        <v>23</v>
      </c>
      <c r="Y14" s="146">
        <v>7</v>
      </c>
      <c r="Z14" s="149" t="s">
        <v>4246</v>
      </c>
      <c r="AA14" s="149" t="s">
        <v>4247</v>
      </c>
      <c r="AB14" s="147">
        <v>7.5999999046325684</v>
      </c>
      <c r="AC14" s="148">
        <v>0.4</v>
      </c>
      <c r="AD14" s="146">
        <v>29</v>
      </c>
      <c r="AE14" s="146">
        <v>1</v>
      </c>
      <c r="AF14" s="149" t="s">
        <v>1734</v>
      </c>
      <c r="AG14" s="149" t="s">
        <v>1735</v>
      </c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  <c r="BT14" s="138"/>
      <c r="BU14" s="138"/>
      <c r="BV14" s="138"/>
      <c r="BW14" s="138"/>
      <c r="BX14" s="138"/>
      <c r="BY14" s="138"/>
      <c r="BZ14" s="138"/>
      <c r="CA14" s="138"/>
      <c r="CB14" s="138"/>
      <c r="CC14" s="138"/>
      <c r="CD14" s="138"/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  <c r="CO14" s="138"/>
      <c r="CP14" s="138"/>
      <c r="CQ14" s="138"/>
      <c r="CR14" s="138"/>
      <c r="CS14" s="138"/>
      <c r="CT14" s="138"/>
      <c r="CU14" s="138"/>
      <c r="CV14" s="138"/>
      <c r="CW14" s="138"/>
      <c r="CX14" s="138"/>
      <c r="CY14" s="138"/>
      <c r="CZ14" s="138"/>
      <c r="DA14" s="138"/>
      <c r="DB14" s="138"/>
      <c r="DC14" s="138"/>
      <c r="DD14" s="138"/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138"/>
      <c r="ED14" s="138"/>
      <c r="EE14" s="138"/>
      <c r="EF14" s="138"/>
      <c r="EG14" s="138"/>
      <c r="EH14" s="138"/>
      <c r="EI14" s="138"/>
      <c r="EJ14" s="138"/>
      <c r="EK14" s="138"/>
      <c r="EL14" s="138"/>
      <c r="EM14" s="138"/>
      <c r="EN14" s="138"/>
      <c r="EO14" s="138"/>
      <c r="EP14" s="138"/>
      <c r="EQ14" s="138"/>
      <c r="ER14" s="138"/>
      <c r="ES14" s="138"/>
      <c r="ET14" s="138"/>
      <c r="EU14" s="138"/>
      <c r="EV14" s="138"/>
      <c r="EW14" s="138"/>
      <c r="EX14" s="138"/>
      <c r="EY14" s="138"/>
      <c r="EZ14" s="138"/>
      <c r="FA14" s="138"/>
      <c r="FB14" s="138"/>
      <c r="FC14" s="138"/>
      <c r="FD14" s="138"/>
      <c r="FE14" s="138"/>
      <c r="FF14" s="138"/>
      <c r="FG14" s="138"/>
      <c r="FH14" s="138"/>
      <c r="FI14" s="138"/>
      <c r="FJ14" s="138"/>
      <c r="FK14" s="138"/>
      <c r="FL14" s="138"/>
      <c r="FM14" s="138"/>
      <c r="FN14" s="138"/>
      <c r="FO14" s="138"/>
      <c r="FP14" s="138"/>
      <c r="FQ14" s="138"/>
      <c r="FR14" s="138"/>
      <c r="FS14" s="138"/>
      <c r="FT14" s="138"/>
      <c r="FU14" s="138"/>
      <c r="FV14" s="138"/>
      <c r="FW14" s="138"/>
      <c r="FX14" s="138"/>
      <c r="FY14" s="138"/>
      <c r="FZ14" s="138"/>
      <c r="GA14" s="138"/>
      <c r="GB14" s="138"/>
    </row>
    <row r="15" spans="1:184" x14ac:dyDescent="0.2">
      <c r="A15" s="130">
        <f t="shared" si="0"/>
        <v>71</v>
      </c>
      <c r="B15" s="150" t="s">
        <v>1535</v>
      </c>
      <c r="C15" s="151">
        <v>176</v>
      </c>
      <c r="D15" s="152">
        <v>34.200000762939453</v>
      </c>
      <c r="E15" s="153">
        <v>0.47</v>
      </c>
      <c r="F15" s="151">
        <v>168</v>
      </c>
      <c r="G15" s="151">
        <v>8</v>
      </c>
      <c r="H15" s="154" t="s">
        <v>1669</v>
      </c>
      <c r="I15" s="154" t="s">
        <v>1670</v>
      </c>
      <c r="J15" s="152">
        <v>5.5999999046325684</v>
      </c>
      <c r="K15" s="153">
        <v>0.47</v>
      </c>
      <c r="L15" s="151">
        <v>152</v>
      </c>
      <c r="M15" s="151">
        <v>24</v>
      </c>
      <c r="N15" s="154" t="s">
        <v>1667</v>
      </c>
      <c r="O15" s="154" t="s">
        <v>1668</v>
      </c>
      <c r="P15" s="152">
        <v>10.899999618530273</v>
      </c>
      <c r="Q15" s="153">
        <v>0.49</v>
      </c>
      <c r="R15" s="151">
        <v>155</v>
      </c>
      <c r="S15" s="151">
        <v>21</v>
      </c>
      <c r="T15" s="154" t="s">
        <v>4209</v>
      </c>
      <c r="U15" s="154" t="s">
        <v>4210</v>
      </c>
      <c r="V15" s="152">
        <v>9.3999996185302734</v>
      </c>
      <c r="W15" s="153">
        <v>0.47</v>
      </c>
      <c r="X15" s="151">
        <v>152</v>
      </c>
      <c r="Y15" s="151">
        <v>24</v>
      </c>
      <c r="Z15" s="154" t="s">
        <v>1667</v>
      </c>
      <c r="AA15" s="154" t="s">
        <v>1668</v>
      </c>
      <c r="AB15" s="152">
        <v>8.3000001907348633</v>
      </c>
      <c r="AC15" s="153">
        <v>0.44</v>
      </c>
      <c r="AD15" s="151">
        <v>170</v>
      </c>
      <c r="AE15" s="151">
        <v>6</v>
      </c>
      <c r="AF15" s="154" t="s">
        <v>1674</v>
      </c>
      <c r="AG15" s="154" t="s">
        <v>1675</v>
      </c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</row>
    <row r="16" spans="1:184" x14ac:dyDescent="0.2">
      <c r="A16" s="130">
        <f t="shared" si="0"/>
        <v>73</v>
      </c>
      <c r="B16" s="140" t="s">
        <v>1550</v>
      </c>
      <c r="C16" s="146">
        <v>114</v>
      </c>
      <c r="D16" s="147">
        <v>27.700000762939453</v>
      </c>
      <c r="E16" s="148">
        <v>0.38</v>
      </c>
      <c r="F16" s="146">
        <v>109</v>
      </c>
      <c r="G16" s="146">
        <v>5</v>
      </c>
      <c r="H16" s="149" t="s">
        <v>1678</v>
      </c>
      <c r="I16" s="149" t="s">
        <v>1679</v>
      </c>
      <c r="J16" s="147">
        <v>4.5</v>
      </c>
      <c r="K16" s="148">
        <v>0.37</v>
      </c>
      <c r="L16" s="146">
        <v>107</v>
      </c>
      <c r="M16" s="146">
        <v>7</v>
      </c>
      <c r="N16" s="149" t="s">
        <v>4248</v>
      </c>
      <c r="O16" s="149" t="s">
        <v>4249</v>
      </c>
      <c r="P16" s="147">
        <v>8.8000001907348633</v>
      </c>
      <c r="Q16" s="148">
        <v>0.4</v>
      </c>
      <c r="R16" s="146">
        <v>102</v>
      </c>
      <c r="S16" s="146">
        <v>12</v>
      </c>
      <c r="T16" s="149" t="s">
        <v>1807</v>
      </c>
      <c r="U16" s="149" t="s">
        <v>1808</v>
      </c>
      <c r="V16" s="147">
        <v>7.6999998092651367</v>
      </c>
      <c r="W16" s="148">
        <v>0.38</v>
      </c>
      <c r="X16" s="146">
        <v>104</v>
      </c>
      <c r="Y16" s="146">
        <v>10</v>
      </c>
      <c r="Z16" s="149" t="s">
        <v>2904</v>
      </c>
      <c r="AA16" s="149" t="s">
        <v>2905</v>
      </c>
      <c r="AB16" s="147">
        <v>6.6999998092651367</v>
      </c>
      <c r="AC16" s="148">
        <v>0.35</v>
      </c>
      <c r="AD16" s="146">
        <v>113</v>
      </c>
      <c r="AE16" s="146">
        <v>1</v>
      </c>
      <c r="AF16" s="149" t="s">
        <v>2547</v>
      </c>
      <c r="AG16" s="149" t="s">
        <v>2548</v>
      </c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38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</row>
    <row r="17" spans="1:185" x14ac:dyDescent="0.2">
      <c r="A17" s="130">
        <f t="shared" si="0"/>
        <v>91</v>
      </c>
      <c r="B17" s="150" t="s">
        <v>1564</v>
      </c>
      <c r="C17" s="151">
        <v>236</v>
      </c>
      <c r="D17" s="152">
        <v>34.599998474121094</v>
      </c>
      <c r="E17" s="153">
        <v>0.47</v>
      </c>
      <c r="F17" s="151">
        <v>215</v>
      </c>
      <c r="G17" s="151">
        <v>21</v>
      </c>
      <c r="H17" s="154" t="s">
        <v>3455</v>
      </c>
      <c r="I17" s="154" t="s">
        <v>3456</v>
      </c>
      <c r="J17" s="152">
        <v>5.6999998092651367</v>
      </c>
      <c r="K17" s="153">
        <v>0.47</v>
      </c>
      <c r="L17" s="151">
        <v>209</v>
      </c>
      <c r="M17" s="151">
        <v>27</v>
      </c>
      <c r="N17" s="154" t="s">
        <v>4250</v>
      </c>
      <c r="O17" s="154" t="s">
        <v>4251</v>
      </c>
      <c r="P17" s="152">
        <v>10.699999809265137</v>
      </c>
      <c r="Q17" s="153">
        <v>0.49</v>
      </c>
      <c r="R17" s="151">
        <v>198</v>
      </c>
      <c r="S17" s="151">
        <v>38</v>
      </c>
      <c r="T17" s="154" t="s">
        <v>3753</v>
      </c>
      <c r="U17" s="154" t="s">
        <v>3754</v>
      </c>
      <c r="V17" s="152">
        <v>9.6000003814697266</v>
      </c>
      <c r="W17" s="153">
        <v>0.48</v>
      </c>
      <c r="X17" s="151">
        <v>192</v>
      </c>
      <c r="Y17" s="151">
        <v>44</v>
      </c>
      <c r="Z17" s="154" t="s">
        <v>3923</v>
      </c>
      <c r="AA17" s="154" t="s">
        <v>3924</v>
      </c>
      <c r="AB17" s="152">
        <v>8.6000003814697266</v>
      </c>
      <c r="AC17" s="153">
        <v>0.45</v>
      </c>
      <c r="AD17" s="151">
        <v>221</v>
      </c>
      <c r="AE17" s="151">
        <v>15</v>
      </c>
      <c r="AF17" s="154" t="s">
        <v>3418</v>
      </c>
      <c r="AG17" s="154" t="s">
        <v>3419</v>
      </c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</row>
    <row r="18" spans="1:185" s="155" customFormat="1" x14ac:dyDescent="0.2">
      <c r="A18" s="130">
        <f t="shared" si="0"/>
        <v>92</v>
      </c>
      <c r="B18" s="140" t="s">
        <v>1575</v>
      </c>
      <c r="C18" s="146">
        <v>195</v>
      </c>
      <c r="D18" s="147">
        <v>35.700000762939453</v>
      </c>
      <c r="E18" s="148">
        <v>0.49</v>
      </c>
      <c r="F18" s="146">
        <v>175</v>
      </c>
      <c r="G18" s="146">
        <v>20</v>
      </c>
      <c r="H18" s="149" t="s">
        <v>2717</v>
      </c>
      <c r="I18" s="149" t="s">
        <v>2718</v>
      </c>
      <c r="J18" s="147">
        <v>5.6999998092651367</v>
      </c>
      <c r="K18" s="148">
        <v>0.47</v>
      </c>
      <c r="L18" s="146">
        <v>165</v>
      </c>
      <c r="M18" s="146">
        <v>30</v>
      </c>
      <c r="N18" s="149" t="s">
        <v>1607</v>
      </c>
      <c r="O18" s="149" t="s">
        <v>1608</v>
      </c>
      <c r="P18" s="147">
        <v>10.699999809265137</v>
      </c>
      <c r="Q18" s="148">
        <v>0.49</v>
      </c>
      <c r="R18" s="146">
        <v>166</v>
      </c>
      <c r="S18" s="146">
        <v>29</v>
      </c>
      <c r="T18" s="149" t="s">
        <v>4252</v>
      </c>
      <c r="U18" s="149" t="s">
        <v>4253</v>
      </c>
      <c r="V18" s="147">
        <v>9.8999996185302734</v>
      </c>
      <c r="W18" s="148">
        <v>0.49</v>
      </c>
      <c r="X18" s="146">
        <v>161</v>
      </c>
      <c r="Y18" s="146">
        <v>34</v>
      </c>
      <c r="Z18" s="149" t="s">
        <v>1856</v>
      </c>
      <c r="AA18" s="149" t="s">
        <v>1857</v>
      </c>
      <c r="AB18" s="147">
        <v>9.5</v>
      </c>
      <c r="AC18" s="148">
        <v>0.5</v>
      </c>
      <c r="AD18" s="146">
        <v>170</v>
      </c>
      <c r="AE18" s="146">
        <v>25</v>
      </c>
      <c r="AF18" s="149" t="s">
        <v>2392</v>
      </c>
      <c r="AG18" s="149" t="s">
        <v>2393</v>
      </c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</row>
    <row r="19" spans="1:185" x14ac:dyDescent="0.2">
      <c r="A19" s="130">
        <f t="shared" si="0"/>
        <v>122</v>
      </c>
      <c r="B19" s="150" t="s">
        <v>1626</v>
      </c>
      <c r="C19" s="151">
        <v>185</v>
      </c>
      <c r="D19" s="152">
        <v>31.200000762939453</v>
      </c>
      <c r="E19" s="153">
        <v>0.43</v>
      </c>
      <c r="F19" s="151">
        <v>170</v>
      </c>
      <c r="G19" s="151">
        <v>15</v>
      </c>
      <c r="H19" s="154" t="s">
        <v>2764</v>
      </c>
      <c r="I19" s="154" t="s">
        <v>2765</v>
      </c>
      <c r="J19" s="152">
        <v>4.9000000953674316</v>
      </c>
      <c r="K19" s="153">
        <v>0.41</v>
      </c>
      <c r="L19" s="151">
        <v>170</v>
      </c>
      <c r="M19" s="151">
        <v>15</v>
      </c>
      <c r="N19" s="154" t="s">
        <v>2764</v>
      </c>
      <c r="O19" s="154" t="s">
        <v>2765</v>
      </c>
      <c r="P19" s="152">
        <v>9.6000003814697266</v>
      </c>
      <c r="Q19" s="153">
        <v>0.43</v>
      </c>
      <c r="R19" s="151">
        <v>165</v>
      </c>
      <c r="S19" s="151">
        <v>20</v>
      </c>
      <c r="T19" s="154" t="s">
        <v>1784</v>
      </c>
      <c r="U19" s="154" t="s">
        <v>1785</v>
      </c>
      <c r="V19" s="152">
        <v>8.6000003814697266</v>
      </c>
      <c r="W19" s="153">
        <v>0.43</v>
      </c>
      <c r="X19" s="151">
        <v>159</v>
      </c>
      <c r="Y19" s="151">
        <v>26</v>
      </c>
      <c r="Z19" s="154" t="s">
        <v>3177</v>
      </c>
      <c r="AA19" s="154" t="s">
        <v>3178</v>
      </c>
      <c r="AB19" s="152">
        <v>8.1999998092651367</v>
      </c>
      <c r="AC19" s="153">
        <v>0.43</v>
      </c>
      <c r="AD19" s="151">
        <v>168</v>
      </c>
      <c r="AE19" s="151">
        <v>17</v>
      </c>
      <c r="AF19" s="154" t="s">
        <v>4254</v>
      </c>
      <c r="AG19" s="154" t="s">
        <v>4255</v>
      </c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</row>
    <row r="20" spans="1:185" x14ac:dyDescent="0.2">
      <c r="A20" s="130">
        <f t="shared" si="0"/>
        <v>231</v>
      </c>
      <c r="B20" s="140" t="s">
        <v>1671</v>
      </c>
      <c r="C20" s="146">
        <v>197</v>
      </c>
      <c r="D20" s="147">
        <v>33</v>
      </c>
      <c r="E20" s="148">
        <v>0.45</v>
      </c>
      <c r="F20" s="146">
        <v>179</v>
      </c>
      <c r="G20" s="146">
        <v>18</v>
      </c>
      <c r="H20" s="149" t="s">
        <v>3794</v>
      </c>
      <c r="I20" s="149" t="s">
        <v>3795</v>
      </c>
      <c r="J20" s="147">
        <v>5.1999998092651367</v>
      </c>
      <c r="K20" s="148">
        <v>0.44</v>
      </c>
      <c r="L20" s="146">
        <v>174</v>
      </c>
      <c r="M20" s="146">
        <v>23</v>
      </c>
      <c r="N20" s="149" t="s">
        <v>4256</v>
      </c>
      <c r="O20" s="149" t="s">
        <v>4257</v>
      </c>
      <c r="P20" s="147">
        <v>10.300000190734863</v>
      </c>
      <c r="Q20" s="148">
        <v>0.47</v>
      </c>
      <c r="R20" s="146">
        <v>167</v>
      </c>
      <c r="S20" s="146">
        <v>30</v>
      </c>
      <c r="T20" s="149" t="s">
        <v>2992</v>
      </c>
      <c r="U20" s="149" t="s">
        <v>2993</v>
      </c>
      <c r="V20" s="147">
        <v>9.3000001907348633</v>
      </c>
      <c r="W20" s="148">
        <v>0.46</v>
      </c>
      <c r="X20" s="146">
        <v>163</v>
      </c>
      <c r="Y20" s="146">
        <v>34</v>
      </c>
      <c r="Z20" s="149" t="s">
        <v>4258</v>
      </c>
      <c r="AA20" s="149" t="s">
        <v>4259</v>
      </c>
      <c r="AB20" s="147">
        <v>8.1999998092651367</v>
      </c>
      <c r="AC20" s="148">
        <v>0.43</v>
      </c>
      <c r="AD20" s="146">
        <v>181</v>
      </c>
      <c r="AE20" s="146">
        <v>16</v>
      </c>
      <c r="AF20" s="149" t="s">
        <v>2994</v>
      </c>
      <c r="AG20" s="149" t="s">
        <v>2995</v>
      </c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</row>
    <row r="21" spans="1:185" x14ac:dyDescent="0.2">
      <c r="A21" s="130">
        <f t="shared" si="0"/>
        <v>241</v>
      </c>
      <c r="B21" s="150" t="s">
        <v>1682</v>
      </c>
      <c r="C21" s="151">
        <v>83</v>
      </c>
      <c r="D21" s="152">
        <v>36.299999237060547</v>
      </c>
      <c r="E21" s="153">
        <v>0.5</v>
      </c>
      <c r="F21" s="151">
        <v>70</v>
      </c>
      <c r="G21" s="151">
        <v>13</v>
      </c>
      <c r="H21" s="154" t="s">
        <v>4260</v>
      </c>
      <c r="I21" s="154" t="s">
        <v>4261</v>
      </c>
      <c r="J21" s="152">
        <v>6</v>
      </c>
      <c r="K21" s="153">
        <v>0.5</v>
      </c>
      <c r="L21" s="151">
        <v>72</v>
      </c>
      <c r="M21" s="151">
        <v>11</v>
      </c>
      <c r="N21" s="154" t="s">
        <v>4262</v>
      </c>
      <c r="O21" s="154" t="s">
        <v>4263</v>
      </c>
      <c r="P21" s="152">
        <v>10.899999618530273</v>
      </c>
      <c r="Q21" s="153">
        <v>0.49</v>
      </c>
      <c r="R21" s="151">
        <v>69</v>
      </c>
      <c r="S21" s="151">
        <v>14</v>
      </c>
      <c r="T21" s="154" t="s">
        <v>2158</v>
      </c>
      <c r="U21" s="154" t="s">
        <v>4264</v>
      </c>
      <c r="V21" s="152">
        <v>10.399999618530273</v>
      </c>
      <c r="W21" s="153">
        <v>0.52</v>
      </c>
      <c r="X21" s="151">
        <v>60</v>
      </c>
      <c r="Y21" s="151">
        <v>23</v>
      </c>
      <c r="Z21" s="154" t="s">
        <v>3515</v>
      </c>
      <c r="AA21" s="154" t="s">
        <v>3516</v>
      </c>
      <c r="AB21" s="152">
        <v>9.1000003814697266</v>
      </c>
      <c r="AC21" s="153">
        <v>0.48</v>
      </c>
      <c r="AD21" s="151">
        <v>73</v>
      </c>
      <c r="AE21" s="151">
        <v>10</v>
      </c>
      <c r="AF21" s="154" t="s">
        <v>4265</v>
      </c>
      <c r="AG21" s="154" t="s">
        <v>4266</v>
      </c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</row>
    <row r="22" spans="1:185" x14ac:dyDescent="0.2">
      <c r="A22" s="130">
        <f t="shared" si="0"/>
        <v>332</v>
      </c>
      <c r="B22" s="140" t="s">
        <v>1733</v>
      </c>
      <c r="C22" s="146">
        <v>124</v>
      </c>
      <c r="D22" s="147">
        <v>30.600000381469727</v>
      </c>
      <c r="E22" s="148">
        <v>0.42</v>
      </c>
      <c r="F22" s="146">
        <v>118</v>
      </c>
      <c r="G22" s="146">
        <v>6</v>
      </c>
      <c r="H22" s="149" t="s">
        <v>4267</v>
      </c>
      <c r="I22" s="149" t="s">
        <v>4268</v>
      </c>
      <c r="J22" s="147">
        <v>4.6999998092651367</v>
      </c>
      <c r="K22" s="148">
        <v>0.39</v>
      </c>
      <c r="L22" s="146">
        <v>115</v>
      </c>
      <c r="M22" s="146">
        <v>9</v>
      </c>
      <c r="N22" s="149" t="s">
        <v>4269</v>
      </c>
      <c r="O22" s="149" t="s">
        <v>4270</v>
      </c>
      <c r="P22" s="147">
        <v>9.8999996185302734</v>
      </c>
      <c r="Q22" s="148">
        <v>0.45</v>
      </c>
      <c r="R22" s="146">
        <v>106</v>
      </c>
      <c r="S22" s="146">
        <v>18</v>
      </c>
      <c r="T22" s="149" t="s">
        <v>4271</v>
      </c>
      <c r="U22" s="149" t="s">
        <v>4272</v>
      </c>
      <c r="V22" s="147">
        <v>8.3999996185302734</v>
      </c>
      <c r="W22" s="148">
        <v>0.42</v>
      </c>
      <c r="X22" s="146">
        <v>110</v>
      </c>
      <c r="Y22" s="146">
        <v>14</v>
      </c>
      <c r="Z22" s="149" t="s">
        <v>3071</v>
      </c>
      <c r="AA22" s="149" t="s">
        <v>3072</v>
      </c>
      <c r="AB22" s="147">
        <v>7.5999999046325684</v>
      </c>
      <c r="AC22" s="148">
        <v>0.4</v>
      </c>
      <c r="AD22" s="146">
        <v>121</v>
      </c>
      <c r="AE22" s="146">
        <v>3</v>
      </c>
      <c r="AF22" s="149" t="s">
        <v>3319</v>
      </c>
      <c r="AG22" s="149" t="s">
        <v>3320</v>
      </c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</row>
    <row r="23" spans="1:185" x14ac:dyDescent="0.2">
      <c r="A23" s="130">
        <f t="shared" si="0"/>
        <v>451</v>
      </c>
      <c r="B23" s="150" t="s">
        <v>1783</v>
      </c>
      <c r="C23" s="151">
        <v>219</v>
      </c>
      <c r="D23" s="152">
        <v>29.399999618530273</v>
      </c>
      <c r="E23" s="153">
        <v>0.4</v>
      </c>
      <c r="F23" s="151">
        <v>210</v>
      </c>
      <c r="G23" s="151">
        <v>9</v>
      </c>
      <c r="H23" s="154" t="s">
        <v>2540</v>
      </c>
      <c r="I23" s="154" t="s">
        <v>2541</v>
      </c>
      <c r="J23" s="152">
        <v>4.8000001907348633</v>
      </c>
      <c r="K23" s="153">
        <v>0.4</v>
      </c>
      <c r="L23" s="151">
        <v>203</v>
      </c>
      <c r="M23" s="151">
        <v>16</v>
      </c>
      <c r="N23" s="154" t="s">
        <v>3551</v>
      </c>
      <c r="O23" s="154" t="s">
        <v>3552</v>
      </c>
      <c r="P23" s="152">
        <v>9</v>
      </c>
      <c r="Q23" s="153">
        <v>0.41</v>
      </c>
      <c r="R23" s="151">
        <v>206</v>
      </c>
      <c r="S23" s="151">
        <v>13</v>
      </c>
      <c r="T23" s="154" t="s">
        <v>4273</v>
      </c>
      <c r="U23" s="154" t="s">
        <v>4274</v>
      </c>
      <c r="V23" s="152">
        <v>8</v>
      </c>
      <c r="W23" s="153">
        <v>0.4</v>
      </c>
      <c r="X23" s="151">
        <v>203</v>
      </c>
      <c r="Y23" s="151">
        <v>16</v>
      </c>
      <c r="Z23" s="154" t="s">
        <v>3551</v>
      </c>
      <c r="AA23" s="154" t="s">
        <v>3552</v>
      </c>
      <c r="AB23" s="152">
        <v>7.5999999046325684</v>
      </c>
      <c r="AC23" s="153">
        <v>0.4</v>
      </c>
      <c r="AD23" s="151">
        <v>208</v>
      </c>
      <c r="AE23" s="151">
        <v>11</v>
      </c>
      <c r="AF23" s="154" t="s">
        <v>4275</v>
      </c>
      <c r="AG23" s="154" t="s">
        <v>4276</v>
      </c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A23" s="138"/>
      <c r="CB23" s="138"/>
      <c r="CC23" s="138"/>
      <c r="CD23" s="138"/>
      <c r="CE23" s="138"/>
      <c r="CF23" s="138"/>
      <c r="CG23" s="138"/>
      <c r="CH23" s="138"/>
      <c r="CI23" s="138"/>
      <c r="CJ23" s="138"/>
      <c r="CK23" s="138"/>
      <c r="CL23" s="138"/>
      <c r="CM23" s="138"/>
      <c r="CN23" s="138"/>
      <c r="CO23" s="138"/>
      <c r="CP23" s="138"/>
      <c r="CQ23" s="138"/>
      <c r="CR23" s="138"/>
      <c r="CS23" s="138"/>
      <c r="CT23" s="138"/>
      <c r="CU23" s="138"/>
      <c r="CV23" s="138"/>
      <c r="CW23" s="138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</row>
    <row r="24" spans="1:185" x14ac:dyDescent="0.2">
      <c r="A24" s="130">
        <f t="shared" si="0"/>
        <v>761</v>
      </c>
      <c r="B24" s="140" t="s">
        <v>1881</v>
      </c>
      <c r="C24" s="146">
        <v>81</v>
      </c>
      <c r="D24" s="147">
        <v>29.899999618530273</v>
      </c>
      <c r="E24" s="148">
        <v>0.41</v>
      </c>
      <c r="F24" s="146">
        <v>80</v>
      </c>
      <c r="G24" s="146">
        <v>1</v>
      </c>
      <c r="H24" s="149" t="s">
        <v>1715</v>
      </c>
      <c r="I24" s="149" t="s">
        <v>1716</v>
      </c>
      <c r="J24" s="147">
        <v>4.8000001907348633</v>
      </c>
      <c r="K24" s="148">
        <v>0.4</v>
      </c>
      <c r="L24" s="146">
        <v>79</v>
      </c>
      <c r="M24" s="146">
        <v>2</v>
      </c>
      <c r="N24" s="149" t="s">
        <v>1717</v>
      </c>
      <c r="O24" s="149" t="s">
        <v>1718</v>
      </c>
      <c r="P24" s="147">
        <v>9.3000001907348633</v>
      </c>
      <c r="Q24" s="148">
        <v>0.42</v>
      </c>
      <c r="R24" s="146">
        <v>79</v>
      </c>
      <c r="S24" s="146">
        <v>2</v>
      </c>
      <c r="T24" s="149" t="s">
        <v>1717</v>
      </c>
      <c r="U24" s="149" t="s">
        <v>1718</v>
      </c>
      <c r="V24" s="147">
        <v>8.3000001907348633</v>
      </c>
      <c r="W24" s="148">
        <v>0.41</v>
      </c>
      <c r="X24" s="146">
        <v>79</v>
      </c>
      <c r="Y24" s="146">
        <v>2</v>
      </c>
      <c r="Z24" s="149" t="s">
        <v>1717</v>
      </c>
      <c r="AA24" s="149" t="s">
        <v>1718</v>
      </c>
      <c r="AB24" s="147">
        <v>7.5999999046325684</v>
      </c>
      <c r="AC24" s="148">
        <v>0.4</v>
      </c>
      <c r="AD24" s="146">
        <v>77</v>
      </c>
      <c r="AE24" s="146">
        <v>4</v>
      </c>
      <c r="AF24" s="149" t="s">
        <v>1975</v>
      </c>
      <c r="AG24" s="149" t="s">
        <v>1976</v>
      </c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8"/>
      <c r="CH24" s="138"/>
      <c r="CI24" s="138"/>
      <c r="CJ24" s="138"/>
      <c r="CK24" s="138"/>
      <c r="CL24" s="138"/>
      <c r="CM24" s="138"/>
      <c r="CN24" s="138"/>
      <c r="CO24" s="138"/>
      <c r="CP24" s="138"/>
      <c r="CQ24" s="138"/>
      <c r="CR24" s="138"/>
      <c r="CS24" s="138"/>
      <c r="CT24" s="138"/>
      <c r="CU24" s="138"/>
      <c r="CV24" s="138"/>
      <c r="CW24" s="138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  <c r="EO24" s="138"/>
      <c r="EP24" s="138"/>
      <c r="EQ24" s="138"/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  <c r="GC24" s="138"/>
    </row>
    <row r="25" spans="1:185" x14ac:dyDescent="0.2">
      <c r="A25" s="130">
        <f t="shared" si="0"/>
        <v>950</v>
      </c>
      <c r="B25" s="150" t="s">
        <v>1924</v>
      </c>
      <c r="C25" s="151">
        <v>55</v>
      </c>
      <c r="D25" s="152">
        <v>33.900001525878906</v>
      </c>
      <c r="E25" s="153">
        <v>0.46</v>
      </c>
      <c r="F25" s="151">
        <v>53</v>
      </c>
      <c r="G25" s="151">
        <v>2</v>
      </c>
      <c r="H25" s="154" t="s">
        <v>2577</v>
      </c>
      <c r="I25" s="154" t="s">
        <v>2578</v>
      </c>
      <c r="J25" s="152">
        <v>5.6999998092651367</v>
      </c>
      <c r="K25" s="153">
        <v>0.47</v>
      </c>
      <c r="L25" s="151">
        <v>51</v>
      </c>
      <c r="M25" s="151">
        <v>4</v>
      </c>
      <c r="N25" s="154" t="s">
        <v>3198</v>
      </c>
      <c r="O25" s="154" t="s">
        <v>3199</v>
      </c>
      <c r="P25" s="152">
        <v>10.399999618530273</v>
      </c>
      <c r="Q25" s="153">
        <v>0.47</v>
      </c>
      <c r="R25" s="151">
        <v>53</v>
      </c>
      <c r="S25" s="151">
        <v>2</v>
      </c>
      <c r="T25" s="154" t="s">
        <v>2577</v>
      </c>
      <c r="U25" s="154" t="s">
        <v>2578</v>
      </c>
      <c r="V25" s="152">
        <v>9.1000003814697266</v>
      </c>
      <c r="W25" s="153">
        <v>0.46</v>
      </c>
      <c r="X25" s="151">
        <v>48</v>
      </c>
      <c r="Y25" s="151">
        <v>7</v>
      </c>
      <c r="Z25" s="154" t="s">
        <v>3196</v>
      </c>
      <c r="AA25" s="154" t="s">
        <v>3197</v>
      </c>
      <c r="AB25" s="152">
        <v>8.6000003814697266</v>
      </c>
      <c r="AC25" s="153">
        <v>0.45</v>
      </c>
      <c r="AD25" s="151">
        <v>51</v>
      </c>
      <c r="AE25" s="151">
        <v>4</v>
      </c>
      <c r="AF25" s="154" t="s">
        <v>3198</v>
      </c>
      <c r="AG25" s="154" t="s">
        <v>3199</v>
      </c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</row>
    <row r="26" spans="1:185" x14ac:dyDescent="0.2">
      <c r="A26" s="130">
        <f t="shared" si="0"/>
        <v>961</v>
      </c>
      <c r="B26" s="140" t="s">
        <v>1933</v>
      </c>
      <c r="C26" s="146">
        <v>52</v>
      </c>
      <c r="D26" s="147">
        <v>36.5</v>
      </c>
      <c r="E26" s="148">
        <v>0.5</v>
      </c>
      <c r="F26" s="146">
        <v>44</v>
      </c>
      <c r="G26" s="146">
        <v>8</v>
      </c>
      <c r="H26" s="149" t="s">
        <v>1607</v>
      </c>
      <c r="I26" s="149" t="s">
        <v>1608</v>
      </c>
      <c r="J26" s="147">
        <v>5.5999999046325684</v>
      </c>
      <c r="K26" s="148">
        <v>0.47</v>
      </c>
      <c r="L26" s="146">
        <v>46</v>
      </c>
      <c r="M26" s="146">
        <v>6</v>
      </c>
      <c r="N26" s="149" t="s">
        <v>2670</v>
      </c>
      <c r="O26" s="149" t="s">
        <v>2671</v>
      </c>
      <c r="P26" s="147">
        <v>11.5</v>
      </c>
      <c r="Q26" s="148">
        <v>0.52</v>
      </c>
      <c r="R26" s="146">
        <v>42</v>
      </c>
      <c r="S26" s="146">
        <v>10</v>
      </c>
      <c r="T26" s="149" t="s">
        <v>4005</v>
      </c>
      <c r="U26" s="149" t="s">
        <v>4006</v>
      </c>
      <c r="V26" s="147">
        <v>10.300000190734863</v>
      </c>
      <c r="W26" s="148">
        <v>0.51</v>
      </c>
      <c r="X26" s="146">
        <v>37</v>
      </c>
      <c r="Y26" s="146">
        <v>15</v>
      </c>
      <c r="Z26" s="149" t="s">
        <v>4277</v>
      </c>
      <c r="AA26" s="149" t="s">
        <v>4278</v>
      </c>
      <c r="AB26" s="147">
        <v>9.1000003814697266</v>
      </c>
      <c r="AC26" s="148">
        <v>0.48</v>
      </c>
      <c r="AD26" s="146">
        <v>45</v>
      </c>
      <c r="AE26" s="146">
        <v>7</v>
      </c>
      <c r="AF26" s="149" t="s">
        <v>1629</v>
      </c>
      <c r="AG26" s="149" t="s">
        <v>1630</v>
      </c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</row>
    <row r="27" spans="1:185" x14ac:dyDescent="0.2">
      <c r="A27" s="130">
        <f t="shared" si="0"/>
        <v>1020</v>
      </c>
      <c r="B27" s="150" t="s">
        <v>1966</v>
      </c>
      <c r="C27" s="151">
        <v>84</v>
      </c>
      <c r="D27" s="152">
        <v>28.200000762939453</v>
      </c>
      <c r="E27" s="153">
        <v>0.39</v>
      </c>
      <c r="F27" s="151">
        <v>83</v>
      </c>
      <c r="G27" s="151">
        <v>1</v>
      </c>
      <c r="H27" s="154" t="s">
        <v>1746</v>
      </c>
      <c r="I27" s="154" t="s">
        <v>1747</v>
      </c>
      <c r="J27" s="152">
        <v>4.5</v>
      </c>
      <c r="K27" s="153">
        <v>0.38</v>
      </c>
      <c r="L27" s="151">
        <v>78</v>
      </c>
      <c r="M27" s="151">
        <v>6</v>
      </c>
      <c r="N27" s="154" t="s">
        <v>2099</v>
      </c>
      <c r="O27" s="154" t="s">
        <v>2100</v>
      </c>
      <c r="P27" s="152">
        <v>8.6000003814697266</v>
      </c>
      <c r="Q27" s="153">
        <v>0.39</v>
      </c>
      <c r="R27" s="151">
        <v>82</v>
      </c>
      <c r="S27" s="151">
        <v>2</v>
      </c>
      <c r="T27" s="154" t="s">
        <v>1744</v>
      </c>
      <c r="U27" s="154" t="s">
        <v>1745</v>
      </c>
      <c r="V27" s="152">
        <v>7.6999998092651367</v>
      </c>
      <c r="W27" s="153">
        <v>0.39</v>
      </c>
      <c r="X27" s="151">
        <v>78</v>
      </c>
      <c r="Y27" s="151">
        <v>6</v>
      </c>
      <c r="Z27" s="154" t="s">
        <v>2099</v>
      </c>
      <c r="AA27" s="154" t="s">
        <v>2100</v>
      </c>
      <c r="AB27" s="152">
        <v>7.3000001907348633</v>
      </c>
      <c r="AC27" s="153">
        <v>0.39</v>
      </c>
      <c r="AD27" s="151">
        <v>83</v>
      </c>
      <c r="AE27" s="151">
        <v>1</v>
      </c>
      <c r="AF27" s="154" t="s">
        <v>1746</v>
      </c>
      <c r="AG27" s="154" t="s">
        <v>1747</v>
      </c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38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</row>
    <row r="28" spans="1:185" x14ac:dyDescent="0.2">
      <c r="A28" s="130">
        <f t="shared" si="0"/>
        <v>1121</v>
      </c>
      <c r="B28" s="140" t="s">
        <v>1981</v>
      </c>
      <c r="C28" s="146">
        <v>175</v>
      </c>
      <c r="D28" s="147">
        <v>30.600000381469727</v>
      </c>
      <c r="E28" s="148">
        <v>0.42</v>
      </c>
      <c r="F28" s="146">
        <v>167</v>
      </c>
      <c r="G28" s="146">
        <v>8</v>
      </c>
      <c r="H28" s="149" t="s">
        <v>3209</v>
      </c>
      <c r="I28" s="149" t="s">
        <v>3210</v>
      </c>
      <c r="J28" s="147">
        <v>4.6999998092651367</v>
      </c>
      <c r="K28" s="148">
        <v>0.39</v>
      </c>
      <c r="L28" s="146">
        <v>171</v>
      </c>
      <c r="M28" s="146">
        <v>4</v>
      </c>
      <c r="N28" s="149" t="s">
        <v>2108</v>
      </c>
      <c r="O28" s="149" t="s">
        <v>2109</v>
      </c>
      <c r="P28" s="147">
        <v>9.6000003814697266</v>
      </c>
      <c r="Q28" s="148">
        <v>0.44</v>
      </c>
      <c r="R28" s="146">
        <v>159</v>
      </c>
      <c r="S28" s="146">
        <v>16</v>
      </c>
      <c r="T28" s="149" t="s">
        <v>3794</v>
      </c>
      <c r="U28" s="149" t="s">
        <v>3795</v>
      </c>
      <c r="V28" s="147">
        <v>8.3000001907348633</v>
      </c>
      <c r="W28" s="148">
        <v>0.42</v>
      </c>
      <c r="X28" s="146">
        <v>155</v>
      </c>
      <c r="Y28" s="146">
        <v>20</v>
      </c>
      <c r="Z28" s="149" t="s">
        <v>4279</v>
      </c>
      <c r="AA28" s="149" t="s">
        <v>4280</v>
      </c>
      <c r="AB28" s="147">
        <v>8</v>
      </c>
      <c r="AC28" s="148">
        <v>0.42</v>
      </c>
      <c r="AD28" s="146">
        <v>163</v>
      </c>
      <c r="AE28" s="146">
        <v>12</v>
      </c>
      <c r="AF28" s="149" t="s">
        <v>4281</v>
      </c>
      <c r="AG28" s="149" t="s">
        <v>4282</v>
      </c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</row>
    <row r="29" spans="1:185" x14ac:dyDescent="0.2">
      <c r="A29" s="130">
        <f t="shared" si="0"/>
        <v>1331</v>
      </c>
      <c r="B29" s="150" t="s">
        <v>2009</v>
      </c>
      <c r="C29" s="151">
        <v>180</v>
      </c>
      <c r="D29" s="152">
        <v>33.200000762939453</v>
      </c>
      <c r="E29" s="153">
        <v>0.46</v>
      </c>
      <c r="F29" s="151">
        <v>161</v>
      </c>
      <c r="G29" s="151">
        <v>19</v>
      </c>
      <c r="H29" s="154" t="s">
        <v>4283</v>
      </c>
      <c r="I29" s="154" t="s">
        <v>4284</v>
      </c>
      <c r="J29" s="152">
        <v>5.3000001907348633</v>
      </c>
      <c r="K29" s="153">
        <v>0.44</v>
      </c>
      <c r="L29" s="151">
        <v>155</v>
      </c>
      <c r="M29" s="151">
        <v>25</v>
      </c>
      <c r="N29" s="154" t="s">
        <v>3743</v>
      </c>
      <c r="O29" s="154" t="s">
        <v>3744</v>
      </c>
      <c r="P29" s="152">
        <v>10.300000190734863</v>
      </c>
      <c r="Q29" s="153">
        <v>0.47</v>
      </c>
      <c r="R29" s="151">
        <v>154</v>
      </c>
      <c r="S29" s="151">
        <v>26</v>
      </c>
      <c r="T29" s="154" t="s">
        <v>3814</v>
      </c>
      <c r="U29" s="154" t="s">
        <v>3815</v>
      </c>
      <c r="V29" s="152">
        <v>9.3999996185302734</v>
      </c>
      <c r="W29" s="153">
        <v>0.47</v>
      </c>
      <c r="X29" s="151">
        <v>145</v>
      </c>
      <c r="Y29" s="151">
        <v>35</v>
      </c>
      <c r="Z29" s="154" t="s">
        <v>4285</v>
      </c>
      <c r="AA29" s="154" t="s">
        <v>4286</v>
      </c>
      <c r="AB29" s="152">
        <v>8.3000001907348633</v>
      </c>
      <c r="AC29" s="153">
        <v>0.44</v>
      </c>
      <c r="AD29" s="151">
        <v>169</v>
      </c>
      <c r="AE29" s="151">
        <v>11</v>
      </c>
      <c r="AF29" s="154" t="s">
        <v>4287</v>
      </c>
      <c r="AG29" s="154" t="s">
        <v>4288</v>
      </c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38"/>
      <c r="CS29" s="138"/>
      <c r="CT29" s="138"/>
      <c r="CU29" s="138"/>
      <c r="CV29" s="138"/>
      <c r="CW29" s="138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</row>
    <row r="30" spans="1:185" x14ac:dyDescent="0.2">
      <c r="A30" s="130">
        <f t="shared" si="0"/>
        <v>1681</v>
      </c>
      <c r="B30" s="140" t="s">
        <v>2049</v>
      </c>
      <c r="C30" s="146">
        <v>21</v>
      </c>
      <c r="D30" s="147">
        <v>24</v>
      </c>
      <c r="E30" s="148">
        <v>0.33</v>
      </c>
      <c r="F30" s="146">
        <v>21</v>
      </c>
      <c r="H30" s="149" t="s">
        <v>1545</v>
      </c>
      <c r="J30" s="147">
        <v>4.4000000953674316</v>
      </c>
      <c r="K30" s="148">
        <v>0.37</v>
      </c>
      <c r="L30" s="146">
        <v>21</v>
      </c>
      <c r="N30" s="149" t="s">
        <v>1545</v>
      </c>
      <c r="P30" s="147">
        <v>7.5</v>
      </c>
      <c r="Q30" s="148">
        <v>0.34</v>
      </c>
      <c r="R30" s="146">
        <v>21</v>
      </c>
      <c r="T30" s="149" t="s">
        <v>1545</v>
      </c>
      <c r="V30" s="147">
        <v>6.1999998092651367</v>
      </c>
      <c r="W30" s="148">
        <v>0.31</v>
      </c>
      <c r="X30" s="146">
        <v>21</v>
      </c>
      <c r="Z30" s="149" t="s">
        <v>1545</v>
      </c>
      <c r="AB30" s="147">
        <v>6</v>
      </c>
      <c r="AC30" s="148">
        <v>0.32</v>
      </c>
      <c r="AD30" s="146">
        <v>21</v>
      </c>
      <c r="AF30" s="149" t="s">
        <v>1545</v>
      </c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138"/>
      <c r="BU30" s="138"/>
      <c r="BV30" s="138"/>
      <c r="BW30" s="138"/>
      <c r="BX30" s="138"/>
      <c r="BY30" s="138"/>
      <c r="BZ30" s="138"/>
      <c r="CA30" s="138"/>
      <c r="CB30" s="138"/>
      <c r="CC30" s="138"/>
      <c r="CD30" s="138"/>
      <c r="CE30" s="138"/>
      <c r="CF30" s="138"/>
      <c r="CG30" s="138"/>
      <c r="CH30" s="138"/>
      <c r="CI30" s="138"/>
      <c r="CJ30" s="138"/>
      <c r="CK30" s="138"/>
      <c r="CL30" s="138"/>
      <c r="CM30" s="138"/>
      <c r="CN30" s="138"/>
      <c r="CO30" s="138"/>
      <c r="CP30" s="138"/>
      <c r="CQ30" s="138"/>
      <c r="CR30" s="138"/>
      <c r="CS30" s="138"/>
      <c r="CT30" s="138"/>
      <c r="CU30" s="138"/>
      <c r="CV30" s="138"/>
      <c r="CW30" s="138"/>
      <c r="CX30" s="138"/>
      <c r="CY30" s="138"/>
      <c r="CZ30" s="138"/>
      <c r="DA30" s="138"/>
      <c r="DB30" s="138"/>
      <c r="DC30" s="138"/>
      <c r="DD30" s="138"/>
      <c r="DE30" s="138"/>
      <c r="DF30" s="138"/>
      <c r="DG30" s="138"/>
      <c r="DH30" s="138"/>
      <c r="DI30" s="138"/>
      <c r="DJ30" s="138"/>
      <c r="DK30" s="138"/>
      <c r="DL30" s="138"/>
      <c r="DM30" s="138"/>
      <c r="DN30" s="138"/>
      <c r="DO30" s="138"/>
      <c r="DP30" s="138"/>
      <c r="DQ30" s="138"/>
      <c r="DR30" s="138"/>
      <c r="DS30" s="138"/>
      <c r="DT30" s="138"/>
      <c r="DU30" s="138"/>
      <c r="DV30" s="138"/>
      <c r="DW30" s="138"/>
      <c r="DX30" s="138"/>
      <c r="DY30" s="138"/>
      <c r="DZ30" s="138"/>
      <c r="EA30" s="138"/>
      <c r="EB30" s="138"/>
      <c r="EC30" s="138"/>
      <c r="ED30" s="138"/>
      <c r="EE30" s="138"/>
      <c r="EF30" s="138"/>
      <c r="EG30" s="138"/>
      <c r="EH30" s="138"/>
      <c r="EI30" s="138"/>
      <c r="EJ30" s="138"/>
      <c r="EK30" s="138"/>
      <c r="EL30" s="138"/>
      <c r="EM30" s="138"/>
      <c r="EN30" s="138"/>
      <c r="EO30" s="138"/>
      <c r="EP30" s="138"/>
      <c r="EQ30" s="138"/>
      <c r="ER30" s="138"/>
      <c r="ES30" s="138"/>
      <c r="ET30" s="138"/>
      <c r="EU30" s="138"/>
      <c r="EV30" s="138"/>
      <c r="EW30" s="138"/>
      <c r="EX30" s="138"/>
      <c r="EY30" s="138"/>
      <c r="EZ30" s="138"/>
      <c r="FA30" s="138"/>
      <c r="FB30" s="138"/>
      <c r="FC30" s="138"/>
      <c r="FD30" s="138"/>
      <c r="FE30" s="138"/>
      <c r="FF30" s="138"/>
      <c r="FG30" s="138"/>
      <c r="FH30" s="138"/>
      <c r="FI30" s="138"/>
      <c r="FJ30" s="138"/>
      <c r="FK30" s="138"/>
      <c r="FL30" s="138"/>
      <c r="FM30" s="138"/>
      <c r="FN30" s="138"/>
      <c r="FO30" s="138"/>
      <c r="FP30" s="138"/>
      <c r="FQ30" s="138"/>
      <c r="FR30" s="138"/>
      <c r="FS30" s="138"/>
      <c r="FT30" s="138"/>
      <c r="FU30" s="138"/>
      <c r="FV30" s="138"/>
      <c r="FW30" s="138"/>
      <c r="FX30" s="138"/>
      <c r="FY30" s="138"/>
      <c r="FZ30" s="138"/>
      <c r="GA30" s="138"/>
      <c r="GB30" s="138"/>
    </row>
    <row r="31" spans="1:185" x14ac:dyDescent="0.2">
      <c r="A31" s="130">
        <f t="shared" si="0"/>
        <v>1721</v>
      </c>
      <c r="B31" s="150" t="s">
        <v>2061</v>
      </c>
      <c r="C31" s="151">
        <v>143</v>
      </c>
      <c r="D31" s="152">
        <v>35.700000762939453</v>
      </c>
      <c r="E31" s="153">
        <v>0.49</v>
      </c>
      <c r="F31" s="151">
        <v>124</v>
      </c>
      <c r="G31" s="151">
        <v>19</v>
      </c>
      <c r="H31" s="154" t="s">
        <v>2169</v>
      </c>
      <c r="I31" s="154" t="s">
        <v>2170</v>
      </c>
      <c r="J31" s="152">
        <v>5.5</v>
      </c>
      <c r="K31" s="153">
        <v>0.46</v>
      </c>
      <c r="L31" s="151">
        <v>120</v>
      </c>
      <c r="M31" s="151">
        <v>23</v>
      </c>
      <c r="N31" s="154" t="s">
        <v>4289</v>
      </c>
      <c r="O31" s="154" t="s">
        <v>4290</v>
      </c>
      <c r="P31" s="152">
        <v>11.300000190734863</v>
      </c>
      <c r="Q31" s="153">
        <v>0.51</v>
      </c>
      <c r="R31" s="151">
        <v>116</v>
      </c>
      <c r="S31" s="151">
        <v>27</v>
      </c>
      <c r="T31" s="154" t="s">
        <v>4078</v>
      </c>
      <c r="U31" s="154" t="s">
        <v>4079</v>
      </c>
      <c r="V31" s="152">
        <v>10.100000381469727</v>
      </c>
      <c r="W31" s="153">
        <v>0.5</v>
      </c>
      <c r="X31" s="151">
        <v>111</v>
      </c>
      <c r="Y31" s="151">
        <v>32</v>
      </c>
      <c r="Z31" s="154" t="s">
        <v>4291</v>
      </c>
      <c r="AA31" s="154" t="s">
        <v>4292</v>
      </c>
      <c r="AB31" s="152">
        <v>8.8999996185302734</v>
      </c>
      <c r="AC31" s="153">
        <v>0.47</v>
      </c>
      <c r="AD31" s="151">
        <v>130</v>
      </c>
      <c r="AE31" s="151">
        <v>13</v>
      </c>
      <c r="AF31" s="154" t="s">
        <v>1665</v>
      </c>
      <c r="AG31" s="154" t="s">
        <v>1666</v>
      </c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  <c r="CO31" s="138"/>
      <c r="CP31" s="138"/>
      <c r="CQ31" s="138"/>
      <c r="CR31" s="138"/>
      <c r="CS31" s="138"/>
      <c r="CT31" s="138"/>
      <c r="CU31" s="138"/>
      <c r="CV31" s="138"/>
      <c r="CW31" s="138"/>
      <c r="CX31" s="138"/>
      <c r="CY31" s="138"/>
      <c r="CZ31" s="138"/>
      <c r="DA31" s="138"/>
      <c r="DB31" s="138"/>
      <c r="DC31" s="138"/>
      <c r="DD31" s="138"/>
      <c r="DE31" s="138"/>
      <c r="DF31" s="138"/>
      <c r="DG31" s="138"/>
      <c r="DH31" s="138"/>
      <c r="DI31" s="138"/>
      <c r="DJ31" s="138"/>
      <c r="DK31" s="138"/>
      <c r="DL31" s="138"/>
      <c r="DM31" s="138"/>
      <c r="DN31" s="138"/>
      <c r="DO31" s="138"/>
      <c r="DP31" s="138"/>
      <c r="DQ31" s="138"/>
      <c r="DR31" s="138"/>
      <c r="DS31" s="138"/>
      <c r="DT31" s="138"/>
      <c r="DU31" s="138"/>
      <c r="DV31" s="138"/>
      <c r="DW31" s="138"/>
      <c r="DX31" s="138"/>
      <c r="DY31" s="138"/>
      <c r="DZ31" s="138"/>
      <c r="EA31" s="138"/>
      <c r="EB31" s="138"/>
      <c r="EC31" s="138"/>
      <c r="ED31" s="138"/>
      <c r="EE31" s="138"/>
      <c r="EF31" s="138"/>
      <c r="EG31" s="138"/>
      <c r="EH31" s="138"/>
      <c r="EI31" s="138"/>
      <c r="EJ31" s="138"/>
      <c r="EK31" s="138"/>
      <c r="EL31" s="138"/>
      <c r="EM31" s="138"/>
      <c r="EN31" s="138"/>
      <c r="EO31" s="138"/>
      <c r="EP31" s="138"/>
      <c r="EQ31" s="138"/>
      <c r="ER31" s="138"/>
      <c r="ES31" s="138"/>
      <c r="ET31" s="138"/>
      <c r="EU31" s="138"/>
      <c r="EV31" s="138"/>
      <c r="EW31" s="138"/>
      <c r="EX31" s="138"/>
      <c r="EY31" s="138"/>
      <c r="EZ31" s="138"/>
      <c r="FA31" s="138"/>
      <c r="FB31" s="138"/>
      <c r="FC31" s="138"/>
      <c r="FD31" s="138"/>
      <c r="FE31" s="138"/>
      <c r="FF31" s="138"/>
      <c r="FG31" s="138"/>
      <c r="FH31" s="138"/>
      <c r="FI31" s="138"/>
      <c r="FJ31" s="138"/>
      <c r="FK31" s="138"/>
      <c r="FL31" s="138"/>
      <c r="FM31" s="138"/>
      <c r="FN31" s="138"/>
      <c r="FO31" s="138"/>
      <c r="FP31" s="138"/>
      <c r="FQ31" s="138"/>
      <c r="FR31" s="138"/>
      <c r="FS31" s="138"/>
      <c r="FT31" s="138"/>
      <c r="FU31" s="138"/>
      <c r="FV31" s="138"/>
      <c r="FW31" s="138"/>
      <c r="FX31" s="138"/>
      <c r="FY31" s="138"/>
      <c r="FZ31" s="138"/>
      <c r="GA31" s="138"/>
      <c r="GB31" s="138"/>
    </row>
    <row r="32" spans="1:185" x14ac:dyDescent="0.2">
      <c r="A32" s="130">
        <f t="shared" si="0"/>
        <v>2060</v>
      </c>
      <c r="B32" s="140" t="s">
        <v>2151</v>
      </c>
      <c r="C32" s="146">
        <v>29</v>
      </c>
      <c r="D32" s="147">
        <v>27.700000762939453</v>
      </c>
      <c r="E32" s="148">
        <v>0.38</v>
      </c>
      <c r="F32" s="146">
        <v>29</v>
      </c>
      <c r="H32" s="149" t="s">
        <v>1545</v>
      </c>
      <c r="J32" s="147">
        <v>4.5999999046325684</v>
      </c>
      <c r="K32" s="148">
        <v>0.38</v>
      </c>
      <c r="L32" s="146">
        <v>29</v>
      </c>
      <c r="N32" s="149" t="s">
        <v>1545</v>
      </c>
      <c r="P32" s="147">
        <v>8.8000001907348633</v>
      </c>
      <c r="Q32" s="148">
        <v>0.4</v>
      </c>
      <c r="R32" s="146">
        <v>29</v>
      </c>
      <c r="T32" s="149" t="s">
        <v>1545</v>
      </c>
      <c r="V32" s="147">
        <v>8.3999996185302734</v>
      </c>
      <c r="W32" s="148">
        <v>0.42</v>
      </c>
      <c r="X32" s="146">
        <v>28</v>
      </c>
      <c r="Y32" s="146">
        <v>1</v>
      </c>
      <c r="Z32" s="149" t="s">
        <v>1877</v>
      </c>
      <c r="AA32" s="149" t="s">
        <v>1878</v>
      </c>
      <c r="AB32" s="147">
        <v>5.9000000953674316</v>
      </c>
      <c r="AC32" s="148">
        <v>0.31</v>
      </c>
      <c r="AD32" s="146">
        <v>29</v>
      </c>
      <c r="AF32" s="149" t="s">
        <v>1545</v>
      </c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138"/>
      <c r="BU32" s="138"/>
      <c r="BV32" s="138"/>
      <c r="BW32" s="138"/>
      <c r="BX32" s="138"/>
      <c r="BY32" s="138"/>
      <c r="BZ32" s="138"/>
      <c r="CA32" s="138"/>
      <c r="CB32" s="138"/>
      <c r="CC32" s="138"/>
      <c r="CD32" s="138"/>
      <c r="CE32" s="138"/>
      <c r="CF32" s="138"/>
      <c r="CG32" s="138"/>
      <c r="CH32" s="138"/>
      <c r="CI32" s="138"/>
      <c r="CJ32" s="138"/>
      <c r="CK32" s="138"/>
      <c r="CL32" s="138"/>
      <c r="CM32" s="138"/>
      <c r="CN32" s="138"/>
      <c r="CO32" s="138"/>
      <c r="CP32" s="138"/>
      <c r="CQ32" s="138"/>
      <c r="CR32" s="138"/>
      <c r="CS32" s="138"/>
      <c r="CT32" s="138"/>
      <c r="CU32" s="138"/>
      <c r="CV32" s="138"/>
      <c r="CW32" s="138"/>
      <c r="CX32" s="138"/>
      <c r="CY32" s="138"/>
      <c r="CZ32" s="138"/>
      <c r="DA32" s="138"/>
      <c r="DB32" s="138"/>
      <c r="DC32" s="138"/>
      <c r="DD32" s="138"/>
      <c r="DE32" s="138"/>
      <c r="DF32" s="138"/>
      <c r="DG32" s="138"/>
      <c r="DH32" s="138"/>
      <c r="DI32" s="138"/>
      <c r="DJ32" s="138"/>
      <c r="DK32" s="138"/>
      <c r="DL32" s="138"/>
      <c r="DM32" s="138"/>
      <c r="DN32" s="138"/>
      <c r="DO32" s="138"/>
      <c r="DP32" s="138"/>
      <c r="DQ32" s="138"/>
      <c r="DR32" s="138"/>
      <c r="DS32" s="138"/>
      <c r="DT32" s="138"/>
      <c r="DU32" s="138"/>
      <c r="DV32" s="138"/>
      <c r="DW32" s="138"/>
      <c r="DX32" s="138"/>
      <c r="DY32" s="138"/>
      <c r="DZ32" s="138"/>
      <c r="EA32" s="138"/>
      <c r="EB32" s="138"/>
      <c r="EC32" s="138"/>
      <c r="ED32" s="138"/>
      <c r="EE32" s="138"/>
      <c r="EF32" s="138"/>
      <c r="EG32" s="138"/>
      <c r="EH32" s="138"/>
      <c r="EI32" s="138"/>
      <c r="EJ32" s="138"/>
      <c r="EK32" s="138"/>
      <c r="EL32" s="138"/>
      <c r="EM32" s="138"/>
      <c r="EN32" s="138"/>
      <c r="EO32" s="138"/>
      <c r="EP32" s="138"/>
      <c r="EQ32" s="138"/>
      <c r="ER32" s="138"/>
      <c r="ES32" s="138"/>
      <c r="ET32" s="138"/>
      <c r="EU32" s="138"/>
      <c r="EV32" s="138"/>
      <c r="EW32" s="138"/>
      <c r="EX32" s="138"/>
      <c r="EY32" s="138"/>
      <c r="EZ32" s="138"/>
      <c r="FA32" s="138"/>
      <c r="FB32" s="138"/>
      <c r="FC32" s="138"/>
      <c r="FD32" s="138"/>
      <c r="FE32" s="138"/>
      <c r="FF32" s="138"/>
      <c r="FG32" s="138"/>
      <c r="FH32" s="138"/>
      <c r="FI32" s="138"/>
      <c r="FJ32" s="138"/>
      <c r="FK32" s="138"/>
      <c r="FL32" s="138"/>
      <c r="FM32" s="138"/>
      <c r="FN32" s="138"/>
      <c r="FO32" s="138"/>
      <c r="FP32" s="138"/>
      <c r="FQ32" s="138"/>
      <c r="FR32" s="138"/>
      <c r="FS32" s="138"/>
      <c r="FT32" s="138"/>
      <c r="FU32" s="138"/>
      <c r="FV32" s="138"/>
      <c r="FW32" s="138"/>
      <c r="FX32" s="138"/>
      <c r="FY32" s="138"/>
      <c r="FZ32" s="138"/>
      <c r="GA32" s="138"/>
      <c r="GB32" s="138"/>
    </row>
    <row r="33" spans="1:184" x14ac:dyDescent="0.2">
      <c r="A33" s="130">
        <f t="shared" si="0"/>
        <v>2701</v>
      </c>
      <c r="B33" s="150" t="s">
        <v>2305</v>
      </c>
      <c r="C33" s="151">
        <v>126</v>
      </c>
      <c r="D33" s="152">
        <v>33.299999237060547</v>
      </c>
      <c r="E33" s="153">
        <v>0.46</v>
      </c>
      <c r="F33" s="151">
        <v>116</v>
      </c>
      <c r="G33" s="151">
        <v>10</v>
      </c>
      <c r="H33" s="154" t="s">
        <v>2292</v>
      </c>
      <c r="I33" s="154" t="s">
        <v>2293</v>
      </c>
      <c r="J33" s="152">
        <v>5.4000000953674316</v>
      </c>
      <c r="K33" s="153">
        <v>0.45</v>
      </c>
      <c r="L33" s="151">
        <v>112</v>
      </c>
      <c r="M33" s="151">
        <v>14</v>
      </c>
      <c r="N33" s="154" t="s">
        <v>2241</v>
      </c>
      <c r="O33" s="154" t="s">
        <v>2242</v>
      </c>
      <c r="P33" s="152">
        <v>9.8999996185302734</v>
      </c>
      <c r="Q33" s="153">
        <v>0.45</v>
      </c>
      <c r="R33" s="151">
        <v>117</v>
      </c>
      <c r="S33" s="151">
        <v>9</v>
      </c>
      <c r="T33" s="154" t="s">
        <v>2099</v>
      </c>
      <c r="U33" s="154" t="s">
        <v>2100</v>
      </c>
      <c r="V33" s="152">
        <v>10</v>
      </c>
      <c r="W33" s="153">
        <v>0.5</v>
      </c>
      <c r="X33" s="151">
        <v>98</v>
      </c>
      <c r="Y33" s="151">
        <v>28</v>
      </c>
      <c r="Z33" s="154" t="s">
        <v>3894</v>
      </c>
      <c r="AA33" s="154" t="s">
        <v>3895</v>
      </c>
      <c r="AB33" s="152">
        <v>8.1000003814697266</v>
      </c>
      <c r="AC33" s="153">
        <v>0.43</v>
      </c>
      <c r="AD33" s="151">
        <v>118</v>
      </c>
      <c r="AE33" s="151">
        <v>8</v>
      </c>
      <c r="AF33" s="154" t="s">
        <v>1703</v>
      </c>
      <c r="AG33" s="154" t="s">
        <v>1704</v>
      </c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/>
      <c r="BE33" s="138"/>
      <c r="BF33" s="138"/>
      <c r="BG33" s="138"/>
      <c r="BH33" s="138"/>
      <c r="BI33" s="138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138"/>
      <c r="BU33" s="138"/>
      <c r="BV33" s="138"/>
      <c r="BW33" s="138"/>
      <c r="BX33" s="138"/>
      <c r="BY33" s="138"/>
      <c r="BZ33" s="138"/>
      <c r="CA33" s="138"/>
      <c r="CB33" s="138"/>
      <c r="CC33" s="138"/>
      <c r="CD33" s="138"/>
      <c r="CE33" s="138"/>
      <c r="CF33" s="138"/>
      <c r="CG33" s="138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38"/>
      <c r="EB33" s="138"/>
      <c r="EC33" s="138"/>
      <c r="ED33" s="138"/>
      <c r="EE33" s="138"/>
      <c r="EF33" s="138"/>
      <c r="EG33" s="138"/>
      <c r="EH33" s="138"/>
      <c r="EI33" s="138"/>
      <c r="EJ33" s="138"/>
      <c r="EK33" s="138"/>
      <c r="EL33" s="138"/>
      <c r="EM33" s="138"/>
      <c r="EN33" s="138"/>
      <c r="EO33" s="138"/>
      <c r="EP33" s="138"/>
      <c r="EQ33" s="138"/>
      <c r="ER33" s="138"/>
      <c r="ES33" s="138"/>
      <c r="ET33" s="138"/>
      <c r="EU33" s="138"/>
      <c r="EV33" s="138"/>
      <c r="EW33" s="138"/>
      <c r="EX33" s="138"/>
      <c r="EY33" s="138"/>
      <c r="EZ33" s="138"/>
      <c r="FA33" s="138"/>
      <c r="FB33" s="138"/>
      <c r="FC33" s="138"/>
      <c r="FD33" s="138"/>
      <c r="FE33" s="138"/>
      <c r="FF33" s="138"/>
      <c r="FG33" s="138"/>
      <c r="FH33" s="138"/>
      <c r="FI33" s="138"/>
      <c r="FJ33" s="138"/>
      <c r="FK33" s="138"/>
      <c r="FL33" s="138"/>
      <c r="FM33" s="138"/>
      <c r="FN33" s="138"/>
      <c r="FO33" s="138"/>
      <c r="FP33" s="138"/>
      <c r="FQ33" s="138"/>
      <c r="FR33" s="138"/>
      <c r="FS33" s="138"/>
      <c r="FT33" s="138"/>
      <c r="FU33" s="138"/>
      <c r="FV33" s="138"/>
      <c r="FW33" s="138"/>
      <c r="FX33" s="138"/>
      <c r="FY33" s="138"/>
      <c r="FZ33" s="138"/>
      <c r="GA33" s="138"/>
      <c r="GB33" s="138"/>
    </row>
    <row r="34" spans="1:184" x14ac:dyDescent="0.2">
      <c r="A34" s="130">
        <f t="shared" si="0"/>
        <v>2741</v>
      </c>
      <c r="B34" s="140" t="s">
        <v>2310</v>
      </c>
      <c r="C34" s="146">
        <v>62</v>
      </c>
      <c r="D34" s="147">
        <v>36.599998474121094</v>
      </c>
      <c r="E34" s="148">
        <v>0.5</v>
      </c>
      <c r="F34" s="146">
        <v>54</v>
      </c>
      <c r="G34" s="146">
        <v>8</v>
      </c>
      <c r="H34" s="149" t="s">
        <v>3904</v>
      </c>
      <c r="I34" s="149" t="s">
        <v>3905</v>
      </c>
      <c r="J34" s="147">
        <v>5.9000000953674316</v>
      </c>
      <c r="K34" s="148">
        <v>0.49</v>
      </c>
      <c r="L34" s="146">
        <v>54</v>
      </c>
      <c r="M34" s="146">
        <v>8</v>
      </c>
      <c r="N34" s="149" t="s">
        <v>3904</v>
      </c>
      <c r="O34" s="149" t="s">
        <v>3905</v>
      </c>
      <c r="P34" s="147">
        <v>11.5</v>
      </c>
      <c r="Q34" s="148">
        <v>0.52</v>
      </c>
      <c r="R34" s="146">
        <v>54</v>
      </c>
      <c r="S34" s="146">
        <v>8</v>
      </c>
      <c r="T34" s="149" t="s">
        <v>3904</v>
      </c>
      <c r="U34" s="149" t="s">
        <v>3905</v>
      </c>
      <c r="V34" s="147">
        <v>10.300000190734863</v>
      </c>
      <c r="W34" s="148">
        <v>0.51</v>
      </c>
      <c r="X34" s="146">
        <v>48</v>
      </c>
      <c r="Y34" s="146">
        <v>14</v>
      </c>
      <c r="Z34" s="149" t="s">
        <v>4293</v>
      </c>
      <c r="AA34" s="149" t="s">
        <v>4294</v>
      </c>
      <c r="AB34" s="147">
        <v>9</v>
      </c>
      <c r="AC34" s="148">
        <v>0.47</v>
      </c>
      <c r="AD34" s="146">
        <v>54</v>
      </c>
      <c r="AE34" s="146">
        <v>8</v>
      </c>
      <c r="AF34" s="149" t="s">
        <v>3904</v>
      </c>
      <c r="AG34" s="149" t="s">
        <v>3905</v>
      </c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8"/>
      <c r="BE34" s="138"/>
      <c r="BF34" s="138"/>
      <c r="BG34" s="138"/>
      <c r="BH34" s="138"/>
      <c r="BI34" s="138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138"/>
      <c r="BU34" s="138"/>
      <c r="BV34" s="138"/>
      <c r="BW34" s="138"/>
      <c r="BX34" s="138"/>
      <c r="BY34" s="138"/>
      <c r="BZ34" s="138"/>
      <c r="CA34" s="138"/>
      <c r="CB34" s="138"/>
      <c r="CC34" s="138"/>
      <c r="CD34" s="138"/>
      <c r="CE34" s="138"/>
      <c r="CF34" s="138"/>
      <c r="CG34" s="138"/>
      <c r="CH34" s="138"/>
      <c r="CI34" s="138"/>
      <c r="CJ34" s="138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  <c r="DB34" s="138"/>
      <c r="DC34" s="138"/>
      <c r="DD34" s="138"/>
      <c r="DE34" s="138"/>
      <c r="DF34" s="138"/>
      <c r="DG34" s="138"/>
      <c r="DH34" s="138"/>
      <c r="DI34" s="138"/>
      <c r="DJ34" s="138"/>
      <c r="DK34" s="138"/>
      <c r="DL34" s="138"/>
      <c r="DM34" s="138"/>
      <c r="DN34" s="138"/>
      <c r="DO34" s="138"/>
      <c r="DP34" s="138"/>
      <c r="DQ34" s="138"/>
      <c r="DR34" s="138"/>
      <c r="DS34" s="138"/>
      <c r="DT34" s="138"/>
      <c r="DU34" s="138"/>
      <c r="DV34" s="138"/>
      <c r="DW34" s="138"/>
      <c r="DX34" s="138"/>
      <c r="DY34" s="138"/>
      <c r="DZ34" s="138"/>
      <c r="EA34" s="138"/>
      <c r="EB34" s="138"/>
      <c r="EC34" s="138"/>
      <c r="ED34" s="138"/>
      <c r="EE34" s="138"/>
      <c r="EF34" s="138"/>
      <c r="EG34" s="138"/>
      <c r="EH34" s="138"/>
      <c r="EI34" s="138"/>
      <c r="EJ34" s="138"/>
      <c r="EK34" s="138"/>
      <c r="EL34" s="138"/>
      <c r="EM34" s="138"/>
      <c r="EN34" s="138"/>
      <c r="EO34" s="138"/>
      <c r="EP34" s="138"/>
      <c r="EQ34" s="138"/>
      <c r="ER34" s="138"/>
      <c r="ES34" s="138"/>
      <c r="ET34" s="138"/>
      <c r="EU34" s="138"/>
      <c r="EV34" s="138"/>
      <c r="EW34" s="138"/>
      <c r="EX34" s="138"/>
      <c r="EY34" s="138"/>
      <c r="EZ34" s="138"/>
      <c r="FA34" s="138"/>
      <c r="FB34" s="138"/>
      <c r="FC34" s="138"/>
      <c r="FD34" s="138"/>
      <c r="FE34" s="138"/>
      <c r="FF34" s="138"/>
      <c r="FG34" s="138"/>
      <c r="FH34" s="138"/>
      <c r="FI34" s="138"/>
      <c r="FJ34" s="138"/>
      <c r="FK34" s="138"/>
      <c r="FL34" s="138"/>
      <c r="FM34" s="138"/>
      <c r="FN34" s="138"/>
      <c r="FO34" s="138"/>
      <c r="FP34" s="138"/>
      <c r="FQ34" s="138"/>
      <c r="FR34" s="138"/>
      <c r="FS34" s="138"/>
      <c r="FT34" s="138"/>
      <c r="FU34" s="138"/>
      <c r="FV34" s="138"/>
      <c r="FW34" s="138"/>
      <c r="FX34" s="138"/>
      <c r="FY34" s="138"/>
      <c r="FZ34" s="138"/>
      <c r="GA34" s="138"/>
      <c r="GB34" s="138"/>
    </row>
    <row r="35" spans="1:184" x14ac:dyDescent="0.2">
      <c r="A35" s="130">
        <f t="shared" si="0"/>
        <v>2881</v>
      </c>
      <c r="B35" s="150" t="s">
        <v>2336</v>
      </c>
      <c r="C35" s="151">
        <v>51</v>
      </c>
      <c r="D35" s="152">
        <v>41.599998474121094</v>
      </c>
      <c r="E35" s="153">
        <v>0.56999999999999995</v>
      </c>
      <c r="F35" s="151">
        <v>44</v>
      </c>
      <c r="G35" s="151">
        <v>7</v>
      </c>
      <c r="H35" s="154" t="s">
        <v>4295</v>
      </c>
      <c r="I35" s="154" t="s">
        <v>4296</v>
      </c>
      <c r="J35" s="152">
        <v>7.3000001907348633</v>
      </c>
      <c r="K35" s="153">
        <v>0.61</v>
      </c>
      <c r="L35" s="151">
        <v>38</v>
      </c>
      <c r="M35" s="151">
        <v>13</v>
      </c>
      <c r="N35" s="154" t="s">
        <v>4297</v>
      </c>
      <c r="O35" s="154" t="s">
        <v>4298</v>
      </c>
      <c r="P35" s="152">
        <v>12.899999618530273</v>
      </c>
      <c r="Q35" s="153">
        <v>0.59</v>
      </c>
      <c r="R35" s="151">
        <v>33</v>
      </c>
      <c r="S35" s="151">
        <v>18</v>
      </c>
      <c r="T35" s="154" t="s">
        <v>3073</v>
      </c>
      <c r="U35" s="154" t="s">
        <v>3074</v>
      </c>
      <c r="V35" s="152">
        <v>12</v>
      </c>
      <c r="W35" s="153">
        <v>0.6</v>
      </c>
      <c r="X35" s="151">
        <v>32</v>
      </c>
      <c r="Y35" s="151">
        <v>19</v>
      </c>
      <c r="Z35" s="154" t="s">
        <v>4299</v>
      </c>
      <c r="AA35" s="154" t="s">
        <v>4300</v>
      </c>
      <c r="AB35" s="152">
        <v>9.3999996185302734</v>
      </c>
      <c r="AC35" s="153">
        <v>0.5</v>
      </c>
      <c r="AD35" s="151">
        <v>47</v>
      </c>
      <c r="AE35" s="151">
        <v>4</v>
      </c>
      <c r="AF35" s="154" t="s">
        <v>1838</v>
      </c>
      <c r="AG35" s="154" t="s">
        <v>1839</v>
      </c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A35" s="138"/>
      <c r="CB35" s="138"/>
      <c r="CC35" s="138"/>
      <c r="CD35" s="138"/>
      <c r="CE35" s="138"/>
      <c r="CF35" s="138"/>
      <c r="CG35" s="138"/>
      <c r="CH35" s="138"/>
      <c r="CI35" s="138"/>
      <c r="CJ35" s="138"/>
      <c r="CK35" s="138"/>
      <c r="CL35" s="138"/>
      <c r="CM35" s="138"/>
      <c r="CN35" s="138"/>
      <c r="CO35" s="138"/>
      <c r="CP35" s="138"/>
      <c r="CQ35" s="138"/>
      <c r="CR35" s="138"/>
      <c r="CS35" s="138"/>
      <c r="CT35" s="138"/>
      <c r="CU35" s="138"/>
      <c r="CV35" s="138"/>
      <c r="CW35" s="138"/>
      <c r="CX35" s="138"/>
      <c r="CY35" s="138"/>
      <c r="CZ35" s="138"/>
      <c r="DA35" s="138"/>
      <c r="DB35" s="138"/>
      <c r="DC35" s="138"/>
      <c r="DD35" s="138"/>
      <c r="DE35" s="138"/>
      <c r="DF35" s="138"/>
      <c r="DG35" s="138"/>
      <c r="DH35" s="138"/>
      <c r="DI35" s="138"/>
      <c r="DJ35" s="138"/>
      <c r="DK35" s="138"/>
      <c r="DL35" s="138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38"/>
      <c r="EE35" s="138"/>
      <c r="EF35" s="138"/>
      <c r="EG35" s="138"/>
      <c r="EH35" s="138"/>
      <c r="EI35" s="138"/>
      <c r="EJ35" s="138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</row>
    <row r="36" spans="1:184" x14ac:dyDescent="0.2">
      <c r="A36" s="130">
        <f t="shared" si="0"/>
        <v>2901</v>
      </c>
      <c r="B36" s="140" t="s">
        <v>2352</v>
      </c>
      <c r="C36" s="146">
        <v>125</v>
      </c>
      <c r="D36" s="147">
        <v>29.399999618530273</v>
      </c>
      <c r="E36" s="148">
        <v>0.4</v>
      </c>
      <c r="F36" s="146">
        <v>123</v>
      </c>
      <c r="G36" s="146">
        <v>2</v>
      </c>
      <c r="H36" s="149" t="s">
        <v>3431</v>
      </c>
      <c r="I36" s="149" t="s">
        <v>3432</v>
      </c>
      <c r="J36" s="147">
        <v>4.9000000953674316</v>
      </c>
      <c r="K36" s="148">
        <v>0.41</v>
      </c>
      <c r="L36" s="146">
        <v>116</v>
      </c>
      <c r="M36" s="146">
        <v>9</v>
      </c>
      <c r="N36" s="149" t="s">
        <v>3218</v>
      </c>
      <c r="O36" s="149" t="s">
        <v>3219</v>
      </c>
      <c r="P36" s="147">
        <v>8.8999996185302734</v>
      </c>
      <c r="Q36" s="148">
        <v>0.4</v>
      </c>
      <c r="R36" s="146">
        <v>118</v>
      </c>
      <c r="S36" s="146">
        <v>7</v>
      </c>
      <c r="T36" s="149" t="s">
        <v>4301</v>
      </c>
      <c r="U36" s="149" t="s">
        <v>4302</v>
      </c>
      <c r="V36" s="147">
        <v>8.5</v>
      </c>
      <c r="W36" s="148">
        <v>0.43</v>
      </c>
      <c r="X36" s="146">
        <v>115</v>
      </c>
      <c r="Y36" s="146">
        <v>10</v>
      </c>
      <c r="Z36" s="149" t="s">
        <v>3539</v>
      </c>
      <c r="AA36" s="149" t="s">
        <v>3540</v>
      </c>
      <c r="AB36" s="147">
        <v>7.1999998092651367</v>
      </c>
      <c r="AC36" s="148">
        <v>0.38</v>
      </c>
      <c r="AD36" s="146">
        <v>122</v>
      </c>
      <c r="AE36" s="146">
        <v>3</v>
      </c>
      <c r="AF36" s="149" t="s">
        <v>2062</v>
      </c>
      <c r="AG36" s="149" t="s">
        <v>2063</v>
      </c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  <c r="BX36" s="138"/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8"/>
      <c r="CL36" s="138"/>
      <c r="CM36" s="138"/>
      <c r="CN36" s="138"/>
      <c r="CO36" s="138"/>
      <c r="CP36" s="138"/>
      <c r="CQ36" s="138"/>
      <c r="CR36" s="138"/>
      <c r="CS36" s="138"/>
      <c r="CT36" s="138"/>
      <c r="CU36" s="138"/>
      <c r="CV36" s="138"/>
      <c r="CW36" s="138"/>
      <c r="CX36" s="138"/>
      <c r="CY36" s="138"/>
      <c r="CZ36" s="138"/>
      <c r="DA36" s="138"/>
      <c r="DB36" s="138"/>
      <c r="DC36" s="138"/>
      <c r="DD36" s="138"/>
      <c r="DE36" s="138"/>
      <c r="DF36" s="138"/>
      <c r="DG36" s="138"/>
      <c r="DH36" s="138"/>
      <c r="DI36" s="138"/>
      <c r="DJ36" s="138"/>
      <c r="DK36" s="138"/>
      <c r="DL36" s="138"/>
      <c r="DM36" s="138"/>
      <c r="DN36" s="138"/>
      <c r="DO36" s="138"/>
      <c r="DP36" s="138"/>
      <c r="DQ36" s="138"/>
      <c r="DR36" s="138"/>
      <c r="DS36" s="138"/>
      <c r="DT36" s="138"/>
      <c r="DU36" s="138"/>
      <c r="DV36" s="138"/>
      <c r="DW36" s="138"/>
      <c r="DX36" s="138"/>
      <c r="DY36" s="138"/>
      <c r="DZ36" s="138"/>
      <c r="EA36" s="138"/>
      <c r="EB36" s="138"/>
      <c r="EC36" s="138"/>
      <c r="ED36" s="138"/>
      <c r="EE36" s="138"/>
      <c r="EF36" s="138"/>
      <c r="EG36" s="138"/>
      <c r="EH36" s="138"/>
      <c r="EI36" s="138"/>
      <c r="EJ36" s="138"/>
      <c r="EK36" s="138"/>
      <c r="EL36" s="138"/>
      <c r="EM36" s="138"/>
      <c r="EN36" s="138"/>
      <c r="EO36" s="138"/>
      <c r="EP36" s="138"/>
      <c r="EQ36" s="138"/>
      <c r="ER36" s="138"/>
      <c r="ES36" s="138"/>
      <c r="ET36" s="138"/>
      <c r="EU36" s="138"/>
      <c r="EV36" s="138"/>
      <c r="EW36" s="138"/>
      <c r="EX36" s="138"/>
      <c r="EY36" s="138"/>
      <c r="EZ36" s="138"/>
      <c r="FA36" s="138"/>
      <c r="FB36" s="138"/>
      <c r="FC36" s="138"/>
      <c r="FD36" s="138"/>
      <c r="FE36" s="138"/>
      <c r="FF36" s="138"/>
      <c r="FG36" s="138"/>
      <c r="FH36" s="138"/>
      <c r="FI36" s="138"/>
      <c r="FJ36" s="138"/>
      <c r="FK36" s="138"/>
      <c r="FL36" s="138"/>
      <c r="FM36" s="138"/>
      <c r="FN36" s="138"/>
      <c r="FO36" s="138"/>
      <c r="FP36" s="138"/>
      <c r="FQ36" s="138"/>
      <c r="FR36" s="138"/>
      <c r="FS36" s="138"/>
      <c r="FT36" s="138"/>
      <c r="FU36" s="138"/>
      <c r="FV36" s="138"/>
      <c r="FW36" s="138"/>
      <c r="FX36" s="138"/>
      <c r="FY36" s="138"/>
      <c r="FZ36" s="138"/>
      <c r="GA36" s="138"/>
      <c r="GB36" s="138"/>
    </row>
    <row r="37" spans="1:184" x14ac:dyDescent="0.2">
      <c r="A37" s="130">
        <f t="shared" si="0"/>
        <v>2911</v>
      </c>
      <c r="B37" s="150" t="s">
        <v>2359</v>
      </c>
      <c r="C37" s="151">
        <v>108</v>
      </c>
      <c r="D37" s="152">
        <v>26.799999237060547</v>
      </c>
      <c r="E37" s="153">
        <v>0.37</v>
      </c>
      <c r="F37" s="151">
        <v>105</v>
      </c>
      <c r="G37" s="151">
        <v>3</v>
      </c>
      <c r="H37" s="154" t="s">
        <v>1771</v>
      </c>
      <c r="I37" s="154" t="s">
        <v>1772</v>
      </c>
      <c r="J37" s="152">
        <v>4.1999998092651367</v>
      </c>
      <c r="K37" s="153">
        <v>0.35</v>
      </c>
      <c r="L37" s="151">
        <v>99</v>
      </c>
      <c r="M37" s="151">
        <v>9</v>
      </c>
      <c r="N37" s="154" t="s">
        <v>1736</v>
      </c>
      <c r="O37" s="154" t="s">
        <v>1737</v>
      </c>
      <c r="P37" s="152">
        <v>8.3000001907348633</v>
      </c>
      <c r="Q37" s="153">
        <v>0.38</v>
      </c>
      <c r="R37" s="151">
        <v>103</v>
      </c>
      <c r="S37" s="151">
        <v>5</v>
      </c>
      <c r="T37" s="154" t="s">
        <v>1989</v>
      </c>
      <c r="U37" s="154" t="s">
        <v>1990</v>
      </c>
      <c r="V37" s="152">
        <v>7.4000000953674316</v>
      </c>
      <c r="W37" s="153">
        <v>0.37</v>
      </c>
      <c r="X37" s="151">
        <v>99</v>
      </c>
      <c r="Y37" s="151">
        <v>9</v>
      </c>
      <c r="Z37" s="154" t="s">
        <v>1736</v>
      </c>
      <c r="AA37" s="154" t="s">
        <v>1737</v>
      </c>
      <c r="AB37" s="152">
        <v>6.9000000953674316</v>
      </c>
      <c r="AC37" s="153">
        <v>0.36</v>
      </c>
      <c r="AD37" s="151">
        <v>107</v>
      </c>
      <c r="AE37" s="151">
        <v>1</v>
      </c>
      <c r="AF37" s="154" t="s">
        <v>3232</v>
      </c>
      <c r="AG37" s="154" t="s">
        <v>3233</v>
      </c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A37" s="138"/>
      <c r="CB37" s="138"/>
      <c r="CC37" s="138"/>
      <c r="CD37" s="138"/>
      <c r="CE37" s="138"/>
      <c r="CF37" s="138"/>
      <c r="CG37" s="138"/>
      <c r="CH37" s="138"/>
      <c r="CI37" s="138"/>
      <c r="CJ37" s="138"/>
      <c r="CK37" s="138"/>
      <c r="CL37" s="138"/>
      <c r="CM37" s="138"/>
      <c r="CN37" s="138"/>
      <c r="CO37" s="138"/>
      <c r="CP37" s="138"/>
      <c r="CQ37" s="138"/>
      <c r="CR37" s="138"/>
      <c r="CS37" s="138"/>
      <c r="CT37" s="138"/>
      <c r="CU37" s="138"/>
      <c r="CV37" s="138"/>
      <c r="CW37" s="138"/>
      <c r="CX37" s="138"/>
      <c r="CY37" s="138"/>
      <c r="CZ37" s="138"/>
      <c r="DA37" s="138"/>
      <c r="DB37" s="138"/>
      <c r="DC37" s="138"/>
      <c r="DD37" s="138"/>
      <c r="DE37" s="138"/>
      <c r="DF37" s="138"/>
      <c r="DG37" s="138"/>
      <c r="DH37" s="138"/>
      <c r="DI37" s="138"/>
      <c r="DJ37" s="138"/>
      <c r="DK37" s="138"/>
      <c r="DL37" s="138"/>
      <c r="DM37" s="138"/>
      <c r="DN37" s="138"/>
      <c r="DO37" s="138"/>
      <c r="DP37" s="138"/>
      <c r="DQ37" s="138"/>
      <c r="DR37" s="138"/>
      <c r="DS37" s="138"/>
      <c r="DT37" s="138"/>
      <c r="DU37" s="138"/>
      <c r="DV37" s="138"/>
      <c r="DW37" s="138"/>
      <c r="DX37" s="138"/>
      <c r="DY37" s="138"/>
      <c r="DZ37" s="138"/>
      <c r="EA37" s="138"/>
      <c r="EB37" s="138"/>
      <c r="EC37" s="138"/>
      <c r="ED37" s="138"/>
      <c r="EE37" s="138"/>
      <c r="EF37" s="138"/>
      <c r="EG37" s="138"/>
      <c r="EH37" s="138"/>
      <c r="EI37" s="138"/>
      <c r="EJ37" s="138"/>
      <c r="EK37" s="138"/>
      <c r="EL37" s="138"/>
      <c r="EM37" s="138"/>
      <c r="EN37" s="138"/>
      <c r="EO37" s="138"/>
      <c r="EP37" s="138"/>
      <c r="EQ37" s="138"/>
      <c r="ER37" s="138"/>
      <c r="ES37" s="138"/>
      <c r="ET37" s="138"/>
      <c r="EU37" s="138"/>
      <c r="EV37" s="138"/>
      <c r="EW37" s="138"/>
      <c r="EX37" s="138"/>
      <c r="EY37" s="138"/>
      <c r="EZ37" s="138"/>
      <c r="FA37" s="138"/>
      <c r="FB37" s="138"/>
      <c r="FC37" s="138"/>
      <c r="FD37" s="138"/>
      <c r="FE37" s="138"/>
      <c r="FF37" s="138"/>
      <c r="FG37" s="138"/>
      <c r="FH37" s="138"/>
      <c r="FI37" s="138"/>
      <c r="FJ37" s="138"/>
      <c r="FK37" s="138"/>
      <c r="FL37" s="138"/>
      <c r="FM37" s="138"/>
      <c r="FN37" s="138"/>
      <c r="FO37" s="138"/>
      <c r="FP37" s="138"/>
      <c r="FQ37" s="138"/>
      <c r="FR37" s="138"/>
      <c r="FS37" s="138"/>
      <c r="FT37" s="138"/>
      <c r="FU37" s="138"/>
      <c r="FV37" s="138"/>
      <c r="FW37" s="138"/>
      <c r="FX37" s="138"/>
      <c r="FY37" s="138"/>
      <c r="FZ37" s="138"/>
      <c r="GA37" s="138"/>
      <c r="GB37" s="138"/>
    </row>
    <row r="38" spans="1:184" x14ac:dyDescent="0.2">
      <c r="A38" s="130">
        <f t="shared" si="0"/>
        <v>3029</v>
      </c>
      <c r="B38" s="140" t="s">
        <v>3060</v>
      </c>
      <c r="C38" s="146">
        <v>66</v>
      </c>
      <c r="D38" s="147">
        <v>42.400001525878906</v>
      </c>
      <c r="E38" s="148">
        <v>0.57999999999999996</v>
      </c>
      <c r="F38" s="146">
        <v>53</v>
      </c>
      <c r="G38" s="146">
        <v>13</v>
      </c>
      <c r="H38" s="149" t="s">
        <v>4303</v>
      </c>
      <c r="I38" s="149" t="s">
        <v>4304</v>
      </c>
      <c r="J38" s="147">
        <v>6.8000001907348633</v>
      </c>
      <c r="K38" s="148">
        <v>0.56999999999999995</v>
      </c>
      <c r="L38" s="146">
        <v>52</v>
      </c>
      <c r="M38" s="146">
        <v>14</v>
      </c>
      <c r="N38" s="149" t="s">
        <v>4305</v>
      </c>
      <c r="O38" s="149" t="s">
        <v>4306</v>
      </c>
      <c r="P38" s="147">
        <v>14.199999809265137</v>
      </c>
      <c r="Q38" s="148">
        <v>0.64</v>
      </c>
      <c r="R38" s="146">
        <v>37</v>
      </c>
      <c r="S38" s="146">
        <v>29</v>
      </c>
      <c r="T38" s="149" t="s">
        <v>4307</v>
      </c>
      <c r="U38" s="149" t="s">
        <v>4308</v>
      </c>
      <c r="V38" s="147">
        <v>11.5</v>
      </c>
      <c r="W38" s="148">
        <v>0.56999999999999995</v>
      </c>
      <c r="X38" s="146">
        <v>45</v>
      </c>
      <c r="Y38" s="146">
        <v>21</v>
      </c>
      <c r="Z38" s="149" t="s">
        <v>4309</v>
      </c>
      <c r="AA38" s="149" t="s">
        <v>4310</v>
      </c>
      <c r="AB38" s="147">
        <v>9.8999996185302734</v>
      </c>
      <c r="AC38" s="148">
        <v>0.52</v>
      </c>
      <c r="AD38" s="146">
        <v>61</v>
      </c>
      <c r="AE38" s="146">
        <v>5</v>
      </c>
      <c r="AF38" s="149" t="s">
        <v>3619</v>
      </c>
      <c r="AG38" s="149" t="s">
        <v>3620</v>
      </c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38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</row>
    <row r="39" spans="1:184" x14ac:dyDescent="0.2">
      <c r="A39" s="130">
        <f t="shared" si="0"/>
        <v>3032</v>
      </c>
      <c r="B39" s="150" t="s">
        <v>4311</v>
      </c>
      <c r="C39" s="151">
        <v>21</v>
      </c>
      <c r="D39" s="152">
        <v>41.200000762939453</v>
      </c>
      <c r="E39" s="153">
        <v>0.56000000000000005</v>
      </c>
      <c r="F39" s="151">
        <v>18</v>
      </c>
      <c r="G39" s="151">
        <v>3</v>
      </c>
      <c r="H39" s="154" t="s">
        <v>1546</v>
      </c>
      <c r="I39" s="154" t="s">
        <v>1547</v>
      </c>
      <c r="J39" s="152">
        <v>6.3000001907348633</v>
      </c>
      <c r="K39" s="153">
        <v>0.53</v>
      </c>
      <c r="L39" s="151">
        <v>17</v>
      </c>
      <c r="M39" s="151">
        <v>4</v>
      </c>
      <c r="N39" s="154" t="s">
        <v>4312</v>
      </c>
      <c r="O39" s="154" t="s">
        <v>4313</v>
      </c>
      <c r="P39" s="152">
        <v>13.699999809265137</v>
      </c>
      <c r="Q39" s="153">
        <v>0.62</v>
      </c>
      <c r="R39" s="151">
        <v>12</v>
      </c>
      <c r="S39" s="151">
        <v>9</v>
      </c>
      <c r="T39" s="154" t="s">
        <v>4120</v>
      </c>
      <c r="U39" s="154" t="s">
        <v>4121</v>
      </c>
      <c r="V39" s="152">
        <v>12</v>
      </c>
      <c r="W39" s="153">
        <v>0.6</v>
      </c>
      <c r="X39" s="151">
        <v>12</v>
      </c>
      <c r="Y39" s="151">
        <v>9</v>
      </c>
      <c r="Z39" s="154" t="s">
        <v>4120</v>
      </c>
      <c r="AA39" s="154" t="s">
        <v>4121</v>
      </c>
      <c r="AB39" s="152">
        <v>9.1999998092651367</v>
      </c>
      <c r="AC39" s="153">
        <v>0.49</v>
      </c>
      <c r="AD39" s="151">
        <v>20</v>
      </c>
      <c r="AE39" s="151">
        <v>1</v>
      </c>
      <c r="AF39" s="154" t="s">
        <v>1548</v>
      </c>
      <c r="AG39" s="154" t="s">
        <v>1549</v>
      </c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38"/>
      <c r="CM39" s="138"/>
      <c r="CN39" s="138"/>
      <c r="CO39" s="138"/>
      <c r="CP39" s="138"/>
      <c r="CQ39" s="138"/>
      <c r="CR39" s="138"/>
      <c r="CS39" s="138"/>
      <c r="CT39" s="138"/>
      <c r="CU39" s="138"/>
      <c r="CV39" s="138"/>
      <c r="CW39" s="138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</row>
    <row r="40" spans="1:184" x14ac:dyDescent="0.2">
      <c r="A40" s="130">
        <f t="shared" si="0"/>
        <v>3101</v>
      </c>
      <c r="B40" s="140" t="s">
        <v>2396</v>
      </c>
      <c r="C40" s="146">
        <v>75</v>
      </c>
      <c r="D40" s="147">
        <v>38.5</v>
      </c>
      <c r="E40" s="148">
        <v>0.53</v>
      </c>
      <c r="F40" s="146">
        <v>72</v>
      </c>
      <c r="G40" s="146">
        <v>3</v>
      </c>
      <c r="H40" s="149" t="s">
        <v>2506</v>
      </c>
      <c r="I40" s="149" t="s">
        <v>2507</v>
      </c>
      <c r="J40" s="147">
        <v>6.4000000953674316</v>
      </c>
      <c r="K40" s="148">
        <v>0.53</v>
      </c>
      <c r="L40" s="146">
        <v>69</v>
      </c>
      <c r="M40" s="146">
        <v>6</v>
      </c>
      <c r="N40" s="149" t="s">
        <v>3539</v>
      </c>
      <c r="O40" s="149" t="s">
        <v>3540</v>
      </c>
      <c r="P40" s="147">
        <v>12.5</v>
      </c>
      <c r="Q40" s="148">
        <v>0.56999999999999995</v>
      </c>
      <c r="R40" s="146">
        <v>59</v>
      </c>
      <c r="S40" s="146">
        <v>16</v>
      </c>
      <c r="T40" s="149" t="s">
        <v>4314</v>
      </c>
      <c r="U40" s="149" t="s">
        <v>4315</v>
      </c>
      <c r="V40" s="147">
        <v>11.800000190734863</v>
      </c>
      <c r="W40" s="148">
        <v>0.59</v>
      </c>
      <c r="X40" s="146">
        <v>54</v>
      </c>
      <c r="Y40" s="146">
        <v>21</v>
      </c>
      <c r="Z40" s="149" t="s">
        <v>3964</v>
      </c>
      <c r="AA40" s="149" t="s">
        <v>3965</v>
      </c>
      <c r="AB40" s="147">
        <v>7.9000000953674316</v>
      </c>
      <c r="AC40" s="148">
        <v>0.42</v>
      </c>
      <c r="AD40" s="146">
        <v>72</v>
      </c>
      <c r="AE40" s="146">
        <v>3</v>
      </c>
      <c r="AF40" s="149" t="s">
        <v>2506</v>
      </c>
      <c r="AG40" s="149" t="s">
        <v>2507</v>
      </c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138"/>
      <c r="BU40" s="138"/>
      <c r="BV40" s="138"/>
      <c r="BW40" s="138"/>
      <c r="BX40" s="138"/>
      <c r="BY40" s="138"/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  <c r="CJ40" s="138"/>
      <c r="CK40" s="138"/>
      <c r="CL40" s="138"/>
      <c r="CM40" s="138"/>
      <c r="CN40" s="138"/>
      <c r="CO40" s="138"/>
      <c r="CP40" s="138"/>
      <c r="CQ40" s="138"/>
      <c r="CR40" s="138"/>
      <c r="CS40" s="138"/>
      <c r="CT40" s="138"/>
      <c r="CU40" s="138"/>
      <c r="CV40" s="138"/>
      <c r="CW40" s="138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</row>
    <row r="41" spans="1:184" x14ac:dyDescent="0.2">
      <c r="A41" s="130">
        <f t="shared" si="0"/>
        <v>3191</v>
      </c>
      <c r="B41" s="150" t="s">
        <v>2420</v>
      </c>
      <c r="C41" s="151">
        <v>88</v>
      </c>
      <c r="D41" s="152">
        <v>43.599998474121094</v>
      </c>
      <c r="E41" s="153">
        <v>0.6</v>
      </c>
      <c r="F41" s="151">
        <v>61</v>
      </c>
      <c r="G41" s="151">
        <v>27</v>
      </c>
      <c r="H41" s="154" t="s">
        <v>4316</v>
      </c>
      <c r="I41" s="154" t="s">
        <v>4317</v>
      </c>
      <c r="J41" s="152">
        <v>7.1999998092651367</v>
      </c>
      <c r="K41" s="153">
        <v>0.6</v>
      </c>
      <c r="L41" s="151">
        <v>58</v>
      </c>
      <c r="M41" s="151">
        <v>30</v>
      </c>
      <c r="N41" s="154" t="s">
        <v>4318</v>
      </c>
      <c r="O41" s="154" t="s">
        <v>4319</v>
      </c>
      <c r="P41" s="152">
        <v>13.800000190734863</v>
      </c>
      <c r="Q41" s="153">
        <v>0.63</v>
      </c>
      <c r="R41" s="151">
        <v>54</v>
      </c>
      <c r="S41" s="151">
        <v>34</v>
      </c>
      <c r="T41" s="154" t="s">
        <v>4320</v>
      </c>
      <c r="U41" s="154" t="s">
        <v>4321</v>
      </c>
      <c r="V41" s="152">
        <v>11.800000190734863</v>
      </c>
      <c r="W41" s="153">
        <v>0.59</v>
      </c>
      <c r="X41" s="151">
        <v>56</v>
      </c>
      <c r="Y41" s="151">
        <v>32</v>
      </c>
      <c r="Z41" s="154" t="s">
        <v>4322</v>
      </c>
      <c r="AA41" s="154" t="s">
        <v>4323</v>
      </c>
      <c r="AB41" s="152">
        <v>10.800000190734863</v>
      </c>
      <c r="AC41" s="153">
        <v>0.56999999999999995</v>
      </c>
      <c r="AD41" s="151">
        <v>62</v>
      </c>
      <c r="AE41" s="151">
        <v>26</v>
      </c>
      <c r="AF41" s="154" t="s">
        <v>4324</v>
      </c>
      <c r="AG41" s="154" t="s">
        <v>4325</v>
      </c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  <c r="CJ41" s="138"/>
      <c r="CK41" s="138"/>
      <c r="CL41" s="138"/>
      <c r="CM41" s="138"/>
      <c r="CN41" s="138"/>
      <c r="CO41" s="138"/>
      <c r="CP41" s="138"/>
      <c r="CQ41" s="138"/>
      <c r="CR41" s="138"/>
      <c r="CS41" s="138"/>
      <c r="CT41" s="138"/>
      <c r="CU41" s="138"/>
      <c r="CV41" s="138"/>
      <c r="CW41" s="138"/>
      <c r="CX41" s="138"/>
      <c r="CY41" s="138"/>
      <c r="CZ41" s="138"/>
      <c r="DA41" s="138"/>
      <c r="DB41" s="138"/>
      <c r="DC41" s="138"/>
      <c r="DD41" s="138"/>
      <c r="DE41" s="138"/>
      <c r="DF41" s="138"/>
      <c r="DG41" s="138"/>
      <c r="DH41" s="138"/>
      <c r="DI41" s="138"/>
      <c r="DJ41" s="138"/>
      <c r="DK41" s="138"/>
      <c r="DL41" s="138"/>
      <c r="DM41" s="138"/>
      <c r="DN41" s="138"/>
      <c r="DO41" s="138"/>
      <c r="DP41" s="138"/>
      <c r="DQ41" s="138"/>
      <c r="DR41" s="138"/>
      <c r="DS41" s="138"/>
      <c r="DT41" s="138"/>
      <c r="DU41" s="138"/>
      <c r="DV41" s="138"/>
      <c r="DW41" s="138"/>
      <c r="DX41" s="138"/>
      <c r="DY41" s="138"/>
      <c r="DZ41" s="138"/>
      <c r="EA41" s="138"/>
      <c r="EB41" s="138"/>
      <c r="EC41" s="138"/>
      <c r="ED41" s="138"/>
      <c r="EE41" s="138"/>
      <c r="EF41" s="138"/>
      <c r="EG41" s="138"/>
      <c r="EH41" s="138"/>
      <c r="EI41" s="138"/>
      <c r="EJ41" s="138"/>
      <c r="EK41" s="138"/>
      <c r="EL41" s="138"/>
      <c r="EM41" s="138"/>
      <c r="EN41" s="138"/>
      <c r="EO41" s="138"/>
      <c r="EP41" s="138"/>
      <c r="EQ41" s="138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8"/>
      <c r="FX41" s="138"/>
      <c r="FY41" s="138"/>
      <c r="FZ41" s="138"/>
      <c r="GA41" s="138"/>
      <c r="GB41" s="138"/>
    </row>
    <row r="42" spans="1:184" x14ac:dyDescent="0.2">
      <c r="A42" s="130">
        <f t="shared" si="0"/>
        <v>3281</v>
      </c>
      <c r="B42" s="140" t="s">
        <v>2435</v>
      </c>
      <c r="C42" s="146">
        <v>140</v>
      </c>
      <c r="D42" s="147">
        <v>28.399999618530273</v>
      </c>
      <c r="E42" s="148">
        <v>0.39</v>
      </c>
      <c r="F42" s="146">
        <v>139</v>
      </c>
      <c r="G42" s="146">
        <v>1</v>
      </c>
      <c r="H42" s="149" t="s">
        <v>4179</v>
      </c>
      <c r="I42" s="149" t="s">
        <v>4180</v>
      </c>
      <c r="J42" s="147">
        <v>4.4000000953674316</v>
      </c>
      <c r="K42" s="148">
        <v>0.37</v>
      </c>
      <c r="L42" s="146">
        <v>137</v>
      </c>
      <c r="M42" s="146">
        <v>3</v>
      </c>
      <c r="N42" s="149" t="s">
        <v>4326</v>
      </c>
      <c r="O42" s="149" t="s">
        <v>4327</v>
      </c>
      <c r="P42" s="147">
        <v>9.1999998092651367</v>
      </c>
      <c r="Q42" s="148">
        <v>0.42</v>
      </c>
      <c r="R42" s="146">
        <v>133</v>
      </c>
      <c r="S42" s="146">
        <v>7</v>
      </c>
      <c r="T42" s="149" t="s">
        <v>1982</v>
      </c>
      <c r="U42" s="149" t="s">
        <v>1983</v>
      </c>
      <c r="V42" s="147">
        <v>7.5</v>
      </c>
      <c r="W42" s="148">
        <v>0.38</v>
      </c>
      <c r="X42" s="146">
        <v>135</v>
      </c>
      <c r="Y42" s="146">
        <v>5</v>
      </c>
      <c r="Z42" s="149" t="s">
        <v>2484</v>
      </c>
      <c r="AA42" s="149" t="s">
        <v>2485</v>
      </c>
      <c r="AB42" s="147">
        <v>7.3000001907348633</v>
      </c>
      <c r="AC42" s="148">
        <v>0.38</v>
      </c>
      <c r="AD42" s="146">
        <v>139</v>
      </c>
      <c r="AE42" s="146">
        <v>1</v>
      </c>
      <c r="AF42" s="149" t="s">
        <v>4179</v>
      </c>
      <c r="AG42" s="149" t="s">
        <v>4180</v>
      </c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  <c r="CO42" s="138"/>
      <c r="CP42" s="138"/>
      <c r="CQ42" s="138"/>
      <c r="CR42" s="138"/>
      <c r="CS42" s="138"/>
      <c r="CT42" s="138"/>
      <c r="CU42" s="138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</row>
    <row r="43" spans="1:184" x14ac:dyDescent="0.2">
      <c r="A43" s="130">
        <f t="shared" si="0"/>
        <v>3421</v>
      </c>
      <c r="B43" s="150" t="s">
        <v>2463</v>
      </c>
      <c r="C43" s="151">
        <v>148</v>
      </c>
      <c r="D43" s="152">
        <v>28.399999618530273</v>
      </c>
      <c r="E43" s="153">
        <v>0.39</v>
      </c>
      <c r="F43" s="151">
        <v>140</v>
      </c>
      <c r="G43" s="151">
        <v>8</v>
      </c>
      <c r="H43" s="154" t="s">
        <v>1531</v>
      </c>
      <c r="I43" s="154" t="s">
        <v>1532</v>
      </c>
      <c r="J43" s="152">
        <v>4.4000000953674316</v>
      </c>
      <c r="K43" s="153">
        <v>0.37</v>
      </c>
      <c r="L43" s="151">
        <v>141</v>
      </c>
      <c r="M43" s="151">
        <v>7</v>
      </c>
      <c r="N43" s="154" t="s">
        <v>1972</v>
      </c>
      <c r="O43" s="154" t="s">
        <v>1973</v>
      </c>
      <c r="P43" s="152">
        <v>9</v>
      </c>
      <c r="Q43" s="153">
        <v>0.41</v>
      </c>
      <c r="R43" s="151">
        <v>134</v>
      </c>
      <c r="S43" s="151">
        <v>14</v>
      </c>
      <c r="T43" s="154" t="s">
        <v>1781</v>
      </c>
      <c r="U43" s="154" t="s">
        <v>1782</v>
      </c>
      <c r="V43" s="152">
        <v>8.1999998092651367</v>
      </c>
      <c r="W43" s="153">
        <v>0.41</v>
      </c>
      <c r="X43" s="151">
        <v>135</v>
      </c>
      <c r="Y43" s="151">
        <v>13</v>
      </c>
      <c r="Z43" s="154" t="s">
        <v>1968</v>
      </c>
      <c r="AA43" s="154" t="s">
        <v>1969</v>
      </c>
      <c r="AB43" s="152">
        <v>6.8000001907348633</v>
      </c>
      <c r="AC43" s="153">
        <v>0.36</v>
      </c>
      <c r="AD43" s="151">
        <v>146</v>
      </c>
      <c r="AE43" s="151">
        <v>2</v>
      </c>
      <c r="AF43" s="154" t="s">
        <v>1560</v>
      </c>
      <c r="AG43" s="154" t="s">
        <v>1561</v>
      </c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138"/>
      <c r="CQ43" s="138"/>
      <c r="CR43" s="138"/>
      <c r="CS43" s="138"/>
      <c r="CT43" s="138"/>
      <c r="CU43" s="138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</row>
    <row r="44" spans="1:184" x14ac:dyDescent="0.2">
      <c r="A44" s="130">
        <f t="shared" si="0"/>
        <v>3621</v>
      </c>
      <c r="B44" s="140" t="s">
        <v>2480</v>
      </c>
      <c r="C44" s="146">
        <v>66</v>
      </c>
      <c r="D44" s="147">
        <v>27.299999237060547</v>
      </c>
      <c r="E44" s="148">
        <v>0.37</v>
      </c>
      <c r="F44" s="146">
        <v>63</v>
      </c>
      <c r="G44" s="146">
        <v>3</v>
      </c>
      <c r="H44" s="149" t="s">
        <v>1669</v>
      </c>
      <c r="I44" s="149" t="s">
        <v>1670</v>
      </c>
      <c r="J44" s="147">
        <v>4.4000000953674316</v>
      </c>
      <c r="K44" s="148">
        <v>0.37</v>
      </c>
      <c r="L44" s="146">
        <v>63</v>
      </c>
      <c r="M44" s="146">
        <v>3</v>
      </c>
      <c r="N44" s="149" t="s">
        <v>1669</v>
      </c>
      <c r="O44" s="149" t="s">
        <v>1670</v>
      </c>
      <c r="P44" s="147">
        <v>8.5</v>
      </c>
      <c r="Q44" s="148">
        <v>0.38</v>
      </c>
      <c r="R44" s="146">
        <v>63</v>
      </c>
      <c r="S44" s="146">
        <v>3</v>
      </c>
      <c r="T44" s="149" t="s">
        <v>1669</v>
      </c>
      <c r="U44" s="149" t="s">
        <v>1670</v>
      </c>
      <c r="V44" s="147">
        <v>7.5999999046325684</v>
      </c>
      <c r="W44" s="148">
        <v>0.38</v>
      </c>
      <c r="X44" s="146">
        <v>62</v>
      </c>
      <c r="Y44" s="146">
        <v>4</v>
      </c>
      <c r="Z44" s="149" t="s">
        <v>2777</v>
      </c>
      <c r="AA44" s="149" t="s">
        <v>2778</v>
      </c>
      <c r="AB44" s="147">
        <v>6.9000000953674316</v>
      </c>
      <c r="AC44" s="148">
        <v>0.36</v>
      </c>
      <c r="AD44" s="146">
        <v>61</v>
      </c>
      <c r="AE44" s="146">
        <v>5</v>
      </c>
      <c r="AF44" s="149" t="s">
        <v>3619</v>
      </c>
      <c r="AG44" s="149" t="s">
        <v>3620</v>
      </c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</row>
    <row r="45" spans="1:184" x14ac:dyDescent="0.2">
      <c r="A45" s="130">
        <f t="shared" si="0"/>
        <v>4691</v>
      </c>
      <c r="B45" s="150" t="s">
        <v>2684</v>
      </c>
      <c r="C45" s="151">
        <v>95</v>
      </c>
      <c r="D45" s="152">
        <v>39.900001525878906</v>
      </c>
      <c r="E45" s="153">
        <v>0.55000000000000004</v>
      </c>
      <c r="F45" s="151">
        <v>76</v>
      </c>
      <c r="G45" s="151">
        <v>19</v>
      </c>
      <c r="H45" s="154" t="s">
        <v>1986</v>
      </c>
      <c r="I45" s="154" t="s">
        <v>1987</v>
      </c>
      <c r="J45" s="152">
        <v>6.6999998092651367</v>
      </c>
      <c r="K45" s="153">
        <v>0.55000000000000004</v>
      </c>
      <c r="L45" s="151">
        <v>72</v>
      </c>
      <c r="M45" s="151">
        <v>23</v>
      </c>
      <c r="N45" s="154" t="s">
        <v>4328</v>
      </c>
      <c r="O45" s="154" t="s">
        <v>4329</v>
      </c>
      <c r="P45" s="152">
        <v>11.899999618530273</v>
      </c>
      <c r="Q45" s="153">
        <v>0.54</v>
      </c>
      <c r="R45" s="151">
        <v>77</v>
      </c>
      <c r="S45" s="151">
        <v>18</v>
      </c>
      <c r="T45" s="154" t="s">
        <v>2809</v>
      </c>
      <c r="U45" s="154" t="s">
        <v>2810</v>
      </c>
      <c r="V45" s="152">
        <v>10.899999618530273</v>
      </c>
      <c r="W45" s="153">
        <v>0.54</v>
      </c>
      <c r="X45" s="151">
        <v>66</v>
      </c>
      <c r="Y45" s="151">
        <v>29</v>
      </c>
      <c r="Z45" s="154" t="s">
        <v>4330</v>
      </c>
      <c r="AA45" s="154" t="s">
        <v>4331</v>
      </c>
      <c r="AB45" s="152">
        <v>10.399999618530273</v>
      </c>
      <c r="AC45" s="153">
        <v>0.55000000000000004</v>
      </c>
      <c r="AD45" s="151">
        <v>77</v>
      </c>
      <c r="AE45" s="151">
        <v>18</v>
      </c>
      <c r="AF45" s="154" t="s">
        <v>2809</v>
      </c>
      <c r="AG45" s="154" t="s">
        <v>2810</v>
      </c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38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</row>
    <row r="46" spans="1:184" x14ac:dyDescent="0.2">
      <c r="A46" s="130">
        <f t="shared" si="0"/>
        <v>5003</v>
      </c>
      <c r="B46" s="140" t="s">
        <v>2736</v>
      </c>
      <c r="C46" s="146">
        <v>251</v>
      </c>
      <c r="D46" s="147">
        <v>27.5</v>
      </c>
      <c r="E46" s="148">
        <v>0.38</v>
      </c>
      <c r="F46" s="146">
        <v>245</v>
      </c>
      <c r="G46" s="146">
        <v>6</v>
      </c>
      <c r="H46" s="149" t="s">
        <v>3288</v>
      </c>
      <c r="I46" s="149" t="s">
        <v>3289</v>
      </c>
      <c r="J46" s="147">
        <v>4.5</v>
      </c>
      <c r="K46" s="148">
        <v>0.37</v>
      </c>
      <c r="L46" s="146">
        <v>241</v>
      </c>
      <c r="M46" s="146">
        <v>10</v>
      </c>
      <c r="N46" s="149" t="s">
        <v>1536</v>
      </c>
      <c r="O46" s="149" t="s">
        <v>1537</v>
      </c>
      <c r="P46" s="147">
        <v>8.6000003814697266</v>
      </c>
      <c r="Q46" s="148">
        <v>0.39</v>
      </c>
      <c r="R46" s="146">
        <v>239</v>
      </c>
      <c r="S46" s="146">
        <v>12</v>
      </c>
      <c r="T46" s="149" t="s">
        <v>4094</v>
      </c>
      <c r="U46" s="149" t="s">
        <v>4095</v>
      </c>
      <c r="V46" s="147">
        <v>7.9000000953674316</v>
      </c>
      <c r="W46" s="148">
        <v>0.39</v>
      </c>
      <c r="X46" s="146">
        <v>236</v>
      </c>
      <c r="Y46" s="146">
        <v>15</v>
      </c>
      <c r="Z46" s="149" t="s">
        <v>3840</v>
      </c>
      <c r="AA46" s="149" t="s">
        <v>3841</v>
      </c>
      <c r="AB46" s="147">
        <v>6.5</v>
      </c>
      <c r="AC46" s="148">
        <v>0.35</v>
      </c>
      <c r="AD46" s="146">
        <v>244</v>
      </c>
      <c r="AE46" s="146">
        <v>7</v>
      </c>
      <c r="AF46" s="149" t="s">
        <v>3448</v>
      </c>
      <c r="AG46" s="149" t="s">
        <v>3449</v>
      </c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138"/>
      <c r="BU46" s="138"/>
      <c r="BV46" s="138"/>
      <c r="BW46" s="138"/>
      <c r="BX46" s="138"/>
      <c r="BY46" s="138"/>
      <c r="BZ46" s="138"/>
      <c r="CA46" s="138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  <c r="CO46" s="138"/>
      <c r="CP46" s="138"/>
      <c r="CQ46" s="138"/>
      <c r="CR46" s="138"/>
      <c r="CS46" s="138"/>
      <c r="CT46" s="138"/>
      <c r="CU46" s="138"/>
      <c r="CV46" s="138"/>
      <c r="CW46" s="138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</row>
    <row r="47" spans="1:184" x14ac:dyDescent="0.2">
      <c r="A47" s="130">
        <f t="shared" si="0"/>
        <v>5005</v>
      </c>
      <c r="B47" s="150" t="s">
        <v>2743</v>
      </c>
      <c r="C47" s="151">
        <v>91</v>
      </c>
      <c r="D47" s="152">
        <v>37.299999237060547</v>
      </c>
      <c r="E47" s="153">
        <v>0.51</v>
      </c>
      <c r="F47" s="151">
        <v>73</v>
      </c>
      <c r="G47" s="151">
        <v>18</v>
      </c>
      <c r="H47" s="154" t="s">
        <v>4332</v>
      </c>
      <c r="I47" s="154" t="s">
        <v>4333</v>
      </c>
      <c r="J47" s="152">
        <v>5.9000000953674316</v>
      </c>
      <c r="K47" s="153">
        <v>0.49</v>
      </c>
      <c r="L47" s="151">
        <v>74</v>
      </c>
      <c r="M47" s="151">
        <v>17</v>
      </c>
      <c r="N47" s="154" t="s">
        <v>4334</v>
      </c>
      <c r="O47" s="154" t="s">
        <v>4335</v>
      </c>
      <c r="P47" s="152">
        <v>11.699999809265137</v>
      </c>
      <c r="Q47" s="153">
        <v>0.53</v>
      </c>
      <c r="R47" s="151">
        <v>74</v>
      </c>
      <c r="S47" s="151">
        <v>17</v>
      </c>
      <c r="T47" s="154" t="s">
        <v>4334</v>
      </c>
      <c r="U47" s="154" t="s">
        <v>4335</v>
      </c>
      <c r="V47" s="152">
        <v>10.600000381469727</v>
      </c>
      <c r="W47" s="153">
        <v>0.53</v>
      </c>
      <c r="X47" s="151">
        <v>64</v>
      </c>
      <c r="Y47" s="151">
        <v>27</v>
      </c>
      <c r="Z47" s="154" t="s">
        <v>4336</v>
      </c>
      <c r="AA47" s="154" t="s">
        <v>4337</v>
      </c>
      <c r="AB47" s="152">
        <v>9.1000003814697266</v>
      </c>
      <c r="AC47" s="153">
        <v>0.48</v>
      </c>
      <c r="AD47" s="151">
        <v>77</v>
      </c>
      <c r="AE47" s="151">
        <v>14</v>
      </c>
      <c r="AF47" s="154" t="s">
        <v>1607</v>
      </c>
      <c r="AG47" s="154" t="s">
        <v>1608</v>
      </c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A47" s="138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  <c r="CO47" s="138"/>
      <c r="CP47" s="138"/>
      <c r="CQ47" s="138"/>
      <c r="CR47" s="138"/>
      <c r="CS47" s="138"/>
      <c r="CT47" s="138"/>
      <c r="CU47" s="138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</row>
    <row r="48" spans="1:184" x14ac:dyDescent="0.2">
      <c r="A48" s="130">
        <f t="shared" si="0"/>
        <v>5006</v>
      </c>
      <c r="B48" s="140" t="s">
        <v>4338</v>
      </c>
      <c r="C48" s="146">
        <v>169</v>
      </c>
      <c r="D48" s="147">
        <v>33.400001525878906</v>
      </c>
      <c r="E48" s="148">
        <v>0.46</v>
      </c>
      <c r="F48" s="146">
        <v>156</v>
      </c>
      <c r="G48" s="146">
        <v>13</v>
      </c>
      <c r="H48" s="149" t="s">
        <v>1602</v>
      </c>
      <c r="I48" s="149" t="s">
        <v>1603</v>
      </c>
      <c r="J48" s="147">
        <v>5.4000000953674316</v>
      </c>
      <c r="K48" s="148">
        <v>0.45</v>
      </c>
      <c r="L48" s="146">
        <v>150</v>
      </c>
      <c r="M48" s="146">
        <v>19</v>
      </c>
      <c r="N48" s="149" t="s">
        <v>4339</v>
      </c>
      <c r="O48" s="149" t="s">
        <v>4340</v>
      </c>
      <c r="P48" s="147">
        <v>10.899999618530273</v>
      </c>
      <c r="Q48" s="148">
        <v>0.49</v>
      </c>
      <c r="R48" s="146">
        <v>146</v>
      </c>
      <c r="S48" s="146">
        <v>23</v>
      </c>
      <c r="T48" s="149" t="s">
        <v>4341</v>
      </c>
      <c r="U48" s="149" t="s">
        <v>4342</v>
      </c>
      <c r="V48" s="147">
        <v>9.3000001907348633</v>
      </c>
      <c r="W48" s="148">
        <v>0.47</v>
      </c>
      <c r="X48" s="146">
        <v>147</v>
      </c>
      <c r="Y48" s="146">
        <v>22</v>
      </c>
      <c r="Z48" s="149" t="s">
        <v>3733</v>
      </c>
      <c r="AA48" s="149" t="s">
        <v>3734</v>
      </c>
      <c r="AB48" s="147">
        <v>7.8000001907348633</v>
      </c>
      <c r="AC48" s="148">
        <v>0.41</v>
      </c>
      <c r="AD48" s="146">
        <v>162</v>
      </c>
      <c r="AE48" s="146">
        <v>7</v>
      </c>
      <c r="AF48" s="149" t="s">
        <v>2878</v>
      </c>
      <c r="AG48" s="149" t="s">
        <v>2879</v>
      </c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138"/>
      <c r="BU48" s="138"/>
      <c r="BV48" s="138"/>
      <c r="BW48" s="138"/>
      <c r="BX48" s="138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38"/>
      <c r="CN48" s="138"/>
      <c r="CO48" s="138"/>
      <c r="CP48" s="138"/>
      <c r="CQ48" s="138"/>
      <c r="CR48" s="138"/>
      <c r="CS48" s="138"/>
      <c r="CT48" s="138"/>
      <c r="CU48" s="138"/>
      <c r="CV48" s="138"/>
      <c r="CW48" s="138"/>
      <c r="CX48" s="138"/>
      <c r="CY48" s="138"/>
      <c r="CZ48" s="138"/>
      <c r="DA48" s="138"/>
      <c r="DB48" s="138"/>
      <c r="DC48" s="138"/>
      <c r="DD48" s="138"/>
      <c r="DE48" s="138"/>
      <c r="DF48" s="138"/>
      <c r="DG48" s="138"/>
      <c r="DH48" s="138"/>
      <c r="DI48" s="138"/>
      <c r="DJ48" s="138"/>
      <c r="DK48" s="138"/>
      <c r="DL48" s="138"/>
      <c r="DM48" s="138"/>
      <c r="DN48" s="138"/>
      <c r="DO48" s="138"/>
      <c r="DP48" s="138"/>
      <c r="DQ48" s="138"/>
      <c r="DR48" s="138"/>
      <c r="DS48" s="138"/>
      <c r="DT48" s="138"/>
      <c r="DU48" s="138"/>
      <c r="DV48" s="138"/>
      <c r="DW48" s="138"/>
      <c r="DX48" s="138"/>
      <c r="DY48" s="138"/>
      <c r="DZ48" s="138"/>
      <c r="EA48" s="138"/>
      <c r="EB48" s="138"/>
      <c r="EC48" s="138"/>
      <c r="ED48" s="138"/>
      <c r="EE48" s="138"/>
      <c r="EF48" s="138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  <c r="FZ48" s="138"/>
      <c r="GA48" s="138"/>
      <c r="GB48" s="138"/>
    </row>
    <row r="49" spans="1:184" x14ac:dyDescent="0.2">
      <c r="A49" s="130">
        <f t="shared" si="0"/>
        <v>5007</v>
      </c>
      <c r="B49" s="150" t="s">
        <v>2748</v>
      </c>
      <c r="C49" s="151">
        <v>19</v>
      </c>
      <c r="D49" s="152">
        <v>28.899999618530273</v>
      </c>
      <c r="E49" s="153">
        <v>0.4</v>
      </c>
      <c r="F49" s="151">
        <v>19</v>
      </c>
      <c r="H49" s="154" t="s">
        <v>1545</v>
      </c>
      <c r="J49" s="152">
        <v>5.0999999046325684</v>
      </c>
      <c r="K49" s="153">
        <v>0.42</v>
      </c>
      <c r="L49" s="151">
        <v>17</v>
      </c>
      <c r="M49" s="151">
        <v>2</v>
      </c>
      <c r="N49" s="154" t="s">
        <v>1807</v>
      </c>
      <c r="O49" s="154" t="s">
        <v>1808</v>
      </c>
      <c r="P49" s="152">
        <v>8.3000001907348633</v>
      </c>
      <c r="Q49" s="153">
        <v>0.38</v>
      </c>
      <c r="R49" s="151">
        <v>19</v>
      </c>
      <c r="T49" s="154" t="s">
        <v>1545</v>
      </c>
      <c r="V49" s="152">
        <v>8.3999996185302734</v>
      </c>
      <c r="W49" s="153">
        <v>0.42</v>
      </c>
      <c r="X49" s="151">
        <v>16</v>
      </c>
      <c r="Y49" s="151">
        <v>3</v>
      </c>
      <c r="Z49" s="154" t="s">
        <v>2537</v>
      </c>
      <c r="AA49" s="154" t="s">
        <v>2538</v>
      </c>
      <c r="AB49" s="152">
        <v>7.0999999046325684</v>
      </c>
      <c r="AC49" s="153">
        <v>0.37</v>
      </c>
      <c r="AD49" s="151">
        <v>19</v>
      </c>
      <c r="AF49" s="154" t="s">
        <v>1545</v>
      </c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38"/>
      <c r="CM49" s="138"/>
      <c r="CN49" s="138"/>
      <c r="CO49" s="138"/>
      <c r="CP49" s="138"/>
      <c r="CQ49" s="138"/>
      <c r="CR49" s="138"/>
      <c r="CS49" s="138"/>
      <c r="CT49" s="138"/>
      <c r="CU49" s="138"/>
      <c r="CV49" s="138"/>
      <c r="CW49" s="138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</row>
    <row r="50" spans="1:184" x14ac:dyDescent="0.2">
      <c r="A50" s="130">
        <f t="shared" si="0"/>
        <v>5020</v>
      </c>
      <c r="B50" s="140" t="s">
        <v>4102</v>
      </c>
      <c r="C50" s="146">
        <v>7</v>
      </c>
      <c r="D50" s="147">
        <v>20.700000762939453</v>
      </c>
      <c r="E50" s="148">
        <v>0.28000000000000003</v>
      </c>
      <c r="F50" s="146">
        <v>7</v>
      </c>
      <c r="H50" s="149" t="s">
        <v>1545</v>
      </c>
      <c r="J50" s="147">
        <v>3</v>
      </c>
      <c r="K50" s="148">
        <v>0.25</v>
      </c>
      <c r="L50" s="146">
        <v>7</v>
      </c>
      <c r="N50" s="149" t="s">
        <v>1545</v>
      </c>
      <c r="P50" s="147">
        <v>8.3000001907348633</v>
      </c>
      <c r="Q50" s="148">
        <v>0.37</v>
      </c>
      <c r="R50" s="146">
        <v>7</v>
      </c>
      <c r="T50" s="149" t="s">
        <v>1545</v>
      </c>
      <c r="V50" s="147">
        <v>5.4000000953674316</v>
      </c>
      <c r="W50" s="148">
        <v>0.27</v>
      </c>
      <c r="X50" s="146">
        <v>7</v>
      </c>
      <c r="Z50" s="149" t="s">
        <v>1545</v>
      </c>
      <c r="AB50" s="147">
        <v>4</v>
      </c>
      <c r="AC50" s="148">
        <v>0.21</v>
      </c>
      <c r="AD50" s="146">
        <v>7</v>
      </c>
      <c r="AF50" s="149" t="s">
        <v>1545</v>
      </c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  <c r="CY50" s="138"/>
      <c r="CZ50" s="138"/>
      <c r="DA50" s="138"/>
      <c r="DB50" s="138"/>
      <c r="DC50" s="138"/>
      <c r="DD50" s="138"/>
      <c r="DE50" s="138"/>
      <c r="DF50" s="138"/>
      <c r="DG50" s="138"/>
      <c r="DH50" s="138"/>
      <c r="DI50" s="138"/>
      <c r="DJ50" s="138"/>
      <c r="DK50" s="138"/>
      <c r="DL50" s="138"/>
      <c r="DM50" s="138"/>
      <c r="DN50" s="138"/>
      <c r="DO50" s="138"/>
      <c r="DP50" s="138"/>
      <c r="DQ50" s="138"/>
      <c r="DR50" s="138"/>
      <c r="DS50" s="138"/>
      <c r="DT50" s="138"/>
      <c r="DU50" s="138"/>
      <c r="DV50" s="138"/>
      <c r="DW50" s="138"/>
      <c r="DX50" s="138"/>
      <c r="DY50" s="138"/>
      <c r="DZ50" s="138"/>
      <c r="EA50" s="138"/>
      <c r="EB50" s="138"/>
      <c r="EC50" s="13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</row>
    <row r="51" spans="1:184" x14ac:dyDescent="0.2">
      <c r="A51" s="130">
        <f t="shared" si="0"/>
        <v>5025</v>
      </c>
      <c r="B51" s="150" t="s">
        <v>2756</v>
      </c>
      <c r="C51" s="151">
        <v>53</v>
      </c>
      <c r="D51" s="152">
        <v>25.5</v>
      </c>
      <c r="E51" s="153">
        <v>0.35</v>
      </c>
      <c r="F51" s="151">
        <v>52</v>
      </c>
      <c r="G51" s="151">
        <v>1</v>
      </c>
      <c r="H51" s="154" t="s">
        <v>3127</v>
      </c>
      <c r="I51" s="154" t="s">
        <v>3128</v>
      </c>
      <c r="J51" s="152">
        <v>3.7999999523162842</v>
      </c>
      <c r="K51" s="153">
        <v>0.31</v>
      </c>
      <c r="L51" s="151">
        <v>52</v>
      </c>
      <c r="M51" s="151">
        <v>1</v>
      </c>
      <c r="N51" s="154" t="s">
        <v>3127</v>
      </c>
      <c r="O51" s="154" t="s">
        <v>3128</v>
      </c>
      <c r="P51" s="152">
        <v>8</v>
      </c>
      <c r="Q51" s="153">
        <v>0.36</v>
      </c>
      <c r="R51" s="151">
        <v>53</v>
      </c>
      <c r="T51" s="154" t="s">
        <v>1545</v>
      </c>
      <c r="V51" s="152">
        <v>7.1999998092651367</v>
      </c>
      <c r="W51" s="153">
        <v>0.36</v>
      </c>
      <c r="X51" s="151">
        <v>52</v>
      </c>
      <c r="Y51" s="151">
        <v>1</v>
      </c>
      <c r="Z51" s="154" t="s">
        <v>3127</v>
      </c>
      <c r="AA51" s="154" t="s">
        <v>3128</v>
      </c>
      <c r="AB51" s="152">
        <v>6.4000000953674316</v>
      </c>
      <c r="AC51" s="153">
        <v>0.34</v>
      </c>
      <c r="AD51" s="151">
        <v>53</v>
      </c>
      <c r="AF51" s="154" t="s">
        <v>1545</v>
      </c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38"/>
      <c r="CS51" s="138"/>
      <c r="CT51" s="138"/>
      <c r="CU51" s="138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8"/>
      <c r="DL51" s="138"/>
      <c r="DM51" s="138"/>
      <c r="DN51" s="138"/>
      <c r="DO51" s="138"/>
      <c r="DP51" s="138"/>
      <c r="DQ51" s="138"/>
      <c r="DR51" s="138"/>
      <c r="DS51" s="138"/>
      <c r="DT51" s="138"/>
      <c r="DU51" s="138"/>
      <c r="DV51" s="138"/>
      <c r="DW51" s="138"/>
      <c r="DX51" s="138"/>
      <c r="DY51" s="138"/>
      <c r="DZ51" s="138"/>
      <c r="EA51" s="138"/>
      <c r="EB51" s="138"/>
      <c r="EC51" s="13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</row>
    <row r="52" spans="1:184" x14ac:dyDescent="0.2">
      <c r="A52" s="130">
        <f t="shared" si="0"/>
        <v>5029</v>
      </c>
      <c r="B52" s="140" t="s">
        <v>2759</v>
      </c>
      <c r="C52" s="146">
        <v>81</v>
      </c>
      <c r="D52" s="147">
        <v>26.399999618530273</v>
      </c>
      <c r="E52" s="148">
        <v>0.36</v>
      </c>
      <c r="F52" s="146">
        <v>78</v>
      </c>
      <c r="G52" s="146">
        <v>3</v>
      </c>
      <c r="H52" s="149" t="s">
        <v>1719</v>
      </c>
      <c r="I52" s="149" t="s">
        <v>1720</v>
      </c>
      <c r="J52" s="147">
        <v>4.6999998092651367</v>
      </c>
      <c r="K52" s="148">
        <v>0.39</v>
      </c>
      <c r="L52" s="146">
        <v>76</v>
      </c>
      <c r="M52" s="146">
        <v>5</v>
      </c>
      <c r="N52" s="149" t="s">
        <v>1977</v>
      </c>
      <c r="O52" s="149" t="s">
        <v>1978</v>
      </c>
      <c r="P52" s="147">
        <v>8.1000003814697266</v>
      </c>
      <c r="Q52" s="148">
        <v>0.37</v>
      </c>
      <c r="R52" s="146">
        <v>78</v>
      </c>
      <c r="S52" s="146">
        <v>3</v>
      </c>
      <c r="T52" s="149" t="s">
        <v>1719</v>
      </c>
      <c r="U52" s="149" t="s">
        <v>1720</v>
      </c>
      <c r="V52" s="147">
        <v>7.1999998092651367</v>
      </c>
      <c r="W52" s="148">
        <v>0.36</v>
      </c>
      <c r="X52" s="146">
        <v>74</v>
      </c>
      <c r="Y52" s="146">
        <v>7</v>
      </c>
      <c r="Z52" s="149" t="s">
        <v>3545</v>
      </c>
      <c r="AA52" s="149" t="s">
        <v>3546</v>
      </c>
      <c r="AB52" s="147">
        <v>6.4000000953674316</v>
      </c>
      <c r="AC52" s="148">
        <v>0.33</v>
      </c>
      <c r="AD52" s="146">
        <v>81</v>
      </c>
      <c r="AF52" s="149" t="s">
        <v>1545</v>
      </c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38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</row>
    <row r="53" spans="1:184" x14ac:dyDescent="0.2">
      <c r="A53" s="130">
        <f t="shared" si="0"/>
        <v>5032</v>
      </c>
      <c r="B53" s="150" t="s">
        <v>2762</v>
      </c>
      <c r="C53" s="151">
        <v>13</v>
      </c>
      <c r="D53" s="152">
        <v>31.899999618530273</v>
      </c>
      <c r="E53" s="153">
        <v>0.44</v>
      </c>
      <c r="F53" s="151">
        <v>12</v>
      </c>
      <c r="G53" s="151">
        <v>1</v>
      </c>
      <c r="H53" s="154" t="s">
        <v>1602</v>
      </c>
      <c r="I53" s="154" t="s">
        <v>1603</v>
      </c>
      <c r="J53" s="152">
        <v>5.4000000953674316</v>
      </c>
      <c r="K53" s="153">
        <v>0.45</v>
      </c>
      <c r="L53" s="151">
        <v>12</v>
      </c>
      <c r="M53" s="151">
        <v>1</v>
      </c>
      <c r="N53" s="154" t="s">
        <v>1602</v>
      </c>
      <c r="O53" s="154" t="s">
        <v>1603</v>
      </c>
      <c r="P53" s="152">
        <v>9.3000001907348633</v>
      </c>
      <c r="Q53" s="153">
        <v>0.42</v>
      </c>
      <c r="R53" s="151">
        <v>13</v>
      </c>
      <c r="T53" s="154" t="s">
        <v>1545</v>
      </c>
      <c r="V53" s="152">
        <v>9.6000003814697266</v>
      </c>
      <c r="W53" s="153">
        <v>0.48</v>
      </c>
      <c r="X53" s="151">
        <v>10</v>
      </c>
      <c r="Y53" s="151">
        <v>3</v>
      </c>
      <c r="Z53" s="154" t="s">
        <v>3006</v>
      </c>
      <c r="AA53" s="154" t="s">
        <v>3007</v>
      </c>
      <c r="AB53" s="152">
        <v>7.5999999046325684</v>
      </c>
      <c r="AC53" s="153">
        <v>0.4</v>
      </c>
      <c r="AD53" s="151">
        <v>13</v>
      </c>
      <c r="AF53" s="154" t="s">
        <v>1545</v>
      </c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38"/>
      <c r="CS53" s="138"/>
      <c r="CT53" s="138"/>
      <c r="CU53" s="138"/>
      <c r="CV53" s="138"/>
      <c r="CW53" s="138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</row>
    <row r="54" spans="1:184" x14ac:dyDescent="0.2">
      <c r="A54" s="130">
        <f t="shared" si="0"/>
        <v>5047</v>
      </c>
      <c r="B54" s="140" t="s">
        <v>2768</v>
      </c>
      <c r="C54" s="146">
        <v>34</v>
      </c>
      <c r="D54" s="147">
        <v>29.700000762939453</v>
      </c>
      <c r="E54" s="148">
        <v>0.41</v>
      </c>
      <c r="F54" s="146">
        <v>31</v>
      </c>
      <c r="G54" s="146">
        <v>3</v>
      </c>
      <c r="H54" s="149" t="s">
        <v>2966</v>
      </c>
      <c r="I54" s="149" t="s">
        <v>2967</v>
      </c>
      <c r="J54" s="147">
        <v>5</v>
      </c>
      <c r="K54" s="148">
        <v>0.42</v>
      </c>
      <c r="L54" s="146">
        <v>33</v>
      </c>
      <c r="M54" s="146">
        <v>1</v>
      </c>
      <c r="N54" s="149" t="s">
        <v>1798</v>
      </c>
      <c r="O54" s="149" t="s">
        <v>1799</v>
      </c>
      <c r="P54" s="147">
        <v>8.8000001907348633</v>
      </c>
      <c r="Q54" s="148">
        <v>0.4</v>
      </c>
      <c r="R54" s="146">
        <v>32</v>
      </c>
      <c r="S54" s="146">
        <v>2</v>
      </c>
      <c r="T54" s="149" t="s">
        <v>1800</v>
      </c>
      <c r="U54" s="149" t="s">
        <v>1801</v>
      </c>
      <c r="V54" s="147">
        <v>8.5</v>
      </c>
      <c r="W54" s="148">
        <v>0.42</v>
      </c>
      <c r="X54" s="146">
        <v>30</v>
      </c>
      <c r="Y54" s="146">
        <v>4</v>
      </c>
      <c r="Z54" s="149" t="s">
        <v>1925</v>
      </c>
      <c r="AA54" s="149" t="s">
        <v>1926</v>
      </c>
      <c r="AB54" s="147">
        <v>7.4000000953674316</v>
      </c>
      <c r="AC54" s="148">
        <v>0.39</v>
      </c>
      <c r="AD54" s="146">
        <v>31</v>
      </c>
      <c r="AE54" s="146">
        <v>3</v>
      </c>
      <c r="AF54" s="149" t="s">
        <v>2966</v>
      </c>
      <c r="AG54" s="149" t="s">
        <v>2967</v>
      </c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38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</row>
    <row r="55" spans="1:184" x14ac:dyDescent="0.2">
      <c r="A55" s="130">
        <f t="shared" si="0"/>
        <v>5141</v>
      </c>
      <c r="B55" s="150" t="s">
        <v>2820</v>
      </c>
      <c r="C55" s="151">
        <v>76</v>
      </c>
      <c r="D55" s="152">
        <v>26.299999237060547</v>
      </c>
      <c r="E55" s="153">
        <v>0.36</v>
      </c>
      <c r="F55" s="151">
        <v>76</v>
      </c>
      <c r="H55" s="154" t="s">
        <v>1545</v>
      </c>
      <c r="J55" s="152">
        <v>4.1999998092651367</v>
      </c>
      <c r="K55" s="153">
        <v>0.35</v>
      </c>
      <c r="L55" s="151">
        <v>73</v>
      </c>
      <c r="M55" s="151">
        <v>3</v>
      </c>
      <c r="N55" s="154" t="s">
        <v>2941</v>
      </c>
      <c r="O55" s="154" t="s">
        <v>2942</v>
      </c>
      <c r="P55" s="152">
        <v>8.1000003814697266</v>
      </c>
      <c r="Q55" s="153">
        <v>0.37</v>
      </c>
      <c r="R55" s="151">
        <v>74</v>
      </c>
      <c r="S55" s="151">
        <v>2</v>
      </c>
      <c r="T55" s="154" t="s">
        <v>1522</v>
      </c>
      <c r="U55" s="154" t="s">
        <v>1523</v>
      </c>
      <c r="V55" s="152">
        <v>7.4000000953674316</v>
      </c>
      <c r="W55" s="153">
        <v>0.37</v>
      </c>
      <c r="X55" s="151">
        <v>74</v>
      </c>
      <c r="Y55" s="151">
        <v>2</v>
      </c>
      <c r="Z55" s="154" t="s">
        <v>1522</v>
      </c>
      <c r="AA55" s="154" t="s">
        <v>1523</v>
      </c>
      <c r="AB55" s="152">
        <v>6.5999999046325684</v>
      </c>
      <c r="AC55" s="153">
        <v>0.35</v>
      </c>
      <c r="AD55" s="151">
        <v>76</v>
      </c>
      <c r="AF55" s="154" t="s">
        <v>1545</v>
      </c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38"/>
      <c r="CS55" s="138"/>
      <c r="CT55" s="138"/>
      <c r="CU55" s="138"/>
      <c r="CV55" s="138"/>
      <c r="CW55" s="138"/>
      <c r="CX55" s="138"/>
      <c r="CY55" s="138"/>
      <c r="CZ55" s="138"/>
      <c r="DA55" s="138"/>
      <c r="DB55" s="138"/>
      <c r="DC55" s="138"/>
      <c r="DD55" s="138"/>
      <c r="DE55" s="138"/>
      <c r="DF55" s="138"/>
      <c r="DG55" s="138"/>
      <c r="DH55" s="138"/>
      <c r="DI55" s="138"/>
      <c r="DJ55" s="138"/>
      <c r="DK55" s="138"/>
      <c r="DL55" s="138"/>
      <c r="DM55" s="138"/>
      <c r="DN55" s="138"/>
      <c r="DO55" s="138"/>
      <c r="DP55" s="138"/>
      <c r="DQ55" s="138"/>
      <c r="DR55" s="138"/>
      <c r="DS55" s="138"/>
      <c r="DT55" s="138"/>
      <c r="DU55" s="138"/>
      <c r="DV55" s="138"/>
      <c r="DW55" s="138"/>
      <c r="DX55" s="138"/>
      <c r="DY55" s="138"/>
      <c r="DZ55" s="138"/>
      <c r="EA55" s="138"/>
      <c r="EB55" s="138"/>
      <c r="EC55" s="138"/>
      <c r="ED55" s="138"/>
      <c r="EE55" s="138"/>
      <c r="EF55" s="138"/>
      <c r="EG55" s="138"/>
      <c r="EH55" s="138"/>
      <c r="EI55" s="138"/>
      <c r="EJ55" s="138"/>
      <c r="EK55" s="138"/>
      <c r="EL55" s="138"/>
      <c r="EM55" s="138"/>
      <c r="EN55" s="138"/>
      <c r="EO55" s="138"/>
      <c r="EP55" s="138"/>
      <c r="EQ55" s="138"/>
      <c r="ER55" s="138"/>
      <c r="ES55" s="138"/>
      <c r="ET55" s="138"/>
      <c r="EU55" s="138"/>
      <c r="EV55" s="138"/>
      <c r="EW55" s="138"/>
      <c r="EX55" s="138"/>
      <c r="EY55" s="138"/>
      <c r="EZ55" s="138"/>
      <c r="FA55" s="138"/>
      <c r="FB55" s="138"/>
      <c r="FC55" s="138"/>
      <c r="FD55" s="138"/>
      <c r="FE55" s="138"/>
      <c r="FF55" s="138"/>
      <c r="FG55" s="138"/>
      <c r="FH55" s="138"/>
      <c r="FI55" s="138"/>
      <c r="FJ55" s="138"/>
      <c r="FK55" s="138"/>
      <c r="FL55" s="138"/>
      <c r="FM55" s="138"/>
      <c r="FN55" s="138"/>
      <c r="FO55" s="138"/>
      <c r="FP55" s="138"/>
      <c r="FQ55" s="138"/>
      <c r="FR55" s="138"/>
      <c r="FS55" s="138"/>
      <c r="FT55" s="138"/>
      <c r="FU55" s="138"/>
      <c r="FV55" s="138"/>
      <c r="FW55" s="138"/>
      <c r="FX55" s="138"/>
      <c r="FY55" s="138"/>
      <c r="FZ55" s="138"/>
      <c r="GA55" s="138"/>
      <c r="GB55" s="138"/>
    </row>
    <row r="56" spans="1:184" x14ac:dyDescent="0.2">
      <c r="A56" s="130">
        <f t="shared" si="0"/>
        <v>5241</v>
      </c>
      <c r="B56" s="140" t="s">
        <v>2828</v>
      </c>
      <c r="C56" s="146">
        <v>64</v>
      </c>
      <c r="D56" s="147">
        <v>34.400001525878906</v>
      </c>
      <c r="E56" s="148">
        <v>0.47</v>
      </c>
      <c r="F56" s="146">
        <v>57</v>
      </c>
      <c r="G56" s="146">
        <v>7</v>
      </c>
      <c r="H56" s="149" t="s">
        <v>4343</v>
      </c>
      <c r="I56" s="149" t="s">
        <v>4344</v>
      </c>
      <c r="J56" s="147">
        <v>5.5</v>
      </c>
      <c r="K56" s="148">
        <v>0.45</v>
      </c>
      <c r="L56" s="146">
        <v>56</v>
      </c>
      <c r="M56" s="146">
        <v>8</v>
      </c>
      <c r="N56" s="149" t="s">
        <v>2234</v>
      </c>
      <c r="O56" s="149" t="s">
        <v>2235</v>
      </c>
      <c r="P56" s="147">
        <v>10.699999809265137</v>
      </c>
      <c r="Q56" s="148">
        <v>0.48</v>
      </c>
      <c r="R56" s="146">
        <v>52</v>
      </c>
      <c r="S56" s="146">
        <v>12</v>
      </c>
      <c r="T56" s="149" t="s">
        <v>2005</v>
      </c>
      <c r="U56" s="149" t="s">
        <v>2006</v>
      </c>
      <c r="V56" s="147">
        <v>9.8999996185302734</v>
      </c>
      <c r="W56" s="148">
        <v>0.5</v>
      </c>
      <c r="X56" s="146">
        <v>52</v>
      </c>
      <c r="Y56" s="146">
        <v>12</v>
      </c>
      <c r="Z56" s="149" t="s">
        <v>2005</v>
      </c>
      <c r="AA56" s="149" t="s">
        <v>2006</v>
      </c>
      <c r="AB56" s="147">
        <v>8.3999996185302734</v>
      </c>
      <c r="AC56" s="148">
        <v>0.44</v>
      </c>
      <c r="AD56" s="146">
        <v>62</v>
      </c>
      <c r="AE56" s="146">
        <v>2</v>
      </c>
      <c r="AF56" s="149" t="s">
        <v>2078</v>
      </c>
      <c r="AG56" s="149" t="s">
        <v>2079</v>
      </c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38"/>
      <c r="CS56" s="138"/>
      <c r="CT56" s="138"/>
      <c r="CU56" s="138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</row>
    <row r="57" spans="1:184" x14ac:dyDescent="0.2">
      <c r="A57" s="130">
        <f t="shared" si="0"/>
        <v>5671</v>
      </c>
      <c r="B57" s="150" t="s">
        <v>2916</v>
      </c>
      <c r="C57" s="151">
        <v>70</v>
      </c>
      <c r="D57" s="152">
        <v>41.200000762939453</v>
      </c>
      <c r="E57" s="153">
        <v>0.56000000000000005</v>
      </c>
      <c r="F57" s="151">
        <v>58</v>
      </c>
      <c r="G57" s="151">
        <v>12</v>
      </c>
      <c r="H57" s="154" t="s">
        <v>2118</v>
      </c>
      <c r="I57" s="154" t="s">
        <v>2119</v>
      </c>
      <c r="J57" s="152">
        <v>7</v>
      </c>
      <c r="K57" s="153">
        <v>0.59</v>
      </c>
      <c r="L57" s="151">
        <v>54</v>
      </c>
      <c r="M57" s="151">
        <v>16</v>
      </c>
      <c r="N57" s="154" t="s">
        <v>4345</v>
      </c>
      <c r="O57" s="154" t="s">
        <v>4346</v>
      </c>
      <c r="P57" s="152">
        <v>12.5</v>
      </c>
      <c r="Q57" s="153">
        <v>0.56999999999999995</v>
      </c>
      <c r="R57" s="151">
        <v>54</v>
      </c>
      <c r="S57" s="151">
        <v>16</v>
      </c>
      <c r="T57" s="154" t="s">
        <v>4345</v>
      </c>
      <c r="U57" s="154" t="s">
        <v>4346</v>
      </c>
      <c r="V57" s="152">
        <v>11.600000381469727</v>
      </c>
      <c r="W57" s="153">
        <v>0.57999999999999996</v>
      </c>
      <c r="X57" s="151">
        <v>47</v>
      </c>
      <c r="Y57" s="151">
        <v>23</v>
      </c>
      <c r="Z57" s="154" t="s">
        <v>4347</v>
      </c>
      <c r="AA57" s="154" t="s">
        <v>4348</v>
      </c>
      <c r="AB57" s="152">
        <v>10.100000381469727</v>
      </c>
      <c r="AC57" s="153">
        <v>0.53</v>
      </c>
      <c r="AD57" s="151">
        <v>57</v>
      </c>
      <c r="AE57" s="151">
        <v>13</v>
      </c>
      <c r="AF57" s="154" t="s">
        <v>4088</v>
      </c>
      <c r="AG57" s="154" t="s">
        <v>4089</v>
      </c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  <c r="CD57" s="138"/>
      <c r="CE57" s="138"/>
      <c r="CF57" s="138"/>
      <c r="CG57" s="138"/>
      <c r="CH57" s="138"/>
      <c r="CI57" s="138"/>
      <c r="CJ57" s="138"/>
      <c r="CK57" s="138"/>
      <c r="CL57" s="138"/>
      <c r="CM57" s="138"/>
      <c r="CN57" s="138"/>
      <c r="CO57" s="138"/>
      <c r="CP57" s="138"/>
      <c r="CQ57" s="138"/>
      <c r="CR57" s="138"/>
      <c r="CS57" s="138"/>
      <c r="CT57" s="138"/>
      <c r="CU57" s="138"/>
      <c r="CV57" s="138"/>
      <c r="CW57" s="138"/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  <c r="DQ57" s="138"/>
      <c r="DR57" s="138"/>
      <c r="DS57" s="138"/>
      <c r="DT57" s="138"/>
      <c r="DU57" s="138"/>
      <c r="DV57" s="138"/>
      <c r="DW57" s="138"/>
      <c r="DX57" s="138"/>
      <c r="DY57" s="138"/>
      <c r="DZ57" s="138"/>
      <c r="EA57" s="138"/>
      <c r="EB57" s="138"/>
      <c r="EC57" s="138"/>
      <c r="ED57" s="138"/>
      <c r="EE57" s="138"/>
      <c r="EF57" s="138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</row>
    <row r="58" spans="1:184" x14ac:dyDescent="0.2">
      <c r="A58" s="130">
        <f t="shared" si="0"/>
        <v>5961</v>
      </c>
      <c r="B58" s="140" t="s">
        <v>2938</v>
      </c>
      <c r="C58" s="146">
        <v>171</v>
      </c>
      <c r="D58" s="147">
        <v>24.799999237060547</v>
      </c>
      <c r="E58" s="148">
        <v>0.34</v>
      </c>
      <c r="F58" s="146">
        <v>171</v>
      </c>
      <c r="H58" s="149" t="s">
        <v>1545</v>
      </c>
      <c r="J58" s="147">
        <v>4</v>
      </c>
      <c r="K58" s="148">
        <v>0.33</v>
      </c>
      <c r="L58" s="146">
        <v>167</v>
      </c>
      <c r="M58" s="146">
        <v>4</v>
      </c>
      <c r="N58" s="149" t="s">
        <v>2082</v>
      </c>
      <c r="O58" s="149" t="s">
        <v>2083</v>
      </c>
      <c r="P58" s="147">
        <v>7.5</v>
      </c>
      <c r="Q58" s="148">
        <v>0.34</v>
      </c>
      <c r="R58" s="146">
        <v>170</v>
      </c>
      <c r="S58" s="146">
        <v>1</v>
      </c>
      <c r="T58" s="149" t="s">
        <v>4349</v>
      </c>
      <c r="U58" s="149" t="s">
        <v>4350</v>
      </c>
      <c r="V58" s="147">
        <v>6.4000000953674316</v>
      </c>
      <c r="W58" s="148">
        <v>0.32</v>
      </c>
      <c r="X58" s="146">
        <v>170</v>
      </c>
      <c r="Y58" s="146">
        <v>1</v>
      </c>
      <c r="Z58" s="149" t="s">
        <v>4349</v>
      </c>
      <c r="AA58" s="149" t="s">
        <v>4350</v>
      </c>
      <c r="AB58" s="147">
        <v>6.8000001907348633</v>
      </c>
      <c r="AC58" s="148">
        <v>0.36</v>
      </c>
      <c r="AD58" s="146">
        <v>168</v>
      </c>
      <c r="AE58" s="146">
        <v>3</v>
      </c>
      <c r="AF58" s="149" t="s">
        <v>2472</v>
      </c>
      <c r="AG58" s="149" t="s">
        <v>2473</v>
      </c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  <c r="CD58" s="138"/>
      <c r="CE58" s="138"/>
      <c r="CF58" s="138"/>
      <c r="CG58" s="138"/>
      <c r="CH58" s="138"/>
      <c r="CI58" s="138"/>
      <c r="CJ58" s="138"/>
      <c r="CK58" s="138"/>
      <c r="CL58" s="138"/>
      <c r="CM58" s="138"/>
      <c r="CN58" s="138"/>
      <c r="CO58" s="138"/>
      <c r="CP58" s="138"/>
      <c r="CQ58" s="138"/>
      <c r="CR58" s="138"/>
      <c r="CS58" s="138"/>
      <c r="CT58" s="138"/>
      <c r="CU58" s="138"/>
      <c r="CV58" s="138"/>
      <c r="CW58" s="138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</row>
    <row r="59" spans="1:184" x14ac:dyDescent="0.2">
      <c r="A59" s="130">
        <f t="shared" si="0"/>
        <v>6001</v>
      </c>
      <c r="B59" s="150" t="s">
        <v>3103</v>
      </c>
      <c r="C59" s="151">
        <v>321</v>
      </c>
      <c r="D59" s="152">
        <v>36.799999237060547</v>
      </c>
      <c r="E59" s="153">
        <v>0.5</v>
      </c>
      <c r="F59" s="151">
        <v>284</v>
      </c>
      <c r="G59" s="151">
        <v>37</v>
      </c>
      <c r="H59" s="154" t="s">
        <v>4351</v>
      </c>
      <c r="I59" s="154" t="s">
        <v>4352</v>
      </c>
      <c r="J59" s="152">
        <v>5.9000000953674316</v>
      </c>
      <c r="K59" s="153">
        <v>0.49</v>
      </c>
      <c r="L59" s="151">
        <v>274</v>
      </c>
      <c r="M59" s="151">
        <v>47</v>
      </c>
      <c r="N59" s="154" t="s">
        <v>4353</v>
      </c>
      <c r="O59" s="154" t="s">
        <v>4354</v>
      </c>
      <c r="P59" s="152">
        <v>11</v>
      </c>
      <c r="Q59" s="153">
        <v>0.5</v>
      </c>
      <c r="R59" s="151">
        <v>275</v>
      </c>
      <c r="S59" s="151">
        <v>46</v>
      </c>
      <c r="T59" s="154" t="s">
        <v>4355</v>
      </c>
      <c r="U59" s="154" t="s">
        <v>4356</v>
      </c>
      <c r="V59" s="152">
        <v>10.399999618530273</v>
      </c>
      <c r="W59" s="153">
        <v>0.52</v>
      </c>
      <c r="X59" s="151">
        <v>248</v>
      </c>
      <c r="Y59" s="151">
        <v>73</v>
      </c>
      <c r="Z59" s="154" t="s">
        <v>4357</v>
      </c>
      <c r="AA59" s="154" t="s">
        <v>4358</v>
      </c>
      <c r="AB59" s="152">
        <v>9.5</v>
      </c>
      <c r="AC59" s="153">
        <v>0.5</v>
      </c>
      <c r="AD59" s="151">
        <v>283</v>
      </c>
      <c r="AE59" s="151">
        <v>38</v>
      </c>
      <c r="AF59" s="154" t="s">
        <v>1520</v>
      </c>
      <c r="AG59" s="154" t="s">
        <v>1521</v>
      </c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  <c r="CO59" s="138"/>
      <c r="CP59" s="138"/>
      <c r="CQ59" s="138"/>
      <c r="CR59" s="138"/>
      <c r="CS59" s="138"/>
      <c r="CT59" s="138"/>
      <c r="CU59" s="138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</row>
    <row r="60" spans="1:184" x14ac:dyDescent="0.2">
      <c r="A60" s="130">
        <f t="shared" si="0"/>
        <v>6004</v>
      </c>
      <c r="B60" s="140" t="s">
        <v>3108</v>
      </c>
      <c r="C60" s="146">
        <v>2</v>
      </c>
      <c r="D60" s="147">
        <v>42</v>
      </c>
      <c r="E60" s="148">
        <v>0.56999999999999995</v>
      </c>
      <c r="F60" s="146">
        <v>2</v>
      </c>
      <c r="H60" s="149" t="s">
        <v>1545</v>
      </c>
      <c r="J60" s="147">
        <v>6</v>
      </c>
      <c r="K60" s="148">
        <v>0.5</v>
      </c>
      <c r="L60" s="146">
        <v>2</v>
      </c>
      <c r="N60" s="149" t="s">
        <v>1545</v>
      </c>
      <c r="P60" s="147">
        <v>10.5</v>
      </c>
      <c r="Q60" s="148">
        <v>0.48</v>
      </c>
      <c r="R60" s="146">
        <v>2</v>
      </c>
      <c r="T60" s="149" t="s">
        <v>1545</v>
      </c>
      <c r="V60" s="147">
        <v>13</v>
      </c>
      <c r="W60" s="148">
        <v>0.65</v>
      </c>
      <c r="X60" s="146">
        <v>1</v>
      </c>
      <c r="Y60" s="146">
        <v>1</v>
      </c>
      <c r="Z60" s="149" t="s">
        <v>4105</v>
      </c>
      <c r="AA60" s="149" t="s">
        <v>4105</v>
      </c>
      <c r="AB60" s="147">
        <v>12.5</v>
      </c>
      <c r="AC60" s="148">
        <v>0.66</v>
      </c>
      <c r="AD60" s="146">
        <v>1</v>
      </c>
      <c r="AE60" s="146">
        <v>1</v>
      </c>
      <c r="AF60" s="149" t="s">
        <v>4105</v>
      </c>
      <c r="AG60" s="149" t="s">
        <v>4105</v>
      </c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38"/>
      <c r="CS60" s="138"/>
      <c r="CT60" s="138"/>
      <c r="CU60" s="138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</row>
    <row r="61" spans="1:184" x14ac:dyDescent="0.2">
      <c r="A61" s="130">
        <f t="shared" si="0"/>
        <v>6005</v>
      </c>
      <c r="B61" s="150" t="s">
        <v>4359</v>
      </c>
      <c r="C61" s="151">
        <v>15</v>
      </c>
      <c r="D61" s="152">
        <v>26.399999618530273</v>
      </c>
      <c r="E61" s="153">
        <v>0.36</v>
      </c>
      <c r="F61" s="151">
        <v>15</v>
      </c>
      <c r="H61" s="154" t="s">
        <v>1545</v>
      </c>
      <c r="J61" s="152">
        <v>4.9000000953674316</v>
      </c>
      <c r="K61" s="153">
        <v>0.41</v>
      </c>
      <c r="L61" s="151">
        <v>15</v>
      </c>
      <c r="N61" s="154" t="s">
        <v>1545</v>
      </c>
      <c r="P61" s="152">
        <v>8.1000003814697266</v>
      </c>
      <c r="Q61" s="153">
        <v>0.37</v>
      </c>
      <c r="R61" s="151">
        <v>15</v>
      </c>
      <c r="T61" s="154" t="s">
        <v>1545</v>
      </c>
      <c r="V61" s="152">
        <v>6.9000000953674316</v>
      </c>
      <c r="W61" s="153">
        <v>0.34</v>
      </c>
      <c r="X61" s="151">
        <v>15</v>
      </c>
      <c r="Z61" s="154" t="s">
        <v>1545</v>
      </c>
      <c r="AB61" s="152">
        <v>6.5</v>
      </c>
      <c r="AC61" s="153">
        <v>0.34</v>
      </c>
      <c r="AD61" s="151">
        <v>15</v>
      </c>
      <c r="AF61" s="154" t="s">
        <v>1545</v>
      </c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38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</row>
    <row r="62" spans="1:184" x14ac:dyDescent="0.2">
      <c r="A62" s="130">
        <f t="shared" si="0"/>
        <v>6006</v>
      </c>
      <c r="B62" s="140" t="s">
        <v>3111</v>
      </c>
      <c r="C62" s="146">
        <v>79</v>
      </c>
      <c r="D62" s="147">
        <v>37.799999237060547</v>
      </c>
      <c r="E62" s="148">
        <v>0.52</v>
      </c>
      <c r="F62" s="146">
        <v>64</v>
      </c>
      <c r="G62" s="146">
        <v>15</v>
      </c>
      <c r="H62" s="149" t="s">
        <v>2140</v>
      </c>
      <c r="I62" s="149" t="s">
        <v>2141</v>
      </c>
      <c r="J62" s="147">
        <v>6.4000000953674316</v>
      </c>
      <c r="K62" s="148">
        <v>0.53</v>
      </c>
      <c r="L62" s="146">
        <v>61</v>
      </c>
      <c r="M62" s="146">
        <v>18</v>
      </c>
      <c r="N62" s="149" t="s">
        <v>2818</v>
      </c>
      <c r="O62" s="149" t="s">
        <v>2819</v>
      </c>
      <c r="P62" s="147">
        <v>10.800000190734863</v>
      </c>
      <c r="Q62" s="148">
        <v>0.49</v>
      </c>
      <c r="R62" s="146">
        <v>62</v>
      </c>
      <c r="S62" s="146">
        <v>17</v>
      </c>
      <c r="T62" s="149" t="s">
        <v>4360</v>
      </c>
      <c r="U62" s="149" t="s">
        <v>4361</v>
      </c>
      <c r="V62" s="147">
        <v>10</v>
      </c>
      <c r="W62" s="148">
        <v>0.5</v>
      </c>
      <c r="X62" s="146">
        <v>56</v>
      </c>
      <c r="Y62" s="146">
        <v>23</v>
      </c>
      <c r="Z62" s="149" t="s">
        <v>3114</v>
      </c>
      <c r="AA62" s="149" t="s">
        <v>3115</v>
      </c>
      <c r="AB62" s="147">
        <v>10.600000381469727</v>
      </c>
      <c r="AC62" s="148">
        <v>0.56000000000000005</v>
      </c>
      <c r="AD62" s="146">
        <v>59</v>
      </c>
      <c r="AE62" s="146">
        <v>20</v>
      </c>
      <c r="AF62" s="149" t="s">
        <v>2213</v>
      </c>
      <c r="AG62" s="149" t="s">
        <v>2214</v>
      </c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138"/>
      <c r="CQ62" s="138"/>
      <c r="CR62" s="138"/>
      <c r="CS62" s="138"/>
      <c r="CT62" s="138"/>
      <c r="CU62" s="138"/>
      <c r="CV62" s="138"/>
      <c r="CW62" s="138"/>
      <c r="CX62" s="138"/>
      <c r="CY62" s="138"/>
      <c r="CZ62" s="138"/>
      <c r="DA62" s="138"/>
      <c r="DB62" s="138"/>
      <c r="DC62" s="138"/>
      <c r="DD62" s="138"/>
      <c r="DE62" s="138"/>
      <c r="DF62" s="138"/>
      <c r="DG62" s="138"/>
      <c r="DH62" s="138"/>
      <c r="DI62" s="138"/>
      <c r="DJ62" s="138"/>
      <c r="DK62" s="138"/>
      <c r="DL62" s="138"/>
      <c r="DM62" s="138"/>
      <c r="DN62" s="138"/>
      <c r="DO62" s="138"/>
      <c r="DP62" s="138"/>
      <c r="DQ62" s="138"/>
      <c r="DR62" s="138"/>
      <c r="DS62" s="138"/>
      <c r="DT62" s="138"/>
      <c r="DU62" s="138"/>
      <c r="DV62" s="138"/>
      <c r="DW62" s="138"/>
      <c r="DX62" s="138"/>
      <c r="DY62" s="138"/>
      <c r="DZ62" s="138"/>
      <c r="EA62" s="138"/>
      <c r="EB62" s="138"/>
      <c r="EC62" s="138"/>
      <c r="ED62" s="138"/>
      <c r="EE62" s="138"/>
      <c r="EF62" s="138"/>
      <c r="EG62" s="138"/>
      <c r="EH62" s="138"/>
      <c r="EI62" s="138"/>
      <c r="EJ62" s="138"/>
      <c r="EK62" s="138"/>
      <c r="EL62" s="138"/>
      <c r="EM62" s="138"/>
      <c r="EN62" s="138"/>
      <c r="EO62" s="138"/>
      <c r="EP62" s="138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</row>
    <row r="63" spans="1:184" x14ac:dyDescent="0.2">
      <c r="A63" s="130">
        <f t="shared" si="0"/>
        <v>6008</v>
      </c>
      <c r="B63" s="150" t="s">
        <v>3120</v>
      </c>
      <c r="C63" s="151">
        <v>30</v>
      </c>
      <c r="D63" s="152">
        <v>23.399999618530273</v>
      </c>
      <c r="E63" s="153">
        <v>0.32</v>
      </c>
      <c r="F63" s="151">
        <v>30</v>
      </c>
      <c r="H63" s="154" t="s">
        <v>1545</v>
      </c>
      <c r="J63" s="152">
        <v>3.9000000953674316</v>
      </c>
      <c r="K63" s="153">
        <v>0.33</v>
      </c>
      <c r="L63" s="151">
        <v>30</v>
      </c>
      <c r="N63" s="154" t="s">
        <v>1545</v>
      </c>
      <c r="P63" s="152">
        <v>7.3000001907348633</v>
      </c>
      <c r="Q63" s="153">
        <v>0.33</v>
      </c>
      <c r="R63" s="151">
        <v>30</v>
      </c>
      <c r="T63" s="154" t="s">
        <v>1545</v>
      </c>
      <c r="V63" s="152">
        <v>5.3000001907348633</v>
      </c>
      <c r="W63" s="153">
        <v>0.27</v>
      </c>
      <c r="X63" s="151">
        <v>30</v>
      </c>
      <c r="Z63" s="154" t="s">
        <v>1545</v>
      </c>
      <c r="AB63" s="152">
        <v>6.8000001907348633</v>
      </c>
      <c r="AC63" s="153">
        <v>0.36</v>
      </c>
      <c r="AD63" s="151">
        <v>30</v>
      </c>
      <c r="AF63" s="154" t="s">
        <v>1545</v>
      </c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38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</row>
    <row r="64" spans="1:184" x14ac:dyDescent="0.2">
      <c r="A64" s="130">
        <f t="shared" si="0"/>
        <v>6009</v>
      </c>
      <c r="B64" s="140" t="s">
        <v>3121</v>
      </c>
      <c r="C64" s="146">
        <v>114</v>
      </c>
      <c r="D64" s="147">
        <v>31.899999618530273</v>
      </c>
      <c r="E64" s="148">
        <v>0.44</v>
      </c>
      <c r="F64" s="146">
        <v>105</v>
      </c>
      <c r="G64" s="146">
        <v>9</v>
      </c>
      <c r="H64" s="149" t="s">
        <v>2464</v>
      </c>
      <c r="I64" s="149" t="s">
        <v>2465</v>
      </c>
      <c r="J64" s="147">
        <v>5</v>
      </c>
      <c r="K64" s="148">
        <v>0.42</v>
      </c>
      <c r="L64" s="146">
        <v>105</v>
      </c>
      <c r="M64" s="146">
        <v>9</v>
      </c>
      <c r="N64" s="149" t="s">
        <v>2464</v>
      </c>
      <c r="O64" s="149" t="s">
        <v>2465</v>
      </c>
      <c r="P64" s="147">
        <v>9.8000001907348633</v>
      </c>
      <c r="Q64" s="148">
        <v>0.45</v>
      </c>
      <c r="R64" s="146">
        <v>100</v>
      </c>
      <c r="S64" s="146">
        <v>14</v>
      </c>
      <c r="T64" s="149" t="s">
        <v>1809</v>
      </c>
      <c r="U64" s="149" t="s">
        <v>1810</v>
      </c>
      <c r="V64" s="147">
        <v>8.6999998092651367</v>
      </c>
      <c r="W64" s="148">
        <v>0.44</v>
      </c>
      <c r="X64" s="146">
        <v>100</v>
      </c>
      <c r="Y64" s="146">
        <v>14</v>
      </c>
      <c r="Z64" s="149" t="s">
        <v>1809</v>
      </c>
      <c r="AA64" s="149" t="s">
        <v>1810</v>
      </c>
      <c r="AB64" s="147">
        <v>8.3999996185302734</v>
      </c>
      <c r="AC64" s="148">
        <v>0.44</v>
      </c>
      <c r="AD64" s="146">
        <v>106</v>
      </c>
      <c r="AE64" s="146">
        <v>8</v>
      </c>
      <c r="AF64" s="149" t="s">
        <v>2474</v>
      </c>
      <c r="AG64" s="149" t="s">
        <v>2475</v>
      </c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  <c r="BZ64" s="138"/>
      <c r="CA64" s="138"/>
      <c r="CB64" s="138"/>
      <c r="CC64" s="138"/>
      <c r="CD64" s="138"/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  <c r="CO64" s="138"/>
      <c r="CP64" s="138"/>
      <c r="CQ64" s="138"/>
      <c r="CR64" s="138"/>
      <c r="CS64" s="138"/>
      <c r="CT64" s="138"/>
      <c r="CU64" s="138"/>
      <c r="CV64" s="138"/>
      <c r="CW64" s="138"/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</row>
    <row r="65" spans="1:184" x14ac:dyDescent="0.2">
      <c r="A65" s="130">
        <f t="shared" si="0"/>
        <v>6010</v>
      </c>
      <c r="B65" s="150" t="s">
        <v>3126</v>
      </c>
      <c r="C65" s="151">
        <v>97</v>
      </c>
      <c r="D65" s="152">
        <v>28.399999618530273</v>
      </c>
      <c r="E65" s="153">
        <v>0.39</v>
      </c>
      <c r="F65" s="151">
        <v>96</v>
      </c>
      <c r="G65" s="151">
        <v>1</v>
      </c>
      <c r="H65" s="154" t="s">
        <v>2223</v>
      </c>
      <c r="I65" s="154" t="s">
        <v>2224</v>
      </c>
      <c r="J65" s="152">
        <v>4.5999999046325684</v>
      </c>
      <c r="K65" s="153">
        <v>0.39</v>
      </c>
      <c r="L65" s="151">
        <v>90</v>
      </c>
      <c r="M65" s="151">
        <v>7</v>
      </c>
      <c r="N65" s="154" t="s">
        <v>2685</v>
      </c>
      <c r="O65" s="154" t="s">
        <v>2686</v>
      </c>
      <c r="P65" s="152">
        <v>8.6000003814697266</v>
      </c>
      <c r="Q65" s="153">
        <v>0.39</v>
      </c>
      <c r="R65" s="151">
        <v>97</v>
      </c>
      <c r="T65" s="154" t="s">
        <v>1545</v>
      </c>
      <c r="V65" s="152">
        <v>8.1999998092651367</v>
      </c>
      <c r="W65" s="153">
        <v>0.41</v>
      </c>
      <c r="X65" s="151">
        <v>90</v>
      </c>
      <c r="Y65" s="151">
        <v>7</v>
      </c>
      <c r="Z65" s="154" t="s">
        <v>2685</v>
      </c>
      <c r="AA65" s="154" t="s">
        <v>2686</v>
      </c>
      <c r="AB65" s="152">
        <v>6.9000000953674316</v>
      </c>
      <c r="AC65" s="153">
        <v>0.36</v>
      </c>
      <c r="AD65" s="151">
        <v>97</v>
      </c>
      <c r="AF65" s="154" t="s">
        <v>1545</v>
      </c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  <c r="BV65" s="138"/>
      <c r="BW65" s="138"/>
      <c r="BX65" s="138"/>
      <c r="BY65" s="138"/>
      <c r="BZ65" s="138"/>
      <c r="CA65" s="138"/>
      <c r="CB65" s="138"/>
      <c r="CC65" s="138"/>
      <c r="CD65" s="138"/>
      <c r="CE65" s="138"/>
      <c r="CF65" s="138"/>
      <c r="CG65" s="138"/>
      <c r="CH65" s="138"/>
      <c r="CI65" s="138"/>
      <c r="CJ65" s="138"/>
      <c r="CK65" s="138"/>
      <c r="CL65" s="138"/>
      <c r="CM65" s="138"/>
      <c r="CN65" s="138"/>
      <c r="CO65" s="138"/>
      <c r="CP65" s="138"/>
      <c r="CQ65" s="138"/>
      <c r="CR65" s="138"/>
      <c r="CS65" s="138"/>
      <c r="CT65" s="138"/>
      <c r="CU65" s="138"/>
      <c r="CV65" s="138"/>
      <c r="CW65" s="138"/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</row>
    <row r="66" spans="1:184" x14ac:dyDescent="0.2">
      <c r="A66" s="130">
        <f t="shared" si="0"/>
        <v>6011</v>
      </c>
      <c r="B66" s="140" t="s">
        <v>3131</v>
      </c>
      <c r="C66" s="146">
        <v>203</v>
      </c>
      <c r="D66" s="147">
        <v>22.100000381469727</v>
      </c>
      <c r="E66" s="148">
        <v>0.3</v>
      </c>
      <c r="F66" s="146">
        <v>202</v>
      </c>
      <c r="G66" s="146">
        <v>1</v>
      </c>
      <c r="H66" s="149" t="s">
        <v>3143</v>
      </c>
      <c r="I66" s="149" t="s">
        <v>3144</v>
      </c>
      <c r="J66" s="147">
        <v>3.7000000476837158</v>
      </c>
      <c r="K66" s="148">
        <v>0.31</v>
      </c>
      <c r="L66" s="146">
        <v>201</v>
      </c>
      <c r="M66" s="146">
        <v>2</v>
      </c>
      <c r="N66" s="149" t="s">
        <v>2360</v>
      </c>
      <c r="O66" s="149" t="s">
        <v>2361</v>
      </c>
      <c r="P66" s="147">
        <v>6.6999998092651367</v>
      </c>
      <c r="Q66" s="148">
        <v>0.31</v>
      </c>
      <c r="R66" s="146">
        <v>200</v>
      </c>
      <c r="S66" s="146">
        <v>3</v>
      </c>
      <c r="T66" s="149" t="s">
        <v>2308</v>
      </c>
      <c r="U66" s="149" t="s">
        <v>2309</v>
      </c>
      <c r="V66" s="147">
        <v>5.6999998092651367</v>
      </c>
      <c r="W66" s="148">
        <v>0.28000000000000003</v>
      </c>
      <c r="X66" s="146">
        <v>198</v>
      </c>
      <c r="Y66" s="146">
        <v>5</v>
      </c>
      <c r="Z66" s="149" t="s">
        <v>4362</v>
      </c>
      <c r="AA66" s="149" t="s">
        <v>4363</v>
      </c>
      <c r="AB66" s="147">
        <v>5.9000000953674316</v>
      </c>
      <c r="AC66" s="148">
        <v>0.31</v>
      </c>
      <c r="AD66" s="146">
        <v>202</v>
      </c>
      <c r="AE66" s="146">
        <v>1</v>
      </c>
      <c r="AF66" s="149" t="s">
        <v>3143</v>
      </c>
      <c r="AG66" s="149" t="s">
        <v>3144</v>
      </c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  <c r="BV66" s="138"/>
      <c r="BW66" s="138"/>
      <c r="BX66" s="138"/>
      <c r="BY66" s="138"/>
      <c r="BZ66" s="138"/>
      <c r="CA66" s="138"/>
      <c r="CB66" s="138"/>
      <c r="CC66" s="138"/>
      <c r="CD66" s="138"/>
      <c r="CE66" s="138"/>
      <c r="CF66" s="138"/>
      <c r="CG66" s="138"/>
      <c r="CH66" s="138"/>
      <c r="CI66" s="138"/>
      <c r="CJ66" s="138"/>
      <c r="CK66" s="138"/>
      <c r="CL66" s="138"/>
      <c r="CM66" s="138"/>
      <c r="CN66" s="138"/>
      <c r="CO66" s="138"/>
      <c r="CP66" s="138"/>
      <c r="CQ66" s="138"/>
      <c r="CR66" s="138"/>
      <c r="CS66" s="138"/>
      <c r="CT66" s="138"/>
      <c r="CU66" s="138"/>
      <c r="CV66" s="138"/>
      <c r="CW66" s="138"/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</row>
    <row r="67" spans="1:184" x14ac:dyDescent="0.2">
      <c r="A67" s="130">
        <f t="shared" si="0"/>
        <v>6012</v>
      </c>
      <c r="B67" s="150" t="s">
        <v>3136</v>
      </c>
      <c r="C67" s="151">
        <v>458</v>
      </c>
      <c r="D67" s="152">
        <v>34.900001525878906</v>
      </c>
      <c r="E67" s="153">
        <v>0.48</v>
      </c>
      <c r="F67" s="151">
        <v>380</v>
      </c>
      <c r="G67" s="151">
        <v>78</v>
      </c>
      <c r="H67" s="154" t="s">
        <v>4364</v>
      </c>
      <c r="I67" s="154" t="s">
        <v>4365</v>
      </c>
      <c r="J67" s="152">
        <v>5.5</v>
      </c>
      <c r="K67" s="153">
        <v>0.46</v>
      </c>
      <c r="L67" s="151">
        <v>393</v>
      </c>
      <c r="M67" s="151">
        <v>65</v>
      </c>
      <c r="N67" s="154" t="s">
        <v>4366</v>
      </c>
      <c r="O67" s="154" t="s">
        <v>4367</v>
      </c>
      <c r="P67" s="152">
        <v>11</v>
      </c>
      <c r="Q67" s="153">
        <v>0.5</v>
      </c>
      <c r="R67" s="151">
        <v>362</v>
      </c>
      <c r="S67" s="151">
        <v>96</v>
      </c>
      <c r="T67" s="154" t="s">
        <v>4368</v>
      </c>
      <c r="U67" s="154" t="s">
        <v>4369</v>
      </c>
      <c r="V67" s="152">
        <v>9.3999996185302734</v>
      </c>
      <c r="W67" s="153">
        <v>0.47</v>
      </c>
      <c r="X67" s="151">
        <v>355</v>
      </c>
      <c r="Y67" s="151">
        <v>103</v>
      </c>
      <c r="Z67" s="154" t="s">
        <v>4370</v>
      </c>
      <c r="AA67" s="154" t="s">
        <v>4371</v>
      </c>
      <c r="AB67" s="152">
        <v>9</v>
      </c>
      <c r="AC67" s="153">
        <v>0.47</v>
      </c>
      <c r="AD67" s="151">
        <v>398</v>
      </c>
      <c r="AE67" s="151">
        <v>60</v>
      </c>
      <c r="AF67" s="154" t="s">
        <v>2087</v>
      </c>
      <c r="AG67" s="154" t="s">
        <v>2088</v>
      </c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  <c r="CM67" s="138"/>
      <c r="CN67" s="138"/>
      <c r="CO67" s="138"/>
      <c r="CP67" s="138"/>
      <c r="CQ67" s="138"/>
      <c r="CR67" s="138"/>
      <c r="CS67" s="138"/>
      <c r="CT67" s="138"/>
      <c r="CU67" s="138"/>
      <c r="CV67" s="138"/>
      <c r="CW67" s="138"/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</row>
    <row r="68" spans="1:184" x14ac:dyDescent="0.2">
      <c r="A68" s="130">
        <f t="shared" si="0"/>
        <v>6013</v>
      </c>
      <c r="B68" s="140" t="s">
        <v>3141</v>
      </c>
      <c r="C68" s="146">
        <v>43</v>
      </c>
      <c r="D68" s="147">
        <v>35.299999237060547</v>
      </c>
      <c r="E68" s="148">
        <v>0.48</v>
      </c>
      <c r="F68" s="146">
        <v>41</v>
      </c>
      <c r="G68" s="146">
        <v>2</v>
      </c>
      <c r="H68" s="149" t="s">
        <v>3002</v>
      </c>
      <c r="I68" s="149" t="s">
        <v>3003</v>
      </c>
      <c r="J68" s="147">
        <v>6.1999998092651367</v>
      </c>
      <c r="K68" s="148">
        <v>0.51</v>
      </c>
      <c r="L68" s="146">
        <v>37</v>
      </c>
      <c r="M68" s="146">
        <v>6</v>
      </c>
      <c r="N68" s="149" t="s">
        <v>3186</v>
      </c>
      <c r="O68" s="149" t="s">
        <v>3187</v>
      </c>
      <c r="P68" s="147">
        <v>10.800000190734863</v>
      </c>
      <c r="Q68" s="148">
        <v>0.49</v>
      </c>
      <c r="R68" s="146">
        <v>37</v>
      </c>
      <c r="S68" s="146">
        <v>6</v>
      </c>
      <c r="T68" s="149" t="s">
        <v>3186</v>
      </c>
      <c r="U68" s="149" t="s">
        <v>3187</v>
      </c>
      <c r="V68" s="147">
        <v>10.300000190734863</v>
      </c>
      <c r="W68" s="148">
        <v>0.52</v>
      </c>
      <c r="X68" s="146">
        <v>34</v>
      </c>
      <c r="Y68" s="146">
        <v>9</v>
      </c>
      <c r="Z68" s="149" t="s">
        <v>3675</v>
      </c>
      <c r="AA68" s="149" t="s">
        <v>3676</v>
      </c>
      <c r="AB68" s="147">
        <v>8</v>
      </c>
      <c r="AC68" s="148">
        <v>0.42</v>
      </c>
      <c r="AD68" s="146">
        <v>42</v>
      </c>
      <c r="AE68" s="146">
        <v>1</v>
      </c>
      <c r="AF68" s="149" t="s">
        <v>1892</v>
      </c>
      <c r="AG68" s="149" t="s">
        <v>1893</v>
      </c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38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</row>
    <row r="69" spans="1:184" x14ac:dyDescent="0.2">
      <c r="A69" s="130">
        <f t="shared" si="0"/>
        <v>6020</v>
      </c>
      <c r="B69" s="150" t="s">
        <v>3142</v>
      </c>
      <c r="C69" s="151">
        <v>199</v>
      </c>
      <c r="D69" s="152">
        <v>26</v>
      </c>
      <c r="E69" s="153">
        <v>0.36</v>
      </c>
      <c r="F69" s="151">
        <v>198</v>
      </c>
      <c r="G69" s="151">
        <v>1</v>
      </c>
      <c r="H69" s="154" t="s">
        <v>2409</v>
      </c>
      <c r="I69" s="154" t="s">
        <v>2410</v>
      </c>
      <c r="J69" s="152">
        <v>4.3000001907348633</v>
      </c>
      <c r="K69" s="153">
        <v>0.36</v>
      </c>
      <c r="L69" s="151">
        <v>189</v>
      </c>
      <c r="M69" s="151">
        <v>10</v>
      </c>
      <c r="N69" s="154" t="s">
        <v>3900</v>
      </c>
      <c r="O69" s="154" t="s">
        <v>3901</v>
      </c>
      <c r="P69" s="152">
        <v>7.8000001907348633</v>
      </c>
      <c r="Q69" s="153">
        <v>0.35</v>
      </c>
      <c r="R69" s="151">
        <v>198</v>
      </c>
      <c r="S69" s="151">
        <v>1</v>
      </c>
      <c r="T69" s="154" t="s">
        <v>2409</v>
      </c>
      <c r="U69" s="154" t="s">
        <v>2410</v>
      </c>
      <c r="V69" s="152">
        <v>7.3000001907348633</v>
      </c>
      <c r="W69" s="153">
        <v>0.37</v>
      </c>
      <c r="X69" s="151">
        <v>190</v>
      </c>
      <c r="Y69" s="151">
        <v>9</v>
      </c>
      <c r="Z69" s="154" t="s">
        <v>4372</v>
      </c>
      <c r="AA69" s="154" t="s">
        <v>4373</v>
      </c>
      <c r="AB69" s="152">
        <v>6.5999999046325684</v>
      </c>
      <c r="AC69" s="153">
        <v>0.35</v>
      </c>
      <c r="AD69" s="151">
        <v>198</v>
      </c>
      <c r="AE69" s="151">
        <v>1</v>
      </c>
      <c r="AF69" s="154" t="s">
        <v>2409</v>
      </c>
      <c r="AG69" s="154" t="s">
        <v>2410</v>
      </c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138"/>
      <c r="CQ69" s="138"/>
      <c r="CR69" s="138"/>
      <c r="CS69" s="138"/>
      <c r="CT69" s="138"/>
      <c r="CU69" s="138"/>
      <c r="CV69" s="138"/>
      <c r="CW69" s="138"/>
      <c r="CX69" s="138"/>
      <c r="CY69" s="138"/>
      <c r="CZ69" s="138"/>
      <c r="DA69" s="138"/>
      <c r="DB69" s="138"/>
      <c r="DC69" s="138"/>
      <c r="DD69" s="138"/>
      <c r="DE69" s="138"/>
      <c r="DF69" s="138"/>
      <c r="DG69" s="138"/>
      <c r="DH69" s="138"/>
      <c r="DI69" s="138"/>
      <c r="DJ69" s="138"/>
      <c r="DK69" s="138"/>
      <c r="DL69" s="138"/>
      <c r="DM69" s="138"/>
      <c r="DN69" s="138"/>
      <c r="DO69" s="138"/>
      <c r="DP69" s="138"/>
      <c r="DQ69" s="138"/>
      <c r="DR69" s="138"/>
      <c r="DS69" s="138"/>
      <c r="DT69" s="138"/>
      <c r="DU69" s="138"/>
      <c r="DV69" s="138"/>
      <c r="DW69" s="138"/>
      <c r="DX69" s="138"/>
      <c r="DY69" s="138"/>
      <c r="DZ69" s="138"/>
      <c r="EA69" s="138"/>
      <c r="EB69" s="138"/>
      <c r="EC69" s="138"/>
      <c r="ED69" s="138"/>
      <c r="EE69" s="138"/>
      <c r="EF69" s="138"/>
      <c r="EG69" s="138"/>
      <c r="EH69" s="138"/>
      <c r="EI69" s="138"/>
      <c r="EJ69" s="138"/>
      <c r="EK69" s="138"/>
      <c r="EL69" s="138"/>
      <c r="EM69" s="138"/>
      <c r="EN69" s="138"/>
      <c r="EO69" s="138"/>
      <c r="EP69" s="138"/>
      <c r="EQ69" s="138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8"/>
      <c r="FX69" s="138"/>
      <c r="FY69" s="138"/>
      <c r="FZ69" s="138"/>
      <c r="GA69" s="138"/>
      <c r="GB69" s="138"/>
    </row>
    <row r="70" spans="1:184" x14ac:dyDescent="0.2">
      <c r="A70" s="130">
        <f t="shared" si="0"/>
        <v>6021</v>
      </c>
      <c r="B70" s="140" t="s">
        <v>3145</v>
      </c>
      <c r="C70" s="146">
        <v>438</v>
      </c>
      <c r="D70" s="147">
        <v>33.299999237060547</v>
      </c>
      <c r="E70" s="148">
        <v>0.46</v>
      </c>
      <c r="F70" s="146">
        <v>411</v>
      </c>
      <c r="G70" s="146">
        <v>27</v>
      </c>
      <c r="H70" s="149" t="s">
        <v>4374</v>
      </c>
      <c r="I70" s="149" t="s">
        <v>4375</v>
      </c>
      <c r="J70" s="147">
        <v>5.3000001907348633</v>
      </c>
      <c r="K70" s="148">
        <v>0.44</v>
      </c>
      <c r="L70" s="146">
        <v>398</v>
      </c>
      <c r="M70" s="146">
        <v>40</v>
      </c>
      <c r="N70" s="149" t="s">
        <v>4376</v>
      </c>
      <c r="O70" s="149" t="s">
        <v>4377</v>
      </c>
      <c r="P70" s="147">
        <v>10.5</v>
      </c>
      <c r="Q70" s="148">
        <v>0.48</v>
      </c>
      <c r="R70" s="146">
        <v>378</v>
      </c>
      <c r="S70" s="146">
        <v>60</v>
      </c>
      <c r="T70" s="149" t="s">
        <v>4378</v>
      </c>
      <c r="U70" s="149" t="s">
        <v>4379</v>
      </c>
      <c r="V70" s="147">
        <v>9.1999998092651367</v>
      </c>
      <c r="W70" s="148">
        <v>0.46</v>
      </c>
      <c r="X70" s="146">
        <v>375</v>
      </c>
      <c r="Y70" s="146">
        <v>63</v>
      </c>
      <c r="Z70" s="149" t="s">
        <v>4380</v>
      </c>
      <c r="AA70" s="149" t="s">
        <v>4381</v>
      </c>
      <c r="AB70" s="147">
        <v>8.3000001907348633</v>
      </c>
      <c r="AC70" s="148">
        <v>0.44</v>
      </c>
      <c r="AD70" s="146">
        <v>420</v>
      </c>
      <c r="AE70" s="146">
        <v>18</v>
      </c>
      <c r="AF70" s="149" t="s">
        <v>2540</v>
      </c>
      <c r="AG70" s="149" t="s">
        <v>2541</v>
      </c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  <c r="CM70" s="138"/>
      <c r="CN70" s="138"/>
      <c r="CO70" s="138"/>
      <c r="CP70" s="138"/>
      <c r="CQ70" s="138"/>
      <c r="CR70" s="138"/>
      <c r="CS70" s="138"/>
      <c r="CT70" s="138"/>
      <c r="CU70" s="138"/>
      <c r="CV70" s="138"/>
      <c r="CW70" s="138"/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</row>
    <row r="71" spans="1:184" x14ac:dyDescent="0.2">
      <c r="A71" s="130">
        <f t="shared" si="0"/>
        <v>6022</v>
      </c>
      <c r="B71" s="150" t="s">
        <v>3156</v>
      </c>
      <c r="C71" s="151">
        <v>188</v>
      </c>
      <c r="D71" s="152">
        <v>28.100000381469727</v>
      </c>
      <c r="E71" s="153">
        <v>0.38</v>
      </c>
      <c r="F71" s="151">
        <v>185</v>
      </c>
      <c r="G71" s="151">
        <v>3</v>
      </c>
      <c r="H71" s="154" t="s">
        <v>3431</v>
      </c>
      <c r="I71" s="154" t="s">
        <v>3432</v>
      </c>
      <c r="J71" s="152">
        <v>4.4000000953674316</v>
      </c>
      <c r="K71" s="153">
        <v>0.37</v>
      </c>
      <c r="L71" s="151">
        <v>177</v>
      </c>
      <c r="M71" s="151">
        <v>11</v>
      </c>
      <c r="N71" s="154" t="s">
        <v>3282</v>
      </c>
      <c r="O71" s="154" t="s">
        <v>3283</v>
      </c>
      <c r="P71" s="152">
        <v>8.8000001907348633</v>
      </c>
      <c r="Q71" s="153">
        <v>0.4</v>
      </c>
      <c r="R71" s="151">
        <v>178</v>
      </c>
      <c r="S71" s="151">
        <v>10</v>
      </c>
      <c r="T71" s="154" t="s">
        <v>2353</v>
      </c>
      <c r="U71" s="154" t="s">
        <v>2354</v>
      </c>
      <c r="V71" s="152">
        <v>7.3000001907348633</v>
      </c>
      <c r="W71" s="153">
        <v>0.36</v>
      </c>
      <c r="X71" s="151">
        <v>182</v>
      </c>
      <c r="Y71" s="151">
        <v>6</v>
      </c>
      <c r="Z71" s="154" t="s">
        <v>2355</v>
      </c>
      <c r="AA71" s="154" t="s">
        <v>2356</v>
      </c>
      <c r="AB71" s="152">
        <v>7.5999999046325684</v>
      </c>
      <c r="AC71" s="153">
        <v>0.4</v>
      </c>
      <c r="AD71" s="151">
        <v>184</v>
      </c>
      <c r="AE71" s="151">
        <v>4</v>
      </c>
      <c r="AF71" s="154" t="s">
        <v>2509</v>
      </c>
      <c r="AG71" s="154" t="s">
        <v>2510</v>
      </c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38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</row>
    <row r="72" spans="1:184" x14ac:dyDescent="0.2">
      <c r="A72" s="130">
        <f t="shared" si="0"/>
        <v>6023</v>
      </c>
      <c r="B72" s="140" t="s">
        <v>3159</v>
      </c>
      <c r="C72" s="146">
        <v>318</v>
      </c>
      <c r="D72" s="147">
        <v>26.5</v>
      </c>
      <c r="E72" s="148">
        <v>0.36</v>
      </c>
      <c r="F72" s="146">
        <v>316</v>
      </c>
      <c r="G72" s="146">
        <v>2</v>
      </c>
      <c r="H72" s="149" t="s">
        <v>4382</v>
      </c>
      <c r="I72" s="149" t="s">
        <v>4383</v>
      </c>
      <c r="J72" s="147">
        <v>4.4000000953674316</v>
      </c>
      <c r="K72" s="148">
        <v>0.36</v>
      </c>
      <c r="L72" s="146">
        <v>306</v>
      </c>
      <c r="M72" s="146">
        <v>12</v>
      </c>
      <c r="N72" s="149" t="s">
        <v>3129</v>
      </c>
      <c r="O72" s="149" t="s">
        <v>3130</v>
      </c>
      <c r="P72" s="147">
        <v>8.1999998092651367</v>
      </c>
      <c r="Q72" s="148">
        <v>0.37</v>
      </c>
      <c r="R72" s="146">
        <v>311</v>
      </c>
      <c r="S72" s="146">
        <v>7</v>
      </c>
      <c r="T72" s="149" t="s">
        <v>2978</v>
      </c>
      <c r="U72" s="149" t="s">
        <v>2979</v>
      </c>
      <c r="V72" s="147">
        <v>7.4000000953674316</v>
      </c>
      <c r="W72" s="148">
        <v>0.37</v>
      </c>
      <c r="X72" s="146">
        <v>305</v>
      </c>
      <c r="Y72" s="146">
        <v>13</v>
      </c>
      <c r="Z72" s="149" t="s">
        <v>4384</v>
      </c>
      <c r="AA72" s="149" t="s">
        <v>4385</v>
      </c>
      <c r="AB72" s="147">
        <v>6.4000000953674316</v>
      </c>
      <c r="AC72" s="148">
        <v>0.34</v>
      </c>
      <c r="AD72" s="146">
        <v>318</v>
      </c>
      <c r="AF72" s="149" t="s">
        <v>1545</v>
      </c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38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</row>
    <row r="73" spans="1:184" x14ac:dyDescent="0.2">
      <c r="A73" s="130">
        <f t="shared" si="0"/>
        <v>6030</v>
      </c>
      <c r="B73" s="150" t="s">
        <v>3162</v>
      </c>
      <c r="C73" s="151">
        <v>348</v>
      </c>
      <c r="D73" s="152">
        <v>32.400001525878906</v>
      </c>
      <c r="E73" s="153">
        <v>0.44</v>
      </c>
      <c r="F73" s="151">
        <v>317</v>
      </c>
      <c r="G73" s="151">
        <v>31</v>
      </c>
      <c r="H73" s="154" t="s">
        <v>4050</v>
      </c>
      <c r="I73" s="154" t="s">
        <v>4051</v>
      </c>
      <c r="J73" s="152">
        <v>5.3000001907348633</v>
      </c>
      <c r="K73" s="153">
        <v>0.44</v>
      </c>
      <c r="L73" s="151">
        <v>307</v>
      </c>
      <c r="M73" s="151">
        <v>41</v>
      </c>
      <c r="N73" s="154" t="s">
        <v>4386</v>
      </c>
      <c r="O73" s="154" t="s">
        <v>4387</v>
      </c>
      <c r="P73" s="152">
        <v>9.8999996185302734</v>
      </c>
      <c r="Q73" s="153">
        <v>0.45</v>
      </c>
      <c r="R73" s="151">
        <v>303</v>
      </c>
      <c r="S73" s="151">
        <v>45</v>
      </c>
      <c r="T73" s="154" t="s">
        <v>4388</v>
      </c>
      <c r="U73" s="154" t="s">
        <v>4389</v>
      </c>
      <c r="V73" s="152">
        <v>8.8999996185302734</v>
      </c>
      <c r="W73" s="153">
        <v>0.44</v>
      </c>
      <c r="X73" s="151">
        <v>298</v>
      </c>
      <c r="Y73" s="151">
        <v>50</v>
      </c>
      <c r="Z73" s="154" t="s">
        <v>2313</v>
      </c>
      <c r="AA73" s="154" t="s">
        <v>2314</v>
      </c>
      <c r="AB73" s="152">
        <v>8.3999996185302734</v>
      </c>
      <c r="AC73" s="153">
        <v>0.44</v>
      </c>
      <c r="AD73" s="151">
        <v>327</v>
      </c>
      <c r="AE73" s="151">
        <v>21</v>
      </c>
      <c r="AF73" s="154" t="s">
        <v>4390</v>
      </c>
      <c r="AG73" s="154" t="s">
        <v>4391</v>
      </c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38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</row>
    <row r="74" spans="1:184" x14ac:dyDescent="0.2">
      <c r="A74" s="130">
        <f t="shared" si="0"/>
        <v>6031</v>
      </c>
      <c r="B74" s="140" t="s">
        <v>3169</v>
      </c>
      <c r="C74" s="146">
        <v>212</v>
      </c>
      <c r="D74" s="147">
        <v>24.100000381469727</v>
      </c>
      <c r="E74" s="148">
        <v>0.33</v>
      </c>
      <c r="F74" s="146">
        <v>212</v>
      </c>
      <c r="H74" s="149" t="s">
        <v>1545</v>
      </c>
      <c r="J74" s="147">
        <v>3.9000000953674316</v>
      </c>
      <c r="K74" s="148">
        <v>0.32</v>
      </c>
      <c r="L74" s="146">
        <v>211</v>
      </c>
      <c r="M74" s="146">
        <v>1</v>
      </c>
      <c r="N74" s="149" t="s">
        <v>4392</v>
      </c>
      <c r="O74" s="149" t="s">
        <v>4393</v>
      </c>
      <c r="P74" s="147">
        <v>7.3000001907348633</v>
      </c>
      <c r="Q74" s="148">
        <v>0.33</v>
      </c>
      <c r="R74" s="146">
        <v>211</v>
      </c>
      <c r="S74" s="146">
        <v>1</v>
      </c>
      <c r="T74" s="149" t="s">
        <v>4392</v>
      </c>
      <c r="U74" s="149" t="s">
        <v>4393</v>
      </c>
      <c r="V74" s="147">
        <v>6.8000001907348633</v>
      </c>
      <c r="W74" s="148">
        <v>0.34</v>
      </c>
      <c r="X74" s="146">
        <v>207</v>
      </c>
      <c r="Y74" s="146">
        <v>5</v>
      </c>
      <c r="Z74" s="149" t="s">
        <v>3363</v>
      </c>
      <c r="AA74" s="149" t="s">
        <v>3364</v>
      </c>
      <c r="AB74" s="147">
        <v>6.1999998092651367</v>
      </c>
      <c r="AC74" s="148">
        <v>0.33</v>
      </c>
      <c r="AD74" s="146">
        <v>212</v>
      </c>
      <c r="AF74" s="149" t="s">
        <v>1545</v>
      </c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38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</row>
    <row r="75" spans="1:184" x14ac:dyDescent="0.2">
      <c r="A75" s="130">
        <f t="shared" si="0"/>
        <v>6033</v>
      </c>
      <c r="B75" s="150" t="s">
        <v>3172</v>
      </c>
      <c r="C75" s="151">
        <v>181</v>
      </c>
      <c r="D75" s="152">
        <v>30.200000762939453</v>
      </c>
      <c r="E75" s="153">
        <v>0.41</v>
      </c>
      <c r="F75" s="151">
        <v>178</v>
      </c>
      <c r="G75" s="151">
        <v>3</v>
      </c>
      <c r="H75" s="154" t="s">
        <v>4394</v>
      </c>
      <c r="I75" s="154" t="s">
        <v>4395</v>
      </c>
      <c r="J75" s="152">
        <v>4.8000001907348633</v>
      </c>
      <c r="K75" s="153">
        <v>0.4</v>
      </c>
      <c r="L75" s="151">
        <v>173</v>
      </c>
      <c r="M75" s="151">
        <v>8</v>
      </c>
      <c r="N75" s="154" t="s">
        <v>3058</v>
      </c>
      <c r="O75" s="154" t="s">
        <v>3059</v>
      </c>
      <c r="P75" s="152">
        <v>9.5</v>
      </c>
      <c r="Q75" s="153">
        <v>0.43</v>
      </c>
      <c r="R75" s="151">
        <v>168</v>
      </c>
      <c r="S75" s="151">
        <v>13</v>
      </c>
      <c r="T75" s="154" t="s">
        <v>2161</v>
      </c>
      <c r="U75" s="154" t="s">
        <v>2162</v>
      </c>
      <c r="V75" s="152">
        <v>8.1000003814697266</v>
      </c>
      <c r="W75" s="153">
        <v>0.41</v>
      </c>
      <c r="X75" s="151">
        <v>172</v>
      </c>
      <c r="Y75" s="151">
        <v>9</v>
      </c>
      <c r="Z75" s="154" t="s">
        <v>3981</v>
      </c>
      <c r="AA75" s="154" t="s">
        <v>3982</v>
      </c>
      <c r="AB75" s="152">
        <v>7.6999998092651367</v>
      </c>
      <c r="AC75" s="153">
        <v>0.41</v>
      </c>
      <c r="AD75" s="151">
        <v>176</v>
      </c>
      <c r="AE75" s="151">
        <v>5</v>
      </c>
      <c r="AF75" s="154" t="s">
        <v>2884</v>
      </c>
      <c r="AG75" s="154" t="s">
        <v>2885</v>
      </c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38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</row>
    <row r="76" spans="1:184" x14ac:dyDescent="0.2">
      <c r="A76" s="130">
        <f t="shared" si="0"/>
        <v>6040</v>
      </c>
      <c r="B76" s="140" t="s">
        <v>3181</v>
      </c>
      <c r="C76" s="146">
        <v>82</v>
      </c>
      <c r="D76" s="147">
        <v>38.700000762939453</v>
      </c>
      <c r="E76" s="148">
        <v>0.53</v>
      </c>
      <c r="F76" s="146">
        <v>64</v>
      </c>
      <c r="G76" s="146">
        <v>18</v>
      </c>
      <c r="H76" s="149" t="s">
        <v>4396</v>
      </c>
      <c r="I76" s="149" t="s">
        <v>4397</v>
      </c>
      <c r="J76" s="147">
        <v>6.1999998092651367</v>
      </c>
      <c r="K76" s="148">
        <v>0.52</v>
      </c>
      <c r="L76" s="146">
        <v>65</v>
      </c>
      <c r="M76" s="146">
        <v>17</v>
      </c>
      <c r="N76" s="149" t="s">
        <v>4398</v>
      </c>
      <c r="O76" s="149" t="s">
        <v>4399</v>
      </c>
      <c r="P76" s="147">
        <v>11.600000381469727</v>
      </c>
      <c r="Q76" s="148">
        <v>0.53</v>
      </c>
      <c r="R76" s="146">
        <v>63</v>
      </c>
      <c r="S76" s="146">
        <v>19</v>
      </c>
      <c r="T76" s="149" t="s">
        <v>4400</v>
      </c>
      <c r="U76" s="149" t="s">
        <v>4401</v>
      </c>
      <c r="V76" s="147">
        <v>10.800000190734863</v>
      </c>
      <c r="W76" s="148">
        <v>0.54</v>
      </c>
      <c r="X76" s="146">
        <v>59</v>
      </c>
      <c r="Y76" s="146">
        <v>23</v>
      </c>
      <c r="Z76" s="149" t="s">
        <v>4402</v>
      </c>
      <c r="AA76" s="149" t="s">
        <v>4403</v>
      </c>
      <c r="AB76" s="147">
        <v>10</v>
      </c>
      <c r="AC76" s="148">
        <v>0.52</v>
      </c>
      <c r="AD76" s="146">
        <v>65</v>
      </c>
      <c r="AE76" s="146">
        <v>17</v>
      </c>
      <c r="AF76" s="149" t="s">
        <v>4398</v>
      </c>
      <c r="AG76" s="149" t="s">
        <v>4399</v>
      </c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38"/>
      <c r="CM76" s="138"/>
      <c r="CN76" s="138"/>
      <c r="CO76" s="138"/>
      <c r="CP76" s="138"/>
      <c r="CQ76" s="138"/>
      <c r="CR76" s="138"/>
      <c r="CS76" s="138"/>
      <c r="CT76" s="138"/>
      <c r="CU76" s="138"/>
      <c r="CV76" s="138"/>
      <c r="CW76" s="138"/>
      <c r="CX76" s="138"/>
      <c r="CY76" s="138"/>
      <c r="CZ76" s="138"/>
      <c r="DA76" s="138"/>
      <c r="DB76" s="138"/>
      <c r="DC76" s="138"/>
      <c r="DD76" s="138"/>
      <c r="DE76" s="138"/>
      <c r="DF76" s="138"/>
      <c r="DG76" s="138"/>
      <c r="DH76" s="138"/>
      <c r="DI76" s="138"/>
      <c r="DJ76" s="138"/>
      <c r="DK76" s="138"/>
      <c r="DL76" s="138"/>
      <c r="DM76" s="138"/>
      <c r="DN76" s="138"/>
      <c r="DO76" s="138"/>
      <c r="DP76" s="138"/>
      <c r="DQ76" s="138"/>
      <c r="DR76" s="138"/>
      <c r="DS76" s="138"/>
      <c r="DT76" s="138"/>
      <c r="DU76" s="138"/>
      <c r="DV76" s="138"/>
      <c r="DW76" s="138"/>
      <c r="DX76" s="138"/>
      <c r="DY76" s="138"/>
      <c r="DZ76" s="138"/>
      <c r="EA76" s="138"/>
      <c r="EB76" s="138"/>
      <c r="EC76" s="138"/>
      <c r="ED76" s="138"/>
      <c r="EE76" s="138"/>
      <c r="EF76" s="138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</row>
    <row r="77" spans="1:184" x14ac:dyDescent="0.2">
      <c r="A77" s="130">
        <f t="shared" si="0"/>
        <v>6041</v>
      </c>
      <c r="B77" s="150" t="s">
        <v>3188</v>
      </c>
      <c r="C77" s="151">
        <v>242</v>
      </c>
      <c r="D77" s="152">
        <v>27.299999237060547</v>
      </c>
      <c r="E77" s="153">
        <v>0.37</v>
      </c>
      <c r="F77" s="151">
        <v>238</v>
      </c>
      <c r="G77" s="151">
        <v>4</v>
      </c>
      <c r="H77" s="154" t="s">
        <v>4404</v>
      </c>
      <c r="I77" s="154" t="s">
        <v>4405</v>
      </c>
      <c r="J77" s="152">
        <v>4.5999999046325684</v>
      </c>
      <c r="K77" s="153">
        <v>0.38</v>
      </c>
      <c r="L77" s="151">
        <v>229</v>
      </c>
      <c r="M77" s="151">
        <v>13</v>
      </c>
      <c r="N77" s="154" t="s">
        <v>3954</v>
      </c>
      <c r="O77" s="154" t="s">
        <v>3955</v>
      </c>
      <c r="P77" s="152">
        <v>8.3999996185302734</v>
      </c>
      <c r="Q77" s="153">
        <v>0.38</v>
      </c>
      <c r="R77" s="151">
        <v>233</v>
      </c>
      <c r="S77" s="151">
        <v>9</v>
      </c>
      <c r="T77" s="154" t="s">
        <v>1571</v>
      </c>
      <c r="U77" s="154" t="s">
        <v>1572</v>
      </c>
      <c r="V77" s="152">
        <v>7.3000001907348633</v>
      </c>
      <c r="W77" s="153">
        <v>0.36</v>
      </c>
      <c r="X77" s="151">
        <v>231</v>
      </c>
      <c r="Y77" s="151">
        <v>11</v>
      </c>
      <c r="Z77" s="154" t="s">
        <v>1669</v>
      </c>
      <c r="AA77" s="154" t="s">
        <v>1670</v>
      </c>
      <c r="AB77" s="152">
        <v>7.0999999046325684</v>
      </c>
      <c r="AC77" s="153">
        <v>0.37</v>
      </c>
      <c r="AD77" s="151">
        <v>238</v>
      </c>
      <c r="AE77" s="151">
        <v>4</v>
      </c>
      <c r="AF77" s="154" t="s">
        <v>4404</v>
      </c>
      <c r="AG77" s="154" t="s">
        <v>4405</v>
      </c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38"/>
      <c r="CS77" s="138"/>
      <c r="CT77" s="138"/>
      <c r="CU77" s="138"/>
      <c r="CV77" s="138"/>
      <c r="CW77" s="138"/>
      <c r="CX77" s="138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8"/>
      <c r="DL77" s="138"/>
      <c r="DM77" s="138"/>
      <c r="DN77" s="138"/>
      <c r="DO77" s="138"/>
      <c r="DP77" s="138"/>
      <c r="DQ77" s="138"/>
      <c r="DR77" s="138"/>
      <c r="DS77" s="138"/>
      <c r="DT77" s="138"/>
      <c r="DU77" s="138"/>
      <c r="DV77" s="138"/>
      <c r="DW77" s="138"/>
      <c r="DX77" s="138"/>
      <c r="DY77" s="138"/>
      <c r="DZ77" s="138"/>
      <c r="EA77" s="138"/>
      <c r="EB77" s="138"/>
      <c r="EC77" s="138"/>
      <c r="ED77" s="138"/>
      <c r="EE77" s="138"/>
      <c r="EF77" s="138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</row>
    <row r="78" spans="1:184" x14ac:dyDescent="0.2">
      <c r="A78" s="130">
        <f t="shared" ref="A78:A141" si="1">IFERROR(VALUE(LEFT(B78,4)),"")</f>
        <v>6042</v>
      </c>
      <c r="B78" s="140" t="s">
        <v>3191</v>
      </c>
      <c r="C78" s="146">
        <v>32</v>
      </c>
      <c r="D78" s="147">
        <v>29.399999618530273</v>
      </c>
      <c r="E78" s="148">
        <v>0.4</v>
      </c>
      <c r="F78" s="146">
        <v>32</v>
      </c>
      <c r="H78" s="149" t="s">
        <v>1545</v>
      </c>
      <c r="J78" s="147">
        <v>4.4000000953674316</v>
      </c>
      <c r="K78" s="148">
        <v>0.37</v>
      </c>
      <c r="L78" s="146">
        <v>31</v>
      </c>
      <c r="M78" s="146">
        <v>1</v>
      </c>
      <c r="N78" s="149" t="s">
        <v>2078</v>
      </c>
      <c r="O78" s="149" t="s">
        <v>2079</v>
      </c>
      <c r="P78" s="147">
        <v>9.6999998092651367</v>
      </c>
      <c r="Q78" s="148">
        <v>0.44</v>
      </c>
      <c r="R78" s="146">
        <v>32</v>
      </c>
      <c r="T78" s="149" t="s">
        <v>1545</v>
      </c>
      <c r="V78" s="147">
        <v>8.1000003814697266</v>
      </c>
      <c r="W78" s="148">
        <v>0.41</v>
      </c>
      <c r="X78" s="146">
        <v>31</v>
      </c>
      <c r="Y78" s="146">
        <v>1</v>
      </c>
      <c r="Z78" s="149" t="s">
        <v>2078</v>
      </c>
      <c r="AA78" s="149" t="s">
        <v>2079</v>
      </c>
      <c r="AB78" s="147">
        <v>7.1999998092651367</v>
      </c>
      <c r="AC78" s="148">
        <v>0.38</v>
      </c>
      <c r="AD78" s="146">
        <v>32</v>
      </c>
      <c r="AF78" s="149" t="s">
        <v>1545</v>
      </c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  <c r="CD78" s="138"/>
      <c r="CE78" s="138"/>
      <c r="CF78" s="138"/>
      <c r="CG78" s="138"/>
      <c r="CH78" s="138"/>
      <c r="CI78" s="138"/>
      <c r="CJ78" s="138"/>
      <c r="CK78" s="138"/>
      <c r="CL78" s="138"/>
      <c r="CM78" s="138"/>
      <c r="CN78" s="138"/>
      <c r="CO78" s="138"/>
      <c r="CP78" s="138"/>
      <c r="CQ78" s="138"/>
      <c r="CR78" s="138"/>
      <c r="CS78" s="138"/>
      <c r="CT78" s="138"/>
      <c r="CU78" s="138"/>
      <c r="CV78" s="138"/>
      <c r="CW78" s="138"/>
      <c r="CX78" s="138"/>
      <c r="CY78" s="138"/>
      <c r="CZ78" s="138"/>
      <c r="DA78" s="138"/>
      <c r="DB78" s="138"/>
      <c r="DC78" s="138"/>
      <c r="DD78" s="138"/>
      <c r="DE78" s="138"/>
      <c r="DF78" s="138"/>
      <c r="DG78" s="138"/>
      <c r="DH78" s="138"/>
      <c r="DI78" s="138"/>
      <c r="DJ78" s="138"/>
      <c r="DK78" s="138"/>
      <c r="DL78" s="138"/>
      <c r="DM78" s="138"/>
      <c r="DN78" s="138"/>
      <c r="DO78" s="138"/>
      <c r="DP78" s="138"/>
      <c r="DQ78" s="138"/>
      <c r="DR78" s="138"/>
      <c r="DS78" s="138"/>
      <c r="DT78" s="138"/>
      <c r="DU78" s="138"/>
      <c r="DV78" s="138"/>
      <c r="DW78" s="138"/>
      <c r="DX78" s="138"/>
      <c r="DY78" s="138"/>
      <c r="DZ78" s="138"/>
      <c r="EA78" s="138"/>
      <c r="EB78" s="138"/>
      <c r="EC78" s="138"/>
      <c r="ED78" s="138"/>
      <c r="EE78" s="138"/>
      <c r="EF78" s="138"/>
      <c r="EG78" s="138"/>
      <c r="EH78" s="138"/>
      <c r="EI78" s="138"/>
      <c r="EJ78" s="138"/>
      <c r="EK78" s="138"/>
      <c r="EL78" s="138"/>
      <c r="EM78" s="138"/>
      <c r="EN78" s="138"/>
      <c r="EO78" s="138"/>
      <c r="EP78" s="138"/>
      <c r="EQ78" s="138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8"/>
      <c r="FS78" s="138"/>
      <c r="FT78" s="138"/>
      <c r="FU78" s="138"/>
      <c r="FV78" s="138"/>
      <c r="FW78" s="138"/>
      <c r="FX78" s="138"/>
      <c r="FY78" s="138"/>
      <c r="FZ78" s="138"/>
      <c r="GA78" s="138"/>
      <c r="GB78" s="138"/>
    </row>
    <row r="79" spans="1:184" x14ac:dyDescent="0.2">
      <c r="A79" s="130">
        <f t="shared" si="1"/>
        <v>6043</v>
      </c>
      <c r="B79" s="150" t="s">
        <v>4406</v>
      </c>
      <c r="C79" s="151">
        <v>3</v>
      </c>
      <c r="D79" s="152">
        <v>26.299999237060547</v>
      </c>
      <c r="E79" s="153">
        <v>0.36</v>
      </c>
      <c r="F79" s="151">
        <v>3</v>
      </c>
      <c r="H79" s="154" t="s">
        <v>1545</v>
      </c>
      <c r="J79" s="152">
        <v>4.6999998092651367</v>
      </c>
      <c r="K79" s="153">
        <v>0.39</v>
      </c>
      <c r="L79" s="151">
        <v>3</v>
      </c>
      <c r="N79" s="154" t="s">
        <v>1545</v>
      </c>
      <c r="P79" s="152">
        <v>7.3000001907348633</v>
      </c>
      <c r="Q79" s="153">
        <v>0.33</v>
      </c>
      <c r="R79" s="151">
        <v>3</v>
      </c>
      <c r="T79" s="154" t="s">
        <v>1545</v>
      </c>
      <c r="V79" s="152">
        <v>7</v>
      </c>
      <c r="W79" s="153">
        <v>0.35</v>
      </c>
      <c r="X79" s="151">
        <v>3</v>
      </c>
      <c r="Z79" s="154" t="s">
        <v>1545</v>
      </c>
      <c r="AB79" s="152">
        <v>7.3000001907348633</v>
      </c>
      <c r="AC79" s="153">
        <v>0.39</v>
      </c>
      <c r="AD79" s="151">
        <v>3</v>
      </c>
      <c r="AF79" s="154" t="s">
        <v>1545</v>
      </c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  <c r="CM79" s="138"/>
      <c r="CN79" s="138"/>
      <c r="CO79" s="138"/>
      <c r="CP79" s="138"/>
      <c r="CQ79" s="138"/>
      <c r="CR79" s="138"/>
      <c r="CS79" s="138"/>
      <c r="CT79" s="138"/>
      <c r="CU79" s="138"/>
      <c r="CV79" s="138"/>
      <c r="CW79" s="138"/>
      <c r="CX79" s="138"/>
      <c r="CY79" s="138"/>
      <c r="CZ79" s="138"/>
      <c r="DA79" s="138"/>
      <c r="DB79" s="138"/>
      <c r="DC79" s="138"/>
      <c r="DD79" s="138"/>
      <c r="DE79" s="138"/>
      <c r="DF79" s="138"/>
      <c r="DG79" s="138"/>
      <c r="DH79" s="138"/>
      <c r="DI79" s="138"/>
      <c r="DJ79" s="138"/>
      <c r="DK79" s="138"/>
      <c r="DL79" s="138"/>
      <c r="DM79" s="138"/>
      <c r="DN79" s="138"/>
      <c r="DO79" s="138"/>
      <c r="DP79" s="138"/>
      <c r="DQ79" s="138"/>
      <c r="DR79" s="138"/>
      <c r="DS79" s="138"/>
      <c r="DT79" s="138"/>
      <c r="DU79" s="138"/>
      <c r="DV79" s="138"/>
      <c r="DW79" s="138"/>
      <c r="DX79" s="138"/>
      <c r="DY79" s="138"/>
      <c r="DZ79" s="138"/>
      <c r="EA79" s="138"/>
      <c r="EB79" s="138"/>
      <c r="EC79" s="138"/>
      <c r="ED79" s="138"/>
      <c r="EE79" s="138"/>
      <c r="EF79" s="138"/>
      <c r="EG79" s="138"/>
      <c r="EH79" s="138"/>
      <c r="EI79" s="138"/>
      <c r="EJ79" s="138"/>
      <c r="EK79" s="138"/>
      <c r="EL79" s="138"/>
      <c r="EM79" s="138"/>
      <c r="EN79" s="138"/>
      <c r="EO79" s="138"/>
      <c r="EP79" s="138"/>
      <c r="EQ79" s="138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8"/>
      <c r="FS79" s="138"/>
      <c r="FT79" s="138"/>
      <c r="FU79" s="138"/>
      <c r="FV79" s="138"/>
      <c r="FW79" s="138"/>
      <c r="FX79" s="138"/>
      <c r="FY79" s="138"/>
      <c r="FZ79" s="138"/>
      <c r="GA79" s="138"/>
      <c r="GB79" s="138"/>
    </row>
    <row r="80" spans="1:184" x14ac:dyDescent="0.2">
      <c r="A80" s="130">
        <f t="shared" si="1"/>
        <v>6045</v>
      </c>
      <c r="B80" s="140" t="s">
        <v>3200</v>
      </c>
      <c r="C80" s="146">
        <v>86</v>
      </c>
      <c r="D80" s="147">
        <v>33.200000762939453</v>
      </c>
      <c r="E80" s="148">
        <v>0.45</v>
      </c>
      <c r="F80" s="146">
        <v>82</v>
      </c>
      <c r="G80" s="146">
        <v>4</v>
      </c>
      <c r="H80" s="149" t="s">
        <v>3002</v>
      </c>
      <c r="I80" s="149" t="s">
        <v>3003</v>
      </c>
      <c r="J80" s="147">
        <v>5.3000001907348633</v>
      </c>
      <c r="K80" s="148">
        <v>0.44</v>
      </c>
      <c r="L80" s="146">
        <v>76</v>
      </c>
      <c r="M80" s="146">
        <v>10</v>
      </c>
      <c r="N80" s="149" t="s">
        <v>1854</v>
      </c>
      <c r="O80" s="149" t="s">
        <v>1855</v>
      </c>
      <c r="P80" s="147">
        <v>9.8999996185302734</v>
      </c>
      <c r="Q80" s="148">
        <v>0.45</v>
      </c>
      <c r="R80" s="146">
        <v>82</v>
      </c>
      <c r="S80" s="146">
        <v>4</v>
      </c>
      <c r="T80" s="149" t="s">
        <v>3002</v>
      </c>
      <c r="U80" s="149" t="s">
        <v>3003</v>
      </c>
      <c r="V80" s="147">
        <v>9.1000003814697266</v>
      </c>
      <c r="W80" s="148">
        <v>0.46</v>
      </c>
      <c r="X80" s="146">
        <v>73</v>
      </c>
      <c r="Y80" s="146">
        <v>13</v>
      </c>
      <c r="Z80" s="149" t="s">
        <v>3182</v>
      </c>
      <c r="AA80" s="149" t="s">
        <v>3183</v>
      </c>
      <c r="AB80" s="147">
        <v>8.8000001907348633</v>
      </c>
      <c r="AC80" s="148">
        <v>0.46</v>
      </c>
      <c r="AD80" s="146">
        <v>83</v>
      </c>
      <c r="AE80" s="146">
        <v>3</v>
      </c>
      <c r="AF80" s="149" t="s">
        <v>1852</v>
      </c>
      <c r="AG80" s="149" t="s">
        <v>1853</v>
      </c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38"/>
      <c r="CM80" s="138"/>
      <c r="CN80" s="138"/>
      <c r="CO80" s="138"/>
      <c r="CP80" s="138"/>
      <c r="CQ80" s="138"/>
      <c r="CR80" s="138"/>
      <c r="CS80" s="138"/>
      <c r="CT80" s="138"/>
      <c r="CU80" s="138"/>
      <c r="CV80" s="138"/>
      <c r="CW80" s="138"/>
      <c r="CX80" s="138"/>
      <c r="CY80" s="138"/>
      <c r="CZ80" s="138"/>
      <c r="DA80" s="138"/>
      <c r="DB80" s="138"/>
      <c r="DC80" s="138"/>
      <c r="DD80" s="138"/>
      <c r="DE80" s="138"/>
      <c r="DF80" s="138"/>
      <c r="DG80" s="138"/>
      <c r="DH80" s="138"/>
      <c r="DI80" s="138"/>
      <c r="DJ80" s="138"/>
      <c r="DK80" s="138"/>
      <c r="DL80" s="138"/>
      <c r="DM80" s="138"/>
      <c r="DN80" s="138"/>
      <c r="DO80" s="138"/>
      <c r="DP80" s="138"/>
      <c r="DQ80" s="138"/>
      <c r="DR80" s="138"/>
      <c r="DS80" s="138"/>
      <c r="DT80" s="138"/>
      <c r="DU80" s="138"/>
      <c r="DV80" s="138"/>
      <c r="DW80" s="138"/>
      <c r="DX80" s="138"/>
      <c r="DY80" s="138"/>
      <c r="DZ80" s="138"/>
      <c r="EA80" s="138"/>
      <c r="EB80" s="138"/>
      <c r="EC80" s="138"/>
      <c r="ED80" s="138"/>
      <c r="EE80" s="138"/>
      <c r="EF80" s="138"/>
      <c r="EG80" s="138"/>
      <c r="EH80" s="138"/>
      <c r="EI80" s="138"/>
      <c r="EJ80" s="138"/>
      <c r="EK80" s="138"/>
      <c r="EL80" s="138"/>
      <c r="EM80" s="138"/>
      <c r="EN80" s="138"/>
      <c r="EO80" s="138"/>
      <c r="EP80" s="138"/>
      <c r="EQ80" s="138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8"/>
      <c r="FS80" s="138"/>
      <c r="FT80" s="138"/>
      <c r="FU80" s="138"/>
      <c r="FV80" s="138"/>
      <c r="FW80" s="138"/>
      <c r="FX80" s="138"/>
      <c r="FY80" s="138"/>
      <c r="FZ80" s="138"/>
      <c r="GA80" s="138"/>
      <c r="GB80" s="138"/>
    </row>
    <row r="81" spans="1:184" x14ac:dyDescent="0.2">
      <c r="A81" s="130">
        <f t="shared" si="1"/>
        <v>6047</v>
      </c>
      <c r="B81" s="150" t="s">
        <v>3203</v>
      </c>
      <c r="C81" s="151">
        <v>46</v>
      </c>
      <c r="D81" s="152">
        <v>31.5</v>
      </c>
      <c r="E81" s="153">
        <v>0.43</v>
      </c>
      <c r="F81" s="151">
        <v>46</v>
      </c>
      <c r="H81" s="154" t="s">
        <v>1545</v>
      </c>
      <c r="J81" s="152">
        <v>4.9000000953674316</v>
      </c>
      <c r="K81" s="153">
        <v>0.41</v>
      </c>
      <c r="L81" s="151">
        <v>44</v>
      </c>
      <c r="M81" s="151">
        <v>2</v>
      </c>
      <c r="N81" s="154" t="s">
        <v>2050</v>
      </c>
      <c r="O81" s="154" t="s">
        <v>2051</v>
      </c>
      <c r="P81" s="152">
        <v>10.600000381469727</v>
      </c>
      <c r="Q81" s="153">
        <v>0.48</v>
      </c>
      <c r="R81" s="151">
        <v>43</v>
      </c>
      <c r="S81" s="151">
        <v>3</v>
      </c>
      <c r="T81" s="154" t="s">
        <v>2706</v>
      </c>
      <c r="U81" s="154" t="s">
        <v>2707</v>
      </c>
      <c r="V81" s="152">
        <v>8.1999998092651367</v>
      </c>
      <c r="W81" s="153">
        <v>0.41</v>
      </c>
      <c r="X81" s="151">
        <v>45</v>
      </c>
      <c r="Y81" s="151">
        <v>1</v>
      </c>
      <c r="Z81" s="154" t="s">
        <v>2020</v>
      </c>
      <c r="AA81" s="154" t="s">
        <v>2021</v>
      </c>
      <c r="AB81" s="152">
        <v>7.8000001907348633</v>
      </c>
      <c r="AC81" s="153">
        <v>0.41</v>
      </c>
      <c r="AD81" s="151">
        <v>45</v>
      </c>
      <c r="AE81" s="151">
        <v>1</v>
      </c>
      <c r="AF81" s="154" t="s">
        <v>2020</v>
      </c>
      <c r="AG81" s="154" t="s">
        <v>2021</v>
      </c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  <c r="CM81" s="138"/>
      <c r="CN81" s="138"/>
      <c r="CO81" s="138"/>
      <c r="CP81" s="138"/>
      <c r="CQ81" s="138"/>
      <c r="CR81" s="138"/>
      <c r="CS81" s="138"/>
      <c r="CT81" s="138"/>
      <c r="CU81" s="138"/>
      <c r="CV81" s="138"/>
      <c r="CW81" s="138"/>
      <c r="CX81" s="138"/>
      <c r="CY81" s="138"/>
      <c r="CZ81" s="138"/>
      <c r="DA81" s="138"/>
      <c r="DB81" s="138"/>
      <c r="DC81" s="138"/>
      <c r="DD81" s="138"/>
      <c r="DE81" s="138"/>
      <c r="DF81" s="138"/>
      <c r="DG81" s="138"/>
      <c r="DH81" s="138"/>
      <c r="DI81" s="138"/>
      <c r="DJ81" s="138"/>
      <c r="DK81" s="138"/>
      <c r="DL81" s="138"/>
      <c r="DM81" s="138"/>
      <c r="DN81" s="138"/>
      <c r="DO81" s="138"/>
      <c r="DP81" s="138"/>
      <c r="DQ81" s="138"/>
      <c r="DR81" s="138"/>
      <c r="DS81" s="138"/>
      <c r="DT81" s="138"/>
      <c r="DU81" s="138"/>
      <c r="DV81" s="138"/>
      <c r="DW81" s="138"/>
      <c r="DX81" s="138"/>
      <c r="DY81" s="138"/>
      <c r="DZ81" s="138"/>
      <c r="EA81" s="138"/>
      <c r="EB81" s="138"/>
      <c r="EC81" s="138"/>
      <c r="ED81" s="138"/>
      <c r="EE81" s="138"/>
      <c r="EF81" s="138"/>
      <c r="EG81" s="138"/>
      <c r="EH81" s="138"/>
      <c r="EI81" s="138"/>
      <c r="EJ81" s="138"/>
      <c r="EK81" s="138"/>
      <c r="EL81" s="138"/>
      <c r="EM81" s="138"/>
      <c r="EN81" s="138"/>
      <c r="EO81" s="138"/>
      <c r="EP81" s="138"/>
      <c r="EQ81" s="138"/>
      <c r="ER81" s="138"/>
      <c r="ES81" s="138"/>
      <c r="ET81" s="138"/>
      <c r="EU81" s="138"/>
      <c r="EV81" s="138"/>
      <c r="EW81" s="138"/>
      <c r="EX81" s="138"/>
      <c r="EY81" s="138"/>
      <c r="EZ81" s="138"/>
      <c r="FA81" s="138"/>
      <c r="FB81" s="138"/>
      <c r="FC81" s="138"/>
      <c r="FD81" s="138"/>
      <c r="FE81" s="138"/>
      <c r="FF81" s="138"/>
      <c r="FG81" s="138"/>
      <c r="FH81" s="138"/>
      <c r="FI81" s="138"/>
      <c r="FJ81" s="138"/>
      <c r="FK81" s="138"/>
      <c r="FL81" s="138"/>
      <c r="FM81" s="138"/>
      <c r="FN81" s="138"/>
      <c r="FO81" s="138"/>
      <c r="FP81" s="138"/>
      <c r="FQ81" s="138"/>
      <c r="FR81" s="138"/>
      <c r="FS81" s="138"/>
      <c r="FT81" s="138"/>
      <c r="FU81" s="138"/>
      <c r="FV81" s="138"/>
      <c r="FW81" s="138"/>
      <c r="FX81" s="138"/>
      <c r="FY81" s="138"/>
      <c r="FZ81" s="138"/>
      <c r="GA81" s="138"/>
      <c r="GB81" s="138"/>
    </row>
    <row r="82" spans="1:184" x14ac:dyDescent="0.2">
      <c r="A82" s="130">
        <f t="shared" si="1"/>
        <v>6048</v>
      </c>
      <c r="B82" s="140" t="s">
        <v>3204</v>
      </c>
      <c r="C82" s="146">
        <v>95</v>
      </c>
      <c r="D82" s="147">
        <v>27.899999618530273</v>
      </c>
      <c r="E82" s="148">
        <v>0.38</v>
      </c>
      <c r="F82" s="146">
        <v>92</v>
      </c>
      <c r="G82" s="146">
        <v>3</v>
      </c>
      <c r="H82" s="149" t="s">
        <v>2211</v>
      </c>
      <c r="I82" s="149" t="s">
        <v>2212</v>
      </c>
      <c r="J82" s="147">
        <v>4.4000000953674316</v>
      </c>
      <c r="K82" s="148">
        <v>0.36</v>
      </c>
      <c r="L82" s="146">
        <v>93</v>
      </c>
      <c r="M82" s="146">
        <v>2</v>
      </c>
      <c r="N82" s="149" t="s">
        <v>3916</v>
      </c>
      <c r="O82" s="149" t="s">
        <v>3917</v>
      </c>
      <c r="P82" s="147">
        <v>8.6000003814697266</v>
      </c>
      <c r="Q82" s="148">
        <v>0.39</v>
      </c>
      <c r="R82" s="146">
        <v>91</v>
      </c>
      <c r="S82" s="146">
        <v>4</v>
      </c>
      <c r="T82" s="149" t="s">
        <v>4407</v>
      </c>
      <c r="U82" s="149" t="s">
        <v>4408</v>
      </c>
      <c r="V82" s="147">
        <v>8.1000003814697266</v>
      </c>
      <c r="W82" s="148">
        <v>0.4</v>
      </c>
      <c r="X82" s="146">
        <v>87</v>
      </c>
      <c r="Y82" s="146">
        <v>8</v>
      </c>
      <c r="Z82" s="149" t="s">
        <v>4409</v>
      </c>
      <c r="AA82" s="149" t="s">
        <v>4410</v>
      </c>
      <c r="AB82" s="147">
        <v>6.9000000953674316</v>
      </c>
      <c r="AC82" s="148">
        <v>0.36</v>
      </c>
      <c r="AD82" s="146">
        <v>94</v>
      </c>
      <c r="AE82" s="146">
        <v>1</v>
      </c>
      <c r="AF82" s="149" t="s">
        <v>4411</v>
      </c>
      <c r="AG82" s="149" t="s">
        <v>4412</v>
      </c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38"/>
      <c r="CM82" s="138"/>
      <c r="CN82" s="138"/>
      <c r="CO82" s="138"/>
      <c r="CP82" s="138"/>
      <c r="CQ82" s="138"/>
      <c r="CR82" s="138"/>
      <c r="CS82" s="138"/>
      <c r="CT82" s="138"/>
      <c r="CU82" s="138"/>
      <c r="CV82" s="138"/>
      <c r="CW82" s="138"/>
      <c r="CX82" s="138"/>
      <c r="CY82" s="138"/>
      <c r="CZ82" s="138"/>
      <c r="DA82" s="138"/>
      <c r="DB82" s="138"/>
      <c r="DC82" s="138"/>
      <c r="DD82" s="138"/>
      <c r="DE82" s="138"/>
      <c r="DF82" s="138"/>
      <c r="DG82" s="138"/>
      <c r="DH82" s="138"/>
      <c r="DI82" s="138"/>
      <c r="DJ82" s="138"/>
      <c r="DK82" s="138"/>
      <c r="DL82" s="138"/>
      <c r="DM82" s="138"/>
      <c r="DN82" s="138"/>
      <c r="DO82" s="138"/>
      <c r="DP82" s="138"/>
      <c r="DQ82" s="138"/>
      <c r="DR82" s="138"/>
      <c r="DS82" s="138"/>
      <c r="DT82" s="138"/>
      <c r="DU82" s="138"/>
      <c r="DV82" s="138"/>
      <c r="DW82" s="138"/>
      <c r="DX82" s="138"/>
      <c r="DY82" s="138"/>
      <c r="DZ82" s="138"/>
      <c r="EA82" s="138"/>
      <c r="EB82" s="138"/>
      <c r="EC82" s="138"/>
      <c r="ED82" s="138"/>
      <c r="EE82" s="138"/>
      <c r="EF82" s="138"/>
      <c r="EG82" s="138"/>
      <c r="EH82" s="138"/>
      <c r="EI82" s="138"/>
      <c r="EJ82" s="138"/>
      <c r="EK82" s="138"/>
      <c r="EL82" s="138"/>
      <c r="EM82" s="138"/>
      <c r="EN82" s="138"/>
      <c r="EO82" s="138"/>
      <c r="EP82" s="138"/>
      <c r="EQ82" s="138"/>
      <c r="ER82" s="138"/>
      <c r="ES82" s="138"/>
      <c r="ET82" s="138"/>
      <c r="EU82" s="138"/>
      <c r="EV82" s="138"/>
      <c r="EW82" s="138"/>
      <c r="EX82" s="138"/>
      <c r="EY82" s="138"/>
      <c r="EZ82" s="138"/>
      <c r="FA82" s="138"/>
      <c r="FB82" s="138"/>
      <c r="FC82" s="138"/>
      <c r="FD82" s="138"/>
      <c r="FE82" s="138"/>
      <c r="FF82" s="138"/>
      <c r="FG82" s="138"/>
      <c r="FH82" s="138"/>
      <c r="FI82" s="138"/>
      <c r="FJ82" s="138"/>
      <c r="FK82" s="138"/>
      <c r="FL82" s="138"/>
      <c r="FM82" s="138"/>
      <c r="FN82" s="138"/>
      <c r="FO82" s="138"/>
      <c r="FP82" s="138"/>
      <c r="FQ82" s="138"/>
      <c r="FR82" s="138"/>
      <c r="FS82" s="138"/>
      <c r="FT82" s="138"/>
      <c r="FU82" s="138"/>
      <c r="FV82" s="138"/>
      <c r="FW82" s="138"/>
      <c r="FX82" s="138"/>
      <c r="FY82" s="138"/>
      <c r="FZ82" s="138"/>
      <c r="GA82" s="138"/>
      <c r="GB82" s="138"/>
    </row>
    <row r="83" spans="1:184" x14ac:dyDescent="0.2">
      <c r="A83" s="130">
        <f t="shared" si="1"/>
        <v>6049</v>
      </c>
      <c r="B83" s="150" t="s">
        <v>3205</v>
      </c>
      <c r="C83" s="151">
        <v>29</v>
      </c>
      <c r="D83" s="152">
        <v>26.100000381469727</v>
      </c>
      <c r="E83" s="153">
        <v>0.36</v>
      </c>
      <c r="F83" s="151">
        <v>29</v>
      </c>
      <c r="H83" s="154" t="s">
        <v>1545</v>
      </c>
      <c r="J83" s="152">
        <v>4.1999998092651367</v>
      </c>
      <c r="K83" s="153">
        <v>0.35</v>
      </c>
      <c r="L83" s="151">
        <v>28</v>
      </c>
      <c r="M83" s="151">
        <v>1</v>
      </c>
      <c r="N83" s="154" t="s">
        <v>1877</v>
      </c>
      <c r="O83" s="154" t="s">
        <v>1878</v>
      </c>
      <c r="P83" s="152">
        <v>8.3000001907348633</v>
      </c>
      <c r="Q83" s="153">
        <v>0.38</v>
      </c>
      <c r="R83" s="151">
        <v>29</v>
      </c>
      <c r="T83" s="154" t="s">
        <v>1545</v>
      </c>
      <c r="V83" s="152">
        <v>7.0999999046325684</v>
      </c>
      <c r="W83" s="153">
        <v>0.35</v>
      </c>
      <c r="X83" s="151">
        <v>29</v>
      </c>
      <c r="Z83" s="154" t="s">
        <v>1545</v>
      </c>
      <c r="AB83" s="152">
        <v>6.5</v>
      </c>
      <c r="AC83" s="153">
        <v>0.34</v>
      </c>
      <c r="AD83" s="151">
        <v>29</v>
      </c>
      <c r="AF83" s="154" t="s">
        <v>1545</v>
      </c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  <c r="BV83" s="138"/>
      <c r="BW83" s="138"/>
      <c r="BX83" s="138"/>
      <c r="BY83" s="138"/>
      <c r="BZ83" s="138"/>
      <c r="CA83" s="138"/>
      <c r="CB83" s="138"/>
      <c r="CC83" s="138"/>
      <c r="CD83" s="138"/>
      <c r="CE83" s="138"/>
      <c r="CF83" s="138"/>
      <c r="CG83" s="138"/>
      <c r="CH83" s="138"/>
      <c r="CI83" s="138"/>
      <c r="CJ83" s="138"/>
      <c r="CK83" s="138"/>
      <c r="CL83" s="138"/>
      <c r="CM83" s="138"/>
      <c r="CN83" s="138"/>
      <c r="CO83" s="138"/>
      <c r="CP83" s="138"/>
      <c r="CQ83" s="138"/>
      <c r="CR83" s="138"/>
      <c r="CS83" s="138"/>
      <c r="CT83" s="138"/>
      <c r="CU83" s="138"/>
      <c r="CV83" s="138"/>
      <c r="CW83" s="138"/>
      <c r="CX83" s="138"/>
      <c r="CY83" s="138"/>
      <c r="CZ83" s="138"/>
      <c r="DA83" s="138"/>
      <c r="DB83" s="138"/>
      <c r="DC83" s="138"/>
      <c r="DD83" s="138"/>
      <c r="DE83" s="138"/>
      <c r="DF83" s="138"/>
      <c r="DG83" s="138"/>
      <c r="DH83" s="138"/>
      <c r="DI83" s="138"/>
      <c r="DJ83" s="138"/>
      <c r="DK83" s="138"/>
      <c r="DL83" s="138"/>
      <c r="DM83" s="138"/>
      <c r="DN83" s="138"/>
      <c r="DO83" s="138"/>
      <c r="DP83" s="138"/>
      <c r="DQ83" s="138"/>
      <c r="DR83" s="138"/>
      <c r="DS83" s="138"/>
      <c r="DT83" s="138"/>
      <c r="DU83" s="138"/>
      <c r="DV83" s="138"/>
      <c r="DW83" s="138"/>
      <c r="DX83" s="138"/>
      <c r="DY83" s="138"/>
      <c r="DZ83" s="138"/>
      <c r="EA83" s="138"/>
      <c r="EB83" s="138"/>
      <c r="EC83" s="138"/>
      <c r="ED83" s="138"/>
      <c r="EE83" s="138"/>
      <c r="EF83" s="138"/>
      <c r="EG83" s="138"/>
      <c r="EH83" s="138"/>
      <c r="EI83" s="138"/>
      <c r="EJ83" s="138"/>
      <c r="EK83" s="138"/>
      <c r="EL83" s="138"/>
      <c r="EM83" s="138"/>
      <c r="EN83" s="138"/>
      <c r="EO83" s="138"/>
      <c r="EP83" s="138"/>
      <c r="EQ83" s="138"/>
      <c r="ER83" s="138"/>
      <c r="ES83" s="138"/>
      <c r="ET83" s="138"/>
      <c r="EU83" s="138"/>
      <c r="EV83" s="138"/>
      <c r="EW83" s="138"/>
      <c r="EX83" s="138"/>
      <c r="EY83" s="138"/>
      <c r="EZ83" s="138"/>
      <c r="FA83" s="138"/>
      <c r="FB83" s="138"/>
      <c r="FC83" s="138"/>
      <c r="FD83" s="138"/>
      <c r="FE83" s="138"/>
      <c r="FF83" s="138"/>
      <c r="FG83" s="138"/>
      <c r="FH83" s="138"/>
      <c r="FI83" s="138"/>
      <c r="FJ83" s="138"/>
      <c r="FK83" s="138"/>
      <c r="FL83" s="138"/>
      <c r="FM83" s="138"/>
      <c r="FN83" s="138"/>
      <c r="FO83" s="138"/>
      <c r="FP83" s="138"/>
      <c r="FQ83" s="138"/>
      <c r="FR83" s="138"/>
      <c r="FS83" s="138"/>
      <c r="FT83" s="138"/>
      <c r="FU83" s="138"/>
      <c r="FV83" s="138"/>
      <c r="FW83" s="138"/>
      <c r="FX83" s="138"/>
      <c r="FY83" s="138"/>
      <c r="FZ83" s="138"/>
      <c r="GA83" s="138"/>
      <c r="GB83" s="138"/>
    </row>
    <row r="84" spans="1:184" x14ac:dyDescent="0.2">
      <c r="A84" s="130">
        <f t="shared" si="1"/>
        <v>6051</v>
      </c>
      <c r="B84" s="140" t="s">
        <v>3206</v>
      </c>
      <c r="C84" s="146">
        <v>189</v>
      </c>
      <c r="D84" s="147">
        <v>24.100000381469727</v>
      </c>
      <c r="E84" s="148">
        <v>0.33</v>
      </c>
      <c r="F84" s="146">
        <v>187</v>
      </c>
      <c r="G84" s="146">
        <v>2</v>
      </c>
      <c r="H84" s="149" t="s">
        <v>2357</v>
      </c>
      <c r="I84" s="149" t="s">
        <v>2358</v>
      </c>
      <c r="J84" s="147">
        <v>4.3000001907348633</v>
      </c>
      <c r="K84" s="148">
        <v>0.36</v>
      </c>
      <c r="L84" s="146">
        <v>183</v>
      </c>
      <c r="M84" s="146">
        <v>6</v>
      </c>
      <c r="N84" s="149" t="s">
        <v>2097</v>
      </c>
      <c r="O84" s="149" t="s">
        <v>2098</v>
      </c>
      <c r="P84" s="147">
        <v>7</v>
      </c>
      <c r="Q84" s="148">
        <v>0.32</v>
      </c>
      <c r="R84" s="146">
        <v>187</v>
      </c>
      <c r="S84" s="146">
        <v>2</v>
      </c>
      <c r="T84" s="149" t="s">
        <v>2357</v>
      </c>
      <c r="U84" s="149" t="s">
        <v>2358</v>
      </c>
      <c r="V84" s="147">
        <v>6.5</v>
      </c>
      <c r="W84" s="148">
        <v>0.33</v>
      </c>
      <c r="X84" s="146">
        <v>185</v>
      </c>
      <c r="Y84" s="146">
        <v>4</v>
      </c>
      <c r="Z84" s="149" t="s">
        <v>4413</v>
      </c>
      <c r="AA84" s="149" t="s">
        <v>4414</v>
      </c>
      <c r="AB84" s="147">
        <v>6.1999998092651367</v>
      </c>
      <c r="AC84" s="148">
        <v>0.33</v>
      </c>
      <c r="AD84" s="146">
        <v>189</v>
      </c>
      <c r="AF84" s="149" t="s">
        <v>1545</v>
      </c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  <c r="BV84" s="138"/>
      <c r="BW84" s="138"/>
      <c r="BX84" s="138"/>
      <c r="BY84" s="138"/>
      <c r="BZ84" s="138"/>
      <c r="CA84" s="138"/>
      <c r="CB84" s="138"/>
      <c r="CC84" s="138"/>
      <c r="CD84" s="138"/>
      <c r="CE84" s="138"/>
      <c r="CF84" s="138"/>
      <c r="CG84" s="138"/>
      <c r="CH84" s="138"/>
      <c r="CI84" s="138"/>
      <c r="CJ84" s="138"/>
      <c r="CK84" s="138"/>
      <c r="CL84" s="138"/>
      <c r="CM84" s="138"/>
      <c r="CN84" s="138"/>
      <c r="CO84" s="138"/>
      <c r="CP84" s="138"/>
      <c r="CQ84" s="138"/>
      <c r="CR84" s="138"/>
      <c r="CS84" s="138"/>
      <c r="CT84" s="138"/>
      <c r="CU84" s="138"/>
      <c r="CV84" s="138"/>
      <c r="CW84" s="138"/>
      <c r="CX84" s="138"/>
      <c r="CY84" s="138"/>
      <c r="CZ84" s="138"/>
      <c r="DA84" s="138"/>
      <c r="DB84" s="138"/>
      <c r="DC84" s="138"/>
      <c r="DD84" s="138"/>
      <c r="DE84" s="138"/>
      <c r="DF84" s="138"/>
      <c r="DG84" s="138"/>
      <c r="DH84" s="138"/>
      <c r="DI84" s="138"/>
      <c r="DJ84" s="138"/>
      <c r="DK84" s="138"/>
      <c r="DL84" s="138"/>
      <c r="DM84" s="138"/>
      <c r="DN84" s="138"/>
      <c r="DO84" s="138"/>
      <c r="DP84" s="138"/>
      <c r="DQ84" s="138"/>
      <c r="DR84" s="138"/>
      <c r="DS84" s="138"/>
      <c r="DT84" s="138"/>
      <c r="DU84" s="138"/>
      <c r="DV84" s="138"/>
      <c r="DW84" s="138"/>
      <c r="DX84" s="138"/>
      <c r="DY84" s="138"/>
      <c r="DZ84" s="138"/>
      <c r="EA84" s="138"/>
      <c r="EB84" s="138"/>
      <c r="EC84" s="138"/>
      <c r="ED84" s="138"/>
      <c r="EE84" s="138"/>
      <c r="EF84" s="138"/>
      <c r="EG84" s="138"/>
      <c r="EH84" s="138"/>
      <c r="EI84" s="138"/>
      <c r="EJ84" s="138"/>
      <c r="EK84" s="138"/>
      <c r="EL84" s="138"/>
      <c r="EM84" s="138"/>
      <c r="EN84" s="138"/>
      <c r="EO84" s="138"/>
      <c r="EP84" s="138"/>
      <c r="EQ84" s="138"/>
      <c r="ER84" s="138"/>
      <c r="ES84" s="138"/>
      <c r="ET84" s="138"/>
      <c r="EU84" s="138"/>
      <c r="EV84" s="138"/>
      <c r="EW84" s="138"/>
      <c r="EX84" s="138"/>
      <c r="EY84" s="138"/>
      <c r="EZ84" s="138"/>
      <c r="FA84" s="138"/>
      <c r="FB84" s="138"/>
      <c r="FC84" s="138"/>
      <c r="FD84" s="138"/>
      <c r="FE84" s="138"/>
      <c r="FF84" s="138"/>
      <c r="FG84" s="138"/>
      <c r="FH84" s="138"/>
      <c r="FI84" s="138"/>
      <c r="FJ84" s="138"/>
      <c r="FK84" s="138"/>
      <c r="FL84" s="138"/>
      <c r="FM84" s="138"/>
      <c r="FN84" s="138"/>
      <c r="FO84" s="138"/>
      <c r="FP84" s="138"/>
      <c r="FQ84" s="138"/>
      <c r="FR84" s="138"/>
      <c r="FS84" s="138"/>
      <c r="FT84" s="138"/>
      <c r="FU84" s="138"/>
      <c r="FV84" s="138"/>
      <c r="FW84" s="138"/>
      <c r="FX84" s="138"/>
      <c r="FY84" s="138"/>
      <c r="FZ84" s="138"/>
      <c r="GA84" s="138"/>
      <c r="GB84" s="138"/>
    </row>
    <row r="85" spans="1:184" x14ac:dyDescent="0.2">
      <c r="A85" s="130">
        <f t="shared" si="1"/>
        <v>6052</v>
      </c>
      <c r="B85" s="150" t="s">
        <v>3215</v>
      </c>
      <c r="C85" s="151">
        <v>532</v>
      </c>
      <c r="D85" s="152">
        <v>29.899999618530273</v>
      </c>
      <c r="E85" s="153">
        <v>0.41</v>
      </c>
      <c r="F85" s="151">
        <v>501</v>
      </c>
      <c r="G85" s="151">
        <v>31</v>
      </c>
      <c r="H85" s="154" t="s">
        <v>2057</v>
      </c>
      <c r="I85" s="154" t="s">
        <v>2058</v>
      </c>
      <c r="J85" s="152">
        <v>4.6999998092651367</v>
      </c>
      <c r="K85" s="153">
        <v>0.39</v>
      </c>
      <c r="L85" s="151">
        <v>490</v>
      </c>
      <c r="M85" s="151">
        <v>42</v>
      </c>
      <c r="N85" s="154" t="s">
        <v>2464</v>
      </c>
      <c r="O85" s="154" t="s">
        <v>2465</v>
      </c>
      <c r="P85" s="152">
        <v>9.3000001907348633</v>
      </c>
      <c r="Q85" s="153">
        <v>0.42</v>
      </c>
      <c r="R85" s="151">
        <v>482</v>
      </c>
      <c r="S85" s="151">
        <v>50</v>
      </c>
      <c r="T85" s="154" t="s">
        <v>3952</v>
      </c>
      <c r="U85" s="154" t="s">
        <v>3953</v>
      </c>
      <c r="V85" s="152">
        <v>8.1000003814697266</v>
      </c>
      <c r="W85" s="153">
        <v>0.4</v>
      </c>
      <c r="X85" s="151">
        <v>479</v>
      </c>
      <c r="Y85" s="151">
        <v>53</v>
      </c>
      <c r="Z85" s="154" t="s">
        <v>4415</v>
      </c>
      <c r="AA85" s="154" t="s">
        <v>4416</v>
      </c>
      <c r="AB85" s="152">
        <v>7.8000001907348633</v>
      </c>
      <c r="AC85" s="153">
        <v>0.41</v>
      </c>
      <c r="AD85" s="151">
        <v>504</v>
      </c>
      <c r="AE85" s="151">
        <v>28</v>
      </c>
      <c r="AF85" s="154" t="s">
        <v>2418</v>
      </c>
      <c r="AG85" s="154" t="s">
        <v>2419</v>
      </c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  <c r="BV85" s="138"/>
      <c r="BW85" s="138"/>
      <c r="BX85" s="138"/>
      <c r="BY85" s="138"/>
      <c r="BZ85" s="138"/>
      <c r="CA85" s="138"/>
      <c r="CB85" s="138"/>
      <c r="CC85" s="138"/>
      <c r="CD85" s="138"/>
      <c r="CE85" s="138"/>
      <c r="CF85" s="138"/>
      <c r="CG85" s="138"/>
      <c r="CH85" s="138"/>
      <c r="CI85" s="138"/>
      <c r="CJ85" s="138"/>
      <c r="CK85" s="138"/>
      <c r="CL85" s="138"/>
      <c r="CM85" s="138"/>
      <c r="CN85" s="138"/>
      <c r="CO85" s="138"/>
      <c r="CP85" s="138"/>
      <c r="CQ85" s="138"/>
      <c r="CR85" s="138"/>
      <c r="CS85" s="138"/>
      <c r="CT85" s="138"/>
      <c r="CU85" s="138"/>
      <c r="CV85" s="138"/>
      <c r="CW85" s="138"/>
      <c r="CX85" s="138"/>
      <c r="CY85" s="138"/>
      <c r="CZ85" s="138"/>
      <c r="DA85" s="138"/>
      <c r="DB85" s="138"/>
      <c r="DC85" s="138"/>
      <c r="DD85" s="138"/>
      <c r="DE85" s="138"/>
      <c r="DF85" s="138"/>
      <c r="DG85" s="138"/>
      <c r="DH85" s="138"/>
      <c r="DI85" s="138"/>
      <c r="DJ85" s="138"/>
      <c r="DK85" s="138"/>
      <c r="DL85" s="138"/>
      <c r="DM85" s="138"/>
      <c r="DN85" s="138"/>
      <c r="DO85" s="138"/>
      <c r="DP85" s="138"/>
      <c r="DQ85" s="138"/>
      <c r="DR85" s="138"/>
      <c r="DS85" s="138"/>
      <c r="DT85" s="138"/>
      <c r="DU85" s="138"/>
      <c r="DV85" s="138"/>
      <c r="DW85" s="138"/>
      <c r="DX85" s="138"/>
      <c r="DY85" s="138"/>
      <c r="DZ85" s="138"/>
      <c r="EA85" s="138"/>
      <c r="EB85" s="138"/>
      <c r="EC85" s="138"/>
      <c r="ED85" s="138"/>
      <c r="EE85" s="138"/>
      <c r="EF85" s="138"/>
      <c r="EG85" s="138"/>
      <c r="EH85" s="138"/>
      <c r="EI85" s="138"/>
      <c r="EJ85" s="138"/>
      <c r="EK85" s="138"/>
      <c r="EL85" s="138"/>
      <c r="EM85" s="138"/>
      <c r="EN85" s="138"/>
      <c r="EO85" s="138"/>
      <c r="EP85" s="138"/>
      <c r="EQ85" s="138"/>
      <c r="ER85" s="138"/>
      <c r="ES85" s="138"/>
      <c r="ET85" s="138"/>
      <c r="EU85" s="138"/>
      <c r="EV85" s="138"/>
      <c r="EW85" s="138"/>
      <c r="EX85" s="138"/>
      <c r="EY85" s="138"/>
      <c r="EZ85" s="138"/>
      <c r="FA85" s="138"/>
      <c r="FB85" s="138"/>
      <c r="FC85" s="138"/>
      <c r="FD85" s="138"/>
      <c r="FE85" s="138"/>
      <c r="FF85" s="138"/>
      <c r="FG85" s="138"/>
      <c r="FH85" s="138"/>
      <c r="FI85" s="138"/>
      <c r="FJ85" s="138"/>
      <c r="FK85" s="138"/>
      <c r="FL85" s="138"/>
      <c r="FM85" s="138"/>
      <c r="FN85" s="138"/>
      <c r="FO85" s="138"/>
      <c r="FP85" s="138"/>
      <c r="FQ85" s="138"/>
      <c r="FR85" s="138"/>
      <c r="FS85" s="138"/>
      <c r="FT85" s="138"/>
      <c r="FU85" s="138"/>
      <c r="FV85" s="138"/>
      <c r="FW85" s="138"/>
      <c r="FX85" s="138"/>
      <c r="FY85" s="138"/>
      <c r="FZ85" s="138"/>
      <c r="GA85" s="138"/>
      <c r="GB85" s="138"/>
    </row>
    <row r="86" spans="1:184" x14ac:dyDescent="0.2">
      <c r="A86" s="130">
        <f t="shared" si="1"/>
        <v>6053</v>
      </c>
      <c r="B86" s="140" t="s">
        <v>3224</v>
      </c>
      <c r="C86" s="146">
        <v>13</v>
      </c>
      <c r="D86" s="147">
        <v>22.5</v>
      </c>
      <c r="E86" s="148">
        <v>0.31</v>
      </c>
      <c r="F86" s="146">
        <v>13</v>
      </c>
      <c r="H86" s="149" t="s">
        <v>1545</v>
      </c>
      <c r="J86" s="147">
        <v>3.2000000476837158</v>
      </c>
      <c r="K86" s="148">
        <v>0.26</v>
      </c>
      <c r="L86" s="146">
        <v>13</v>
      </c>
      <c r="N86" s="149" t="s">
        <v>1545</v>
      </c>
      <c r="P86" s="147">
        <v>6.8000001907348633</v>
      </c>
      <c r="Q86" s="148">
        <v>0.31</v>
      </c>
      <c r="R86" s="146">
        <v>13</v>
      </c>
      <c r="T86" s="149" t="s">
        <v>1545</v>
      </c>
      <c r="V86" s="147">
        <v>6.1999998092651367</v>
      </c>
      <c r="W86" s="148">
        <v>0.31</v>
      </c>
      <c r="X86" s="146">
        <v>13</v>
      </c>
      <c r="Z86" s="149" t="s">
        <v>1545</v>
      </c>
      <c r="AB86" s="147">
        <v>6.3000001907348633</v>
      </c>
      <c r="AC86" s="148">
        <v>0.33</v>
      </c>
      <c r="AD86" s="146">
        <v>13</v>
      </c>
      <c r="AF86" s="149" t="s">
        <v>1545</v>
      </c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  <c r="BV86" s="138"/>
      <c r="BW86" s="138"/>
      <c r="BX86" s="138"/>
      <c r="BY86" s="138"/>
      <c r="BZ86" s="138"/>
      <c r="CA86" s="138"/>
      <c r="CB86" s="138"/>
      <c r="CC86" s="138"/>
      <c r="CD86" s="138"/>
      <c r="CE86" s="138"/>
      <c r="CF86" s="138"/>
      <c r="CG86" s="138"/>
      <c r="CH86" s="138"/>
      <c r="CI86" s="138"/>
      <c r="CJ86" s="138"/>
      <c r="CK86" s="138"/>
      <c r="CL86" s="138"/>
      <c r="CM86" s="138"/>
      <c r="CN86" s="138"/>
      <c r="CO86" s="138"/>
      <c r="CP86" s="138"/>
      <c r="CQ86" s="138"/>
      <c r="CR86" s="138"/>
      <c r="CS86" s="138"/>
      <c r="CT86" s="138"/>
      <c r="CU86" s="138"/>
      <c r="CV86" s="138"/>
      <c r="CW86" s="138"/>
      <c r="CX86" s="138"/>
      <c r="CY86" s="138"/>
      <c r="CZ86" s="138"/>
      <c r="DA86" s="138"/>
      <c r="DB86" s="138"/>
      <c r="DC86" s="138"/>
      <c r="DD86" s="138"/>
      <c r="DE86" s="138"/>
      <c r="DF86" s="138"/>
      <c r="DG86" s="138"/>
      <c r="DH86" s="138"/>
      <c r="DI86" s="138"/>
      <c r="DJ86" s="138"/>
      <c r="DK86" s="138"/>
      <c r="DL86" s="138"/>
      <c r="DM86" s="138"/>
      <c r="DN86" s="138"/>
      <c r="DO86" s="138"/>
      <c r="DP86" s="138"/>
      <c r="DQ86" s="138"/>
      <c r="DR86" s="138"/>
      <c r="DS86" s="138"/>
      <c r="DT86" s="138"/>
      <c r="DU86" s="138"/>
      <c r="DV86" s="138"/>
      <c r="DW86" s="138"/>
      <c r="DX86" s="138"/>
      <c r="DY86" s="138"/>
      <c r="DZ86" s="138"/>
      <c r="EA86" s="138"/>
      <c r="EB86" s="138"/>
      <c r="EC86" s="138"/>
      <c r="ED86" s="138"/>
      <c r="EE86" s="138"/>
      <c r="EF86" s="138"/>
      <c r="EG86" s="138"/>
      <c r="EH86" s="138"/>
      <c r="EI86" s="138"/>
      <c r="EJ86" s="138"/>
      <c r="EK86" s="138"/>
      <c r="EL86" s="138"/>
      <c r="EM86" s="138"/>
      <c r="EN86" s="138"/>
      <c r="EO86" s="138"/>
      <c r="EP86" s="138"/>
      <c r="EQ86" s="138"/>
      <c r="ER86" s="138"/>
      <c r="ES86" s="138"/>
      <c r="ET86" s="138"/>
      <c r="EU86" s="138"/>
      <c r="EV86" s="138"/>
      <c r="EW86" s="138"/>
      <c r="EX86" s="138"/>
      <c r="EY86" s="138"/>
      <c r="EZ86" s="138"/>
      <c r="FA86" s="138"/>
      <c r="FB86" s="138"/>
      <c r="FC86" s="138"/>
      <c r="FD86" s="138"/>
      <c r="FE86" s="138"/>
      <c r="FF86" s="138"/>
      <c r="FG86" s="138"/>
      <c r="FH86" s="138"/>
      <c r="FI86" s="138"/>
      <c r="FJ86" s="138"/>
      <c r="FK86" s="138"/>
      <c r="FL86" s="138"/>
      <c r="FM86" s="138"/>
      <c r="FN86" s="138"/>
      <c r="FO86" s="138"/>
      <c r="FP86" s="138"/>
      <c r="FQ86" s="138"/>
      <c r="FR86" s="138"/>
      <c r="FS86" s="138"/>
      <c r="FT86" s="138"/>
      <c r="FU86" s="138"/>
      <c r="FV86" s="138"/>
      <c r="FW86" s="138"/>
      <c r="FX86" s="138"/>
      <c r="FY86" s="138"/>
      <c r="FZ86" s="138"/>
      <c r="GA86" s="138"/>
      <c r="GB86" s="138"/>
    </row>
    <row r="87" spans="1:184" x14ac:dyDescent="0.2">
      <c r="A87" s="130">
        <f t="shared" si="1"/>
        <v>6060</v>
      </c>
      <c r="B87" s="150" t="s">
        <v>3225</v>
      </c>
      <c r="C87" s="151">
        <v>119</v>
      </c>
      <c r="D87" s="152">
        <v>29.600000381469727</v>
      </c>
      <c r="E87" s="153">
        <v>0.41</v>
      </c>
      <c r="F87" s="151">
        <v>116</v>
      </c>
      <c r="G87" s="151">
        <v>3</v>
      </c>
      <c r="H87" s="154" t="s">
        <v>1593</v>
      </c>
      <c r="I87" s="154" t="s">
        <v>1594</v>
      </c>
      <c r="J87" s="152">
        <v>4.3000001907348633</v>
      </c>
      <c r="K87" s="153">
        <v>0.36</v>
      </c>
      <c r="L87" s="151">
        <v>117</v>
      </c>
      <c r="M87" s="151">
        <v>2</v>
      </c>
      <c r="N87" s="154" t="s">
        <v>2259</v>
      </c>
      <c r="O87" s="154" t="s">
        <v>2260</v>
      </c>
      <c r="P87" s="152">
        <v>9.1999998092651367</v>
      </c>
      <c r="Q87" s="153">
        <v>0.42</v>
      </c>
      <c r="R87" s="151">
        <v>113</v>
      </c>
      <c r="S87" s="151">
        <v>6</v>
      </c>
      <c r="T87" s="154" t="s">
        <v>1947</v>
      </c>
      <c r="U87" s="154" t="s">
        <v>1948</v>
      </c>
      <c r="V87" s="152">
        <v>8.3000001907348633</v>
      </c>
      <c r="W87" s="153">
        <v>0.42</v>
      </c>
      <c r="X87" s="151">
        <v>110</v>
      </c>
      <c r="Y87" s="151">
        <v>9</v>
      </c>
      <c r="Z87" s="154" t="s">
        <v>3040</v>
      </c>
      <c r="AA87" s="154" t="s">
        <v>3041</v>
      </c>
      <c r="AB87" s="152">
        <v>7.8000001907348633</v>
      </c>
      <c r="AC87" s="153">
        <v>0.41</v>
      </c>
      <c r="AD87" s="151">
        <v>115</v>
      </c>
      <c r="AE87" s="151">
        <v>4</v>
      </c>
      <c r="AF87" s="154" t="s">
        <v>2739</v>
      </c>
      <c r="AG87" s="154" t="s">
        <v>2740</v>
      </c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8"/>
      <c r="CR87" s="138"/>
      <c r="CS87" s="138"/>
      <c r="CT87" s="138"/>
      <c r="CU87" s="138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38"/>
      <c r="DH87" s="138"/>
      <c r="DI87" s="138"/>
      <c r="DJ87" s="138"/>
      <c r="DK87" s="138"/>
      <c r="DL87" s="138"/>
      <c r="DM87" s="138"/>
      <c r="DN87" s="138"/>
      <c r="DO87" s="138"/>
      <c r="DP87" s="138"/>
      <c r="DQ87" s="138"/>
      <c r="DR87" s="138"/>
      <c r="DS87" s="138"/>
      <c r="DT87" s="138"/>
      <c r="DU87" s="138"/>
      <c r="DV87" s="138"/>
      <c r="DW87" s="138"/>
      <c r="DX87" s="138"/>
      <c r="DY87" s="138"/>
      <c r="DZ87" s="138"/>
      <c r="EA87" s="138"/>
      <c r="EB87" s="138"/>
      <c r="EC87" s="138"/>
      <c r="ED87" s="138"/>
      <c r="EE87" s="138"/>
      <c r="EF87" s="138"/>
      <c r="EG87" s="138"/>
      <c r="EH87" s="138"/>
      <c r="EI87" s="138"/>
      <c r="EJ87" s="138"/>
      <c r="EK87" s="138"/>
      <c r="EL87" s="138"/>
      <c r="EM87" s="138"/>
      <c r="EN87" s="138"/>
      <c r="EO87" s="138"/>
      <c r="EP87" s="138"/>
      <c r="EQ87" s="138"/>
      <c r="ER87" s="138"/>
      <c r="ES87" s="138"/>
      <c r="ET87" s="138"/>
      <c r="EU87" s="138"/>
      <c r="EV87" s="138"/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138"/>
      <c r="GA87" s="138"/>
      <c r="GB87" s="138"/>
    </row>
    <row r="88" spans="1:184" x14ac:dyDescent="0.2">
      <c r="A88" s="130">
        <f t="shared" si="1"/>
        <v>6061</v>
      </c>
      <c r="B88" s="140" t="s">
        <v>3228</v>
      </c>
      <c r="C88" s="146">
        <v>205</v>
      </c>
      <c r="D88" s="147">
        <v>25.200000762939453</v>
      </c>
      <c r="E88" s="148">
        <v>0.34</v>
      </c>
      <c r="F88" s="146">
        <v>202</v>
      </c>
      <c r="G88" s="146">
        <v>3</v>
      </c>
      <c r="H88" s="149" t="s">
        <v>2322</v>
      </c>
      <c r="I88" s="149" t="s">
        <v>2323</v>
      </c>
      <c r="J88" s="147">
        <v>4</v>
      </c>
      <c r="K88" s="148">
        <v>0.33</v>
      </c>
      <c r="L88" s="146">
        <v>201</v>
      </c>
      <c r="M88" s="146">
        <v>4</v>
      </c>
      <c r="N88" s="149" t="s">
        <v>3804</v>
      </c>
      <c r="O88" s="149" t="s">
        <v>3805</v>
      </c>
      <c r="P88" s="147">
        <v>7.8000001907348633</v>
      </c>
      <c r="Q88" s="148">
        <v>0.35</v>
      </c>
      <c r="R88" s="146">
        <v>201</v>
      </c>
      <c r="S88" s="146">
        <v>4</v>
      </c>
      <c r="T88" s="149" t="s">
        <v>3804</v>
      </c>
      <c r="U88" s="149" t="s">
        <v>3805</v>
      </c>
      <c r="V88" s="147">
        <v>7</v>
      </c>
      <c r="W88" s="148">
        <v>0.35</v>
      </c>
      <c r="X88" s="146">
        <v>198</v>
      </c>
      <c r="Y88" s="146">
        <v>7</v>
      </c>
      <c r="Z88" s="149" t="s">
        <v>1674</v>
      </c>
      <c r="AA88" s="149" t="s">
        <v>1675</v>
      </c>
      <c r="AB88" s="147">
        <v>6.4000000953674316</v>
      </c>
      <c r="AC88" s="148">
        <v>0.34</v>
      </c>
      <c r="AD88" s="146">
        <v>203</v>
      </c>
      <c r="AE88" s="146">
        <v>2</v>
      </c>
      <c r="AF88" s="149" t="s">
        <v>3229</v>
      </c>
      <c r="AG88" s="149" t="s">
        <v>3230</v>
      </c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/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8"/>
      <c r="CE88" s="138"/>
      <c r="CF88" s="138"/>
      <c r="CG88" s="138"/>
      <c r="CH88" s="138"/>
      <c r="CI88" s="138"/>
      <c r="CJ88" s="138"/>
      <c r="CK88" s="138"/>
      <c r="CL88" s="138"/>
      <c r="CM88" s="138"/>
      <c r="CN88" s="138"/>
      <c r="CO88" s="138"/>
      <c r="CP88" s="138"/>
      <c r="CQ88" s="138"/>
      <c r="CR88" s="138"/>
      <c r="CS88" s="138"/>
      <c r="CT88" s="138"/>
      <c r="CU88" s="138"/>
      <c r="CV88" s="138"/>
      <c r="CW88" s="138"/>
      <c r="CX88" s="138"/>
      <c r="CY88" s="138"/>
      <c r="CZ88" s="138"/>
      <c r="DA88" s="138"/>
      <c r="DB88" s="138"/>
      <c r="DC88" s="138"/>
      <c r="DD88" s="138"/>
      <c r="DE88" s="138"/>
      <c r="DF88" s="138"/>
      <c r="DG88" s="138"/>
      <c r="DH88" s="138"/>
      <c r="DI88" s="138"/>
      <c r="DJ88" s="138"/>
      <c r="DK88" s="138"/>
      <c r="DL88" s="138"/>
      <c r="DM88" s="138"/>
      <c r="DN88" s="138"/>
      <c r="DO88" s="138"/>
      <c r="DP88" s="138"/>
      <c r="DQ88" s="138"/>
      <c r="DR88" s="138"/>
      <c r="DS88" s="138"/>
      <c r="DT88" s="138"/>
      <c r="DU88" s="138"/>
      <c r="DV88" s="138"/>
      <c r="DW88" s="138"/>
      <c r="DX88" s="138"/>
      <c r="DY88" s="138"/>
      <c r="DZ88" s="138"/>
      <c r="EA88" s="138"/>
      <c r="EB88" s="138"/>
      <c r="EC88" s="138"/>
      <c r="ED88" s="138"/>
      <c r="EE88" s="138"/>
      <c r="EF88" s="138"/>
      <c r="EG88" s="138"/>
      <c r="EH88" s="138"/>
      <c r="EI88" s="138"/>
      <c r="EJ88" s="138"/>
      <c r="EK88" s="138"/>
      <c r="EL88" s="138"/>
      <c r="EM88" s="138"/>
      <c r="EN88" s="138"/>
      <c r="EO88" s="138"/>
      <c r="EP88" s="138"/>
      <c r="EQ88" s="138"/>
      <c r="ER88" s="138"/>
      <c r="ES88" s="138"/>
      <c r="ET88" s="138"/>
      <c r="EU88" s="138"/>
      <c r="EV88" s="138"/>
      <c r="EW88" s="138"/>
      <c r="EX88" s="138"/>
      <c r="EY88" s="138"/>
      <c r="EZ88" s="138"/>
      <c r="FA88" s="138"/>
      <c r="FB88" s="138"/>
      <c r="FC88" s="138"/>
      <c r="FD88" s="138"/>
      <c r="FE88" s="138"/>
      <c r="FF88" s="138"/>
      <c r="FG88" s="138"/>
      <c r="FH88" s="138"/>
      <c r="FI88" s="138"/>
      <c r="FJ88" s="138"/>
      <c r="FK88" s="138"/>
      <c r="FL88" s="138"/>
      <c r="FM88" s="138"/>
      <c r="FN88" s="138"/>
      <c r="FO88" s="138"/>
      <c r="FP88" s="138"/>
      <c r="FQ88" s="138"/>
      <c r="FR88" s="138"/>
      <c r="FS88" s="138"/>
      <c r="FT88" s="138"/>
      <c r="FU88" s="138"/>
      <c r="FV88" s="138"/>
      <c r="FW88" s="138"/>
      <c r="FX88" s="138"/>
      <c r="FY88" s="138"/>
      <c r="FZ88" s="138"/>
      <c r="GA88" s="138"/>
      <c r="GB88" s="138"/>
    </row>
    <row r="89" spans="1:184" x14ac:dyDescent="0.2">
      <c r="A89" s="130">
        <f t="shared" si="1"/>
        <v>6070</v>
      </c>
      <c r="B89" s="150" t="s">
        <v>3231</v>
      </c>
      <c r="C89" s="151">
        <v>139</v>
      </c>
      <c r="D89" s="152">
        <v>27.5</v>
      </c>
      <c r="E89" s="153">
        <v>0.38</v>
      </c>
      <c r="F89" s="151">
        <v>138</v>
      </c>
      <c r="G89" s="151">
        <v>1</v>
      </c>
      <c r="H89" s="154" t="s">
        <v>4417</v>
      </c>
      <c r="I89" s="154" t="s">
        <v>4418</v>
      </c>
      <c r="J89" s="152">
        <v>4.5999999046325684</v>
      </c>
      <c r="K89" s="153">
        <v>0.38</v>
      </c>
      <c r="L89" s="151">
        <v>133</v>
      </c>
      <c r="M89" s="151">
        <v>6</v>
      </c>
      <c r="N89" s="154" t="s">
        <v>3173</v>
      </c>
      <c r="O89" s="154" t="s">
        <v>3174</v>
      </c>
      <c r="P89" s="152">
        <v>8.3000001907348633</v>
      </c>
      <c r="Q89" s="153">
        <v>0.38</v>
      </c>
      <c r="R89" s="151">
        <v>130</v>
      </c>
      <c r="S89" s="151">
        <v>9</v>
      </c>
      <c r="T89" s="154" t="s">
        <v>2972</v>
      </c>
      <c r="U89" s="154" t="s">
        <v>2973</v>
      </c>
      <c r="V89" s="152">
        <v>7.5</v>
      </c>
      <c r="W89" s="153">
        <v>0.37</v>
      </c>
      <c r="X89" s="151">
        <v>135</v>
      </c>
      <c r="Y89" s="151">
        <v>4</v>
      </c>
      <c r="Z89" s="154" t="s">
        <v>4003</v>
      </c>
      <c r="AA89" s="154" t="s">
        <v>4004</v>
      </c>
      <c r="AB89" s="152">
        <v>7.0999999046325684</v>
      </c>
      <c r="AC89" s="153">
        <v>0.37</v>
      </c>
      <c r="AD89" s="151">
        <v>139</v>
      </c>
      <c r="AF89" s="154" t="s">
        <v>1545</v>
      </c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38"/>
      <c r="BS89" s="138"/>
      <c r="BT89" s="138"/>
      <c r="BU89" s="138"/>
      <c r="BV89" s="138"/>
      <c r="BW89" s="138"/>
      <c r="BX89" s="138"/>
      <c r="BY89" s="138"/>
      <c r="BZ89" s="138"/>
      <c r="CA89" s="138"/>
      <c r="CB89" s="138"/>
      <c r="CC89" s="138"/>
      <c r="CD89" s="138"/>
      <c r="CE89" s="138"/>
      <c r="CF89" s="138"/>
      <c r="CG89" s="138"/>
      <c r="CH89" s="138"/>
      <c r="CI89" s="138"/>
      <c r="CJ89" s="138"/>
      <c r="CK89" s="138"/>
      <c r="CL89" s="138"/>
      <c r="CM89" s="138"/>
      <c r="CN89" s="138"/>
      <c r="CO89" s="138"/>
      <c r="CP89" s="138"/>
      <c r="CQ89" s="138"/>
      <c r="CR89" s="138"/>
      <c r="CS89" s="138"/>
      <c r="CT89" s="138"/>
      <c r="CU89" s="138"/>
      <c r="CV89" s="138"/>
      <c r="CW89" s="138"/>
      <c r="CX89" s="138"/>
      <c r="CY89" s="138"/>
      <c r="CZ89" s="138"/>
      <c r="DA89" s="138"/>
      <c r="DB89" s="138"/>
      <c r="DC89" s="138"/>
      <c r="DD89" s="138"/>
      <c r="DE89" s="138"/>
      <c r="DF89" s="138"/>
      <c r="DG89" s="138"/>
      <c r="DH89" s="138"/>
      <c r="DI89" s="138"/>
      <c r="DJ89" s="138"/>
      <c r="DK89" s="138"/>
      <c r="DL89" s="138"/>
      <c r="DM89" s="138"/>
      <c r="DN89" s="138"/>
      <c r="DO89" s="138"/>
      <c r="DP89" s="138"/>
      <c r="DQ89" s="138"/>
      <c r="DR89" s="138"/>
      <c r="DS89" s="138"/>
      <c r="DT89" s="138"/>
      <c r="DU89" s="138"/>
      <c r="DV89" s="138"/>
      <c r="DW89" s="138"/>
      <c r="DX89" s="138"/>
      <c r="DY89" s="138"/>
      <c r="DZ89" s="138"/>
      <c r="EA89" s="138"/>
      <c r="EB89" s="138"/>
      <c r="EC89" s="138"/>
      <c r="ED89" s="138"/>
      <c r="EE89" s="138"/>
      <c r="EF89" s="138"/>
      <c r="EG89" s="138"/>
      <c r="EH89" s="138"/>
      <c r="EI89" s="138"/>
      <c r="EJ89" s="138"/>
      <c r="EK89" s="138"/>
      <c r="EL89" s="138"/>
      <c r="EM89" s="138"/>
      <c r="EN89" s="138"/>
      <c r="EO89" s="138"/>
      <c r="EP89" s="138"/>
      <c r="EQ89" s="138"/>
      <c r="ER89" s="138"/>
      <c r="ES89" s="138"/>
      <c r="ET89" s="138"/>
      <c r="EU89" s="138"/>
      <c r="EV89" s="138"/>
      <c r="EW89" s="138"/>
      <c r="EX89" s="138"/>
      <c r="EY89" s="138"/>
      <c r="EZ89" s="138"/>
      <c r="FA89" s="138"/>
      <c r="FB89" s="138"/>
      <c r="FC89" s="138"/>
      <c r="FD89" s="138"/>
      <c r="FE89" s="138"/>
      <c r="FF89" s="138"/>
      <c r="FG89" s="138"/>
      <c r="FH89" s="138"/>
      <c r="FI89" s="138"/>
      <c r="FJ89" s="138"/>
      <c r="FK89" s="138"/>
      <c r="FL89" s="138"/>
      <c r="FM89" s="138"/>
      <c r="FN89" s="138"/>
      <c r="FO89" s="138"/>
      <c r="FP89" s="138"/>
      <c r="FQ89" s="138"/>
      <c r="FR89" s="138"/>
      <c r="FS89" s="138"/>
      <c r="FT89" s="138"/>
      <c r="FU89" s="138"/>
      <c r="FV89" s="138"/>
      <c r="FW89" s="138"/>
      <c r="FX89" s="138"/>
      <c r="FY89" s="138"/>
      <c r="FZ89" s="138"/>
      <c r="GA89" s="138"/>
      <c r="GB89" s="138"/>
    </row>
    <row r="90" spans="1:184" x14ac:dyDescent="0.2">
      <c r="A90" s="130">
        <f t="shared" si="1"/>
        <v>6071</v>
      </c>
      <c r="B90" s="140" t="s">
        <v>3234</v>
      </c>
      <c r="C90" s="146">
        <v>282</v>
      </c>
      <c r="D90" s="147">
        <v>42.299999237060547</v>
      </c>
      <c r="E90" s="148">
        <v>0.57999999999999996</v>
      </c>
      <c r="F90" s="146">
        <v>218</v>
      </c>
      <c r="G90" s="146">
        <v>64</v>
      </c>
      <c r="H90" s="149" t="s">
        <v>3527</v>
      </c>
      <c r="I90" s="149" t="s">
        <v>3528</v>
      </c>
      <c r="J90" s="147">
        <v>6.9000000953674316</v>
      </c>
      <c r="K90" s="148">
        <v>0.56999999999999995</v>
      </c>
      <c r="L90" s="146">
        <v>214</v>
      </c>
      <c r="M90" s="146">
        <v>68</v>
      </c>
      <c r="N90" s="149" t="s">
        <v>4419</v>
      </c>
      <c r="O90" s="149" t="s">
        <v>4420</v>
      </c>
      <c r="P90" s="147">
        <v>13.399999618530273</v>
      </c>
      <c r="Q90" s="148">
        <v>0.61</v>
      </c>
      <c r="R90" s="146">
        <v>198</v>
      </c>
      <c r="S90" s="146">
        <v>84</v>
      </c>
      <c r="T90" s="149" t="s">
        <v>2852</v>
      </c>
      <c r="U90" s="149" t="s">
        <v>2853</v>
      </c>
      <c r="V90" s="147">
        <v>11.899999618530273</v>
      </c>
      <c r="W90" s="148">
        <v>0.59</v>
      </c>
      <c r="X90" s="146">
        <v>186</v>
      </c>
      <c r="Y90" s="146">
        <v>96</v>
      </c>
      <c r="Z90" s="149" t="s">
        <v>4421</v>
      </c>
      <c r="AA90" s="149" t="s">
        <v>4422</v>
      </c>
      <c r="AB90" s="147">
        <v>10.100000381469727</v>
      </c>
      <c r="AC90" s="148">
        <v>0.53</v>
      </c>
      <c r="AD90" s="146">
        <v>239</v>
      </c>
      <c r="AE90" s="146">
        <v>43</v>
      </c>
      <c r="AF90" s="149" t="s">
        <v>2452</v>
      </c>
      <c r="AG90" s="149" t="s">
        <v>2453</v>
      </c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38"/>
      <c r="AV90" s="138"/>
      <c r="AW90" s="138"/>
      <c r="AX90" s="138"/>
      <c r="AY90" s="138"/>
      <c r="AZ90" s="138"/>
      <c r="BA90" s="138"/>
      <c r="BB90" s="138"/>
      <c r="BC90" s="138"/>
      <c r="BD90" s="138"/>
      <c r="BE90" s="138"/>
      <c r="BF90" s="138"/>
      <c r="BG90" s="138"/>
      <c r="BH90" s="138"/>
      <c r="BI90" s="138"/>
      <c r="BJ90" s="138"/>
      <c r="BK90" s="138"/>
      <c r="BL90" s="138"/>
      <c r="BM90" s="138"/>
      <c r="BN90" s="138"/>
      <c r="BO90" s="138"/>
      <c r="BP90" s="138"/>
      <c r="BQ90" s="138"/>
      <c r="BR90" s="138"/>
      <c r="BS90" s="138"/>
      <c r="BT90" s="138"/>
      <c r="BU90" s="138"/>
      <c r="BV90" s="138"/>
      <c r="BW90" s="138"/>
      <c r="BX90" s="138"/>
      <c r="BY90" s="138"/>
      <c r="BZ90" s="138"/>
      <c r="CA90" s="138"/>
      <c r="CB90" s="138"/>
      <c r="CC90" s="138"/>
      <c r="CD90" s="138"/>
      <c r="CE90" s="138"/>
      <c r="CF90" s="138"/>
      <c r="CG90" s="138"/>
      <c r="CH90" s="138"/>
      <c r="CI90" s="138"/>
      <c r="CJ90" s="138"/>
      <c r="CK90" s="138"/>
      <c r="CL90" s="138"/>
      <c r="CM90" s="138"/>
      <c r="CN90" s="138"/>
      <c r="CO90" s="138"/>
      <c r="CP90" s="138"/>
      <c r="CQ90" s="138"/>
      <c r="CR90" s="138"/>
      <c r="CS90" s="138"/>
      <c r="CT90" s="138"/>
      <c r="CU90" s="138"/>
      <c r="CV90" s="138"/>
      <c r="CW90" s="138"/>
      <c r="CX90" s="138"/>
      <c r="CY90" s="138"/>
      <c r="CZ90" s="138"/>
      <c r="DA90" s="138"/>
      <c r="DB90" s="138"/>
      <c r="DC90" s="138"/>
      <c r="DD90" s="138"/>
      <c r="DE90" s="138"/>
      <c r="DF90" s="138"/>
      <c r="DG90" s="138"/>
      <c r="DH90" s="138"/>
      <c r="DI90" s="138"/>
      <c r="DJ90" s="138"/>
      <c r="DK90" s="138"/>
      <c r="DL90" s="138"/>
      <c r="DM90" s="138"/>
      <c r="DN90" s="138"/>
      <c r="DO90" s="138"/>
      <c r="DP90" s="138"/>
      <c r="DQ90" s="138"/>
      <c r="DR90" s="138"/>
      <c r="DS90" s="138"/>
      <c r="DT90" s="138"/>
      <c r="DU90" s="138"/>
      <c r="DV90" s="138"/>
      <c r="DW90" s="138"/>
      <c r="DX90" s="138"/>
      <c r="DY90" s="138"/>
      <c r="DZ90" s="138"/>
      <c r="EA90" s="138"/>
      <c r="EB90" s="138"/>
      <c r="EC90" s="138"/>
      <c r="ED90" s="138"/>
      <c r="EE90" s="138"/>
      <c r="EF90" s="138"/>
      <c r="EG90" s="138"/>
      <c r="EH90" s="138"/>
      <c r="EI90" s="138"/>
      <c r="EJ90" s="138"/>
      <c r="EK90" s="138"/>
      <c r="EL90" s="138"/>
      <c r="EM90" s="138"/>
      <c r="EN90" s="138"/>
      <c r="EO90" s="138"/>
      <c r="EP90" s="138"/>
      <c r="EQ90" s="138"/>
      <c r="ER90" s="138"/>
      <c r="ES90" s="138"/>
      <c r="ET90" s="138"/>
      <c r="EU90" s="138"/>
      <c r="EV90" s="138"/>
      <c r="EW90" s="138"/>
      <c r="EX90" s="138"/>
      <c r="EY90" s="138"/>
      <c r="EZ90" s="138"/>
      <c r="FA90" s="138"/>
      <c r="FB90" s="138"/>
      <c r="FC90" s="138"/>
      <c r="FD90" s="138"/>
      <c r="FE90" s="138"/>
      <c r="FF90" s="138"/>
      <c r="FG90" s="138"/>
      <c r="FH90" s="138"/>
      <c r="FI90" s="138"/>
      <c r="FJ90" s="138"/>
      <c r="FK90" s="138"/>
      <c r="FL90" s="138"/>
      <c r="FM90" s="138"/>
      <c r="FN90" s="138"/>
      <c r="FO90" s="138"/>
      <c r="FP90" s="138"/>
      <c r="FQ90" s="138"/>
      <c r="FR90" s="138"/>
      <c r="FS90" s="138"/>
      <c r="FT90" s="138"/>
      <c r="FU90" s="138"/>
      <c r="FV90" s="138"/>
      <c r="FW90" s="138"/>
      <c r="FX90" s="138"/>
      <c r="FY90" s="138"/>
      <c r="FZ90" s="138"/>
      <c r="GA90" s="138"/>
      <c r="GB90" s="138"/>
    </row>
    <row r="91" spans="1:184" x14ac:dyDescent="0.2">
      <c r="A91" s="130">
        <f t="shared" si="1"/>
        <v>6081</v>
      </c>
      <c r="B91" s="150" t="s">
        <v>3241</v>
      </c>
      <c r="C91" s="151">
        <v>264</v>
      </c>
      <c r="D91" s="152">
        <v>26.799999237060547</v>
      </c>
      <c r="E91" s="153">
        <v>0.37</v>
      </c>
      <c r="F91" s="151">
        <v>258</v>
      </c>
      <c r="G91" s="151">
        <v>6</v>
      </c>
      <c r="H91" s="154" t="s">
        <v>1741</v>
      </c>
      <c r="I91" s="154" t="s">
        <v>1742</v>
      </c>
      <c r="J91" s="152">
        <v>4.0999999046325684</v>
      </c>
      <c r="K91" s="153">
        <v>0.34</v>
      </c>
      <c r="L91" s="151">
        <v>255</v>
      </c>
      <c r="M91" s="151">
        <v>9</v>
      </c>
      <c r="N91" s="154" t="s">
        <v>1674</v>
      </c>
      <c r="O91" s="154" t="s">
        <v>1675</v>
      </c>
      <c r="P91" s="152">
        <v>8.3999996185302734</v>
      </c>
      <c r="Q91" s="153">
        <v>0.38</v>
      </c>
      <c r="R91" s="151">
        <v>252</v>
      </c>
      <c r="S91" s="151">
        <v>12</v>
      </c>
      <c r="T91" s="154" t="s">
        <v>1669</v>
      </c>
      <c r="U91" s="154" t="s">
        <v>1670</v>
      </c>
      <c r="V91" s="152">
        <v>7.5</v>
      </c>
      <c r="W91" s="153">
        <v>0.37</v>
      </c>
      <c r="X91" s="151">
        <v>248</v>
      </c>
      <c r="Y91" s="151">
        <v>16</v>
      </c>
      <c r="Z91" s="154" t="s">
        <v>2777</v>
      </c>
      <c r="AA91" s="154" t="s">
        <v>2778</v>
      </c>
      <c r="AB91" s="152">
        <v>6.9000000953674316</v>
      </c>
      <c r="AC91" s="153">
        <v>0.36</v>
      </c>
      <c r="AD91" s="151">
        <v>260</v>
      </c>
      <c r="AE91" s="151">
        <v>4</v>
      </c>
      <c r="AF91" s="154" t="s">
        <v>4423</v>
      </c>
      <c r="AG91" s="154" t="s">
        <v>4424</v>
      </c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  <c r="BT91" s="138"/>
      <c r="BU91" s="138"/>
      <c r="BV91" s="138"/>
      <c r="BW91" s="138"/>
      <c r="BX91" s="138"/>
      <c r="BY91" s="138"/>
      <c r="BZ91" s="138"/>
      <c r="CA91" s="138"/>
      <c r="CB91" s="138"/>
      <c r="CC91" s="138"/>
      <c r="CD91" s="138"/>
      <c r="CE91" s="138"/>
      <c r="CF91" s="138"/>
      <c r="CG91" s="138"/>
      <c r="CH91" s="138"/>
      <c r="CI91" s="138"/>
      <c r="CJ91" s="138"/>
      <c r="CK91" s="138"/>
      <c r="CL91" s="138"/>
      <c r="CM91" s="138"/>
      <c r="CN91" s="138"/>
      <c r="CO91" s="138"/>
      <c r="CP91" s="138"/>
      <c r="CQ91" s="138"/>
      <c r="CR91" s="138"/>
      <c r="CS91" s="138"/>
      <c r="CT91" s="138"/>
      <c r="CU91" s="138"/>
      <c r="CV91" s="138"/>
      <c r="CW91" s="138"/>
      <c r="CX91" s="138"/>
      <c r="CY91" s="138"/>
      <c r="CZ91" s="138"/>
      <c r="DA91" s="138"/>
      <c r="DB91" s="138"/>
      <c r="DC91" s="138"/>
      <c r="DD91" s="138"/>
      <c r="DE91" s="138"/>
      <c r="DF91" s="138"/>
      <c r="DG91" s="138"/>
      <c r="DH91" s="138"/>
      <c r="DI91" s="138"/>
      <c r="DJ91" s="138"/>
      <c r="DK91" s="138"/>
      <c r="DL91" s="138"/>
      <c r="DM91" s="138"/>
      <c r="DN91" s="138"/>
      <c r="DO91" s="138"/>
      <c r="DP91" s="138"/>
      <c r="DQ91" s="138"/>
      <c r="DR91" s="138"/>
      <c r="DS91" s="138"/>
      <c r="DT91" s="138"/>
      <c r="DU91" s="138"/>
      <c r="DV91" s="138"/>
      <c r="DW91" s="138"/>
      <c r="DX91" s="138"/>
      <c r="DY91" s="138"/>
      <c r="DZ91" s="138"/>
      <c r="EA91" s="138"/>
      <c r="EB91" s="138"/>
      <c r="EC91" s="138"/>
      <c r="ED91" s="138"/>
      <c r="EE91" s="138"/>
      <c r="EF91" s="138"/>
      <c r="EG91" s="138"/>
      <c r="EH91" s="138"/>
      <c r="EI91" s="138"/>
      <c r="EJ91" s="138"/>
      <c r="EK91" s="138"/>
      <c r="EL91" s="138"/>
      <c r="EM91" s="138"/>
      <c r="EN91" s="138"/>
      <c r="EO91" s="138"/>
      <c r="EP91" s="138"/>
      <c r="EQ91" s="138"/>
      <c r="ER91" s="138"/>
      <c r="ES91" s="138"/>
      <c r="ET91" s="138"/>
      <c r="EU91" s="138"/>
      <c r="EV91" s="138"/>
      <c r="EW91" s="138"/>
      <c r="EX91" s="138"/>
      <c r="EY91" s="138"/>
      <c r="EZ91" s="138"/>
      <c r="FA91" s="138"/>
      <c r="FB91" s="138"/>
      <c r="FC91" s="138"/>
      <c r="FD91" s="138"/>
      <c r="FE91" s="138"/>
      <c r="FF91" s="138"/>
      <c r="FG91" s="138"/>
      <c r="FH91" s="138"/>
      <c r="FI91" s="138"/>
      <c r="FJ91" s="138"/>
      <c r="FK91" s="138"/>
      <c r="FL91" s="138"/>
      <c r="FM91" s="138"/>
      <c r="FN91" s="138"/>
      <c r="FO91" s="138"/>
      <c r="FP91" s="138"/>
      <c r="FQ91" s="138"/>
      <c r="FR91" s="138"/>
      <c r="FS91" s="138"/>
      <c r="FT91" s="138"/>
      <c r="FU91" s="138"/>
      <c r="FV91" s="138"/>
      <c r="FW91" s="138"/>
      <c r="FX91" s="138"/>
      <c r="FY91" s="138"/>
      <c r="FZ91" s="138"/>
      <c r="GA91" s="138"/>
      <c r="GB91" s="138"/>
    </row>
    <row r="92" spans="1:184" x14ac:dyDescent="0.2">
      <c r="A92" s="130">
        <f t="shared" si="1"/>
        <v>6082</v>
      </c>
      <c r="B92" s="140" t="s">
        <v>4425</v>
      </c>
      <c r="C92" s="146">
        <v>4</v>
      </c>
      <c r="D92" s="147">
        <v>24.5</v>
      </c>
      <c r="E92" s="148">
        <v>0.34</v>
      </c>
      <c r="F92" s="146">
        <v>4</v>
      </c>
      <c r="H92" s="149" t="s">
        <v>1545</v>
      </c>
      <c r="J92" s="147">
        <v>4</v>
      </c>
      <c r="K92" s="148">
        <v>0.33</v>
      </c>
      <c r="L92" s="146">
        <v>4</v>
      </c>
      <c r="N92" s="149" t="s">
        <v>1545</v>
      </c>
      <c r="P92" s="147">
        <v>8.3000001907348633</v>
      </c>
      <c r="Q92" s="148">
        <v>0.38</v>
      </c>
      <c r="R92" s="146">
        <v>4</v>
      </c>
      <c r="T92" s="149" t="s">
        <v>1545</v>
      </c>
      <c r="V92" s="147">
        <v>7.8000001907348633</v>
      </c>
      <c r="W92" s="148">
        <v>0.39</v>
      </c>
      <c r="X92" s="146">
        <v>4</v>
      </c>
      <c r="Z92" s="149" t="s">
        <v>1545</v>
      </c>
      <c r="AB92" s="147">
        <v>4.5</v>
      </c>
      <c r="AC92" s="148">
        <v>0.23</v>
      </c>
      <c r="AD92" s="146">
        <v>4</v>
      </c>
      <c r="AF92" s="149" t="s">
        <v>1545</v>
      </c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  <c r="BT92" s="138"/>
      <c r="BU92" s="138"/>
      <c r="BV92" s="138"/>
      <c r="BW92" s="138"/>
      <c r="BX92" s="138"/>
      <c r="BY92" s="138"/>
      <c r="BZ92" s="138"/>
      <c r="CA92" s="138"/>
      <c r="CB92" s="138"/>
      <c r="CC92" s="138"/>
      <c r="CD92" s="138"/>
      <c r="CE92" s="138"/>
      <c r="CF92" s="138"/>
      <c r="CG92" s="138"/>
      <c r="CH92" s="138"/>
      <c r="CI92" s="138"/>
      <c r="CJ92" s="138"/>
      <c r="CK92" s="138"/>
      <c r="CL92" s="138"/>
      <c r="CM92" s="138"/>
      <c r="CN92" s="138"/>
      <c r="CO92" s="138"/>
      <c r="CP92" s="138"/>
      <c r="CQ92" s="138"/>
      <c r="CR92" s="138"/>
      <c r="CS92" s="138"/>
      <c r="CT92" s="138"/>
      <c r="CU92" s="138"/>
      <c r="CV92" s="138"/>
      <c r="CW92" s="138"/>
      <c r="CX92" s="138"/>
      <c r="CY92" s="138"/>
      <c r="CZ92" s="138"/>
      <c r="DA92" s="138"/>
      <c r="DB92" s="138"/>
      <c r="DC92" s="138"/>
      <c r="DD92" s="138"/>
      <c r="DE92" s="138"/>
      <c r="DF92" s="138"/>
      <c r="DG92" s="138"/>
      <c r="DH92" s="138"/>
      <c r="DI92" s="138"/>
      <c r="DJ92" s="138"/>
      <c r="DK92" s="138"/>
      <c r="DL92" s="138"/>
      <c r="DM92" s="138"/>
      <c r="DN92" s="138"/>
      <c r="DO92" s="138"/>
      <c r="DP92" s="138"/>
      <c r="DQ92" s="138"/>
      <c r="DR92" s="138"/>
      <c r="DS92" s="138"/>
      <c r="DT92" s="138"/>
      <c r="DU92" s="138"/>
      <c r="DV92" s="138"/>
      <c r="DW92" s="138"/>
      <c r="DX92" s="138"/>
      <c r="DY92" s="138"/>
      <c r="DZ92" s="138"/>
      <c r="EA92" s="138"/>
      <c r="EB92" s="138"/>
      <c r="EC92" s="138"/>
      <c r="ED92" s="138"/>
      <c r="EE92" s="138"/>
      <c r="EF92" s="138"/>
      <c r="EG92" s="138"/>
      <c r="EH92" s="138"/>
      <c r="EI92" s="138"/>
      <c r="EJ92" s="138"/>
      <c r="EK92" s="138"/>
      <c r="EL92" s="138"/>
      <c r="EM92" s="138"/>
      <c r="EN92" s="138"/>
      <c r="EO92" s="138"/>
      <c r="EP92" s="138"/>
      <c r="EQ92" s="138"/>
      <c r="ER92" s="138"/>
      <c r="ES92" s="138"/>
      <c r="ET92" s="138"/>
      <c r="EU92" s="138"/>
      <c r="EV92" s="138"/>
      <c r="EW92" s="138"/>
      <c r="EX92" s="138"/>
      <c r="EY92" s="138"/>
      <c r="EZ92" s="138"/>
      <c r="FA92" s="138"/>
      <c r="FB92" s="138"/>
      <c r="FC92" s="138"/>
      <c r="FD92" s="138"/>
      <c r="FE92" s="138"/>
      <c r="FF92" s="138"/>
      <c r="FG92" s="138"/>
      <c r="FH92" s="138"/>
      <c r="FI92" s="138"/>
      <c r="FJ92" s="138"/>
      <c r="FK92" s="138"/>
      <c r="FL92" s="138"/>
      <c r="FM92" s="138"/>
      <c r="FN92" s="138"/>
      <c r="FO92" s="138"/>
      <c r="FP92" s="138"/>
      <c r="FQ92" s="138"/>
      <c r="FR92" s="138"/>
      <c r="FS92" s="138"/>
      <c r="FT92" s="138"/>
      <c r="FU92" s="138"/>
      <c r="FV92" s="138"/>
      <c r="FW92" s="138"/>
      <c r="FX92" s="138"/>
      <c r="FY92" s="138"/>
      <c r="FZ92" s="138"/>
      <c r="GA92" s="138"/>
      <c r="GB92" s="138"/>
    </row>
    <row r="93" spans="1:184" x14ac:dyDescent="0.2">
      <c r="A93" s="130">
        <f t="shared" si="1"/>
        <v>6091</v>
      </c>
      <c r="B93" s="150" t="s">
        <v>3244</v>
      </c>
      <c r="C93" s="151">
        <v>340</v>
      </c>
      <c r="D93" s="152">
        <v>23.299999237060547</v>
      </c>
      <c r="E93" s="153">
        <v>0.32</v>
      </c>
      <c r="F93" s="151">
        <v>339</v>
      </c>
      <c r="G93" s="151">
        <v>1</v>
      </c>
      <c r="H93" s="154" t="s">
        <v>4426</v>
      </c>
      <c r="I93" s="154" t="s">
        <v>4427</v>
      </c>
      <c r="J93" s="152">
        <v>3.7000000476837158</v>
      </c>
      <c r="K93" s="153">
        <v>0.31</v>
      </c>
      <c r="L93" s="151">
        <v>337</v>
      </c>
      <c r="M93" s="151">
        <v>3</v>
      </c>
      <c r="N93" s="154" t="s">
        <v>2547</v>
      </c>
      <c r="O93" s="154" t="s">
        <v>2548</v>
      </c>
      <c r="P93" s="152">
        <v>7.5</v>
      </c>
      <c r="Q93" s="153">
        <v>0.34</v>
      </c>
      <c r="R93" s="151">
        <v>335</v>
      </c>
      <c r="S93" s="151">
        <v>5</v>
      </c>
      <c r="T93" s="154" t="s">
        <v>2092</v>
      </c>
      <c r="U93" s="154" t="s">
        <v>2093</v>
      </c>
      <c r="V93" s="152">
        <v>5.9000000953674316</v>
      </c>
      <c r="W93" s="153">
        <v>0.28999999999999998</v>
      </c>
      <c r="X93" s="151">
        <v>335</v>
      </c>
      <c r="Y93" s="151">
        <v>5</v>
      </c>
      <c r="Z93" s="154" t="s">
        <v>2092</v>
      </c>
      <c r="AA93" s="154" t="s">
        <v>2093</v>
      </c>
      <c r="AB93" s="152">
        <v>6.1999998092651367</v>
      </c>
      <c r="AC93" s="153">
        <v>0.33</v>
      </c>
      <c r="AD93" s="151">
        <v>338</v>
      </c>
      <c r="AE93" s="151">
        <v>2</v>
      </c>
      <c r="AF93" s="154" t="s">
        <v>3384</v>
      </c>
      <c r="AG93" s="154" t="s">
        <v>3385</v>
      </c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  <c r="BV93" s="138"/>
      <c r="BW93" s="138"/>
      <c r="BX93" s="138"/>
      <c r="BY93" s="138"/>
      <c r="BZ93" s="138"/>
      <c r="CA93" s="138"/>
      <c r="CB93" s="138"/>
      <c r="CC93" s="138"/>
      <c r="CD93" s="138"/>
      <c r="CE93" s="138"/>
      <c r="CF93" s="138"/>
      <c r="CG93" s="138"/>
      <c r="CH93" s="138"/>
      <c r="CI93" s="138"/>
      <c r="CJ93" s="138"/>
      <c r="CK93" s="138"/>
      <c r="CL93" s="138"/>
      <c r="CM93" s="138"/>
      <c r="CN93" s="138"/>
      <c r="CO93" s="138"/>
      <c r="CP93" s="138"/>
      <c r="CQ93" s="138"/>
      <c r="CR93" s="138"/>
      <c r="CS93" s="138"/>
      <c r="CT93" s="138"/>
      <c r="CU93" s="138"/>
      <c r="CV93" s="138"/>
      <c r="CW93" s="138"/>
      <c r="CX93" s="138"/>
      <c r="CY93" s="138"/>
      <c r="CZ93" s="138"/>
      <c r="DA93" s="138"/>
      <c r="DB93" s="138"/>
      <c r="DC93" s="138"/>
      <c r="DD93" s="138"/>
      <c r="DE93" s="138"/>
      <c r="DF93" s="138"/>
      <c r="DG93" s="138"/>
      <c r="DH93" s="138"/>
      <c r="DI93" s="138"/>
      <c r="DJ93" s="138"/>
      <c r="DK93" s="138"/>
      <c r="DL93" s="138"/>
      <c r="DM93" s="138"/>
      <c r="DN93" s="138"/>
      <c r="DO93" s="138"/>
      <c r="DP93" s="138"/>
      <c r="DQ93" s="138"/>
      <c r="DR93" s="138"/>
      <c r="DS93" s="138"/>
      <c r="DT93" s="138"/>
      <c r="DU93" s="138"/>
      <c r="DV93" s="138"/>
      <c r="DW93" s="138"/>
      <c r="DX93" s="138"/>
      <c r="DY93" s="138"/>
      <c r="DZ93" s="138"/>
      <c r="EA93" s="138"/>
      <c r="EB93" s="138"/>
      <c r="EC93" s="138"/>
      <c r="ED93" s="138"/>
      <c r="EE93" s="138"/>
      <c r="EF93" s="138"/>
      <c r="EG93" s="138"/>
      <c r="EH93" s="138"/>
      <c r="EI93" s="138"/>
      <c r="EJ93" s="138"/>
      <c r="EK93" s="138"/>
      <c r="EL93" s="138"/>
      <c r="EM93" s="138"/>
      <c r="EN93" s="138"/>
      <c r="EO93" s="138"/>
      <c r="EP93" s="138"/>
      <c r="EQ93" s="138"/>
      <c r="ER93" s="138"/>
      <c r="ES93" s="138"/>
      <c r="ET93" s="138"/>
      <c r="EU93" s="138"/>
      <c r="EV93" s="138"/>
      <c r="EW93" s="138"/>
      <c r="EX93" s="138"/>
      <c r="EY93" s="138"/>
      <c r="EZ93" s="138"/>
      <c r="FA93" s="138"/>
      <c r="FB93" s="138"/>
      <c r="FC93" s="138"/>
      <c r="FD93" s="138"/>
      <c r="FE93" s="138"/>
      <c r="FF93" s="138"/>
      <c r="FG93" s="138"/>
      <c r="FH93" s="138"/>
      <c r="FI93" s="138"/>
      <c r="FJ93" s="138"/>
      <c r="FK93" s="138"/>
      <c r="FL93" s="138"/>
      <c r="FM93" s="138"/>
      <c r="FN93" s="138"/>
      <c r="FO93" s="138"/>
      <c r="FP93" s="138"/>
      <c r="FQ93" s="138"/>
      <c r="FR93" s="138"/>
      <c r="FS93" s="138"/>
      <c r="FT93" s="138"/>
      <c r="FU93" s="138"/>
      <c r="FV93" s="138"/>
      <c r="FW93" s="138"/>
      <c r="FX93" s="138"/>
      <c r="FY93" s="138"/>
      <c r="FZ93" s="138"/>
      <c r="GA93" s="138"/>
      <c r="GB93" s="138"/>
    </row>
    <row r="94" spans="1:184" x14ac:dyDescent="0.2">
      <c r="A94" s="130">
        <f t="shared" si="1"/>
        <v>6111</v>
      </c>
      <c r="B94" s="140" t="s">
        <v>3249</v>
      </c>
      <c r="C94" s="146">
        <v>241</v>
      </c>
      <c r="D94" s="147">
        <v>26.399999618530273</v>
      </c>
      <c r="E94" s="148">
        <v>0.36</v>
      </c>
      <c r="F94" s="146">
        <v>237</v>
      </c>
      <c r="G94" s="146">
        <v>4</v>
      </c>
      <c r="H94" s="149" t="s">
        <v>4394</v>
      </c>
      <c r="I94" s="149" t="s">
        <v>4395</v>
      </c>
      <c r="J94" s="147">
        <v>4.1999998092651367</v>
      </c>
      <c r="K94" s="148">
        <v>0.35</v>
      </c>
      <c r="L94" s="146">
        <v>231</v>
      </c>
      <c r="M94" s="146">
        <v>10</v>
      </c>
      <c r="N94" s="149" t="s">
        <v>3434</v>
      </c>
      <c r="O94" s="149" t="s">
        <v>3435</v>
      </c>
      <c r="P94" s="147">
        <v>8.1999998092651367</v>
      </c>
      <c r="Q94" s="148">
        <v>0.37</v>
      </c>
      <c r="R94" s="146">
        <v>231</v>
      </c>
      <c r="S94" s="146">
        <v>10</v>
      </c>
      <c r="T94" s="149" t="s">
        <v>3434</v>
      </c>
      <c r="U94" s="149" t="s">
        <v>3435</v>
      </c>
      <c r="V94" s="147">
        <v>7.0999999046325684</v>
      </c>
      <c r="W94" s="148">
        <v>0.36</v>
      </c>
      <c r="X94" s="146">
        <v>233</v>
      </c>
      <c r="Y94" s="146">
        <v>8</v>
      </c>
      <c r="Z94" s="149" t="s">
        <v>4428</v>
      </c>
      <c r="AA94" s="149" t="s">
        <v>4429</v>
      </c>
      <c r="AB94" s="147">
        <v>6.8000001907348633</v>
      </c>
      <c r="AC94" s="148">
        <v>0.36</v>
      </c>
      <c r="AD94" s="146">
        <v>240</v>
      </c>
      <c r="AE94" s="146">
        <v>1</v>
      </c>
      <c r="AF94" s="149" t="s">
        <v>3354</v>
      </c>
      <c r="AG94" s="149" t="s">
        <v>3355</v>
      </c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  <c r="BT94" s="138"/>
      <c r="BU94" s="138"/>
      <c r="BV94" s="138"/>
      <c r="BW94" s="138"/>
      <c r="BX94" s="138"/>
      <c r="BY94" s="138"/>
      <c r="BZ94" s="138"/>
      <c r="CA94" s="138"/>
      <c r="CB94" s="138"/>
      <c r="CC94" s="138"/>
      <c r="CD94" s="138"/>
      <c r="CE94" s="138"/>
      <c r="CF94" s="138"/>
      <c r="CG94" s="138"/>
      <c r="CH94" s="138"/>
      <c r="CI94" s="138"/>
      <c r="CJ94" s="138"/>
      <c r="CK94" s="138"/>
      <c r="CL94" s="138"/>
      <c r="CM94" s="138"/>
      <c r="CN94" s="138"/>
      <c r="CO94" s="138"/>
      <c r="CP94" s="138"/>
      <c r="CQ94" s="138"/>
      <c r="CR94" s="138"/>
      <c r="CS94" s="138"/>
      <c r="CT94" s="138"/>
      <c r="CU94" s="138"/>
      <c r="CV94" s="138"/>
      <c r="CW94" s="138"/>
      <c r="CX94" s="138"/>
      <c r="CY94" s="138"/>
      <c r="CZ94" s="138"/>
      <c r="DA94" s="138"/>
      <c r="DB94" s="138"/>
      <c r="DC94" s="138"/>
      <c r="DD94" s="138"/>
      <c r="DE94" s="138"/>
      <c r="DF94" s="138"/>
      <c r="DG94" s="138"/>
      <c r="DH94" s="138"/>
      <c r="DI94" s="138"/>
      <c r="DJ94" s="138"/>
      <c r="DK94" s="138"/>
      <c r="DL94" s="138"/>
      <c r="DM94" s="138"/>
      <c r="DN94" s="138"/>
      <c r="DO94" s="138"/>
      <c r="DP94" s="138"/>
      <c r="DQ94" s="138"/>
      <c r="DR94" s="138"/>
      <c r="DS94" s="138"/>
      <c r="DT94" s="138"/>
      <c r="DU94" s="138"/>
      <c r="DV94" s="138"/>
      <c r="DW94" s="138"/>
      <c r="DX94" s="138"/>
      <c r="DY94" s="138"/>
      <c r="DZ94" s="138"/>
      <c r="EA94" s="138"/>
      <c r="EB94" s="138"/>
      <c r="EC94" s="138"/>
      <c r="ED94" s="138"/>
      <c r="EE94" s="138"/>
      <c r="EF94" s="138"/>
      <c r="EG94" s="138"/>
      <c r="EH94" s="138"/>
      <c r="EI94" s="138"/>
      <c r="EJ94" s="138"/>
      <c r="EK94" s="138"/>
      <c r="EL94" s="138"/>
      <c r="EM94" s="138"/>
      <c r="EN94" s="138"/>
      <c r="EO94" s="138"/>
      <c r="EP94" s="138"/>
      <c r="EQ94" s="138"/>
      <c r="ER94" s="138"/>
      <c r="ES94" s="138"/>
      <c r="ET94" s="138"/>
      <c r="EU94" s="138"/>
      <c r="EV94" s="138"/>
      <c r="EW94" s="138"/>
      <c r="EX94" s="138"/>
      <c r="EY94" s="138"/>
      <c r="EZ94" s="138"/>
      <c r="FA94" s="138"/>
      <c r="FB94" s="138"/>
      <c r="FC94" s="138"/>
      <c r="FD94" s="138"/>
      <c r="FE94" s="138"/>
      <c r="FF94" s="138"/>
      <c r="FG94" s="138"/>
      <c r="FH94" s="138"/>
      <c r="FI94" s="138"/>
      <c r="FJ94" s="138"/>
      <c r="FK94" s="138"/>
      <c r="FL94" s="138"/>
      <c r="FM94" s="138"/>
      <c r="FN94" s="138"/>
      <c r="FO94" s="138"/>
      <c r="FP94" s="138"/>
      <c r="FQ94" s="138"/>
      <c r="FR94" s="138"/>
      <c r="FS94" s="138"/>
      <c r="FT94" s="138"/>
      <c r="FU94" s="138"/>
      <c r="FV94" s="138"/>
      <c r="FW94" s="138"/>
      <c r="FX94" s="138"/>
      <c r="FY94" s="138"/>
      <c r="FZ94" s="138"/>
      <c r="GA94" s="138"/>
      <c r="GB94" s="138"/>
    </row>
    <row r="95" spans="1:184" x14ac:dyDescent="0.2">
      <c r="A95" s="130">
        <f t="shared" si="1"/>
        <v>6121</v>
      </c>
      <c r="B95" s="150" t="s">
        <v>3258</v>
      </c>
      <c r="C95" s="151">
        <v>257</v>
      </c>
      <c r="D95" s="152">
        <v>29.799999237060547</v>
      </c>
      <c r="E95" s="153">
        <v>0.41</v>
      </c>
      <c r="F95" s="151">
        <v>237</v>
      </c>
      <c r="G95" s="151">
        <v>20</v>
      </c>
      <c r="H95" s="154" t="s">
        <v>2071</v>
      </c>
      <c r="I95" s="154" t="s">
        <v>2072</v>
      </c>
      <c r="J95" s="152">
        <v>4.6999998092651367</v>
      </c>
      <c r="K95" s="153">
        <v>0.39</v>
      </c>
      <c r="L95" s="151">
        <v>234</v>
      </c>
      <c r="M95" s="151">
        <v>23</v>
      </c>
      <c r="N95" s="154" t="s">
        <v>4430</v>
      </c>
      <c r="O95" s="154" t="s">
        <v>4431</v>
      </c>
      <c r="P95" s="152">
        <v>9.6000003814697266</v>
      </c>
      <c r="Q95" s="153">
        <v>0.44</v>
      </c>
      <c r="R95" s="151">
        <v>221</v>
      </c>
      <c r="S95" s="151">
        <v>36</v>
      </c>
      <c r="T95" s="154" t="s">
        <v>4432</v>
      </c>
      <c r="U95" s="154" t="s">
        <v>4433</v>
      </c>
      <c r="V95" s="152">
        <v>7.9000000953674316</v>
      </c>
      <c r="W95" s="153">
        <v>0.39</v>
      </c>
      <c r="X95" s="151">
        <v>226</v>
      </c>
      <c r="Y95" s="151">
        <v>31</v>
      </c>
      <c r="Z95" s="154" t="s">
        <v>4434</v>
      </c>
      <c r="AA95" s="154" t="s">
        <v>4435</v>
      </c>
      <c r="AB95" s="152">
        <v>7.5999999046325684</v>
      </c>
      <c r="AC95" s="153">
        <v>0.4</v>
      </c>
      <c r="AD95" s="151">
        <v>241</v>
      </c>
      <c r="AE95" s="151">
        <v>16</v>
      </c>
      <c r="AF95" s="154" t="s">
        <v>4436</v>
      </c>
      <c r="AG95" s="154" t="s">
        <v>4437</v>
      </c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  <c r="BT95" s="138"/>
      <c r="BU95" s="138"/>
      <c r="BV95" s="138"/>
      <c r="BW95" s="138"/>
      <c r="BX95" s="138"/>
      <c r="BY95" s="138"/>
      <c r="BZ95" s="138"/>
      <c r="CA95" s="138"/>
      <c r="CB95" s="138"/>
      <c r="CC95" s="138"/>
      <c r="CD95" s="138"/>
      <c r="CE95" s="138"/>
      <c r="CF95" s="138"/>
      <c r="CG95" s="138"/>
      <c r="CH95" s="138"/>
      <c r="CI95" s="138"/>
      <c r="CJ95" s="138"/>
      <c r="CK95" s="138"/>
      <c r="CL95" s="138"/>
      <c r="CM95" s="138"/>
      <c r="CN95" s="138"/>
      <c r="CO95" s="138"/>
      <c r="CP95" s="138"/>
      <c r="CQ95" s="138"/>
      <c r="CR95" s="138"/>
      <c r="CS95" s="138"/>
      <c r="CT95" s="138"/>
      <c r="CU95" s="138"/>
      <c r="CV95" s="138"/>
      <c r="CW95" s="138"/>
      <c r="CX95" s="138"/>
      <c r="CY95" s="138"/>
      <c r="CZ95" s="138"/>
      <c r="DA95" s="138"/>
      <c r="DB95" s="138"/>
      <c r="DC95" s="138"/>
      <c r="DD95" s="138"/>
      <c r="DE95" s="138"/>
      <c r="DF95" s="138"/>
      <c r="DG95" s="138"/>
      <c r="DH95" s="138"/>
      <c r="DI95" s="138"/>
      <c r="DJ95" s="138"/>
      <c r="DK95" s="138"/>
      <c r="DL95" s="138"/>
      <c r="DM95" s="138"/>
      <c r="DN95" s="138"/>
      <c r="DO95" s="138"/>
      <c r="DP95" s="138"/>
      <c r="DQ95" s="138"/>
      <c r="DR95" s="138"/>
      <c r="DS95" s="138"/>
      <c r="DT95" s="138"/>
      <c r="DU95" s="138"/>
      <c r="DV95" s="138"/>
      <c r="DW95" s="138"/>
      <c r="DX95" s="138"/>
      <c r="DY95" s="138"/>
      <c r="DZ95" s="138"/>
      <c r="EA95" s="138"/>
      <c r="EB95" s="138"/>
      <c r="EC95" s="138"/>
      <c r="ED95" s="138"/>
      <c r="EE95" s="138"/>
      <c r="EF95" s="138"/>
      <c r="EG95" s="138"/>
      <c r="EH95" s="138"/>
      <c r="EI95" s="138"/>
      <c r="EJ95" s="138"/>
      <c r="EK95" s="138"/>
      <c r="EL95" s="138"/>
      <c r="EM95" s="138"/>
      <c r="EN95" s="138"/>
      <c r="EO95" s="138"/>
      <c r="EP95" s="138"/>
      <c r="EQ95" s="138"/>
      <c r="ER95" s="138"/>
      <c r="ES95" s="138"/>
      <c r="ET95" s="138"/>
      <c r="EU95" s="138"/>
      <c r="EV95" s="138"/>
      <c r="EW95" s="138"/>
      <c r="EX95" s="138"/>
      <c r="EY95" s="138"/>
      <c r="EZ95" s="138"/>
      <c r="FA95" s="138"/>
      <c r="FB95" s="138"/>
      <c r="FC95" s="138"/>
      <c r="FD95" s="138"/>
      <c r="FE95" s="138"/>
      <c r="FF95" s="138"/>
      <c r="FG95" s="138"/>
      <c r="FH95" s="138"/>
      <c r="FI95" s="138"/>
      <c r="FJ95" s="138"/>
      <c r="FK95" s="138"/>
      <c r="FL95" s="138"/>
      <c r="FM95" s="138"/>
      <c r="FN95" s="138"/>
      <c r="FO95" s="138"/>
      <c r="FP95" s="138"/>
      <c r="FQ95" s="138"/>
      <c r="FR95" s="138"/>
      <c r="FS95" s="138"/>
      <c r="FT95" s="138"/>
      <c r="FU95" s="138"/>
      <c r="FV95" s="138"/>
      <c r="FW95" s="138"/>
      <c r="FX95" s="138"/>
      <c r="FY95" s="138"/>
      <c r="FZ95" s="138"/>
      <c r="GA95" s="138"/>
      <c r="GB95" s="138"/>
    </row>
    <row r="96" spans="1:184" x14ac:dyDescent="0.2">
      <c r="A96" s="130">
        <f t="shared" si="1"/>
        <v>6141</v>
      </c>
      <c r="B96" s="140" t="s">
        <v>3259</v>
      </c>
      <c r="C96" s="146">
        <v>109</v>
      </c>
      <c r="D96" s="147">
        <v>23.899999618530273</v>
      </c>
      <c r="E96" s="148">
        <v>0.33</v>
      </c>
      <c r="F96" s="146">
        <v>109</v>
      </c>
      <c r="H96" s="149" t="s">
        <v>1545</v>
      </c>
      <c r="J96" s="147">
        <v>4</v>
      </c>
      <c r="K96" s="148">
        <v>0.33</v>
      </c>
      <c r="L96" s="146">
        <v>109</v>
      </c>
      <c r="N96" s="149" t="s">
        <v>1545</v>
      </c>
      <c r="P96" s="147">
        <v>7.1999998092651367</v>
      </c>
      <c r="Q96" s="148">
        <v>0.33</v>
      </c>
      <c r="R96" s="146">
        <v>108</v>
      </c>
      <c r="S96" s="146">
        <v>1</v>
      </c>
      <c r="T96" s="149" t="s">
        <v>4438</v>
      </c>
      <c r="U96" s="149" t="s">
        <v>4439</v>
      </c>
      <c r="V96" s="147">
        <v>6.5999999046325684</v>
      </c>
      <c r="W96" s="148">
        <v>0.33</v>
      </c>
      <c r="X96" s="146">
        <v>108</v>
      </c>
      <c r="Y96" s="146">
        <v>1</v>
      </c>
      <c r="Z96" s="149" t="s">
        <v>4438</v>
      </c>
      <c r="AA96" s="149" t="s">
        <v>4439</v>
      </c>
      <c r="AB96" s="147">
        <v>6.0999999046325684</v>
      </c>
      <c r="AC96" s="148">
        <v>0.32</v>
      </c>
      <c r="AD96" s="146">
        <v>109</v>
      </c>
      <c r="AF96" s="149" t="s">
        <v>1545</v>
      </c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  <c r="BT96" s="138"/>
      <c r="BU96" s="138"/>
      <c r="BV96" s="138"/>
      <c r="BW96" s="138"/>
      <c r="BX96" s="138"/>
      <c r="BY96" s="138"/>
      <c r="BZ96" s="138"/>
      <c r="CA96" s="138"/>
      <c r="CB96" s="138"/>
      <c r="CC96" s="138"/>
      <c r="CD96" s="138"/>
      <c r="CE96" s="138"/>
      <c r="CF96" s="138"/>
      <c r="CG96" s="138"/>
      <c r="CH96" s="138"/>
      <c r="CI96" s="138"/>
      <c r="CJ96" s="138"/>
      <c r="CK96" s="138"/>
      <c r="CL96" s="138"/>
      <c r="CM96" s="138"/>
      <c r="CN96" s="138"/>
      <c r="CO96" s="138"/>
      <c r="CP96" s="138"/>
      <c r="CQ96" s="138"/>
      <c r="CR96" s="138"/>
      <c r="CS96" s="138"/>
      <c r="CT96" s="138"/>
      <c r="CU96" s="138"/>
      <c r="CV96" s="138"/>
      <c r="CW96" s="138"/>
      <c r="CX96" s="138"/>
      <c r="CY96" s="138"/>
      <c r="CZ96" s="138"/>
      <c r="DA96" s="138"/>
      <c r="DB96" s="138"/>
      <c r="DC96" s="138"/>
      <c r="DD96" s="138"/>
      <c r="DE96" s="138"/>
      <c r="DF96" s="138"/>
      <c r="DG96" s="138"/>
      <c r="DH96" s="138"/>
      <c r="DI96" s="138"/>
      <c r="DJ96" s="138"/>
      <c r="DK96" s="138"/>
      <c r="DL96" s="138"/>
      <c r="DM96" s="138"/>
      <c r="DN96" s="138"/>
      <c r="DO96" s="138"/>
      <c r="DP96" s="138"/>
      <c r="DQ96" s="138"/>
      <c r="DR96" s="138"/>
      <c r="DS96" s="138"/>
      <c r="DT96" s="138"/>
      <c r="DU96" s="138"/>
      <c r="DV96" s="138"/>
      <c r="DW96" s="138"/>
      <c r="DX96" s="138"/>
      <c r="DY96" s="138"/>
      <c r="DZ96" s="138"/>
      <c r="EA96" s="138"/>
      <c r="EB96" s="138"/>
      <c r="EC96" s="138"/>
      <c r="ED96" s="138"/>
      <c r="EE96" s="138"/>
      <c r="EF96" s="138"/>
      <c r="EG96" s="138"/>
      <c r="EH96" s="138"/>
      <c r="EI96" s="138"/>
      <c r="EJ96" s="138"/>
      <c r="EK96" s="138"/>
      <c r="EL96" s="138"/>
      <c r="EM96" s="138"/>
      <c r="EN96" s="138"/>
      <c r="EO96" s="138"/>
      <c r="EP96" s="138"/>
      <c r="EQ96" s="138"/>
      <c r="ER96" s="138"/>
      <c r="ES96" s="138"/>
      <c r="ET96" s="138"/>
      <c r="EU96" s="138"/>
      <c r="EV96" s="138"/>
      <c r="EW96" s="138"/>
      <c r="EX96" s="138"/>
      <c r="EY96" s="138"/>
      <c r="EZ96" s="138"/>
      <c r="FA96" s="138"/>
      <c r="FB96" s="138"/>
      <c r="FC96" s="138"/>
      <c r="FD96" s="138"/>
      <c r="FE96" s="138"/>
      <c r="FF96" s="138"/>
      <c r="FG96" s="138"/>
      <c r="FH96" s="138"/>
      <c r="FI96" s="138"/>
      <c r="FJ96" s="138"/>
      <c r="FK96" s="138"/>
      <c r="FL96" s="138"/>
      <c r="FM96" s="138"/>
      <c r="FN96" s="138"/>
      <c r="FO96" s="138"/>
      <c r="FP96" s="138"/>
      <c r="FQ96" s="138"/>
      <c r="FR96" s="138"/>
      <c r="FS96" s="138"/>
      <c r="FT96" s="138"/>
      <c r="FU96" s="138"/>
      <c r="FV96" s="138"/>
      <c r="FW96" s="138"/>
      <c r="FX96" s="138"/>
      <c r="FY96" s="138"/>
      <c r="FZ96" s="138"/>
      <c r="GA96" s="138"/>
      <c r="GB96" s="138"/>
    </row>
    <row r="97" spans="1:184" x14ac:dyDescent="0.2">
      <c r="A97" s="130">
        <f t="shared" si="1"/>
        <v>6151</v>
      </c>
      <c r="B97" s="150" t="s">
        <v>3266</v>
      </c>
      <c r="C97" s="151">
        <v>217</v>
      </c>
      <c r="D97" s="152">
        <v>21.899999618530273</v>
      </c>
      <c r="E97" s="153">
        <v>0.3</v>
      </c>
      <c r="F97" s="151">
        <v>217</v>
      </c>
      <c r="H97" s="154" t="s">
        <v>1545</v>
      </c>
      <c r="J97" s="152">
        <v>3.5</v>
      </c>
      <c r="K97" s="153">
        <v>0.28999999999999998</v>
      </c>
      <c r="L97" s="151">
        <v>212</v>
      </c>
      <c r="M97" s="151">
        <v>5</v>
      </c>
      <c r="N97" s="154" t="s">
        <v>4440</v>
      </c>
      <c r="O97" s="154" t="s">
        <v>4441</v>
      </c>
      <c r="P97" s="152">
        <v>6.9000000953674316</v>
      </c>
      <c r="Q97" s="153">
        <v>0.32</v>
      </c>
      <c r="R97" s="151">
        <v>217</v>
      </c>
      <c r="T97" s="154" t="s">
        <v>1545</v>
      </c>
      <c r="V97" s="152">
        <v>5.6999998092651367</v>
      </c>
      <c r="W97" s="153">
        <v>0.28000000000000003</v>
      </c>
      <c r="X97" s="151">
        <v>216</v>
      </c>
      <c r="Y97" s="151">
        <v>1</v>
      </c>
      <c r="Z97" s="154" t="s">
        <v>4442</v>
      </c>
      <c r="AA97" s="154" t="s">
        <v>4443</v>
      </c>
      <c r="AB97" s="152">
        <v>5.8000001907348633</v>
      </c>
      <c r="AC97" s="153">
        <v>0.31</v>
      </c>
      <c r="AD97" s="151">
        <v>217</v>
      </c>
      <c r="AF97" s="154" t="s">
        <v>1545</v>
      </c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/>
      <c r="BQ97" s="138"/>
      <c r="BR97" s="138"/>
      <c r="BS97" s="138"/>
      <c r="BT97" s="138"/>
      <c r="BU97" s="138"/>
      <c r="BV97" s="138"/>
      <c r="BW97" s="138"/>
      <c r="BX97" s="138"/>
      <c r="BY97" s="138"/>
      <c r="BZ97" s="138"/>
      <c r="CA97" s="138"/>
      <c r="CB97" s="138"/>
      <c r="CC97" s="138"/>
      <c r="CD97" s="138"/>
      <c r="CE97" s="138"/>
      <c r="CF97" s="138"/>
      <c r="CG97" s="138"/>
      <c r="CH97" s="138"/>
      <c r="CI97" s="138"/>
      <c r="CJ97" s="138"/>
      <c r="CK97" s="138"/>
      <c r="CL97" s="138"/>
      <c r="CM97" s="138"/>
      <c r="CN97" s="138"/>
      <c r="CO97" s="138"/>
      <c r="CP97" s="138"/>
      <c r="CQ97" s="138"/>
      <c r="CR97" s="138"/>
      <c r="CS97" s="138"/>
      <c r="CT97" s="138"/>
      <c r="CU97" s="138"/>
      <c r="CV97" s="138"/>
      <c r="CW97" s="138"/>
      <c r="CX97" s="138"/>
      <c r="CY97" s="138"/>
      <c r="CZ97" s="138"/>
      <c r="DA97" s="138"/>
      <c r="DB97" s="138"/>
      <c r="DC97" s="138"/>
      <c r="DD97" s="138"/>
      <c r="DE97" s="138"/>
      <c r="DF97" s="138"/>
      <c r="DG97" s="138"/>
      <c r="DH97" s="138"/>
      <c r="DI97" s="138"/>
      <c r="DJ97" s="138"/>
      <c r="DK97" s="138"/>
      <c r="DL97" s="138"/>
      <c r="DM97" s="138"/>
      <c r="DN97" s="138"/>
      <c r="DO97" s="138"/>
      <c r="DP97" s="138"/>
      <c r="DQ97" s="138"/>
      <c r="DR97" s="138"/>
      <c r="DS97" s="138"/>
      <c r="DT97" s="138"/>
      <c r="DU97" s="138"/>
      <c r="DV97" s="138"/>
      <c r="DW97" s="138"/>
      <c r="DX97" s="138"/>
      <c r="DY97" s="138"/>
      <c r="DZ97" s="138"/>
      <c r="EA97" s="138"/>
      <c r="EB97" s="138"/>
      <c r="EC97" s="138"/>
      <c r="ED97" s="138"/>
      <c r="EE97" s="138"/>
      <c r="EF97" s="138"/>
      <c r="EG97" s="138"/>
      <c r="EH97" s="138"/>
      <c r="EI97" s="138"/>
      <c r="EJ97" s="138"/>
      <c r="EK97" s="138"/>
      <c r="EL97" s="138"/>
      <c r="EM97" s="138"/>
      <c r="EN97" s="138"/>
      <c r="EO97" s="138"/>
      <c r="EP97" s="138"/>
      <c r="EQ97" s="138"/>
      <c r="ER97" s="138"/>
      <c r="ES97" s="138"/>
      <c r="ET97" s="138"/>
      <c r="EU97" s="138"/>
      <c r="EV97" s="138"/>
      <c r="EW97" s="138"/>
      <c r="EX97" s="138"/>
      <c r="EY97" s="138"/>
      <c r="EZ97" s="138"/>
      <c r="FA97" s="138"/>
      <c r="FB97" s="138"/>
      <c r="FC97" s="138"/>
      <c r="FD97" s="138"/>
      <c r="FE97" s="138"/>
      <c r="FF97" s="138"/>
      <c r="FG97" s="138"/>
      <c r="FH97" s="138"/>
      <c r="FI97" s="138"/>
      <c r="FJ97" s="138"/>
      <c r="FK97" s="138"/>
      <c r="FL97" s="138"/>
      <c r="FM97" s="138"/>
      <c r="FN97" s="138"/>
      <c r="FO97" s="138"/>
      <c r="FP97" s="138"/>
      <c r="FQ97" s="138"/>
      <c r="FR97" s="138"/>
      <c r="FS97" s="138"/>
      <c r="FT97" s="138"/>
      <c r="FU97" s="138"/>
      <c r="FV97" s="138"/>
      <c r="FW97" s="138"/>
      <c r="FX97" s="138"/>
      <c r="FY97" s="138"/>
      <c r="FZ97" s="138"/>
      <c r="GA97" s="138"/>
      <c r="GB97" s="138"/>
    </row>
    <row r="98" spans="1:184" x14ac:dyDescent="0.2">
      <c r="A98" s="130">
        <f t="shared" si="1"/>
        <v>6161</v>
      </c>
      <c r="B98" s="140" t="s">
        <v>3269</v>
      </c>
      <c r="C98" s="146">
        <v>296</v>
      </c>
      <c r="D98" s="147">
        <v>28.399999618530273</v>
      </c>
      <c r="E98" s="148">
        <v>0.39</v>
      </c>
      <c r="F98" s="146">
        <v>290</v>
      </c>
      <c r="G98" s="146">
        <v>6</v>
      </c>
      <c r="H98" s="149" t="s">
        <v>4444</v>
      </c>
      <c r="I98" s="149" t="s">
        <v>4445</v>
      </c>
      <c r="J98" s="147">
        <v>4.6999998092651367</v>
      </c>
      <c r="K98" s="148">
        <v>0.39</v>
      </c>
      <c r="L98" s="146">
        <v>276</v>
      </c>
      <c r="M98" s="146">
        <v>20</v>
      </c>
      <c r="N98" s="149" t="s">
        <v>1722</v>
      </c>
      <c r="O98" s="149" t="s">
        <v>1723</v>
      </c>
      <c r="P98" s="147">
        <v>8.6999998092651367</v>
      </c>
      <c r="Q98" s="148">
        <v>0.4</v>
      </c>
      <c r="R98" s="146">
        <v>279</v>
      </c>
      <c r="S98" s="146">
        <v>17</v>
      </c>
      <c r="T98" s="149" t="s">
        <v>4446</v>
      </c>
      <c r="U98" s="149" t="s">
        <v>4447</v>
      </c>
      <c r="V98" s="147">
        <v>7.9000000953674316</v>
      </c>
      <c r="W98" s="148">
        <v>0.39</v>
      </c>
      <c r="X98" s="146">
        <v>272</v>
      </c>
      <c r="Y98" s="146">
        <v>24</v>
      </c>
      <c r="Z98" s="149" t="s">
        <v>2764</v>
      </c>
      <c r="AA98" s="149" t="s">
        <v>2765</v>
      </c>
      <c r="AB98" s="147">
        <v>7.0999999046325684</v>
      </c>
      <c r="AC98" s="148">
        <v>0.37</v>
      </c>
      <c r="AD98" s="146">
        <v>291</v>
      </c>
      <c r="AE98" s="146">
        <v>5</v>
      </c>
      <c r="AF98" s="149" t="s">
        <v>2029</v>
      </c>
      <c r="AG98" s="149" t="s">
        <v>2030</v>
      </c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  <c r="BT98" s="138"/>
      <c r="BU98" s="138"/>
      <c r="BV98" s="138"/>
      <c r="BW98" s="138"/>
      <c r="BX98" s="138"/>
      <c r="BY98" s="138"/>
      <c r="BZ98" s="138"/>
      <c r="CA98" s="138"/>
      <c r="CB98" s="138"/>
      <c r="CC98" s="138"/>
      <c r="CD98" s="138"/>
      <c r="CE98" s="138"/>
      <c r="CF98" s="138"/>
      <c r="CG98" s="138"/>
      <c r="CH98" s="138"/>
      <c r="CI98" s="138"/>
      <c r="CJ98" s="138"/>
      <c r="CK98" s="138"/>
      <c r="CL98" s="138"/>
      <c r="CM98" s="138"/>
      <c r="CN98" s="138"/>
      <c r="CO98" s="138"/>
      <c r="CP98" s="138"/>
      <c r="CQ98" s="138"/>
      <c r="CR98" s="138"/>
      <c r="CS98" s="138"/>
      <c r="CT98" s="138"/>
      <c r="CU98" s="138"/>
      <c r="CV98" s="138"/>
      <c r="CW98" s="138"/>
      <c r="CX98" s="138"/>
      <c r="CY98" s="138"/>
      <c r="CZ98" s="138"/>
      <c r="DA98" s="138"/>
      <c r="DB98" s="138"/>
      <c r="DC98" s="138"/>
      <c r="DD98" s="138"/>
      <c r="DE98" s="138"/>
      <c r="DF98" s="138"/>
      <c r="DG98" s="138"/>
      <c r="DH98" s="138"/>
      <c r="DI98" s="138"/>
      <c r="DJ98" s="138"/>
      <c r="DK98" s="138"/>
      <c r="DL98" s="138"/>
      <c r="DM98" s="138"/>
      <c r="DN98" s="138"/>
      <c r="DO98" s="138"/>
      <c r="DP98" s="138"/>
      <c r="DQ98" s="138"/>
      <c r="DR98" s="138"/>
      <c r="DS98" s="138"/>
      <c r="DT98" s="138"/>
      <c r="DU98" s="138"/>
      <c r="DV98" s="138"/>
      <c r="DW98" s="138"/>
      <c r="DX98" s="138"/>
      <c r="DY98" s="138"/>
      <c r="DZ98" s="138"/>
      <c r="EA98" s="138"/>
      <c r="EB98" s="138"/>
      <c r="EC98" s="138"/>
      <c r="ED98" s="138"/>
      <c r="EE98" s="138"/>
      <c r="EF98" s="138"/>
      <c r="EG98" s="138"/>
      <c r="EH98" s="138"/>
      <c r="EI98" s="138"/>
      <c r="EJ98" s="138"/>
      <c r="EK98" s="138"/>
      <c r="EL98" s="138"/>
      <c r="EM98" s="138"/>
      <c r="EN98" s="138"/>
      <c r="EO98" s="138"/>
      <c r="EP98" s="138"/>
      <c r="EQ98" s="138"/>
      <c r="ER98" s="138"/>
      <c r="ES98" s="138"/>
      <c r="ET98" s="138"/>
      <c r="EU98" s="138"/>
      <c r="EV98" s="138"/>
      <c r="EW98" s="138"/>
      <c r="EX98" s="138"/>
      <c r="EY98" s="138"/>
      <c r="EZ98" s="138"/>
      <c r="FA98" s="138"/>
      <c r="FB98" s="138"/>
      <c r="FC98" s="138"/>
      <c r="FD98" s="138"/>
      <c r="FE98" s="138"/>
      <c r="FF98" s="138"/>
      <c r="FG98" s="138"/>
      <c r="FH98" s="138"/>
      <c r="FI98" s="138"/>
      <c r="FJ98" s="138"/>
      <c r="FK98" s="138"/>
      <c r="FL98" s="138"/>
      <c r="FM98" s="138"/>
      <c r="FN98" s="138"/>
      <c r="FO98" s="138"/>
      <c r="FP98" s="138"/>
      <c r="FQ98" s="138"/>
      <c r="FR98" s="138"/>
      <c r="FS98" s="138"/>
      <c r="FT98" s="138"/>
      <c r="FU98" s="138"/>
      <c r="FV98" s="138"/>
      <c r="FW98" s="138"/>
      <c r="FX98" s="138"/>
      <c r="FY98" s="138"/>
      <c r="FZ98" s="138"/>
      <c r="GA98" s="138"/>
      <c r="GB98" s="138"/>
    </row>
    <row r="99" spans="1:184" x14ac:dyDescent="0.2">
      <c r="A99" s="130">
        <f t="shared" si="1"/>
        <v>6171</v>
      </c>
      <c r="B99" s="150" t="s">
        <v>3278</v>
      </c>
      <c r="C99" s="151">
        <v>367</v>
      </c>
      <c r="D99" s="152">
        <v>27.299999237060547</v>
      </c>
      <c r="E99" s="153">
        <v>0.37</v>
      </c>
      <c r="F99" s="151">
        <v>360</v>
      </c>
      <c r="G99" s="151">
        <v>7</v>
      </c>
      <c r="H99" s="154" t="s">
        <v>4448</v>
      </c>
      <c r="I99" s="154" t="s">
        <v>4449</v>
      </c>
      <c r="J99" s="152">
        <v>4.1999998092651367</v>
      </c>
      <c r="K99" s="153">
        <v>0.35</v>
      </c>
      <c r="L99" s="151">
        <v>358</v>
      </c>
      <c r="M99" s="151">
        <v>9</v>
      </c>
      <c r="N99" s="154" t="s">
        <v>4450</v>
      </c>
      <c r="O99" s="154" t="s">
        <v>4451</v>
      </c>
      <c r="P99" s="152">
        <v>8.3999996185302734</v>
      </c>
      <c r="Q99" s="153">
        <v>0.38</v>
      </c>
      <c r="R99" s="151">
        <v>348</v>
      </c>
      <c r="S99" s="151">
        <v>19</v>
      </c>
      <c r="T99" s="154" t="s">
        <v>4452</v>
      </c>
      <c r="U99" s="154" t="s">
        <v>4453</v>
      </c>
      <c r="V99" s="152">
        <v>7.5</v>
      </c>
      <c r="W99" s="153">
        <v>0.37</v>
      </c>
      <c r="X99" s="151">
        <v>345</v>
      </c>
      <c r="Y99" s="151">
        <v>22</v>
      </c>
      <c r="Z99" s="154" t="s">
        <v>3361</v>
      </c>
      <c r="AA99" s="154" t="s">
        <v>3362</v>
      </c>
      <c r="AB99" s="152">
        <v>7.1999998092651367</v>
      </c>
      <c r="AC99" s="153">
        <v>0.38</v>
      </c>
      <c r="AD99" s="151">
        <v>361</v>
      </c>
      <c r="AE99" s="151">
        <v>6</v>
      </c>
      <c r="AF99" s="154" t="s">
        <v>4454</v>
      </c>
      <c r="AG99" s="154" t="s">
        <v>4455</v>
      </c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138"/>
      <c r="BT99" s="138"/>
      <c r="BU99" s="138"/>
      <c r="BV99" s="138"/>
      <c r="BW99" s="138"/>
      <c r="BX99" s="138"/>
      <c r="BY99" s="138"/>
      <c r="BZ99" s="138"/>
      <c r="CA99" s="138"/>
      <c r="CB99" s="138"/>
      <c r="CC99" s="138"/>
      <c r="CD99" s="138"/>
      <c r="CE99" s="138"/>
      <c r="CF99" s="138"/>
      <c r="CG99" s="138"/>
      <c r="CH99" s="138"/>
      <c r="CI99" s="138"/>
      <c r="CJ99" s="138"/>
      <c r="CK99" s="138"/>
      <c r="CL99" s="138"/>
      <c r="CM99" s="138"/>
      <c r="CN99" s="138"/>
      <c r="CO99" s="138"/>
      <c r="CP99" s="138"/>
      <c r="CQ99" s="138"/>
      <c r="CR99" s="138"/>
      <c r="CS99" s="138"/>
      <c r="CT99" s="138"/>
      <c r="CU99" s="138"/>
      <c r="CV99" s="138"/>
      <c r="CW99" s="138"/>
      <c r="CX99" s="138"/>
      <c r="CY99" s="138"/>
      <c r="CZ99" s="138"/>
      <c r="DA99" s="138"/>
      <c r="DB99" s="138"/>
      <c r="DC99" s="138"/>
      <c r="DD99" s="138"/>
      <c r="DE99" s="138"/>
      <c r="DF99" s="138"/>
      <c r="DG99" s="138"/>
      <c r="DH99" s="138"/>
      <c r="DI99" s="138"/>
      <c r="DJ99" s="138"/>
      <c r="DK99" s="138"/>
      <c r="DL99" s="138"/>
      <c r="DM99" s="138"/>
      <c r="DN99" s="138"/>
      <c r="DO99" s="138"/>
      <c r="DP99" s="138"/>
      <c r="DQ99" s="138"/>
      <c r="DR99" s="138"/>
      <c r="DS99" s="138"/>
      <c r="DT99" s="138"/>
      <c r="DU99" s="138"/>
      <c r="DV99" s="138"/>
      <c r="DW99" s="138"/>
      <c r="DX99" s="138"/>
      <c r="DY99" s="138"/>
      <c r="DZ99" s="138"/>
      <c r="EA99" s="138"/>
      <c r="EB99" s="138"/>
      <c r="EC99" s="138"/>
      <c r="ED99" s="138"/>
      <c r="EE99" s="138"/>
      <c r="EF99" s="138"/>
      <c r="EG99" s="138"/>
      <c r="EH99" s="138"/>
      <c r="EI99" s="138"/>
      <c r="EJ99" s="138"/>
      <c r="EK99" s="138"/>
      <c r="EL99" s="138"/>
      <c r="EM99" s="138"/>
      <c r="EN99" s="138"/>
      <c r="EO99" s="138"/>
      <c r="EP99" s="138"/>
      <c r="EQ99" s="138"/>
      <c r="ER99" s="138"/>
      <c r="ES99" s="138"/>
      <c r="ET99" s="138"/>
      <c r="EU99" s="138"/>
      <c r="EV99" s="138"/>
      <c r="EW99" s="138"/>
      <c r="EX99" s="138"/>
      <c r="EY99" s="138"/>
      <c r="EZ99" s="138"/>
      <c r="FA99" s="138"/>
      <c r="FB99" s="138"/>
      <c r="FC99" s="138"/>
      <c r="FD99" s="138"/>
      <c r="FE99" s="138"/>
      <c r="FF99" s="138"/>
      <c r="FG99" s="138"/>
      <c r="FH99" s="138"/>
      <c r="FI99" s="138"/>
      <c r="FJ99" s="138"/>
      <c r="FK99" s="138"/>
      <c r="FL99" s="138"/>
      <c r="FM99" s="138"/>
      <c r="FN99" s="138"/>
      <c r="FO99" s="138"/>
      <c r="FP99" s="138"/>
      <c r="FQ99" s="138"/>
      <c r="FR99" s="138"/>
      <c r="FS99" s="138"/>
      <c r="FT99" s="138"/>
      <c r="FU99" s="138"/>
      <c r="FV99" s="138"/>
      <c r="FW99" s="138"/>
      <c r="FX99" s="138"/>
      <c r="FY99" s="138"/>
      <c r="FZ99" s="138"/>
      <c r="GA99" s="138"/>
      <c r="GB99" s="138"/>
    </row>
    <row r="100" spans="1:184" x14ac:dyDescent="0.2">
      <c r="A100" s="130">
        <f t="shared" si="1"/>
        <v>6211</v>
      </c>
      <c r="B100" s="140" t="s">
        <v>3281</v>
      </c>
      <c r="C100" s="146">
        <v>383</v>
      </c>
      <c r="D100" s="147">
        <v>30</v>
      </c>
      <c r="E100" s="148">
        <v>0.41</v>
      </c>
      <c r="F100" s="146">
        <v>357</v>
      </c>
      <c r="G100" s="146">
        <v>26</v>
      </c>
      <c r="H100" s="149" t="s">
        <v>3541</v>
      </c>
      <c r="I100" s="149" t="s">
        <v>3542</v>
      </c>
      <c r="J100" s="147">
        <v>4.4000000953674316</v>
      </c>
      <c r="K100" s="148">
        <v>0.37</v>
      </c>
      <c r="L100" s="146">
        <v>357</v>
      </c>
      <c r="M100" s="146">
        <v>26</v>
      </c>
      <c r="N100" s="149" t="s">
        <v>3541</v>
      </c>
      <c r="O100" s="149" t="s">
        <v>3542</v>
      </c>
      <c r="P100" s="147">
        <v>9.6000003814697266</v>
      </c>
      <c r="Q100" s="148">
        <v>0.43</v>
      </c>
      <c r="R100" s="146">
        <v>342</v>
      </c>
      <c r="S100" s="146">
        <v>41</v>
      </c>
      <c r="T100" s="149" t="s">
        <v>4456</v>
      </c>
      <c r="U100" s="149" t="s">
        <v>4457</v>
      </c>
      <c r="V100" s="147">
        <v>8.1999998092651367</v>
      </c>
      <c r="W100" s="148">
        <v>0.41</v>
      </c>
      <c r="X100" s="146">
        <v>339</v>
      </c>
      <c r="Y100" s="146">
        <v>44</v>
      </c>
      <c r="Z100" s="149" t="s">
        <v>4458</v>
      </c>
      <c r="AA100" s="149" t="s">
        <v>4459</v>
      </c>
      <c r="AB100" s="147">
        <v>7.8000001907348633</v>
      </c>
      <c r="AC100" s="148">
        <v>0.41</v>
      </c>
      <c r="AD100" s="146">
        <v>361</v>
      </c>
      <c r="AE100" s="146">
        <v>22</v>
      </c>
      <c r="AF100" s="149" t="s">
        <v>4446</v>
      </c>
      <c r="AG100" s="149" t="s">
        <v>4447</v>
      </c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/>
      <c r="BP100" s="138"/>
      <c r="BQ100" s="138"/>
      <c r="BR100" s="138"/>
      <c r="BS100" s="138"/>
      <c r="BT100" s="138"/>
      <c r="BU100" s="138"/>
      <c r="BV100" s="138"/>
      <c r="BW100" s="138"/>
      <c r="BX100" s="138"/>
      <c r="BY100" s="138"/>
      <c r="BZ100" s="138"/>
      <c r="CA100" s="138"/>
      <c r="CB100" s="138"/>
      <c r="CC100" s="138"/>
      <c r="CD100" s="138"/>
      <c r="CE100" s="138"/>
      <c r="CF100" s="138"/>
      <c r="CG100" s="138"/>
      <c r="CH100" s="138"/>
      <c r="CI100" s="138"/>
      <c r="CJ100" s="138"/>
      <c r="CK100" s="138"/>
      <c r="CL100" s="138"/>
      <c r="CM100" s="138"/>
      <c r="CN100" s="138"/>
      <c r="CO100" s="138"/>
      <c r="CP100" s="138"/>
      <c r="CQ100" s="138"/>
      <c r="CR100" s="138"/>
      <c r="CS100" s="138"/>
      <c r="CT100" s="138"/>
      <c r="CU100" s="138"/>
      <c r="CV100" s="138"/>
      <c r="CW100" s="138"/>
      <c r="CX100" s="138"/>
      <c r="CY100" s="138"/>
      <c r="CZ100" s="138"/>
      <c r="DA100" s="138"/>
      <c r="DB100" s="138"/>
      <c r="DC100" s="138"/>
      <c r="DD100" s="138"/>
      <c r="DE100" s="138"/>
      <c r="DF100" s="138"/>
      <c r="DG100" s="138"/>
      <c r="DH100" s="138"/>
      <c r="DI100" s="138"/>
      <c r="DJ100" s="138"/>
      <c r="DK100" s="138"/>
      <c r="DL100" s="138"/>
      <c r="DM100" s="138"/>
      <c r="DN100" s="138"/>
      <c r="DO100" s="138"/>
      <c r="DP100" s="138"/>
      <c r="DQ100" s="138"/>
      <c r="DR100" s="138"/>
      <c r="DS100" s="138"/>
      <c r="DT100" s="138"/>
      <c r="DU100" s="138"/>
      <c r="DV100" s="138"/>
      <c r="DW100" s="138"/>
      <c r="DX100" s="138"/>
      <c r="DY100" s="138"/>
      <c r="DZ100" s="138"/>
      <c r="EA100" s="138"/>
      <c r="EB100" s="138"/>
      <c r="EC100" s="138"/>
      <c r="ED100" s="138"/>
      <c r="EE100" s="138"/>
      <c r="EF100" s="138"/>
      <c r="EG100" s="138"/>
      <c r="EH100" s="138"/>
      <c r="EI100" s="138"/>
      <c r="EJ100" s="138"/>
      <c r="EK100" s="138"/>
      <c r="EL100" s="138"/>
      <c r="EM100" s="138"/>
      <c r="EN100" s="138"/>
      <c r="EO100" s="138"/>
      <c r="EP100" s="138"/>
      <c r="EQ100" s="138"/>
      <c r="ER100" s="138"/>
      <c r="ES100" s="138"/>
      <c r="ET100" s="138"/>
      <c r="EU100" s="138"/>
      <c r="EV100" s="138"/>
      <c r="EW100" s="138"/>
      <c r="EX100" s="138"/>
      <c r="EY100" s="138"/>
      <c r="EZ100" s="138"/>
      <c r="FA100" s="138"/>
      <c r="FB100" s="138"/>
      <c r="FC100" s="138"/>
      <c r="FD100" s="138"/>
      <c r="FE100" s="138"/>
      <c r="FF100" s="138"/>
      <c r="FG100" s="138"/>
      <c r="FH100" s="138"/>
      <c r="FI100" s="138"/>
      <c r="FJ100" s="138"/>
      <c r="FK100" s="138"/>
      <c r="FL100" s="138"/>
      <c r="FM100" s="138"/>
      <c r="FN100" s="138"/>
      <c r="FO100" s="138"/>
      <c r="FP100" s="138"/>
      <c r="FQ100" s="138"/>
      <c r="FR100" s="138"/>
      <c r="FS100" s="138"/>
      <c r="FT100" s="138"/>
      <c r="FU100" s="138"/>
      <c r="FV100" s="138"/>
      <c r="FW100" s="138"/>
      <c r="FX100" s="138"/>
      <c r="FY100" s="138"/>
      <c r="FZ100" s="138"/>
      <c r="GA100" s="138"/>
      <c r="GB100" s="138"/>
    </row>
    <row r="101" spans="1:184" x14ac:dyDescent="0.2">
      <c r="A101" s="130">
        <f t="shared" si="1"/>
        <v>6221</v>
      </c>
      <c r="B101" s="150" t="s">
        <v>3290</v>
      </c>
      <c r="C101" s="151">
        <v>381</v>
      </c>
      <c r="D101" s="152">
        <v>29.5</v>
      </c>
      <c r="E101" s="153">
        <v>0.4</v>
      </c>
      <c r="F101" s="151">
        <v>368</v>
      </c>
      <c r="G101" s="151">
        <v>13</v>
      </c>
      <c r="H101" s="154" t="s">
        <v>1674</v>
      </c>
      <c r="I101" s="154" t="s">
        <v>1675</v>
      </c>
      <c r="J101" s="152">
        <v>4.6999998092651367</v>
      </c>
      <c r="K101" s="153">
        <v>0.39</v>
      </c>
      <c r="L101" s="151">
        <v>351</v>
      </c>
      <c r="M101" s="151">
        <v>30</v>
      </c>
      <c r="N101" s="154" t="s">
        <v>1694</v>
      </c>
      <c r="O101" s="154" t="s">
        <v>1695</v>
      </c>
      <c r="P101" s="152">
        <v>9.1999998092651367</v>
      </c>
      <c r="Q101" s="153">
        <v>0.42</v>
      </c>
      <c r="R101" s="151">
        <v>353</v>
      </c>
      <c r="S101" s="151">
        <v>28</v>
      </c>
      <c r="T101" s="154" t="s">
        <v>2094</v>
      </c>
      <c r="U101" s="154" t="s">
        <v>2095</v>
      </c>
      <c r="V101" s="152">
        <v>8.1999998092651367</v>
      </c>
      <c r="W101" s="153">
        <v>0.41</v>
      </c>
      <c r="X101" s="151">
        <v>350</v>
      </c>
      <c r="Y101" s="151">
        <v>31</v>
      </c>
      <c r="Z101" s="154" t="s">
        <v>3042</v>
      </c>
      <c r="AA101" s="154" t="s">
        <v>3043</v>
      </c>
      <c r="AB101" s="152">
        <v>7.4000000953674316</v>
      </c>
      <c r="AC101" s="153">
        <v>0.39</v>
      </c>
      <c r="AD101" s="151">
        <v>370</v>
      </c>
      <c r="AE101" s="151">
        <v>11</v>
      </c>
      <c r="AF101" s="154" t="s">
        <v>4460</v>
      </c>
      <c r="AG101" s="154" t="s">
        <v>4461</v>
      </c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/>
      <c r="BF101" s="138"/>
      <c r="BG101" s="138"/>
      <c r="BH101" s="138"/>
      <c r="BI101" s="138"/>
      <c r="BJ101" s="138"/>
      <c r="BK101" s="138"/>
      <c r="BL101" s="138"/>
      <c r="BM101" s="138"/>
      <c r="BN101" s="138"/>
      <c r="BO101" s="138"/>
      <c r="BP101" s="138"/>
      <c r="BQ101" s="138"/>
      <c r="BR101" s="138"/>
      <c r="BS101" s="138"/>
      <c r="BT101" s="138"/>
      <c r="BU101" s="138"/>
      <c r="BV101" s="138"/>
      <c r="BW101" s="138"/>
      <c r="BX101" s="138"/>
      <c r="BY101" s="138"/>
      <c r="BZ101" s="138"/>
      <c r="CA101" s="138"/>
      <c r="CB101" s="138"/>
      <c r="CC101" s="138"/>
      <c r="CD101" s="138"/>
      <c r="CE101" s="138"/>
      <c r="CF101" s="138"/>
      <c r="CG101" s="138"/>
      <c r="CH101" s="138"/>
      <c r="CI101" s="138"/>
      <c r="CJ101" s="138"/>
      <c r="CK101" s="138"/>
      <c r="CL101" s="138"/>
      <c r="CM101" s="138"/>
      <c r="CN101" s="138"/>
      <c r="CO101" s="138"/>
      <c r="CP101" s="138"/>
      <c r="CQ101" s="138"/>
      <c r="CR101" s="138"/>
      <c r="CS101" s="138"/>
      <c r="CT101" s="138"/>
      <c r="CU101" s="138"/>
      <c r="CV101" s="138"/>
      <c r="CW101" s="138"/>
      <c r="CX101" s="138"/>
      <c r="CY101" s="138"/>
      <c r="CZ101" s="138"/>
      <c r="DA101" s="138"/>
      <c r="DB101" s="138"/>
      <c r="DC101" s="138"/>
      <c r="DD101" s="138"/>
      <c r="DE101" s="138"/>
      <c r="DF101" s="138"/>
      <c r="DG101" s="138"/>
      <c r="DH101" s="138"/>
      <c r="DI101" s="138"/>
      <c r="DJ101" s="138"/>
      <c r="DK101" s="138"/>
      <c r="DL101" s="138"/>
      <c r="DM101" s="138"/>
      <c r="DN101" s="138"/>
      <c r="DO101" s="138"/>
      <c r="DP101" s="138"/>
      <c r="DQ101" s="138"/>
      <c r="DR101" s="138"/>
      <c r="DS101" s="138"/>
      <c r="DT101" s="138"/>
      <c r="DU101" s="138"/>
      <c r="DV101" s="138"/>
      <c r="DW101" s="138"/>
      <c r="DX101" s="138"/>
      <c r="DY101" s="138"/>
      <c r="DZ101" s="138"/>
      <c r="EA101" s="138"/>
      <c r="EB101" s="138"/>
      <c r="EC101" s="138"/>
      <c r="ED101" s="138"/>
      <c r="EE101" s="138"/>
      <c r="EF101" s="138"/>
      <c r="EG101" s="138"/>
      <c r="EH101" s="138"/>
      <c r="EI101" s="138"/>
      <c r="EJ101" s="138"/>
      <c r="EK101" s="138"/>
      <c r="EL101" s="138"/>
      <c r="EM101" s="138"/>
      <c r="EN101" s="138"/>
      <c r="EO101" s="138"/>
      <c r="EP101" s="138"/>
      <c r="EQ101" s="138"/>
      <c r="ER101" s="138"/>
      <c r="ES101" s="138"/>
      <c r="ET101" s="138"/>
      <c r="EU101" s="138"/>
      <c r="EV101" s="138"/>
      <c r="EW101" s="138"/>
      <c r="EX101" s="138"/>
      <c r="EY101" s="138"/>
      <c r="EZ101" s="138"/>
      <c r="FA101" s="138"/>
      <c r="FB101" s="138"/>
      <c r="FC101" s="138"/>
      <c r="FD101" s="138"/>
      <c r="FE101" s="138"/>
      <c r="FF101" s="138"/>
      <c r="FG101" s="138"/>
      <c r="FH101" s="138"/>
      <c r="FI101" s="138"/>
      <c r="FJ101" s="138"/>
      <c r="FK101" s="138"/>
      <c r="FL101" s="138"/>
      <c r="FM101" s="138"/>
      <c r="FN101" s="138"/>
      <c r="FO101" s="138"/>
      <c r="FP101" s="138"/>
      <c r="FQ101" s="138"/>
      <c r="FR101" s="138"/>
      <c r="FS101" s="138"/>
      <c r="FT101" s="138"/>
      <c r="FU101" s="138"/>
      <c r="FV101" s="138"/>
      <c r="FW101" s="138"/>
      <c r="FX101" s="138"/>
      <c r="FY101" s="138"/>
      <c r="FZ101" s="138"/>
      <c r="GA101" s="138"/>
      <c r="GB101" s="138"/>
    </row>
    <row r="102" spans="1:184" x14ac:dyDescent="0.2">
      <c r="A102" s="130">
        <f t="shared" si="1"/>
        <v>6231</v>
      </c>
      <c r="B102" s="140" t="s">
        <v>3299</v>
      </c>
      <c r="C102" s="146">
        <v>277</v>
      </c>
      <c r="D102" s="147">
        <v>27.5</v>
      </c>
      <c r="E102" s="148">
        <v>0.38</v>
      </c>
      <c r="F102" s="146">
        <v>268</v>
      </c>
      <c r="G102" s="146">
        <v>9</v>
      </c>
      <c r="H102" s="149" t="s">
        <v>2251</v>
      </c>
      <c r="I102" s="149" t="s">
        <v>2252</v>
      </c>
      <c r="J102" s="147">
        <v>4.3000001907348633</v>
      </c>
      <c r="K102" s="148">
        <v>0.36</v>
      </c>
      <c r="L102" s="146">
        <v>264</v>
      </c>
      <c r="M102" s="146">
        <v>13</v>
      </c>
      <c r="N102" s="149" t="s">
        <v>2638</v>
      </c>
      <c r="O102" s="149" t="s">
        <v>2639</v>
      </c>
      <c r="P102" s="147">
        <v>8.5</v>
      </c>
      <c r="Q102" s="148">
        <v>0.39</v>
      </c>
      <c r="R102" s="146">
        <v>260</v>
      </c>
      <c r="S102" s="146">
        <v>17</v>
      </c>
      <c r="T102" s="149" t="s">
        <v>4248</v>
      </c>
      <c r="U102" s="149" t="s">
        <v>4249</v>
      </c>
      <c r="V102" s="147">
        <v>8</v>
      </c>
      <c r="W102" s="148">
        <v>0.4</v>
      </c>
      <c r="X102" s="146">
        <v>253</v>
      </c>
      <c r="Y102" s="146">
        <v>24</v>
      </c>
      <c r="Z102" s="149" t="s">
        <v>4462</v>
      </c>
      <c r="AA102" s="149" t="s">
        <v>4463</v>
      </c>
      <c r="AB102" s="147">
        <v>6.6999998092651367</v>
      </c>
      <c r="AC102" s="148">
        <v>0.35</v>
      </c>
      <c r="AD102" s="146">
        <v>271</v>
      </c>
      <c r="AE102" s="146">
        <v>6</v>
      </c>
      <c r="AF102" s="149" t="s">
        <v>2020</v>
      </c>
      <c r="AG102" s="149" t="s">
        <v>2021</v>
      </c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  <c r="BT102" s="138"/>
      <c r="BU102" s="138"/>
      <c r="BV102" s="138"/>
      <c r="BW102" s="138"/>
      <c r="BX102" s="138"/>
      <c r="BY102" s="138"/>
      <c r="BZ102" s="138"/>
      <c r="CA102" s="138"/>
      <c r="CB102" s="138"/>
      <c r="CC102" s="138"/>
      <c r="CD102" s="138"/>
      <c r="CE102" s="138"/>
      <c r="CF102" s="138"/>
      <c r="CG102" s="138"/>
      <c r="CH102" s="138"/>
      <c r="CI102" s="138"/>
      <c r="CJ102" s="138"/>
      <c r="CK102" s="138"/>
      <c r="CL102" s="138"/>
      <c r="CM102" s="138"/>
      <c r="CN102" s="138"/>
      <c r="CO102" s="138"/>
      <c r="CP102" s="138"/>
      <c r="CQ102" s="138"/>
      <c r="CR102" s="138"/>
      <c r="CS102" s="138"/>
      <c r="CT102" s="138"/>
      <c r="CU102" s="138"/>
      <c r="CV102" s="138"/>
      <c r="CW102" s="138"/>
      <c r="CX102" s="138"/>
      <c r="CY102" s="138"/>
      <c r="CZ102" s="138"/>
      <c r="DA102" s="138"/>
      <c r="DB102" s="138"/>
      <c r="DC102" s="138"/>
      <c r="DD102" s="138"/>
      <c r="DE102" s="138"/>
      <c r="DF102" s="138"/>
      <c r="DG102" s="138"/>
      <c r="DH102" s="138"/>
      <c r="DI102" s="138"/>
      <c r="DJ102" s="138"/>
      <c r="DK102" s="138"/>
      <c r="DL102" s="138"/>
      <c r="DM102" s="138"/>
      <c r="DN102" s="138"/>
      <c r="DO102" s="138"/>
      <c r="DP102" s="138"/>
      <c r="DQ102" s="138"/>
      <c r="DR102" s="138"/>
      <c r="DS102" s="138"/>
      <c r="DT102" s="138"/>
      <c r="DU102" s="138"/>
      <c r="DV102" s="138"/>
      <c r="DW102" s="138"/>
      <c r="DX102" s="138"/>
      <c r="DY102" s="138"/>
      <c r="DZ102" s="138"/>
      <c r="EA102" s="138"/>
      <c r="EB102" s="138"/>
      <c r="EC102" s="138"/>
      <c r="ED102" s="138"/>
      <c r="EE102" s="138"/>
      <c r="EF102" s="138"/>
      <c r="EG102" s="138"/>
      <c r="EH102" s="138"/>
      <c r="EI102" s="138"/>
      <c r="EJ102" s="138"/>
      <c r="EK102" s="138"/>
      <c r="EL102" s="138"/>
      <c r="EM102" s="138"/>
      <c r="EN102" s="138"/>
      <c r="EO102" s="138"/>
      <c r="EP102" s="138"/>
      <c r="EQ102" s="138"/>
      <c r="ER102" s="138"/>
      <c r="ES102" s="138"/>
      <c r="ET102" s="138"/>
      <c r="EU102" s="138"/>
      <c r="EV102" s="138"/>
      <c r="EW102" s="138"/>
      <c r="EX102" s="138"/>
      <c r="EY102" s="138"/>
      <c r="EZ102" s="138"/>
      <c r="FA102" s="138"/>
      <c r="FB102" s="138"/>
      <c r="FC102" s="138"/>
      <c r="FD102" s="138"/>
      <c r="FE102" s="138"/>
      <c r="FF102" s="138"/>
      <c r="FG102" s="138"/>
      <c r="FH102" s="138"/>
      <c r="FI102" s="138"/>
      <c r="FJ102" s="138"/>
      <c r="FK102" s="138"/>
      <c r="FL102" s="138"/>
      <c r="FM102" s="138"/>
      <c r="FN102" s="138"/>
      <c r="FO102" s="138"/>
      <c r="FP102" s="138"/>
      <c r="FQ102" s="138"/>
      <c r="FR102" s="138"/>
      <c r="FS102" s="138"/>
      <c r="FT102" s="138"/>
      <c r="FU102" s="138"/>
      <c r="FV102" s="138"/>
      <c r="FW102" s="138"/>
      <c r="FX102" s="138"/>
      <c r="FY102" s="138"/>
      <c r="FZ102" s="138"/>
      <c r="GA102" s="138"/>
      <c r="GB102" s="138"/>
    </row>
    <row r="103" spans="1:184" x14ac:dyDescent="0.2">
      <c r="A103" s="130">
        <f t="shared" si="1"/>
        <v>6241</v>
      </c>
      <c r="B103" s="150" t="s">
        <v>3302</v>
      </c>
      <c r="C103" s="151">
        <v>345</v>
      </c>
      <c r="D103" s="152">
        <v>28.200000762939453</v>
      </c>
      <c r="E103" s="153">
        <v>0.39</v>
      </c>
      <c r="F103" s="151">
        <v>340</v>
      </c>
      <c r="G103" s="151">
        <v>5</v>
      </c>
      <c r="H103" s="154" t="s">
        <v>3641</v>
      </c>
      <c r="I103" s="154" t="s">
        <v>3642</v>
      </c>
      <c r="J103" s="152">
        <v>4.5</v>
      </c>
      <c r="K103" s="153">
        <v>0.37</v>
      </c>
      <c r="L103" s="151">
        <v>330</v>
      </c>
      <c r="M103" s="151">
        <v>15</v>
      </c>
      <c r="N103" s="154" t="s">
        <v>2050</v>
      </c>
      <c r="O103" s="154" t="s">
        <v>2051</v>
      </c>
      <c r="P103" s="152">
        <v>8.6999998092651367</v>
      </c>
      <c r="Q103" s="153">
        <v>0.4</v>
      </c>
      <c r="R103" s="151">
        <v>335</v>
      </c>
      <c r="S103" s="151">
        <v>10</v>
      </c>
      <c r="T103" s="154" t="s">
        <v>1822</v>
      </c>
      <c r="U103" s="154" t="s">
        <v>1823</v>
      </c>
      <c r="V103" s="152">
        <v>7.9000000953674316</v>
      </c>
      <c r="W103" s="153">
        <v>0.39</v>
      </c>
      <c r="X103" s="151">
        <v>321</v>
      </c>
      <c r="Y103" s="151">
        <v>24</v>
      </c>
      <c r="Z103" s="154" t="s">
        <v>4464</v>
      </c>
      <c r="AA103" s="154" t="s">
        <v>4465</v>
      </c>
      <c r="AB103" s="152">
        <v>7.0999999046325684</v>
      </c>
      <c r="AC103" s="153">
        <v>0.37</v>
      </c>
      <c r="AD103" s="151">
        <v>340</v>
      </c>
      <c r="AE103" s="151">
        <v>5</v>
      </c>
      <c r="AF103" s="154" t="s">
        <v>3641</v>
      </c>
      <c r="AG103" s="154" t="s">
        <v>3642</v>
      </c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  <c r="BT103" s="138"/>
      <c r="BU103" s="138"/>
      <c r="BV103" s="138"/>
      <c r="BW103" s="138"/>
      <c r="BX103" s="138"/>
      <c r="BY103" s="138"/>
      <c r="BZ103" s="138"/>
      <c r="CA103" s="138"/>
      <c r="CB103" s="138"/>
      <c r="CC103" s="138"/>
      <c r="CD103" s="138"/>
      <c r="CE103" s="138"/>
      <c r="CF103" s="138"/>
      <c r="CG103" s="138"/>
      <c r="CH103" s="138"/>
      <c r="CI103" s="138"/>
      <c r="CJ103" s="138"/>
      <c r="CK103" s="138"/>
      <c r="CL103" s="138"/>
      <c r="CM103" s="138"/>
      <c r="CN103" s="138"/>
      <c r="CO103" s="138"/>
      <c r="CP103" s="138"/>
      <c r="CQ103" s="138"/>
      <c r="CR103" s="138"/>
      <c r="CS103" s="138"/>
      <c r="CT103" s="138"/>
      <c r="CU103" s="138"/>
      <c r="CV103" s="138"/>
      <c r="CW103" s="138"/>
      <c r="CX103" s="138"/>
      <c r="CY103" s="138"/>
      <c r="CZ103" s="138"/>
      <c r="DA103" s="138"/>
      <c r="DB103" s="138"/>
      <c r="DC103" s="138"/>
      <c r="DD103" s="138"/>
      <c r="DE103" s="138"/>
      <c r="DF103" s="138"/>
      <c r="DG103" s="138"/>
      <c r="DH103" s="138"/>
      <c r="DI103" s="138"/>
      <c r="DJ103" s="138"/>
      <c r="DK103" s="138"/>
      <c r="DL103" s="138"/>
      <c r="DM103" s="138"/>
      <c r="DN103" s="138"/>
      <c r="DO103" s="138"/>
      <c r="DP103" s="138"/>
      <c r="DQ103" s="138"/>
      <c r="DR103" s="138"/>
      <c r="DS103" s="138"/>
      <c r="DT103" s="138"/>
      <c r="DU103" s="138"/>
      <c r="DV103" s="138"/>
      <c r="DW103" s="138"/>
      <c r="DX103" s="138"/>
      <c r="DY103" s="138"/>
      <c r="DZ103" s="138"/>
      <c r="EA103" s="138"/>
      <c r="EB103" s="138"/>
      <c r="EC103" s="138"/>
      <c r="ED103" s="138"/>
      <c r="EE103" s="138"/>
      <c r="EF103" s="138"/>
      <c r="EG103" s="138"/>
      <c r="EH103" s="138"/>
      <c r="EI103" s="138"/>
      <c r="EJ103" s="138"/>
      <c r="EK103" s="138"/>
      <c r="EL103" s="138"/>
      <c r="EM103" s="138"/>
      <c r="EN103" s="138"/>
      <c r="EO103" s="138"/>
      <c r="EP103" s="138"/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8"/>
      <c r="FA103" s="138"/>
      <c r="FB103" s="138"/>
      <c r="FC103" s="138"/>
      <c r="FD103" s="138"/>
      <c r="FE103" s="138"/>
      <c r="FF103" s="138"/>
      <c r="FG103" s="138"/>
      <c r="FH103" s="138"/>
      <c r="FI103" s="138"/>
      <c r="FJ103" s="138"/>
      <c r="FK103" s="138"/>
      <c r="FL103" s="138"/>
      <c r="FM103" s="138"/>
      <c r="FN103" s="138"/>
      <c r="FO103" s="138"/>
      <c r="FP103" s="138"/>
      <c r="FQ103" s="138"/>
      <c r="FR103" s="138"/>
      <c r="FS103" s="138"/>
      <c r="FT103" s="138"/>
      <c r="FU103" s="138"/>
      <c r="FV103" s="138"/>
      <c r="FW103" s="138"/>
      <c r="FX103" s="138"/>
      <c r="FY103" s="138"/>
      <c r="FZ103" s="138"/>
      <c r="GA103" s="138"/>
      <c r="GB103" s="138"/>
    </row>
    <row r="104" spans="1:184" x14ac:dyDescent="0.2">
      <c r="A104" s="130">
        <f t="shared" si="1"/>
        <v>6251</v>
      </c>
      <c r="B104" s="140" t="s">
        <v>3311</v>
      </c>
      <c r="C104" s="146">
        <v>199</v>
      </c>
      <c r="D104" s="147">
        <v>25.799999237060547</v>
      </c>
      <c r="E104" s="148">
        <v>0.35</v>
      </c>
      <c r="F104" s="146">
        <v>196</v>
      </c>
      <c r="G104" s="146">
        <v>3</v>
      </c>
      <c r="H104" s="149" t="s">
        <v>2824</v>
      </c>
      <c r="I104" s="149" t="s">
        <v>2825</v>
      </c>
      <c r="J104" s="147">
        <v>4.3000001907348633</v>
      </c>
      <c r="K104" s="148">
        <v>0.36</v>
      </c>
      <c r="L104" s="146">
        <v>188</v>
      </c>
      <c r="M104" s="146">
        <v>11</v>
      </c>
      <c r="N104" s="149" t="s">
        <v>4466</v>
      </c>
      <c r="O104" s="149" t="s">
        <v>4467</v>
      </c>
      <c r="P104" s="147">
        <v>7.9000000953674316</v>
      </c>
      <c r="Q104" s="148">
        <v>0.36</v>
      </c>
      <c r="R104" s="146">
        <v>196</v>
      </c>
      <c r="S104" s="146">
        <v>3</v>
      </c>
      <c r="T104" s="149" t="s">
        <v>2824</v>
      </c>
      <c r="U104" s="149" t="s">
        <v>2825</v>
      </c>
      <c r="V104" s="147">
        <v>7.4000000953674316</v>
      </c>
      <c r="W104" s="148">
        <v>0.37</v>
      </c>
      <c r="X104" s="146">
        <v>190</v>
      </c>
      <c r="Y104" s="146">
        <v>9</v>
      </c>
      <c r="Z104" s="149" t="s">
        <v>4372</v>
      </c>
      <c r="AA104" s="149" t="s">
        <v>4373</v>
      </c>
      <c r="AB104" s="147">
        <v>6.1999998092651367</v>
      </c>
      <c r="AC104" s="148">
        <v>0.33</v>
      </c>
      <c r="AD104" s="146">
        <v>199</v>
      </c>
      <c r="AF104" s="149" t="s">
        <v>1545</v>
      </c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  <c r="BT104" s="138"/>
      <c r="BU104" s="138"/>
      <c r="BV104" s="138"/>
      <c r="BW104" s="138"/>
      <c r="BX104" s="138"/>
      <c r="BY104" s="138"/>
      <c r="BZ104" s="138"/>
      <c r="CA104" s="138"/>
      <c r="CB104" s="138"/>
      <c r="CC104" s="138"/>
      <c r="CD104" s="138"/>
      <c r="CE104" s="138"/>
      <c r="CF104" s="138"/>
      <c r="CG104" s="138"/>
      <c r="CH104" s="138"/>
      <c r="CI104" s="138"/>
      <c r="CJ104" s="138"/>
      <c r="CK104" s="138"/>
      <c r="CL104" s="138"/>
      <c r="CM104" s="138"/>
      <c r="CN104" s="138"/>
      <c r="CO104" s="138"/>
      <c r="CP104" s="138"/>
      <c r="CQ104" s="138"/>
      <c r="CR104" s="138"/>
      <c r="CS104" s="138"/>
      <c r="CT104" s="138"/>
      <c r="CU104" s="138"/>
      <c r="CV104" s="138"/>
      <c r="CW104" s="138"/>
      <c r="CX104" s="138"/>
      <c r="CY104" s="138"/>
      <c r="CZ104" s="138"/>
      <c r="DA104" s="138"/>
      <c r="DB104" s="138"/>
      <c r="DC104" s="138"/>
      <c r="DD104" s="138"/>
      <c r="DE104" s="138"/>
      <c r="DF104" s="138"/>
      <c r="DG104" s="138"/>
      <c r="DH104" s="138"/>
      <c r="DI104" s="138"/>
      <c r="DJ104" s="138"/>
      <c r="DK104" s="138"/>
      <c r="DL104" s="138"/>
      <c r="DM104" s="138"/>
      <c r="DN104" s="138"/>
      <c r="DO104" s="138"/>
      <c r="DP104" s="138"/>
      <c r="DQ104" s="138"/>
      <c r="DR104" s="138"/>
      <c r="DS104" s="138"/>
      <c r="DT104" s="138"/>
      <c r="DU104" s="138"/>
      <c r="DV104" s="138"/>
      <c r="DW104" s="138"/>
      <c r="DX104" s="138"/>
      <c r="DY104" s="138"/>
      <c r="DZ104" s="138"/>
      <c r="EA104" s="138"/>
      <c r="EB104" s="138"/>
      <c r="EC104" s="138"/>
      <c r="ED104" s="138"/>
      <c r="EE104" s="138"/>
      <c r="EF104" s="138"/>
      <c r="EG104" s="138"/>
      <c r="EH104" s="138"/>
      <c r="EI104" s="138"/>
      <c r="EJ104" s="138"/>
      <c r="EK104" s="138"/>
      <c r="EL104" s="138"/>
      <c r="EM104" s="138"/>
      <c r="EN104" s="138"/>
      <c r="EO104" s="138"/>
      <c r="EP104" s="138"/>
      <c r="EQ104" s="138"/>
      <c r="ER104" s="138"/>
      <c r="ES104" s="138"/>
      <c r="ET104" s="138"/>
      <c r="EU104" s="138"/>
      <c r="EV104" s="138"/>
      <c r="EW104" s="138"/>
      <c r="EX104" s="138"/>
      <c r="EY104" s="138"/>
      <c r="EZ104" s="138"/>
      <c r="FA104" s="138"/>
      <c r="FB104" s="138"/>
      <c r="FC104" s="138"/>
      <c r="FD104" s="138"/>
      <c r="FE104" s="138"/>
      <c r="FF104" s="138"/>
      <c r="FG104" s="138"/>
      <c r="FH104" s="138"/>
      <c r="FI104" s="138"/>
      <c r="FJ104" s="138"/>
      <c r="FK104" s="138"/>
      <c r="FL104" s="138"/>
      <c r="FM104" s="138"/>
      <c r="FN104" s="138"/>
      <c r="FO104" s="138"/>
      <c r="FP104" s="138"/>
      <c r="FQ104" s="138"/>
      <c r="FR104" s="138"/>
      <c r="FS104" s="138"/>
      <c r="FT104" s="138"/>
      <c r="FU104" s="138"/>
      <c r="FV104" s="138"/>
      <c r="FW104" s="138"/>
      <c r="FX104" s="138"/>
      <c r="FY104" s="138"/>
      <c r="FZ104" s="138"/>
      <c r="GA104" s="138"/>
      <c r="GB104" s="138"/>
    </row>
    <row r="105" spans="1:184" x14ac:dyDescent="0.2">
      <c r="A105" s="130">
        <f t="shared" si="1"/>
        <v>6281</v>
      </c>
      <c r="B105" s="150" t="s">
        <v>3312</v>
      </c>
      <c r="C105" s="151">
        <v>142</v>
      </c>
      <c r="D105" s="152">
        <v>24</v>
      </c>
      <c r="E105" s="153">
        <v>0.33</v>
      </c>
      <c r="F105" s="151">
        <v>141</v>
      </c>
      <c r="G105" s="151">
        <v>1</v>
      </c>
      <c r="H105" s="154" t="s">
        <v>1551</v>
      </c>
      <c r="I105" s="154" t="s">
        <v>1552</v>
      </c>
      <c r="J105" s="152">
        <v>3.5</v>
      </c>
      <c r="K105" s="153">
        <v>0.28999999999999998</v>
      </c>
      <c r="L105" s="151">
        <v>139</v>
      </c>
      <c r="M105" s="151">
        <v>3</v>
      </c>
      <c r="N105" s="154" t="s">
        <v>3916</v>
      </c>
      <c r="O105" s="154" t="s">
        <v>3917</v>
      </c>
      <c r="P105" s="152">
        <v>7.6999998092651367</v>
      </c>
      <c r="Q105" s="153">
        <v>0.35</v>
      </c>
      <c r="R105" s="151">
        <v>140</v>
      </c>
      <c r="S105" s="151">
        <v>2</v>
      </c>
      <c r="T105" s="154" t="s">
        <v>3938</v>
      </c>
      <c r="U105" s="154" t="s">
        <v>3939</v>
      </c>
      <c r="V105" s="152">
        <v>6.5999999046325684</v>
      </c>
      <c r="W105" s="153">
        <v>0.33</v>
      </c>
      <c r="X105" s="151">
        <v>136</v>
      </c>
      <c r="Y105" s="151">
        <v>6</v>
      </c>
      <c r="Z105" s="154" t="s">
        <v>4068</v>
      </c>
      <c r="AA105" s="154" t="s">
        <v>4069</v>
      </c>
      <c r="AB105" s="152">
        <v>6.0999999046325684</v>
      </c>
      <c r="AC105" s="153">
        <v>0.32</v>
      </c>
      <c r="AD105" s="151">
        <v>142</v>
      </c>
      <c r="AF105" s="154" t="s">
        <v>1545</v>
      </c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  <c r="BV105" s="138"/>
      <c r="BW105" s="138"/>
      <c r="BX105" s="138"/>
      <c r="BY105" s="138"/>
      <c r="BZ105" s="138"/>
      <c r="CA105" s="138"/>
      <c r="CB105" s="138"/>
      <c r="CC105" s="138"/>
      <c r="CD105" s="138"/>
      <c r="CE105" s="138"/>
      <c r="CF105" s="138"/>
      <c r="CG105" s="138"/>
      <c r="CH105" s="138"/>
      <c r="CI105" s="138"/>
      <c r="CJ105" s="138"/>
      <c r="CK105" s="138"/>
      <c r="CL105" s="138"/>
      <c r="CM105" s="138"/>
      <c r="CN105" s="138"/>
      <c r="CO105" s="138"/>
      <c r="CP105" s="138"/>
      <c r="CQ105" s="138"/>
      <c r="CR105" s="138"/>
      <c r="CS105" s="138"/>
      <c r="CT105" s="138"/>
      <c r="CU105" s="138"/>
      <c r="CV105" s="138"/>
      <c r="CW105" s="138"/>
      <c r="CX105" s="138"/>
      <c r="CY105" s="138"/>
      <c r="CZ105" s="138"/>
      <c r="DA105" s="138"/>
      <c r="DB105" s="138"/>
      <c r="DC105" s="138"/>
      <c r="DD105" s="138"/>
      <c r="DE105" s="138"/>
      <c r="DF105" s="138"/>
      <c r="DG105" s="138"/>
      <c r="DH105" s="138"/>
      <c r="DI105" s="138"/>
      <c r="DJ105" s="138"/>
      <c r="DK105" s="138"/>
      <c r="DL105" s="138"/>
      <c r="DM105" s="138"/>
      <c r="DN105" s="138"/>
      <c r="DO105" s="138"/>
      <c r="DP105" s="138"/>
      <c r="DQ105" s="138"/>
      <c r="DR105" s="138"/>
      <c r="DS105" s="138"/>
      <c r="DT105" s="138"/>
      <c r="DU105" s="138"/>
      <c r="DV105" s="138"/>
      <c r="DW105" s="138"/>
      <c r="DX105" s="138"/>
      <c r="DY105" s="138"/>
      <c r="DZ105" s="138"/>
      <c r="EA105" s="138"/>
      <c r="EB105" s="138"/>
      <c r="EC105" s="138"/>
      <c r="ED105" s="138"/>
      <c r="EE105" s="138"/>
      <c r="EF105" s="138"/>
      <c r="EG105" s="138"/>
      <c r="EH105" s="138"/>
      <c r="EI105" s="138"/>
      <c r="EJ105" s="138"/>
      <c r="EK105" s="138"/>
      <c r="EL105" s="138"/>
      <c r="EM105" s="138"/>
      <c r="EN105" s="138"/>
      <c r="EO105" s="138"/>
      <c r="EP105" s="138"/>
      <c r="EQ105" s="138"/>
      <c r="ER105" s="138"/>
      <c r="ES105" s="138"/>
      <c r="ET105" s="138"/>
      <c r="EU105" s="138"/>
      <c r="EV105" s="138"/>
      <c r="EW105" s="138"/>
      <c r="EX105" s="138"/>
      <c r="EY105" s="138"/>
      <c r="EZ105" s="138"/>
      <c r="FA105" s="138"/>
      <c r="FB105" s="138"/>
      <c r="FC105" s="138"/>
      <c r="FD105" s="138"/>
      <c r="FE105" s="138"/>
      <c r="FF105" s="138"/>
      <c r="FG105" s="138"/>
      <c r="FH105" s="138"/>
      <c r="FI105" s="138"/>
      <c r="FJ105" s="138"/>
      <c r="FK105" s="138"/>
      <c r="FL105" s="138"/>
      <c r="FM105" s="138"/>
      <c r="FN105" s="138"/>
      <c r="FO105" s="138"/>
      <c r="FP105" s="138"/>
      <c r="FQ105" s="138"/>
      <c r="FR105" s="138"/>
      <c r="FS105" s="138"/>
      <c r="FT105" s="138"/>
      <c r="FU105" s="138"/>
      <c r="FV105" s="138"/>
      <c r="FW105" s="138"/>
      <c r="FX105" s="138"/>
      <c r="FY105" s="138"/>
      <c r="FZ105" s="138"/>
      <c r="GA105" s="138"/>
      <c r="GB105" s="138"/>
    </row>
    <row r="106" spans="1:184" x14ac:dyDescent="0.2">
      <c r="A106" s="130">
        <f t="shared" si="1"/>
        <v>6301</v>
      </c>
      <c r="B106" s="140" t="s">
        <v>3313</v>
      </c>
      <c r="C106" s="146">
        <v>383</v>
      </c>
      <c r="D106" s="147">
        <v>31</v>
      </c>
      <c r="E106" s="148">
        <v>0.42</v>
      </c>
      <c r="F106" s="146">
        <v>354</v>
      </c>
      <c r="G106" s="146">
        <v>29</v>
      </c>
      <c r="H106" s="149" t="s">
        <v>4468</v>
      </c>
      <c r="I106" s="149" t="s">
        <v>4469</v>
      </c>
      <c r="J106" s="147">
        <v>5</v>
      </c>
      <c r="K106" s="148">
        <v>0.42</v>
      </c>
      <c r="L106" s="146">
        <v>346</v>
      </c>
      <c r="M106" s="146">
        <v>37</v>
      </c>
      <c r="N106" s="149" t="s">
        <v>2633</v>
      </c>
      <c r="O106" s="149" t="s">
        <v>2634</v>
      </c>
      <c r="P106" s="147">
        <v>9.5</v>
      </c>
      <c r="Q106" s="148">
        <v>0.43</v>
      </c>
      <c r="R106" s="146">
        <v>349</v>
      </c>
      <c r="S106" s="146">
        <v>34</v>
      </c>
      <c r="T106" s="149" t="s">
        <v>3729</v>
      </c>
      <c r="U106" s="149" t="s">
        <v>3730</v>
      </c>
      <c r="V106" s="147">
        <v>8.6000003814697266</v>
      </c>
      <c r="W106" s="148">
        <v>0.43</v>
      </c>
      <c r="X106" s="146">
        <v>320</v>
      </c>
      <c r="Y106" s="146">
        <v>63</v>
      </c>
      <c r="Z106" s="149" t="s">
        <v>4470</v>
      </c>
      <c r="AA106" s="149" t="s">
        <v>4471</v>
      </c>
      <c r="AB106" s="147">
        <v>7.8000001907348633</v>
      </c>
      <c r="AC106" s="148">
        <v>0.41</v>
      </c>
      <c r="AD106" s="146">
        <v>353</v>
      </c>
      <c r="AE106" s="146">
        <v>30</v>
      </c>
      <c r="AF106" s="149" t="s">
        <v>4472</v>
      </c>
      <c r="AG106" s="149" t="s">
        <v>4473</v>
      </c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  <c r="BT106" s="138"/>
      <c r="BU106" s="138"/>
      <c r="BV106" s="138"/>
      <c r="BW106" s="138"/>
      <c r="BX106" s="138"/>
      <c r="BY106" s="138"/>
      <c r="BZ106" s="138"/>
      <c r="CA106" s="138"/>
      <c r="CB106" s="138"/>
      <c r="CC106" s="138"/>
      <c r="CD106" s="138"/>
      <c r="CE106" s="138"/>
      <c r="CF106" s="138"/>
      <c r="CG106" s="138"/>
      <c r="CH106" s="138"/>
      <c r="CI106" s="138"/>
      <c r="CJ106" s="138"/>
      <c r="CK106" s="138"/>
      <c r="CL106" s="138"/>
      <c r="CM106" s="138"/>
      <c r="CN106" s="138"/>
      <c r="CO106" s="138"/>
      <c r="CP106" s="138"/>
      <c r="CQ106" s="138"/>
      <c r="CR106" s="138"/>
      <c r="CS106" s="138"/>
      <c r="CT106" s="138"/>
      <c r="CU106" s="138"/>
      <c r="CV106" s="138"/>
      <c r="CW106" s="138"/>
      <c r="CX106" s="138"/>
      <c r="CY106" s="138"/>
      <c r="CZ106" s="138"/>
      <c r="DA106" s="138"/>
      <c r="DB106" s="138"/>
      <c r="DC106" s="138"/>
      <c r="DD106" s="138"/>
      <c r="DE106" s="138"/>
      <c r="DF106" s="138"/>
      <c r="DG106" s="138"/>
      <c r="DH106" s="138"/>
      <c r="DI106" s="138"/>
      <c r="DJ106" s="138"/>
      <c r="DK106" s="138"/>
      <c r="DL106" s="138"/>
      <c r="DM106" s="138"/>
      <c r="DN106" s="138"/>
      <c r="DO106" s="138"/>
      <c r="DP106" s="138"/>
      <c r="DQ106" s="138"/>
      <c r="DR106" s="138"/>
      <c r="DS106" s="138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8"/>
      <c r="ED106" s="138"/>
      <c r="EE106" s="138"/>
      <c r="EF106" s="138"/>
      <c r="EG106" s="138"/>
      <c r="EH106" s="138"/>
      <c r="EI106" s="138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38"/>
      <c r="FP106" s="138"/>
      <c r="FQ106" s="138"/>
      <c r="FR106" s="138"/>
      <c r="FS106" s="138"/>
      <c r="FT106" s="138"/>
      <c r="FU106" s="138"/>
      <c r="FV106" s="138"/>
      <c r="FW106" s="138"/>
      <c r="FX106" s="138"/>
      <c r="FY106" s="138"/>
      <c r="FZ106" s="138"/>
      <c r="GA106" s="138"/>
      <c r="GB106" s="138"/>
    </row>
    <row r="107" spans="1:184" x14ac:dyDescent="0.2">
      <c r="A107" s="130">
        <f t="shared" si="1"/>
        <v>6331</v>
      </c>
      <c r="B107" s="150" t="s">
        <v>3318</v>
      </c>
      <c r="C107" s="151">
        <v>420</v>
      </c>
      <c r="D107" s="152">
        <v>27</v>
      </c>
      <c r="E107" s="153">
        <v>0.37</v>
      </c>
      <c r="F107" s="151">
        <v>408</v>
      </c>
      <c r="G107" s="151">
        <v>12</v>
      </c>
      <c r="H107" s="154" t="s">
        <v>2116</v>
      </c>
      <c r="I107" s="154" t="s">
        <v>2117</v>
      </c>
      <c r="J107" s="152">
        <v>4.3000001907348633</v>
      </c>
      <c r="K107" s="153">
        <v>0.35</v>
      </c>
      <c r="L107" s="151">
        <v>406</v>
      </c>
      <c r="M107" s="151">
        <v>14</v>
      </c>
      <c r="N107" s="154" t="s">
        <v>1734</v>
      </c>
      <c r="O107" s="154" t="s">
        <v>1735</v>
      </c>
      <c r="P107" s="152">
        <v>8.3999996185302734</v>
      </c>
      <c r="Q107" s="153">
        <v>0.38</v>
      </c>
      <c r="R107" s="151">
        <v>395</v>
      </c>
      <c r="S107" s="151">
        <v>25</v>
      </c>
      <c r="T107" s="154" t="s">
        <v>1748</v>
      </c>
      <c r="U107" s="154" t="s">
        <v>1749</v>
      </c>
      <c r="V107" s="152">
        <v>7.3000001907348633</v>
      </c>
      <c r="W107" s="153">
        <v>0.37</v>
      </c>
      <c r="X107" s="151">
        <v>386</v>
      </c>
      <c r="Y107" s="151">
        <v>34</v>
      </c>
      <c r="Z107" s="154" t="s">
        <v>4474</v>
      </c>
      <c r="AA107" s="154" t="s">
        <v>4475</v>
      </c>
      <c r="AB107" s="152">
        <v>7</v>
      </c>
      <c r="AC107" s="153">
        <v>0.37</v>
      </c>
      <c r="AD107" s="151">
        <v>409</v>
      </c>
      <c r="AE107" s="151">
        <v>11</v>
      </c>
      <c r="AF107" s="154" t="s">
        <v>3890</v>
      </c>
      <c r="AG107" s="154" t="s">
        <v>3891</v>
      </c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  <c r="BV107" s="138"/>
      <c r="BW107" s="138"/>
      <c r="BX107" s="138"/>
      <c r="BY107" s="138"/>
      <c r="BZ107" s="138"/>
      <c r="CA107" s="138"/>
      <c r="CB107" s="138"/>
      <c r="CC107" s="138"/>
      <c r="CD107" s="138"/>
      <c r="CE107" s="138"/>
      <c r="CF107" s="138"/>
      <c r="CG107" s="138"/>
      <c r="CH107" s="138"/>
      <c r="CI107" s="138"/>
      <c r="CJ107" s="138"/>
      <c r="CK107" s="138"/>
      <c r="CL107" s="138"/>
      <c r="CM107" s="138"/>
      <c r="CN107" s="138"/>
      <c r="CO107" s="138"/>
      <c r="CP107" s="138"/>
      <c r="CQ107" s="138"/>
      <c r="CR107" s="138"/>
      <c r="CS107" s="138"/>
      <c r="CT107" s="138"/>
      <c r="CU107" s="138"/>
      <c r="CV107" s="138"/>
      <c r="CW107" s="138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</row>
    <row r="108" spans="1:184" x14ac:dyDescent="0.2">
      <c r="A108" s="130">
        <f t="shared" si="1"/>
        <v>6351</v>
      </c>
      <c r="B108" s="140" t="s">
        <v>3325</v>
      </c>
      <c r="C108" s="146">
        <v>200</v>
      </c>
      <c r="D108" s="147">
        <v>28.799999237060547</v>
      </c>
      <c r="E108" s="148">
        <v>0.39</v>
      </c>
      <c r="F108" s="146">
        <v>193</v>
      </c>
      <c r="G108" s="146">
        <v>7</v>
      </c>
      <c r="H108" s="149" t="s">
        <v>3300</v>
      </c>
      <c r="I108" s="149" t="s">
        <v>3301</v>
      </c>
      <c r="J108" s="147">
        <v>4.5999999046325684</v>
      </c>
      <c r="K108" s="148">
        <v>0.38</v>
      </c>
      <c r="L108" s="146">
        <v>183</v>
      </c>
      <c r="M108" s="146">
        <v>17</v>
      </c>
      <c r="N108" s="149" t="s">
        <v>4476</v>
      </c>
      <c r="O108" s="149" t="s">
        <v>4477</v>
      </c>
      <c r="P108" s="147">
        <v>8.8999996185302734</v>
      </c>
      <c r="Q108" s="148">
        <v>0.41</v>
      </c>
      <c r="R108" s="146">
        <v>189</v>
      </c>
      <c r="S108" s="146">
        <v>11</v>
      </c>
      <c r="T108" s="149" t="s">
        <v>2489</v>
      </c>
      <c r="U108" s="149" t="s">
        <v>2490</v>
      </c>
      <c r="V108" s="147">
        <v>8.1999998092651367</v>
      </c>
      <c r="W108" s="148">
        <v>0.41</v>
      </c>
      <c r="X108" s="146">
        <v>182</v>
      </c>
      <c r="Y108" s="146">
        <v>18</v>
      </c>
      <c r="Z108" s="149" t="s">
        <v>3850</v>
      </c>
      <c r="AA108" s="149" t="s">
        <v>3851</v>
      </c>
      <c r="AB108" s="147">
        <v>7.0999999046325684</v>
      </c>
      <c r="AC108" s="148">
        <v>0.37</v>
      </c>
      <c r="AD108" s="146">
        <v>194</v>
      </c>
      <c r="AE108" s="146">
        <v>6</v>
      </c>
      <c r="AF108" s="149" t="s">
        <v>3222</v>
      </c>
      <c r="AG108" s="149" t="s">
        <v>3223</v>
      </c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  <c r="BT108" s="138"/>
      <c r="BU108" s="138"/>
      <c r="BV108" s="138"/>
      <c r="BW108" s="138"/>
      <c r="BX108" s="138"/>
      <c r="BY108" s="138"/>
      <c r="BZ108" s="138"/>
      <c r="CA108" s="138"/>
      <c r="CB108" s="138"/>
      <c r="CC108" s="138"/>
      <c r="CD108" s="138"/>
      <c r="CE108" s="138"/>
      <c r="CF108" s="138"/>
      <c r="CG108" s="138"/>
      <c r="CH108" s="138"/>
      <c r="CI108" s="138"/>
      <c r="CJ108" s="138"/>
      <c r="CK108" s="138"/>
      <c r="CL108" s="138"/>
      <c r="CM108" s="138"/>
      <c r="CN108" s="138"/>
      <c r="CO108" s="138"/>
      <c r="CP108" s="138"/>
      <c r="CQ108" s="138"/>
      <c r="CR108" s="138"/>
      <c r="CS108" s="138"/>
      <c r="CT108" s="138"/>
      <c r="CU108" s="138"/>
      <c r="CV108" s="138"/>
      <c r="CW108" s="138"/>
      <c r="CX108" s="138"/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8"/>
      <c r="DQ108" s="138"/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8"/>
      <c r="EH108" s="138"/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8"/>
      <c r="FR108" s="138"/>
      <c r="FS108" s="138"/>
      <c r="FT108" s="138"/>
      <c r="FU108" s="138"/>
      <c r="FV108" s="138"/>
      <c r="FW108" s="138"/>
      <c r="FX108" s="138"/>
      <c r="FY108" s="138"/>
      <c r="FZ108" s="138"/>
      <c r="GA108" s="138"/>
      <c r="GB108" s="138"/>
    </row>
    <row r="109" spans="1:184" x14ac:dyDescent="0.2">
      <c r="A109" s="130">
        <f t="shared" si="1"/>
        <v>6361</v>
      </c>
      <c r="B109" s="150" t="s">
        <v>3328</v>
      </c>
      <c r="C109" s="151">
        <v>189</v>
      </c>
      <c r="D109" s="152">
        <v>23.200000762939453</v>
      </c>
      <c r="E109" s="153">
        <v>0.32</v>
      </c>
      <c r="F109" s="151">
        <v>188</v>
      </c>
      <c r="G109" s="151">
        <v>1</v>
      </c>
      <c r="H109" s="154" t="s">
        <v>4478</v>
      </c>
      <c r="I109" s="154" t="s">
        <v>4479</v>
      </c>
      <c r="J109" s="152">
        <v>3.5999999046325684</v>
      </c>
      <c r="K109" s="153">
        <v>0.3</v>
      </c>
      <c r="L109" s="151">
        <v>187</v>
      </c>
      <c r="M109" s="151">
        <v>2</v>
      </c>
      <c r="N109" s="154" t="s">
        <v>2357</v>
      </c>
      <c r="O109" s="154" t="s">
        <v>2358</v>
      </c>
      <c r="P109" s="152">
        <v>6.9000000953674316</v>
      </c>
      <c r="Q109" s="153">
        <v>0.31</v>
      </c>
      <c r="R109" s="151">
        <v>187</v>
      </c>
      <c r="S109" s="151">
        <v>2</v>
      </c>
      <c r="T109" s="154" t="s">
        <v>2357</v>
      </c>
      <c r="U109" s="154" t="s">
        <v>2358</v>
      </c>
      <c r="V109" s="152">
        <v>6.4000000953674316</v>
      </c>
      <c r="W109" s="153">
        <v>0.32</v>
      </c>
      <c r="X109" s="151">
        <v>183</v>
      </c>
      <c r="Y109" s="151">
        <v>6</v>
      </c>
      <c r="Z109" s="154" t="s">
        <v>2097</v>
      </c>
      <c r="AA109" s="154" t="s">
        <v>2098</v>
      </c>
      <c r="AB109" s="152">
        <v>6.3000001907348633</v>
      </c>
      <c r="AC109" s="153">
        <v>0.34</v>
      </c>
      <c r="AD109" s="151">
        <v>188</v>
      </c>
      <c r="AE109" s="151">
        <v>1</v>
      </c>
      <c r="AF109" s="154" t="s">
        <v>4478</v>
      </c>
      <c r="AG109" s="154" t="s">
        <v>4479</v>
      </c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  <c r="BT109" s="138"/>
      <c r="BU109" s="138"/>
      <c r="BV109" s="138"/>
      <c r="BW109" s="138"/>
      <c r="BX109" s="138"/>
      <c r="BY109" s="138"/>
      <c r="BZ109" s="138"/>
      <c r="CA109" s="138"/>
      <c r="CB109" s="138"/>
      <c r="CC109" s="138"/>
      <c r="CD109" s="138"/>
      <c r="CE109" s="138"/>
      <c r="CF109" s="138"/>
      <c r="CG109" s="138"/>
      <c r="CH109" s="138"/>
      <c r="CI109" s="138"/>
      <c r="CJ109" s="138"/>
      <c r="CK109" s="138"/>
      <c r="CL109" s="138"/>
      <c r="CM109" s="138"/>
      <c r="CN109" s="138"/>
      <c r="CO109" s="138"/>
      <c r="CP109" s="138"/>
      <c r="CQ109" s="138"/>
      <c r="CR109" s="138"/>
      <c r="CS109" s="138"/>
      <c r="CT109" s="138"/>
      <c r="CU109" s="138"/>
      <c r="CV109" s="138"/>
      <c r="CW109" s="138"/>
      <c r="CX109" s="138"/>
      <c r="CY109" s="138"/>
      <c r="CZ109" s="138"/>
      <c r="DA109" s="138"/>
      <c r="DB109" s="138"/>
      <c r="DC109" s="138"/>
      <c r="DD109" s="138"/>
      <c r="DE109" s="138"/>
      <c r="DF109" s="138"/>
      <c r="DG109" s="138"/>
      <c r="DH109" s="138"/>
      <c r="DI109" s="138"/>
      <c r="DJ109" s="138"/>
      <c r="DK109" s="138"/>
      <c r="DL109" s="138"/>
      <c r="DM109" s="138"/>
      <c r="DN109" s="138"/>
      <c r="DO109" s="138"/>
      <c r="DP109" s="138"/>
      <c r="DQ109" s="138"/>
      <c r="DR109" s="138"/>
      <c r="DS109" s="138"/>
      <c r="DT109" s="138"/>
      <c r="DU109" s="138"/>
      <c r="DV109" s="138"/>
      <c r="DW109" s="138"/>
      <c r="DX109" s="138"/>
      <c r="DY109" s="138"/>
      <c r="DZ109" s="138"/>
      <c r="EA109" s="138"/>
      <c r="EB109" s="138"/>
      <c r="EC109" s="138"/>
      <c r="ED109" s="138"/>
      <c r="EE109" s="138"/>
      <c r="EF109" s="138"/>
      <c r="EG109" s="138"/>
      <c r="EH109" s="138"/>
      <c r="EI109" s="138"/>
      <c r="EJ109" s="138"/>
      <c r="EK109" s="138"/>
      <c r="EL109" s="138"/>
      <c r="EM109" s="138"/>
      <c r="EN109" s="138"/>
      <c r="EO109" s="138"/>
      <c r="EP109" s="138"/>
      <c r="EQ109" s="138"/>
      <c r="ER109" s="138"/>
      <c r="ES109" s="138"/>
      <c r="ET109" s="138"/>
      <c r="EU109" s="138"/>
      <c r="EV109" s="138"/>
      <c r="EW109" s="138"/>
      <c r="EX109" s="138"/>
      <c r="EY109" s="138"/>
      <c r="EZ109" s="138"/>
      <c r="FA109" s="138"/>
      <c r="FB109" s="138"/>
      <c r="FC109" s="138"/>
      <c r="FD109" s="138"/>
      <c r="FE109" s="138"/>
      <c r="FF109" s="138"/>
      <c r="FG109" s="138"/>
      <c r="FH109" s="138"/>
      <c r="FI109" s="138"/>
      <c r="FJ109" s="138"/>
      <c r="FK109" s="138"/>
      <c r="FL109" s="138"/>
      <c r="FM109" s="138"/>
      <c r="FN109" s="138"/>
      <c r="FO109" s="138"/>
      <c r="FP109" s="138"/>
      <c r="FQ109" s="138"/>
      <c r="FR109" s="138"/>
      <c r="FS109" s="138"/>
      <c r="FT109" s="138"/>
      <c r="FU109" s="138"/>
      <c r="FV109" s="138"/>
      <c r="FW109" s="138"/>
      <c r="FX109" s="138"/>
      <c r="FY109" s="138"/>
      <c r="FZ109" s="138"/>
      <c r="GA109" s="138"/>
      <c r="GB109" s="138"/>
    </row>
    <row r="110" spans="1:184" x14ac:dyDescent="0.2">
      <c r="A110" s="130">
        <f t="shared" si="1"/>
        <v>6391</v>
      </c>
      <c r="B110" s="140" t="s">
        <v>3333</v>
      </c>
      <c r="C110" s="146">
        <v>198</v>
      </c>
      <c r="D110" s="147">
        <v>21.799999237060547</v>
      </c>
      <c r="E110" s="148">
        <v>0.3</v>
      </c>
      <c r="F110" s="146">
        <v>198</v>
      </c>
      <c r="H110" s="149" t="s">
        <v>1545</v>
      </c>
      <c r="J110" s="147">
        <v>3.7000000476837158</v>
      </c>
      <c r="K110" s="148">
        <v>0.31</v>
      </c>
      <c r="L110" s="146">
        <v>191</v>
      </c>
      <c r="M110" s="146">
        <v>7</v>
      </c>
      <c r="N110" s="149" t="s">
        <v>1903</v>
      </c>
      <c r="O110" s="149" t="s">
        <v>1904</v>
      </c>
      <c r="P110" s="147">
        <v>6.9000000953674316</v>
      </c>
      <c r="Q110" s="148">
        <v>0.31</v>
      </c>
      <c r="R110" s="146">
        <v>197</v>
      </c>
      <c r="S110" s="146">
        <v>1</v>
      </c>
      <c r="T110" s="149" t="s">
        <v>4480</v>
      </c>
      <c r="U110" s="149" t="s">
        <v>4481</v>
      </c>
      <c r="V110" s="147">
        <v>5.4000000953674316</v>
      </c>
      <c r="W110" s="148">
        <v>0.27</v>
      </c>
      <c r="X110" s="146">
        <v>194</v>
      </c>
      <c r="Y110" s="146">
        <v>4</v>
      </c>
      <c r="Z110" s="149" t="s">
        <v>3262</v>
      </c>
      <c r="AA110" s="149" t="s">
        <v>3263</v>
      </c>
      <c r="AB110" s="147">
        <v>5.9000000953674316</v>
      </c>
      <c r="AC110" s="148">
        <v>0.31</v>
      </c>
      <c r="AD110" s="146">
        <v>198</v>
      </c>
      <c r="AF110" s="149" t="s">
        <v>1545</v>
      </c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  <c r="BV110" s="138"/>
      <c r="BW110" s="138"/>
      <c r="BX110" s="138"/>
      <c r="BY110" s="138"/>
      <c r="BZ110" s="138"/>
      <c r="CA110" s="138"/>
      <c r="CB110" s="138"/>
      <c r="CC110" s="138"/>
      <c r="CD110" s="138"/>
      <c r="CE110" s="138"/>
      <c r="CF110" s="138"/>
      <c r="CG110" s="138"/>
      <c r="CH110" s="138"/>
      <c r="CI110" s="138"/>
      <c r="CJ110" s="138"/>
      <c r="CK110" s="138"/>
      <c r="CL110" s="138"/>
      <c r="CM110" s="138"/>
      <c r="CN110" s="138"/>
      <c r="CO110" s="138"/>
      <c r="CP110" s="138"/>
      <c r="CQ110" s="138"/>
      <c r="CR110" s="138"/>
      <c r="CS110" s="138"/>
      <c r="CT110" s="138"/>
      <c r="CU110" s="138"/>
      <c r="CV110" s="138"/>
      <c r="CW110" s="138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8"/>
      <c r="FA110" s="138"/>
      <c r="FB110" s="138"/>
      <c r="FC110" s="138"/>
      <c r="FD110" s="138"/>
      <c r="FE110" s="138"/>
      <c r="FF110" s="138"/>
      <c r="FG110" s="138"/>
      <c r="FH110" s="138"/>
      <c r="FI110" s="138"/>
      <c r="FJ110" s="138"/>
      <c r="FK110" s="138"/>
      <c r="FL110" s="138"/>
      <c r="FM110" s="138"/>
      <c r="FN110" s="138"/>
      <c r="FO110" s="138"/>
      <c r="FP110" s="138"/>
      <c r="FQ110" s="138"/>
      <c r="FR110" s="138"/>
      <c r="FS110" s="138"/>
      <c r="FT110" s="138"/>
      <c r="FU110" s="138"/>
      <c r="FV110" s="138"/>
      <c r="FW110" s="138"/>
      <c r="FX110" s="138"/>
      <c r="FY110" s="138"/>
      <c r="FZ110" s="138"/>
      <c r="GA110" s="138"/>
      <c r="GB110" s="138"/>
    </row>
    <row r="111" spans="1:184" x14ac:dyDescent="0.2">
      <c r="A111" s="130">
        <f t="shared" si="1"/>
        <v>6411</v>
      </c>
      <c r="B111" s="150" t="s">
        <v>3334</v>
      </c>
      <c r="C111" s="151">
        <v>199</v>
      </c>
      <c r="D111" s="152">
        <v>25.299999237060547</v>
      </c>
      <c r="E111" s="153">
        <v>0.35</v>
      </c>
      <c r="F111" s="151">
        <v>195</v>
      </c>
      <c r="G111" s="151">
        <v>4</v>
      </c>
      <c r="H111" s="154" t="s">
        <v>2174</v>
      </c>
      <c r="I111" s="154" t="s">
        <v>2175</v>
      </c>
      <c r="J111" s="152">
        <v>4</v>
      </c>
      <c r="K111" s="153">
        <v>0.33</v>
      </c>
      <c r="L111" s="151">
        <v>194</v>
      </c>
      <c r="M111" s="151">
        <v>5</v>
      </c>
      <c r="N111" s="154" t="s">
        <v>2822</v>
      </c>
      <c r="O111" s="154" t="s">
        <v>2823</v>
      </c>
      <c r="P111" s="152">
        <v>8.1000003814697266</v>
      </c>
      <c r="Q111" s="153">
        <v>0.37</v>
      </c>
      <c r="R111" s="151">
        <v>192</v>
      </c>
      <c r="S111" s="151">
        <v>7</v>
      </c>
      <c r="T111" s="154" t="s">
        <v>3342</v>
      </c>
      <c r="U111" s="154" t="s">
        <v>3343</v>
      </c>
      <c r="V111" s="152">
        <v>6.8000001907348633</v>
      </c>
      <c r="W111" s="153">
        <v>0.34</v>
      </c>
      <c r="X111" s="151">
        <v>187</v>
      </c>
      <c r="Y111" s="151">
        <v>12</v>
      </c>
      <c r="Z111" s="154" t="s">
        <v>4390</v>
      </c>
      <c r="AA111" s="154" t="s">
        <v>4391</v>
      </c>
      <c r="AB111" s="152">
        <v>6.4000000953674316</v>
      </c>
      <c r="AC111" s="153">
        <v>0.34</v>
      </c>
      <c r="AD111" s="151">
        <v>195</v>
      </c>
      <c r="AE111" s="151">
        <v>4</v>
      </c>
      <c r="AF111" s="154" t="s">
        <v>2174</v>
      </c>
      <c r="AG111" s="154" t="s">
        <v>2175</v>
      </c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  <c r="BT111" s="138"/>
      <c r="BU111" s="138"/>
      <c r="BV111" s="138"/>
      <c r="BW111" s="138"/>
      <c r="BX111" s="138"/>
      <c r="BY111" s="138"/>
      <c r="BZ111" s="138"/>
      <c r="CA111" s="138"/>
      <c r="CB111" s="138"/>
      <c r="CC111" s="138"/>
      <c r="CD111" s="138"/>
      <c r="CE111" s="138"/>
      <c r="CF111" s="138"/>
      <c r="CG111" s="138"/>
      <c r="CH111" s="138"/>
      <c r="CI111" s="138"/>
      <c r="CJ111" s="138"/>
      <c r="CK111" s="138"/>
      <c r="CL111" s="138"/>
      <c r="CM111" s="138"/>
      <c r="CN111" s="138"/>
      <c r="CO111" s="138"/>
      <c r="CP111" s="138"/>
      <c r="CQ111" s="138"/>
      <c r="CR111" s="138"/>
      <c r="CS111" s="138"/>
      <c r="CT111" s="138"/>
      <c r="CU111" s="138"/>
      <c r="CV111" s="138"/>
      <c r="CW111" s="138"/>
      <c r="CX111" s="138"/>
      <c r="CY111" s="138"/>
      <c r="CZ111" s="138"/>
      <c r="DA111" s="138"/>
      <c r="DB111" s="138"/>
      <c r="DC111" s="138"/>
      <c r="DD111" s="138"/>
      <c r="DE111" s="138"/>
      <c r="DF111" s="138"/>
      <c r="DG111" s="138"/>
      <c r="DH111" s="138"/>
      <c r="DI111" s="138"/>
      <c r="DJ111" s="138"/>
      <c r="DK111" s="138"/>
      <c r="DL111" s="138"/>
      <c r="DM111" s="138"/>
      <c r="DN111" s="138"/>
      <c r="DO111" s="138"/>
      <c r="DP111" s="138"/>
      <c r="DQ111" s="138"/>
      <c r="DR111" s="138"/>
      <c r="DS111" s="138"/>
      <c r="DT111" s="138"/>
      <c r="DU111" s="138"/>
      <c r="DV111" s="138"/>
      <c r="DW111" s="138"/>
      <c r="DX111" s="138"/>
      <c r="DY111" s="138"/>
      <c r="DZ111" s="138"/>
      <c r="EA111" s="138"/>
      <c r="EB111" s="138"/>
      <c r="EC111" s="138"/>
      <c r="ED111" s="138"/>
      <c r="EE111" s="138"/>
      <c r="EF111" s="138"/>
      <c r="EG111" s="138"/>
      <c r="EH111" s="138"/>
      <c r="EI111" s="138"/>
      <c r="EJ111" s="138"/>
      <c r="EK111" s="138"/>
      <c r="EL111" s="138"/>
      <c r="EM111" s="138"/>
      <c r="EN111" s="138"/>
      <c r="EO111" s="138"/>
      <c r="EP111" s="138"/>
      <c r="EQ111" s="138"/>
      <c r="ER111" s="138"/>
      <c r="ES111" s="138"/>
      <c r="ET111" s="138"/>
      <c r="EU111" s="138"/>
      <c r="EV111" s="138"/>
      <c r="EW111" s="138"/>
      <c r="EX111" s="138"/>
      <c r="EY111" s="138"/>
      <c r="EZ111" s="138"/>
      <c r="FA111" s="138"/>
      <c r="FB111" s="138"/>
      <c r="FC111" s="138"/>
      <c r="FD111" s="138"/>
      <c r="FE111" s="138"/>
      <c r="FF111" s="138"/>
      <c r="FG111" s="138"/>
      <c r="FH111" s="138"/>
      <c r="FI111" s="138"/>
      <c r="FJ111" s="138"/>
      <c r="FK111" s="138"/>
      <c r="FL111" s="138"/>
      <c r="FM111" s="138"/>
      <c r="FN111" s="138"/>
      <c r="FO111" s="138"/>
      <c r="FP111" s="138"/>
      <c r="FQ111" s="138"/>
      <c r="FR111" s="138"/>
      <c r="FS111" s="138"/>
      <c r="FT111" s="138"/>
      <c r="FU111" s="138"/>
      <c r="FV111" s="138"/>
      <c r="FW111" s="138"/>
      <c r="FX111" s="138"/>
      <c r="FY111" s="138"/>
      <c r="FZ111" s="138"/>
      <c r="GA111" s="138"/>
      <c r="GB111" s="138"/>
    </row>
    <row r="112" spans="1:184" x14ac:dyDescent="0.2">
      <c r="A112" s="130">
        <f t="shared" si="1"/>
        <v>6421</v>
      </c>
      <c r="B112" s="140" t="s">
        <v>3337</v>
      </c>
      <c r="C112" s="146">
        <v>203</v>
      </c>
      <c r="D112" s="147">
        <v>25.200000762939453</v>
      </c>
      <c r="E112" s="148">
        <v>0.35</v>
      </c>
      <c r="F112" s="146">
        <v>201</v>
      </c>
      <c r="G112" s="146">
        <v>2</v>
      </c>
      <c r="H112" s="149" t="s">
        <v>2360</v>
      </c>
      <c r="I112" s="149" t="s">
        <v>2361</v>
      </c>
      <c r="J112" s="147">
        <v>3.7999999523162842</v>
      </c>
      <c r="K112" s="148">
        <v>0.31</v>
      </c>
      <c r="L112" s="146">
        <v>201</v>
      </c>
      <c r="M112" s="146">
        <v>2</v>
      </c>
      <c r="N112" s="149" t="s">
        <v>2360</v>
      </c>
      <c r="O112" s="149" t="s">
        <v>2361</v>
      </c>
      <c r="P112" s="147">
        <v>8.1000003814697266</v>
      </c>
      <c r="Q112" s="148">
        <v>0.37</v>
      </c>
      <c r="R112" s="146">
        <v>191</v>
      </c>
      <c r="S112" s="146">
        <v>12</v>
      </c>
      <c r="T112" s="149" t="s">
        <v>3321</v>
      </c>
      <c r="U112" s="149" t="s">
        <v>3322</v>
      </c>
      <c r="V112" s="147">
        <v>6.6999998092651367</v>
      </c>
      <c r="W112" s="148">
        <v>0.34</v>
      </c>
      <c r="X112" s="146">
        <v>196</v>
      </c>
      <c r="Y112" s="146">
        <v>7</v>
      </c>
      <c r="Z112" s="149" t="s">
        <v>1877</v>
      </c>
      <c r="AA112" s="149" t="s">
        <v>1878</v>
      </c>
      <c r="AB112" s="147">
        <v>6.5</v>
      </c>
      <c r="AC112" s="148">
        <v>0.34</v>
      </c>
      <c r="AD112" s="146">
        <v>203</v>
      </c>
      <c r="AF112" s="149" t="s">
        <v>1545</v>
      </c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  <c r="BV112" s="138"/>
      <c r="BW112" s="138"/>
      <c r="BX112" s="138"/>
      <c r="BY112" s="138"/>
      <c r="BZ112" s="138"/>
      <c r="CA112" s="138"/>
      <c r="CB112" s="138"/>
      <c r="CC112" s="138"/>
      <c r="CD112" s="138"/>
      <c r="CE112" s="138"/>
      <c r="CF112" s="138"/>
      <c r="CG112" s="138"/>
      <c r="CH112" s="138"/>
      <c r="CI112" s="138"/>
      <c r="CJ112" s="138"/>
      <c r="CK112" s="138"/>
      <c r="CL112" s="138"/>
      <c r="CM112" s="138"/>
      <c r="CN112" s="138"/>
      <c r="CO112" s="138"/>
      <c r="CP112" s="138"/>
      <c r="CQ112" s="138"/>
      <c r="CR112" s="138"/>
      <c r="CS112" s="138"/>
      <c r="CT112" s="138"/>
      <c r="CU112" s="138"/>
      <c r="CV112" s="138"/>
      <c r="CW112" s="138"/>
      <c r="CX112" s="138"/>
      <c r="CY112" s="138"/>
      <c r="CZ112" s="138"/>
      <c r="DA112" s="138"/>
      <c r="DB112" s="138"/>
      <c r="DC112" s="138"/>
      <c r="DD112" s="138"/>
      <c r="DE112" s="138"/>
      <c r="DF112" s="138"/>
      <c r="DG112" s="138"/>
      <c r="DH112" s="138"/>
      <c r="DI112" s="138"/>
      <c r="DJ112" s="138"/>
      <c r="DK112" s="138"/>
      <c r="DL112" s="138"/>
      <c r="DM112" s="138"/>
      <c r="DN112" s="138"/>
      <c r="DO112" s="138"/>
      <c r="DP112" s="138"/>
      <c r="DQ112" s="138"/>
      <c r="DR112" s="138"/>
      <c r="DS112" s="138"/>
      <c r="DT112" s="138"/>
      <c r="DU112" s="138"/>
      <c r="DV112" s="138"/>
      <c r="DW112" s="138"/>
      <c r="DX112" s="138"/>
      <c r="DY112" s="138"/>
      <c r="DZ112" s="138"/>
      <c r="EA112" s="138"/>
      <c r="EB112" s="138"/>
      <c r="EC112" s="138"/>
      <c r="ED112" s="138"/>
      <c r="EE112" s="138"/>
      <c r="EF112" s="138"/>
      <c r="EG112" s="138"/>
      <c r="EH112" s="138"/>
      <c r="EI112" s="138"/>
      <c r="EJ112" s="138"/>
      <c r="EK112" s="138"/>
      <c r="EL112" s="138"/>
      <c r="EM112" s="138"/>
      <c r="EN112" s="138"/>
      <c r="EO112" s="138"/>
      <c r="EP112" s="138"/>
      <c r="EQ112" s="138"/>
      <c r="ER112" s="138"/>
      <c r="ES112" s="138"/>
      <c r="ET112" s="138"/>
      <c r="EU112" s="138"/>
      <c r="EV112" s="138"/>
      <c r="EW112" s="138"/>
      <c r="EX112" s="138"/>
      <c r="EY112" s="138"/>
      <c r="EZ112" s="138"/>
      <c r="FA112" s="138"/>
      <c r="FB112" s="138"/>
      <c r="FC112" s="138"/>
      <c r="FD112" s="138"/>
      <c r="FE112" s="138"/>
      <c r="FF112" s="138"/>
      <c r="FG112" s="138"/>
      <c r="FH112" s="138"/>
      <c r="FI112" s="138"/>
      <c r="FJ112" s="138"/>
      <c r="FK112" s="138"/>
      <c r="FL112" s="138"/>
      <c r="FM112" s="138"/>
      <c r="FN112" s="138"/>
      <c r="FO112" s="138"/>
      <c r="FP112" s="138"/>
      <c r="FQ112" s="138"/>
      <c r="FR112" s="138"/>
      <c r="FS112" s="138"/>
      <c r="FT112" s="138"/>
      <c r="FU112" s="138"/>
      <c r="FV112" s="138"/>
      <c r="FW112" s="138"/>
      <c r="FX112" s="138"/>
      <c r="FY112" s="138"/>
      <c r="FZ112" s="138"/>
      <c r="GA112" s="138"/>
      <c r="GB112" s="138"/>
    </row>
    <row r="113" spans="1:184" x14ac:dyDescent="0.2">
      <c r="A113" s="130">
        <f t="shared" si="1"/>
        <v>6431</v>
      </c>
      <c r="B113" s="150" t="s">
        <v>3340</v>
      </c>
      <c r="C113" s="151">
        <v>147</v>
      </c>
      <c r="D113" s="152">
        <v>27</v>
      </c>
      <c r="E113" s="153">
        <v>0.37</v>
      </c>
      <c r="F113" s="151">
        <v>144</v>
      </c>
      <c r="G113" s="151">
        <v>3</v>
      </c>
      <c r="H113" s="154" t="s">
        <v>1618</v>
      </c>
      <c r="I113" s="154" t="s">
        <v>1619</v>
      </c>
      <c r="J113" s="152">
        <v>4.5</v>
      </c>
      <c r="K113" s="153">
        <v>0.37</v>
      </c>
      <c r="L113" s="151">
        <v>139</v>
      </c>
      <c r="M113" s="151">
        <v>8</v>
      </c>
      <c r="N113" s="154" t="s">
        <v>4482</v>
      </c>
      <c r="O113" s="154" t="s">
        <v>4483</v>
      </c>
      <c r="P113" s="152">
        <v>8.3000001907348633</v>
      </c>
      <c r="Q113" s="153">
        <v>0.38</v>
      </c>
      <c r="R113" s="151">
        <v>139</v>
      </c>
      <c r="S113" s="151">
        <v>8</v>
      </c>
      <c r="T113" s="154" t="s">
        <v>4482</v>
      </c>
      <c r="U113" s="154" t="s">
        <v>4483</v>
      </c>
      <c r="V113" s="152">
        <v>7.4000000953674316</v>
      </c>
      <c r="W113" s="153">
        <v>0.37</v>
      </c>
      <c r="X113" s="151">
        <v>136</v>
      </c>
      <c r="Y113" s="151">
        <v>11</v>
      </c>
      <c r="Z113" s="154" t="s">
        <v>1620</v>
      </c>
      <c r="AA113" s="154" t="s">
        <v>1621</v>
      </c>
      <c r="AB113" s="152">
        <v>6.8000001907348633</v>
      </c>
      <c r="AC113" s="153">
        <v>0.36</v>
      </c>
      <c r="AD113" s="151">
        <v>145</v>
      </c>
      <c r="AE113" s="151">
        <v>2</v>
      </c>
      <c r="AF113" s="154" t="s">
        <v>1622</v>
      </c>
      <c r="AG113" s="154" t="s">
        <v>1623</v>
      </c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  <c r="BV113" s="138"/>
      <c r="BW113" s="138"/>
      <c r="BX113" s="138"/>
      <c r="BY113" s="138"/>
      <c r="BZ113" s="138"/>
      <c r="CA113" s="138"/>
      <c r="CB113" s="138"/>
      <c r="CC113" s="138"/>
      <c r="CD113" s="138"/>
      <c r="CE113" s="138"/>
      <c r="CF113" s="138"/>
      <c r="CG113" s="138"/>
      <c r="CH113" s="138"/>
      <c r="CI113" s="138"/>
      <c r="CJ113" s="138"/>
      <c r="CK113" s="138"/>
      <c r="CL113" s="138"/>
      <c r="CM113" s="138"/>
      <c r="CN113" s="138"/>
      <c r="CO113" s="138"/>
      <c r="CP113" s="138"/>
      <c r="CQ113" s="138"/>
      <c r="CR113" s="138"/>
      <c r="CS113" s="138"/>
      <c r="CT113" s="138"/>
      <c r="CU113" s="138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38"/>
      <c r="DH113" s="138"/>
      <c r="DI113" s="138"/>
      <c r="DJ113" s="138"/>
      <c r="DK113" s="138"/>
      <c r="DL113" s="138"/>
      <c r="DM113" s="138"/>
      <c r="DN113" s="138"/>
      <c r="DO113" s="138"/>
      <c r="DP113" s="138"/>
      <c r="DQ113" s="138"/>
      <c r="DR113" s="138"/>
      <c r="DS113" s="138"/>
      <c r="DT113" s="138"/>
      <c r="DU113" s="138"/>
      <c r="DV113" s="138"/>
      <c r="DW113" s="138"/>
      <c r="DX113" s="138"/>
      <c r="DY113" s="138"/>
      <c r="DZ113" s="138"/>
      <c r="EA113" s="138"/>
      <c r="EB113" s="138"/>
      <c r="EC113" s="138"/>
      <c r="ED113" s="138"/>
      <c r="EE113" s="138"/>
      <c r="EF113" s="138"/>
      <c r="EG113" s="138"/>
      <c r="EH113" s="138"/>
      <c r="EI113" s="138"/>
      <c r="EJ113" s="138"/>
      <c r="EK113" s="138"/>
      <c r="EL113" s="138"/>
      <c r="EM113" s="138"/>
      <c r="EN113" s="138"/>
      <c r="EO113" s="138"/>
      <c r="EP113" s="138"/>
      <c r="EQ113" s="138"/>
      <c r="ER113" s="138"/>
      <c r="ES113" s="138"/>
      <c r="ET113" s="138"/>
      <c r="EU113" s="138"/>
      <c r="EV113" s="138"/>
      <c r="EW113" s="138"/>
      <c r="EX113" s="138"/>
      <c r="EY113" s="138"/>
      <c r="EZ113" s="138"/>
      <c r="FA113" s="138"/>
      <c r="FB113" s="138"/>
      <c r="FC113" s="138"/>
      <c r="FD113" s="138"/>
      <c r="FE113" s="138"/>
      <c r="FF113" s="138"/>
      <c r="FG113" s="138"/>
      <c r="FH113" s="138"/>
      <c r="FI113" s="138"/>
      <c r="FJ113" s="138"/>
      <c r="FK113" s="138"/>
      <c r="FL113" s="138"/>
      <c r="FM113" s="138"/>
      <c r="FN113" s="138"/>
      <c r="FO113" s="138"/>
      <c r="FP113" s="138"/>
      <c r="FQ113" s="138"/>
      <c r="FR113" s="138"/>
      <c r="FS113" s="138"/>
      <c r="FT113" s="138"/>
      <c r="FU113" s="138"/>
      <c r="FV113" s="138"/>
      <c r="FW113" s="138"/>
      <c r="FX113" s="138"/>
      <c r="FY113" s="138"/>
      <c r="FZ113" s="138"/>
      <c r="GA113" s="138"/>
      <c r="GB113" s="138"/>
    </row>
    <row r="114" spans="1:184" x14ac:dyDescent="0.2">
      <c r="A114" s="130">
        <f t="shared" si="1"/>
        <v>6441</v>
      </c>
      <c r="B114" s="140" t="s">
        <v>3341</v>
      </c>
      <c r="C114" s="146">
        <v>193</v>
      </c>
      <c r="D114" s="147">
        <v>28.299999237060547</v>
      </c>
      <c r="E114" s="148">
        <v>0.39</v>
      </c>
      <c r="F114" s="146">
        <v>191</v>
      </c>
      <c r="G114" s="146">
        <v>2</v>
      </c>
      <c r="H114" s="149" t="s">
        <v>4484</v>
      </c>
      <c r="I114" s="149" t="s">
        <v>4485</v>
      </c>
      <c r="J114" s="147">
        <v>4.3000001907348633</v>
      </c>
      <c r="K114" s="148">
        <v>0.36</v>
      </c>
      <c r="L114" s="146">
        <v>190</v>
      </c>
      <c r="M114" s="146">
        <v>3</v>
      </c>
      <c r="N114" s="149" t="s">
        <v>1888</v>
      </c>
      <c r="O114" s="149" t="s">
        <v>1889</v>
      </c>
      <c r="P114" s="147">
        <v>8.8000001907348633</v>
      </c>
      <c r="Q114" s="148">
        <v>0.4</v>
      </c>
      <c r="R114" s="146">
        <v>183</v>
      </c>
      <c r="S114" s="146">
        <v>10</v>
      </c>
      <c r="T114" s="149" t="s">
        <v>4452</v>
      </c>
      <c r="U114" s="149" t="s">
        <v>4453</v>
      </c>
      <c r="V114" s="147">
        <v>8.1000003814697266</v>
      </c>
      <c r="W114" s="148">
        <v>0.4</v>
      </c>
      <c r="X114" s="146">
        <v>184</v>
      </c>
      <c r="Y114" s="146">
        <v>9</v>
      </c>
      <c r="Z114" s="149" t="s">
        <v>4486</v>
      </c>
      <c r="AA114" s="149" t="s">
        <v>4487</v>
      </c>
      <c r="AB114" s="147">
        <v>7.0999999046325684</v>
      </c>
      <c r="AC114" s="148">
        <v>0.37</v>
      </c>
      <c r="AD114" s="146">
        <v>191</v>
      </c>
      <c r="AE114" s="146">
        <v>2</v>
      </c>
      <c r="AF114" s="149" t="s">
        <v>4484</v>
      </c>
      <c r="AG114" s="149" t="s">
        <v>4485</v>
      </c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  <c r="BW114" s="138"/>
      <c r="BX114" s="138"/>
      <c r="BY114" s="138"/>
      <c r="BZ114" s="138"/>
      <c r="CA114" s="138"/>
      <c r="CB114" s="138"/>
      <c r="CC114" s="138"/>
      <c r="CD114" s="138"/>
      <c r="CE114" s="138"/>
      <c r="CF114" s="138"/>
      <c r="CG114" s="138"/>
      <c r="CH114" s="138"/>
      <c r="CI114" s="138"/>
      <c r="CJ114" s="138"/>
      <c r="CK114" s="138"/>
      <c r="CL114" s="138"/>
      <c r="CM114" s="138"/>
      <c r="CN114" s="138"/>
      <c r="CO114" s="138"/>
      <c r="CP114" s="138"/>
      <c r="CQ114" s="138"/>
      <c r="CR114" s="138"/>
      <c r="CS114" s="138"/>
      <c r="CT114" s="138"/>
      <c r="CU114" s="138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38"/>
      <c r="DH114" s="138"/>
      <c r="DI114" s="138"/>
      <c r="DJ114" s="138"/>
      <c r="DK114" s="138"/>
      <c r="DL114" s="138"/>
      <c r="DM114" s="138"/>
      <c r="DN114" s="138"/>
      <c r="DO114" s="138"/>
      <c r="DP114" s="138"/>
      <c r="DQ114" s="138"/>
      <c r="DR114" s="138"/>
      <c r="DS114" s="138"/>
      <c r="DT114" s="138"/>
      <c r="DU114" s="138"/>
      <c r="DV114" s="138"/>
      <c r="DW114" s="138"/>
      <c r="DX114" s="138"/>
      <c r="DY114" s="138"/>
      <c r="DZ114" s="138"/>
      <c r="EA114" s="138"/>
      <c r="EB114" s="138"/>
      <c r="EC114" s="138"/>
      <c r="ED114" s="138"/>
      <c r="EE114" s="138"/>
      <c r="EF114" s="138"/>
      <c r="EG114" s="138"/>
      <c r="EH114" s="138"/>
      <c r="EI114" s="138"/>
      <c r="EJ114" s="138"/>
      <c r="EK114" s="138"/>
      <c r="EL114" s="138"/>
      <c r="EM114" s="138"/>
      <c r="EN114" s="138"/>
      <c r="EO114" s="138"/>
      <c r="EP114" s="138"/>
      <c r="EQ114" s="138"/>
      <c r="ER114" s="138"/>
      <c r="ES114" s="138"/>
      <c r="ET114" s="138"/>
      <c r="EU114" s="138"/>
      <c r="EV114" s="138"/>
      <c r="EW114" s="138"/>
      <c r="EX114" s="138"/>
      <c r="EY114" s="138"/>
      <c r="EZ114" s="138"/>
      <c r="FA114" s="138"/>
      <c r="FB114" s="138"/>
      <c r="FC114" s="138"/>
      <c r="FD114" s="138"/>
      <c r="FE114" s="138"/>
      <c r="FF114" s="138"/>
      <c r="FG114" s="138"/>
      <c r="FH114" s="138"/>
      <c r="FI114" s="138"/>
      <c r="FJ114" s="138"/>
      <c r="FK114" s="138"/>
      <c r="FL114" s="138"/>
      <c r="FM114" s="138"/>
      <c r="FN114" s="138"/>
      <c r="FO114" s="138"/>
      <c r="FP114" s="138"/>
      <c r="FQ114" s="138"/>
      <c r="FR114" s="138"/>
      <c r="FS114" s="138"/>
      <c r="FT114" s="138"/>
      <c r="FU114" s="138"/>
      <c r="FV114" s="138"/>
      <c r="FW114" s="138"/>
      <c r="FX114" s="138"/>
      <c r="FY114" s="138"/>
      <c r="FZ114" s="138"/>
      <c r="GA114" s="138"/>
      <c r="GB114" s="138"/>
    </row>
    <row r="115" spans="1:184" x14ac:dyDescent="0.2">
      <c r="A115" s="130">
        <f t="shared" si="1"/>
        <v>6481</v>
      </c>
      <c r="B115" s="150" t="s">
        <v>3350</v>
      </c>
      <c r="C115" s="151">
        <v>158</v>
      </c>
      <c r="D115" s="152">
        <v>26</v>
      </c>
      <c r="E115" s="153">
        <v>0.36</v>
      </c>
      <c r="F115" s="151">
        <v>156</v>
      </c>
      <c r="G115" s="151">
        <v>2</v>
      </c>
      <c r="H115" s="154" t="s">
        <v>1920</v>
      </c>
      <c r="I115" s="154" t="s">
        <v>1921</v>
      </c>
      <c r="J115" s="152">
        <v>4.5</v>
      </c>
      <c r="K115" s="153">
        <v>0.38</v>
      </c>
      <c r="L115" s="151">
        <v>150</v>
      </c>
      <c r="M115" s="151">
        <v>8</v>
      </c>
      <c r="N115" s="154" t="s">
        <v>2205</v>
      </c>
      <c r="O115" s="154" t="s">
        <v>2206</v>
      </c>
      <c r="P115" s="152">
        <v>7.9000000953674316</v>
      </c>
      <c r="Q115" s="153">
        <v>0.36</v>
      </c>
      <c r="R115" s="151">
        <v>155</v>
      </c>
      <c r="S115" s="151">
        <v>3</v>
      </c>
      <c r="T115" s="154" t="s">
        <v>3134</v>
      </c>
      <c r="U115" s="154" t="s">
        <v>3135</v>
      </c>
      <c r="V115" s="152">
        <v>6.9000000953674316</v>
      </c>
      <c r="W115" s="153">
        <v>0.34</v>
      </c>
      <c r="X115" s="151">
        <v>154</v>
      </c>
      <c r="Y115" s="151">
        <v>4</v>
      </c>
      <c r="Z115" s="154" t="s">
        <v>2138</v>
      </c>
      <c r="AA115" s="154" t="s">
        <v>2139</v>
      </c>
      <c r="AB115" s="152">
        <v>6.6999998092651367</v>
      </c>
      <c r="AC115" s="153">
        <v>0.35</v>
      </c>
      <c r="AD115" s="151">
        <v>158</v>
      </c>
      <c r="AF115" s="154" t="s">
        <v>1545</v>
      </c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8"/>
      <c r="BX115" s="138"/>
      <c r="BY115" s="138"/>
      <c r="BZ115" s="138"/>
      <c r="CA115" s="138"/>
      <c r="CB115" s="138"/>
      <c r="CC115" s="138"/>
      <c r="CD115" s="138"/>
      <c r="CE115" s="138"/>
      <c r="CF115" s="138"/>
      <c r="CG115" s="138"/>
      <c r="CH115" s="138"/>
      <c r="CI115" s="138"/>
      <c r="CJ115" s="138"/>
      <c r="CK115" s="138"/>
      <c r="CL115" s="138"/>
      <c r="CM115" s="138"/>
      <c r="CN115" s="138"/>
      <c r="CO115" s="138"/>
      <c r="CP115" s="138"/>
      <c r="CQ115" s="138"/>
      <c r="CR115" s="138"/>
      <c r="CS115" s="138"/>
      <c r="CT115" s="138"/>
      <c r="CU115" s="138"/>
      <c r="CV115" s="138"/>
      <c r="CW115" s="138"/>
      <c r="CX115" s="138"/>
      <c r="CY115" s="138"/>
      <c r="CZ115" s="138"/>
      <c r="DA115" s="138"/>
      <c r="DB115" s="138"/>
      <c r="DC115" s="138"/>
      <c r="DD115" s="138"/>
      <c r="DE115" s="138"/>
      <c r="DF115" s="138"/>
      <c r="DG115" s="138"/>
      <c r="DH115" s="138"/>
      <c r="DI115" s="138"/>
      <c r="DJ115" s="138"/>
      <c r="DK115" s="138"/>
      <c r="DL115" s="138"/>
      <c r="DM115" s="138"/>
      <c r="DN115" s="138"/>
      <c r="DO115" s="138"/>
      <c r="DP115" s="138"/>
      <c r="DQ115" s="138"/>
      <c r="DR115" s="138"/>
      <c r="DS115" s="138"/>
      <c r="DT115" s="138"/>
      <c r="DU115" s="138"/>
      <c r="DV115" s="138"/>
      <c r="DW115" s="138"/>
      <c r="DX115" s="138"/>
      <c r="DY115" s="138"/>
      <c r="DZ115" s="138"/>
      <c r="EA115" s="138"/>
      <c r="EB115" s="138"/>
      <c r="EC115" s="138"/>
      <c r="ED115" s="138"/>
      <c r="EE115" s="138"/>
      <c r="EF115" s="138"/>
      <c r="EG115" s="138"/>
      <c r="EH115" s="138"/>
      <c r="EI115" s="138"/>
      <c r="EJ115" s="138"/>
      <c r="EK115" s="138"/>
      <c r="EL115" s="138"/>
      <c r="EM115" s="138"/>
      <c r="EN115" s="138"/>
      <c r="EO115" s="138"/>
      <c r="EP115" s="138"/>
      <c r="EQ115" s="138"/>
      <c r="ER115" s="138"/>
      <c r="ES115" s="138"/>
      <c r="ET115" s="138"/>
      <c r="EU115" s="138"/>
      <c r="EV115" s="138"/>
      <c r="EW115" s="138"/>
      <c r="EX115" s="138"/>
      <c r="EY115" s="138"/>
      <c r="EZ115" s="138"/>
      <c r="FA115" s="138"/>
      <c r="FB115" s="138"/>
      <c r="FC115" s="138"/>
      <c r="FD115" s="138"/>
      <c r="FE115" s="138"/>
      <c r="FF115" s="138"/>
      <c r="FG115" s="138"/>
      <c r="FH115" s="138"/>
      <c r="FI115" s="138"/>
      <c r="FJ115" s="138"/>
      <c r="FK115" s="138"/>
      <c r="FL115" s="138"/>
      <c r="FM115" s="138"/>
      <c r="FN115" s="138"/>
      <c r="FO115" s="138"/>
      <c r="FP115" s="138"/>
      <c r="FQ115" s="138"/>
      <c r="FR115" s="138"/>
      <c r="FS115" s="138"/>
      <c r="FT115" s="138"/>
      <c r="FU115" s="138"/>
      <c r="FV115" s="138"/>
      <c r="FW115" s="138"/>
      <c r="FX115" s="138"/>
      <c r="FY115" s="138"/>
      <c r="FZ115" s="138"/>
      <c r="GA115" s="138"/>
      <c r="GB115" s="138"/>
    </row>
    <row r="116" spans="1:184" x14ac:dyDescent="0.2">
      <c r="A116" s="130">
        <f t="shared" si="1"/>
        <v>6501</v>
      </c>
      <c r="B116" s="140" t="s">
        <v>3353</v>
      </c>
      <c r="C116" s="146">
        <v>270</v>
      </c>
      <c r="D116" s="147">
        <v>26.5</v>
      </c>
      <c r="E116" s="148">
        <v>0.36</v>
      </c>
      <c r="F116" s="146">
        <v>257</v>
      </c>
      <c r="G116" s="146">
        <v>13</v>
      </c>
      <c r="H116" s="149" t="s">
        <v>3429</v>
      </c>
      <c r="I116" s="149" t="s">
        <v>3430</v>
      </c>
      <c r="J116" s="147">
        <v>4.3000001907348633</v>
      </c>
      <c r="K116" s="148">
        <v>0.36</v>
      </c>
      <c r="L116" s="146">
        <v>243</v>
      </c>
      <c r="M116" s="146">
        <v>27</v>
      </c>
      <c r="N116" s="149" t="s">
        <v>1755</v>
      </c>
      <c r="O116" s="149" t="s">
        <v>1756</v>
      </c>
      <c r="P116" s="147">
        <v>8.1999998092651367</v>
      </c>
      <c r="Q116" s="148">
        <v>0.37</v>
      </c>
      <c r="R116" s="146">
        <v>249</v>
      </c>
      <c r="S116" s="146">
        <v>21</v>
      </c>
      <c r="T116" s="149" t="s">
        <v>2071</v>
      </c>
      <c r="U116" s="149" t="s">
        <v>2072</v>
      </c>
      <c r="V116" s="147">
        <v>7</v>
      </c>
      <c r="W116" s="148">
        <v>0.35</v>
      </c>
      <c r="X116" s="146">
        <v>252</v>
      </c>
      <c r="Y116" s="146">
        <v>18</v>
      </c>
      <c r="Z116" s="149" t="s">
        <v>1950</v>
      </c>
      <c r="AA116" s="149" t="s">
        <v>1951</v>
      </c>
      <c r="AB116" s="147">
        <v>7</v>
      </c>
      <c r="AC116" s="148">
        <v>0.37</v>
      </c>
      <c r="AD116" s="146">
        <v>267</v>
      </c>
      <c r="AE116" s="146">
        <v>3</v>
      </c>
      <c r="AF116" s="149" t="s">
        <v>2438</v>
      </c>
      <c r="AG116" s="149" t="s">
        <v>2439</v>
      </c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  <c r="BW116" s="138"/>
      <c r="BX116" s="138"/>
      <c r="BY116" s="138"/>
      <c r="BZ116" s="138"/>
      <c r="CA116" s="138"/>
      <c r="CB116" s="138"/>
      <c r="CC116" s="138"/>
      <c r="CD116" s="138"/>
      <c r="CE116" s="138"/>
      <c r="CF116" s="138"/>
      <c r="CG116" s="138"/>
      <c r="CH116" s="138"/>
      <c r="CI116" s="138"/>
      <c r="CJ116" s="138"/>
      <c r="CK116" s="138"/>
      <c r="CL116" s="138"/>
      <c r="CM116" s="138"/>
      <c r="CN116" s="138"/>
      <c r="CO116" s="138"/>
      <c r="CP116" s="138"/>
      <c r="CQ116" s="138"/>
      <c r="CR116" s="138"/>
      <c r="CS116" s="138"/>
      <c r="CT116" s="138"/>
      <c r="CU116" s="138"/>
      <c r="CV116" s="138"/>
      <c r="CW116" s="138"/>
      <c r="CX116" s="138"/>
      <c r="CY116" s="138"/>
      <c r="CZ116" s="138"/>
      <c r="DA116" s="138"/>
      <c r="DB116" s="138"/>
      <c r="DC116" s="138"/>
      <c r="DD116" s="138"/>
      <c r="DE116" s="138"/>
      <c r="DF116" s="138"/>
      <c r="DG116" s="138"/>
      <c r="DH116" s="138"/>
      <c r="DI116" s="138"/>
      <c r="DJ116" s="138"/>
      <c r="DK116" s="138"/>
      <c r="DL116" s="138"/>
      <c r="DM116" s="138"/>
      <c r="DN116" s="138"/>
      <c r="DO116" s="138"/>
      <c r="DP116" s="138"/>
      <c r="DQ116" s="138"/>
      <c r="DR116" s="138"/>
      <c r="DS116" s="138"/>
      <c r="DT116" s="138"/>
      <c r="DU116" s="138"/>
      <c r="DV116" s="138"/>
      <c r="DW116" s="138"/>
      <c r="DX116" s="138"/>
      <c r="DY116" s="138"/>
      <c r="DZ116" s="138"/>
      <c r="EA116" s="138"/>
      <c r="EB116" s="138"/>
      <c r="EC116" s="138"/>
      <c r="ED116" s="138"/>
      <c r="EE116" s="138"/>
      <c r="EF116" s="138"/>
      <c r="EG116" s="138"/>
      <c r="EH116" s="138"/>
      <c r="EI116" s="138"/>
      <c r="EJ116" s="138"/>
      <c r="EK116" s="138"/>
      <c r="EL116" s="138"/>
      <c r="EM116" s="138"/>
      <c r="EN116" s="138"/>
      <c r="EO116" s="138"/>
      <c r="EP116" s="138"/>
      <c r="EQ116" s="138"/>
      <c r="ER116" s="138"/>
      <c r="ES116" s="138"/>
      <c r="ET116" s="138"/>
      <c r="EU116" s="138"/>
      <c r="EV116" s="138"/>
      <c r="EW116" s="138"/>
      <c r="EX116" s="138"/>
      <c r="EY116" s="138"/>
      <c r="EZ116" s="138"/>
      <c r="FA116" s="138"/>
      <c r="FB116" s="138"/>
      <c r="FC116" s="138"/>
      <c r="FD116" s="138"/>
      <c r="FE116" s="138"/>
      <c r="FF116" s="138"/>
      <c r="FG116" s="138"/>
      <c r="FH116" s="138"/>
      <c r="FI116" s="138"/>
      <c r="FJ116" s="138"/>
      <c r="FK116" s="138"/>
      <c r="FL116" s="138"/>
      <c r="FM116" s="138"/>
      <c r="FN116" s="138"/>
      <c r="FO116" s="138"/>
      <c r="FP116" s="138"/>
      <c r="FQ116" s="138"/>
      <c r="FR116" s="138"/>
      <c r="FS116" s="138"/>
      <c r="FT116" s="138"/>
      <c r="FU116" s="138"/>
      <c r="FV116" s="138"/>
      <c r="FW116" s="138"/>
      <c r="FX116" s="138"/>
      <c r="FY116" s="138"/>
      <c r="FZ116" s="138"/>
      <c r="GA116" s="138"/>
      <c r="GB116" s="138"/>
    </row>
    <row r="117" spans="1:184" x14ac:dyDescent="0.2">
      <c r="A117" s="130">
        <f t="shared" si="1"/>
        <v>6521</v>
      </c>
      <c r="B117" s="150" t="s">
        <v>3358</v>
      </c>
      <c r="C117" s="151">
        <v>470</v>
      </c>
      <c r="D117" s="152">
        <v>28.100000381469727</v>
      </c>
      <c r="E117" s="153">
        <v>0.39</v>
      </c>
      <c r="F117" s="151">
        <v>451</v>
      </c>
      <c r="G117" s="151">
        <v>19</v>
      </c>
      <c r="H117" s="154" t="s">
        <v>3605</v>
      </c>
      <c r="I117" s="154" t="s">
        <v>3606</v>
      </c>
      <c r="J117" s="152">
        <v>4.5</v>
      </c>
      <c r="K117" s="153">
        <v>0.38</v>
      </c>
      <c r="L117" s="151">
        <v>436</v>
      </c>
      <c r="M117" s="151">
        <v>34</v>
      </c>
      <c r="N117" s="154" t="s">
        <v>2980</v>
      </c>
      <c r="O117" s="154" t="s">
        <v>2981</v>
      </c>
      <c r="P117" s="152">
        <v>8.8999996185302734</v>
      </c>
      <c r="Q117" s="153">
        <v>0.4</v>
      </c>
      <c r="R117" s="151">
        <v>444</v>
      </c>
      <c r="S117" s="151">
        <v>26</v>
      </c>
      <c r="T117" s="154" t="s">
        <v>4466</v>
      </c>
      <c r="U117" s="154" t="s">
        <v>4467</v>
      </c>
      <c r="V117" s="152">
        <v>7.5999999046325684</v>
      </c>
      <c r="W117" s="153">
        <v>0.38</v>
      </c>
      <c r="X117" s="151">
        <v>431</v>
      </c>
      <c r="Y117" s="151">
        <v>39</v>
      </c>
      <c r="Z117" s="154" t="s">
        <v>4488</v>
      </c>
      <c r="AA117" s="154" t="s">
        <v>4489</v>
      </c>
      <c r="AB117" s="152">
        <v>7.1999998092651367</v>
      </c>
      <c r="AC117" s="153">
        <v>0.38</v>
      </c>
      <c r="AD117" s="151">
        <v>460</v>
      </c>
      <c r="AE117" s="151">
        <v>10</v>
      </c>
      <c r="AF117" s="154" t="s">
        <v>2509</v>
      </c>
      <c r="AG117" s="154" t="s">
        <v>2510</v>
      </c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  <c r="BV117" s="138"/>
      <c r="BW117" s="138"/>
      <c r="BX117" s="138"/>
      <c r="BY117" s="138"/>
      <c r="BZ117" s="138"/>
      <c r="CA117" s="138"/>
      <c r="CB117" s="138"/>
      <c r="CC117" s="138"/>
      <c r="CD117" s="138"/>
      <c r="CE117" s="138"/>
      <c r="CF117" s="138"/>
      <c r="CG117" s="138"/>
      <c r="CH117" s="138"/>
      <c r="CI117" s="138"/>
      <c r="CJ117" s="138"/>
      <c r="CK117" s="138"/>
      <c r="CL117" s="138"/>
      <c r="CM117" s="138"/>
      <c r="CN117" s="138"/>
      <c r="CO117" s="138"/>
      <c r="CP117" s="138"/>
      <c r="CQ117" s="138"/>
      <c r="CR117" s="138"/>
      <c r="CS117" s="138"/>
      <c r="CT117" s="138"/>
      <c r="CU117" s="138"/>
      <c r="CV117" s="138"/>
      <c r="CW117" s="138"/>
      <c r="CX117" s="138"/>
      <c r="CY117" s="138"/>
      <c r="CZ117" s="138"/>
      <c r="DA117" s="138"/>
      <c r="DB117" s="138"/>
      <c r="DC117" s="138"/>
      <c r="DD117" s="138"/>
      <c r="DE117" s="138"/>
      <c r="DF117" s="138"/>
      <c r="DG117" s="138"/>
      <c r="DH117" s="138"/>
      <c r="DI117" s="138"/>
      <c r="DJ117" s="138"/>
      <c r="DK117" s="138"/>
      <c r="DL117" s="138"/>
      <c r="DM117" s="138"/>
      <c r="DN117" s="138"/>
      <c r="DO117" s="138"/>
      <c r="DP117" s="138"/>
      <c r="DQ117" s="138"/>
      <c r="DR117" s="138"/>
      <c r="DS117" s="138"/>
      <c r="DT117" s="138"/>
      <c r="DU117" s="138"/>
      <c r="DV117" s="138"/>
      <c r="DW117" s="138"/>
      <c r="DX117" s="138"/>
      <c r="DY117" s="138"/>
      <c r="DZ117" s="138"/>
      <c r="EA117" s="138"/>
      <c r="EB117" s="138"/>
      <c r="EC117" s="138"/>
      <c r="ED117" s="138"/>
      <c r="EE117" s="138"/>
      <c r="EF117" s="138"/>
      <c r="EG117" s="138"/>
      <c r="EH117" s="138"/>
      <c r="EI117" s="138"/>
      <c r="EJ117" s="138"/>
      <c r="EK117" s="138"/>
      <c r="EL117" s="138"/>
      <c r="EM117" s="138"/>
      <c r="EN117" s="138"/>
      <c r="EO117" s="138"/>
      <c r="EP117" s="138"/>
      <c r="EQ117" s="138"/>
      <c r="ER117" s="138"/>
      <c r="ES117" s="138"/>
      <c r="ET117" s="138"/>
      <c r="EU117" s="138"/>
      <c r="EV117" s="138"/>
      <c r="EW117" s="138"/>
      <c r="EX117" s="138"/>
      <c r="EY117" s="138"/>
      <c r="EZ117" s="138"/>
      <c r="FA117" s="138"/>
      <c r="FB117" s="138"/>
      <c r="FC117" s="138"/>
      <c r="FD117" s="138"/>
      <c r="FE117" s="138"/>
      <c r="FF117" s="138"/>
      <c r="FG117" s="138"/>
      <c r="FH117" s="138"/>
      <c r="FI117" s="138"/>
      <c r="FJ117" s="138"/>
      <c r="FK117" s="138"/>
      <c r="FL117" s="138"/>
      <c r="FM117" s="138"/>
      <c r="FN117" s="138"/>
      <c r="FO117" s="138"/>
      <c r="FP117" s="138"/>
      <c r="FQ117" s="138"/>
      <c r="FR117" s="138"/>
      <c r="FS117" s="138"/>
      <c r="FT117" s="138"/>
      <c r="FU117" s="138"/>
      <c r="FV117" s="138"/>
      <c r="FW117" s="138"/>
      <c r="FX117" s="138"/>
      <c r="FY117" s="138"/>
      <c r="FZ117" s="138"/>
      <c r="GA117" s="138"/>
      <c r="GB117" s="138"/>
    </row>
    <row r="118" spans="1:184" x14ac:dyDescent="0.2">
      <c r="A118" s="130">
        <f t="shared" si="1"/>
        <v>6541</v>
      </c>
      <c r="B118" s="140" t="s">
        <v>3365</v>
      </c>
      <c r="C118" s="146">
        <v>304</v>
      </c>
      <c r="D118" s="147">
        <v>25.100000381469727</v>
      </c>
      <c r="E118" s="148">
        <v>0.34</v>
      </c>
      <c r="F118" s="146">
        <v>303</v>
      </c>
      <c r="G118" s="146">
        <v>1</v>
      </c>
      <c r="H118" s="149" t="s">
        <v>4490</v>
      </c>
      <c r="I118" s="149" t="s">
        <v>4491</v>
      </c>
      <c r="J118" s="147">
        <v>3.9000000953674316</v>
      </c>
      <c r="K118" s="148">
        <v>0.33</v>
      </c>
      <c r="L118" s="146">
        <v>293</v>
      </c>
      <c r="M118" s="146">
        <v>11</v>
      </c>
      <c r="N118" s="149" t="s">
        <v>3625</v>
      </c>
      <c r="O118" s="149" t="s">
        <v>3626</v>
      </c>
      <c r="P118" s="147">
        <v>7.8000001907348633</v>
      </c>
      <c r="Q118" s="148">
        <v>0.36</v>
      </c>
      <c r="R118" s="146">
        <v>295</v>
      </c>
      <c r="S118" s="146">
        <v>9</v>
      </c>
      <c r="T118" s="149" t="s">
        <v>1954</v>
      </c>
      <c r="U118" s="149" t="s">
        <v>1955</v>
      </c>
      <c r="V118" s="147">
        <v>6.5999999046325684</v>
      </c>
      <c r="W118" s="148">
        <v>0.33</v>
      </c>
      <c r="X118" s="146">
        <v>296</v>
      </c>
      <c r="Y118" s="146">
        <v>8</v>
      </c>
      <c r="Z118" s="149" t="s">
        <v>1522</v>
      </c>
      <c r="AA118" s="149" t="s">
        <v>1523</v>
      </c>
      <c r="AB118" s="147">
        <v>6.6999998092651367</v>
      </c>
      <c r="AC118" s="148">
        <v>0.35</v>
      </c>
      <c r="AD118" s="146">
        <v>302</v>
      </c>
      <c r="AE118" s="146">
        <v>2</v>
      </c>
      <c r="AF118" s="149" t="s">
        <v>3329</v>
      </c>
      <c r="AG118" s="149" t="s">
        <v>3330</v>
      </c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  <c r="BV118" s="138"/>
      <c r="BW118" s="138"/>
      <c r="BX118" s="138"/>
      <c r="BY118" s="138"/>
      <c r="BZ118" s="138"/>
      <c r="CA118" s="138"/>
      <c r="CB118" s="138"/>
      <c r="CC118" s="138"/>
      <c r="CD118" s="138"/>
      <c r="CE118" s="138"/>
      <c r="CF118" s="138"/>
      <c r="CG118" s="138"/>
      <c r="CH118" s="138"/>
      <c r="CI118" s="138"/>
      <c r="CJ118" s="138"/>
      <c r="CK118" s="138"/>
      <c r="CL118" s="138"/>
      <c r="CM118" s="138"/>
      <c r="CN118" s="138"/>
      <c r="CO118" s="138"/>
      <c r="CP118" s="138"/>
      <c r="CQ118" s="138"/>
      <c r="CR118" s="138"/>
      <c r="CS118" s="138"/>
      <c r="CT118" s="138"/>
      <c r="CU118" s="138"/>
      <c r="CV118" s="138"/>
      <c r="CW118" s="138"/>
      <c r="CX118" s="138"/>
      <c r="CY118" s="138"/>
      <c r="CZ118" s="138"/>
      <c r="DA118" s="138"/>
      <c r="DB118" s="138"/>
      <c r="DC118" s="138"/>
      <c r="DD118" s="138"/>
      <c r="DE118" s="138"/>
      <c r="DF118" s="138"/>
      <c r="DG118" s="138"/>
      <c r="DH118" s="138"/>
      <c r="DI118" s="138"/>
      <c r="DJ118" s="138"/>
      <c r="DK118" s="138"/>
      <c r="DL118" s="138"/>
      <c r="DM118" s="138"/>
      <c r="DN118" s="138"/>
      <c r="DO118" s="138"/>
      <c r="DP118" s="138"/>
      <c r="DQ118" s="138"/>
      <c r="DR118" s="138"/>
      <c r="DS118" s="138"/>
      <c r="DT118" s="138"/>
      <c r="DU118" s="138"/>
      <c r="DV118" s="138"/>
      <c r="DW118" s="138"/>
      <c r="DX118" s="138"/>
      <c r="DY118" s="138"/>
      <c r="DZ118" s="138"/>
      <c r="EA118" s="138"/>
      <c r="EB118" s="138"/>
      <c r="EC118" s="138"/>
      <c r="ED118" s="138"/>
      <c r="EE118" s="138"/>
      <c r="EF118" s="138"/>
      <c r="EG118" s="138"/>
      <c r="EH118" s="138"/>
      <c r="EI118" s="138"/>
      <c r="EJ118" s="138"/>
      <c r="EK118" s="138"/>
      <c r="EL118" s="138"/>
      <c r="EM118" s="138"/>
      <c r="EN118" s="138"/>
      <c r="EO118" s="138"/>
      <c r="EP118" s="138"/>
      <c r="EQ118" s="138"/>
      <c r="ER118" s="138"/>
      <c r="ES118" s="138"/>
      <c r="ET118" s="138"/>
      <c r="EU118" s="138"/>
      <c r="EV118" s="138"/>
      <c r="EW118" s="138"/>
      <c r="EX118" s="138"/>
      <c r="EY118" s="138"/>
      <c r="EZ118" s="138"/>
      <c r="FA118" s="138"/>
      <c r="FB118" s="138"/>
      <c r="FC118" s="138"/>
      <c r="FD118" s="138"/>
      <c r="FE118" s="138"/>
      <c r="FF118" s="138"/>
      <c r="FG118" s="138"/>
      <c r="FH118" s="138"/>
      <c r="FI118" s="138"/>
      <c r="FJ118" s="138"/>
      <c r="FK118" s="138"/>
      <c r="FL118" s="138"/>
      <c r="FM118" s="138"/>
      <c r="FN118" s="138"/>
      <c r="FO118" s="138"/>
      <c r="FP118" s="138"/>
      <c r="FQ118" s="138"/>
      <c r="FR118" s="138"/>
      <c r="FS118" s="138"/>
      <c r="FT118" s="138"/>
      <c r="FU118" s="138"/>
      <c r="FV118" s="138"/>
      <c r="FW118" s="138"/>
      <c r="FX118" s="138"/>
      <c r="FY118" s="138"/>
      <c r="FZ118" s="138"/>
      <c r="GA118" s="138"/>
      <c r="GB118" s="138"/>
    </row>
    <row r="119" spans="1:184" x14ac:dyDescent="0.2">
      <c r="A119" s="130">
        <f t="shared" si="1"/>
        <v>6571</v>
      </c>
      <c r="B119" s="150" t="s">
        <v>3374</v>
      </c>
      <c r="C119" s="151">
        <v>244</v>
      </c>
      <c r="D119" s="152">
        <v>27.700000762939453</v>
      </c>
      <c r="E119" s="153">
        <v>0.38</v>
      </c>
      <c r="F119" s="151">
        <v>244</v>
      </c>
      <c r="H119" s="154" t="s">
        <v>1545</v>
      </c>
      <c r="J119" s="152">
        <v>4.5</v>
      </c>
      <c r="K119" s="153">
        <v>0.38</v>
      </c>
      <c r="L119" s="151">
        <v>231</v>
      </c>
      <c r="M119" s="151">
        <v>13</v>
      </c>
      <c r="N119" s="154" t="s">
        <v>2663</v>
      </c>
      <c r="O119" s="154" t="s">
        <v>2664</v>
      </c>
      <c r="P119" s="152">
        <v>8.5</v>
      </c>
      <c r="Q119" s="153">
        <v>0.39</v>
      </c>
      <c r="R119" s="151">
        <v>240</v>
      </c>
      <c r="S119" s="151">
        <v>4</v>
      </c>
      <c r="T119" s="154" t="s">
        <v>1868</v>
      </c>
      <c r="U119" s="154" t="s">
        <v>1869</v>
      </c>
      <c r="V119" s="152">
        <v>7.8000001907348633</v>
      </c>
      <c r="W119" s="153">
        <v>0.39</v>
      </c>
      <c r="X119" s="151">
        <v>232</v>
      </c>
      <c r="Y119" s="151">
        <v>12</v>
      </c>
      <c r="Z119" s="154" t="s">
        <v>1870</v>
      </c>
      <c r="AA119" s="154" t="s">
        <v>1871</v>
      </c>
      <c r="AB119" s="152">
        <v>6.9000000953674316</v>
      </c>
      <c r="AC119" s="153">
        <v>0.36</v>
      </c>
      <c r="AD119" s="151">
        <v>244</v>
      </c>
      <c r="AF119" s="154" t="s">
        <v>1545</v>
      </c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  <c r="BT119" s="138"/>
      <c r="BU119" s="138"/>
      <c r="BV119" s="138"/>
      <c r="BW119" s="138"/>
      <c r="BX119" s="138"/>
      <c r="BY119" s="138"/>
      <c r="BZ119" s="138"/>
      <c r="CA119" s="138"/>
      <c r="CB119" s="138"/>
      <c r="CC119" s="138"/>
      <c r="CD119" s="138"/>
      <c r="CE119" s="138"/>
      <c r="CF119" s="138"/>
      <c r="CG119" s="138"/>
      <c r="CH119" s="138"/>
      <c r="CI119" s="138"/>
      <c r="CJ119" s="138"/>
      <c r="CK119" s="138"/>
      <c r="CL119" s="138"/>
      <c r="CM119" s="138"/>
      <c r="CN119" s="138"/>
      <c r="CO119" s="138"/>
      <c r="CP119" s="138"/>
      <c r="CQ119" s="138"/>
      <c r="CR119" s="138"/>
      <c r="CS119" s="138"/>
      <c r="CT119" s="138"/>
      <c r="CU119" s="138"/>
      <c r="CV119" s="138"/>
      <c r="CW119" s="138"/>
      <c r="CX119" s="138"/>
      <c r="CY119" s="138"/>
      <c r="CZ119" s="138"/>
      <c r="DA119" s="138"/>
      <c r="DB119" s="138"/>
      <c r="DC119" s="138"/>
      <c r="DD119" s="138"/>
      <c r="DE119" s="138"/>
      <c r="DF119" s="138"/>
      <c r="DG119" s="138"/>
      <c r="DH119" s="138"/>
      <c r="DI119" s="138"/>
      <c r="DJ119" s="138"/>
      <c r="DK119" s="138"/>
      <c r="DL119" s="138"/>
      <c r="DM119" s="138"/>
      <c r="DN119" s="138"/>
      <c r="DO119" s="138"/>
      <c r="DP119" s="138"/>
      <c r="DQ119" s="138"/>
      <c r="DR119" s="138"/>
      <c r="DS119" s="138"/>
      <c r="DT119" s="138"/>
      <c r="DU119" s="138"/>
      <c r="DV119" s="138"/>
      <c r="DW119" s="138"/>
      <c r="DX119" s="138"/>
      <c r="DY119" s="138"/>
      <c r="DZ119" s="138"/>
      <c r="EA119" s="138"/>
      <c r="EB119" s="138"/>
      <c r="EC119" s="138"/>
      <c r="ED119" s="138"/>
      <c r="EE119" s="138"/>
      <c r="EF119" s="138"/>
      <c r="EG119" s="138"/>
      <c r="EH119" s="138"/>
      <c r="EI119" s="138"/>
      <c r="EJ119" s="138"/>
      <c r="EK119" s="138"/>
      <c r="EL119" s="138"/>
      <c r="EM119" s="138"/>
      <c r="EN119" s="138"/>
      <c r="EO119" s="138"/>
      <c r="EP119" s="138"/>
      <c r="EQ119" s="138"/>
      <c r="ER119" s="138"/>
      <c r="ES119" s="138"/>
      <c r="ET119" s="138"/>
      <c r="EU119" s="138"/>
      <c r="EV119" s="138"/>
      <c r="EW119" s="138"/>
      <c r="EX119" s="138"/>
      <c r="EY119" s="138"/>
      <c r="EZ119" s="138"/>
      <c r="FA119" s="138"/>
      <c r="FB119" s="138"/>
      <c r="FC119" s="138"/>
      <c r="FD119" s="138"/>
      <c r="FE119" s="138"/>
      <c r="FF119" s="138"/>
      <c r="FG119" s="138"/>
      <c r="FH119" s="138"/>
      <c r="FI119" s="138"/>
      <c r="FJ119" s="138"/>
      <c r="FK119" s="138"/>
      <c r="FL119" s="138"/>
      <c r="FM119" s="138"/>
      <c r="FN119" s="138"/>
      <c r="FO119" s="138"/>
      <c r="FP119" s="138"/>
      <c r="FQ119" s="138"/>
      <c r="FR119" s="138"/>
      <c r="FS119" s="138"/>
      <c r="FT119" s="138"/>
      <c r="FU119" s="138"/>
      <c r="FV119" s="138"/>
      <c r="FW119" s="138"/>
      <c r="FX119" s="138"/>
      <c r="FY119" s="138"/>
      <c r="FZ119" s="138"/>
      <c r="GA119" s="138"/>
      <c r="GB119" s="138"/>
    </row>
    <row r="120" spans="1:184" x14ac:dyDescent="0.2">
      <c r="A120" s="130">
        <f t="shared" si="1"/>
        <v>6591</v>
      </c>
      <c r="B120" s="140" t="s">
        <v>3375</v>
      </c>
      <c r="C120" s="146">
        <v>162</v>
      </c>
      <c r="D120" s="147">
        <v>26.200000762939453</v>
      </c>
      <c r="E120" s="148">
        <v>0.36</v>
      </c>
      <c r="F120" s="146">
        <v>161</v>
      </c>
      <c r="G120" s="146">
        <v>1</v>
      </c>
      <c r="H120" s="149" t="s">
        <v>4492</v>
      </c>
      <c r="I120" s="149" t="s">
        <v>4493</v>
      </c>
      <c r="J120" s="147">
        <v>4.4000000953674316</v>
      </c>
      <c r="K120" s="148">
        <v>0.37</v>
      </c>
      <c r="L120" s="146">
        <v>155</v>
      </c>
      <c r="M120" s="146">
        <v>7</v>
      </c>
      <c r="N120" s="149" t="s">
        <v>3173</v>
      </c>
      <c r="O120" s="149" t="s">
        <v>3174</v>
      </c>
      <c r="P120" s="147">
        <v>8</v>
      </c>
      <c r="Q120" s="148">
        <v>0.36</v>
      </c>
      <c r="R120" s="146">
        <v>159</v>
      </c>
      <c r="S120" s="146">
        <v>3</v>
      </c>
      <c r="T120" s="149" t="s">
        <v>1645</v>
      </c>
      <c r="U120" s="149" t="s">
        <v>1646</v>
      </c>
      <c r="V120" s="147">
        <v>7.4000000953674316</v>
      </c>
      <c r="W120" s="148">
        <v>0.37</v>
      </c>
      <c r="X120" s="146">
        <v>157</v>
      </c>
      <c r="Y120" s="146">
        <v>5</v>
      </c>
      <c r="Z120" s="149" t="s">
        <v>3359</v>
      </c>
      <c r="AA120" s="149" t="s">
        <v>3360</v>
      </c>
      <c r="AB120" s="147">
        <v>6.4000000953674316</v>
      </c>
      <c r="AC120" s="148">
        <v>0.34</v>
      </c>
      <c r="AD120" s="146">
        <v>161</v>
      </c>
      <c r="AE120" s="146">
        <v>1</v>
      </c>
      <c r="AF120" s="149" t="s">
        <v>4492</v>
      </c>
      <c r="AG120" s="149" t="s">
        <v>4493</v>
      </c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  <c r="BT120" s="138"/>
      <c r="BU120" s="138"/>
      <c r="BV120" s="138"/>
      <c r="BW120" s="138"/>
      <c r="BX120" s="138"/>
      <c r="BY120" s="138"/>
      <c r="BZ120" s="138"/>
      <c r="CA120" s="138"/>
      <c r="CB120" s="138"/>
      <c r="CC120" s="138"/>
      <c r="CD120" s="138"/>
      <c r="CE120" s="138"/>
      <c r="CF120" s="138"/>
      <c r="CG120" s="138"/>
      <c r="CH120" s="138"/>
      <c r="CI120" s="138"/>
      <c r="CJ120" s="138"/>
      <c r="CK120" s="138"/>
      <c r="CL120" s="138"/>
      <c r="CM120" s="138"/>
      <c r="CN120" s="138"/>
      <c r="CO120" s="138"/>
      <c r="CP120" s="138"/>
      <c r="CQ120" s="138"/>
      <c r="CR120" s="138"/>
      <c r="CS120" s="138"/>
      <c r="CT120" s="138"/>
      <c r="CU120" s="138"/>
      <c r="CV120" s="138"/>
      <c r="CW120" s="138"/>
      <c r="CX120" s="138"/>
      <c r="CY120" s="138"/>
      <c r="CZ120" s="138"/>
      <c r="DA120" s="138"/>
      <c r="DB120" s="138"/>
      <c r="DC120" s="138"/>
      <c r="DD120" s="138"/>
      <c r="DE120" s="138"/>
      <c r="DF120" s="138"/>
      <c r="DG120" s="138"/>
      <c r="DH120" s="138"/>
      <c r="DI120" s="138"/>
      <c r="DJ120" s="138"/>
      <c r="DK120" s="138"/>
      <c r="DL120" s="138"/>
      <c r="DM120" s="138"/>
      <c r="DN120" s="138"/>
      <c r="DO120" s="138"/>
      <c r="DP120" s="138"/>
      <c r="DQ120" s="138"/>
      <c r="DR120" s="138"/>
      <c r="DS120" s="138"/>
      <c r="DT120" s="138"/>
      <c r="DU120" s="138"/>
      <c r="DV120" s="138"/>
      <c r="DW120" s="138"/>
      <c r="DX120" s="138"/>
      <c r="DY120" s="138"/>
      <c r="DZ120" s="138"/>
      <c r="EA120" s="138"/>
      <c r="EB120" s="138"/>
      <c r="EC120" s="138"/>
      <c r="ED120" s="138"/>
      <c r="EE120" s="138"/>
      <c r="EF120" s="138"/>
      <c r="EG120" s="138"/>
      <c r="EH120" s="138"/>
      <c r="EI120" s="138"/>
      <c r="EJ120" s="138"/>
      <c r="EK120" s="138"/>
      <c r="EL120" s="138"/>
      <c r="EM120" s="138"/>
      <c r="EN120" s="138"/>
      <c r="EO120" s="138"/>
      <c r="EP120" s="138"/>
      <c r="EQ120" s="138"/>
      <c r="ER120" s="138"/>
      <c r="ES120" s="138"/>
      <c r="ET120" s="138"/>
      <c r="EU120" s="138"/>
      <c r="EV120" s="138"/>
      <c r="EW120" s="138"/>
      <c r="EX120" s="138"/>
      <c r="EY120" s="138"/>
      <c r="EZ120" s="138"/>
      <c r="FA120" s="138"/>
      <c r="FB120" s="138"/>
      <c r="FC120" s="138"/>
      <c r="FD120" s="138"/>
      <c r="FE120" s="138"/>
      <c r="FF120" s="138"/>
      <c r="FG120" s="138"/>
      <c r="FH120" s="138"/>
      <c r="FI120" s="138"/>
      <c r="FJ120" s="138"/>
      <c r="FK120" s="138"/>
      <c r="FL120" s="138"/>
      <c r="FM120" s="138"/>
      <c r="FN120" s="138"/>
      <c r="FO120" s="138"/>
      <c r="FP120" s="138"/>
      <c r="FQ120" s="138"/>
      <c r="FR120" s="138"/>
      <c r="FS120" s="138"/>
      <c r="FT120" s="138"/>
      <c r="FU120" s="138"/>
      <c r="FV120" s="138"/>
      <c r="FW120" s="138"/>
      <c r="FX120" s="138"/>
      <c r="FY120" s="138"/>
      <c r="FZ120" s="138"/>
      <c r="GA120" s="138"/>
      <c r="GB120" s="138"/>
    </row>
    <row r="121" spans="1:184" x14ac:dyDescent="0.2">
      <c r="A121" s="130">
        <f t="shared" si="1"/>
        <v>6611</v>
      </c>
      <c r="B121" s="150" t="s">
        <v>3378</v>
      </c>
      <c r="C121" s="151">
        <v>435</v>
      </c>
      <c r="D121" s="152">
        <v>28</v>
      </c>
      <c r="E121" s="153">
        <v>0.38</v>
      </c>
      <c r="F121" s="151">
        <v>419</v>
      </c>
      <c r="G121" s="151">
        <v>16</v>
      </c>
      <c r="H121" s="154" t="s">
        <v>3453</v>
      </c>
      <c r="I121" s="154" t="s">
        <v>3454</v>
      </c>
      <c r="J121" s="152">
        <v>4.5999999046325684</v>
      </c>
      <c r="K121" s="153">
        <v>0.38</v>
      </c>
      <c r="L121" s="151">
        <v>406</v>
      </c>
      <c r="M121" s="151">
        <v>29</v>
      </c>
      <c r="N121" s="154" t="s">
        <v>1950</v>
      </c>
      <c r="O121" s="154" t="s">
        <v>1951</v>
      </c>
      <c r="P121" s="152">
        <v>8.6999998092651367</v>
      </c>
      <c r="Q121" s="153">
        <v>0.4</v>
      </c>
      <c r="R121" s="151">
        <v>407</v>
      </c>
      <c r="S121" s="151">
        <v>28</v>
      </c>
      <c r="T121" s="154" t="s">
        <v>4494</v>
      </c>
      <c r="U121" s="154" t="s">
        <v>4495</v>
      </c>
      <c r="V121" s="152">
        <v>7.3000001907348633</v>
      </c>
      <c r="W121" s="153">
        <v>0.37</v>
      </c>
      <c r="X121" s="151">
        <v>403</v>
      </c>
      <c r="Y121" s="151">
        <v>32</v>
      </c>
      <c r="Z121" s="154" t="s">
        <v>4496</v>
      </c>
      <c r="AA121" s="154" t="s">
        <v>4497</v>
      </c>
      <c r="AB121" s="152">
        <v>7.3000001907348633</v>
      </c>
      <c r="AC121" s="153">
        <v>0.38</v>
      </c>
      <c r="AD121" s="151">
        <v>420</v>
      </c>
      <c r="AE121" s="151">
        <v>15</v>
      </c>
      <c r="AF121" s="154" t="s">
        <v>1877</v>
      </c>
      <c r="AG121" s="154" t="s">
        <v>1878</v>
      </c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  <c r="CD121" s="138"/>
      <c r="CE121" s="138"/>
      <c r="CF121" s="138"/>
      <c r="CG121" s="138"/>
      <c r="CH121" s="138"/>
      <c r="CI121" s="138"/>
      <c r="CJ121" s="138"/>
      <c r="CK121" s="138"/>
      <c r="CL121" s="138"/>
      <c r="CM121" s="138"/>
      <c r="CN121" s="138"/>
      <c r="CO121" s="138"/>
      <c r="CP121" s="138"/>
      <c r="CQ121" s="138"/>
      <c r="CR121" s="138"/>
      <c r="CS121" s="138"/>
      <c r="CT121" s="138"/>
      <c r="CU121" s="138"/>
      <c r="CV121" s="138"/>
      <c r="CW121" s="138"/>
      <c r="CX121" s="138"/>
      <c r="CY121" s="138"/>
      <c r="CZ121" s="138"/>
      <c r="DA121" s="138"/>
      <c r="DB121" s="138"/>
      <c r="DC121" s="138"/>
      <c r="DD121" s="138"/>
      <c r="DE121" s="138"/>
      <c r="DF121" s="138"/>
      <c r="DG121" s="138"/>
      <c r="DH121" s="138"/>
      <c r="DI121" s="138"/>
      <c r="DJ121" s="138"/>
      <c r="DK121" s="138"/>
      <c r="DL121" s="138"/>
      <c r="DM121" s="138"/>
      <c r="DN121" s="138"/>
      <c r="DO121" s="138"/>
      <c r="DP121" s="138"/>
      <c r="DQ121" s="138"/>
      <c r="DR121" s="138"/>
      <c r="DS121" s="138"/>
      <c r="DT121" s="138"/>
      <c r="DU121" s="138"/>
      <c r="DV121" s="138"/>
      <c r="DW121" s="138"/>
      <c r="DX121" s="138"/>
      <c r="DY121" s="138"/>
      <c r="DZ121" s="138"/>
      <c r="EA121" s="138"/>
      <c r="EB121" s="138"/>
      <c r="EC121" s="138"/>
      <c r="ED121" s="138"/>
      <c r="EE121" s="138"/>
      <c r="EF121" s="138"/>
      <c r="EG121" s="138"/>
      <c r="EH121" s="138"/>
      <c r="EI121" s="138"/>
      <c r="EJ121" s="138"/>
      <c r="EK121" s="138"/>
      <c r="EL121" s="138"/>
      <c r="EM121" s="138"/>
      <c r="EN121" s="138"/>
      <c r="EO121" s="138"/>
      <c r="EP121" s="138"/>
      <c r="EQ121" s="138"/>
      <c r="ER121" s="138"/>
      <c r="ES121" s="138"/>
      <c r="ET121" s="138"/>
      <c r="EU121" s="138"/>
      <c r="EV121" s="138"/>
      <c r="EW121" s="138"/>
      <c r="EX121" s="138"/>
      <c r="EY121" s="138"/>
      <c r="EZ121" s="138"/>
      <c r="FA121" s="138"/>
      <c r="FB121" s="138"/>
      <c r="FC121" s="138"/>
      <c r="FD121" s="138"/>
      <c r="FE121" s="138"/>
      <c r="FF121" s="138"/>
      <c r="FG121" s="138"/>
      <c r="FH121" s="138"/>
      <c r="FI121" s="138"/>
      <c r="FJ121" s="138"/>
      <c r="FK121" s="138"/>
      <c r="FL121" s="138"/>
      <c r="FM121" s="138"/>
      <c r="FN121" s="138"/>
      <c r="FO121" s="138"/>
      <c r="FP121" s="138"/>
      <c r="FQ121" s="138"/>
      <c r="FR121" s="138"/>
      <c r="FS121" s="138"/>
      <c r="FT121" s="138"/>
      <c r="FU121" s="138"/>
      <c r="FV121" s="138"/>
      <c r="FW121" s="138"/>
      <c r="FX121" s="138"/>
      <c r="FY121" s="138"/>
      <c r="FZ121" s="138"/>
      <c r="GA121" s="138"/>
      <c r="GB121" s="138"/>
    </row>
    <row r="122" spans="1:184" x14ac:dyDescent="0.2">
      <c r="A122" s="130">
        <f t="shared" si="1"/>
        <v>6631</v>
      </c>
      <c r="B122" s="140" t="s">
        <v>3383</v>
      </c>
      <c r="C122" s="146">
        <v>310</v>
      </c>
      <c r="D122" s="147">
        <v>29.200000762939453</v>
      </c>
      <c r="E122" s="148">
        <v>0.4</v>
      </c>
      <c r="F122" s="146">
        <v>298</v>
      </c>
      <c r="G122" s="146">
        <v>12</v>
      </c>
      <c r="H122" s="149" t="s">
        <v>4498</v>
      </c>
      <c r="I122" s="149" t="s">
        <v>4499</v>
      </c>
      <c r="J122" s="147">
        <v>5.1999998092651367</v>
      </c>
      <c r="K122" s="148">
        <v>0.44</v>
      </c>
      <c r="L122" s="146">
        <v>266</v>
      </c>
      <c r="M122" s="146">
        <v>44</v>
      </c>
      <c r="N122" s="149" t="s">
        <v>4366</v>
      </c>
      <c r="O122" s="149" t="s">
        <v>4367</v>
      </c>
      <c r="P122" s="147">
        <v>9</v>
      </c>
      <c r="Q122" s="148">
        <v>0.41</v>
      </c>
      <c r="R122" s="146">
        <v>289</v>
      </c>
      <c r="S122" s="146">
        <v>21</v>
      </c>
      <c r="T122" s="149" t="s">
        <v>2831</v>
      </c>
      <c r="U122" s="149" t="s">
        <v>2832</v>
      </c>
      <c r="V122" s="147">
        <v>8</v>
      </c>
      <c r="W122" s="148">
        <v>0.4</v>
      </c>
      <c r="X122" s="146">
        <v>278</v>
      </c>
      <c r="Y122" s="146">
        <v>32</v>
      </c>
      <c r="Z122" s="149" t="s">
        <v>2101</v>
      </c>
      <c r="AA122" s="149" t="s">
        <v>2102</v>
      </c>
      <c r="AB122" s="147">
        <v>6.9000000953674316</v>
      </c>
      <c r="AC122" s="148">
        <v>0.36</v>
      </c>
      <c r="AD122" s="146">
        <v>304</v>
      </c>
      <c r="AE122" s="146">
        <v>6</v>
      </c>
      <c r="AF122" s="149" t="s">
        <v>3591</v>
      </c>
      <c r="AG122" s="149" t="s">
        <v>3592</v>
      </c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  <c r="BV122" s="138"/>
      <c r="BW122" s="138"/>
      <c r="BX122" s="138"/>
      <c r="BY122" s="138"/>
      <c r="BZ122" s="138"/>
      <c r="CA122" s="138"/>
      <c r="CB122" s="138"/>
      <c r="CC122" s="138"/>
      <c r="CD122" s="138"/>
      <c r="CE122" s="138"/>
      <c r="CF122" s="138"/>
      <c r="CG122" s="138"/>
      <c r="CH122" s="138"/>
      <c r="CI122" s="138"/>
      <c r="CJ122" s="138"/>
      <c r="CK122" s="138"/>
      <c r="CL122" s="138"/>
      <c r="CM122" s="138"/>
      <c r="CN122" s="138"/>
      <c r="CO122" s="138"/>
      <c r="CP122" s="138"/>
      <c r="CQ122" s="138"/>
      <c r="CR122" s="138"/>
      <c r="CS122" s="138"/>
      <c r="CT122" s="138"/>
      <c r="CU122" s="138"/>
      <c r="CV122" s="138"/>
      <c r="CW122" s="138"/>
      <c r="CX122" s="138"/>
      <c r="CY122" s="138"/>
      <c r="CZ122" s="138"/>
      <c r="DA122" s="138"/>
      <c r="DB122" s="138"/>
      <c r="DC122" s="138"/>
      <c r="DD122" s="138"/>
      <c r="DE122" s="138"/>
      <c r="DF122" s="138"/>
      <c r="DG122" s="138"/>
      <c r="DH122" s="138"/>
      <c r="DI122" s="138"/>
      <c r="DJ122" s="138"/>
      <c r="DK122" s="138"/>
      <c r="DL122" s="138"/>
      <c r="DM122" s="138"/>
      <c r="DN122" s="138"/>
      <c r="DO122" s="138"/>
      <c r="DP122" s="138"/>
      <c r="DQ122" s="138"/>
      <c r="DR122" s="138"/>
      <c r="DS122" s="138"/>
      <c r="DT122" s="138"/>
      <c r="DU122" s="138"/>
      <c r="DV122" s="138"/>
      <c r="DW122" s="138"/>
      <c r="DX122" s="138"/>
      <c r="DY122" s="138"/>
      <c r="DZ122" s="138"/>
      <c r="EA122" s="138"/>
      <c r="EB122" s="138"/>
      <c r="EC122" s="138"/>
      <c r="ED122" s="138"/>
      <c r="EE122" s="138"/>
      <c r="EF122" s="138"/>
      <c r="EG122" s="138"/>
      <c r="EH122" s="138"/>
      <c r="EI122" s="138"/>
      <c r="EJ122" s="138"/>
      <c r="EK122" s="138"/>
      <c r="EL122" s="138"/>
      <c r="EM122" s="138"/>
      <c r="EN122" s="138"/>
      <c r="EO122" s="138"/>
      <c r="EP122" s="138"/>
      <c r="EQ122" s="138"/>
      <c r="ER122" s="138"/>
      <c r="ES122" s="138"/>
      <c r="ET122" s="138"/>
      <c r="EU122" s="138"/>
      <c r="EV122" s="138"/>
      <c r="EW122" s="138"/>
      <c r="EX122" s="138"/>
      <c r="EY122" s="138"/>
      <c r="EZ122" s="138"/>
      <c r="FA122" s="138"/>
      <c r="FB122" s="138"/>
      <c r="FC122" s="138"/>
      <c r="FD122" s="138"/>
      <c r="FE122" s="138"/>
      <c r="FF122" s="138"/>
      <c r="FG122" s="138"/>
      <c r="FH122" s="138"/>
      <c r="FI122" s="138"/>
      <c r="FJ122" s="138"/>
      <c r="FK122" s="138"/>
      <c r="FL122" s="138"/>
      <c r="FM122" s="138"/>
      <c r="FN122" s="138"/>
      <c r="FO122" s="138"/>
      <c r="FP122" s="138"/>
      <c r="FQ122" s="138"/>
      <c r="FR122" s="138"/>
      <c r="FS122" s="138"/>
      <c r="FT122" s="138"/>
      <c r="FU122" s="138"/>
      <c r="FV122" s="138"/>
      <c r="FW122" s="138"/>
      <c r="FX122" s="138"/>
      <c r="FY122" s="138"/>
      <c r="FZ122" s="138"/>
      <c r="GA122" s="138"/>
      <c r="GB122" s="138"/>
    </row>
    <row r="123" spans="1:184" x14ac:dyDescent="0.2">
      <c r="A123" s="130">
        <f t="shared" si="1"/>
        <v>6681</v>
      </c>
      <c r="B123" s="150" t="s">
        <v>3388</v>
      </c>
      <c r="C123" s="151">
        <v>383</v>
      </c>
      <c r="D123" s="152">
        <v>25.700000762939453</v>
      </c>
      <c r="E123" s="153">
        <v>0.35</v>
      </c>
      <c r="F123" s="151">
        <v>377</v>
      </c>
      <c r="G123" s="151">
        <v>6</v>
      </c>
      <c r="H123" s="154" t="s">
        <v>1998</v>
      </c>
      <c r="I123" s="154" t="s">
        <v>1999</v>
      </c>
      <c r="J123" s="152">
        <v>4.1999998092651367</v>
      </c>
      <c r="K123" s="153">
        <v>0.35</v>
      </c>
      <c r="L123" s="151">
        <v>366</v>
      </c>
      <c r="M123" s="151">
        <v>17</v>
      </c>
      <c r="N123" s="154" t="s">
        <v>2166</v>
      </c>
      <c r="O123" s="154" t="s">
        <v>2167</v>
      </c>
      <c r="P123" s="152">
        <v>8</v>
      </c>
      <c r="Q123" s="153">
        <v>0.37</v>
      </c>
      <c r="R123" s="151">
        <v>366</v>
      </c>
      <c r="S123" s="151">
        <v>17</v>
      </c>
      <c r="T123" s="154" t="s">
        <v>2166</v>
      </c>
      <c r="U123" s="154" t="s">
        <v>2167</v>
      </c>
      <c r="V123" s="152">
        <v>7</v>
      </c>
      <c r="W123" s="153">
        <v>0.35</v>
      </c>
      <c r="X123" s="151">
        <v>365</v>
      </c>
      <c r="Y123" s="151">
        <v>18</v>
      </c>
      <c r="Z123" s="154" t="s">
        <v>4500</v>
      </c>
      <c r="AA123" s="154" t="s">
        <v>4501</v>
      </c>
      <c r="AB123" s="152">
        <v>6.5999999046325684</v>
      </c>
      <c r="AC123" s="153">
        <v>0.35</v>
      </c>
      <c r="AD123" s="151">
        <v>376</v>
      </c>
      <c r="AE123" s="151">
        <v>7</v>
      </c>
      <c r="AF123" s="154" t="s">
        <v>3207</v>
      </c>
      <c r="AG123" s="154" t="s">
        <v>3208</v>
      </c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  <c r="BV123" s="138"/>
      <c r="BW123" s="138"/>
      <c r="BX123" s="138"/>
      <c r="BY123" s="138"/>
      <c r="BZ123" s="138"/>
      <c r="CA123" s="138"/>
      <c r="CB123" s="138"/>
      <c r="CC123" s="138"/>
      <c r="CD123" s="138"/>
      <c r="CE123" s="138"/>
      <c r="CF123" s="138"/>
      <c r="CG123" s="138"/>
      <c r="CH123" s="138"/>
      <c r="CI123" s="138"/>
      <c r="CJ123" s="138"/>
      <c r="CK123" s="138"/>
      <c r="CL123" s="138"/>
      <c r="CM123" s="138"/>
      <c r="CN123" s="138"/>
      <c r="CO123" s="138"/>
      <c r="CP123" s="138"/>
      <c r="CQ123" s="138"/>
      <c r="CR123" s="138"/>
      <c r="CS123" s="138"/>
      <c r="CT123" s="138"/>
      <c r="CU123" s="138"/>
      <c r="CV123" s="138"/>
      <c r="CW123" s="138"/>
      <c r="CX123" s="138"/>
      <c r="CY123" s="138"/>
      <c r="CZ123" s="138"/>
      <c r="DA123" s="138"/>
      <c r="DB123" s="138"/>
      <c r="DC123" s="138"/>
      <c r="DD123" s="138"/>
      <c r="DE123" s="138"/>
      <c r="DF123" s="138"/>
      <c r="DG123" s="138"/>
      <c r="DH123" s="138"/>
      <c r="DI123" s="138"/>
      <c r="DJ123" s="138"/>
      <c r="DK123" s="138"/>
      <c r="DL123" s="138"/>
      <c r="DM123" s="138"/>
      <c r="DN123" s="138"/>
      <c r="DO123" s="138"/>
      <c r="DP123" s="138"/>
      <c r="DQ123" s="138"/>
      <c r="DR123" s="138"/>
      <c r="DS123" s="138"/>
      <c r="DT123" s="138"/>
      <c r="DU123" s="138"/>
      <c r="DV123" s="138"/>
      <c r="DW123" s="138"/>
      <c r="DX123" s="138"/>
      <c r="DY123" s="138"/>
      <c r="DZ123" s="138"/>
      <c r="EA123" s="138"/>
      <c r="EB123" s="138"/>
      <c r="EC123" s="138"/>
      <c r="ED123" s="138"/>
      <c r="EE123" s="138"/>
      <c r="EF123" s="138"/>
      <c r="EG123" s="138"/>
      <c r="EH123" s="138"/>
      <c r="EI123" s="138"/>
      <c r="EJ123" s="138"/>
      <c r="EK123" s="138"/>
      <c r="EL123" s="138"/>
      <c r="EM123" s="138"/>
      <c r="EN123" s="138"/>
      <c r="EO123" s="138"/>
      <c r="EP123" s="138"/>
      <c r="EQ123" s="138"/>
      <c r="ER123" s="138"/>
      <c r="ES123" s="138"/>
      <c r="ET123" s="138"/>
      <c r="EU123" s="138"/>
      <c r="EV123" s="138"/>
      <c r="EW123" s="138"/>
      <c r="EX123" s="138"/>
      <c r="EY123" s="138"/>
      <c r="EZ123" s="138"/>
      <c r="FA123" s="138"/>
      <c r="FB123" s="138"/>
      <c r="FC123" s="138"/>
      <c r="FD123" s="138"/>
      <c r="FE123" s="138"/>
      <c r="FF123" s="138"/>
      <c r="FG123" s="138"/>
      <c r="FH123" s="138"/>
      <c r="FI123" s="138"/>
      <c r="FJ123" s="138"/>
      <c r="FK123" s="138"/>
      <c r="FL123" s="138"/>
      <c r="FM123" s="138"/>
      <c r="FN123" s="138"/>
      <c r="FO123" s="138"/>
      <c r="FP123" s="138"/>
      <c r="FQ123" s="138"/>
      <c r="FR123" s="138"/>
      <c r="FS123" s="138"/>
      <c r="FT123" s="138"/>
      <c r="FU123" s="138"/>
      <c r="FV123" s="138"/>
      <c r="FW123" s="138"/>
      <c r="FX123" s="138"/>
      <c r="FY123" s="138"/>
      <c r="FZ123" s="138"/>
      <c r="GA123" s="138"/>
      <c r="GB123" s="138"/>
    </row>
    <row r="124" spans="1:184" x14ac:dyDescent="0.2">
      <c r="A124" s="130">
        <f t="shared" si="1"/>
        <v>6701</v>
      </c>
      <c r="B124" s="140" t="s">
        <v>3391</v>
      </c>
      <c r="C124" s="146">
        <v>369</v>
      </c>
      <c r="D124" s="147">
        <v>22.600000381469727</v>
      </c>
      <c r="E124" s="148">
        <v>0.31</v>
      </c>
      <c r="F124" s="146">
        <v>364</v>
      </c>
      <c r="G124" s="146">
        <v>5</v>
      </c>
      <c r="H124" s="149" t="s">
        <v>1622</v>
      </c>
      <c r="I124" s="149" t="s">
        <v>1623</v>
      </c>
      <c r="J124" s="147">
        <v>3</v>
      </c>
      <c r="K124" s="148">
        <v>0.25</v>
      </c>
      <c r="L124" s="146">
        <v>363</v>
      </c>
      <c r="M124" s="146">
        <v>6</v>
      </c>
      <c r="N124" s="149" t="s">
        <v>4454</v>
      </c>
      <c r="O124" s="149" t="s">
        <v>4455</v>
      </c>
      <c r="P124" s="147">
        <v>7.5999999046325684</v>
      </c>
      <c r="Q124" s="148">
        <v>0.35</v>
      </c>
      <c r="R124" s="146">
        <v>352</v>
      </c>
      <c r="S124" s="146">
        <v>17</v>
      </c>
      <c r="T124" s="149" t="s">
        <v>2278</v>
      </c>
      <c r="U124" s="149" t="s">
        <v>2279</v>
      </c>
      <c r="V124" s="147">
        <v>5.9000000953674316</v>
      </c>
      <c r="W124" s="148">
        <v>0.28999999999999998</v>
      </c>
      <c r="X124" s="146">
        <v>357</v>
      </c>
      <c r="Y124" s="146">
        <v>12</v>
      </c>
      <c r="Z124" s="149" t="s">
        <v>2251</v>
      </c>
      <c r="AA124" s="149" t="s">
        <v>2252</v>
      </c>
      <c r="AB124" s="147">
        <v>6.1999998092651367</v>
      </c>
      <c r="AC124" s="148">
        <v>0.32</v>
      </c>
      <c r="AD124" s="146">
        <v>363</v>
      </c>
      <c r="AE124" s="146">
        <v>6</v>
      </c>
      <c r="AF124" s="149" t="s">
        <v>4454</v>
      </c>
      <c r="AG124" s="149" t="s">
        <v>4455</v>
      </c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  <c r="BV124" s="138"/>
      <c r="BW124" s="138"/>
      <c r="BX124" s="138"/>
      <c r="BY124" s="138"/>
      <c r="BZ124" s="138"/>
      <c r="CA124" s="138"/>
      <c r="CB124" s="138"/>
      <c r="CC124" s="138"/>
      <c r="CD124" s="138"/>
      <c r="CE124" s="138"/>
      <c r="CF124" s="138"/>
      <c r="CG124" s="138"/>
      <c r="CH124" s="138"/>
      <c r="CI124" s="138"/>
      <c r="CJ124" s="138"/>
      <c r="CK124" s="138"/>
      <c r="CL124" s="138"/>
      <c r="CM124" s="138"/>
      <c r="CN124" s="138"/>
      <c r="CO124" s="138"/>
      <c r="CP124" s="138"/>
      <c r="CQ124" s="138"/>
      <c r="CR124" s="138"/>
      <c r="CS124" s="138"/>
      <c r="CT124" s="138"/>
      <c r="CU124" s="138"/>
      <c r="CV124" s="138"/>
      <c r="CW124" s="138"/>
      <c r="CX124" s="138"/>
      <c r="CY124" s="138"/>
      <c r="CZ124" s="138"/>
      <c r="DA124" s="138"/>
      <c r="DB124" s="138"/>
      <c r="DC124" s="138"/>
      <c r="DD124" s="138"/>
      <c r="DE124" s="138"/>
      <c r="DF124" s="138"/>
      <c r="DG124" s="138"/>
      <c r="DH124" s="138"/>
      <c r="DI124" s="138"/>
      <c r="DJ124" s="138"/>
      <c r="DK124" s="138"/>
      <c r="DL124" s="138"/>
      <c r="DM124" s="138"/>
      <c r="DN124" s="138"/>
      <c r="DO124" s="138"/>
      <c r="DP124" s="138"/>
      <c r="DQ124" s="138"/>
      <c r="DR124" s="138"/>
      <c r="DS124" s="138"/>
      <c r="DT124" s="138"/>
      <c r="DU124" s="138"/>
      <c r="DV124" s="138"/>
      <c r="DW124" s="138"/>
      <c r="DX124" s="138"/>
      <c r="DY124" s="138"/>
      <c r="DZ124" s="138"/>
      <c r="EA124" s="138"/>
      <c r="EB124" s="138"/>
      <c r="EC124" s="138"/>
      <c r="ED124" s="138"/>
      <c r="EE124" s="138"/>
      <c r="EF124" s="138"/>
      <c r="EG124" s="138"/>
      <c r="EH124" s="138"/>
      <c r="EI124" s="138"/>
      <c r="EJ124" s="138"/>
      <c r="EK124" s="138"/>
      <c r="EL124" s="138"/>
      <c r="EM124" s="138"/>
      <c r="EN124" s="138"/>
      <c r="EO124" s="138"/>
      <c r="EP124" s="138"/>
      <c r="EQ124" s="138"/>
      <c r="ER124" s="138"/>
      <c r="ES124" s="138"/>
      <c r="ET124" s="138"/>
      <c r="EU124" s="138"/>
      <c r="EV124" s="138"/>
      <c r="EW124" s="138"/>
      <c r="EX124" s="138"/>
      <c r="EY124" s="138"/>
      <c r="EZ124" s="138"/>
      <c r="FA124" s="138"/>
      <c r="FB124" s="138"/>
      <c r="FC124" s="138"/>
      <c r="FD124" s="138"/>
      <c r="FE124" s="138"/>
      <c r="FF124" s="138"/>
      <c r="FG124" s="138"/>
      <c r="FH124" s="138"/>
      <c r="FI124" s="138"/>
      <c r="FJ124" s="138"/>
      <c r="FK124" s="138"/>
      <c r="FL124" s="138"/>
      <c r="FM124" s="138"/>
      <c r="FN124" s="138"/>
      <c r="FO124" s="138"/>
      <c r="FP124" s="138"/>
      <c r="FQ124" s="138"/>
      <c r="FR124" s="138"/>
      <c r="FS124" s="138"/>
      <c r="FT124" s="138"/>
      <c r="FU124" s="138"/>
      <c r="FV124" s="138"/>
      <c r="FW124" s="138"/>
      <c r="FX124" s="138"/>
      <c r="FY124" s="138"/>
      <c r="FZ124" s="138"/>
      <c r="GA124" s="138"/>
      <c r="GB124" s="138"/>
    </row>
    <row r="125" spans="1:184" x14ac:dyDescent="0.2">
      <c r="A125" s="130">
        <f t="shared" si="1"/>
        <v>6721</v>
      </c>
      <c r="B125" s="150" t="s">
        <v>3396</v>
      </c>
      <c r="C125" s="151">
        <v>100</v>
      </c>
      <c r="D125" s="152">
        <v>26.299999237060547</v>
      </c>
      <c r="E125" s="153">
        <v>0.36</v>
      </c>
      <c r="F125" s="151">
        <v>98</v>
      </c>
      <c r="G125" s="151">
        <v>2</v>
      </c>
      <c r="H125" s="154" t="s">
        <v>2504</v>
      </c>
      <c r="I125" s="154" t="s">
        <v>2505</v>
      </c>
      <c r="J125" s="152">
        <v>4.5999999046325684</v>
      </c>
      <c r="K125" s="153">
        <v>0.38</v>
      </c>
      <c r="L125" s="151">
        <v>93</v>
      </c>
      <c r="M125" s="151">
        <v>7</v>
      </c>
      <c r="N125" s="154" t="s">
        <v>4502</v>
      </c>
      <c r="O125" s="154" t="s">
        <v>4503</v>
      </c>
      <c r="P125" s="152">
        <v>7.8000001907348633</v>
      </c>
      <c r="Q125" s="153">
        <v>0.36</v>
      </c>
      <c r="R125" s="151">
        <v>97</v>
      </c>
      <c r="S125" s="151">
        <v>3</v>
      </c>
      <c r="T125" s="154" t="s">
        <v>3222</v>
      </c>
      <c r="U125" s="154" t="s">
        <v>3223</v>
      </c>
      <c r="V125" s="152">
        <v>7.4000000953674316</v>
      </c>
      <c r="W125" s="153">
        <v>0.37</v>
      </c>
      <c r="X125" s="151">
        <v>100</v>
      </c>
      <c r="Z125" s="154" t="s">
        <v>1545</v>
      </c>
      <c r="AB125" s="152">
        <v>6.5</v>
      </c>
      <c r="AC125" s="153">
        <v>0.34</v>
      </c>
      <c r="AD125" s="151">
        <v>100</v>
      </c>
      <c r="AF125" s="154" t="s">
        <v>1545</v>
      </c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  <c r="BT125" s="138"/>
      <c r="BU125" s="138"/>
      <c r="BV125" s="138"/>
      <c r="BW125" s="138"/>
      <c r="BX125" s="138"/>
      <c r="BY125" s="138"/>
      <c r="BZ125" s="138"/>
      <c r="CA125" s="138"/>
      <c r="CB125" s="138"/>
      <c r="CC125" s="138"/>
      <c r="CD125" s="138"/>
      <c r="CE125" s="138"/>
      <c r="CF125" s="138"/>
      <c r="CG125" s="138"/>
      <c r="CH125" s="138"/>
      <c r="CI125" s="138"/>
      <c r="CJ125" s="138"/>
      <c r="CK125" s="138"/>
      <c r="CL125" s="138"/>
      <c r="CM125" s="138"/>
      <c r="CN125" s="138"/>
      <c r="CO125" s="138"/>
      <c r="CP125" s="138"/>
      <c r="CQ125" s="138"/>
      <c r="CR125" s="138"/>
      <c r="CS125" s="138"/>
      <c r="CT125" s="138"/>
      <c r="CU125" s="138"/>
      <c r="CV125" s="138"/>
      <c r="CW125" s="138"/>
      <c r="CX125" s="138"/>
      <c r="CY125" s="138"/>
      <c r="CZ125" s="138"/>
      <c r="DA125" s="138"/>
      <c r="DB125" s="138"/>
      <c r="DC125" s="138"/>
      <c r="DD125" s="138"/>
      <c r="DE125" s="138"/>
      <c r="DF125" s="138"/>
      <c r="DG125" s="138"/>
      <c r="DH125" s="138"/>
      <c r="DI125" s="138"/>
      <c r="DJ125" s="138"/>
      <c r="DK125" s="138"/>
      <c r="DL125" s="138"/>
      <c r="DM125" s="138"/>
      <c r="DN125" s="138"/>
      <c r="DO125" s="138"/>
      <c r="DP125" s="138"/>
      <c r="DQ125" s="138"/>
      <c r="DR125" s="138"/>
      <c r="DS125" s="138"/>
      <c r="DT125" s="138"/>
      <c r="DU125" s="138"/>
      <c r="DV125" s="138"/>
      <c r="DW125" s="138"/>
      <c r="DX125" s="138"/>
      <c r="DY125" s="138"/>
      <c r="DZ125" s="138"/>
      <c r="EA125" s="138"/>
      <c r="EB125" s="138"/>
      <c r="EC125" s="138"/>
      <c r="ED125" s="138"/>
      <c r="EE125" s="138"/>
      <c r="EF125" s="138"/>
      <c r="EG125" s="138"/>
      <c r="EH125" s="138"/>
      <c r="EI125" s="138"/>
      <c r="EJ125" s="138"/>
      <c r="EK125" s="138"/>
      <c r="EL125" s="138"/>
      <c r="EM125" s="138"/>
      <c r="EN125" s="138"/>
      <c r="EO125" s="138"/>
      <c r="EP125" s="138"/>
      <c r="EQ125" s="138"/>
      <c r="ER125" s="138"/>
      <c r="ES125" s="138"/>
      <c r="ET125" s="138"/>
      <c r="EU125" s="138"/>
      <c r="EV125" s="138"/>
      <c r="EW125" s="138"/>
      <c r="EX125" s="138"/>
      <c r="EY125" s="138"/>
      <c r="EZ125" s="138"/>
      <c r="FA125" s="138"/>
      <c r="FB125" s="138"/>
      <c r="FC125" s="138"/>
      <c r="FD125" s="138"/>
      <c r="FE125" s="138"/>
      <c r="FF125" s="138"/>
      <c r="FG125" s="138"/>
      <c r="FH125" s="138"/>
      <c r="FI125" s="138"/>
      <c r="FJ125" s="138"/>
      <c r="FK125" s="138"/>
      <c r="FL125" s="138"/>
      <c r="FM125" s="138"/>
      <c r="FN125" s="138"/>
      <c r="FO125" s="138"/>
      <c r="FP125" s="138"/>
      <c r="FQ125" s="138"/>
      <c r="FR125" s="138"/>
      <c r="FS125" s="138"/>
      <c r="FT125" s="138"/>
      <c r="FU125" s="138"/>
      <c r="FV125" s="138"/>
      <c r="FW125" s="138"/>
      <c r="FX125" s="138"/>
      <c r="FY125" s="138"/>
      <c r="FZ125" s="138"/>
      <c r="GA125" s="138"/>
      <c r="GB125" s="138"/>
    </row>
    <row r="126" spans="1:184" x14ac:dyDescent="0.2">
      <c r="A126" s="130">
        <f t="shared" si="1"/>
        <v>6741</v>
      </c>
      <c r="B126" s="140" t="s">
        <v>3397</v>
      </c>
      <c r="C126" s="146">
        <v>344</v>
      </c>
      <c r="D126" s="147">
        <v>34</v>
      </c>
      <c r="E126" s="148">
        <v>0.47</v>
      </c>
      <c r="F126" s="146">
        <v>311</v>
      </c>
      <c r="G126" s="146">
        <v>33</v>
      </c>
      <c r="H126" s="149" t="s">
        <v>1831</v>
      </c>
      <c r="I126" s="149" t="s">
        <v>1832</v>
      </c>
      <c r="J126" s="147">
        <v>5.5</v>
      </c>
      <c r="K126" s="148">
        <v>0.46</v>
      </c>
      <c r="L126" s="146">
        <v>300</v>
      </c>
      <c r="M126" s="146">
        <v>44</v>
      </c>
      <c r="N126" s="149" t="s">
        <v>3184</v>
      </c>
      <c r="O126" s="149" t="s">
        <v>3185</v>
      </c>
      <c r="P126" s="147">
        <v>10.5</v>
      </c>
      <c r="Q126" s="148">
        <v>0.48</v>
      </c>
      <c r="R126" s="146">
        <v>299</v>
      </c>
      <c r="S126" s="146">
        <v>45</v>
      </c>
      <c r="T126" s="149" t="s">
        <v>4504</v>
      </c>
      <c r="U126" s="149" t="s">
        <v>4505</v>
      </c>
      <c r="V126" s="147">
        <v>9.3999996185302734</v>
      </c>
      <c r="W126" s="148">
        <v>0.47</v>
      </c>
      <c r="X126" s="146">
        <v>279</v>
      </c>
      <c r="Y126" s="146">
        <v>65</v>
      </c>
      <c r="Z126" s="149" t="s">
        <v>2000</v>
      </c>
      <c r="AA126" s="149" t="s">
        <v>2001</v>
      </c>
      <c r="AB126" s="147">
        <v>8.6000003814697266</v>
      </c>
      <c r="AC126" s="148">
        <v>0.45</v>
      </c>
      <c r="AD126" s="146">
        <v>309</v>
      </c>
      <c r="AE126" s="146">
        <v>35</v>
      </c>
      <c r="AF126" s="149" t="s">
        <v>4506</v>
      </c>
      <c r="AG126" s="149" t="s">
        <v>4507</v>
      </c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  <c r="BV126" s="138"/>
      <c r="BW126" s="138"/>
      <c r="BX126" s="138"/>
      <c r="BY126" s="138"/>
      <c r="BZ126" s="138"/>
      <c r="CA126" s="138"/>
      <c r="CB126" s="138"/>
      <c r="CC126" s="138"/>
      <c r="CD126" s="138"/>
      <c r="CE126" s="138"/>
      <c r="CF126" s="138"/>
      <c r="CG126" s="138"/>
      <c r="CH126" s="138"/>
      <c r="CI126" s="138"/>
      <c r="CJ126" s="138"/>
      <c r="CK126" s="138"/>
      <c r="CL126" s="138"/>
      <c r="CM126" s="138"/>
      <c r="CN126" s="138"/>
      <c r="CO126" s="138"/>
      <c r="CP126" s="138"/>
      <c r="CQ126" s="138"/>
      <c r="CR126" s="138"/>
      <c r="CS126" s="138"/>
      <c r="CT126" s="138"/>
      <c r="CU126" s="138"/>
      <c r="CV126" s="138"/>
      <c r="CW126" s="138"/>
      <c r="CX126" s="138"/>
      <c r="CY126" s="138"/>
      <c r="CZ126" s="138"/>
      <c r="DA126" s="138"/>
      <c r="DB126" s="138"/>
      <c r="DC126" s="138"/>
      <c r="DD126" s="138"/>
      <c r="DE126" s="138"/>
      <c r="DF126" s="138"/>
      <c r="DG126" s="138"/>
      <c r="DH126" s="138"/>
      <c r="DI126" s="138"/>
      <c r="DJ126" s="138"/>
      <c r="DK126" s="138"/>
      <c r="DL126" s="138"/>
      <c r="DM126" s="138"/>
      <c r="DN126" s="138"/>
      <c r="DO126" s="138"/>
      <c r="DP126" s="138"/>
      <c r="DQ126" s="138"/>
      <c r="DR126" s="138"/>
      <c r="DS126" s="138"/>
      <c r="DT126" s="138"/>
      <c r="DU126" s="138"/>
      <c r="DV126" s="138"/>
      <c r="DW126" s="138"/>
      <c r="DX126" s="138"/>
      <c r="DY126" s="138"/>
      <c r="DZ126" s="138"/>
      <c r="EA126" s="138"/>
      <c r="EB126" s="138"/>
      <c r="EC126" s="138"/>
      <c r="ED126" s="138"/>
      <c r="EE126" s="138"/>
      <c r="EF126" s="138"/>
      <c r="EG126" s="138"/>
      <c r="EH126" s="138"/>
      <c r="EI126" s="138"/>
      <c r="EJ126" s="138"/>
      <c r="EK126" s="138"/>
      <c r="EL126" s="138"/>
      <c r="EM126" s="138"/>
      <c r="EN126" s="138"/>
      <c r="EO126" s="138"/>
      <c r="EP126" s="138"/>
      <c r="EQ126" s="138"/>
      <c r="ER126" s="138"/>
      <c r="ES126" s="138"/>
      <c r="ET126" s="138"/>
      <c r="EU126" s="138"/>
      <c r="EV126" s="138"/>
      <c r="EW126" s="138"/>
      <c r="EX126" s="138"/>
      <c r="EY126" s="138"/>
      <c r="EZ126" s="138"/>
      <c r="FA126" s="138"/>
      <c r="FB126" s="138"/>
      <c r="FC126" s="138"/>
      <c r="FD126" s="138"/>
      <c r="FE126" s="138"/>
      <c r="FF126" s="138"/>
      <c r="FG126" s="138"/>
      <c r="FH126" s="138"/>
      <c r="FI126" s="138"/>
      <c r="FJ126" s="138"/>
      <c r="FK126" s="138"/>
      <c r="FL126" s="138"/>
      <c r="FM126" s="138"/>
      <c r="FN126" s="138"/>
      <c r="FO126" s="138"/>
      <c r="FP126" s="138"/>
      <c r="FQ126" s="138"/>
      <c r="FR126" s="138"/>
      <c r="FS126" s="138"/>
      <c r="FT126" s="138"/>
      <c r="FU126" s="138"/>
      <c r="FV126" s="138"/>
      <c r="FW126" s="138"/>
      <c r="FX126" s="138"/>
      <c r="FY126" s="138"/>
      <c r="FZ126" s="138"/>
      <c r="GA126" s="138"/>
      <c r="GB126" s="138"/>
    </row>
    <row r="127" spans="1:184" x14ac:dyDescent="0.2">
      <c r="A127" s="130">
        <f t="shared" si="1"/>
        <v>6751</v>
      </c>
      <c r="B127" s="150" t="s">
        <v>3402</v>
      </c>
      <c r="C127" s="151">
        <v>420</v>
      </c>
      <c r="D127" s="152">
        <v>22.600000381469727</v>
      </c>
      <c r="E127" s="153">
        <v>0.31</v>
      </c>
      <c r="F127" s="151">
        <v>417</v>
      </c>
      <c r="G127" s="151">
        <v>3</v>
      </c>
      <c r="H127" s="154" t="s">
        <v>4179</v>
      </c>
      <c r="I127" s="154" t="s">
        <v>4180</v>
      </c>
      <c r="J127" s="152">
        <v>3.5999999046325684</v>
      </c>
      <c r="K127" s="153">
        <v>0.3</v>
      </c>
      <c r="L127" s="151">
        <v>412</v>
      </c>
      <c r="M127" s="151">
        <v>8</v>
      </c>
      <c r="N127" s="154" t="s">
        <v>3134</v>
      </c>
      <c r="O127" s="154" t="s">
        <v>3135</v>
      </c>
      <c r="P127" s="152">
        <v>7</v>
      </c>
      <c r="Q127" s="153">
        <v>0.32</v>
      </c>
      <c r="R127" s="151">
        <v>414</v>
      </c>
      <c r="S127" s="151">
        <v>6</v>
      </c>
      <c r="T127" s="154" t="s">
        <v>3467</v>
      </c>
      <c r="U127" s="154" t="s">
        <v>3468</v>
      </c>
      <c r="V127" s="152">
        <v>5.9000000953674316</v>
      </c>
      <c r="W127" s="153">
        <v>0.28999999999999998</v>
      </c>
      <c r="X127" s="151">
        <v>412</v>
      </c>
      <c r="Y127" s="151">
        <v>8</v>
      </c>
      <c r="Z127" s="154" t="s">
        <v>3134</v>
      </c>
      <c r="AA127" s="154" t="s">
        <v>3135</v>
      </c>
      <c r="AB127" s="152">
        <v>6.0999999046325684</v>
      </c>
      <c r="AC127" s="153">
        <v>0.32</v>
      </c>
      <c r="AD127" s="151">
        <v>417</v>
      </c>
      <c r="AE127" s="151">
        <v>3</v>
      </c>
      <c r="AF127" s="154" t="s">
        <v>4179</v>
      </c>
      <c r="AG127" s="154" t="s">
        <v>4180</v>
      </c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  <c r="BT127" s="138"/>
      <c r="BU127" s="138"/>
      <c r="BV127" s="138"/>
      <c r="BW127" s="138"/>
      <c r="BX127" s="138"/>
      <c r="BY127" s="138"/>
      <c r="BZ127" s="138"/>
      <c r="CA127" s="138"/>
      <c r="CB127" s="138"/>
      <c r="CC127" s="138"/>
      <c r="CD127" s="138"/>
      <c r="CE127" s="138"/>
      <c r="CF127" s="138"/>
      <c r="CG127" s="138"/>
      <c r="CH127" s="138"/>
      <c r="CI127" s="138"/>
      <c r="CJ127" s="138"/>
      <c r="CK127" s="138"/>
      <c r="CL127" s="138"/>
      <c r="CM127" s="138"/>
      <c r="CN127" s="138"/>
      <c r="CO127" s="138"/>
      <c r="CP127" s="138"/>
      <c r="CQ127" s="138"/>
      <c r="CR127" s="138"/>
      <c r="CS127" s="138"/>
      <c r="CT127" s="138"/>
      <c r="CU127" s="138"/>
      <c r="CV127" s="138"/>
      <c r="CW127" s="138"/>
      <c r="CX127" s="138"/>
      <c r="CY127" s="138"/>
      <c r="CZ127" s="138"/>
      <c r="DA127" s="138"/>
      <c r="DB127" s="138"/>
      <c r="DC127" s="138"/>
      <c r="DD127" s="138"/>
      <c r="DE127" s="138"/>
      <c r="DF127" s="138"/>
      <c r="DG127" s="138"/>
      <c r="DH127" s="138"/>
      <c r="DI127" s="138"/>
      <c r="DJ127" s="138"/>
      <c r="DK127" s="138"/>
      <c r="DL127" s="138"/>
      <c r="DM127" s="138"/>
      <c r="DN127" s="138"/>
      <c r="DO127" s="138"/>
      <c r="DP127" s="138"/>
      <c r="DQ127" s="138"/>
      <c r="DR127" s="138"/>
      <c r="DS127" s="138"/>
      <c r="DT127" s="138"/>
      <c r="DU127" s="138"/>
      <c r="DV127" s="138"/>
      <c r="DW127" s="138"/>
      <c r="DX127" s="138"/>
      <c r="DY127" s="138"/>
      <c r="DZ127" s="138"/>
      <c r="EA127" s="138"/>
      <c r="EB127" s="138"/>
      <c r="EC127" s="138"/>
      <c r="ED127" s="138"/>
      <c r="EE127" s="138"/>
      <c r="EF127" s="138"/>
      <c r="EG127" s="138"/>
      <c r="EH127" s="138"/>
      <c r="EI127" s="138"/>
      <c r="EJ127" s="138"/>
      <c r="EK127" s="138"/>
      <c r="EL127" s="138"/>
      <c r="EM127" s="138"/>
      <c r="EN127" s="138"/>
      <c r="EO127" s="138"/>
      <c r="EP127" s="138"/>
      <c r="EQ127" s="138"/>
      <c r="ER127" s="138"/>
      <c r="ES127" s="138"/>
      <c r="ET127" s="138"/>
      <c r="EU127" s="138"/>
      <c r="EV127" s="138"/>
      <c r="EW127" s="138"/>
      <c r="EX127" s="138"/>
      <c r="EY127" s="138"/>
      <c r="EZ127" s="138"/>
      <c r="FA127" s="138"/>
      <c r="FB127" s="138"/>
      <c r="FC127" s="138"/>
      <c r="FD127" s="138"/>
      <c r="FE127" s="138"/>
      <c r="FF127" s="138"/>
      <c r="FG127" s="138"/>
      <c r="FH127" s="138"/>
      <c r="FI127" s="138"/>
      <c r="FJ127" s="138"/>
      <c r="FK127" s="138"/>
      <c r="FL127" s="138"/>
      <c r="FM127" s="138"/>
      <c r="FN127" s="138"/>
      <c r="FO127" s="138"/>
      <c r="FP127" s="138"/>
      <c r="FQ127" s="138"/>
      <c r="FR127" s="138"/>
      <c r="FS127" s="138"/>
      <c r="FT127" s="138"/>
      <c r="FU127" s="138"/>
      <c r="FV127" s="138"/>
      <c r="FW127" s="138"/>
      <c r="FX127" s="138"/>
      <c r="FY127" s="138"/>
      <c r="FZ127" s="138"/>
      <c r="GA127" s="138"/>
      <c r="GB127" s="138"/>
    </row>
    <row r="128" spans="1:184" x14ac:dyDescent="0.2">
      <c r="A128" s="130">
        <f t="shared" si="1"/>
        <v>6761</v>
      </c>
      <c r="B128" s="140" t="s">
        <v>3407</v>
      </c>
      <c r="C128" s="146">
        <v>189</v>
      </c>
      <c r="D128" s="147">
        <v>25.5</v>
      </c>
      <c r="E128" s="148">
        <v>0.35</v>
      </c>
      <c r="F128" s="146">
        <v>185</v>
      </c>
      <c r="G128" s="146">
        <v>4</v>
      </c>
      <c r="H128" s="149" t="s">
        <v>4413</v>
      </c>
      <c r="I128" s="149" t="s">
        <v>4414</v>
      </c>
      <c r="J128" s="147">
        <v>4.1999998092651367</v>
      </c>
      <c r="K128" s="148">
        <v>0.35</v>
      </c>
      <c r="L128" s="146">
        <v>182</v>
      </c>
      <c r="M128" s="146">
        <v>7</v>
      </c>
      <c r="N128" s="149" t="s">
        <v>1719</v>
      </c>
      <c r="O128" s="149" t="s">
        <v>1720</v>
      </c>
      <c r="P128" s="147">
        <v>7.9000000953674316</v>
      </c>
      <c r="Q128" s="148">
        <v>0.36</v>
      </c>
      <c r="R128" s="146">
        <v>183</v>
      </c>
      <c r="S128" s="146">
        <v>6</v>
      </c>
      <c r="T128" s="149" t="s">
        <v>2097</v>
      </c>
      <c r="U128" s="149" t="s">
        <v>2098</v>
      </c>
      <c r="V128" s="147">
        <v>6.6999998092651367</v>
      </c>
      <c r="W128" s="148">
        <v>0.34</v>
      </c>
      <c r="X128" s="146">
        <v>179</v>
      </c>
      <c r="Y128" s="146">
        <v>10</v>
      </c>
      <c r="Z128" s="149" t="s">
        <v>3844</v>
      </c>
      <c r="AA128" s="149" t="s">
        <v>3845</v>
      </c>
      <c r="AB128" s="147">
        <v>6.5999999046325684</v>
      </c>
      <c r="AC128" s="148">
        <v>0.35</v>
      </c>
      <c r="AD128" s="146">
        <v>185</v>
      </c>
      <c r="AE128" s="146">
        <v>4</v>
      </c>
      <c r="AF128" s="149" t="s">
        <v>4413</v>
      </c>
      <c r="AG128" s="149" t="s">
        <v>4414</v>
      </c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  <c r="BV128" s="138"/>
      <c r="BW128" s="138"/>
      <c r="BX128" s="138"/>
      <c r="BY128" s="138"/>
      <c r="BZ128" s="138"/>
      <c r="CA128" s="138"/>
      <c r="CB128" s="138"/>
      <c r="CC128" s="138"/>
      <c r="CD128" s="138"/>
      <c r="CE128" s="138"/>
      <c r="CF128" s="138"/>
      <c r="CG128" s="138"/>
      <c r="CH128" s="138"/>
      <c r="CI128" s="138"/>
      <c r="CJ128" s="138"/>
      <c r="CK128" s="138"/>
      <c r="CL128" s="138"/>
      <c r="CM128" s="138"/>
      <c r="CN128" s="138"/>
      <c r="CO128" s="138"/>
      <c r="CP128" s="138"/>
      <c r="CQ128" s="138"/>
      <c r="CR128" s="138"/>
      <c r="CS128" s="138"/>
      <c r="CT128" s="138"/>
      <c r="CU128" s="138"/>
      <c r="CV128" s="138"/>
      <c r="CW128" s="138"/>
      <c r="CX128" s="138"/>
      <c r="CY128" s="138"/>
      <c r="CZ128" s="138"/>
      <c r="DA128" s="138"/>
      <c r="DB128" s="138"/>
      <c r="DC128" s="138"/>
      <c r="DD128" s="138"/>
      <c r="DE128" s="138"/>
      <c r="DF128" s="138"/>
      <c r="DG128" s="138"/>
      <c r="DH128" s="138"/>
      <c r="DI128" s="138"/>
      <c r="DJ128" s="138"/>
      <c r="DK128" s="138"/>
      <c r="DL128" s="138"/>
      <c r="DM128" s="138"/>
      <c r="DN128" s="138"/>
      <c r="DO128" s="138"/>
      <c r="DP128" s="138"/>
      <c r="DQ128" s="138"/>
      <c r="DR128" s="138"/>
      <c r="DS128" s="138"/>
      <c r="DT128" s="138"/>
      <c r="DU128" s="138"/>
      <c r="DV128" s="138"/>
      <c r="DW128" s="138"/>
      <c r="DX128" s="138"/>
      <c r="DY128" s="138"/>
      <c r="DZ128" s="138"/>
      <c r="EA128" s="138"/>
      <c r="EB128" s="138"/>
      <c r="EC128" s="138"/>
      <c r="ED128" s="138"/>
      <c r="EE128" s="138"/>
      <c r="EF128" s="138"/>
      <c r="EG128" s="138"/>
      <c r="EH128" s="138"/>
      <c r="EI128" s="138"/>
      <c r="EJ128" s="138"/>
      <c r="EK128" s="138"/>
      <c r="EL128" s="138"/>
      <c r="EM128" s="138"/>
      <c r="EN128" s="138"/>
      <c r="EO128" s="138"/>
      <c r="EP128" s="138"/>
      <c r="EQ128" s="138"/>
      <c r="ER128" s="138"/>
      <c r="ES128" s="138"/>
      <c r="ET128" s="138"/>
      <c r="EU128" s="138"/>
      <c r="EV128" s="138"/>
      <c r="EW128" s="138"/>
      <c r="EX128" s="138"/>
      <c r="EY128" s="138"/>
      <c r="EZ128" s="138"/>
      <c r="FA128" s="138"/>
      <c r="FB128" s="138"/>
      <c r="FC128" s="138"/>
      <c r="FD128" s="138"/>
      <c r="FE128" s="138"/>
      <c r="FF128" s="138"/>
      <c r="FG128" s="138"/>
      <c r="FH128" s="138"/>
      <c r="FI128" s="138"/>
      <c r="FJ128" s="138"/>
      <c r="FK128" s="138"/>
      <c r="FL128" s="138"/>
      <c r="FM128" s="138"/>
      <c r="FN128" s="138"/>
      <c r="FO128" s="138"/>
      <c r="FP128" s="138"/>
      <c r="FQ128" s="138"/>
      <c r="FR128" s="138"/>
      <c r="FS128" s="138"/>
      <c r="FT128" s="138"/>
      <c r="FU128" s="138"/>
      <c r="FV128" s="138"/>
      <c r="FW128" s="138"/>
      <c r="FX128" s="138"/>
      <c r="FY128" s="138"/>
      <c r="FZ128" s="138"/>
      <c r="GA128" s="138"/>
      <c r="GB128" s="138"/>
    </row>
    <row r="129" spans="1:184" x14ac:dyDescent="0.2">
      <c r="A129" s="130">
        <f t="shared" si="1"/>
        <v>6771</v>
      </c>
      <c r="B129" s="150" t="s">
        <v>3412</v>
      </c>
      <c r="C129" s="151">
        <v>607</v>
      </c>
      <c r="D129" s="152">
        <v>30.600000381469727</v>
      </c>
      <c r="E129" s="153">
        <v>0.42</v>
      </c>
      <c r="F129" s="151">
        <v>566</v>
      </c>
      <c r="G129" s="151">
        <v>41</v>
      </c>
      <c r="H129" s="154" t="s">
        <v>4508</v>
      </c>
      <c r="I129" s="154" t="s">
        <v>4509</v>
      </c>
      <c r="J129" s="152">
        <v>4.8000001907348633</v>
      </c>
      <c r="K129" s="153">
        <v>0.4</v>
      </c>
      <c r="L129" s="151">
        <v>547</v>
      </c>
      <c r="M129" s="151">
        <v>60</v>
      </c>
      <c r="N129" s="154" t="s">
        <v>4510</v>
      </c>
      <c r="O129" s="154" t="s">
        <v>4511</v>
      </c>
      <c r="P129" s="152">
        <v>9.3000001907348633</v>
      </c>
      <c r="Q129" s="153">
        <v>0.42</v>
      </c>
      <c r="R129" s="151">
        <v>548</v>
      </c>
      <c r="S129" s="151">
        <v>59</v>
      </c>
      <c r="T129" s="154" t="s">
        <v>3745</v>
      </c>
      <c r="U129" s="154" t="s">
        <v>3746</v>
      </c>
      <c r="V129" s="152">
        <v>8.3000001907348633</v>
      </c>
      <c r="W129" s="153">
        <v>0.42</v>
      </c>
      <c r="X129" s="151">
        <v>535</v>
      </c>
      <c r="Y129" s="151">
        <v>72</v>
      </c>
      <c r="Z129" s="154" t="s">
        <v>2035</v>
      </c>
      <c r="AA129" s="154" t="s">
        <v>2036</v>
      </c>
      <c r="AB129" s="152">
        <v>8.1000003814697266</v>
      </c>
      <c r="AC129" s="153">
        <v>0.43</v>
      </c>
      <c r="AD129" s="151">
        <v>570</v>
      </c>
      <c r="AE129" s="151">
        <v>37</v>
      </c>
      <c r="AF129" s="154" t="s">
        <v>1766</v>
      </c>
      <c r="AG129" s="154" t="s">
        <v>1767</v>
      </c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  <c r="BV129" s="138"/>
      <c r="BW129" s="138"/>
      <c r="BX129" s="138"/>
      <c r="BY129" s="138"/>
      <c r="BZ129" s="138"/>
      <c r="CA129" s="138"/>
      <c r="CB129" s="138"/>
      <c r="CC129" s="138"/>
      <c r="CD129" s="138"/>
      <c r="CE129" s="138"/>
      <c r="CF129" s="138"/>
      <c r="CG129" s="138"/>
      <c r="CH129" s="138"/>
      <c r="CI129" s="138"/>
      <c r="CJ129" s="138"/>
      <c r="CK129" s="138"/>
      <c r="CL129" s="138"/>
      <c r="CM129" s="138"/>
      <c r="CN129" s="138"/>
      <c r="CO129" s="138"/>
      <c r="CP129" s="138"/>
      <c r="CQ129" s="138"/>
      <c r="CR129" s="138"/>
      <c r="CS129" s="138"/>
      <c r="CT129" s="138"/>
      <c r="CU129" s="138"/>
      <c r="CV129" s="138"/>
      <c r="CW129" s="138"/>
      <c r="CX129" s="138"/>
      <c r="CY129" s="138"/>
      <c r="CZ129" s="138"/>
      <c r="DA129" s="138"/>
      <c r="DB129" s="138"/>
      <c r="DC129" s="138"/>
      <c r="DD129" s="138"/>
      <c r="DE129" s="138"/>
      <c r="DF129" s="138"/>
      <c r="DG129" s="138"/>
      <c r="DH129" s="138"/>
      <c r="DI129" s="138"/>
      <c r="DJ129" s="138"/>
      <c r="DK129" s="138"/>
      <c r="DL129" s="138"/>
      <c r="DM129" s="138"/>
      <c r="DN129" s="138"/>
      <c r="DO129" s="138"/>
      <c r="DP129" s="138"/>
      <c r="DQ129" s="138"/>
      <c r="DR129" s="138"/>
      <c r="DS129" s="138"/>
      <c r="DT129" s="138"/>
      <c r="DU129" s="138"/>
      <c r="DV129" s="138"/>
      <c r="DW129" s="138"/>
      <c r="DX129" s="138"/>
      <c r="DY129" s="138"/>
      <c r="DZ129" s="138"/>
      <c r="EA129" s="138"/>
      <c r="EB129" s="138"/>
      <c r="EC129" s="138"/>
      <c r="ED129" s="138"/>
      <c r="EE129" s="138"/>
      <c r="EF129" s="138"/>
      <c r="EG129" s="138"/>
      <c r="EH129" s="138"/>
      <c r="EI129" s="138"/>
      <c r="EJ129" s="138"/>
      <c r="EK129" s="138"/>
      <c r="EL129" s="138"/>
      <c r="EM129" s="138"/>
      <c r="EN129" s="138"/>
      <c r="EO129" s="138"/>
      <c r="EP129" s="138"/>
      <c r="EQ129" s="138"/>
      <c r="ER129" s="138"/>
      <c r="ES129" s="138"/>
      <c r="ET129" s="138"/>
      <c r="EU129" s="138"/>
      <c r="EV129" s="138"/>
      <c r="EW129" s="138"/>
      <c r="EX129" s="138"/>
      <c r="EY129" s="138"/>
      <c r="EZ129" s="138"/>
      <c r="FA129" s="138"/>
      <c r="FB129" s="138"/>
      <c r="FC129" s="138"/>
      <c r="FD129" s="138"/>
      <c r="FE129" s="138"/>
      <c r="FF129" s="138"/>
      <c r="FG129" s="138"/>
      <c r="FH129" s="138"/>
      <c r="FI129" s="138"/>
      <c r="FJ129" s="138"/>
      <c r="FK129" s="138"/>
      <c r="FL129" s="138"/>
      <c r="FM129" s="138"/>
      <c r="FN129" s="138"/>
      <c r="FO129" s="138"/>
      <c r="FP129" s="138"/>
      <c r="FQ129" s="138"/>
      <c r="FR129" s="138"/>
      <c r="FS129" s="138"/>
      <c r="FT129" s="138"/>
      <c r="FU129" s="138"/>
      <c r="FV129" s="138"/>
      <c r="FW129" s="138"/>
      <c r="FX129" s="138"/>
      <c r="FY129" s="138"/>
      <c r="FZ129" s="138"/>
      <c r="GA129" s="138"/>
      <c r="GB129" s="138"/>
    </row>
    <row r="130" spans="1:184" x14ac:dyDescent="0.2">
      <c r="A130" s="130">
        <f t="shared" si="1"/>
        <v>6781</v>
      </c>
      <c r="B130" s="140" t="s">
        <v>3417</v>
      </c>
      <c r="C130" s="146">
        <v>240</v>
      </c>
      <c r="D130" s="147">
        <v>28.899999618530273</v>
      </c>
      <c r="E130" s="148">
        <v>0.4</v>
      </c>
      <c r="F130" s="146">
        <v>229</v>
      </c>
      <c r="G130" s="146">
        <v>11</v>
      </c>
      <c r="H130" s="149" t="s">
        <v>2104</v>
      </c>
      <c r="I130" s="149" t="s">
        <v>2105</v>
      </c>
      <c r="J130" s="147">
        <v>4.8000001907348633</v>
      </c>
      <c r="K130" s="148">
        <v>0.4</v>
      </c>
      <c r="L130" s="146">
        <v>224</v>
      </c>
      <c r="M130" s="146">
        <v>16</v>
      </c>
      <c r="N130" s="149" t="s">
        <v>1950</v>
      </c>
      <c r="O130" s="149" t="s">
        <v>1951</v>
      </c>
      <c r="P130" s="147">
        <v>8.8999996185302734</v>
      </c>
      <c r="Q130" s="148">
        <v>0.41</v>
      </c>
      <c r="R130" s="146">
        <v>225</v>
      </c>
      <c r="S130" s="146">
        <v>15</v>
      </c>
      <c r="T130" s="149" t="s">
        <v>2003</v>
      </c>
      <c r="U130" s="149" t="s">
        <v>2004</v>
      </c>
      <c r="V130" s="147">
        <v>8.1999998092651367</v>
      </c>
      <c r="W130" s="148">
        <v>0.41</v>
      </c>
      <c r="X130" s="146">
        <v>216</v>
      </c>
      <c r="Y130" s="146">
        <v>24</v>
      </c>
      <c r="Z130" s="149" t="s">
        <v>1755</v>
      </c>
      <c r="AA130" s="149" t="s">
        <v>1756</v>
      </c>
      <c r="AB130" s="147">
        <v>7</v>
      </c>
      <c r="AC130" s="148">
        <v>0.37</v>
      </c>
      <c r="AD130" s="146">
        <v>231</v>
      </c>
      <c r="AE130" s="146">
        <v>9</v>
      </c>
      <c r="AF130" s="149" t="s">
        <v>3613</v>
      </c>
      <c r="AG130" s="149" t="s">
        <v>3614</v>
      </c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  <c r="BV130" s="138"/>
      <c r="BW130" s="138"/>
      <c r="BX130" s="138"/>
      <c r="BY130" s="138"/>
      <c r="BZ130" s="138"/>
      <c r="CA130" s="138"/>
      <c r="CB130" s="138"/>
      <c r="CC130" s="138"/>
      <c r="CD130" s="138"/>
      <c r="CE130" s="138"/>
      <c r="CF130" s="138"/>
      <c r="CG130" s="138"/>
      <c r="CH130" s="138"/>
      <c r="CI130" s="138"/>
      <c r="CJ130" s="138"/>
      <c r="CK130" s="138"/>
      <c r="CL130" s="138"/>
      <c r="CM130" s="138"/>
      <c r="CN130" s="138"/>
      <c r="CO130" s="138"/>
      <c r="CP130" s="138"/>
      <c r="CQ130" s="138"/>
      <c r="CR130" s="138"/>
      <c r="CS130" s="138"/>
      <c r="CT130" s="138"/>
      <c r="CU130" s="138"/>
      <c r="CV130" s="138"/>
      <c r="CW130" s="138"/>
      <c r="CX130" s="138"/>
      <c r="CY130" s="138"/>
      <c r="CZ130" s="138"/>
      <c r="DA130" s="138"/>
      <c r="DB130" s="138"/>
      <c r="DC130" s="138"/>
      <c r="DD130" s="138"/>
      <c r="DE130" s="138"/>
      <c r="DF130" s="138"/>
      <c r="DG130" s="138"/>
      <c r="DH130" s="138"/>
      <c r="DI130" s="138"/>
      <c r="DJ130" s="138"/>
      <c r="DK130" s="138"/>
      <c r="DL130" s="138"/>
      <c r="DM130" s="138"/>
      <c r="DN130" s="138"/>
      <c r="DO130" s="138"/>
      <c r="DP130" s="138"/>
      <c r="DQ130" s="138"/>
      <c r="DR130" s="138"/>
      <c r="DS130" s="138"/>
      <c r="DT130" s="138"/>
      <c r="DU130" s="138"/>
      <c r="DV130" s="138"/>
      <c r="DW130" s="138"/>
      <c r="DX130" s="138"/>
      <c r="DY130" s="138"/>
      <c r="DZ130" s="138"/>
      <c r="EA130" s="138"/>
      <c r="EB130" s="138"/>
      <c r="EC130" s="138"/>
      <c r="ED130" s="138"/>
      <c r="EE130" s="138"/>
      <c r="EF130" s="138"/>
      <c r="EG130" s="138"/>
      <c r="EH130" s="138"/>
      <c r="EI130" s="138"/>
      <c r="EJ130" s="138"/>
      <c r="EK130" s="138"/>
      <c r="EL130" s="138"/>
      <c r="EM130" s="138"/>
      <c r="EN130" s="138"/>
      <c r="EO130" s="138"/>
      <c r="EP130" s="138"/>
      <c r="EQ130" s="138"/>
      <c r="ER130" s="138"/>
      <c r="ES130" s="138"/>
      <c r="ET130" s="138"/>
      <c r="EU130" s="138"/>
      <c r="EV130" s="138"/>
      <c r="EW130" s="138"/>
      <c r="EX130" s="138"/>
      <c r="EY130" s="138"/>
      <c r="EZ130" s="138"/>
      <c r="FA130" s="138"/>
      <c r="FB130" s="138"/>
      <c r="FC130" s="138"/>
      <c r="FD130" s="138"/>
      <c r="FE130" s="138"/>
      <c r="FF130" s="138"/>
      <c r="FG130" s="138"/>
      <c r="FH130" s="138"/>
      <c r="FI130" s="138"/>
      <c r="FJ130" s="138"/>
      <c r="FK130" s="138"/>
      <c r="FL130" s="138"/>
      <c r="FM130" s="138"/>
      <c r="FN130" s="138"/>
      <c r="FO130" s="138"/>
      <c r="FP130" s="138"/>
      <c r="FQ130" s="138"/>
      <c r="FR130" s="138"/>
      <c r="FS130" s="138"/>
      <c r="FT130" s="138"/>
      <c r="FU130" s="138"/>
      <c r="FV130" s="138"/>
      <c r="FW130" s="138"/>
      <c r="FX130" s="138"/>
      <c r="FY130" s="138"/>
      <c r="FZ130" s="138"/>
      <c r="GA130" s="138"/>
      <c r="GB130" s="138"/>
    </row>
    <row r="131" spans="1:184" x14ac:dyDescent="0.2">
      <c r="A131" s="130">
        <f t="shared" si="1"/>
        <v>6801</v>
      </c>
      <c r="B131" s="150" t="s">
        <v>3420</v>
      </c>
      <c r="C131" s="151">
        <v>254</v>
      </c>
      <c r="D131" s="152">
        <v>29.5</v>
      </c>
      <c r="E131" s="153">
        <v>0.4</v>
      </c>
      <c r="F131" s="151">
        <v>238</v>
      </c>
      <c r="G131" s="151">
        <v>16</v>
      </c>
      <c r="H131" s="154" t="s">
        <v>1692</v>
      </c>
      <c r="I131" s="154" t="s">
        <v>1693</v>
      </c>
      <c r="J131" s="152">
        <v>4.9000000953674316</v>
      </c>
      <c r="K131" s="153">
        <v>0.41</v>
      </c>
      <c r="L131" s="151">
        <v>231</v>
      </c>
      <c r="M131" s="151">
        <v>23</v>
      </c>
      <c r="N131" s="154" t="s">
        <v>4512</v>
      </c>
      <c r="O131" s="154" t="s">
        <v>4513</v>
      </c>
      <c r="P131" s="152">
        <v>9.1000003814697266</v>
      </c>
      <c r="Q131" s="153">
        <v>0.41</v>
      </c>
      <c r="R131" s="151">
        <v>233</v>
      </c>
      <c r="S131" s="151">
        <v>21</v>
      </c>
      <c r="T131" s="154" t="s">
        <v>2829</v>
      </c>
      <c r="U131" s="154" t="s">
        <v>2830</v>
      </c>
      <c r="V131" s="152">
        <v>8</v>
      </c>
      <c r="W131" s="153">
        <v>0.4</v>
      </c>
      <c r="X131" s="151">
        <v>227</v>
      </c>
      <c r="Y131" s="151">
        <v>27</v>
      </c>
      <c r="Z131" s="154" t="s">
        <v>4514</v>
      </c>
      <c r="AA131" s="154" t="s">
        <v>4515</v>
      </c>
      <c r="AB131" s="152">
        <v>7.5</v>
      </c>
      <c r="AC131" s="153">
        <v>0.4</v>
      </c>
      <c r="AD131" s="151">
        <v>240</v>
      </c>
      <c r="AE131" s="151">
        <v>14</v>
      </c>
      <c r="AF131" s="154" t="s">
        <v>4516</v>
      </c>
      <c r="AG131" s="154" t="s">
        <v>4517</v>
      </c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  <c r="BV131" s="138"/>
      <c r="BW131" s="138"/>
      <c r="BX131" s="138"/>
      <c r="BY131" s="138"/>
      <c r="BZ131" s="138"/>
      <c r="CA131" s="138"/>
      <c r="CB131" s="138"/>
      <c r="CC131" s="138"/>
      <c r="CD131" s="138"/>
      <c r="CE131" s="138"/>
      <c r="CF131" s="138"/>
      <c r="CG131" s="138"/>
      <c r="CH131" s="138"/>
      <c r="CI131" s="138"/>
      <c r="CJ131" s="138"/>
      <c r="CK131" s="138"/>
      <c r="CL131" s="138"/>
      <c r="CM131" s="138"/>
      <c r="CN131" s="138"/>
      <c r="CO131" s="138"/>
      <c r="CP131" s="138"/>
      <c r="CQ131" s="138"/>
      <c r="CR131" s="138"/>
      <c r="CS131" s="138"/>
      <c r="CT131" s="138"/>
      <c r="CU131" s="138"/>
      <c r="CV131" s="138"/>
      <c r="CW131" s="138"/>
      <c r="CX131" s="138"/>
      <c r="CY131" s="138"/>
      <c r="CZ131" s="138"/>
      <c r="DA131" s="138"/>
      <c r="DB131" s="138"/>
      <c r="DC131" s="138"/>
      <c r="DD131" s="138"/>
      <c r="DE131" s="138"/>
      <c r="DF131" s="138"/>
      <c r="DG131" s="138"/>
      <c r="DH131" s="138"/>
      <c r="DI131" s="138"/>
      <c r="DJ131" s="138"/>
      <c r="DK131" s="138"/>
      <c r="DL131" s="138"/>
      <c r="DM131" s="138"/>
      <c r="DN131" s="138"/>
      <c r="DO131" s="138"/>
      <c r="DP131" s="138"/>
      <c r="DQ131" s="138"/>
      <c r="DR131" s="138"/>
      <c r="DS131" s="138"/>
      <c r="DT131" s="138"/>
      <c r="DU131" s="138"/>
      <c r="DV131" s="138"/>
      <c r="DW131" s="138"/>
      <c r="DX131" s="138"/>
      <c r="DY131" s="138"/>
      <c r="DZ131" s="138"/>
      <c r="EA131" s="138"/>
      <c r="EB131" s="138"/>
      <c r="EC131" s="138"/>
      <c r="ED131" s="138"/>
      <c r="EE131" s="138"/>
      <c r="EF131" s="138"/>
      <c r="EG131" s="138"/>
      <c r="EH131" s="138"/>
      <c r="EI131" s="138"/>
      <c r="EJ131" s="138"/>
      <c r="EK131" s="138"/>
      <c r="EL131" s="138"/>
      <c r="EM131" s="138"/>
      <c r="EN131" s="138"/>
      <c r="EO131" s="138"/>
      <c r="EP131" s="138"/>
      <c r="EQ131" s="138"/>
      <c r="ER131" s="138"/>
      <c r="ES131" s="138"/>
      <c r="ET131" s="138"/>
      <c r="EU131" s="138"/>
      <c r="EV131" s="138"/>
      <c r="EW131" s="138"/>
      <c r="EX131" s="138"/>
      <c r="EY131" s="138"/>
      <c r="EZ131" s="138"/>
      <c r="FA131" s="138"/>
      <c r="FB131" s="138"/>
      <c r="FC131" s="138"/>
      <c r="FD131" s="138"/>
      <c r="FE131" s="138"/>
      <c r="FF131" s="138"/>
      <c r="FG131" s="138"/>
      <c r="FH131" s="138"/>
      <c r="FI131" s="138"/>
      <c r="FJ131" s="138"/>
      <c r="FK131" s="138"/>
      <c r="FL131" s="138"/>
      <c r="FM131" s="138"/>
      <c r="FN131" s="138"/>
      <c r="FO131" s="138"/>
      <c r="FP131" s="138"/>
      <c r="FQ131" s="138"/>
      <c r="FR131" s="138"/>
      <c r="FS131" s="138"/>
      <c r="FT131" s="138"/>
      <c r="FU131" s="138"/>
      <c r="FV131" s="138"/>
      <c r="FW131" s="138"/>
      <c r="FX131" s="138"/>
      <c r="FY131" s="138"/>
      <c r="FZ131" s="138"/>
      <c r="GA131" s="138"/>
      <c r="GB131" s="138"/>
    </row>
    <row r="132" spans="1:184" x14ac:dyDescent="0.2">
      <c r="A132" s="130">
        <f t="shared" si="1"/>
        <v>6821</v>
      </c>
      <c r="B132" s="140" t="s">
        <v>3423</v>
      </c>
      <c r="C132" s="146">
        <v>396</v>
      </c>
      <c r="D132" s="147">
        <v>26.5</v>
      </c>
      <c r="E132" s="148">
        <v>0.36</v>
      </c>
      <c r="F132" s="146">
        <v>389</v>
      </c>
      <c r="G132" s="146">
        <v>7</v>
      </c>
      <c r="H132" s="149" t="s">
        <v>4518</v>
      </c>
      <c r="I132" s="149" t="s">
        <v>4519</v>
      </c>
      <c r="J132" s="147">
        <v>4.1999998092651367</v>
      </c>
      <c r="K132" s="148">
        <v>0.35</v>
      </c>
      <c r="L132" s="146">
        <v>387</v>
      </c>
      <c r="M132" s="146">
        <v>9</v>
      </c>
      <c r="N132" s="149" t="s">
        <v>1741</v>
      </c>
      <c r="O132" s="149" t="s">
        <v>1742</v>
      </c>
      <c r="P132" s="147">
        <v>8</v>
      </c>
      <c r="Q132" s="148">
        <v>0.37</v>
      </c>
      <c r="R132" s="146">
        <v>387</v>
      </c>
      <c r="S132" s="146">
        <v>9</v>
      </c>
      <c r="T132" s="149" t="s">
        <v>1741</v>
      </c>
      <c r="U132" s="149" t="s">
        <v>1742</v>
      </c>
      <c r="V132" s="147">
        <v>7</v>
      </c>
      <c r="W132" s="148">
        <v>0.35</v>
      </c>
      <c r="X132" s="146">
        <v>382</v>
      </c>
      <c r="Y132" s="146">
        <v>14</v>
      </c>
      <c r="Z132" s="149" t="s">
        <v>1903</v>
      </c>
      <c r="AA132" s="149" t="s">
        <v>1904</v>
      </c>
      <c r="AB132" s="147">
        <v>7.3000001907348633</v>
      </c>
      <c r="AC132" s="148">
        <v>0.38</v>
      </c>
      <c r="AD132" s="146">
        <v>385</v>
      </c>
      <c r="AE132" s="146">
        <v>11</v>
      </c>
      <c r="AF132" s="149" t="s">
        <v>1771</v>
      </c>
      <c r="AG132" s="149" t="s">
        <v>1772</v>
      </c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  <c r="BV132" s="138"/>
      <c r="BW132" s="138"/>
      <c r="BX132" s="138"/>
      <c r="BY132" s="138"/>
      <c r="BZ132" s="138"/>
      <c r="CA132" s="138"/>
      <c r="CB132" s="138"/>
      <c r="CC132" s="138"/>
      <c r="CD132" s="138"/>
      <c r="CE132" s="138"/>
      <c r="CF132" s="138"/>
      <c r="CG132" s="138"/>
      <c r="CH132" s="138"/>
      <c r="CI132" s="138"/>
      <c r="CJ132" s="138"/>
      <c r="CK132" s="138"/>
      <c r="CL132" s="138"/>
      <c r="CM132" s="138"/>
      <c r="CN132" s="138"/>
      <c r="CO132" s="138"/>
      <c r="CP132" s="138"/>
      <c r="CQ132" s="138"/>
      <c r="CR132" s="138"/>
      <c r="CS132" s="138"/>
      <c r="CT132" s="138"/>
      <c r="CU132" s="138"/>
      <c r="CV132" s="138"/>
      <c r="CW132" s="138"/>
      <c r="CX132" s="138"/>
      <c r="CY132" s="138"/>
      <c r="CZ132" s="138"/>
      <c r="DA132" s="138"/>
      <c r="DB132" s="138"/>
      <c r="DC132" s="138"/>
      <c r="DD132" s="138"/>
      <c r="DE132" s="138"/>
      <c r="DF132" s="138"/>
      <c r="DG132" s="138"/>
      <c r="DH132" s="138"/>
      <c r="DI132" s="138"/>
      <c r="DJ132" s="138"/>
      <c r="DK132" s="138"/>
      <c r="DL132" s="138"/>
      <c r="DM132" s="138"/>
      <c r="DN132" s="138"/>
      <c r="DO132" s="138"/>
      <c r="DP132" s="138"/>
      <c r="DQ132" s="138"/>
      <c r="DR132" s="138"/>
      <c r="DS132" s="138"/>
      <c r="DT132" s="138"/>
      <c r="DU132" s="138"/>
      <c r="DV132" s="138"/>
      <c r="DW132" s="138"/>
      <c r="DX132" s="138"/>
      <c r="DY132" s="138"/>
      <c r="DZ132" s="138"/>
      <c r="EA132" s="138"/>
      <c r="EB132" s="138"/>
      <c r="EC132" s="138"/>
      <c r="ED132" s="138"/>
      <c r="EE132" s="138"/>
      <c r="EF132" s="138"/>
      <c r="EG132" s="138"/>
      <c r="EH132" s="138"/>
      <c r="EI132" s="138"/>
      <c r="EJ132" s="138"/>
      <c r="EK132" s="138"/>
      <c r="EL132" s="138"/>
      <c r="EM132" s="138"/>
      <c r="EN132" s="138"/>
      <c r="EO132" s="138"/>
      <c r="EP132" s="138"/>
      <c r="EQ132" s="138"/>
      <c r="ER132" s="138"/>
      <c r="ES132" s="138"/>
      <c r="ET132" s="138"/>
      <c r="EU132" s="138"/>
      <c r="EV132" s="138"/>
      <c r="EW132" s="138"/>
      <c r="EX132" s="138"/>
      <c r="EY132" s="138"/>
      <c r="EZ132" s="138"/>
      <c r="FA132" s="138"/>
      <c r="FB132" s="138"/>
      <c r="FC132" s="138"/>
      <c r="FD132" s="138"/>
      <c r="FE132" s="138"/>
      <c r="FF132" s="138"/>
      <c r="FG132" s="138"/>
      <c r="FH132" s="138"/>
      <c r="FI132" s="138"/>
      <c r="FJ132" s="138"/>
      <c r="FK132" s="138"/>
      <c r="FL132" s="138"/>
      <c r="FM132" s="138"/>
      <c r="FN132" s="138"/>
      <c r="FO132" s="138"/>
      <c r="FP132" s="138"/>
      <c r="FQ132" s="138"/>
      <c r="FR132" s="138"/>
      <c r="FS132" s="138"/>
      <c r="FT132" s="138"/>
      <c r="FU132" s="138"/>
      <c r="FV132" s="138"/>
      <c r="FW132" s="138"/>
      <c r="FX132" s="138"/>
      <c r="FY132" s="138"/>
      <c r="FZ132" s="138"/>
      <c r="GA132" s="138"/>
      <c r="GB132" s="138"/>
    </row>
    <row r="133" spans="1:184" x14ac:dyDescent="0.2">
      <c r="A133" s="130">
        <f t="shared" si="1"/>
        <v>6841</v>
      </c>
      <c r="B133" s="150" t="s">
        <v>3428</v>
      </c>
      <c r="C133" s="151">
        <v>369</v>
      </c>
      <c r="D133" s="152">
        <v>28</v>
      </c>
      <c r="E133" s="153">
        <v>0.38</v>
      </c>
      <c r="F133" s="151">
        <v>365</v>
      </c>
      <c r="G133" s="151">
        <v>4</v>
      </c>
      <c r="H133" s="154" t="s">
        <v>2621</v>
      </c>
      <c r="I133" s="154" t="s">
        <v>2622</v>
      </c>
      <c r="J133" s="152">
        <v>4.5</v>
      </c>
      <c r="K133" s="153">
        <v>0.38</v>
      </c>
      <c r="L133" s="151">
        <v>358</v>
      </c>
      <c r="M133" s="151">
        <v>11</v>
      </c>
      <c r="N133" s="154" t="s">
        <v>4520</v>
      </c>
      <c r="O133" s="154" t="s">
        <v>4521</v>
      </c>
      <c r="P133" s="152">
        <v>8.8999996185302734</v>
      </c>
      <c r="Q133" s="153">
        <v>0.4</v>
      </c>
      <c r="R133" s="151">
        <v>348</v>
      </c>
      <c r="S133" s="151">
        <v>21</v>
      </c>
      <c r="T133" s="154" t="s">
        <v>2247</v>
      </c>
      <c r="U133" s="154" t="s">
        <v>2248</v>
      </c>
      <c r="V133" s="152">
        <v>7.8000001907348633</v>
      </c>
      <c r="W133" s="153">
        <v>0.39</v>
      </c>
      <c r="X133" s="151">
        <v>348</v>
      </c>
      <c r="Y133" s="151">
        <v>21</v>
      </c>
      <c r="Z133" s="154" t="s">
        <v>2247</v>
      </c>
      <c r="AA133" s="154" t="s">
        <v>2248</v>
      </c>
      <c r="AB133" s="152">
        <v>6.8000001907348633</v>
      </c>
      <c r="AC133" s="153">
        <v>0.36</v>
      </c>
      <c r="AD133" s="151">
        <v>368</v>
      </c>
      <c r="AE133" s="151">
        <v>1</v>
      </c>
      <c r="AF133" s="154" t="s">
        <v>4522</v>
      </c>
      <c r="AG133" s="154" t="s">
        <v>4523</v>
      </c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  <c r="BV133" s="138"/>
      <c r="BW133" s="138"/>
      <c r="BX133" s="138"/>
      <c r="BY133" s="138"/>
      <c r="BZ133" s="138"/>
      <c r="CA133" s="138"/>
      <c r="CB133" s="138"/>
      <c r="CC133" s="138"/>
      <c r="CD133" s="138"/>
      <c r="CE133" s="138"/>
      <c r="CF133" s="138"/>
      <c r="CG133" s="138"/>
      <c r="CH133" s="138"/>
      <c r="CI133" s="138"/>
      <c r="CJ133" s="138"/>
      <c r="CK133" s="138"/>
      <c r="CL133" s="138"/>
      <c r="CM133" s="138"/>
      <c r="CN133" s="138"/>
      <c r="CO133" s="138"/>
      <c r="CP133" s="138"/>
      <c r="CQ133" s="138"/>
      <c r="CR133" s="138"/>
      <c r="CS133" s="138"/>
      <c r="CT133" s="138"/>
      <c r="CU133" s="138"/>
      <c r="CV133" s="138"/>
      <c r="CW133" s="138"/>
      <c r="CX133" s="138"/>
      <c r="CY133" s="138"/>
      <c r="CZ133" s="138"/>
      <c r="DA133" s="138"/>
      <c r="DB133" s="138"/>
      <c r="DC133" s="138"/>
      <c r="DD133" s="138"/>
      <c r="DE133" s="138"/>
      <c r="DF133" s="138"/>
      <c r="DG133" s="138"/>
      <c r="DH133" s="138"/>
      <c r="DI133" s="138"/>
      <c r="DJ133" s="138"/>
      <c r="DK133" s="138"/>
      <c r="DL133" s="138"/>
      <c r="DM133" s="138"/>
      <c r="DN133" s="138"/>
      <c r="DO133" s="138"/>
      <c r="DP133" s="138"/>
      <c r="DQ133" s="138"/>
      <c r="DR133" s="138"/>
      <c r="DS133" s="138"/>
      <c r="DT133" s="138"/>
      <c r="DU133" s="138"/>
      <c r="DV133" s="138"/>
      <c r="DW133" s="138"/>
      <c r="DX133" s="138"/>
      <c r="DY133" s="138"/>
      <c r="DZ133" s="138"/>
      <c r="EA133" s="138"/>
      <c r="EB133" s="138"/>
      <c r="EC133" s="138"/>
      <c r="ED133" s="138"/>
      <c r="EE133" s="138"/>
      <c r="EF133" s="138"/>
      <c r="EG133" s="138"/>
      <c r="EH133" s="138"/>
      <c r="EI133" s="138"/>
      <c r="EJ133" s="138"/>
      <c r="EK133" s="138"/>
      <c r="EL133" s="138"/>
      <c r="EM133" s="138"/>
      <c r="EN133" s="138"/>
      <c r="EO133" s="138"/>
      <c r="EP133" s="138"/>
      <c r="EQ133" s="138"/>
      <c r="ER133" s="138"/>
      <c r="ES133" s="138"/>
      <c r="ET133" s="138"/>
      <c r="EU133" s="138"/>
      <c r="EV133" s="138"/>
      <c r="EW133" s="138"/>
      <c r="EX133" s="138"/>
      <c r="EY133" s="138"/>
      <c r="EZ133" s="138"/>
      <c r="FA133" s="138"/>
      <c r="FB133" s="138"/>
      <c r="FC133" s="138"/>
      <c r="FD133" s="138"/>
      <c r="FE133" s="138"/>
      <c r="FF133" s="138"/>
      <c r="FG133" s="138"/>
      <c r="FH133" s="138"/>
      <c r="FI133" s="138"/>
      <c r="FJ133" s="138"/>
      <c r="FK133" s="138"/>
      <c r="FL133" s="138"/>
      <c r="FM133" s="138"/>
      <c r="FN133" s="138"/>
      <c r="FO133" s="138"/>
      <c r="FP133" s="138"/>
      <c r="FQ133" s="138"/>
      <c r="FR133" s="138"/>
      <c r="FS133" s="138"/>
      <c r="FT133" s="138"/>
      <c r="FU133" s="138"/>
      <c r="FV133" s="138"/>
      <c r="FW133" s="138"/>
      <c r="FX133" s="138"/>
      <c r="FY133" s="138"/>
      <c r="FZ133" s="138"/>
      <c r="GA133" s="138"/>
      <c r="GB133" s="138"/>
    </row>
    <row r="134" spans="1:184" x14ac:dyDescent="0.2">
      <c r="A134" s="130">
        <f t="shared" si="1"/>
        <v>6861</v>
      </c>
      <c r="B134" s="140" t="s">
        <v>3433</v>
      </c>
      <c r="C134" s="146">
        <v>490</v>
      </c>
      <c r="D134" s="147">
        <v>33.200000762939453</v>
      </c>
      <c r="E134" s="148">
        <v>0.46</v>
      </c>
      <c r="F134" s="146">
        <v>446</v>
      </c>
      <c r="G134" s="146">
        <v>44</v>
      </c>
      <c r="H134" s="149" t="s">
        <v>4524</v>
      </c>
      <c r="I134" s="149" t="s">
        <v>4525</v>
      </c>
      <c r="J134" s="147">
        <v>5.5</v>
      </c>
      <c r="K134" s="148">
        <v>0.46</v>
      </c>
      <c r="L134" s="146">
        <v>432</v>
      </c>
      <c r="M134" s="146">
        <v>58</v>
      </c>
      <c r="N134" s="149" t="s">
        <v>1520</v>
      </c>
      <c r="O134" s="149" t="s">
        <v>1521</v>
      </c>
      <c r="P134" s="147">
        <v>10.199999809265137</v>
      </c>
      <c r="Q134" s="148">
        <v>0.46</v>
      </c>
      <c r="R134" s="146">
        <v>431</v>
      </c>
      <c r="S134" s="146">
        <v>59</v>
      </c>
      <c r="T134" s="149" t="s">
        <v>4526</v>
      </c>
      <c r="U134" s="149" t="s">
        <v>4527</v>
      </c>
      <c r="V134" s="147">
        <v>9</v>
      </c>
      <c r="W134" s="148">
        <v>0.45</v>
      </c>
      <c r="X134" s="146">
        <v>413</v>
      </c>
      <c r="Y134" s="146">
        <v>77</v>
      </c>
      <c r="Z134" s="149" t="s">
        <v>3465</v>
      </c>
      <c r="AA134" s="149" t="s">
        <v>3466</v>
      </c>
      <c r="AB134" s="147">
        <v>8.5</v>
      </c>
      <c r="AC134" s="148">
        <v>0.45</v>
      </c>
      <c r="AD134" s="146">
        <v>442</v>
      </c>
      <c r="AE134" s="146">
        <v>48</v>
      </c>
      <c r="AF134" s="149" t="s">
        <v>4528</v>
      </c>
      <c r="AG134" s="149" t="s">
        <v>4529</v>
      </c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  <c r="BV134" s="138"/>
      <c r="BW134" s="138"/>
      <c r="BX134" s="138"/>
      <c r="BY134" s="138"/>
      <c r="BZ134" s="138"/>
      <c r="CA134" s="138"/>
      <c r="CB134" s="138"/>
      <c r="CC134" s="138"/>
      <c r="CD134" s="138"/>
      <c r="CE134" s="138"/>
      <c r="CF134" s="138"/>
      <c r="CG134" s="138"/>
      <c r="CH134" s="138"/>
      <c r="CI134" s="138"/>
      <c r="CJ134" s="138"/>
      <c r="CK134" s="138"/>
      <c r="CL134" s="138"/>
      <c r="CM134" s="138"/>
      <c r="CN134" s="138"/>
      <c r="CO134" s="138"/>
      <c r="CP134" s="138"/>
      <c r="CQ134" s="138"/>
      <c r="CR134" s="138"/>
      <c r="CS134" s="138"/>
      <c r="CT134" s="138"/>
      <c r="CU134" s="138"/>
      <c r="CV134" s="138"/>
      <c r="CW134" s="138"/>
      <c r="CX134" s="138"/>
      <c r="CY134" s="138"/>
      <c r="CZ134" s="138"/>
      <c r="DA134" s="138"/>
      <c r="DB134" s="138"/>
      <c r="DC134" s="138"/>
      <c r="DD134" s="138"/>
      <c r="DE134" s="138"/>
      <c r="DF134" s="138"/>
      <c r="DG134" s="138"/>
      <c r="DH134" s="138"/>
      <c r="DI134" s="138"/>
      <c r="DJ134" s="138"/>
      <c r="DK134" s="138"/>
      <c r="DL134" s="138"/>
      <c r="DM134" s="138"/>
      <c r="DN134" s="138"/>
      <c r="DO134" s="138"/>
      <c r="DP134" s="138"/>
      <c r="DQ134" s="138"/>
      <c r="DR134" s="138"/>
      <c r="DS134" s="138"/>
      <c r="DT134" s="138"/>
      <c r="DU134" s="138"/>
      <c r="DV134" s="138"/>
      <c r="DW134" s="138"/>
      <c r="DX134" s="138"/>
      <c r="DY134" s="138"/>
      <c r="DZ134" s="138"/>
      <c r="EA134" s="138"/>
      <c r="EB134" s="138"/>
      <c r="EC134" s="138"/>
      <c r="ED134" s="138"/>
      <c r="EE134" s="138"/>
      <c r="EF134" s="138"/>
      <c r="EG134" s="138"/>
      <c r="EH134" s="138"/>
      <c r="EI134" s="138"/>
      <c r="EJ134" s="138"/>
      <c r="EK134" s="138"/>
      <c r="EL134" s="138"/>
      <c r="EM134" s="138"/>
      <c r="EN134" s="138"/>
      <c r="EO134" s="138"/>
      <c r="EP134" s="138"/>
      <c r="EQ134" s="138"/>
      <c r="ER134" s="138"/>
      <c r="ES134" s="138"/>
      <c r="ET134" s="138"/>
      <c r="EU134" s="138"/>
      <c r="EV134" s="138"/>
      <c r="EW134" s="138"/>
      <c r="EX134" s="138"/>
      <c r="EY134" s="138"/>
      <c r="EZ134" s="138"/>
      <c r="FA134" s="138"/>
      <c r="FB134" s="138"/>
      <c r="FC134" s="138"/>
      <c r="FD134" s="138"/>
      <c r="FE134" s="138"/>
      <c r="FF134" s="138"/>
      <c r="FG134" s="138"/>
      <c r="FH134" s="138"/>
      <c r="FI134" s="138"/>
      <c r="FJ134" s="138"/>
      <c r="FK134" s="138"/>
      <c r="FL134" s="138"/>
      <c r="FM134" s="138"/>
      <c r="FN134" s="138"/>
      <c r="FO134" s="138"/>
      <c r="FP134" s="138"/>
      <c r="FQ134" s="138"/>
      <c r="FR134" s="138"/>
      <c r="FS134" s="138"/>
      <c r="FT134" s="138"/>
      <c r="FU134" s="138"/>
      <c r="FV134" s="138"/>
      <c r="FW134" s="138"/>
      <c r="FX134" s="138"/>
      <c r="FY134" s="138"/>
      <c r="FZ134" s="138"/>
      <c r="GA134" s="138"/>
      <c r="GB134" s="138"/>
    </row>
    <row r="135" spans="1:184" x14ac:dyDescent="0.2">
      <c r="A135" s="130">
        <f t="shared" si="1"/>
        <v>6881</v>
      </c>
      <c r="B135" s="150" t="s">
        <v>3440</v>
      </c>
      <c r="C135" s="151">
        <v>322</v>
      </c>
      <c r="D135" s="152">
        <v>35.700000762939453</v>
      </c>
      <c r="E135" s="153">
        <v>0.49</v>
      </c>
      <c r="F135" s="151">
        <v>284</v>
      </c>
      <c r="G135" s="151">
        <v>38</v>
      </c>
      <c r="H135" s="154" t="s">
        <v>3079</v>
      </c>
      <c r="I135" s="154" t="s">
        <v>3080</v>
      </c>
      <c r="J135" s="152">
        <v>5.5999999046325684</v>
      </c>
      <c r="K135" s="153">
        <v>0.47</v>
      </c>
      <c r="L135" s="151">
        <v>281</v>
      </c>
      <c r="M135" s="151">
        <v>41</v>
      </c>
      <c r="N135" s="154" t="s">
        <v>3196</v>
      </c>
      <c r="O135" s="154" t="s">
        <v>3197</v>
      </c>
      <c r="P135" s="152">
        <v>11.100000381469727</v>
      </c>
      <c r="Q135" s="153">
        <v>0.5</v>
      </c>
      <c r="R135" s="151">
        <v>270</v>
      </c>
      <c r="S135" s="151">
        <v>52</v>
      </c>
      <c r="T135" s="154" t="s">
        <v>4530</v>
      </c>
      <c r="U135" s="154" t="s">
        <v>4531</v>
      </c>
      <c r="V135" s="152">
        <v>10</v>
      </c>
      <c r="W135" s="153">
        <v>0.5</v>
      </c>
      <c r="X135" s="151">
        <v>259</v>
      </c>
      <c r="Y135" s="151">
        <v>63</v>
      </c>
      <c r="Z135" s="154" t="s">
        <v>4532</v>
      </c>
      <c r="AA135" s="154" t="s">
        <v>4533</v>
      </c>
      <c r="AB135" s="152">
        <v>9</v>
      </c>
      <c r="AC135" s="153">
        <v>0.48</v>
      </c>
      <c r="AD135" s="151">
        <v>288</v>
      </c>
      <c r="AE135" s="151">
        <v>34</v>
      </c>
      <c r="AF135" s="154" t="s">
        <v>4283</v>
      </c>
      <c r="AG135" s="154" t="s">
        <v>4284</v>
      </c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  <c r="BV135" s="138"/>
      <c r="BW135" s="138"/>
      <c r="BX135" s="138"/>
      <c r="BY135" s="138"/>
      <c r="BZ135" s="138"/>
      <c r="CA135" s="138"/>
      <c r="CB135" s="138"/>
      <c r="CC135" s="138"/>
      <c r="CD135" s="138"/>
      <c r="CE135" s="138"/>
      <c r="CF135" s="138"/>
      <c r="CG135" s="138"/>
      <c r="CH135" s="138"/>
      <c r="CI135" s="138"/>
      <c r="CJ135" s="138"/>
      <c r="CK135" s="138"/>
      <c r="CL135" s="138"/>
      <c r="CM135" s="138"/>
      <c r="CN135" s="138"/>
      <c r="CO135" s="138"/>
      <c r="CP135" s="138"/>
      <c r="CQ135" s="138"/>
      <c r="CR135" s="138"/>
      <c r="CS135" s="138"/>
      <c r="CT135" s="138"/>
      <c r="CU135" s="138"/>
      <c r="CV135" s="138"/>
      <c r="CW135" s="138"/>
      <c r="CX135" s="138"/>
      <c r="CY135" s="138"/>
      <c r="CZ135" s="138"/>
      <c r="DA135" s="138"/>
      <c r="DB135" s="138"/>
      <c r="DC135" s="138"/>
      <c r="DD135" s="138"/>
      <c r="DE135" s="138"/>
      <c r="DF135" s="138"/>
      <c r="DG135" s="138"/>
      <c r="DH135" s="138"/>
      <c r="DI135" s="138"/>
      <c r="DJ135" s="138"/>
      <c r="DK135" s="138"/>
      <c r="DL135" s="138"/>
      <c r="DM135" s="138"/>
      <c r="DN135" s="138"/>
      <c r="DO135" s="138"/>
      <c r="DP135" s="138"/>
      <c r="DQ135" s="138"/>
      <c r="DR135" s="138"/>
      <c r="DS135" s="138"/>
      <c r="DT135" s="138"/>
      <c r="DU135" s="138"/>
      <c r="DV135" s="138"/>
      <c r="DW135" s="138"/>
      <c r="DX135" s="138"/>
      <c r="DY135" s="138"/>
      <c r="DZ135" s="138"/>
      <c r="EA135" s="138"/>
      <c r="EB135" s="138"/>
      <c r="EC135" s="138"/>
      <c r="ED135" s="138"/>
      <c r="EE135" s="138"/>
      <c r="EF135" s="138"/>
      <c r="EG135" s="138"/>
      <c r="EH135" s="138"/>
      <c r="EI135" s="138"/>
      <c r="EJ135" s="138"/>
      <c r="EK135" s="138"/>
      <c r="EL135" s="138"/>
      <c r="EM135" s="138"/>
      <c r="EN135" s="138"/>
      <c r="EO135" s="138"/>
      <c r="EP135" s="138"/>
      <c r="EQ135" s="138"/>
      <c r="ER135" s="138"/>
      <c r="ES135" s="138"/>
      <c r="ET135" s="138"/>
      <c r="EU135" s="138"/>
      <c r="EV135" s="138"/>
      <c r="EW135" s="138"/>
      <c r="EX135" s="138"/>
      <c r="EY135" s="138"/>
      <c r="EZ135" s="138"/>
      <c r="FA135" s="138"/>
      <c r="FB135" s="138"/>
      <c r="FC135" s="138"/>
      <c r="FD135" s="138"/>
      <c r="FE135" s="138"/>
      <c r="FF135" s="138"/>
      <c r="FG135" s="138"/>
      <c r="FH135" s="138"/>
      <c r="FI135" s="138"/>
      <c r="FJ135" s="138"/>
      <c r="FK135" s="138"/>
      <c r="FL135" s="138"/>
      <c r="FM135" s="138"/>
      <c r="FN135" s="138"/>
      <c r="FO135" s="138"/>
      <c r="FP135" s="138"/>
      <c r="FQ135" s="138"/>
      <c r="FR135" s="138"/>
      <c r="FS135" s="138"/>
      <c r="FT135" s="138"/>
      <c r="FU135" s="138"/>
      <c r="FV135" s="138"/>
      <c r="FW135" s="138"/>
      <c r="FX135" s="138"/>
      <c r="FY135" s="138"/>
      <c r="FZ135" s="138"/>
      <c r="GA135" s="138"/>
      <c r="GB135" s="138"/>
    </row>
    <row r="136" spans="1:184" x14ac:dyDescent="0.2">
      <c r="A136" s="130">
        <f t="shared" si="1"/>
        <v>6901</v>
      </c>
      <c r="B136" s="140" t="s">
        <v>3445</v>
      </c>
      <c r="C136" s="146">
        <v>224</v>
      </c>
      <c r="D136" s="147">
        <v>32.200000762939453</v>
      </c>
      <c r="E136" s="148">
        <v>0.44</v>
      </c>
      <c r="F136" s="146">
        <v>207</v>
      </c>
      <c r="G136" s="146">
        <v>17</v>
      </c>
      <c r="H136" s="149" t="s">
        <v>2814</v>
      </c>
      <c r="I136" s="149" t="s">
        <v>2815</v>
      </c>
      <c r="J136" s="147">
        <v>4.9000000953674316</v>
      </c>
      <c r="K136" s="148">
        <v>0.41</v>
      </c>
      <c r="L136" s="146">
        <v>204</v>
      </c>
      <c r="M136" s="146">
        <v>20</v>
      </c>
      <c r="N136" s="149" t="s">
        <v>3201</v>
      </c>
      <c r="O136" s="149" t="s">
        <v>3202</v>
      </c>
      <c r="P136" s="147">
        <v>10.199999809265137</v>
      </c>
      <c r="Q136" s="148">
        <v>0.46</v>
      </c>
      <c r="R136" s="146">
        <v>195</v>
      </c>
      <c r="S136" s="146">
        <v>29</v>
      </c>
      <c r="T136" s="149" t="s">
        <v>3152</v>
      </c>
      <c r="U136" s="149" t="s">
        <v>3153</v>
      </c>
      <c r="V136" s="147">
        <v>9.3000001907348633</v>
      </c>
      <c r="W136" s="148">
        <v>0.46</v>
      </c>
      <c r="X136" s="146">
        <v>187</v>
      </c>
      <c r="Y136" s="146">
        <v>37</v>
      </c>
      <c r="Z136" s="149" t="s">
        <v>4534</v>
      </c>
      <c r="AA136" s="149" t="s">
        <v>4535</v>
      </c>
      <c r="AB136" s="147">
        <v>7.8000001907348633</v>
      </c>
      <c r="AC136" s="148">
        <v>0.41</v>
      </c>
      <c r="AD136" s="146">
        <v>213</v>
      </c>
      <c r="AE136" s="146">
        <v>11</v>
      </c>
      <c r="AF136" s="149" t="s">
        <v>3154</v>
      </c>
      <c r="AG136" s="149" t="s">
        <v>3155</v>
      </c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  <c r="BV136" s="138"/>
      <c r="BW136" s="138"/>
      <c r="BX136" s="138"/>
      <c r="BY136" s="138"/>
      <c r="BZ136" s="138"/>
      <c r="CA136" s="138"/>
      <c r="CB136" s="138"/>
      <c r="CC136" s="138"/>
      <c r="CD136" s="138"/>
      <c r="CE136" s="138"/>
      <c r="CF136" s="138"/>
      <c r="CG136" s="138"/>
      <c r="CH136" s="138"/>
      <c r="CI136" s="138"/>
      <c r="CJ136" s="138"/>
      <c r="CK136" s="138"/>
      <c r="CL136" s="138"/>
      <c r="CM136" s="138"/>
      <c r="CN136" s="138"/>
      <c r="CO136" s="138"/>
      <c r="CP136" s="138"/>
      <c r="CQ136" s="138"/>
      <c r="CR136" s="138"/>
      <c r="CS136" s="138"/>
      <c r="CT136" s="138"/>
      <c r="CU136" s="138"/>
      <c r="CV136" s="138"/>
      <c r="CW136" s="138"/>
      <c r="CX136" s="138"/>
      <c r="CY136" s="138"/>
      <c r="CZ136" s="138"/>
      <c r="DA136" s="138"/>
      <c r="DB136" s="138"/>
      <c r="DC136" s="138"/>
      <c r="DD136" s="138"/>
      <c r="DE136" s="138"/>
      <c r="DF136" s="138"/>
      <c r="DG136" s="138"/>
      <c r="DH136" s="138"/>
      <c r="DI136" s="138"/>
      <c r="DJ136" s="138"/>
      <c r="DK136" s="138"/>
      <c r="DL136" s="138"/>
      <c r="DM136" s="138"/>
      <c r="DN136" s="138"/>
      <c r="DO136" s="138"/>
      <c r="DP136" s="138"/>
      <c r="DQ136" s="138"/>
      <c r="DR136" s="138"/>
      <c r="DS136" s="138"/>
      <c r="DT136" s="138"/>
      <c r="DU136" s="138"/>
      <c r="DV136" s="138"/>
      <c r="DW136" s="138"/>
      <c r="DX136" s="138"/>
      <c r="DY136" s="138"/>
      <c r="DZ136" s="138"/>
      <c r="EA136" s="138"/>
      <c r="EB136" s="138"/>
      <c r="EC136" s="138"/>
      <c r="ED136" s="138"/>
      <c r="EE136" s="138"/>
      <c r="EF136" s="138"/>
      <c r="EG136" s="138"/>
      <c r="EH136" s="138"/>
      <c r="EI136" s="138"/>
      <c r="EJ136" s="138"/>
      <c r="EK136" s="138"/>
      <c r="EL136" s="138"/>
      <c r="EM136" s="138"/>
      <c r="EN136" s="138"/>
      <c r="EO136" s="138"/>
      <c r="EP136" s="138"/>
      <c r="EQ136" s="138"/>
      <c r="ER136" s="138"/>
      <c r="ES136" s="138"/>
      <c r="ET136" s="138"/>
      <c r="EU136" s="138"/>
      <c r="EV136" s="138"/>
      <c r="EW136" s="138"/>
      <c r="EX136" s="138"/>
      <c r="EY136" s="138"/>
      <c r="EZ136" s="138"/>
      <c r="FA136" s="138"/>
      <c r="FB136" s="138"/>
      <c r="FC136" s="138"/>
      <c r="FD136" s="138"/>
      <c r="FE136" s="138"/>
      <c r="FF136" s="138"/>
      <c r="FG136" s="138"/>
      <c r="FH136" s="138"/>
      <c r="FI136" s="138"/>
      <c r="FJ136" s="138"/>
      <c r="FK136" s="138"/>
      <c r="FL136" s="138"/>
      <c r="FM136" s="138"/>
      <c r="FN136" s="138"/>
      <c r="FO136" s="138"/>
      <c r="FP136" s="138"/>
      <c r="FQ136" s="138"/>
      <c r="FR136" s="138"/>
      <c r="FS136" s="138"/>
      <c r="FT136" s="138"/>
      <c r="FU136" s="138"/>
      <c r="FV136" s="138"/>
      <c r="FW136" s="138"/>
      <c r="FX136" s="138"/>
      <c r="FY136" s="138"/>
      <c r="FZ136" s="138"/>
      <c r="GA136" s="138"/>
      <c r="GB136" s="138"/>
    </row>
    <row r="137" spans="1:184" x14ac:dyDescent="0.2">
      <c r="A137" s="130">
        <f t="shared" si="1"/>
        <v>6921</v>
      </c>
      <c r="B137" s="150" t="s">
        <v>3452</v>
      </c>
      <c r="C137" s="151">
        <v>352</v>
      </c>
      <c r="D137" s="152">
        <v>31.899999618530273</v>
      </c>
      <c r="E137" s="153">
        <v>0.44</v>
      </c>
      <c r="F137" s="151">
        <v>337</v>
      </c>
      <c r="G137" s="151">
        <v>15</v>
      </c>
      <c r="H137" s="154" t="s">
        <v>2513</v>
      </c>
      <c r="I137" s="154" t="s">
        <v>2514</v>
      </c>
      <c r="J137" s="152">
        <v>5.3000001907348633</v>
      </c>
      <c r="K137" s="153">
        <v>0.44</v>
      </c>
      <c r="L137" s="151">
        <v>319</v>
      </c>
      <c r="M137" s="151">
        <v>33</v>
      </c>
      <c r="N137" s="154" t="s">
        <v>2156</v>
      </c>
      <c r="O137" s="154" t="s">
        <v>2157</v>
      </c>
      <c r="P137" s="152">
        <v>9.6999998092651367</v>
      </c>
      <c r="Q137" s="153">
        <v>0.44</v>
      </c>
      <c r="R137" s="151">
        <v>325</v>
      </c>
      <c r="S137" s="151">
        <v>27</v>
      </c>
      <c r="T137" s="154" t="s">
        <v>3403</v>
      </c>
      <c r="U137" s="154" t="s">
        <v>3404</v>
      </c>
      <c r="V137" s="152">
        <v>8.6000003814697266</v>
      </c>
      <c r="W137" s="153">
        <v>0.43</v>
      </c>
      <c r="X137" s="151">
        <v>315</v>
      </c>
      <c r="Y137" s="151">
        <v>37</v>
      </c>
      <c r="Z137" s="154" t="s">
        <v>4536</v>
      </c>
      <c r="AA137" s="154" t="s">
        <v>4537</v>
      </c>
      <c r="AB137" s="152">
        <v>8.3000001907348633</v>
      </c>
      <c r="AC137" s="153">
        <v>0.44</v>
      </c>
      <c r="AD137" s="151">
        <v>322</v>
      </c>
      <c r="AE137" s="151">
        <v>30</v>
      </c>
      <c r="AF137" s="154" t="s">
        <v>4538</v>
      </c>
      <c r="AG137" s="154" t="s">
        <v>4539</v>
      </c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  <c r="BV137" s="138"/>
      <c r="BW137" s="138"/>
      <c r="BX137" s="138"/>
      <c r="BY137" s="138"/>
      <c r="BZ137" s="138"/>
      <c r="CA137" s="138"/>
      <c r="CB137" s="138"/>
      <c r="CC137" s="138"/>
      <c r="CD137" s="138"/>
      <c r="CE137" s="138"/>
      <c r="CF137" s="138"/>
      <c r="CG137" s="138"/>
      <c r="CH137" s="138"/>
      <c r="CI137" s="138"/>
      <c r="CJ137" s="138"/>
      <c r="CK137" s="138"/>
      <c r="CL137" s="138"/>
      <c r="CM137" s="138"/>
      <c r="CN137" s="138"/>
      <c r="CO137" s="138"/>
      <c r="CP137" s="138"/>
      <c r="CQ137" s="138"/>
      <c r="CR137" s="138"/>
      <c r="CS137" s="138"/>
      <c r="CT137" s="138"/>
      <c r="CU137" s="138"/>
      <c r="CV137" s="138"/>
      <c r="CW137" s="138"/>
      <c r="CX137" s="138"/>
      <c r="CY137" s="138"/>
      <c r="CZ137" s="138"/>
      <c r="DA137" s="138"/>
      <c r="DB137" s="138"/>
      <c r="DC137" s="138"/>
      <c r="DD137" s="138"/>
      <c r="DE137" s="138"/>
      <c r="DF137" s="138"/>
      <c r="DG137" s="138"/>
      <c r="DH137" s="138"/>
      <c r="DI137" s="138"/>
      <c r="DJ137" s="138"/>
      <c r="DK137" s="138"/>
      <c r="DL137" s="138"/>
      <c r="DM137" s="138"/>
      <c r="DN137" s="138"/>
      <c r="DO137" s="138"/>
      <c r="DP137" s="138"/>
      <c r="DQ137" s="138"/>
      <c r="DR137" s="138"/>
      <c r="DS137" s="138"/>
      <c r="DT137" s="138"/>
      <c r="DU137" s="138"/>
      <c r="DV137" s="138"/>
      <c r="DW137" s="138"/>
      <c r="DX137" s="138"/>
      <c r="DY137" s="138"/>
      <c r="DZ137" s="138"/>
      <c r="EA137" s="138"/>
      <c r="EB137" s="138"/>
      <c r="EC137" s="138"/>
      <c r="ED137" s="138"/>
      <c r="EE137" s="138"/>
      <c r="EF137" s="138"/>
      <c r="EG137" s="138"/>
      <c r="EH137" s="138"/>
      <c r="EI137" s="138"/>
      <c r="EJ137" s="138"/>
      <c r="EK137" s="138"/>
      <c r="EL137" s="138"/>
      <c r="EM137" s="138"/>
      <c r="EN137" s="138"/>
      <c r="EO137" s="138"/>
      <c r="EP137" s="138"/>
      <c r="EQ137" s="138"/>
      <c r="ER137" s="138"/>
      <c r="ES137" s="138"/>
      <c r="ET137" s="138"/>
      <c r="EU137" s="138"/>
      <c r="EV137" s="138"/>
      <c r="EW137" s="138"/>
      <c r="EX137" s="138"/>
      <c r="EY137" s="138"/>
      <c r="EZ137" s="138"/>
      <c r="FA137" s="138"/>
      <c r="FB137" s="138"/>
      <c r="FC137" s="138"/>
      <c r="FD137" s="138"/>
      <c r="FE137" s="138"/>
      <c r="FF137" s="138"/>
      <c r="FG137" s="138"/>
      <c r="FH137" s="138"/>
      <c r="FI137" s="138"/>
      <c r="FJ137" s="138"/>
      <c r="FK137" s="138"/>
      <c r="FL137" s="138"/>
      <c r="FM137" s="138"/>
      <c r="FN137" s="138"/>
      <c r="FO137" s="138"/>
      <c r="FP137" s="138"/>
      <c r="FQ137" s="138"/>
      <c r="FR137" s="138"/>
      <c r="FS137" s="138"/>
      <c r="FT137" s="138"/>
      <c r="FU137" s="138"/>
      <c r="FV137" s="138"/>
      <c r="FW137" s="138"/>
      <c r="FX137" s="138"/>
      <c r="FY137" s="138"/>
      <c r="FZ137" s="138"/>
      <c r="GA137" s="138"/>
      <c r="GB137" s="138"/>
    </row>
    <row r="138" spans="1:184" x14ac:dyDescent="0.2">
      <c r="A138" s="130">
        <f t="shared" si="1"/>
        <v>6961</v>
      </c>
      <c r="B138" s="140" t="s">
        <v>3457</v>
      </c>
      <c r="C138" s="146">
        <v>346</v>
      </c>
      <c r="D138" s="147">
        <v>27.200000762939453</v>
      </c>
      <c r="E138" s="148">
        <v>0.37</v>
      </c>
      <c r="F138" s="146">
        <v>341</v>
      </c>
      <c r="G138" s="146">
        <v>5</v>
      </c>
      <c r="H138" s="149" t="s">
        <v>3641</v>
      </c>
      <c r="I138" s="149" t="s">
        <v>3642</v>
      </c>
      <c r="J138" s="147">
        <v>4.0999999046325684</v>
      </c>
      <c r="K138" s="148">
        <v>0.35</v>
      </c>
      <c r="L138" s="146">
        <v>336</v>
      </c>
      <c r="M138" s="146">
        <v>10</v>
      </c>
      <c r="N138" s="149" t="s">
        <v>4460</v>
      </c>
      <c r="O138" s="149" t="s">
        <v>4461</v>
      </c>
      <c r="P138" s="147">
        <v>8.6000003814697266</v>
      </c>
      <c r="Q138" s="148">
        <v>0.39</v>
      </c>
      <c r="R138" s="146">
        <v>333</v>
      </c>
      <c r="S138" s="146">
        <v>13</v>
      </c>
      <c r="T138" s="149" t="s">
        <v>2561</v>
      </c>
      <c r="U138" s="149" t="s">
        <v>2562</v>
      </c>
      <c r="V138" s="147">
        <v>7.5</v>
      </c>
      <c r="W138" s="148">
        <v>0.37</v>
      </c>
      <c r="X138" s="146">
        <v>326</v>
      </c>
      <c r="Y138" s="146">
        <v>20</v>
      </c>
      <c r="Z138" s="149" t="s">
        <v>4540</v>
      </c>
      <c r="AA138" s="149" t="s">
        <v>4541</v>
      </c>
      <c r="AB138" s="147">
        <v>6.9000000953674316</v>
      </c>
      <c r="AC138" s="148">
        <v>0.37</v>
      </c>
      <c r="AD138" s="146">
        <v>341</v>
      </c>
      <c r="AE138" s="146">
        <v>5</v>
      </c>
      <c r="AF138" s="149" t="s">
        <v>3641</v>
      </c>
      <c r="AG138" s="149" t="s">
        <v>3642</v>
      </c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  <c r="BV138" s="138"/>
      <c r="BW138" s="138"/>
      <c r="BX138" s="138"/>
      <c r="BY138" s="138"/>
      <c r="BZ138" s="138"/>
      <c r="CA138" s="138"/>
      <c r="CB138" s="138"/>
      <c r="CC138" s="138"/>
      <c r="CD138" s="138"/>
      <c r="CE138" s="138"/>
      <c r="CF138" s="138"/>
      <c r="CG138" s="138"/>
      <c r="CH138" s="138"/>
      <c r="CI138" s="138"/>
      <c r="CJ138" s="138"/>
      <c r="CK138" s="138"/>
      <c r="CL138" s="138"/>
      <c r="CM138" s="138"/>
      <c r="CN138" s="138"/>
      <c r="CO138" s="138"/>
      <c r="CP138" s="138"/>
      <c r="CQ138" s="138"/>
      <c r="CR138" s="138"/>
      <c r="CS138" s="138"/>
      <c r="CT138" s="138"/>
      <c r="CU138" s="138"/>
      <c r="CV138" s="138"/>
      <c r="CW138" s="138"/>
      <c r="CX138" s="138"/>
      <c r="CY138" s="138"/>
      <c r="CZ138" s="138"/>
      <c r="DA138" s="138"/>
      <c r="DB138" s="138"/>
      <c r="DC138" s="138"/>
      <c r="DD138" s="138"/>
      <c r="DE138" s="138"/>
      <c r="DF138" s="138"/>
      <c r="DG138" s="138"/>
      <c r="DH138" s="138"/>
      <c r="DI138" s="138"/>
      <c r="DJ138" s="138"/>
      <c r="DK138" s="138"/>
      <c r="DL138" s="138"/>
      <c r="DM138" s="138"/>
      <c r="DN138" s="138"/>
      <c r="DO138" s="138"/>
      <c r="DP138" s="138"/>
      <c r="DQ138" s="138"/>
      <c r="DR138" s="138"/>
      <c r="DS138" s="138"/>
      <c r="DT138" s="138"/>
      <c r="DU138" s="138"/>
      <c r="DV138" s="138"/>
      <c r="DW138" s="138"/>
      <c r="DX138" s="138"/>
      <c r="DY138" s="138"/>
      <c r="DZ138" s="138"/>
      <c r="EA138" s="138"/>
      <c r="EB138" s="138"/>
      <c r="EC138" s="138"/>
      <c r="ED138" s="138"/>
      <c r="EE138" s="138"/>
      <c r="EF138" s="138"/>
      <c r="EG138" s="138"/>
      <c r="EH138" s="138"/>
      <c r="EI138" s="138"/>
      <c r="EJ138" s="138"/>
      <c r="EK138" s="138"/>
      <c r="EL138" s="138"/>
      <c r="EM138" s="138"/>
      <c r="EN138" s="138"/>
      <c r="EO138" s="138"/>
      <c r="EP138" s="138"/>
      <c r="EQ138" s="138"/>
      <c r="ER138" s="138"/>
      <c r="ES138" s="138"/>
      <c r="ET138" s="138"/>
      <c r="EU138" s="138"/>
      <c r="EV138" s="138"/>
      <c r="EW138" s="138"/>
      <c r="EX138" s="138"/>
      <c r="EY138" s="138"/>
      <c r="EZ138" s="138"/>
      <c r="FA138" s="138"/>
      <c r="FB138" s="138"/>
      <c r="FC138" s="138"/>
      <c r="FD138" s="138"/>
      <c r="FE138" s="138"/>
      <c r="FF138" s="138"/>
      <c r="FG138" s="138"/>
      <c r="FH138" s="138"/>
      <c r="FI138" s="138"/>
      <c r="FJ138" s="138"/>
      <c r="FK138" s="138"/>
      <c r="FL138" s="138"/>
      <c r="FM138" s="138"/>
      <c r="FN138" s="138"/>
      <c r="FO138" s="138"/>
      <c r="FP138" s="138"/>
      <c r="FQ138" s="138"/>
      <c r="FR138" s="138"/>
      <c r="FS138" s="138"/>
      <c r="FT138" s="138"/>
      <c r="FU138" s="138"/>
      <c r="FV138" s="138"/>
      <c r="FW138" s="138"/>
      <c r="FX138" s="138"/>
      <c r="FY138" s="138"/>
      <c r="FZ138" s="138"/>
      <c r="GA138" s="138"/>
      <c r="GB138" s="138"/>
    </row>
    <row r="139" spans="1:184" x14ac:dyDescent="0.2">
      <c r="A139" s="130">
        <f t="shared" si="1"/>
        <v>6981</v>
      </c>
      <c r="B139" s="150" t="s">
        <v>3460</v>
      </c>
      <c r="C139" s="151">
        <v>155</v>
      </c>
      <c r="D139" s="152">
        <v>26.600000381469727</v>
      </c>
      <c r="E139" s="153">
        <v>0.37</v>
      </c>
      <c r="F139" s="151">
        <v>154</v>
      </c>
      <c r="G139" s="151">
        <v>1</v>
      </c>
      <c r="H139" s="154" t="s">
        <v>4542</v>
      </c>
      <c r="I139" s="154" t="s">
        <v>4543</v>
      </c>
      <c r="J139" s="152">
        <v>4.3000001907348633</v>
      </c>
      <c r="K139" s="153">
        <v>0.35</v>
      </c>
      <c r="L139" s="151">
        <v>153</v>
      </c>
      <c r="M139" s="151">
        <v>2</v>
      </c>
      <c r="N139" s="154" t="s">
        <v>4544</v>
      </c>
      <c r="O139" s="154" t="s">
        <v>4545</v>
      </c>
      <c r="P139" s="152">
        <v>8.1999998092651367</v>
      </c>
      <c r="Q139" s="153">
        <v>0.37</v>
      </c>
      <c r="R139" s="151">
        <v>154</v>
      </c>
      <c r="S139" s="151">
        <v>1</v>
      </c>
      <c r="T139" s="154" t="s">
        <v>4542</v>
      </c>
      <c r="U139" s="154" t="s">
        <v>4543</v>
      </c>
      <c r="V139" s="152">
        <v>8</v>
      </c>
      <c r="W139" s="153">
        <v>0.4</v>
      </c>
      <c r="X139" s="151">
        <v>146</v>
      </c>
      <c r="Y139" s="151">
        <v>9</v>
      </c>
      <c r="Z139" s="154" t="s">
        <v>3038</v>
      </c>
      <c r="AA139" s="154" t="s">
        <v>3039</v>
      </c>
      <c r="AB139" s="152">
        <v>6.1999998092651367</v>
      </c>
      <c r="AC139" s="153">
        <v>0.33</v>
      </c>
      <c r="AD139" s="151">
        <v>155</v>
      </c>
      <c r="AF139" s="154" t="s">
        <v>1545</v>
      </c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  <c r="BV139" s="138"/>
      <c r="BW139" s="138"/>
      <c r="BX139" s="138"/>
      <c r="BY139" s="138"/>
      <c r="BZ139" s="138"/>
      <c r="CA139" s="138"/>
      <c r="CB139" s="138"/>
      <c r="CC139" s="138"/>
      <c r="CD139" s="138"/>
      <c r="CE139" s="138"/>
      <c r="CF139" s="138"/>
      <c r="CG139" s="138"/>
      <c r="CH139" s="138"/>
      <c r="CI139" s="138"/>
      <c r="CJ139" s="138"/>
      <c r="CK139" s="138"/>
      <c r="CL139" s="138"/>
      <c r="CM139" s="138"/>
      <c r="CN139" s="138"/>
      <c r="CO139" s="138"/>
      <c r="CP139" s="138"/>
      <c r="CQ139" s="138"/>
      <c r="CR139" s="138"/>
      <c r="CS139" s="138"/>
      <c r="CT139" s="138"/>
      <c r="CU139" s="138"/>
      <c r="CV139" s="138"/>
      <c r="CW139" s="138"/>
      <c r="CX139" s="138"/>
      <c r="CY139" s="138"/>
      <c r="CZ139" s="138"/>
      <c r="DA139" s="138"/>
      <c r="DB139" s="138"/>
      <c r="DC139" s="138"/>
      <c r="DD139" s="138"/>
      <c r="DE139" s="138"/>
      <c r="DF139" s="138"/>
      <c r="DG139" s="138"/>
      <c r="DH139" s="138"/>
      <c r="DI139" s="138"/>
      <c r="DJ139" s="138"/>
      <c r="DK139" s="138"/>
      <c r="DL139" s="138"/>
      <c r="DM139" s="138"/>
      <c r="DN139" s="138"/>
      <c r="DO139" s="138"/>
      <c r="DP139" s="138"/>
      <c r="DQ139" s="138"/>
      <c r="DR139" s="138"/>
      <c r="DS139" s="138"/>
      <c r="DT139" s="138"/>
      <c r="DU139" s="138"/>
      <c r="DV139" s="138"/>
      <c r="DW139" s="138"/>
      <c r="DX139" s="138"/>
      <c r="DY139" s="138"/>
      <c r="DZ139" s="138"/>
      <c r="EA139" s="138"/>
      <c r="EB139" s="138"/>
      <c r="EC139" s="138"/>
      <c r="ED139" s="138"/>
      <c r="EE139" s="138"/>
      <c r="EF139" s="138"/>
      <c r="EG139" s="138"/>
      <c r="EH139" s="138"/>
      <c r="EI139" s="138"/>
      <c r="EJ139" s="138"/>
      <c r="EK139" s="138"/>
      <c r="EL139" s="138"/>
      <c r="EM139" s="138"/>
      <c r="EN139" s="138"/>
      <c r="EO139" s="138"/>
      <c r="EP139" s="138"/>
      <c r="EQ139" s="138"/>
      <c r="ER139" s="138"/>
      <c r="ES139" s="138"/>
      <c r="ET139" s="138"/>
      <c r="EU139" s="138"/>
      <c r="EV139" s="138"/>
      <c r="EW139" s="138"/>
      <c r="EX139" s="138"/>
      <c r="EY139" s="138"/>
      <c r="EZ139" s="138"/>
      <c r="FA139" s="138"/>
      <c r="FB139" s="138"/>
      <c r="FC139" s="138"/>
      <c r="FD139" s="138"/>
      <c r="FE139" s="138"/>
      <c r="FF139" s="138"/>
      <c r="FG139" s="138"/>
      <c r="FH139" s="138"/>
      <c r="FI139" s="138"/>
      <c r="FJ139" s="138"/>
      <c r="FK139" s="138"/>
      <c r="FL139" s="138"/>
      <c r="FM139" s="138"/>
      <c r="FN139" s="138"/>
      <c r="FO139" s="138"/>
      <c r="FP139" s="138"/>
      <c r="FQ139" s="138"/>
      <c r="FR139" s="138"/>
      <c r="FS139" s="138"/>
      <c r="FT139" s="138"/>
      <c r="FU139" s="138"/>
      <c r="FV139" s="138"/>
      <c r="FW139" s="138"/>
      <c r="FX139" s="138"/>
      <c r="FY139" s="138"/>
      <c r="FZ139" s="138"/>
      <c r="GA139" s="138"/>
      <c r="GB139" s="138"/>
    </row>
    <row r="140" spans="1:184" x14ac:dyDescent="0.2">
      <c r="A140" s="130">
        <f t="shared" si="1"/>
        <v>7048</v>
      </c>
      <c r="B140" s="140" t="s">
        <v>4546</v>
      </c>
      <c r="C140" s="146">
        <v>13</v>
      </c>
      <c r="D140" s="147">
        <v>56.799999237060547</v>
      </c>
      <c r="E140" s="148">
        <v>0.78</v>
      </c>
      <c r="F140" s="146">
        <v>5</v>
      </c>
      <c r="G140" s="146">
        <v>8</v>
      </c>
      <c r="H140" s="149" t="s">
        <v>4547</v>
      </c>
      <c r="I140" s="149" t="s">
        <v>4548</v>
      </c>
      <c r="J140" s="147">
        <v>8.8000001907348633</v>
      </c>
      <c r="K140" s="148">
        <v>0.74</v>
      </c>
      <c r="L140" s="146">
        <v>4</v>
      </c>
      <c r="M140" s="146">
        <v>9</v>
      </c>
      <c r="N140" s="149" t="s">
        <v>3708</v>
      </c>
      <c r="O140" s="149" t="s">
        <v>3707</v>
      </c>
      <c r="P140" s="147">
        <v>18.200000762939453</v>
      </c>
      <c r="Q140" s="148">
        <v>0.83</v>
      </c>
      <c r="R140" s="146">
        <v>3</v>
      </c>
      <c r="S140" s="146">
        <v>10</v>
      </c>
      <c r="T140" s="149" t="s">
        <v>3007</v>
      </c>
      <c r="U140" s="149" t="s">
        <v>3006</v>
      </c>
      <c r="V140" s="147">
        <v>16.200000762939453</v>
      </c>
      <c r="W140" s="148">
        <v>0.81</v>
      </c>
      <c r="X140" s="146">
        <v>3</v>
      </c>
      <c r="Y140" s="146">
        <v>10</v>
      </c>
      <c r="Z140" s="149" t="s">
        <v>3007</v>
      </c>
      <c r="AA140" s="149" t="s">
        <v>3006</v>
      </c>
      <c r="AB140" s="147">
        <v>13.5</v>
      </c>
      <c r="AC140" s="148">
        <v>0.71</v>
      </c>
      <c r="AD140" s="146">
        <v>5</v>
      </c>
      <c r="AE140" s="146">
        <v>8</v>
      </c>
      <c r="AF140" s="149" t="s">
        <v>4547</v>
      </c>
      <c r="AG140" s="149" t="s">
        <v>4548</v>
      </c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  <c r="BV140" s="138"/>
      <c r="BW140" s="138"/>
      <c r="BX140" s="138"/>
      <c r="BY140" s="138"/>
      <c r="BZ140" s="138"/>
      <c r="CA140" s="138"/>
      <c r="CB140" s="138"/>
      <c r="CC140" s="138"/>
      <c r="CD140" s="138"/>
      <c r="CE140" s="138"/>
      <c r="CF140" s="138"/>
      <c r="CG140" s="138"/>
      <c r="CH140" s="138"/>
      <c r="CI140" s="138"/>
      <c r="CJ140" s="138"/>
      <c r="CK140" s="138"/>
      <c r="CL140" s="138"/>
      <c r="CM140" s="138"/>
      <c r="CN140" s="138"/>
      <c r="CO140" s="138"/>
      <c r="CP140" s="138"/>
      <c r="CQ140" s="138"/>
      <c r="CR140" s="138"/>
      <c r="CS140" s="138"/>
      <c r="CT140" s="138"/>
      <c r="CU140" s="138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8"/>
      <c r="DL140" s="138"/>
      <c r="DM140" s="138"/>
      <c r="DN140" s="138"/>
      <c r="DO140" s="138"/>
      <c r="DP140" s="138"/>
      <c r="DQ140" s="138"/>
      <c r="DR140" s="138"/>
      <c r="DS140" s="138"/>
      <c r="DT140" s="138"/>
      <c r="DU140" s="138"/>
      <c r="DV140" s="138"/>
      <c r="DW140" s="138"/>
      <c r="DX140" s="138"/>
      <c r="DY140" s="138"/>
      <c r="DZ140" s="138"/>
      <c r="EA140" s="138"/>
      <c r="EB140" s="138"/>
      <c r="EC140" s="138"/>
      <c r="ED140" s="138"/>
      <c r="EE140" s="138"/>
      <c r="EF140" s="138"/>
      <c r="EG140" s="138"/>
      <c r="EH140" s="138"/>
      <c r="EI140" s="138"/>
      <c r="EJ140" s="138"/>
      <c r="EK140" s="138"/>
      <c r="EL140" s="138"/>
      <c r="EM140" s="138"/>
      <c r="EN140" s="138"/>
      <c r="EO140" s="138"/>
      <c r="EP140" s="138"/>
      <c r="EQ140" s="138"/>
      <c r="ER140" s="138"/>
      <c r="ES140" s="138"/>
      <c r="ET140" s="138"/>
      <c r="EU140" s="138"/>
      <c r="EV140" s="138"/>
      <c r="EW140" s="138"/>
      <c r="EX140" s="138"/>
      <c r="EY140" s="138"/>
      <c r="EZ140" s="138"/>
      <c r="FA140" s="138"/>
      <c r="FB140" s="138"/>
      <c r="FC140" s="138"/>
      <c r="FD140" s="138"/>
      <c r="FE140" s="138"/>
      <c r="FF140" s="138"/>
      <c r="FG140" s="138"/>
      <c r="FH140" s="138"/>
      <c r="FI140" s="138"/>
      <c r="FJ140" s="138"/>
      <c r="FK140" s="138"/>
      <c r="FL140" s="138"/>
      <c r="FM140" s="138"/>
      <c r="FN140" s="138"/>
      <c r="FO140" s="138"/>
      <c r="FP140" s="138"/>
      <c r="FQ140" s="138"/>
      <c r="FR140" s="138"/>
      <c r="FS140" s="138"/>
      <c r="FT140" s="138"/>
      <c r="FU140" s="138"/>
      <c r="FV140" s="138"/>
      <c r="FW140" s="138"/>
      <c r="FX140" s="138"/>
      <c r="FY140" s="138"/>
      <c r="FZ140" s="138"/>
      <c r="GA140" s="138"/>
      <c r="GB140" s="138"/>
    </row>
    <row r="141" spans="1:184" x14ac:dyDescent="0.2">
      <c r="A141" s="130">
        <f t="shared" si="1"/>
        <v>7051</v>
      </c>
      <c r="B141" s="150" t="s">
        <v>4549</v>
      </c>
      <c r="C141" s="151">
        <v>1</v>
      </c>
      <c r="D141" s="152">
        <v>19</v>
      </c>
      <c r="E141" s="153">
        <v>0.26</v>
      </c>
      <c r="F141" s="151">
        <v>1</v>
      </c>
      <c r="H141" s="154" t="s">
        <v>1545</v>
      </c>
      <c r="J141" s="152">
        <v>0</v>
      </c>
      <c r="K141" s="153">
        <v>0</v>
      </c>
      <c r="L141" s="151">
        <v>1</v>
      </c>
      <c r="N141" s="154" t="s">
        <v>1545</v>
      </c>
      <c r="P141" s="152">
        <v>4</v>
      </c>
      <c r="Q141" s="153">
        <v>0.18</v>
      </c>
      <c r="R141" s="151">
        <v>1</v>
      </c>
      <c r="T141" s="154" t="s">
        <v>1545</v>
      </c>
      <c r="V141" s="152">
        <v>8</v>
      </c>
      <c r="W141" s="153">
        <v>0.4</v>
      </c>
      <c r="X141" s="151">
        <v>1</v>
      </c>
      <c r="Z141" s="154" t="s">
        <v>1545</v>
      </c>
      <c r="AB141" s="152">
        <v>7</v>
      </c>
      <c r="AC141" s="153">
        <v>0.37</v>
      </c>
      <c r="AD141" s="151">
        <v>1</v>
      </c>
      <c r="AF141" s="154" t="s">
        <v>1545</v>
      </c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A141" s="138"/>
      <c r="CB141" s="138"/>
      <c r="CC141" s="138"/>
      <c r="CD141" s="138"/>
      <c r="CE141" s="138"/>
      <c r="CF141" s="138"/>
      <c r="CG141" s="138"/>
      <c r="CH141" s="138"/>
      <c r="CI141" s="138"/>
      <c r="CJ141" s="138"/>
      <c r="CK141" s="138"/>
      <c r="CL141" s="138"/>
      <c r="CM141" s="138"/>
      <c r="CN141" s="138"/>
      <c r="CO141" s="138"/>
      <c r="CP141" s="138"/>
      <c r="CQ141" s="138"/>
      <c r="CR141" s="138"/>
      <c r="CS141" s="138"/>
      <c r="CT141" s="138"/>
      <c r="CU141" s="138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38"/>
      <c r="DH141" s="138"/>
      <c r="DI141" s="138"/>
      <c r="DJ141" s="138"/>
      <c r="DK141" s="138"/>
      <c r="DL141" s="138"/>
      <c r="DM141" s="138"/>
      <c r="DN141" s="138"/>
      <c r="DO141" s="138"/>
      <c r="DP141" s="138"/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</row>
    <row r="142" spans="1:184" x14ac:dyDescent="0.2">
      <c r="A142" s="130">
        <f t="shared" ref="A142:A205" si="2">IFERROR(VALUE(LEFT(B142,4)),"")</f>
        <v>7055</v>
      </c>
      <c r="B142" s="140" t="s">
        <v>3464</v>
      </c>
      <c r="C142" s="146">
        <v>79</v>
      </c>
      <c r="D142" s="147">
        <v>34.099998474121094</v>
      </c>
      <c r="E142" s="148">
        <v>0.47</v>
      </c>
      <c r="F142" s="146">
        <v>77</v>
      </c>
      <c r="G142" s="146">
        <v>2</v>
      </c>
      <c r="H142" s="149" t="s">
        <v>2138</v>
      </c>
      <c r="I142" s="149" t="s">
        <v>2139</v>
      </c>
      <c r="J142" s="147">
        <v>5.9000000953674316</v>
      </c>
      <c r="K142" s="148">
        <v>0.49</v>
      </c>
      <c r="L142" s="146">
        <v>68</v>
      </c>
      <c r="M142" s="146">
        <v>11</v>
      </c>
      <c r="N142" s="149" t="s">
        <v>1922</v>
      </c>
      <c r="O142" s="149" t="s">
        <v>1923</v>
      </c>
      <c r="P142" s="147">
        <v>9.8000001907348633</v>
      </c>
      <c r="Q142" s="148">
        <v>0.45</v>
      </c>
      <c r="R142" s="146">
        <v>74</v>
      </c>
      <c r="S142" s="146">
        <v>5</v>
      </c>
      <c r="T142" s="149" t="s">
        <v>2812</v>
      </c>
      <c r="U142" s="149" t="s">
        <v>2813</v>
      </c>
      <c r="V142" s="147">
        <v>9.6000003814697266</v>
      </c>
      <c r="W142" s="148">
        <v>0.48</v>
      </c>
      <c r="X142" s="146">
        <v>68</v>
      </c>
      <c r="Y142" s="146">
        <v>11</v>
      </c>
      <c r="Z142" s="149" t="s">
        <v>1922</v>
      </c>
      <c r="AA142" s="149" t="s">
        <v>1923</v>
      </c>
      <c r="AB142" s="147">
        <v>8.8000001907348633</v>
      </c>
      <c r="AC142" s="148">
        <v>0.46</v>
      </c>
      <c r="AD142" s="146">
        <v>74</v>
      </c>
      <c r="AE142" s="146">
        <v>5</v>
      </c>
      <c r="AF142" s="149" t="s">
        <v>2812</v>
      </c>
      <c r="AG142" s="149" t="s">
        <v>2813</v>
      </c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  <c r="BV142" s="138"/>
      <c r="BW142" s="138"/>
      <c r="BX142" s="138"/>
      <c r="BY142" s="138"/>
      <c r="BZ142" s="138"/>
      <c r="CA142" s="138"/>
      <c r="CB142" s="138"/>
      <c r="CC142" s="138"/>
      <c r="CD142" s="138"/>
      <c r="CE142" s="138"/>
      <c r="CF142" s="138"/>
      <c r="CG142" s="138"/>
      <c r="CH142" s="138"/>
      <c r="CI142" s="138"/>
      <c r="CJ142" s="138"/>
      <c r="CK142" s="138"/>
      <c r="CL142" s="138"/>
      <c r="CM142" s="138"/>
      <c r="CN142" s="138"/>
      <c r="CO142" s="138"/>
      <c r="CP142" s="138"/>
      <c r="CQ142" s="138"/>
      <c r="CR142" s="138"/>
      <c r="CS142" s="138"/>
      <c r="CT142" s="138"/>
      <c r="CU142" s="138"/>
      <c r="CV142" s="138"/>
      <c r="CW142" s="138"/>
      <c r="CX142" s="138"/>
      <c r="CY142" s="138"/>
      <c r="CZ142" s="138"/>
      <c r="DA142" s="138"/>
      <c r="DB142" s="138"/>
      <c r="DC142" s="138"/>
      <c r="DD142" s="138"/>
      <c r="DE142" s="138"/>
      <c r="DF142" s="138"/>
      <c r="DG142" s="138"/>
      <c r="DH142" s="138"/>
      <c r="DI142" s="138"/>
      <c r="DJ142" s="138"/>
      <c r="DK142" s="138"/>
      <c r="DL142" s="138"/>
      <c r="DM142" s="138"/>
      <c r="DN142" s="138"/>
      <c r="DO142" s="138"/>
      <c r="DP142" s="138"/>
      <c r="DQ142" s="138"/>
      <c r="DR142" s="138"/>
      <c r="DS142" s="138"/>
      <c r="DT142" s="138"/>
      <c r="DU142" s="138"/>
      <c r="DV142" s="138"/>
      <c r="DW142" s="138"/>
      <c r="DX142" s="138"/>
      <c r="DY142" s="138"/>
      <c r="DZ142" s="138"/>
      <c r="EA142" s="138"/>
      <c r="EB142" s="138"/>
      <c r="EC142" s="138"/>
      <c r="ED142" s="138"/>
      <c r="EE142" s="138"/>
      <c r="EF142" s="138"/>
      <c r="EG142" s="138"/>
      <c r="EH142" s="138"/>
      <c r="EI142" s="138"/>
      <c r="EJ142" s="138"/>
      <c r="EK142" s="138"/>
      <c r="EL142" s="138"/>
      <c r="EM142" s="138"/>
      <c r="EN142" s="138"/>
      <c r="EO142" s="138"/>
      <c r="EP142" s="138"/>
      <c r="EQ142" s="138"/>
      <c r="ER142" s="138"/>
      <c r="ES142" s="138"/>
      <c r="ET142" s="138"/>
      <c r="EU142" s="138"/>
      <c r="EV142" s="138"/>
      <c r="EW142" s="138"/>
      <c r="EX142" s="138"/>
      <c r="EY142" s="138"/>
      <c r="EZ142" s="138"/>
      <c r="FA142" s="138"/>
      <c r="FB142" s="138"/>
      <c r="FC142" s="138"/>
      <c r="FD142" s="138"/>
      <c r="FE142" s="138"/>
      <c r="FF142" s="138"/>
      <c r="FG142" s="138"/>
      <c r="FH142" s="138"/>
      <c r="FI142" s="138"/>
      <c r="FJ142" s="138"/>
      <c r="FK142" s="138"/>
      <c r="FL142" s="138"/>
      <c r="FM142" s="138"/>
      <c r="FN142" s="138"/>
      <c r="FO142" s="138"/>
      <c r="FP142" s="138"/>
      <c r="FQ142" s="138"/>
      <c r="FR142" s="138"/>
      <c r="FS142" s="138"/>
      <c r="FT142" s="138"/>
      <c r="FU142" s="138"/>
      <c r="FV142" s="138"/>
      <c r="FW142" s="138"/>
      <c r="FX142" s="138"/>
      <c r="FY142" s="138"/>
      <c r="FZ142" s="138"/>
      <c r="GA142" s="138"/>
      <c r="GB142" s="138"/>
    </row>
    <row r="143" spans="1:184" x14ac:dyDescent="0.2">
      <c r="A143" s="130">
        <f t="shared" si="2"/>
        <v>7059</v>
      </c>
      <c r="B143" s="150" t="s">
        <v>3469</v>
      </c>
      <c r="C143" s="151">
        <v>132</v>
      </c>
      <c r="D143" s="152">
        <v>36.299999237060547</v>
      </c>
      <c r="E143" s="153">
        <v>0.5</v>
      </c>
      <c r="F143" s="151">
        <v>125</v>
      </c>
      <c r="G143" s="151">
        <v>7</v>
      </c>
      <c r="H143" s="154" t="s">
        <v>4550</v>
      </c>
      <c r="I143" s="154" t="s">
        <v>4551</v>
      </c>
      <c r="J143" s="152">
        <v>6</v>
      </c>
      <c r="K143" s="153">
        <v>0.5</v>
      </c>
      <c r="L143" s="151">
        <v>118</v>
      </c>
      <c r="M143" s="151">
        <v>14</v>
      </c>
      <c r="N143" s="154" t="s">
        <v>4552</v>
      </c>
      <c r="O143" s="154" t="s">
        <v>4553</v>
      </c>
      <c r="P143" s="152">
        <v>11.399999618530273</v>
      </c>
      <c r="Q143" s="153">
        <v>0.52</v>
      </c>
      <c r="R143" s="151">
        <v>112</v>
      </c>
      <c r="S143" s="151">
        <v>20</v>
      </c>
      <c r="T143" s="154" t="s">
        <v>2775</v>
      </c>
      <c r="U143" s="154" t="s">
        <v>2776</v>
      </c>
      <c r="V143" s="152">
        <v>10.199999809265137</v>
      </c>
      <c r="W143" s="153">
        <v>0.51</v>
      </c>
      <c r="X143" s="151">
        <v>104</v>
      </c>
      <c r="Y143" s="151">
        <v>28</v>
      </c>
      <c r="Z143" s="154" t="s">
        <v>4305</v>
      </c>
      <c r="AA143" s="154" t="s">
        <v>4306</v>
      </c>
      <c r="AB143" s="152">
        <v>8.8000001907348633</v>
      </c>
      <c r="AC143" s="153">
        <v>0.46</v>
      </c>
      <c r="AD143" s="151">
        <v>122</v>
      </c>
      <c r="AE143" s="151">
        <v>10</v>
      </c>
      <c r="AF143" s="154" t="s">
        <v>3619</v>
      </c>
      <c r="AG143" s="154" t="s">
        <v>3620</v>
      </c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A143" s="138"/>
      <c r="CB143" s="138"/>
      <c r="CC143" s="138"/>
      <c r="CD143" s="138"/>
      <c r="CE143" s="138"/>
      <c r="CF143" s="138"/>
      <c r="CG143" s="138"/>
      <c r="CH143" s="138"/>
      <c r="CI143" s="138"/>
      <c r="CJ143" s="138"/>
      <c r="CK143" s="138"/>
      <c r="CL143" s="138"/>
      <c r="CM143" s="138"/>
      <c r="CN143" s="138"/>
      <c r="CO143" s="138"/>
      <c r="CP143" s="138"/>
      <c r="CQ143" s="138"/>
      <c r="CR143" s="138"/>
      <c r="CS143" s="138"/>
      <c r="CT143" s="138"/>
      <c r="CU143" s="138"/>
      <c r="CV143" s="138"/>
      <c r="CW143" s="138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</row>
    <row r="144" spans="1:184" x14ac:dyDescent="0.2">
      <c r="A144" s="130">
        <f t="shared" si="2"/>
        <v>7121</v>
      </c>
      <c r="B144" s="140" t="s">
        <v>4554</v>
      </c>
      <c r="C144" s="146">
        <v>1</v>
      </c>
      <c r="D144" s="147">
        <v>22</v>
      </c>
      <c r="E144" s="148">
        <v>0.3</v>
      </c>
      <c r="F144" s="146">
        <v>1</v>
      </c>
      <c r="H144" s="149" t="s">
        <v>1545</v>
      </c>
      <c r="J144" s="147">
        <v>1</v>
      </c>
      <c r="K144" s="148">
        <v>0.08</v>
      </c>
      <c r="L144" s="146">
        <v>1</v>
      </c>
      <c r="N144" s="149" t="s">
        <v>1545</v>
      </c>
      <c r="P144" s="147">
        <v>11</v>
      </c>
      <c r="Q144" s="148">
        <v>0.5</v>
      </c>
      <c r="R144" s="146">
        <v>1</v>
      </c>
      <c r="T144" s="149" t="s">
        <v>1545</v>
      </c>
      <c r="V144" s="147">
        <v>4</v>
      </c>
      <c r="W144" s="148">
        <v>0.2</v>
      </c>
      <c r="X144" s="146">
        <v>1</v>
      </c>
      <c r="Z144" s="149" t="s">
        <v>1545</v>
      </c>
      <c r="AB144" s="147">
        <v>6</v>
      </c>
      <c r="AC144" s="148">
        <v>0.32</v>
      </c>
      <c r="AD144" s="146">
        <v>1</v>
      </c>
      <c r="AF144" s="149" t="s">
        <v>1545</v>
      </c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  <c r="BV144" s="138"/>
      <c r="BW144" s="138"/>
      <c r="BX144" s="138"/>
      <c r="BY144" s="138"/>
      <c r="BZ144" s="138"/>
      <c r="CA144" s="138"/>
      <c r="CB144" s="138"/>
      <c r="CC144" s="138"/>
      <c r="CD144" s="138"/>
      <c r="CE144" s="138"/>
      <c r="CF144" s="138"/>
      <c r="CG144" s="138"/>
      <c r="CH144" s="138"/>
      <c r="CI144" s="138"/>
      <c r="CJ144" s="138"/>
      <c r="CK144" s="138"/>
      <c r="CL144" s="138"/>
      <c r="CM144" s="138"/>
      <c r="CN144" s="138"/>
      <c r="CO144" s="138"/>
      <c r="CP144" s="138"/>
      <c r="CQ144" s="138"/>
      <c r="CR144" s="138"/>
      <c r="CS144" s="138"/>
      <c r="CT144" s="138"/>
      <c r="CU144" s="138"/>
      <c r="CV144" s="138"/>
      <c r="CW144" s="138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</row>
    <row r="145" spans="1:185" x14ac:dyDescent="0.2">
      <c r="A145" s="130">
        <f t="shared" si="2"/>
        <v>7161</v>
      </c>
      <c r="B145" s="150" t="s">
        <v>4555</v>
      </c>
      <c r="C145" s="151">
        <v>90</v>
      </c>
      <c r="D145" s="152">
        <v>41.299999237060547</v>
      </c>
      <c r="E145" s="153">
        <v>0.56999999999999995</v>
      </c>
      <c r="F145" s="151">
        <v>65</v>
      </c>
      <c r="G145" s="151">
        <v>25</v>
      </c>
      <c r="H145" s="154" t="s">
        <v>4556</v>
      </c>
      <c r="I145" s="154" t="s">
        <v>4557</v>
      </c>
      <c r="J145" s="152">
        <v>7.0999999046325684</v>
      </c>
      <c r="K145" s="153">
        <v>0.59</v>
      </c>
      <c r="L145" s="151">
        <v>62</v>
      </c>
      <c r="M145" s="151">
        <v>28</v>
      </c>
      <c r="N145" s="154" t="s">
        <v>4558</v>
      </c>
      <c r="O145" s="154" t="s">
        <v>4559</v>
      </c>
      <c r="P145" s="152">
        <v>12.699999809265137</v>
      </c>
      <c r="Q145" s="153">
        <v>0.57999999999999996</v>
      </c>
      <c r="R145" s="151">
        <v>64</v>
      </c>
      <c r="S145" s="151">
        <v>26</v>
      </c>
      <c r="T145" s="154" t="s">
        <v>2075</v>
      </c>
      <c r="U145" s="154" t="s">
        <v>2076</v>
      </c>
      <c r="V145" s="152">
        <v>11.600000381469727</v>
      </c>
      <c r="W145" s="153">
        <v>0.57999999999999996</v>
      </c>
      <c r="X145" s="151">
        <v>58</v>
      </c>
      <c r="Y145" s="151">
        <v>32</v>
      </c>
      <c r="Z145" s="154" t="s">
        <v>4560</v>
      </c>
      <c r="AA145" s="154" t="s">
        <v>4561</v>
      </c>
      <c r="AB145" s="152">
        <v>10</v>
      </c>
      <c r="AC145" s="153">
        <v>0.53</v>
      </c>
      <c r="AD145" s="151">
        <v>72</v>
      </c>
      <c r="AE145" s="151">
        <v>18</v>
      </c>
      <c r="AF145" s="154" t="s">
        <v>1986</v>
      </c>
      <c r="AG145" s="154" t="s">
        <v>1987</v>
      </c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  <c r="BV145" s="138"/>
      <c r="BW145" s="138"/>
      <c r="BX145" s="138"/>
      <c r="BY145" s="138"/>
      <c r="BZ145" s="138"/>
      <c r="CA145" s="138"/>
      <c r="CB145" s="138"/>
      <c r="CC145" s="138"/>
      <c r="CD145" s="138"/>
      <c r="CE145" s="138"/>
      <c r="CF145" s="138"/>
      <c r="CG145" s="138"/>
      <c r="CH145" s="138"/>
      <c r="CI145" s="138"/>
      <c r="CJ145" s="138"/>
      <c r="CK145" s="138"/>
      <c r="CL145" s="138"/>
      <c r="CM145" s="138"/>
      <c r="CN145" s="138"/>
      <c r="CO145" s="138"/>
      <c r="CP145" s="138"/>
      <c r="CQ145" s="138"/>
      <c r="CR145" s="138"/>
      <c r="CS145" s="138"/>
      <c r="CT145" s="138"/>
      <c r="CU145" s="138"/>
      <c r="CV145" s="138"/>
      <c r="CW145" s="138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</row>
    <row r="146" spans="1:185" x14ac:dyDescent="0.2">
      <c r="A146" s="130">
        <f t="shared" si="2"/>
        <v>7631</v>
      </c>
      <c r="B146" s="140" t="s">
        <v>3482</v>
      </c>
      <c r="C146" s="146">
        <v>10</v>
      </c>
      <c r="D146" s="147">
        <v>14</v>
      </c>
      <c r="E146" s="148">
        <v>0.19</v>
      </c>
      <c r="F146" s="146">
        <v>10</v>
      </c>
      <c r="H146" s="149" t="s">
        <v>1545</v>
      </c>
      <c r="J146" s="147">
        <v>1.7999999523162842</v>
      </c>
      <c r="K146" s="148">
        <v>0.15</v>
      </c>
      <c r="L146" s="146">
        <v>10</v>
      </c>
      <c r="N146" s="149" t="s">
        <v>1545</v>
      </c>
      <c r="P146" s="147">
        <v>3.5</v>
      </c>
      <c r="Q146" s="148">
        <v>0.16</v>
      </c>
      <c r="R146" s="146">
        <v>10</v>
      </c>
      <c r="T146" s="149" t="s">
        <v>1545</v>
      </c>
      <c r="V146" s="147">
        <v>3.7999999523162842</v>
      </c>
      <c r="W146" s="148">
        <v>0.19</v>
      </c>
      <c r="X146" s="146">
        <v>10</v>
      </c>
      <c r="Z146" s="149" t="s">
        <v>1545</v>
      </c>
      <c r="AB146" s="147">
        <v>4.9000000953674316</v>
      </c>
      <c r="AC146" s="148">
        <v>0.26</v>
      </c>
      <c r="AD146" s="146">
        <v>10</v>
      </c>
      <c r="AF146" s="149" t="s">
        <v>1545</v>
      </c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  <c r="BV146" s="138"/>
      <c r="BW146" s="138"/>
      <c r="BX146" s="138"/>
      <c r="BY146" s="138"/>
      <c r="BZ146" s="138"/>
      <c r="CA146" s="138"/>
      <c r="CB146" s="138"/>
      <c r="CC146" s="138"/>
      <c r="CD146" s="138"/>
      <c r="CE146" s="138"/>
      <c r="CF146" s="138"/>
      <c r="CG146" s="138"/>
      <c r="CH146" s="138"/>
      <c r="CI146" s="138"/>
      <c r="CJ146" s="138"/>
      <c r="CK146" s="138"/>
      <c r="CL146" s="138"/>
      <c r="CM146" s="138"/>
      <c r="CN146" s="138"/>
      <c r="CO146" s="138"/>
      <c r="CP146" s="138"/>
      <c r="CQ146" s="138"/>
      <c r="CR146" s="138"/>
      <c r="CS146" s="138"/>
      <c r="CT146" s="138"/>
      <c r="CU146" s="138"/>
      <c r="CV146" s="138"/>
      <c r="CW146" s="138"/>
      <c r="CX146" s="138"/>
      <c r="CY146" s="138"/>
      <c r="CZ146" s="138"/>
      <c r="DA146" s="138"/>
      <c r="DB146" s="138"/>
      <c r="DC146" s="138"/>
      <c r="DD146" s="138"/>
      <c r="DE146" s="138"/>
      <c r="DF146" s="138"/>
      <c r="DG146" s="138"/>
      <c r="DH146" s="138"/>
      <c r="DI146" s="138"/>
      <c r="DJ146" s="138"/>
      <c r="DK146" s="138"/>
      <c r="DL146" s="138"/>
      <c r="DM146" s="138"/>
      <c r="DN146" s="138"/>
      <c r="DO146" s="138"/>
      <c r="DP146" s="138"/>
      <c r="DQ146" s="138"/>
      <c r="DR146" s="138"/>
      <c r="DS146" s="138"/>
      <c r="DT146" s="138"/>
      <c r="DU146" s="138"/>
      <c r="DV146" s="138"/>
      <c r="DW146" s="138"/>
      <c r="DX146" s="138"/>
      <c r="DY146" s="138"/>
      <c r="DZ146" s="138"/>
      <c r="EA146" s="138"/>
      <c r="EB146" s="138"/>
      <c r="EC146" s="138"/>
      <c r="ED146" s="138"/>
      <c r="EE146" s="138"/>
      <c r="EF146" s="138"/>
      <c r="EG146" s="138"/>
      <c r="EH146" s="138"/>
      <c r="EI146" s="138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38"/>
      <c r="FP146" s="138"/>
      <c r="FQ146" s="138"/>
      <c r="FR146" s="138"/>
      <c r="FS146" s="138"/>
      <c r="FT146" s="138"/>
      <c r="FU146" s="138"/>
      <c r="FV146" s="138"/>
      <c r="FW146" s="138"/>
      <c r="FX146" s="138"/>
      <c r="FY146" s="138"/>
      <c r="FZ146" s="138"/>
      <c r="GA146" s="138"/>
      <c r="GB146" s="138"/>
    </row>
    <row r="147" spans="1:185" x14ac:dyDescent="0.2">
      <c r="A147" s="130">
        <f t="shared" si="2"/>
        <v>7791</v>
      </c>
      <c r="B147" s="150" t="s">
        <v>4562</v>
      </c>
      <c r="C147" s="151">
        <v>1</v>
      </c>
      <c r="D147" s="152">
        <v>16</v>
      </c>
      <c r="E147" s="153">
        <v>0.22</v>
      </c>
      <c r="F147" s="151">
        <v>1</v>
      </c>
      <c r="H147" s="154" t="s">
        <v>1545</v>
      </c>
      <c r="J147" s="152">
        <v>1</v>
      </c>
      <c r="K147" s="153">
        <v>0.08</v>
      </c>
      <c r="L147" s="151">
        <v>1</v>
      </c>
      <c r="N147" s="154" t="s">
        <v>1545</v>
      </c>
      <c r="P147" s="152">
        <v>9</v>
      </c>
      <c r="Q147" s="153">
        <v>0.41</v>
      </c>
      <c r="R147" s="151">
        <v>1</v>
      </c>
      <c r="T147" s="154" t="s">
        <v>1545</v>
      </c>
      <c r="V147" s="152">
        <v>4</v>
      </c>
      <c r="W147" s="153">
        <v>0.2</v>
      </c>
      <c r="X147" s="151">
        <v>1</v>
      </c>
      <c r="Z147" s="154" t="s">
        <v>1545</v>
      </c>
      <c r="AB147" s="152">
        <v>2</v>
      </c>
      <c r="AC147" s="153">
        <v>0.11</v>
      </c>
      <c r="AD147" s="151">
        <v>1</v>
      </c>
      <c r="AF147" s="154" t="s">
        <v>1545</v>
      </c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A147" s="138"/>
      <c r="CB147" s="138"/>
      <c r="CC147" s="138"/>
      <c r="CD147" s="138"/>
      <c r="CE147" s="138"/>
      <c r="CF147" s="138"/>
      <c r="CG147" s="138"/>
      <c r="CH147" s="138"/>
      <c r="CI147" s="138"/>
      <c r="CJ147" s="138"/>
      <c r="CK147" s="138"/>
      <c r="CL147" s="138"/>
      <c r="CM147" s="138"/>
      <c r="CN147" s="138"/>
      <c r="CO147" s="138"/>
      <c r="CP147" s="138"/>
      <c r="CQ147" s="138"/>
      <c r="CR147" s="138"/>
      <c r="CS147" s="138"/>
      <c r="CT147" s="138"/>
      <c r="CU147" s="138"/>
      <c r="CV147" s="138"/>
      <c r="CW147" s="138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</row>
    <row r="148" spans="1:185" x14ac:dyDescent="0.2">
      <c r="A148" s="130">
        <f t="shared" si="2"/>
        <v>8014</v>
      </c>
      <c r="B148" s="140" t="s">
        <v>4563</v>
      </c>
      <c r="C148" s="146">
        <v>17</v>
      </c>
      <c r="D148" s="147">
        <v>19.200000762939453</v>
      </c>
      <c r="E148" s="148">
        <v>0.26</v>
      </c>
      <c r="F148" s="146">
        <v>17</v>
      </c>
      <c r="H148" s="149" t="s">
        <v>1545</v>
      </c>
      <c r="J148" s="147">
        <v>3.2999999523162842</v>
      </c>
      <c r="K148" s="148">
        <v>0.27</v>
      </c>
      <c r="L148" s="146">
        <v>17</v>
      </c>
      <c r="N148" s="149" t="s">
        <v>1545</v>
      </c>
      <c r="P148" s="147">
        <v>5.5999999046325684</v>
      </c>
      <c r="Q148" s="148">
        <v>0.26</v>
      </c>
      <c r="R148" s="146">
        <v>17</v>
      </c>
      <c r="T148" s="149" t="s">
        <v>1545</v>
      </c>
      <c r="V148" s="147">
        <v>4.5999999046325684</v>
      </c>
      <c r="W148" s="148">
        <v>0.23</v>
      </c>
      <c r="X148" s="146">
        <v>17</v>
      </c>
      <c r="Z148" s="149" t="s">
        <v>1545</v>
      </c>
      <c r="AB148" s="147">
        <v>5.5999999046325684</v>
      </c>
      <c r="AC148" s="148">
        <v>0.3</v>
      </c>
      <c r="AD148" s="146">
        <v>17</v>
      </c>
      <c r="AF148" s="149" t="s">
        <v>1545</v>
      </c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  <c r="BT148" s="138"/>
      <c r="BU148" s="138"/>
      <c r="BV148" s="138"/>
      <c r="BW148" s="138"/>
      <c r="BX148" s="138"/>
      <c r="BY148" s="138"/>
      <c r="BZ148" s="138"/>
      <c r="CA148" s="138"/>
      <c r="CB148" s="138"/>
      <c r="CC148" s="138"/>
      <c r="CD148" s="138"/>
      <c r="CE148" s="138"/>
      <c r="CF148" s="138"/>
      <c r="CG148" s="138"/>
      <c r="CH148" s="138"/>
      <c r="CI148" s="138"/>
      <c r="CJ148" s="138"/>
      <c r="CK148" s="138"/>
      <c r="CL148" s="138"/>
      <c r="CM148" s="138"/>
      <c r="CN148" s="138"/>
      <c r="CO148" s="138"/>
      <c r="CP148" s="138"/>
      <c r="CQ148" s="138"/>
      <c r="CR148" s="138"/>
      <c r="CS148" s="138"/>
      <c r="CT148" s="138"/>
      <c r="CU148" s="138"/>
      <c r="CV148" s="138"/>
      <c r="CW148" s="138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  <c r="GC148" s="138"/>
    </row>
    <row r="149" spans="1:185" x14ac:dyDescent="0.2">
      <c r="A149" s="130">
        <f t="shared" si="2"/>
        <v>8017</v>
      </c>
      <c r="B149" s="150" t="s">
        <v>4229</v>
      </c>
      <c r="C149" s="151">
        <v>73</v>
      </c>
      <c r="D149" s="152">
        <v>20.299999237060547</v>
      </c>
      <c r="E149" s="153">
        <v>0.28000000000000003</v>
      </c>
      <c r="F149" s="151">
        <v>73</v>
      </c>
      <c r="H149" s="154" t="s">
        <v>1545</v>
      </c>
      <c r="J149" s="152">
        <v>3.2000000476837158</v>
      </c>
      <c r="K149" s="153">
        <v>0.27</v>
      </c>
      <c r="L149" s="151">
        <v>73</v>
      </c>
      <c r="N149" s="154" t="s">
        <v>1545</v>
      </c>
      <c r="P149" s="152">
        <v>6.0999999046325684</v>
      </c>
      <c r="Q149" s="153">
        <v>0.28000000000000003</v>
      </c>
      <c r="R149" s="151">
        <v>73</v>
      </c>
      <c r="T149" s="154" t="s">
        <v>1545</v>
      </c>
      <c r="V149" s="152">
        <v>5.4000000953674316</v>
      </c>
      <c r="W149" s="153">
        <v>0.27</v>
      </c>
      <c r="X149" s="151">
        <v>72</v>
      </c>
      <c r="Y149" s="151">
        <v>1</v>
      </c>
      <c r="Z149" s="154" t="s">
        <v>1827</v>
      </c>
      <c r="AA149" s="154" t="s">
        <v>1828</v>
      </c>
      <c r="AB149" s="152">
        <v>5.6999998092651367</v>
      </c>
      <c r="AC149" s="153">
        <v>0.3</v>
      </c>
      <c r="AD149" s="151">
        <v>73</v>
      </c>
      <c r="AF149" s="154" t="s">
        <v>1545</v>
      </c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  <c r="BV149" s="138"/>
      <c r="BW149" s="138"/>
      <c r="BX149" s="138"/>
      <c r="BY149" s="138"/>
      <c r="BZ149" s="138"/>
      <c r="CA149" s="138"/>
      <c r="CB149" s="138"/>
      <c r="CC149" s="138"/>
      <c r="CD149" s="138"/>
      <c r="CE149" s="138"/>
      <c r="CF149" s="138"/>
      <c r="CG149" s="138"/>
      <c r="CH149" s="138"/>
      <c r="CI149" s="138"/>
      <c r="CJ149" s="138"/>
      <c r="CK149" s="138"/>
      <c r="CL149" s="138"/>
      <c r="CM149" s="138"/>
      <c r="CN149" s="138"/>
      <c r="CO149" s="138"/>
      <c r="CP149" s="138"/>
      <c r="CQ149" s="138"/>
      <c r="CR149" s="138"/>
      <c r="CS149" s="138"/>
      <c r="CT149" s="138"/>
      <c r="CU149" s="138"/>
      <c r="CV149" s="138"/>
      <c r="CW149" s="138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  <c r="GC149" s="138"/>
    </row>
    <row r="150" spans="1:185" x14ac:dyDescent="0.2">
      <c r="A150" s="130">
        <f t="shared" si="2"/>
        <v>8101</v>
      </c>
      <c r="B150" s="140" t="s">
        <v>3483</v>
      </c>
      <c r="C150" s="146">
        <v>12</v>
      </c>
      <c r="D150" s="147">
        <v>18.100000381469727</v>
      </c>
      <c r="E150" s="148">
        <v>0.25</v>
      </c>
      <c r="F150" s="146">
        <v>12</v>
      </c>
      <c r="H150" s="149" t="s">
        <v>1545</v>
      </c>
      <c r="J150" s="147">
        <v>2.7999999523162842</v>
      </c>
      <c r="K150" s="148">
        <v>0.23</v>
      </c>
      <c r="L150" s="146">
        <v>12</v>
      </c>
      <c r="N150" s="149" t="s">
        <v>1545</v>
      </c>
      <c r="P150" s="147">
        <v>5.8000001907348633</v>
      </c>
      <c r="Q150" s="148">
        <v>0.26</v>
      </c>
      <c r="R150" s="146">
        <v>12</v>
      </c>
      <c r="T150" s="149" t="s">
        <v>1545</v>
      </c>
      <c r="V150" s="147">
        <v>5.0999999046325684</v>
      </c>
      <c r="W150" s="148">
        <v>0.25</v>
      </c>
      <c r="X150" s="146">
        <v>12</v>
      </c>
      <c r="Z150" s="149" t="s">
        <v>1545</v>
      </c>
      <c r="AB150" s="147">
        <v>4.5</v>
      </c>
      <c r="AC150" s="148">
        <v>0.24</v>
      </c>
      <c r="AD150" s="146">
        <v>12</v>
      </c>
      <c r="AF150" s="149" t="s">
        <v>1545</v>
      </c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  <c r="BV150" s="138"/>
      <c r="BW150" s="138"/>
      <c r="BX150" s="138"/>
      <c r="BY150" s="138"/>
      <c r="BZ150" s="138"/>
      <c r="CA150" s="138"/>
      <c r="CB150" s="138"/>
      <c r="CC150" s="138"/>
      <c r="CD150" s="138"/>
      <c r="CE150" s="138"/>
      <c r="CF150" s="138"/>
      <c r="CG150" s="138"/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138"/>
      <c r="CS150" s="138"/>
      <c r="CT150" s="138"/>
      <c r="CU150" s="138"/>
      <c r="CV150" s="138"/>
      <c r="CW150" s="138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  <c r="GC150" s="138"/>
    </row>
    <row r="151" spans="1:185" x14ac:dyDescent="0.2">
      <c r="A151" s="130">
        <f t="shared" si="2"/>
        <v>8121</v>
      </c>
      <c r="B151" s="150" t="s">
        <v>3484</v>
      </c>
      <c r="C151" s="151">
        <v>3</v>
      </c>
      <c r="D151" s="152">
        <v>23.299999237060547</v>
      </c>
      <c r="E151" s="153">
        <v>0.32</v>
      </c>
      <c r="F151" s="151">
        <v>3</v>
      </c>
      <c r="H151" s="154" t="s">
        <v>1545</v>
      </c>
      <c r="J151" s="152">
        <v>4</v>
      </c>
      <c r="K151" s="153">
        <v>0.33</v>
      </c>
      <c r="L151" s="151">
        <v>3</v>
      </c>
      <c r="N151" s="154" t="s">
        <v>1545</v>
      </c>
      <c r="P151" s="152">
        <v>5.6999998092651367</v>
      </c>
      <c r="Q151" s="153">
        <v>0.26</v>
      </c>
      <c r="R151" s="151">
        <v>3</v>
      </c>
      <c r="T151" s="154" t="s">
        <v>1545</v>
      </c>
      <c r="V151" s="152">
        <v>5.6999998092651367</v>
      </c>
      <c r="W151" s="153">
        <v>0.28000000000000003</v>
      </c>
      <c r="X151" s="151">
        <v>3</v>
      </c>
      <c r="Z151" s="154" t="s">
        <v>1545</v>
      </c>
      <c r="AB151" s="152">
        <v>8</v>
      </c>
      <c r="AC151" s="153">
        <v>0.42</v>
      </c>
      <c r="AD151" s="151">
        <v>3</v>
      </c>
      <c r="AF151" s="154" t="s">
        <v>1545</v>
      </c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  <c r="BV151" s="138"/>
      <c r="BW151" s="138"/>
      <c r="BX151" s="138"/>
      <c r="BY151" s="138"/>
      <c r="BZ151" s="138"/>
      <c r="CA151" s="138"/>
      <c r="CB151" s="138"/>
      <c r="CC151" s="138"/>
      <c r="CD151" s="138"/>
      <c r="CE151" s="138"/>
      <c r="CF151" s="138"/>
      <c r="CG151" s="138"/>
      <c r="CH151" s="138"/>
      <c r="CI151" s="138"/>
      <c r="CJ151" s="138"/>
      <c r="CK151" s="138"/>
      <c r="CL151" s="138"/>
      <c r="CM151" s="138"/>
      <c r="CN151" s="138"/>
      <c r="CO151" s="138"/>
      <c r="CP151" s="138"/>
      <c r="CQ151" s="138"/>
      <c r="CR151" s="138"/>
      <c r="CS151" s="138"/>
      <c r="CT151" s="138"/>
      <c r="CU151" s="138"/>
      <c r="CV151" s="138"/>
      <c r="CW151" s="138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</row>
    <row r="152" spans="1:185" x14ac:dyDescent="0.2">
      <c r="A152" s="130">
        <f t="shared" si="2"/>
        <v>8131</v>
      </c>
      <c r="B152" s="140" t="s">
        <v>3485</v>
      </c>
      <c r="C152" s="146">
        <v>3</v>
      </c>
      <c r="D152" s="147">
        <v>16.299999237060547</v>
      </c>
      <c r="E152" s="148">
        <v>0.22</v>
      </c>
      <c r="F152" s="146">
        <v>3</v>
      </c>
      <c r="H152" s="149" t="s">
        <v>1545</v>
      </c>
      <c r="J152" s="147">
        <v>2.2999999523162842</v>
      </c>
      <c r="K152" s="148">
        <v>0.19</v>
      </c>
      <c r="L152" s="146">
        <v>3</v>
      </c>
      <c r="N152" s="149" t="s">
        <v>1545</v>
      </c>
      <c r="P152" s="147">
        <v>4.6999998092651367</v>
      </c>
      <c r="Q152" s="148">
        <v>0.21</v>
      </c>
      <c r="R152" s="146">
        <v>3</v>
      </c>
      <c r="T152" s="149" t="s">
        <v>1545</v>
      </c>
      <c r="V152" s="147">
        <v>3.2999999523162842</v>
      </c>
      <c r="W152" s="148">
        <v>0.17</v>
      </c>
      <c r="X152" s="146">
        <v>3</v>
      </c>
      <c r="Z152" s="149" t="s">
        <v>1545</v>
      </c>
      <c r="AB152" s="147">
        <v>6</v>
      </c>
      <c r="AC152" s="148">
        <v>0.31</v>
      </c>
      <c r="AD152" s="146">
        <v>3</v>
      </c>
      <c r="AF152" s="149" t="s">
        <v>1545</v>
      </c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  <c r="BV152" s="138"/>
      <c r="BW152" s="138"/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8"/>
      <c r="CH152" s="138"/>
      <c r="CI152" s="138"/>
      <c r="CJ152" s="138"/>
      <c r="CK152" s="138"/>
      <c r="CL152" s="138"/>
      <c r="CM152" s="138"/>
      <c r="CN152" s="138"/>
      <c r="CO152" s="138"/>
      <c r="CP152" s="138"/>
      <c r="CQ152" s="138"/>
      <c r="CR152" s="138"/>
      <c r="CS152" s="138"/>
      <c r="CT152" s="138"/>
      <c r="CU152" s="138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</row>
    <row r="153" spans="1:185" x14ac:dyDescent="0.2">
      <c r="A153" s="130">
        <f t="shared" si="2"/>
        <v>8141</v>
      </c>
      <c r="B153" s="150" t="s">
        <v>3486</v>
      </c>
      <c r="C153" s="151">
        <v>4</v>
      </c>
      <c r="D153" s="152">
        <v>21.799999237060547</v>
      </c>
      <c r="E153" s="153">
        <v>0.3</v>
      </c>
      <c r="F153" s="151">
        <v>4</v>
      </c>
      <c r="H153" s="154" t="s">
        <v>1545</v>
      </c>
      <c r="J153" s="152">
        <v>3.7999999523162842</v>
      </c>
      <c r="K153" s="153">
        <v>0.31</v>
      </c>
      <c r="L153" s="151">
        <v>4</v>
      </c>
      <c r="N153" s="154" t="s">
        <v>1545</v>
      </c>
      <c r="P153" s="152">
        <v>7.3000001907348633</v>
      </c>
      <c r="Q153" s="153">
        <v>0.33</v>
      </c>
      <c r="R153" s="151">
        <v>4</v>
      </c>
      <c r="T153" s="154" t="s">
        <v>1545</v>
      </c>
      <c r="V153" s="152">
        <v>4.3000001907348633</v>
      </c>
      <c r="W153" s="153">
        <v>0.21</v>
      </c>
      <c r="X153" s="151">
        <v>4</v>
      </c>
      <c r="Z153" s="154" t="s">
        <v>1545</v>
      </c>
      <c r="AB153" s="152">
        <v>6.5</v>
      </c>
      <c r="AC153" s="153">
        <v>0.34</v>
      </c>
      <c r="AD153" s="151">
        <v>4</v>
      </c>
      <c r="AF153" s="154" t="s">
        <v>1545</v>
      </c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  <c r="BV153" s="138"/>
      <c r="BW153" s="138"/>
      <c r="BX153" s="138"/>
      <c r="BY153" s="138"/>
      <c r="BZ153" s="138"/>
      <c r="CA153" s="138"/>
      <c r="CB153" s="138"/>
      <c r="CC153" s="138"/>
      <c r="CD153" s="138"/>
      <c r="CE153" s="138"/>
      <c r="CF153" s="138"/>
      <c r="CG153" s="138"/>
      <c r="CH153" s="138"/>
      <c r="CI153" s="138"/>
      <c r="CJ153" s="138"/>
      <c r="CK153" s="138"/>
      <c r="CL153" s="138"/>
      <c r="CM153" s="138"/>
      <c r="CN153" s="138"/>
      <c r="CO153" s="138"/>
      <c r="CP153" s="138"/>
      <c r="CQ153" s="138"/>
      <c r="CR153" s="138"/>
      <c r="CS153" s="138"/>
      <c r="CT153" s="138"/>
      <c r="CU153" s="138"/>
      <c r="CV153" s="138"/>
      <c r="CW153" s="138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</row>
    <row r="154" spans="1:185" x14ac:dyDescent="0.2">
      <c r="A154" s="130">
        <f t="shared" si="2"/>
        <v>8151</v>
      </c>
      <c r="B154" s="140" t="s">
        <v>4230</v>
      </c>
      <c r="C154" s="146">
        <v>7</v>
      </c>
      <c r="D154" s="147">
        <v>15.899999618530273</v>
      </c>
      <c r="E154" s="148">
        <v>0.22</v>
      </c>
      <c r="F154" s="146">
        <v>7</v>
      </c>
      <c r="H154" s="149" t="s">
        <v>1545</v>
      </c>
      <c r="J154" s="147">
        <v>3.2999999523162842</v>
      </c>
      <c r="K154" s="148">
        <v>0.27</v>
      </c>
      <c r="L154" s="146">
        <v>7</v>
      </c>
      <c r="N154" s="149" t="s">
        <v>1545</v>
      </c>
      <c r="P154" s="147">
        <v>5</v>
      </c>
      <c r="Q154" s="148">
        <v>0.23</v>
      </c>
      <c r="R154" s="146">
        <v>7</v>
      </c>
      <c r="T154" s="149" t="s">
        <v>1545</v>
      </c>
      <c r="V154" s="147">
        <v>4.4000000953674316</v>
      </c>
      <c r="W154" s="148">
        <v>0.22</v>
      </c>
      <c r="X154" s="146">
        <v>7</v>
      </c>
      <c r="Z154" s="149" t="s">
        <v>1545</v>
      </c>
      <c r="AB154" s="147">
        <v>3.0999999046325684</v>
      </c>
      <c r="AC154" s="148">
        <v>0.17</v>
      </c>
      <c r="AD154" s="146">
        <v>7</v>
      </c>
      <c r="AF154" s="149" t="s">
        <v>1545</v>
      </c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  <c r="BV154" s="138"/>
      <c r="BW154" s="138"/>
      <c r="BX154" s="138"/>
      <c r="BY154" s="138"/>
      <c r="BZ154" s="138"/>
      <c r="CA154" s="138"/>
      <c r="CB154" s="138"/>
      <c r="CC154" s="138"/>
      <c r="CD154" s="138"/>
      <c r="CE154" s="138"/>
      <c r="CF154" s="138"/>
      <c r="CG154" s="138"/>
      <c r="CH154" s="138"/>
      <c r="CI154" s="138"/>
      <c r="CJ154" s="138"/>
      <c r="CK154" s="138"/>
      <c r="CL154" s="138"/>
      <c r="CM154" s="138"/>
      <c r="CN154" s="138"/>
      <c r="CO154" s="138"/>
      <c r="CP154" s="138"/>
      <c r="CQ154" s="138"/>
      <c r="CR154" s="138"/>
      <c r="CS154" s="138"/>
      <c r="CT154" s="138"/>
      <c r="CU154" s="138"/>
      <c r="CV154" s="138"/>
      <c r="CW154" s="138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</row>
    <row r="155" spans="1:185" x14ac:dyDescent="0.2">
      <c r="A155" s="130">
        <f t="shared" si="2"/>
        <v>8181</v>
      </c>
      <c r="B155" s="150" t="s">
        <v>4231</v>
      </c>
      <c r="C155" s="151">
        <v>14</v>
      </c>
      <c r="D155" s="152">
        <v>19</v>
      </c>
      <c r="E155" s="153">
        <v>0.26</v>
      </c>
      <c r="F155" s="151">
        <v>14</v>
      </c>
      <c r="H155" s="154" t="s">
        <v>1545</v>
      </c>
      <c r="J155" s="152">
        <v>2.5999999046325684</v>
      </c>
      <c r="K155" s="153">
        <v>0.22</v>
      </c>
      <c r="L155" s="151">
        <v>14</v>
      </c>
      <c r="N155" s="154" t="s">
        <v>1545</v>
      </c>
      <c r="P155" s="152">
        <v>5.8000001907348633</v>
      </c>
      <c r="Q155" s="153">
        <v>0.26</v>
      </c>
      <c r="R155" s="151">
        <v>14</v>
      </c>
      <c r="T155" s="154" t="s">
        <v>1545</v>
      </c>
      <c r="V155" s="152">
        <v>5</v>
      </c>
      <c r="W155" s="153">
        <v>0.25</v>
      </c>
      <c r="X155" s="151">
        <v>14</v>
      </c>
      <c r="Z155" s="154" t="s">
        <v>1545</v>
      </c>
      <c r="AB155" s="152">
        <v>5.5999999046325684</v>
      </c>
      <c r="AC155" s="153">
        <v>0.28999999999999998</v>
      </c>
      <c r="AD155" s="151">
        <v>14</v>
      </c>
      <c r="AF155" s="154" t="s">
        <v>1545</v>
      </c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  <c r="CM155" s="138"/>
      <c r="CN155" s="138"/>
      <c r="CO155" s="138"/>
      <c r="CP155" s="138"/>
      <c r="CQ155" s="138"/>
      <c r="CR155" s="138"/>
      <c r="CS155" s="138"/>
      <c r="CT155" s="138"/>
      <c r="CU155" s="138"/>
      <c r="CV155" s="138"/>
      <c r="CW155" s="138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</row>
    <row r="156" spans="1:185" x14ac:dyDescent="0.2">
      <c r="A156" s="130">
        <f t="shared" si="2"/>
        <v>9732</v>
      </c>
      <c r="B156" s="140" t="s">
        <v>4232</v>
      </c>
      <c r="C156" s="146">
        <v>14</v>
      </c>
      <c r="D156" s="147">
        <v>24.399999618530273</v>
      </c>
      <c r="E156" s="148">
        <v>0.33</v>
      </c>
      <c r="F156" s="146">
        <v>13</v>
      </c>
      <c r="G156" s="146">
        <v>1</v>
      </c>
      <c r="H156" s="149" t="s">
        <v>2099</v>
      </c>
      <c r="I156" s="149" t="s">
        <v>2100</v>
      </c>
      <c r="J156" s="147">
        <v>4</v>
      </c>
      <c r="K156" s="148">
        <v>0.33</v>
      </c>
      <c r="L156" s="146">
        <v>13</v>
      </c>
      <c r="M156" s="146">
        <v>1</v>
      </c>
      <c r="N156" s="149" t="s">
        <v>2099</v>
      </c>
      <c r="O156" s="149" t="s">
        <v>2100</v>
      </c>
      <c r="P156" s="147">
        <v>8.3999996185302734</v>
      </c>
      <c r="Q156" s="148">
        <v>0.38</v>
      </c>
      <c r="R156" s="146">
        <v>12</v>
      </c>
      <c r="S156" s="146">
        <v>2</v>
      </c>
      <c r="T156" s="149" t="s">
        <v>1546</v>
      </c>
      <c r="U156" s="149" t="s">
        <v>1547</v>
      </c>
      <c r="V156" s="147">
        <v>6.4000000953674316</v>
      </c>
      <c r="W156" s="148">
        <v>0.32</v>
      </c>
      <c r="X156" s="146">
        <v>12</v>
      </c>
      <c r="Y156" s="146">
        <v>2</v>
      </c>
      <c r="Z156" s="149" t="s">
        <v>1546</v>
      </c>
      <c r="AA156" s="149" t="s">
        <v>1547</v>
      </c>
      <c r="AB156" s="147">
        <v>5.5999999046325684</v>
      </c>
      <c r="AC156" s="148">
        <v>0.28999999999999998</v>
      </c>
      <c r="AD156" s="146">
        <v>14</v>
      </c>
      <c r="AF156" s="149" t="s">
        <v>1545</v>
      </c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/>
      <c r="BY156" s="138"/>
      <c r="BZ156" s="138"/>
      <c r="CA156" s="138"/>
      <c r="CB156" s="138"/>
      <c r="CC156" s="138"/>
      <c r="CD156" s="138"/>
      <c r="CE156" s="138"/>
      <c r="CF156" s="138"/>
      <c r="CG156" s="138"/>
      <c r="CH156" s="138"/>
      <c r="CI156" s="138"/>
      <c r="CJ156" s="138"/>
      <c r="CK156" s="138"/>
      <c r="CL156" s="138"/>
      <c r="CM156" s="138"/>
      <c r="CN156" s="138"/>
      <c r="CO156" s="138"/>
      <c r="CP156" s="138"/>
      <c r="CQ156" s="138"/>
      <c r="CR156" s="138"/>
      <c r="CS156" s="138"/>
      <c r="CT156" s="138"/>
      <c r="CU156" s="138"/>
      <c r="CV156" s="138"/>
      <c r="CW156" s="138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</row>
    <row r="157" spans="1:185" s="138" customFormat="1" x14ac:dyDescent="0.2">
      <c r="A157" s="130">
        <f t="shared" si="2"/>
        <v>9999</v>
      </c>
      <c r="B157" s="173" t="s">
        <v>2948</v>
      </c>
      <c r="C157" s="146">
        <v>24106</v>
      </c>
      <c r="D157" s="147">
        <v>29.299999237060547</v>
      </c>
      <c r="E157" s="148">
        <v>0.4</v>
      </c>
      <c r="F157" s="146">
        <v>22910</v>
      </c>
      <c r="G157" s="146">
        <v>1196</v>
      </c>
      <c r="H157" s="149" t="s">
        <v>4564</v>
      </c>
      <c r="I157" s="149" t="s">
        <v>4565</v>
      </c>
      <c r="J157" s="147">
        <v>4.6999998092651367</v>
      </c>
      <c r="K157" s="148">
        <v>0.39</v>
      </c>
      <c r="L157" s="146">
        <v>22326</v>
      </c>
      <c r="M157" s="146">
        <v>1780</v>
      </c>
      <c r="N157" s="149" t="s">
        <v>3565</v>
      </c>
      <c r="O157" s="149" t="s">
        <v>3566</v>
      </c>
      <c r="P157" s="147">
        <v>9.1000003814697266</v>
      </c>
      <c r="Q157" s="148">
        <v>0.41</v>
      </c>
      <c r="R157" s="146">
        <v>22173</v>
      </c>
      <c r="S157" s="146">
        <v>1933</v>
      </c>
      <c r="T157" s="149" t="s">
        <v>4566</v>
      </c>
      <c r="U157" s="149" t="s">
        <v>4567</v>
      </c>
      <c r="V157" s="147">
        <v>8.1000003814697266</v>
      </c>
      <c r="W157" s="148">
        <v>0.4</v>
      </c>
      <c r="X157" s="146">
        <v>21666</v>
      </c>
      <c r="Y157" s="146">
        <v>2440</v>
      </c>
      <c r="Z157" s="149" t="s">
        <v>4568</v>
      </c>
      <c r="AA157" s="149" t="s">
        <v>4569</v>
      </c>
      <c r="AB157" s="147">
        <v>7.5</v>
      </c>
      <c r="AC157" s="148">
        <v>0.39</v>
      </c>
      <c r="AD157" s="146">
        <v>23081</v>
      </c>
      <c r="AE157" s="146">
        <v>1025</v>
      </c>
      <c r="AF157" s="149" t="s">
        <v>4570</v>
      </c>
      <c r="AG157" s="149" t="s">
        <v>4571</v>
      </c>
    </row>
    <row r="158" spans="1:185" x14ac:dyDescent="0.2">
      <c r="A158" s="130" t="str">
        <f t="shared" si="2"/>
        <v/>
      </c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  <c r="BV158" s="138"/>
      <c r="BW158" s="138"/>
      <c r="BX158" s="138"/>
      <c r="BY158" s="138"/>
      <c r="BZ158" s="138"/>
      <c r="CA158" s="138"/>
      <c r="CB158" s="138"/>
      <c r="CC158" s="138"/>
      <c r="CD158" s="138"/>
      <c r="CE158" s="138"/>
      <c r="CF158" s="138"/>
      <c r="CG158" s="138"/>
      <c r="CH158" s="138"/>
      <c r="CI158" s="138"/>
      <c r="CJ158" s="138"/>
      <c r="CK158" s="138"/>
      <c r="CL158" s="138"/>
      <c r="CM158" s="138"/>
      <c r="CN158" s="138"/>
      <c r="CO158" s="138"/>
      <c r="CP158" s="138"/>
      <c r="CQ158" s="138"/>
      <c r="CR158" s="138"/>
      <c r="CS158" s="138"/>
      <c r="CT158" s="138"/>
      <c r="CU158" s="138"/>
      <c r="CV158" s="138"/>
      <c r="CW158" s="138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</row>
    <row r="159" spans="1:185" x14ac:dyDescent="0.2">
      <c r="A159" s="130" t="str">
        <f t="shared" si="2"/>
        <v/>
      </c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  <c r="BV159" s="138"/>
      <c r="BW159" s="138"/>
      <c r="BX159" s="138"/>
      <c r="BY159" s="138"/>
      <c r="BZ159" s="138"/>
      <c r="CA159" s="138"/>
      <c r="CB159" s="138"/>
      <c r="CC159" s="138"/>
      <c r="CD159" s="138"/>
      <c r="CE159" s="138"/>
      <c r="CF159" s="138"/>
      <c r="CG159" s="138"/>
      <c r="CH159" s="138"/>
      <c r="CI159" s="138"/>
      <c r="CJ159" s="138"/>
      <c r="CK159" s="138"/>
      <c r="CL159" s="138"/>
      <c r="CM159" s="138"/>
      <c r="CN159" s="138"/>
      <c r="CO159" s="138"/>
      <c r="CP159" s="138"/>
      <c r="CQ159" s="138"/>
      <c r="CR159" s="138"/>
      <c r="CS159" s="138"/>
      <c r="CT159" s="138"/>
      <c r="CU159" s="138"/>
      <c r="CV159" s="138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</row>
    <row r="160" spans="1:185" x14ac:dyDescent="0.2">
      <c r="A160" s="130" t="str">
        <f t="shared" si="2"/>
        <v/>
      </c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  <c r="BV160" s="138"/>
      <c r="BW160" s="138"/>
      <c r="BX160" s="138"/>
      <c r="BY160" s="138"/>
      <c r="BZ160" s="138"/>
      <c r="CA160" s="138"/>
      <c r="CB160" s="138"/>
      <c r="CC160" s="138"/>
      <c r="CD160" s="138"/>
      <c r="CE160" s="138"/>
      <c r="CF160" s="138"/>
      <c r="CG160" s="138"/>
      <c r="CH160" s="138"/>
      <c r="CI160" s="138"/>
      <c r="CJ160" s="138"/>
      <c r="CK160" s="138"/>
      <c r="CL160" s="138"/>
      <c r="CM160" s="138"/>
      <c r="CN160" s="138"/>
      <c r="CO160" s="138"/>
      <c r="CP160" s="138"/>
      <c r="CQ160" s="138"/>
      <c r="CR160" s="138"/>
      <c r="CS160" s="138"/>
      <c r="CT160" s="138"/>
      <c r="CU160" s="138"/>
      <c r="CV160" s="138"/>
      <c r="CW160" s="138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</row>
    <row r="161" spans="1:184" x14ac:dyDescent="0.2">
      <c r="A161" s="130" t="str">
        <f t="shared" si="2"/>
        <v/>
      </c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  <c r="BV161" s="138"/>
      <c r="BW161" s="138"/>
      <c r="BX161" s="138"/>
      <c r="BY161" s="138"/>
      <c r="BZ161" s="138"/>
      <c r="CA161" s="138"/>
      <c r="CB161" s="138"/>
      <c r="CC161" s="138"/>
      <c r="CD161" s="138"/>
      <c r="CE161" s="138"/>
      <c r="CF161" s="138"/>
      <c r="CG161" s="138"/>
      <c r="CH161" s="138"/>
      <c r="CI161" s="138"/>
      <c r="CJ161" s="138"/>
      <c r="CK161" s="138"/>
      <c r="CL161" s="138"/>
      <c r="CM161" s="138"/>
      <c r="CN161" s="138"/>
      <c r="CO161" s="138"/>
      <c r="CP161" s="138"/>
      <c r="CQ161" s="138"/>
      <c r="CR161" s="138"/>
      <c r="CS161" s="138"/>
      <c r="CT161" s="138"/>
      <c r="CU161" s="138"/>
      <c r="CV161" s="138"/>
      <c r="CW161" s="138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</row>
    <row r="162" spans="1:184" x14ac:dyDescent="0.2">
      <c r="A162" s="130" t="str">
        <f t="shared" si="2"/>
        <v/>
      </c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  <c r="BV162" s="138"/>
      <c r="BW162" s="138"/>
      <c r="BX162" s="138"/>
      <c r="BY162" s="138"/>
      <c r="BZ162" s="138"/>
      <c r="CA162" s="138"/>
      <c r="CB162" s="138"/>
      <c r="CC162" s="138"/>
      <c r="CD162" s="138"/>
      <c r="CE162" s="138"/>
      <c r="CF162" s="138"/>
      <c r="CG162" s="138"/>
      <c r="CH162" s="138"/>
      <c r="CI162" s="138"/>
      <c r="CJ162" s="138"/>
      <c r="CK162" s="138"/>
      <c r="CL162" s="138"/>
      <c r="CM162" s="138"/>
      <c r="CN162" s="138"/>
      <c r="CO162" s="138"/>
      <c r="CP162" s="138"/>
      <c r="CQ162" s="138"/>
      <c r="CR162" s="138"/>
      <c r="CS162" s="138"/>
      <c r="CT162" s="138"/>
      <c r="CU162" s="138"/>
      <c r="CV162" s="138"/>
      <c r="CW162" s="138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</row>
    <row r="163" spans="1:184" x14ac:dyDescent="0.2">
      <c r="A163" s="130" t="str">
        <f t="shared" si="2"/>
        <v/>
      </c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  <c r="BV163" s="138"/>
      <c r="BW163" s="138"/>
      <c r="BX163" s="138"/>
      <c r="BY163" s="138"/>
      <c r="BZ163" s="138"/>
      <c r="CA163" s="138"/>
      <c r="CB163" s="138"/>
      <c r="CC163" s="138"/>
      <c r="CD163" s="138"/>
      <c r="CE163" s="138"/>
      <c r="CF163" s="138"/>
      <c r="CG163" s="138"/>
      <c r="CH163" s="138"/>
      <c r="CI163" s="138"/>
      <c r="CJ163" s="138"/>
      <c r="CK163" s="138"/>
      <c r="CL163" s="138"/>
      <c r="CM163" s="138"/>
      <c r="CN163" s="138"/>
      <c r="CO163" s="138"/>
      <c r="CP163" s="138"/>
      <c r="CQ163" s="138"/>
      <c r="CR163" s="138"/>
      <c r="CS163" s="138"/>
      <c r="CT163" s="138"/>
      <c r="CU163" s="138"/>
      <c r="CV163" s="138"/>
      <c r="CW163" s="138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</row>
    <row r="164" spans="1:184" x14ac:dyDescent="0.2">
      <c r="A164" s="130" t="str">
        <f t="shared" si="2"/>
        <v/>
      </c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  <c r="BV164" s="138"/>
      <c r="BW164" s="138"/>
      <c r="BX164" s="138"/>
      <c r="BY164" s="138"/>
      <c r="BZ164" s="138"/>
      <c r="CA164" s="138"/>
      <c r="CB164" s="138"/>
      <c r="CC164" s="138"/>
      <c r="CD164" s="138"/>
      <c r="CE164" s="138"/>
      <c r="CF164" s="138"/>
      <c r="CG164" s="138"/>
      <c r="CH164" s="138"/>
      <c r="CI164" s="138"/>
      <c r="CJ164" s="138"/>
      <c r="CK164" s="138"/>
      <c r="CL164" s="138"/>
      <c r="CM164" s="138"/>
      <c r="CN164" s="138"/>
      <c r="CO164" s="138"/>
      <c r="CP164" s="138"/>
      <c r="CQ164" s="138"/>
      <c r="CR164" s="138"/>
      <c r="CS164" s="138"/>
      <c r="CT164" s="138"/>
      <c r="CU164" s="138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</row>
    <row r="165" spans="1:184" x14ac:dyDescent="0.2">
      <c r="A165" s="130" t="str">
        <f t="shared" si="2"/>
        <v/>
      </c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A165" s="138"/>
      <c r="CB165" s="138"/>
      <c r="CC165" s="138"/>
      <c r="CD165" s="138"/>
      <c r="CE165" s="138"/>
      <c r="CF165" s="138"/>
      <c r="CG165" s="138"/>
      <c r="CH165" s="138"/>
      <c r="CI165" s="138"/>
      <c r="CJ165" s="138"/>
      <c r="CK165" s="138"/>
      <c r="CL165" s="138"/>
      <c r="CM165" s="138"/>
      <c r="CN165" s="138"/>
      <c r="CO165" s="138"/>
      <c r="CP165" s="138"/>
      <c r="CQ165" s="138"/>
      <c r="CR165" s="138"/>
      <c r="CS165" s="138"/>
      <c r="CT165" s="138"/>
      <c r="CU165" s="138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</row>
    <row r="166" spans="1:184" x14ac:dyDescent="0.2">
      <c r="A166" s="130" t="str">
        <f t="shared" si="2"/>
        <v/>
      </c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A166" s="138"/>
      <c r="CB166" s="138"/>
      <c r="CC166" s="138"/>
      <c r="CD166" s="138"/>
      <c r="CE166" s="138"/>
      <c r="CF166" s="138"/>
      <c r="CG166" s="138"/>
      <c r="CH166" s="138"/>
      <c r="CI166" s="138"/>
      <c r="CJ166" s="138"/>
      <c r="CK166" s="138"/>
      <c r="CL166" s="138"/>
      <c r="CM166" s="138"/>
      <c r="CN166" s="138"/>
      <c r="CO166" s="138"/>
      <c r="CP166" s="138"/>
      <c r="CQ166" s="138"/>
      <c r="CR166" s="138"/>
      <c r="CS166" s="138"/>
      <c r="CT166" s="138"/>
      <c r="CU166" s="138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</row>
    <row r="167" spans="1:184" x14ac:dyDescent="0.2">
      <c r="A167" s="130" t="str">
        <f t="shared" si="2"/>
        <v/>
      </c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A167" s="138"/>
      <c r="CB167" s="138"/>
      <c r="CC167" s="138"/>
      <c r="CD167" s="138"/>
      <c r="CE167" s="138"/>
      <c r="CF167" s="138"/>
      <c r="CG167" s="138"/>
      <c r="CH167" s="138"/>
      <c r="CI167" s="138"/>
      <c r="CJ167" s="138"/>
      <c r="CK167" s="138"/>
      <c r="CL167" s="138"/>
      <c r="CM167" s="138"/>
      <c r="CN167" s="138"/>
      <c r="CO167" s="138"/>
      <c r="CP167" s="138"/>
      <c r="CQ167" s="138"/>
      <c r="CR167" s="138"/>
      <c r="CS167" s="138"/>
      <c r="CT167" s="138"/>
      <c r="CU167" s="138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</row>
    <row r="168" spans="1:184" x14ac:dyDescent="0.2">
      <c r="A168" s="130" t="str">
        <f t="shared" si="2"/>
        <v/>
      </c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  <c r="BV168" s="138"/>
      <c r="BW168" s="138"/>
      <c r="BX168" s="138"/>
      <c r="BY168" s="138"/>
      <c r="BZ168" s="138"/>
      <c r="CA168" s="138"/>
      <c r="CB168" s="138"/>
      <c r="CC168" s="138"/>
      <c r="CD168" s="138"/>
      <c r="CE168" s="138"/>
      <c r="CF168" s="138"/>
      <c r="CG168" s="138"/>
      <c r="CH168" s="138"/>
      <c r="CI168" s="138"/>
      <c r="CJ168" s="138"/>
      <c r="CK168" s="138"/>
      <c r="CL168" s="138"/>
      <c r="CM168" s="138"/>
      <c r="CN168" s="138"/>
      <c r="CO168" s="138"/>
      <c r="CP168" s="138"/>
      <c r="CQ168" s="138"/>
      <c r="CR168" s="138"/>
      <c r="CS168" s="138"/>
      <c r="CT168" s="138"/>
      <c r="CU168" s="138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</row>
    <row r="169" spans="1:184" x14ac:dyDescent="0.2">
      <c r="A169" s="130" t="str">
        <f t="shared" si="2"/>
        <v/>
      </c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  <c r="BV169" s="138"/>
      <c r="BW169" s="138"/>
      <c r="BX169" s="138"/>
      <c r="BY169" s="138"/>
      <c r="BZ169" s="138"/>
      <c r="CA169" s="138"/>
      <c r="CB169" s="138"/>
      <c r="CC169" s="138"/>
      <c r="CD169" s="138"/>
      <c r="CE169" s="138"/>
      <c r="CF169" s="138"/>
      <c r="CG169" s="138"/>
      <c r="CH169" s="138"/>
      <c r="CI169" s="138"/>
      <c r="CJ169" s="138"/>
      <c r="CK169" s="138"/>
      <c r="CL169" s="138"/>
      <c r="CM169" s="138"/>
      <c r="CN169" s="138"/>
      <c r="CO169" s="138"/>
      <c r="CP169" s="138"/>
      <c r="CQ169" s="138"/>
      <c r="CR169" s="138"/>
      <c r="CS169" s="138"/>
      <c r="CT169" s="138"/>
      <c r="CU169" s="138"/>
      <c r="CV169" s="138"/>
      <c r="CW169" s="138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</row>
    <row r="170" spans="1:184" x14ac:dyDescent="0.2">
      <c r="A170" s="130" t="str">
        <f t="shared" si="2"/>
        <v/>
      </c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  <c r="BV170" s="138"/>
      <c r="BW170" s="138"/>
      <c r="BX170" s="138"/>
      <c r="BY170" s="138"/>
      <c r="BZ170" s="138"/>
      <c r="CA170" s="138"/>
      <c r="CB170" s="138"/>
      <c r="CC170" s="138"/>
      <c r="CD170" s="138"/>
      <c r="CE170" s="138"/>
      <c r="CF170" s="138"/>
      <c r="CG170" s="138"/>
      <c r="CH170" s="138"/>
      <c r="CI170" s="138"/>
      <c r="CJ170" s="138"/>
      <c r="CK170" s="138"/>
      <c r="CL170" s="138"/>
      <c r="CM170" s="138"/>
      <c r="CN170" s="138"/>
      <c r="CO170" s="138"/>
      <c r="CP170" s="138"/>
      <c r="CQ170" s="138"/>
      <c r="CR170" s="138"/>
      <c r="CS170" s="138"/>
      <c r="CT170" s="138"/>
      <c r="CU170" s="138"/>
      <c r="CV170" s="138"/>
      <c r="CW170" s="138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</row>
    <row r="171" spans="1:184" x14ac:dyDescent="0.2">
      <c r="A171" s="130" t="str">
        <f t="shared" si="2"/>
        <v/>
      </c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  <c r="CD171" s="138"/>
      <c r="CE171" s="138"/>
      <c r="CF171" s="138"/>
      <c r="CG171" s="138"/>
      <c r="CH171" s="138"/>
      <c r="CI171" s="138"/>
      <c r="CJ171" s="138"/>
      <c r="CK171" s="138"/>
      <c r="CL171" s="138"/>
      <c r="CM171" s="138"/>
      <c r="CN171" s="138"/>
      <c r="CO171" s="138"/>
      <c r="CP171" s="138"/>
      <c r="CQ171" s="138"/>
      <c r="CR171" s="138"/>
      <c r="CS171" s="138"/>
      <c r="CT171" s="138"/>
      <c r="CU171" s="138"/>
      <c r="CV171" s="138"/>
      <c r="CW171" s="138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</row>
    <row r="172" spans="1:184" x14ac:dyDescent="0.2">
      <c r="A172" s="130" t="str">
        <f t="shared" si="2"/>
        <v/>
      </c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  <c r="BV172" s="138"/>
      <c r="BW172" s="138"/>
      <c r="BX172" s="138"/>
      <c r="BY172" s="138"/>
      <c r="BZ172" s="138"/>
      <c r="CA172" s="138"/>
      <c r="CB172" s="138"/>
      <c r="CC172" s="138"/>
      <c r="CD172" s="138"/>
      <c r="CE172" s="138"/>
      <c r="CF172" s="138"/>
      <c r="CG172" s="138"/>
      <c r="CH172" s="138"/>
      <c r="CI172" s="138"/>
      <c r="CJ172" s="138"/>
      <c r="CK172" s="138"/>
      <c r="CL172" s="138"/>
      <c r="CM172" s="138"/>
      <c r="CN172" s="138"/>
      <c r="CO172" s="138"/>
      <c r="CP172" s="138"/>
      <c r="CQ172" s="138"/>
      <c r="CR172" s="138"/>
      <c r="CS172" s="138"/>
      <c r="CT172" s="138"/>
      <c r="CU172" s="138"/>
      <c r="CV172" s="138"/>
      <c r="CW172" s="138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</row>
    <row r="173" spans="1:184" x14ac:dyDescent="0.2">
      <c r="A173" s="130" t="str">
        <f t="shared" si="2"/>
        <v/>
      </c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8"/>
      <c r="CL173" s="138"/>
      <c r="CM173" s="138"/>
      <c r="CN173" s="138"/>
      <c r="CO173" s="138"/>
      <c r="CP173" s="138"/>
      <c r="CQ173" s="138"/>
      <c r="CR173" s="138"/>
      <c r="CS173" s="138"/>
      <c r="CT173" s="138"/>
      <c r="CU173" s="138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</row>
    <row r="174" spans="1:184" x14ac:dyDescent="0.2">
      <c r="A174" s="130" t="str">
        <f t="shared" si="2"/>
        <v/>
      </c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8"/>
      <c r="CL174" s="138"/>
      <c r="CM174" s="138"/>
      <c r="CN174" s="138"/>
      <c r="CO174" s="138"/>
      <c r="CP174" s="138"/>
      <c r="CQ174" s="138"/>
      <c r="CR174" s="138"/>
      <c r="CS174" s="138"/>
      <c r="CT174" s="138"/>
      <c r="CU174" s="138"/>
      <c r="CV174" s="138"/>
      <c r="CW174" s="138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</row>
    <row r="175" spans="1:184" x14ac:dyDescent="0.2">
      <c r="A175" s="130" t="str">
        <f t="shared" si="2"/>
        <v/>
      </c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</row>
    <row r="176" spans="1:184" x14ac:dyDescent="0.2">
      <c r="A176" s="130" t="str">
        <f t="shared" si="2"/>
        <v/>
      </c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  <c r="BV176" s="138"/>
      <c r="BW176" s="138"/>
      <c r="BX176" s="138"/>
      <c r="BY176" s="138"/>
      <c r="BZ176" s="138"/>
      <c r="CA176" s="138"/>
      <c r="CB176" s="138"/>
      <c r="CC176" s="138"/>
      <c r="CD176" s="138"/>
      <c r="CE176" s="138"/>
      <c r="CF176" s="138"/>
      <c r="CG176" s="138"/>
      <c r="CH176" s="138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138"/>
      <c r="CS176" s="138"/>
      <c r="CT176" s="138"/>
      <c r="CU176" s="138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</row>
    <row r="177" spans="1:184" x14ac:dyDescent="0.2">
      <c r="A177" s="130" t="str">
        <f t="shared" si="2"/>
        <v/>
      </c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</row>
    <row r="178" spans="1:184" x14ac:dyDescent="0.2">
      <c r="A178" s="130" t="str">
        <f t="shared" si="2"/>
        <v/>
      </c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  <c r="BV178" s="138"/>
      <c r="BW178" s="138"/>
      <c r="BX178" s="138"/>
      <c r="BY178" s="138"/>
      <c r="BZ178" s="138"/>
      <c r="CA178" s="138"/>
      <c r="CB178" s="138"/>
      <c r="CC178" s="138"/>
      <c r="CD178" s="138"/>
      <c r="CE178" s="138"/>
      <c r="CF178" s="138"/>
      <c r="CG178" s="138"/>
      <c r="CH178" s="138"/>
      <c r="CI178" s="138"/>
      <c r="CJ178" s="138"/>
      <c r="CK178" s="138"/>
      <c r="CL178" s="138"/>
      <c r="CM178" s="138"/>
      <c r="CN178" s="138"/>
      <c r="CO178" s="138"/>
      <c r="CP178" s="138"/>
      <c r="CQ178" s="138"/>
      <c r="CR178" s="138"/>
      <c r="CS178" s="138"/>
      <c r="CT178" s="138"/>
      <c r="CU178" s="138"/>
      <c r="CV178" s="138"/>
      <c r="CW178" s="138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</row>
    <row r="179" spans="1:184" x14ac:dyDescent="0.2">
      <c r="A179" s="130" t="str">
        <f t="shared" si="2"/>
        <v/>
      </c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  <c r="BV179" s="138"/>
      <c r="BW179" s="138"/>
      <c r="BX179" s="138"/>
      <c r="BY179" s="138"/>
      <c r="BZ179" s="138"/>
      <c r="CA179" s="138"/>
      <c r="CB179" s="138"/>
      <c r="CC179" s="138"/>
      <c r="CD179" s="138"/>
      <c r="CE179" s="138"/>
      <c r="CF179" s="138"/>
      <c r="CG179" s="138"/>
      <c r="CH179" s="138"/>
      <c r="CI179" s="138"/>
      <c r="CJ179" s="138"/>
      <c r="CK179" s="138"/>
      <c r="CL179" s="138"/>
      <c r="CM179" s="138"/>
      <c r="CN179" s="138"/>
      <c r="CO179" s="138"/>
      <c r="CP179" s="138"/>
      <c r="CQ179" s="138"/>
      <c r="CR179" s="138"/>
      <c r="CS179" s="138"/>
      <c r="CT179" s="138"/>
      <c r="CU179" s="138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</row>
    <row r="180" spans="1:184" x14ac:dyDescent="0.2">
      <c r="A180" s="130" t="str">
        <f t="shared" si="2"/>
        <v/>
      </c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  <c r="BV180" s="138"/>
      <c r="BW180" s="138"/>
      <c r="BX180" s="138"/>
      <c r="BY180" s="138"/>
      <c r="BZ180" s="138"/>
      <c r="CA180" s="138"/>
      <c r="CB180" s="138"/>
      <c r="CC180" s="138"/>
      <c r="CD180" s="138"/>
      <c r="CE180" s="138"/>
      <c r="CF180" s="138"/>
      <c r="CG180" s="138"/>
      <c r="CH180" s="138"/>
      <c r="CI180" s="138"/>
      <c r="CJ180" s="138"/>
      <c r="CK180" s="138"/>
      <c r="CL180" s="138"/>
      <c r="CM180" s="138"/>
      <c r="CN180" s="138"/>
      <c r="CO180" s="138"/>
      <c r="CP180" s="138"/>
      <c r="CQ180" s="138"/>
      <c r="CR180" s="138"/>
      <c r="CS180" s="138"/>
      <c r="CT180" s="138"/>
      <c r="CU180" s="138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</row>
    <row r="181" spans="1:184" x14ac:dyDescent="0.2">
      <c r="A181" s="130" t="str">
        <f t="shared" si="2"/>
        <v/>
      </c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138"/>
      <c r="CP181" s="138"/>
      <c r="CQ181" s="138"/>
      <c r="CR181" s="138"/>
      <c r="CS181" s="138"/>
      <c r="CT181" s="138"/>
      <c r="CU181" s="138"/>
      <c r="CV181" s="138"/>
      <c r="CW181" s="138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</row>
    <row r="182" spans="1:184" x14ac:dyDescent="0.2">
      <c r="A182" s="130" t="str">
        <f t="shared" si="2"/>
        <v/>
      </c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138"/>
      <c r="BX182" s="138"/>
      <c r="BY182" s="138"/>
      <c r="BZ182" s="138"/>
      <c r="CA182" s="138"/>
      <c r="CB182" s="138"/>
      <c r="CC182" s="138"/>
      <c r="CD182" s="138"/>
      <c r="CE182" s="138"/>
      <c r="CF182" s="138"/>
      <c r="CG182" s="138"/>
      <c r="CH182" s="138"/>
      <c r="CI182" s="138"/>
      <c r="CJ182" s="138"/>
      <c r="CK182" s="138"/>
      <c r="CL182" s="138"/>
      <c r="CM182" s="138"/>
      <c r="CN182" s="138"/>
      <c r="CO182" s="138"/>
      <c r="CP182" s="138"/>
      <c r="CQ182" s="138"/>
      <c r="CR182" s="138"/>
      <c r="CS182" s="138"/>
      <c r="CT182" s="138"/>
      <c r="CU182" s="138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</row>
    <row r="183" spans="1:184" x14ac:dyDescent="0.2">
      <c r="A183" s="130" t="str">
        <f t="shared" si="2"/>
        <v/>
      </c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138"/>
      <c r="CP183" s="138"/>
      <c r="CQ183" s="138"/>
      <c r="CR183" s="138"/>
      <c r="CS183" s="138"/>
      <c r="CT183" s="138"/>
      <c r="CU183" s="138"/>
      <c r="CV183" s="138"/>
      <c r="CW183" s="138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</row>
    <row r="184" spans="1:184" x14ac:dyDescent="0.2">
      <c r="A184" s="130" t="str">
        <f t="shared" si="2"/>
        <v/>
      </c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138"/>
      <c r="CP184" s="138"/>
      <c r="CQ184" s="138"/>
      <c r="CR184" s="138"/>
      <c r="CS184" s="138"/>
      <c r="CT184" s="138"/>
      <c r="CU184" s="138"/>
      <c r="CV184" s="138"/>
      <c r="CW184" s="138"/>
      <c r="CX184" s="138"/>
      <c r="CY184" s="138"/>
      <c r="CZ184" s="138"/>
      <c r="DA184" s="138"/>
      <c r="DB184" s="138"/>
      <c r="DC184" s="138"/>
      <c r="DD184" s="138"/>
      <c r="DE184" s="138"/>
      <c r="DF184" s="138"/>
      <c r="DG184" s="138"/>
      <c r="DH184" s="138"/>
      <c r="DI184" s="138"/>
      <c r="DJ184" s="138"/>
      <c r="DK184" s="138"/>
      <c r="DL184" s="138"/>
      <c r="DM184" s="138"/>
      <c r="DN184" s="138"/>
      <c r="DO184" s="138"/>
      <c r="DP184" s="138"/>
      <c r="DQ184" s="138"/>
      <c r="DR184" s="138"/>
      <c r="DS184" s="138"/>
      <c r="DT184" s="138"/>
      <c r="DU184" s="138"/>
      <c r="DV184" s="138"/>
      <c r="DW184" s="138"/>
      <c r="DX184" s="138"/>
      <c r="DY184" s="138"/>
      <c r="DZ184" s="138"/>
      <c r="EA184" s="138"/>
      <c r="EB184" s="138"/>
      <c r="EC184" s="138"/>
      <c r="ED184" s="138"/>
      <c r="EE184" s="138"/>
      <c r="EF184" s="138"/>
      <c r="EG184" s="138"/>
      <c r="EH184" s="138"/>
      <c r="EI184" s="138"/>
      <c r="EJ184" s="138"/>
      <c r="EK184" s="138"/>
      <c r="EL184" s="138"/>
      <c r="EM184" s="138"/>
      <c r="EN184" s="138"/>
      <c r="EO184" s="138"/>
      <c r="EP184" s="138"/>
      <c r="EQ184" s="138"/>
      <c r="ER184" s="138"/>
      <c r="ES184" s="138"/>
      <c r="ET184" s="138"/>
      <c r="EU184" s="138"/>
      <c r="EV184" s="138"/>
      <c r="EW184" s="138"/>
      <c r="EX184" s="138"/>
      <c r="EY184" s="138"/>
      <c r="EZ184" s="138"/>
      <c r="FA184" s="138"/>
      <c r="FB184" s="138"/>
      <c r="FC184" s="138"/>
      <c r="FD184" s="138"/>
      <c r="FE184" s="138"/>
      <c r="FF184" s="138"/>
      <c r="FG184" s="138"/>
      <c r="FH184" s="138"/>
      <c r="FI184" s="138"/>
      <c r="FJ184" s="138"/>
      <c r="FK184" s="138"/>
      <c r="FL184" s="138"/>
      <c r="FM184" s="138"/>
      <c r="FN184" s="138"/>
      <c r="FO184" s="138"/>
      <c r="FP184" s="138"/>
      <c r="FQ184" s="138"/>
      <c r="FR184" s="138"/>
      <c r="FS184" s="138"/>
      <c r="FT184" s="138"/>
      <c r="FU184" s="138"/>
      <c r="FV184" s="138"/>
      <c r="FW184" s="138"/>
      <c r="FX184" s="138"/>
      <c r="FY184" s="138"/>
      <c r="FZ184" s="138"/>
      <c r="GA184" s="138"/>
      <c r="GB184" s="138"/>
    </row>
    <row r="185" spans="1:184" x14ac:dyDescent="0.2">
      <c r="A185" s="130" t="str">
        <f t="shared" si="2"/>
        <v/>
      </c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  <c r="BV185" s="138"/>
      <c r="BW185" s="138"/>
      <c r="BX185" s="138"/>
      <c r="BY185" s="138"/>
      <c r="BZ185" s="138"/>
      <c r="CA185" s="138"/>
      <c r="CB185" s="138"/>
      <c r="CC185" s="138"/>
      <c r="CD185" s="138"/>
      <c r="CE185" s="138"/>
      <c r="CF185" s="138"/>
      <c r="CG185" s="138"/>
      <c r="CH185" s="138"/>
      <c r="CI185" s="138"/>
      <c r="CJ185" s="138"/>
      <c r="CK185" s="138"/>
      <c r="CL185" s="138"/>
      <c r="CM185" s="138"/>
      <c r="CN185" s="138"/>
      <c r="CO185" s="138"/>
      <c r="CP185" s="138"/>
      <c r="CQ185" s="138"/>
      <c r="CR185" s="138"/>
      <c r="CS185" s="138"/>
      <c r="CT185" s="138"/>
      <c r="CU185" s="138"/>
      <c r="CV185" s="138"/>
      <c r="CW185" s="138"/>
      <c r="CX185" s="138"/>
      <c r="CY185" s="138"/>
      <c r="CZ185" s="138"/>
      <c r="DA185" s="138"/>
      <c r="DB185" s="138"/>
      <c r="DC185" s="138"/>
      <c r="DD185" s="138"/>
      <c r="DE185" s="138"/>
      <c r="DF185" s="138"/>
      <c r="DG185" s="138"/>
      <c r="DH185" s="138"/>
      <c r="DI185" s="138"/>
      <c r="DJ185" s="138"/>
      <c r="DK185" s="138"/>
      <c r="DL185" s="138"/>
      <c r="DM185" s="138"/>
      <c r="DN185" s="138"/>
      <c r="DO185" s="138"/>
      <c r="DP185" s="138"/>
      <c r="DQ185" s="138"/>
      <c r="DR185" s="138"/>
      <c r="DS185" s="138"/>
      <c r="DT185" s="138"/>
      <c r="DU185" s="138"/>
      <c r="DV185" s="138"/>
      <c r="DW185" s="138"/>
      <c r="DX185" s="138"/>
      <c r="DY185" s="138"/>
      <c r="DZ185" s="138"/>
      <c r="EA185" s="138"/>
      <c r="EB185" s="138"/>
      <c r="EC185" s="138"/>
      <c r="ED185" s="138"/>
      <c r="EE185" s="138"/>
      <c r="EF185" s="138"/>
      <c r="EG185" s="138"/>
      <c r="EH185" s="138"/>
      <c r="EI185" s="138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38"/>
      <c r="FP185" s="138"/>
      <c r="FQ185" s="138"/>
      <c r="FR185" s="138"/>
      <c r="FS185" s="138"/>
      <c r="FT185" s="138"/>
      <c r="FU185" s="138"/>
      <c r="FV185" s="138"/>
      <c r="FW185" s="138"/>
      <c r="FX185" s="138"/>
      <c r="FY185" s="138"/>
      <c r="FZ185" s="138"/>
      <c r="GA185" s="138"/>
      <c r="GB185" s="138"/>
    </row>
    <row r="186" spans="1:184" x14ac:dyDescent="0.2">
      <c r="A186" s="130" t="str">
        <f t="shared" si="2"/>
        <v/>
      </c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  <c r="CD186" s="138"/>
      <c r="CE186" s="138"/>
      <c r="CF186" s="138"/>
      <c r="CG186" s="138"/>
      <c r="CH186" s="138"/>
      <c r="CI186" s="138"/>
      <c r="CJ186" s="138"/>
      <c r="CK186" s="138"/>
      <c r="CL186" s="138"/>
      <c r="CM186" s="138"/>
      <c r="CN186" s="138"/>
      <c r="CO186" s="138"/>
      <c r="CP186" s="138"/>
      <c r="CQ186" s="138"/>
      <c r="CR186" s="138"/>
      <c r="CS186" s="138"/>
      <c r="CT186" s="138"/>
      <c r="CU186" s="138"/>
      <c r="CV186" s="138"/>
      <c r="CW186" s="138"/>
      <c r="CX186" s="138"/>
      <c r="CY186" s="138"/>
      <c r="CZ186" s="138"/>
      <c r="DA186" s="138"/>
      <c r="DB186" s="138"/>
      <c r="DC186" s="138"/>
      <c r="DD186" s="138"/>
      <c r="DE186" s="138"/>
      <c r="DF186" s="138"/>
      <c r="DG186" s="138"/>
      <c r="DH186" s="138"/>
      <c r="DI186" s="138"/>
      <c r="DJ186" s="138"/>
      <c r="DK186" s="138"/>
      <c r="DL186" s="138"/>
      <c r="DM186" s="138"/>
      <c r="DN186" s="138"/>
      <c r="DO186" s="138"/>
      <c r="DP186" s="138"/>
      <c r="DQ186" s="138"/>
      <c r="DR186" s="138"/>
      <c r="DS186" s="138"/>
      <c r="DT186" s="138"/>
      <c r="DU186" s="138"/>
      <c r="DV186" s="138"/>
      <c r="DW186" s="138"/>
      <c r="DX186" s="138"/>
      <c r="DY186" s="138"/>
      <c r="DZ186" s="138"/>
      <c r="EA186" s="138"/>
      <c r="EB186" s="138"/>
      <c r="EC186" s="138"/>
      <c r="ED186" s="138"/>
      <c r="EE186" s="138"/>
      <c r="EF186" s="138"/>
      <c r="EG186" s="138"/>
      <c r="EH186" s="138"/>
      <c r="EI186" s="138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38"/>
      <c r="FP186" s="138"/>
      <c r="FQ186" s="138"/>
      <c r="FR186" s="138"/>
      <c r="FS186" s="138"/>
      <c r="FT186" s="138"/>
      <c r="FU186" s="138"/>
      <c r="FV186" s="138"/>
      <c r="FW186" s="138"/>
      <c r="FX186" s="138"/>
      <c r="FY186" s="138"/>
      <c r="FZ186" s="138"/>
      <c r="GA186" s="138"/>
      <c r="GB186" s="138"/>
    </row>
    <row r="187" spans="1:184" x14ac:dyDescent="0.2">
      <c r="A187" s="130" t="str">
        <f t="shared" si="2"/>
        <v/>
      </c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</row>
    <row r="188" spans="1:184" x14ac:dyDescent="0.2">
      <c r="A188" s="130" t="str">
        <f t="shared" si="2"/>
        <v/>
      </c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</row>
    <row r="189" spans="1:184" x14ac:dyDescent="0.2">
      <c r="A189" s="130" t="str">
        <f t="shared" si="2"/>
        <v/>
      </c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</row>
    <row r="190" spans="1:184" x14ac:dyDescent="0.2">
      <c r="A190" s="130" t="str">
        <f t="shared" si="2"/>
        <v/>
      </c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8"/>
      <c r="CO190" s="138"/>
      <c r="CP190" s="138"/>
      <c r="CQ190" s="138"/>
      <c r="CR190" s="138"/>
      <c r="CS190" s="138"/>
      <c r="CT190" s="138"/>
      <c r="CU190" s="138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</row>
    <row r="191" spans="1:184" x14ac:dyDescent="0.2">
      <c r="A191" s="130" t="str">
        <f t="shared" si="2"/>
        <v/>
      </c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</row>
    <row r="192" spans="1:184" x14ac:dyDescent="0.2">
      <c r="A192" s="130" t="str">
        <f t="shared" si="2"/>
        <v/>
      </c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</row>
    <row r="193" spans="1:184" x14ac:dyDescent="0.2">
      <c r="A193" s="130" t="str">
        <f t="shared" si="2"/>
        <v/>
      </c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  <c r="CM193" s="138"/>
      <c r="CN193" s="138"/>
      <c r="CO193" s="138"/>
      <c r="CP193" s="138"/>
      <c r="CQ193" s="138"/>
      <c r="CR193" s="138"/>
      <c r="CS193" s="138"/>
      <c r="CT193" s="138"/>
      <c r="CU193" s="138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</row>
    <row r="194" spans="1:184" x14ac:dyDescent="0.2">
      <c r="A194" s="130" t="str">
        <f t="shared" si="2"/>
        <v/>
      </c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</row>
    <row r="195" spans="1:184" x14ac:dyDescent="0.2">
      <c r="A195" s="130" t="str">
        <f t="shared" si="2"/>
        <v/>
      </c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</row>
    <row r="196" spans="1:184" x14ac:dyDescent="0.2">
      <c r="A196" s="130" t="str">
        <f t="shared" si="2"/>
        <v/>
      </c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</row>
    <row r="197" spans="1:184" x14ac:dyDescent="0.2">
      <c r="A197" s="130" t="str">
        <f t="shared" si="2"/>
        <v/>
      </c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</row>
    <row r="198" spans="1:184" x14ac:dyDescent="0.2">
      <c r="A198" s="130" t="str">
        <f t="shared" si="2"/>
        <v/>
      </c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8"/>
      <c r="CO198" s="138"/>
      <c r="CP198" s="138"/>
      <c r="CQ198" s="138"/>
      <c r="CR198" s="138"/>
      <c r="CS198" s="138"/>
      <c r="CT198" s="138"/>
      <c r="CU198" s="138"/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</row>
    <row r="199" spans="1:184" x14ac:dyDescent="0.2">
      <c r="A199" s="130" t="str">
        <f t="shared" si="2"/>
        <v/>
      </c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</row>
    <row r="200" spans="1:184" x14ac:dyDescent="0.2">
      <c r="A200" s="130" t="str">
        <f t="shared" si="2"/>
        <v/>
      </c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</row>
    <row r="201" spans="1:184" x14ac:dyDescent="0.2">
      <c r="A201" s="130" t="str">
        <f t="shared" si="2"/>
        <v/>
      </c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</row>
    <row r="202" spans="1:184" x14ac:dyDescent="0.2">
      <c r="A202" s="130" t="str">
        <f t="shared" si="2"/>
        <v/>
      </c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</row>
    <row r="203" spans="1:184" x14ac:dyDescent="0.2">
      <c r="A203" s="130" t="str">
        <f t="shared" si="2"/>
        <v/>
      </c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</row>
    <row r="204" spans="1:184" x14ac:dyDescent="0.2">
      <c r="A204" s="130" t="str">
        <f t="shared" si="2"/>
        <v/>
      </c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</row>
    <row r="205" spans="1:184" x14ac:dyDescent="0.2">
      <c r="A205" s="130" t="str">
        <f t="shared" si="2"/>
        <v/>
      </c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</row>
    <row r="206" spans="1:184" x14ac:dyDescent="0.2">
      <c r="A206" s="130" t="str">
        <f t="shared" ref="A206:A269" si="3">IFERROR(VALUE(LEFT(B206,4)),"")</f>
        <v/>
      </c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</row>
    <row r="207" spans="1:184" x14ac:dyDescent="0.2">
      <c r="A207" s="130" t="str">
        <f t="shared" si="3"/>
        <v/>
      </c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</row>
    <row r="208" spans="1:184" x14ac:dyDescent="0.2">
      <c r="A208" s="130" t="str">
        <f t="shared" si="3"/>
        <v/>
      </c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</row>
    <row r="209" spans="1:184" x14ac:dyDescent="0.2">
      <c r="A209" s="130" t="str">
        <f t="shared" si="3"/>
        <v/>
      </c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</row>
    <row r="210" spans="1:184" x14ac:dyDescent="0.2">
      <c r="A210" s="130" t="str">
        <f t="shared" si="3"/>
        <v/>
      </c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</row>
    <row r="211" spans="1:184" x14ac:dyDescent="0.2">
      <c r="A211" s="130" t="str">
        <f t="shared" si="3"/>
        <v/>
      </c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</row>
    <row r="212" spans="1:184" x14ac:dyDescent="0.2">
      <c r="A212" s="130" t="str">
        <f t="shared" si="3"/>
        <v/>
      </c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</row>
    <row r="213" spans="1:184" x14ac:dyDescent="0.2">
      <c r="A213" s="130" t="str">
        <f t="shared" si="3"/>
        <v/>
      </c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</row>
    <row r="214" spans="1:184" x14ac:dyDescent="0.2">
      <c r="A214" s="130" t="str">
        <f t="shared" si="3"/>
        <v/>
      </c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</row>
    <row r="215" spans="1:184" x14ac:dyDescent="0.2">
      <c r="A215" s="130" t="str">
        <f t="shared" si="3"/>
        <v/>
      </c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</row>
    <row r="216" spans="1:184" x14ac:dyDescent="0.2">
      <c r="A216" s="130" t="str">
        <f t="shared" si="3"/>
        <v/>
      </c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</row>
    <row r="217" spans="1:184" x14ac:dyDescent="0.2">
      <c r="A217" s="130" t="str">
        <f t="shared" si="3"/>
        <v/>
      </c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</row>
    <row r="218" spans="1:184" x14ac:dyDescent="0.2">
      <c r="A218" s="130" t="str">
        <f t="shared" si="3"/>
        <v/>
      </c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</row>
    <row r="219" spans="1:184" x14ac:dyDescent="0.2">
      <c r="A219" s="130" t="str">
        <f t="shared" si="3"/>
        <v/>
      </c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</row>
    <row r="220" spans="1:184" x14ac:dyDescent="0.2">
      <c r="A220" s="130" t="str">
        <f t="shared" si="3"/>
        <v/>
      </c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</row>
    <row r="221" spans="1:184" x14ac:dyDescent="0.2">
      <c r="A221" s="130" t="str">
        <f t="shared" si="3"/>
        <v/>
      </c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</row>
    <row r="222" spans="1:184" x14ac:dyDescent="0.2">
      <c r="A222" s="130" t="str">
        <f t="shared" si="3"/>
        <v/>
      </c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</row>
    <row r="223" spans="1:184" x14ac:dyDescent="0.2">
      <c r="A223" s="130" t="str">
        <f t="shared" si="3"/>
        <v/>
      </c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</row>
    <row r="224" spans="1:184" x14ac:dyDescent="0.2">
      <c r="A224" s="130" t="str">
        <f t="shared" si="3"/>
        <v/>
      </c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</row>
    <row r="225" spans="1:184" x14ac:dyDescent="0.2">
      <c r="A225" s="130" t="str">
        <f t="shared" si="3"/>
        <v/>
      </c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</row>
    <row r="226" spans="1:184" x14ac:dyDescent="0.2">
      <c r="A226" s="130" t="str">
        <f t="shared" si="3"/>
        <v/>
      </c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</row>
    <row r="227" spans="1:184" x14ac:dyDescent="0.2">
      <c r="A227" s="130" t="str">
        <f t="shared" si="3"/>
        <v/>
      </c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</row>
    <row r="228" spans="1:184" x14ac:dyDescent="0.2">
      <c r="A228" s="130" t="str">
        <f t="shared" si="3"/>
        <v/>
      </c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</row>
    <row r="229" spans="1:184" x14ac:dyDescent="0.2">
      <c r="A229" s="130" t="str">
        <f t="shared" si="3"/>
        <v/>
      </c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</row>
    <row r="230" spans="1:184" x14ac:dyDescent="0.2">
      <c r="A230" s="130" t="str">
        <f t="shared" si="3"/>
        <v/>
      </c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</row>
    <row r="231" spans="1:184" x14ac:dyDescent="0.2">
      <c r="A231" s="130" t="str">
        <f t="shared" si="3"/>
        <v/>
      </c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</row>
    <row r="232" spans="1:184" x14ac:dyDescent="0.2">
      <c r="A232" s="130" t="str">
        <f t="shared" si="3"/>
        <v/>
      </c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</row>
    <row r="233" spans="1:184" x14ac:dyDescent="0.2">
      <c r="A233" s="130" t="str">
        <f t="shared" si="3"/>
        <v/>
      </c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</row>
    <row r="234" spans="1:184" x14ac:dyDescent="0.2">
      <c r="A234" s="130" t="str">
        <f t="shared" si="3"/>
        <v/>
      </c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</row>
    <row r="235" spans="1:184" x14ac:dyDescent="0.2">
      <c r="A235" s="130" t="str">
        <f t="shared" si="3"/>
        <v/>
      </c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</row>
    <row r="236" spans="1:184" x14ac:dyDescent="0.2">
      <c r="A236" s="130" t="str">
        <f t="shared" si="3"/>
        <v/>
      </c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</row>
    <row r="237" spans="1:184" x14ac:dyDescent="0.2">
      <c r="A237" s="130" t="str">
        <f t="shared" si="3"/>
        <v/>
      </c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</row>
    <row r="238" spans="1:184" x14ac:dyDescent="0.2">
      <c r="A238" s="130" t="str">
        <f t="shared" si="3"/>
        <v/>
      </c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</row>
    <row r="239" spans="1:184" x14ac:dyDescent="0.2">
      <c r="A239" s="130" t="str">
        <f t="shared" si="3"/>
        <v/>
      </c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</row>
    <row r="240" spans="1:184" x14ac:dyDescent="0.2">
      <c r="A240" s="130" t="str">
        <f t="shared" si="3"/>
        <v/>
      </c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</row>
    <row r="241" spans="1:184" x14ac:dyDescent="0.2">
      <c r="A241" s="130" t="str">
        <f t="shared" si="3"/>
        <v/>
      </c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</row>
    <row r="242" spans="1:184" x14ac:dyDescent="0.2">
      <c r="A242" s="130" t="str">
        <f t="shared" si="3"/>
        <v/>
      </c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</row>
    <row r="243" spans="1:184" x14ac:dyDescent="0.2">
      <c r="A243" s="130" t="str">
        <f t="shared" si="3"/>
        <v/>
      </c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</row>
    <row r="244" spans="1:184" x14ac:dyDescent="0.2">
      <c r="A244" s="130" t="str">
        <f t="shared" si="3"/>
        <v/>
      </c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</row>
    <row r="245" spans="1:184" x14ac:dyDescent="0.2">
      <c r="A245" s="130" t="str">
        <f t="shared" si="3"/>
        <v/>
      </c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</row>
    <row r="246" spans="1:184" x14ac:dyDescent="0.2">
      <c r="A246" s="130" t="str">
        <f t="shared" si="3"/>
        <v/>
      </c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</row>
    <row r="247" spans="1:184" x14ac:dyDescent="0.2">
      <c r="A247" s="130" t="str">
        <f t="shared" si="3"/>
        <v/>
      </c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</row>
    <row r="248" spans="1:184" x14ac:dyDescent="0.2">
      <c r="A248" s="130" t="str">
        <f t="shared" si="3"/>
        <v/>
      </c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</row>
    <row r="249" spans="1:184" x14ac:dyDescent="0.2">
      <c r="A249" s="130" t="str">
        <f t="shared" si="3"/>
        <v/>
      </c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</row>
    <row r="250" spans="1:184" x14ac:dyDescent="0.2">
      <c r="A250" s="130" t="str">
        <f t="shared" si="3"/>
        <v/>
      </c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</row>
    <row r="251" spans="1:184" x14ac:dyDescent="0.2">
      <c r="A251" s="130" t="str">
        <f t="shared" si="3"/>
        <v/>
      </c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</row>
    <row r="252" spans="1:184" x14ac:dyDescent="0.2">
      <c r="A252" s="130" t="str">
        <f t="shared" si="3"/>
        <v/>
      </c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</row>
    <row r="253" spans="1:184" x14ac:dyDescent="0.2">
      <c r="A253" s="130" t="str">
        <f t="shared" si="3"/>
        <v/>
      </c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</row>
    <row r="254" spans="1:184" x14ac:dyDescent="0.2">
      <c r="A254" s="130" t="str">
        <f t="shared" si="3"/>
        <v/>
      </c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</row>
    <row r="255" spans="1:184" x14ac:dyDescent="0.2">
      <c r="A255" s="130" t="str">
        <f t="shared" si="3"/>
        <v/>
      </c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</row>
    <row r="256" spans="1:184" x14ac:dyDescent="0.2">
      <c r="A256" s="130" t="str">
        <f t="shared" si="3"/>
        <v/>
      </c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</row>
    <row r="257" spans="1:184" x14ac:dyDescent="0.2">
      <c r="A257" s="130" t="str">
        <f t="shared" si="3"/>
        <v/>
      </c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</row>
    <row r="258" spans="1:184" x14ac:dyDescent="0.2">
      <c r="A258" s="130" t="str">
        <f t="shared" si="3"/>
        <v/>
      </c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</row>
    <row r="259" spans="1:184" x14ac:dyDescent="0.2">
      <c r="A259" s="130" t="str">
        <f t="shared" si="3"/>
        <v/>
      </c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</row>
    <row r="260" spans="1:184" x14ac:dyDescent="0.2">
      <c r="A260" s="130" t="str">
        <f t="shared" si="3"/>
        <v/>
      </c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</row>
    <row r="261" spans="1:184" x14ac:dyDescent="0.2">
      <c r="A261" s="130" t="str">
        <f t="shared" si="3"/>
        <v/>
      </c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</row>
    <row r="262" spans="1:184" x14ac:dyDescent="0.2">
      <c r="A262" s="130" t="str">
        <f t="shared" si="3"/>
        <v/>
      </c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</row>
    <row r="263" spans="1:184" x14ac:dyDescent="0.2">
      <c r="A263" s="130" t="str">
        <f t="shared" si="3"/>
        <v/>
      </c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</row>
    <row r="264" spans="1:184" x14ac:dyDescent="0.2">
      <c r="A264" s="130" t="str">
        <f t="shared" si="3"/>
        <v/>
      </c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</row>
    <row r="265" spans="1:184" x14ac:dyDescent="0.2">
      <c r="A265" s="130" t="str">
        <f t="shared" si="3"/>
        <v/>
      </c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</row>
    <row r="266" spans="1:184" x14ac:dyDescent="0.2">
      <c r="A266" s="130" t="str">
        <f t="shared" si="3"/>
        <v/>
      </c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</row>
    <row r="267" spans="1:184" x14ac:dyDescent="0.2">
      <c r="A267" s="130" t="str">
        <f t="shared" si="3"/>
        <v/>
      </c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</row>
    <row r="268" spans="1:184" x14ac:dyDescent="0.2">
      <c r="A268" s="130" t="str">
        <f t="shared" si="3"/>
        <v/>
      </c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</row>
    <row r="269" spans="1:184" x14ac:dyDescent="0.2">
      <c r="A269" s="130" t="str">
        <f t="shared" si="3"/>
        <v/>
      </c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</row>
    <row r="270" spans="1:184" x14ac:dyDescent="0.2">
      <c r="A270" s="130" t="str">
        <f t="shared" ref="A270:A333" si="4">IFERROR(VALUE(LEFT(B270,4)),"")</f>
        <v/>
      </c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</row>
    <row r="271" spans="1:184" x14ac:dyDescent="0.2">
      <c r="A271" s="130" t="str">
        <f t="shared" si="4"/>
        <v/>
      </c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</row>
    <row r="272" spans="1:184" x14ac:dyDescent="0.2">
      <c r="A272" s="130" t="str">
        <f t="shared" si="4"/>
        <v/>
      </c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</row>
    <row r="273" spans="1:184" x14ac:dyDescent="0.2">
      <c r="A273" s="130" t="str">
        <f t="shared" si="4"/>
        <v/>
      </c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</row>
    <row r="274" spans="1:184" x14ac:dyDescent="0.2">
      <c r="A274" s="130" t="str">
        <f t="shared" si="4"/>
        <v/>
      </c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</row>
    <row r="275" spans="1:184" x14ac:dyDescent="0.2">
      <c r="A275" s="130" t="str">
        <f t="shared" si="4"/>
        <v/>
      </c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</row>
    <row r="276" spans="1:184" x14ac:dyDescent="0.2">
      <c r="A276" s="130" t="str">
        <f t="shared" si="4"/>
        <v/>
      </c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</row>
    <row r="277" spans="1:184" x14ac:dyDescent="0.2">
      <c r="A277" s="130" t="str">
        <f t="shared" si="4"/>
        <v/>
      </c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</row>
    <row r="278" spans="1:184" x14ac:dyDescent="0.2">
      <c r="A278" s="130" t="str">
        <f t="shared" si="4"/>
        <v/>
      </c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</row>
    <row r="279" spans="1:184" x14ac:dyDescent="0.2">
      <c r="A279" s="130" t="str">
        <f t="shared" si="4"/>
        <v/>
      </c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</row>
    <row r="280" spans="1:184" x14ac:dyDescent="0.2">
      <c r="A280" s="130" t="str">
        <f t="shared" si="4"/>
        <v/>
      </c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</row>
    <row r="281" spans="1:184" x14ac:dyDescent="0.2">
      <c r="A281" s="130" t="str">
        <f t="shared" si="4"/>
        <v/>
      </c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</row>
    <row r="282" spans="1:184" x14ac:dyDescent="0.2">
      <c r="A282" s="130" t="str">
        <f t="shared" si="4"/>
        <v/>
      </c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</row>
    <row r="283" spans="1:184" x14ac:dyDescent="0.2">
      <c r="A283" s="130" t="str">
        <f t="shared" si="4"/>
        <v/>
      </c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</row>
    <row r="284" spans="1:184" x14ac:dyDescent="0.2">
      <c r="A284" s="130" t="str">
        <f t="shared" si="4"/>
        <v/>
      </c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</row>
    <row r="285" spans="1:184" x14ac:dyDescent="0.2">
      <c r="A285" s="130" t="str">
        <f t="shared" si="4"/>
        <v/>
      </c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</row>
    <row r="286" spans="1:184" x14ac:dyDescent="0.2">
      <c r="A286" s="130" t="str">
        <f t="shared" si="4"/>
        <v/>
      </c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</row>
    <row r="287" spans="1:184" x14ac:dyDescent="0.2">
      <c r="A287" s="130" t="str">
        <f t="shared" si="4"/>
        <v/>
      </c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</row>
    <row r="288" spans="1:184" x14ac:dyDescent="0.2">
      <c r="A288" s="130" t="str">
        <f t="shared" si="4"/>
        <v/>
      </c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</row>
    <row r="289" spans="1:184" x14ac:dyDescent="0.2">
      <c r="A289" s="130" t="str">
        <f t="shared" si="4"/>
        <v/>
      </c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</row>
    <row r="290" spans="1:184" x14ac:dyDescent="0.2">
      <c r="A290" s="130" t="str">
        <f t="shared" si="4"/>
        <v/>
      </c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</row>
    <row r="291" spans="1:184" x14ac:dyDescent="0.2">
      <c r="A291" s="130" t="str">
        <f t="shared" si="4"/>
        <v/>
      </c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</row>
    <row r="292" spans="1:184" x14ac:dyDescent="0.2">
      <c r="A292" s="130" t="str">
        <f t="shared" si="4"/>
        <v/>
      </c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</row>
    <row r="293" spans="1:184" x14ac:dyDescent="0.2">
      <c r="A293" s="130" t="str">
        <f t="shared" si="4"/>
        <v/>
      </c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</row>
    <row r="294" spans="1:184" x14ac:dyDescent="0.2">
      <c r="A294" s="130" t="str">
        <f t="shared" si="4"/>
        <v/>
      </c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</row>
    <row r="295" spans="1:184" x14ac:dyDescent="0.2">
      <c r="A295" s="130" t="str">
        <f t="shared" si="4"/>
        <v/>
      </c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</row>
    <row r="296" spans="1:184" x14ac:dyDescent="0.2">
      <c r="A296" s="130" t="str">
        <f t="shared" si="4"/>
        <v/>
      </c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</row>
    <row r="297" spans="1:184" x14ac:dyDescent="0.2">
      <c r="A297" s="130" t="str">
        <f t="shared" si="4"/>
        <v/>
      </c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</row>
    <row r="298" spans="1:184" x14ac:dyDescent="0.2">
      <c r="A298" s="130" t="str">
        <f t="shared" si="4"/>
        <v/>
      </c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</row>
    <row r="299" spans="1:184" x14ac:dyDescent="0.2">
      <c r="A299" s="130" t="str">
        <f t="shared" si="4"/>
        <v/>
      </c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</row>
    <row r="300" spans="1:184" x14ac:dyDescent="0.2">
      <c r="A300" s="130" t="str">
        <f t="shared" si="4"/>
        <v/>
      </c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</row>
    <row r="301" spans="1:184" x14ac:dyDescent="0.2">
      <c r="A301" s="130" t="str">
        <f t="shared" si="4"/>
        <v/>
      </c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</row>
    <row r="302" spans="1:184" x14ac:dyDescent="0.2">
      <c r="A302" s="130" t="str">
        <f t="shared" si="4"/>
        <v/>
      </c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</row>
    <row r="303" spans="1:184" x14ac:dyDescent="0.2">
      <c r="A303" s="130" t="str">
        <f t="shared" si="4"/>
        <v/>
      </c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</row>
    <row r="304" spans="1:184" x14ac:dyDescent="0.2">
      <c r="A304" s="130" t="str">
        <f t="shared" si="4"/>
        <v/>
      </c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</row>
    <row r="305" spans="1:184" x14ac:dyDescent="0.2">
      <c r="A305" s="130" t="str">
        <f t="shared" si="4"/>
        <v/>
      </c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</row>
    <row r="306" spans="1:184" x14ac:dyDescent="0.2">
      <c r="A306" s="130" t="str">
        <f t="shared" si="4"/>
        <v/>
      </c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</row>
    <row r="307" spans="1:184" x14ac:dyDescent="0.2">
      <c r="A307" s="130" t="str">
        <f t="shared" si="4"/>
        <v/>
      </c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</row>
    <row r="308" spans="1:184" x14ac:dyDescent="0.2">
      <c r="A308" s="130" t="str">
        <f t="shared" si="4"/>
        <v/>
      </c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</row>
    <row r="309" spans="1:184" x14ac:dyDescent="0.2">
      <c r="A309" s="130" t="str">
        <f t="shared" si="4"/>
        <v/>
      </c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</row>
    <row r="310" spans="1:184" x14ac:dyDescent="0.2">
      <c r="A310" s="130" t="str">
        <f t="shared" si="4"/>
        <v/>
      </c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</row>
    <row r="311" spans="1:184" x14ac:dyDescent="0.2">
      <c r="A311" s="130" t="str">
        <f t="shared" si="4"/>
        <v/>
      </c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</row>
    <row r="312" spans="1:184" x14ac:dyDescent="0.2">
      <c r="A312" s="130" t="str">
        <f t="shared" si="4"/>
        <v/>
      </c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</row>
    <row r="313" spans="1:184" x14ac:dyDescent="0.2">
      <c r="A313" s="130" t="str">
        <f t="shared" si="4"/>
        <v/>
      </c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</row>
    <row r="314" spans="1:184" x14ac:dyDescent="0.2">
      <c r="A314" s="130" t="str">
        <f t="shared" si="4"/>
        <v/>
      </c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</row>
    <row r="315" spans="1:184" x14ac:dyDescent="0.2">
      <c r="A315" s="130" t="str">
        <f t="shared" si="4"/>
        <v/>
      </c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</row>
    <row r="316" spans="1:184" x14ac:dyDescent="0.2">
      <c r="A316" s="130" t="str">
        <f t="shared" si="4"/>
        <v/>
      </c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</row>
    <row r="317" spans="1:184" x14ac:dyDescent="0.2">
      <c r="A317" s="130" t="str">
        <f t="shared" si="4"/>
        <v/>
      </c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</row>
    <row r="318" spans="1:184" x14ac:dyDescent="0.2">
      <c r="A318" s="130" t="str">
        <f t="shared" si="4"/>
        <v/>
      </c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</row>
    <row r="319" spans="1:184" x14ac:dyDescent="0.2">
      <c r="A319" s="130" t="str">
        <f t="shared" si="4"/>
        <v/>
      </c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</row>
    <row r="320" spans="1:184" x14ac:dyDescent="0.2">
      <c r="A320" s="130" t="str">
        <f t="shared" si="4"/>
        <v/>
      </c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</row>
    <row r="321" spans="1:184" x14ac:dyDescent="0.2">
      <c r="A321" s="130" t="str">
        <f t="shared" si="4"/>
        <v/>
      </c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</row>
    <row r="322" spans="1:184" x14ac:dyDescent="0.2">
      <c r="A322" s="130" t="str">
        <f t="shared" si="4"/>
        <v/>
      </c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</row>
    <row r="323" spans="1:184" x14ac:dyDescent="0.2">
      <c r="A323" s="130" t="str">
        <f t="shared" si="4"/>
        <v/>
      </c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</row>
    <row r="324" spans="1:184" x14ac:dyDescent="0.2">
      <c r="A324" s="130" t="str">
        <f t="shared" si="4"/>
        <v/>
      </c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</row>
    <row r="325" spans="1:184" x14ac:dyDescent="0.2">
      <c r="A325" s="130" t="str">
        <f t="shared" si="4"/>
        <v/>
      </c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</row>
    <row r="326" spans="1:184" x14ac:dyDescent="0.2">
      <c r="A326" s="130" t="str">
        <f t="shared" si="4"/>
        <v/>
      </c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</row>
    <row r="327" spans="1:184" x14ac:dyDescent="0.2">
      <c r="A327" s="130" t="str">
        <f t="shared" si="4"/>
        <v/>
      </c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</row>
    <row r="328" spans="1:184" x14ac:dyDescent="0.2">
      <c r="A328" s="130" t="str">
        <f t="shared" si="4"/>
        <v/>
      </c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</row>
    <row r="329" spans="1:184" x14ac:dyDescent="0.2">
      <c r="A329" s="130" t="str">
        <f t="shared" si="4"/>
        <v/>
      </c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</row>
    <row r="330" spans="1:184" x14ac:dyDescent="0.2">
      <c r="A330" s="130" t="str">
        <f t="shared" si="4"/>
        <v/>
      </c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</row>
    <row r="331" spans="1:184" x14ac:dyDescent="0.2">
      <c r="A331" s="130" t="str">
        <f t="shared" si="4"/>
        <v/>
      </c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</row>
    <row r="332" spans="1:184" x14ac:dyDescent="0.2">
      <c r="A332" s="130" t="str">
        <f t="shared" si="4"/>
        <v/>
      </c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</row>
    <row r="333" spans="1:184" x14ac:dyDescent="0.2">
      <c r="A333" s="130" t="str">
        <f t="shared" si="4"/>
        <v/>
      </c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</row>
    <row r="334" spans="1:184" x14ac:dyDescent="0.2">
      <c r="A334" s="130" t="str">
        <f t="shared" ref="A334:A397" si="5">IFERROR(VALUE(LEFT(B334,4)),"")</f>
        <v/>
      </c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</row>
    <row r="335" spans="1:184" x14ac:dyDescent="0.2">
      <c r="A335" s="130" t="str">
        <f t="shared" si="5"/>
        <v/>
      </c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</row>
    <row r="336" spans="1:184" x14ac:dyDescent="0.2">
      <c r="A336" s="130" t="str">
        <f t="shared" si="5"/>
        <v/>
      </c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</row>
    <row r="337" spans="1:184" x14ac:dyDescent="0.2">
      <c r="A337" s="130" t="str">
        <f t="shared" si="5"/>
        <v/>
      </c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</row>
    <row r="338" spans="1:184" x14ac:dyDescent="0.2">
      <c r="A338" s="130" t="str">
        <f t="shared" si="5"/>
        <v/>
      </c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</row>
    <row r="339" spans="1:184" x14ac:dyDescent="0.2">
      <c r="A339" s="130" t="str">
        <f t="shared" si="5"/>
        <v/>
      </c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</row>
    <row r="340" spans="1:184" x14ac:dyDescent="0.2">
      <c r="A340" s="130" t="str">
        <f t="shared" si="5"/>
        <v/>
      </c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</row>
    <row r="341" spans="1:184" x14ac:dyDescent="0.2">
      <c r="A341" s="130" t="str">
        <f t="shared" si="5"/>
        <v/>
      </c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</row>
    <row r="342" spans="1:184" x14ac:dyDescent="0.2">
      <c r="A342" s="130" t="str">
        <f t="shared" si="5"/>
        <v/>
      </c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</row>
    <row r="343" spans="1:184" x14ac:dyDescent="0.2">
      <c r="A343" s="130" t="str">
        <f t="shared" si="5"/>
        <v/>
      </c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</row>
    <row r="344" spans="1:184" x14ac:dyDescent="0.2">
      <c r="A344" s="130" t="str">
        <f t="shared" si="5"/>
        <v/>
      </c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</row>
    <row r="345" spans="1:184" x14ac:dyDescent="0.2">
      <c r="A345" s="130" t="str">
        <f t="shared" si="5"/>
        <v/>
      </c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</row>
    <row r="346" spans="1:184" x14ac:dyDescent="0.2">
      <c r="A346" s="130" t="str">
        <f t="shared" si="5"/>
        <v/>
      </c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</row>
    <row r="347" spans="1:184" x14ac:dyDescent="0.2">
      <c r="A347" s="130" t="str">
        <f t="shared" si="5"/>
        <v/>
      </c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</row>
    <row r="348" spans="1:184" x14ac:dyDescent="0.2">
      <c r="A348" s="130" t="str">
        <f t="shared" si="5"/>
        <v/>
      </c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</row>
    <row r="349" spans="1:184" x14ac:dyDescent="0.2">
      <c r="A349" s="130" t="str">
        <f t="shared" si="5"/>
        <v/>
      </c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</row>
    <row r="350" spans="1:184" x14ac:dyDescent="0.2">
      <c r="A350" s="130" t="str">
        <f t="shared" si="5"/>
        <v/>
      </c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</row>
    <row r="351" spans="1:184" x14ac:dyDescent="0.2">
      <c r="A351" s="130" t="str">
        <f t="shared" si="5"/>
        <v/>
      </c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</row>
    <row r="352" spans="1:184" x14ac:dyDescent="0.2">
      <c r="A352" s="130" t="str">
        <f t="shared" si="5"/>
        <v/>
      </c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</row>
    <row r="353" spans="1:184" x14ac:dyDescent="0.2">
      <c r="A353" s="130" t="str">
        <f t="shared" si="5"/>
        <v/>
      </c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</row>
    <row r="354" spans="1:184" x14ac:dyDescent="0.2">
      <c r="A354" s="130" t="str">
        <f t="shared" si="5"/>
        <v/>
      </c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</row>
    <row r="355" spans="1:184" x14ac:dyDescent="0.2">
      <c r="A355" s="130" t="str">
        <f t="shared" si="5"/>
        <v/>
      </c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</row>
    <row r="356" spans="1:184" x14ac:dyDescent="0.2">
      <c r="A356" s="130" t="str">
        <f t="shared" si="5"/>
        <v/>
      </c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</row>
    <row r="357" spans="1:184" x14ac:dyDescent="0.2">
      <c r="A357" s="130" t="str">
        <f t="shared" si="5"/>
        <v/>
      </c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</row>
    <row r="358" spans="1:184" x14ac:dyDescent="0.2">
      <c r="A358" s="130" t="str">
        <f t="shared" si="5"/>
        <v/>
      </c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</row>
    <row r="359" spans="1:184" x14ac:dyDescent="0.2">
      <c r="A359" s="130" t="str">
        <f t="shared" si="5"/>
        <v/>
      </c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</row>
    <row r="360" spans="1:184" x14ac:dyDescent="0.2">
      <c r="A360" s="130" t="str">
        <f t="shared" si="5"/>
        <v/>
      </c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</row>
    <row r="361" spans="1:184" x14ac:dyDescent="0.2">
      <c r="A361" s="130" t="str">
        <f t="shared" si="5"/>
        <v/>
      </c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</row>
    <row r="362" spans="1:184" x14ac:dyDescent="0.2">
      <c r="A362" s="130" t="str">
        <f t="shared" si="5"/>
        <v/>
      </c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</row>
    <row r="363" spans="1:184" x14ac:dyDescent="0.2">
      <c r="A363" s="130" t="str">
        <f t="shared" si="5"/>
        <v/>
      </c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</row>
    <row r="364" spans="1:184" x14ac:dyDescent="0.2">
      <c r="A364" s="130" t="str">
        <f t="shared" si="5"/>
        <v/>
      </c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</row>
    <row r="365" spans="1:184" x14ac:dyDescent="0.2">
      <c r="A365" s="130" t="str">
        <f t="shared" si="5"/>
        <v/>
      </c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</row>
    <row r="366" spans="1:184" x14ac:dyDescent="0.2">
      <c r="A366" s="130" t="str">
        <f t="shared" si="5"/>
        <v/>
      </c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</row>
    <row r="367" spans="1:184" x14ac:dyDescent="0.2">
      <c r="A367" s="130" t="str">
        <f t="shared" si="5"/>
        <v/>
      </c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</row>
    <row r="368" spans="1:184" x14ac:dyDescent="0.2">
      <c r="A368" s="130" t="str">
        <f t="shared" si="5"/>
        <v/>
      </c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</row>
    <row r="369" spans="1:184" x14ac:dyDescent="0.2">
      <c r="A369" s="130" t="str">
        <f t="shared" si="5"/>
        <v/>
      </c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</row>
    <row r="370" spans="1:184" x14ac:dyDescent="0.2">
      <c r="A370" s="130" t="str">
        <f t="shared" si="5"/>
        <v/>
      </c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</row>
    <row r="371" spans="1:184" x14ac:dyDescent="0.2">
      <c r="A371" s="130" t="str">
        <f t="shared" si="5"/>
        <v/>
      </c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</row>
    <row r="372" spans="1:184" x14ac:dyDescent="0.2">
      <c r="A372" s="130" t="str">
        <f t="shared" si="5"/>
        <v/>
      </c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</row>
    <row r="373" spans="1:184" x14ac:dyDescent="0.2">
      <c r="A373" s="130" t="str">
        <f t="shared" si="5"/>
        <v/>
      </c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</row>
    <row r="374" spans="1:184" x14ac:dyDescent="0.2">
      <c r="A374" s="130" t="str">
        <f t="shared" si="5"/>
        <v/>
      </c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</row>
    <row r="375" spans="1:184" x14ac:dyDescent="0.2">
      <c r="A375" s="130" t="str">
        <f t="shared" si="5"/>
        <v/>
      </c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</row>
    <row r="376" spans="1:184" x14ac:dyDescent="0.2">
      <c r="A376" s="130" t="str">
        <f t="shared" si="5"/>
        <v/>
      </c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</row>
    <row r="377" spans="1:184" x14ac:dyDescent="0.2">
      <c r="A377" s="130" t="str">
        <f t="shared" si="5"/>
        <v/>
      </c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</row>
    <row r="378" spans="1:184" x14ac:dyDescent="0.2">
      <c r="A378" s="130" t="str">
        <f t="shared" si="5"/>
        <v/>
      </c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</row>
    <row r="379" spans="1:184" x14ac:dyDescent="0.2">
      <c r="A379" s="130" t="str">
        <f t="shared" si="5"/>
        <v/>
      </c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</row>
    <row r="380" spans="1:184" x14ac:dyDescent="0.2">
      <c r="A380" s="130" t="str">
        <f t="shared" si="5"/>
        <v/>
      </c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</row>
    <row r="381" spans="1:184" x14ac:dyDescent="0.2">
      <c r="A381" s="130" t="str">
        <f t="shared" si="5"/>
        <v/>
      </c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</row>
    <row r="382" spans="1:184" x14ac:dyDescent="0.2">
      <c r="A382" s="130" t="str">
        <f t="shared" si="5"/>
        <v/>
      </c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</row>
    <row r="383" spans="1:184" x14ac:dyDescent="0.2">
      <c r="A383" s="130" t="str">
        <f t="shared" si="5"/>
        <v/>
      </c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</row>
    <row r="384" spans="1:184" x14ac:dyDescent="0.2">
      <c r="A384" s="130" t="str">
        <f t="shared" si="5"/>
        <v/>
      </c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</row>
    <row r="385" spans="1:184" x14ac:dyDescent="0.2">
      <c r="A385" s="130" t="str">
        <f t="shared" si="5"/>
        <v/>
      </c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</row>
    <row r="386" spans="1:184" x14ac:dyDescent="0.2">
      <c r="A386" s="130" t="str">
        <f t="shared" si="5"/>
        <v/>
      </c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</row>
    <row r="387" spans="1:184" x14ac:dyDescent="0.2">
      <c r="A387" s="130" t="str">
        <f t="shared" si="5"/>
        <v/>
      </c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</row>
    <row r="388" spans="1:184" x14ac:dyDescent="0.2">
      <c r="A388" s="130" t="str">
        <f t="shared" si="5"/>
        <v/>
      </c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</row>
    <row r="389" spans="1:184" x14ac:dyDescent="0.2">
      <c r="A389" s="130" t="str">
        <f t="shared" si="5"/>
        <v/>
      </c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</row>
    <row r="390" spans="1:184" x14ac:dyDescent="0.2">
      <c r="A390" s="130" t="str">
        <f t="shared" si="5"/>
        <v/>
      </c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</row>
    <row r="391" spans="1:184" x14ac:dyDescent="0.2">
      <c r="A391" s="130" t="str">
        <f t="shared" si="5"/>
        <v/>
      </c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</row>
    <row r="392" spans="1:184" x14ac:dyDescent="0.2">
      <c r="A392" s="130" t="str">
        <f t="shared" si="5"/>
        <v/>
      </c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</row>
    <row r="393" spans="1:184" x14ac:dyDescent="0.2">
      <c r="A393" s="130" t="str">
        <f t="shared" si="5"/>
        <v/>
      </c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</row>
    <row r="394" spans="1:184" x14ac:dyDescent="0.2">
      <c r="A394" s="130" t="str">
        <f t="shared" si="5"/>
        <v/>
      </c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</row>
    <row r="395" spans="1:184" x14ac:dyDescent="0.2">
      <c r="A395" s="130" t="str">
        <f t="shared" si="5"/>
        <v/>
      </c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</row>
    <row r="396" spans="1:184" x14ac:dyDescent="0.2">
      <c r="A396" s="130" t="str">
        <f t="shared" si="5"/>
        <v/>
      </c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</row>
    <row r="397" spans="1:184" x14ac:dyDescent="0.2">
      <c r="A397" s="130" t="str">
        <f t="shared" si="5"/>
        <v/>
      </c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</row>
    <row r="398" spans="1:184" x14ac:dyDescent="0.2">
      <c r="A398" s="130" t="str">
        <f t="shared" ref="A398:A413" si="6">IFERROR(VALUE(LEFT(B398,4)),"")</f>
        <v/>
      </c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</row>
    <row r="399" spans="1:184" x14ac:dyDescent="0.2">
      <c r="A399" s="130" t="str">
        <f t="shared" si="6"/>
        <v/>
      </c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</row>
    <row r="400" spans="1:184" x14ac:dyDescent="0.2">
      <c r="A400" s="130" t="str">
        <f t="shared" si="6"/>
        <v/>
      </c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</row>
    <row r="401" spans="1:1" x14ac:dyDescent="0.2">
      <c r="A401" s="130" t="str">
        <f t="shared" si="6"/>
        <v/>
      </c>
    </row>
    <row r="402" spans="1:1" x14ac:dyDescent="0.2">
      <c r="A402" s="130" t="str">
        <f t="shared" si="6"/>
        <v/>
      </c>
    </row>
    <row r="403" spans="1:1" x14ac:dyDescent="0.2">
      <c r="A403" s="130" t="str">
        <f t="shared" si="6"/>
        <v/>
      </c>
    </row>
    <row r="404" spans="1:1" x14ac:dyDescent="0.2">
      <c r="A404" s="130" t="str">
        <f t="shared" si="6"/>
        <v/>
      </c>
    </row>
    <row r="405" spans="1:1" x14ac:dyDescent="0.2">
      <c r="A405" s="130" t="str">
        <f t="shared" si="6"/>
        <v/>
      </c>
    </row>
    <row r="406" spans="1:1" x14ac:dyDescent="0.2">
      <c r="A406" s="130" t="str">
        <f t="shared" si="6"/>
        <v/>
      </c>
    </row>
    <row r="407" spans="1:1" x14ac:dyDescent="0.2">
      <c r="A407" s="130" t="str">
        <f t="shared" si="6"/>
        <v/>
      </c>
    </row>
    <row r="408" spans="1:1" x14ac:dyDescent="0.2">
      <c r="A408" s="130" t="str">
        <f t="shared" si="6"/>
        <v/>
      </c>
    </row>
    <row r="409" spans="1:1" x14ac:dyDescent="0.2">
      <c r="A409" s="130" t="str">
        <f t="shared" si="6"/>
        <v/>
      </c>
    </row>
    <row r="410" spans="1:1" x14ac:dyDescent="0.2">
      <c r="A410" s="130" t="str">
        <f t="shared" si="6"/>
        <v/>
      </c>
    </row>
    <row r="411" spans="1:1" x14ac:dyDescent="0.2">
      <c r="A411" s="130" t="str">
        <f t="shared" si="6"/>
        <v/>
      </c>
    </row>
    <row r="412" spans="1:1" x14ac:dyDescent="0.2">
      <c r="A412" s="130" t="str">
        <f t="shared" si="6"/>
        <v/>
      </c>
    </row>
    <row r="413" spans="1:1" x14ac:dyDescent="0.2">
      <c r="A413" s="130" t="str">
        <f t="shared" si="6"/>
        <v/>
      </c>
    </row>
    <row r="414" spans="1:1" x14ac:dyDescent="0.2">
      <c r="A414" s="130"/>
    </row>
    <row r="415" spans="1:1" x14ac:dyDescent="0.2">
      <c r="A415" s="130"/>
    </row>
    <row r="416" spans="1:1" x14ac:dyDescent="0.2">
      <c r="A416" s="130"/>
    </row>
    <row r="417" spans="1:1" x14ac:dyDescent="0.2">
      <c r="A417" s="130"/>
    </row>
    <row r="418" spans="1:1" x14ac:dyDescent="0.2">
      <c r="A418" s="130"/>
    </row>
    <row r="419" spans="1:1" x14ac:dyDescent="0.2">
      <c r="A419" s="130"/>
    </row>
    <row r="420" spans="1:1" x14ac:dyDescent="0.2">
      <c r="A420" s="130"/>
    </row>
    <row r="421" spans="1:1" x14ac:dyDescent="0.2">
      <c r="A421" s="130"/>
    </row>
    <row r="422" spans="1:1" x14ac:dyDescent="0.2">
      <c r="A422" s="130"/>
    </row>
    <row r="423" spans="1:1" x14ac:dyDescent="0.2">
      <c r="A423" s="130"/>
    </row>
    <row r="424" spans="1:1" x14ac:dyDescent="0.2">
      <c r="A424" s="130"/>
    </row>
    <row r="425" spans="1:1" x14ac:dyDescent="0.2">
      <c r="A425" s="130"/>
    </row>
    <row r="426" spans="1:1" x14ac:dyDescent="0.2">
      <c r="A426" s="130"/>
    </row>
    <row r="427" spans="1:1" x14ac:dyDescent="0.2">
      <c r="A427" s="130"/>
    </row>
    <row r="428" spans="1:1" x14ac:dyDescent="0.2">
      <c r="A428" s="130"/>
    </row>
    <row r="429" spans="1:1" x14ac:dyDescent="0.2">
      <c r="A429" s="130"/>
    </row>
    <row r="430" spans="1:1" x14ac:dyDescent="0.2">
      <c r="A430" s="130"/>
    </row>
    <row r="431" spans="1:1" x14ac:dyDescent="0.2">
      <c r="A431" s="130"/>
    </row>
    <row r="432" spans="1:1" x14ac:dyDescent="0.2">
      <c r="A432" s="130"/>
    </row>
    <row r="433" spans="1:1" x14ac:dyDescent="0.2">
      <c r="A433" s="130"/>
    </row>
    <row r="434" spans="1:1" x14ac:dyDescent="0.2">
      <c r="A434" s="130"/>
    </row>
    <row r="435" spans="1:1" x14ac:dyDescent="0.2">
      <c r="A435" s="130"/>
    </row>
    <row r="436" spans="1:1" x14ac:dyDescent="0.2">
      <c r="A436" s="130"/>
    </row>
    <row r="437" spans="1:1" x14ac:dyDescent="0.2">
      <c r="A437" s="130"/>
    </row>
    <row r="438" spans="1:1" x14ac:dyDescent="0.2">
      <c r="A438" s="130"/>
    </row>
    <row r="439" spans="1:1" x14ac:dyDescent="0.2">
      <c r="A439" s="130"/>
    </row>
    <row r="440" spans="1:1" x14ac:dyDescent="0.2">
      <c r="A440" s="130"/>
    </row>
    <row r="441" spans="1:1" x14ac:dyDescent="0.2">
      <c r="A441" s="130"/>
    </row>
    <row r="442" spans="1:1" x14ac:dyDescent="0.2">
      <c r="A442" s="130"/>
    </row>
    <row r="443" spans="1:1" x14ac:dyDescent="0.2">
      <c r="A443" s="130"/>
    </row>
    <row r="444" spans="1:1" x14ac:dyDescent="0.2">
      <c r="A444" s="130"/>
    </row>
    <row r="445" spans="1:1" x14ac:dyDescent="0.2">
      <c r="A445" s="130"/>
    </row>
    <row r="446" spans="1:1" x14ac:dyDescent="0.2">
      <c r="A446" s="130"/>
    </row>
    <row r="447" spans="1:1" x14ac:dyDescent="0.2">
      <c r="A447" s="130"/>
    </row>
    <row r="448" spans="1:1" x14ac:dyDescent="0.2">
      <c r="A448" s="130"/>
    </row>
    <row r="449" spans="1:1" x14ac:dyDescent="0.2">
      <c r="A449" s="130"/>
    </row>
    <row r="450" spans="1:1" x14ac:dyDescent="0.2">
      <c r="A450" s="130"/>
    </row>
    <row r="451" spans="1:1" x14ac:dyDescent="0.2">
      <c r="A451" s="130"/>
    </row>
    <row r="452" spans="1:1" x14ac:dyDescent="0.2">
      <c r="A452" s="130"/>
    </row>
    <row r="453" spans="1:1" x14ac:dyDescent="0.2">
      <c r="A453" s="130"/>
    </row>
    <row r="454" spans="1:1" x14ac:dyDescent="0.2">
      <c r="A454" s="130"/>
    </row>
    <row r="455" spans="1:1" x14ac:dyDescent="0.2">
      <c r="A455" s="130"/>
    </row>
    <row r="456" spans="1:1" x14ac:dyDescent="0.2">
      <c r="A456" s="130"/>
    </row>
    <row r="457" spans="1:1" x14ac:dyDescent="0.2">
      <c r="A457" s="130"/>
    </row>
    <row r="458" spans="1:1" x14ac:dyDescent="0.2">
      <c r="A458" s="130"/>
    </row>
    <row r="459" spans="1:1" x14ac:dyDescent="0.2">
      <c r="A459" s="130"/>
    </row>
    <row r="460" spans="1:1" x14ac:dyDescent="0.2">
      <c r="A460" s="130"/>
    </row>
    <row r="461" spans="1:1" x14ac:dyDescent="0.2">
      <c r="A461" s="130"/>
    </row>
    <row r="462" spans="1:1" x14ac:dyDescent="0.2">
      <c r="A462" s="130"/>
    </row>
    <row r="463" spans="1:1" x14ac:dyDescent="0.2">
      <c r="A463" s="130"/>
    </row>
    <row r="464" spans="1:1" x14ac:dyDescent="0.2">
      <c r="A464" s="130"/>
    </row>
    <row r="465" spans="1:1" x14ac:dyDescent="0.2">
      <c r="A465" s="130"/>
    </row>
    <row r="466" spans="1:1" x14ac:dyDescent="0.2">
      <c r="A466" s="130"/>
    </row>
    <row r="467" spans="1:1" x14ac:dyDescent="0.2">
      <c r="A467" s="130"/>
    </row>
    <row r="468" spans="1:1" x14ac:dyDescent="0.2">
      <c r="A468" s="130"/>
    </row>
    <row r="469" spans="1:1" x14ac:dyDescent="0.2">
      <c r="A469" s="130"/>
    </row>
    <row r="470" spans="1:1" x14ac:dyDescent="0.2">
      <c r="A470" s="130"/>
    </row>
    <row r="471" spans="1:1" x14ac:dyDescent="0.2">
      <c r="A471" s="130"/>
    </row>
    <row r="472" spans="1:1" x14ac:dyDescent="0.2">
      <c r="A472" s="130"/>
    </row>
    <row r="473" spans="1:1" x14ac:dyDescent="0.2">
      <c r="A473" s="130"/>
    </row>
    <row r="474" spans="1:1" x14ac:dyDescent="0.2">
      <c r="A474" s="130"/>
    </row>
    <row r="475" spans="1:1" x14ac:dyDescent="0.2">
      <c r="A475" s="130"/>
    </row>
    <row r="476" spans="1:1" x14ac:dyDescent="0.2">
      <c r="A476" s="130"/>
    </row>
    <row r="477" spans="1:1" x14ac:dyDescent="0.2">
      <c r="A477" s="130"/>
    </row>
    <row r="478" spans="1:1" x14ac:dyDescent="0.2">
      <c r="A478" s="130"/>
    </row>
    <row r="479" spans="1:1" x14ac:dyDescent="0.2">
      <c r="A479" s="130"/>
    </row>
    <row r="480" spans="1:1" x14ac:dyDescent="0.2">
      <c r="A480" s="130"/>
    </row>
    <row r="481" spans="1:1" x14ac:dyDescent="0.2">
      <c r="A481" s="130"/>
    </row>
    <row r="482" spans="1:1" x14ac:dyDescent="0.2">
      <c r="A482" s="130"/>
    </row>
    <row r="483" spans="1:1" x14ac:dyDescent="0.2">
      <c r="A483" s="130"/>
    </row>
    <row r="484" spans="1:1" x14ac:dyDescent="0.2">
      <c r="A484" s="130"/>
    </row>
    <row r="485" spans="1:1" x14ac:dyDescent="0.2">
      <c r="A485" s="130"/>
    </row>
    <row r="486" spans="1:1" x14ac:dyDescent="0.2">
      <c r="A486" s="130"/>
    </row>
    <row r="487" spans="1:1" x14ac:dyDescent="0.2">
      <c r="A487" s="130"/>
    </row>
    <row r="488" spans="1:1" x14ac:dyDescent="0.2">
      <c r="A488" s="130"/>
    </row>
    <row r="489" spans="1:1" x14ac:dyDescent="0.2">
      <c r="A489" s="130"/>
    </row>
    <row r="490" spans="1:1" x14ac:dyDescent="0.2">
      <c r="A490" s="130"/>
    </row>
    <row r="491" spans="1:1" x14ac:dyDescent="0.2">
      <c r="A491" s="130"/>
    </row>
    <row r="492" spans="1:1" x14ac:dyDescent="0.2">
      <c r="A492" s="130"/>
    </row>
    <row r="493" spans="1:1" x14ac:dyDescent="0.2">
      <c r="A493" s="130"/>
    </row>
    <row r="494" spans="1:1" x14ac:dyDescent="0.2">
      <c r="A494" s="130"/>
    </row>
    <row r="495" spans="1:1" x14ac:dyDescent="0.2">
      <c r="A495" s="130"/>
    </row>
    <row r="496" spans="1:1" x14ac:dyDescent="0.2">
      <c r="A496" s="130"/>
    </row>
    <row r="497" spans="1:1" x14ac:dyDescent="0.2">
      <c r="A497" s="130"/>
    </row>
    <row r="498" spans="1:1" x14ac:dyDescent="0.2">
      <c r="A498" s="130"/>
    </row>
    <row r="499" spans="1:1" x14ac:dyDescent="0.2">
      <c r="A499" s="130"/>
    </row>
    <row r="500" spans="1:1" x14ac:dyDescent="0.2">
      <c r="A500" s="130"/>
    </row>
    <row r="501" spans="1:1" x14ac:dyDescent="0.2">
      <c r="A501" s="130"/>
    </row>
    <row r="502" spans="1:1" x14ac:dyDescent="0.2">
      <c r="A502" s="130"/>
    </row>
    <row r="503" spans="1:1" x14ac:dyDescent="0.2">
      <c r="A503" s="130"/>
    </row>
    <row r="504" spans="1:1" x14ac:dyDescent="0.2">
      <c r="A504" s="130"/>
    </row>
    <row r="505" spans="1:1" x14ac:dyDescent="0.2">
      <c r="A505" s="130"/>
    </row>
    <row r="506" spans="1:1" x14ac:dyDescent="0.2">
      <c r="A506" s="130"/>
    </row>
    <row r="507" spans="1:1" x14ac:dyDescent="0.2">
      <c r="A507" s="130"/>
    </row>
    <row r="508" spans="1:1" x14ac:dyDescent="0.2">
      <c r="A508" s="130"/>
    </row>
    <row r="509" spans="1:1" x14ac:dyDescent="0.2">
      <c r="A509" s="130"/>
    </row>
    <row r="510" spans="1:1" x14ac:dyDescent="0.2">
      <c r="A510" s="130"/>
    </row>
    <row r="511" spans="1:1" x14ac:dyDescent="0.2">
      <c r="A511" s="130"/>
    </row>
    <row r="512" spans="1:1" x14ac:dyDescent="0.2">
      <c r="A512" s="130"/>
    </row>
    <row r="513" spans="1:1" x14ac:dyDescent="0.2">
      <c r="A513" s="130"/>
    </row>
    <row r="514" spans="1:1" x14ac:dyDescent="0.2">
      <c r="A514" s="130"/>
    </row>
    <row r="515" spans="1:1" x14ac:dyDescent="0.2">
      <c r="A515" s="130"/>
    </row>
    <row r="516" spans="1:1" x14ac:dyDescent="0.2">
      <c r="A516" s="130"/>
    </row>
    <row r="517" spans="1:1" x14ac:dyDescent="0.2">
      <c r="A517" s="130"/>
    </row>
    <row r="518" spans="1:1" x14ac:dyDescent="0.2">
      <c r="A518" s="130"/>
    </row>
    <row r="519" spans="1:1" x14ac:dyDescent="0.2">
      <c r="A519" s="130"/>
    </row>
    <row r="520" spans="1:1" x14ac:dyDescent="0.2">
      <c r="A520" s="130"/>
    </row>
    <row r="521" spans="1:1" x14ac:dyDescent="0.2">
      <c r="A521" s="130"/>
    </row>
    <row r="522" spans="1:1" x14ac:dyDescent="0.2">
      <c r="A522" s="130"/>
    </row>
    <row r="523" spans="1:1" x14ac:dyDescent="0.2">
      <c r="A523" s="130"/>
    </row>
    <row r="524" spans="1:1" x14ac:dyDescent="0.2">
      <c r="A524" s="130"/>
    </row>
    <row r="525" spans="1:1" x14ac:dyDescent="0.2">
      <c r="A525" s="130"/>
    </row>
    <row r="526" spans="1:1" x14ac:dyDescent="0.2">
      <c r="A526" s="130"/>
    </row>
    <row r="527" spans="1:1" x14ac:dyDescent="0.2">
      <c r="A527" s="130"/>
    </row>
    <row r="528" spans="1:1" x14ac:dyDescent="0.2">
      <c r="A528" s="130"/>
    </row>
    <row r="529" spans="1:1" x14ac:dyDescent="0.2">
      <c r="A529" s="130"/>
    </row>
    <row r="530" spans="1:1" x14ac:dyDescent="0.2">
      <c r="A530" s="130"/>
    </row>
    <row r="531" spans="1:1" x14ac:dyDescent="0.2">
      <c r="A531" s="130"/>
    </row>
    <row r="532" spans="1:1" x14ac:dyDescent="0.2">
      <c r="A532" s="130"/>
    </row>
    <row r="533" spans="1:1" x14ac:dyDescent="0.2">
      <c r="A533" s="130"/>
    </row>
    <row r="534" spans="1:1" x14ac:dyDescent="0.2">
      <c r="A534" s="130"/>
    </row>
    <row r="535" spans="1:1" x14ac:dyDescent="0.2">
      <c r="A535" s="130"/>
    </row>
    <row r="536" spans="1:1" x14ac:dyDescent="0.2">
      <c r="A536" s="130"/>
    </row>
    <row r="537" spans="1:1" x14ac:dyDescent="0.2">
      <c r="A537" s="130"/>
    </row>
    <row r="538" spans="1:1" x14ac:dyDescent="0.2">
      <c r="A538" s="130"/>
    </row>
    <row r="539" spans="1:1" x14ac:dyDescent="0.2">
      <c r="A539" s="130"/>
    </row>
    <row r="540" spans="1:1" x14ac:dyDescent="0.2">
      <c r="A540" s="130"/>
    </row>
    <row r="541" spans="1:1" x14ac:dyDescent="0.2">
      <c r="A541" s="130"/>
    </row>
    <row r="542" spans="1:1" x14ac:dyDescent="0.2">
      <c r="A542" s="130"/>
    </row>
    <row r="543" spans="1:1" x14ac:dyDescent="0.2">
      <c r="A543" s="130"/>
    </row>
    <row r="544" spans="1:1" x14ac:dyDescent="0.2">
      <c r="A544" s="130"/>
    </row>
    <row r="545" spans="1:1" x14ac:dyDescent="0.2">
      <c r="A545" s="130"/>
    </row>
    <row r="546" spans="1:1" x14ac:dyDescent="0.2">
      <c r="A546" s="130"/>
    </row>
    <row r="547" spans="1:1" x14ac:dyDescent="0.2">
      <c r="A547" s="130"/>
    </row>
    <row r="548" spans="1:1" x14ac:dyDescent="0.2">
      <c r="A548" s="130"/>
    </row>
    <row r="549" spans="1:1" x14ac:dyDescent="0.2">
      <c r="A549" s="130"/>
    </row>
    <row r="550" spans="1:1" x14ac:dyDescent="0.2">
      <c r="A550" s="130"/>
    </row>
    <row r="551" spans="1:1" x14ac:dyDescent="0.2">
      <c r="A551" s="130"/>
    </row>
    <row r="552" spans="1:1" x14ac:dyDescent="0.2">
      <c r="A552" s="130"/>
    </row>
    <row r="553" spans="1:1" x14ac:dyDescent="0.2">
      <c r="A553" s="130"/>
    </row>
    <row r="554" spans="1:1" x14ac:dyDescent="0.2">
      <c r="A554" s="130"/>
    </row>
    <row r="555" spans="1:1" x14ac:dyDescent="0.2">
      <c r="A555" s="130"/>
    </row>
    <row r="556" spans="1:1" x14ac:dyDescent="0.2">
      <c r="A556" s="130"/>
    </row>
    <row r="557" spans="1:1" x14ac:dyDescent="0.2">
      <c r="A557" s="130"/>
    </row>
    <row r="558" spans="1:1" x14ac:dyDescent="0.2">
      <c r="A558" s="130"/>
    </row>
    <row r="559" spans="1:1" x14ac:dyDescent="0.2">
      <c r="A559" s="130"/>
    </row>
    <row r="560" spans="1:1" x14ac:dyDescent="0.2">
      <c r="A560" s="130"/>
    </row>
    <row r="561" spans="1:1" x14ac:dyDescent="0.2">
      <c r="A561" s="130"/>
    </row>
    <row r="562" spans="1:1" x14ac:dyDescent="0.2">
      <c r="A562" s="130"/>
    </row>
    <row r="563" spans="1:1" x14ac:dyDescent="0.2">
      <c r="A563" s="130"/>
    </row>
    <row r="564" spans="1:1" x14ac:dyDescent="0.2">
      <c r="A564" s="130"/>
    </row>
    <row r="565" spans="1:1" x14ac:dyDescent="0.2">
      <c r="A565" s="130"/>
    </row>
    <row r="566" spans="1:1" x14ac:dyDescent="0.2">
      <c r="A566" s="130"/>
    </row>
    <row r="567" spans="1:1" x14ac:dyDescent="0.2">
      <c r="A567" s="130"/>
    </row>
    <row r="568" spans="1:1" x14ac:dyDescent="0.2">
      <c r="A568" s="130"/>
    </row>
    <row r="569" spans="1:1" x14ac:dyDescent="0.2">
      <c r="A569" s="130"/>
    </row>
    <row r="570" spans="1:1" x14ac:dyDescent="0.2">
      <c r="A570" s="130"/>
    </row>
    <row r="571" spans="1:1" x14ac:dyDescent="0.2">
      <c r="A571" s="130"/>
    </row>
    <row r="572" spans="1:1" x14ac:dyDescent="0.2">
      <c r="A572" s="130"/>
    </row>
    <row r="573" spans="1:1" x14ac:dyDescent="0.2">
      <c r="A573" s="130"/>
    </row>
    <row r="574" spans="1:1" x14ac:dyDescent="0.2">
      <c r="A574" s="130"/>
    </row>
    <row r="575" spans="1:1" x14ac:dyDescent="0.2">
      <c r="A575" s="130"/>
    </row>
    <row r="576" spans="1:1" x14ac:dyDescent="0.2">
      <c r="A576" s="130"/>
    </row>
    <row r="577" spans="1:1" x14ac:dyDescent="0.2">
      <c r="A577" s="130"/>
    </row>
    <row r="578" spans="1:1" x14ac:dyDescent="0.2">
      <c r="A578" s="130"/>
    </row>
    <row r="579" spans="1:1" x14ac:dyDescent="0.2">
      <c r="A579" s="130"/>
    </row>
    <row r="580" spans="1:1" x14ac:dyDescent="0.2">
      <c r="A580" s="130"/>
    </row>
    <row r="581" spans="1:1" x14ac:dyDescent="0.2">
      <c r="A581" s="130"/>
    </row>
    <row r="582" spans="1:1" x14ac:dyDescent="0.2">
      <c r="A582" s="130"/>
    </row>
    <row r="583" spans="1:1" x14ac:dyDescent="0.2">
      <c r="A583" s="130"/>
    </row>
    <row r="584" spans="1:1" x14ac:dyDescent="0.2">
      <c r="A584" s="130"/>
    </row>
    <row r="585" spans="1:1" x14ac:dyDescent="0.2">
      <c r="A585" s="130"/>
    </row>
    <row r="586" spans="1:1" x14ac:dyDescent="0.2">
      <c r="A586" s="130"/>
    </row>
    <row r="587" spans="1:1" x14ac:dyDescent="0.2">
      <c r="A587" s="130"/>
    </row>
    <row r="588" spans="1:1" x14ac:dyDescent="0.2">
      <c r="A588" s="130"/>
    </row>
    <row r="589" spans="1:1" x14ac:dyDescent="0.2">
      <c r="A589" s="130"/>
    </row>
    <row r="590" spans="1:1" x14ac:dyDescent="0.2">
      <c r="A590" s="130"/>
    </row>
    <row r="591" spans="1:1" x14ac:dyDescent="0.2">
      <c r="A591" s="130"/>
    </row>
    <row r="592" spans="1:1" x14ac:dyDescent="0.2">
      <c r="A592" s="130"/>
    </row>
    <row r="593" spans="1:1" x14ac:dyDescent="0.2">
      <c r="A593" s="130"/>
    </row>
    <row r="594" spans="1:1" x14ac:dyDescent="0.2">
      <c r="A594" s="130"/>
    </row>
    <row r="595" spans="1:1" x14ac:dyDescent="0.2">
      <c r="A595" s="130"/>
    </row>
    <row r="596" spans="1:1" x14ac:dyDescent="0.2">
      <c r="A596" s="130"/>
    </row>
    <row r="597" spans="1:1" x14ac:dyDescent="0.2">
      <c r="A597" s="130"/>
    </row>
    <row r="598" spans="1:1" x14ac:dyDescent="0.2">
      <c r="A598" s="130"/>
    </row>
    <row r="599" spans="1:1" x14ac:dyDescent="0.2">
      <c r="A599" s="130"/>
    </row>
    <row r="600" spans="1:1" x14ac:dyDescent="0.2">
      <c r="A600" s="130"/>
    </row>
    <row r="601" spans="1:1" x14ac:dyDescent="0.2">
      <c r="A601" s="130"/>
    </row>
    <row r="602" spans="1:1" x14ac:dyDescent="0.2">
      <c r="A602" s="130"/>
    </row>
    <row r="603" spans="1:1" x14ac:dyDescent="0.2">
      <c r="A603" s="130"/>
    </row>
    <row r="604" spans="1:1" x14ac:dyDescent="0.2">
      <c r="A604" s="130"/>
    </row>
    <row r="605" spans="1:1" x14ac:dyDescent="0.2">
      <c r="A605" s="130"/>
    </row>
    <row r="606" spans="1:1" x14ac:dyDescent="0.2">
      <c r="A606" s="130"/>
    </row>
    <row r="607" spans="1:1" x14ac:dyDescent="0.2">
      <c r="A607" s="130"/>
    </row>
    <row r="608" spans="1:1" x14ac:dyDescent="0.2">
      <c r="A608" s="130"/>
    </row>
    <row r="609" spans="1:1" x14ac:dyDescent="0.2">
      <c r="A609" s="130"/>
    </row>
    <row r="610" spans="1:1" x14ac:dyDescent="0.2">
      <c r="A610" s="130"/>
    </row>
    <row r="611" spans="1:1" x14ac:dyDescent="0.2">
      <c r="A611" s="130"/>
    </row>
    <row r="612" spans="1:1" x14ac:dyDescent="0.2">
      <c r="A612" s="130"/>
    </row>
    <row r="613" spans="1:1" x14ac:dyDescent="0.2">
      <c r="A613" s="130"/>
    </row>
    <row r="614" spans="1:1" x14ac:dyDescent="0.2">
      <c r="A614" s="130"/>
    </row>
    <row r="615" spans="1:1" x14ac:dyDescent="0.2">
      <c r="A615" s="130"/>
    </row>
    <row r="616" spans="1:1" x14ac:dyDescent="0.2">
      <c r="A616" s="130"/>
    </row>
    <row r="617" spans="1:1" x14ac:dyDescent="0.2">
      <c r="A617" s="130"/>
    </row>
    <row r="618" spans="1:1" x14ac:dyDescent="0.2">
      <c r="A618" s="130"/>
    </row>
    <row r="619" spans="1:1" x14ac:dyDescent="0.2">
      <c r="A619" s="130"/>
    </row>
    <row r="620" spans="1:1" x14ac:dyDescent="0.2">
      <c r="A620" s="130"/>
    </row>
    <row r="621" spans="1:1" x14ac:dyDescent="0.2">
      <c r="A621" s="130"/>
    </row>
    <row r="622" spans="1:1" x14ac:dyDescent="0.2">
      <c r="A622" s="130"/>
    </row>
    <row r="623" spans="1:1" x14ac:dyDescent="0.2">
      <c r="A623" s="130"/>
    </row>
    <row r="624" spans="1:1" x14ac:dyDescent="0.2">
      <c r="A624" s="130"/>
    </row>
    <row r="625" spans="1:1" x14ac:dyDescent="0.2">
      <c r="A625" s="130"/>
    </row>
    <row r="626" spans="1:1" x14ac:dyDescent="0.2">
      <c r="A626" s="130"/>
    </row>
    <row r="627" spans="1:1" x14ac:dyDescent="0.2">
      <c r="A627" s="130"/>
    </row>
    <row r="628" spans="1:1" x14ac:dyDescent="0.2">
      <c r="A628" s="130"/>
    </row>
    <row r="629" spans="1:1" x14ac:dyDescent="0.2">
      <c r="A629" s="130"/>
    </row>
    <row r="630" spans="1:1" x14ac:dyDescent="0.2">
      <c r="A630" s="130"/>
    </row>
    <row r="631" spans="1:1" x14ac:dyDescent="0.2">
      <c r="A631" s="130"/>
    </row>
    <row r="632" spans="1:1" x14ac:dyDescent="0.2">
      <c r="A632" s="130"/>
    </row>
    <row r="633" spans="1:1" x14ac:dyDescent="0.2">
      <c r="A633" s="130"/>
    </row>
    <row r="634" spans="1:1" x14ac:dyDescent="0.2">
      <c r="A634" s="130"/>
    </row>
    <row r="635" spans="1:1" x14ac:dyDescent="0.2">
      <c r="A635" s="130"/>
    </row>
    <row r="636" spans="1:1" x14ac:dyDescent="0.2">
      <c r="A636" s="130"/>
    </row>
    <row r="637" spans="1:1" x14ac:dyDescent="0.2">
      <c r="A637" s="130"/>
    </row>
    <row r="638" spans="1:1" x14ac:dyDescent="0.2">
      <c r="A638" s="130"/>
    </row>
    <row r="639" spans="1:1" x14ac:dyDescent="0.2">
      <c r="A639" s="130"/>
    </row>
    <row r="640" spans="1:1" x14ac:dyDescent="0.2">
      <c r="A640" s="130"/>
    </row>
    <row r="641" spans="1:1" x14ac:dyDescent="0.2">
      <c r="A641" s="130"/>
    </row>
    <row r="642" spans="1:1" x14ac:dyDescent="0.2">
      <c r="A642" s="130"/>
    </row>
    <row r="643" spans="1:1" x14ac:dyDescent="0.2">
      <c r="A643" s="130"/>
    </row>
    <row r="644" spans="1:1" x14ac:dyDescent="0.2">
      <c r="A644" s="130"/>
    </row>
    <row r="645" spans="1:1" x14ac:dyDescent="0.2">
      <c r="A645" s="130"/>
    </row>
    <row r="646" spans="1:1" x14ac:dyDescent="0.2">
      <c r="A646" s="130"/>
    </row>
    <row r="647" spans="1:1" x14ac:dyDescent="0.2">
      <c r="A647" s="130"/>
    </row>
    <row r="648" spans="1:1" x14ac:dyDescent="0.2">
      <c r="A648" s="130"/>
    </row>
    <row r="649" spans="1:1" x14ac:dyDescent="0.2">
      <c r="A649" s="130"/>
    </row>
    <row r="650" spans="1:1" x14ac:dyDescent="0.2">
      <c r="A650" s="130"/>
    </row>
    <row r="651" spans="1:1" x14ac:dyDescent="0.2">
      <c r="A651" s="130"/>
    </row>
    <row r="652" spans="1:1" x14ac:dyDescent="0.2">
      <c r="A652" s="130"/>
    </row>
    <row r="653" spans="1:1" x14ac:dyDescent="0.2">
      <c r="A653" s="130"/>
    </row>
    <row r="654" spans="1:1" x14ac:dyDescent="0.2">
      <c r="A654" s="130"/>
    </row>
    <row r="655" spans="1:1" x14ac:dyDescent="0.2">
      <c r="A655" s="130"/>
    </row>
    <row r="656" spans="1:1" x14ac:dyDescent="0.2">
      <c r="A656" s="130"/>
    </row>
    <row r="657" spans="1:1" x14ac:dyDescent="0.2">
      <c r="A657" s="130"/>
    </row>
    <row r="658" spans="1:1" x14ac:dyDescent="0.2">
      <c r="A658" s="130"/>
    </row>
    <row r="659" spans="1:1" x14ac:dyDescent="0.2">
      <c r="A659" s="130"/>
    </row>
    <row r="660" spans="1:1" x14ac:dyDescent="0.2">
      <c r="A660" s="130"/>
    </row>
    <row r="661" spans="1:1" x14ac:dyDescent="0.2">
      <c r="A661" s="130"/>
    </row>
    <row r="662" spans="1:1" x14ac:dyDescent="0.2">
      <c r="A662" s="130"/>
    </row>
    <row r="663" spans="1:1" x14ac:dyDescent="0.2">
      <c r="A663" s="130"/>
    </row>
    <row r="664" spans="1:1" x14ac:dyDescent="0.2">
      <c r="A664" s="130"/>
    </row>
    <row r="665" spans="1:1" x14ac:dyDescent="0.2">
      <c r="A665" s="130"/>
    </row>
    <row r="666" spans="1:1" x14ac:dyDescent="0.2">
      <c r="A666" s="130"/>
    </row>
    <row r="667" spans="1:1" x14ac:dyDescent="0.2">
      <c r="A667" s="130"/>
    </row>
    <row r="668" spans="1:1" x14ac:dyDescent="0.2">
      <c r="A668" s="130"/>
    </row>
    <row r="669" spans="1:1" x14ac:dyDescent="0.2">
      <c r="A669" s="130"/>
    </row>
    <row r="670" spans="1:1" x14ac:dyDescent="0.2">
      <c r="A670" s="130"/>
    </row>
    <row r="671" spans="1:1" x14ac:dyDescent="0.2">
      <c r="A671" s="130"/>
    </row>
    <row r="672" spans="1:1" x14ac:dyDescent="0.2">
      <c r="A672" s="130"/>
    </row>
    <row r="673" spans="1:1" x14ac:dyDescent="0.2">
      <c r="A673" s="130"/>
    </row>
    <row r="674" spans="1:1" x14ac:dyDescent="0.2">
      <c r="A674" s="130"/>
    </row>
    <row r="675" spans="1:1" x14ac:dyDescent="0.2">
      <c r="A675" s="130"/>
    </row>
    <row r="676" spans="1:1" x14ac:dyDescent="0.2">
      <c r="A676" s="130"/>
    </row>
    <row r="677" spans="1:1" x14ac:dyDescent="0.2">
      <c r="A677" s="130"/>
    </row>
    <row r="678" spans="1:1" x14ac:dyDescent="0.2">
      <c r="A678" s="130"/>
    </row>
    <row r="679" spans="1:1" x14ac:dyDescent="0.2">
      <c r="A679" s="130"/>
    </row>
    <row r="680" spans="1:1" x14ac:dyDescent="0.2">
      <c r="A680" s="130"/>
    </row>
    <row r="681" spans="1:1" x14ac:dyDescent="0.2">
      <c r="A681" s="130"/>
    </row>
    <row r="682" spans="1:1" x14ac:dyDescent="0.2">
      <c r="A682" s="130"/>
    </row>
    <row r="683" spans="1:1" x14ac:dyDescent="0.2">
      <c r="A683" s="130"/>
    </row>
    <row r="684" spans="1:1" x14ac:dyDescent="0.2">
      <c r="A684" s="130"/>
    </row>
    <row r="685" spans="1:1" x14ac:dyDescent="0.2">
      <c r="A685" s="130"/>
    </row>
    <row r="686" spans="1:1" x14ac:dyDescent="0.2">
      <c r="A686" s="130"/>
    </row>
    <row r="687" spans="1:1" x14ac:dyDescent="0.2">
      <c r="A687" s="130"/>
    </row>
    <row r="688" spans="1:1" x14ac:dyDescent="0.2">
      <c r="A688" s="130"/>
    </row>
    <row r="689" spans="1:1" x14ac:dyDescent="0.2">
      <c r="A689" s="130"/>
    </row>
    <row r="690" spans="1:1" x14ac:dyDescent="0.2">
      <c r="A690" s="130"/>
    </row>
    <row r="691" spans="1:1" x14ac:dyDescent="0.2">
      <c r="A691" s="130"/>
    </row>
    <row r="692" spans="1:1" x14ac:dyDescent="0.2">
      <c r="A692" s="130"/>
    </row>
    <row r="693" spans="1:1" x14ac:dyDescent="0.2">
      <c r="A693" s="130"/>
    </row>
    <row r="694" spans="1:1" x14ac:dyDescent="0.2">
      <c r="A694" s="130"/>
    </row>
    <row r="695" spans="1:1" x14ac:dyDescent="0.2">
      <c r="A695" s="130"/>
    </row>
    <row r="696" spans="1:1" x14ac:dyDescent="0.2">
      <c r="A696" s="130"/>
    </row>
    <row r="697" spans="1:1" x14ac:dyDescent="0.2">
      <c r="A697" s="130"/>
    </row>
    <row r="698" spans="1:1" x14ac:dyDescent="0.2">
      <c r="A698" s="130"/>
    </row>
    <row r="699" spans="1:1" x14ac:dyDescent="0.2">
      <c r="A699" s="130"/>
    </row>
    <row r="700" spans="1:1" x14ac:dyDescent="0.2">
      <c r="A700" s="130"/>
    </row>
    <row r="701" spans="1:1" x14ac:dyDescent="0.2">
      <c r="A701" s="130"/>
    </row>
    <row r="702" spans="1:1" x14ac:dyDescent="0.2">
      <c r="A702" s="130"/>
    </row>
    <row r="703" spans="1:1" x14ac:dyDescent="0.2">
      <c r="A703" s="130"/>
    </row>
    <row r="704" spans="1:1" x14ac:dyDescent="0.2">
      <c r="A704" s="130"/>
    </row>
    <row r="705" spans="1:1" x14ac:dyDescent="0.2">
      <c r="A705" s="130"/>
    </row>
    <row r="706" spans="1:1" x14ac:dyDescent="0.2">
      <c r="A706" s="130"/>
    </row>
    <row r="707" spans="1:1" x14ac:dyDescent="0.2">
      <c r="A707" s="130"/>
    </row>
    <row r="708" spans="1:1" x14ac:dyDescent="0.2">
      <c r="A708" s="130"/>
    </row>
    <row r="709" spans="1:1" x14ac:dyDescent="0.2">
      <c r="A709" s="130"/>
    </row>
    <row r="710" spans="1:1" x14ac:dyDescent="0.2">
      <c r="A710" s="130"/>
    </row>
    <row r="711" spans="1:1" x14ac:dyDescent="0.2">
      <c r="A711" s="130"/>
    </row>
    <row r="712" spans="1:1" x14ac:dyDescent="0.2">
      <c r="A712" s="130"/>
    </row>
    <row r="713" spans="1:1" x14ac:dyDescent="0.2">
      <c r="A713" s="130"/>
    </row>
    <row r="714" spans="1:1" x14ac:dyDescent="0.2">
      <c r="A714" s="130"/>
    </row>
    <row r="715" spans="1:1" x14ac:dyDescent="0.2">
      <c r="A715" s="130"/>
    </row>
    <row r="716" spans="1:1" x14ac:dyDescent="0.2">
      <c r="A716" s="130"/>
    </row>
    <row r="717" spans="1:1" x14ac:dyDescent="0.2">
      <c r="A717" s="130"/>
    </row>
    <row r="718" spans="1:1" x14ac:dyDescent="0.2">
      <c r="A718" s="130"/>
    </row>
    <row r="719" spans="1:1" x14ac:dyDescent="0.2">
      <c r="A719" s="130"/>
    </row>
    <row r="720" spans="1:1" x14ac:dyDescent="0.2">
      <c r="A720" s="130"/>
    </row>
    <row r="721" spans="1:1" x14ac:dyDescent="0.2">
      <c r="A721" s="130"/>
    </row>
    <row r="722" spans="1:1" x14ac:dyDescent="0.2">
      <c r="A722" s="130"/>
    </row>
    <row r="723" spans="1:1" x14ac:dyDescent="0.2">
      <c r="A723" s="130"/>
    </row>
    <row r="724" spans="1:1" x14ac:dyDescent="0.2">
      <c r="A724" s="130"/>
    </row>
    <row r="725" spans="1:1" x14ac:dyDescent="0.2">
      <c r="A725" s="130"/>
    </row>
    <row r="726" spans="1:1" x14ac:dyDescent="0.2">
      <c r="A726" s="130"/>
    </row>
    <row r="727" spans="1:1" x14ac:dyDescent="0.2">
      <c r="A727" s="130"/>
    </row>
    <row r="728" spans="1:1" x14ac:dyDescent="0.2">
      <c r="A728" s="130"/>
    </row>
    <row r="729" spans="1:1" x14ac:dyDescent="0.2">
      <c r="A729" s="130"/>
    </row>
    <row r="730" spans="1:1" x14ac:dyDescent="0.2">
      <c r="A730" s="130"/>
    </row>
    <row r="731" spans="1:1" x14ac:dyDescent="0.2">
      <c r="A731" s="130"/>
    </row>
    <row r="732" spans="1:1" x14ac:dyDescent="0.2">
      <c r="A732" s="130"/>
    </row>
    <row r="733" spans="1:1" x14ac:dyDescent="0.2">
      <c r="A733" s="130"/>
    </row>
    <row r="734" spans="1:1" x14ac:dyDescent="0.2">
      <c r="A734" s="130"/>
    </row>
    <row r="735" spans="1:1" x14ac:dyDescent="0.2">
      <c r="A735" s="130"/>
    </row>
    <row r="736" spans="1:1" x14ac:dyDescent="0.2">
      <c r="A736" s="130"/>
    </row>
    <row r="737" spans="1:1" x14ac:dyDescent="0.2">
      <c r="A737" s="130"/>
    </row>
    <row r="738" spans="1:1" x14ac:dyDescent="0.2">
      <c r="A738" s="130"/>
    </row>
    <row r="739" spans="1:1" x14ac:dyDescent="0.2">
      <c r="A739" s="130"/>
    </row>
    <row r="740" spans="1:1" x14ac:dyDescent="0.2">
      <c r="A740" s="130"/>
    </row>
    <row r="741" spans="1:1" x14ac:dyDescent="0.2">
      <c r="A741" s="130"/>
    </row>
    <row r="742" spans="1:1" x14ac:dyDescent="0.2">
      <c r="A742" s="130"/>
    </row>
    <row r="743" spans="1:1" x14ac:dyDescent="0.2">
      <c r="A743" s="130"/>
    </row>
    <row r="744" spans="1:1" x14ac:dyDescent="0.2">
      <c r="A744" s="130"/>
    </row>
    <row r="745" spans="1:1" x14ac:dyDescent="0.2">
      <c r="A745" s="130"/>
    </row>
    <row r="746" spans="1:1" x14ac:dyDescent="0.2">
      <c r="A746" s="130"/>
    </row>
    <row r="747" spans="1:1" x14ac:dyDescent="0.2">
      <c r="A747" s="130"/>
    </row>
    <row r="748" spans="1:1" x14ac:dyDescent="0.2">
      <c r="A748" s="130"/>
    </row>
    <row r="749" spans="1:1" x14ac:dyDescent="0.2">
      <c r="A749" s="130"/>
    </row>
    <row r="750" spans="1:1" x14ac:dyDescent="0.2">
      <c r="A750" s="130"/>
    </row>
    <row r="751" spans="1:1" x14ac:dyDescent="0.2">
      <c r="A751" s="130"/>
    </row>
    <row r="752" spans="1:1" x14ac:dyDescent="0.2">
      <c r="A752" s="130"/>
    </row>
    <row r="753" spans="1:1" x14ac:dyDescent="0.2">
      <c r="A753" s="130"/>
    </row>
    <row r="754" spans="1:1" x14ac:dyDescent="0.2">
      <c r="A754" s="130"/>
    </row>
    <row r="755" spans="1:1" x14ac:dyDescent="0.2">
      <c r="A755" s="130"/>
    </row>
    <row r="756" spans="1:1" x14ac:dyDescent="0.2">
      <c r="A756" s="130"/>
    </row>
    <row r="757" spans="1:1" x14ac:dyDescent="0.2">
      <c r="A757" s="130"/>
    </row>
    <row r="758" spans="1:1" x14ac:dyDescent="0.2">
      <c r="A758" s="130"/>
    </row>
    <row r="759" spans="1:1" x14ac:dyDescent="0.2">
      <c r="A759" s="130"/>
    </row>
    <row r="760" spans="1:1" x14ac:dyDescent="0.2">
      <c r="A760" s="130"/>
    </row>
    <row r="761" spans="1:1" x14ac:dyDescent="0.2">
      <c r="A761" s="130"/>
    </row>
    <row r="762" spans="1:1" x14ac:dyDescent="0.2">
      <c r="A762" s="130"/>
    </row>
    <row r="763" spans="1:1" x14ac:dyDescent="0.2">
      <c r="A763" s="130"/>
    </row>
    <row r="764" spans="1:1" x14ac:dyDescent="0.2">
      <c r="A764" s="130"/>
    </row>
    <row r="765" spans="1:1" x14ac:dyDescent="0.2">
      <c r="A765" s="130"/>
    </row>
    <row r="766" spans="1:1" x14ac:dyDescent="0.2">
      <c r="A766" s="130"/>
    </row>
    <row r="767" spans="1:1" x14ac:dyDescent="0.2">
      <c r="A767" s="130"/>
    </row>
    <row r="768" spans="1:1" x14ac:dyDescent="0.2">
      <c r="A768" s="130"/>
    </row>
    <row r="769" spans="1:1" x14ac:dyDescent="0.2">
      <c r="A769" s="130"/>
    </row>
    <row r="770" spans="1:1" x14ac:dyDescent="0.2">
      <c r="A770" s="130"/>
    </row>
    <row r="771" spans="1:1" x14ac:dyDescent="0.2">
      <c r="A771" s="130"/>
    </row>
    <row r="772" spans="1:1" x14ac:dyDescent="0.2">
      <c r="A772" s="130"/>
    </row>
    <row r="773" spans="1:1" x14ac:dyDescent="0.2">
      <c r="A773" s="130"/>
    </row>
    <row r="774" spans="1:1" x14ac:dyDescent="0.2">
      <c r="A774" s="130"/>
    </row>
    <row r="775" spans="1:1" x14ac:dyDescent="0.2">
      <c r="A775" s="130"/>
    </row>
    <row r="776" spans="1:1" x14ac:dyDescent="0.2">
      <c r="A776" s="130"/>
    </row>
    <row r="777" spans="1:1" x14ac:dyDescent="0.2">
      <c r="A777" s="130"/>
    </row>
    <row r="778" spans="1:1" x14ac:dyDescent="0.2">
      <c r="A778" s="130"/>
    </row>
    <row r="779" spans="1:1" x14ac:dyDescent="0.2">
      <c r="A779" s="130"/>
    </row>
    <row r="780" spans="1:1" x14ac:dyDescent="0.2">
      <c r="A780" s="130"/>
    </row>
    <row r="781" spans="1:1" x14ac:dyDescent="0.2">
      <c r="A781" s="130"/>
    </row>
    <row r="782" spans="1:1" x14ac:dyDescent="0.2">
      <c r="A782" s="130"/>
    </row>
    <row r="783" spans="1:1" x14ac:dyDescent="0.2">
      <c r="A783" s="130"/>
    </row>
    <row r="784" spans="1:1" x14ac:dyDescent="0.2">
      <c r="A784" s="130"/>
    </row>
    <row r="785" spans="1:1" x14ac:dyDescent="0.2">
      <c r="A785" s="130"/>
    </row>
    <row r="786" spans="1:1" x14ac:dyDescent="0.2">
      <c r="A786" s="130"/>
    </row>
    <row r="787" spans="1:1" x14ac:dyDescent="0.2">
      <c r="A787" s="130"/>
    </row>
    <row r="788" spans="1:1" x14ac:dyDescent="0.2">
      <c r="A788" s="130"/>
    </row>
    <row r="789" spans="1:1" x14ac:dyDescent="0.2">
      <c r="A789" s="130"/>
    </row>
    <row r="790" spans="1:1" x14ac:dyDescent="0.2">
      <c r="A790" s="130"/>
    </row>
    <row r="791" spans="1:1" x14ac:dyDescent="0.2">
      <c r="A791" s="130"/>
    </row>
    <row r="792" spans="1:1" x14ac:dyDescent="0.2">
      <c r="A792" s="130"/>
    </row>
    <row r="793" spans="1:1" x14ac:dyDescent="0.2">
      <c r="A793" s="130"/>
    </row>
    <row r="794" spans="1:1" x14ac:dyDescent="0.2">
      <c r="A794" s="130"/>
    </row>
    <row r="795" spans="1:1" x14ac:dyDescent="0.2">
      <c r="A795" s="130"/>
    </row>
    <row r="796" spans="1:1" x14ac:dyDescent="0.2">
      <c r="A796" s="130"/>
    </row>
    <row r="797" spans="1:1" x14ac:dyDescent="0.2">
      <c r="A797" s="130"/>
    </row>
    <row r="798" spans="1:1" x14ac:dyDescent="0.2">
      <c r="A798" s="130"/>
    </row>
    <row r="799" spans="1:1" x14ac:dyDescent="0.2">
      <c r="A799" s="130"/>
    </row>
    <row r="800" spans="1:1" x14ac:dyDescent="0.2">
      <c r="A800" s="130"/>
    </row>
    <row r="801" spans="1:1" x14ac:dyDescent="0.2">
      <c r="A801" s="130"/>
    </row>
    <row r="802" spans="1:1" x14ac:dyDescent="0.2">
      <c r="A802" s="130"/>
    </row>
    <row r="803" spans="1:1" x14ac:dyDescent="0.2">
      <c r="A803" s="130"/>
    </row>
    <row r="804" spans="1:1" x14ac:dyDescent="0.2">
      <c r="A804" s="130"/>
    </row>
    <row r="805" spans="1:1" x14ac:dyDescent="0.2">
      <c r="A805" s="130"/>
    </row>
    <row r="806" spans="1:1" x14ac:dyDescent="0.2">
      <c r="A806" s="130"/>
    </row>
    <row r="807" spans="1:1" x14ac:dyDescent="0.2">
      <c r="A807" s="130"/>
    </row>
    <row r="808" spans="1:1" x14ac:dyDescent="0.2">
      <c r="A808" s="130"/>
    </row>
    <row r="809" spans="1:1" x14ac:dyDescent="0.2">
      <c r="A809" s="130"/>
    </row>
    <row r="810" spans="1:1" x14ac:dyDescent="0.2">
      <c r="A810" s="130"/>
    </row>
    <row r="811" spans="1:1" x14ac:dyDescent="0.2">
      <c r="A811" s="130"/>
    </row>
    <row r="812" spans="1:1" x14ac:dyDescent="0.2">
      <c r="A812" s="130"/>
    </row>
    <row r="813" spans="1:1" x14ac:dyDescent="0.2">
      <c r="A813" s="130"/>
    </row>
    <row r="814" spans="1:1" x14ac:dyDescent="0.2">
      <c r="A814" s="130"/>
    </row>
    <row r="815" spans="1:1" x14ac:dyDescent="0.2">
      <c r="A815" s="130"/>
    </row>
    <row r="816" spans="1:1" x14ac:dyDescent="0.2">
      <c r="A816" s="130"/>
    </row>
    <row r="817" spans="1:1" x14ac:dyDescent="0.2">
      <c r="A817" s="130"/>
    </row>
    <row r="818" spans="1:1" x14ac:dyDescent="0.2">
      <c r="A818" s="130"/>
    </row>
    <row r="819" spans="1:1" x14ac:dyDescent="0.2">
      <c r="A819" s="130"/>
    </row>
    <row r="820" spans="1:1" x14ac:dyDescent="0.2">
      <c r="A820" s="130"/>
    </row>
    <row r="821" spans="1:1" x14ac:dyDescent="0.2">
      <c r="A821" s="130"/>
    </row>
    <row r="822" spans="1:1" x14ac:dyDescent="0.2">
      <c r="A822" s="130"/>
    </row>
    <row r="823" spans="1:1" x14ac:dyDescent="0.2">
      <c r="A823" s="130"/>
    </row>
    <row r="824" spans="1:1" x14ac:dyDescent="0.2">
      <c r="A824" s="130"/>
    </row>
    <row r="825" spans="1:1" x14ac:dyDescent="0.2">
      <c r="A825" s="130"/>
    </row>
    <row r="826" spans="1:1" x14ac:dyDescent="0.2">
      <c r="A826" s="130"/>
    </row>
    <row r="827" spans="1:1" x14ac:dyDescent="0.2">
      <c r="A827" s="130"/>
    </row>
    <row r="828" spans="1:1" x14ac:dyDescent="0.2">
      <c r="A828" s="130"/>
    </row>
    <row r="829" spans="1:1" x14ac:dyDescent="0.2">
      <c r="A829" s="130"/>
    </row>
    <row r="830" spans="1:1" x14ac:dyDescent="0.2">
      <c r="A830" s="130"/>
    </row>
    <row r="831" spans="1:1" x14ac:dyDescent="0.2">
      <c r="A831" s="130"/>
    </row>
    <row r="832" spans="1:1" x14ac:dyDescent="0.2">
      <c r="A832" s="130"/>
    </row>
    <row r="833" spans="1:1" x14ac:dyDescent="0.2">
      <c r="A833" s="130"/>
    </row>
    <row r="834" spans="1:1" x14ac:dyDescent="0.2">
      <c r="A834" s="130"/>
    </row>
    <row r="835" spans="1:1" x14ac:dyDescent="0.2">
      <c r="A835" s="130"/>
    </row>
    <row r="836" spans="1:1" x14ac:dyDescent="0.2">
      <c r="A836" s="130"/>
    </row>
    <row r="837" spans="1:1" x14ac:dyDescent="0.2">
      <c r="A837" s="130"/>
    </row>
    <row r="838" spans="1:1" x14ac:dyDescent="0.2">
      <c r="A838" s="130"/>
    </row>
    <row r="839" spans="1:1" x14ac:dyDescent="0.2">
      <c r="A839" s="130"/>
    </row>
    <row r="840" spans="1:1" x14ac:dyDescent="0.2">
      <c r="A840" s="130"/>
    </row>
    <row r="841" spans="1:1" x14ac:dyDescent="0.2">
      <c r="A841" s="130"/>
    </row>
    <row r="842" spans="1:1" x14ac:dyDescent="0.2">
      <c r="A842" s="130"/>
    </row>
    <row r="843" spans="1:1" x14ac:dyDescent="0.2">
      <c r="A843" s="130"/>
    </row>
    <row r="844" spans="1:1" x14ac:dyDescent="0.2">
      <c r="A844" s="130"/>
    </row>
    <row r="845" spans="1:1" x14ac:dyDescent="0.2">
      <c r="A845" s="130"/>
    </row>
    <row r="846" spans="1:1" x14ac:dyDescent="0.2">
      <c r="A846" s="130"/>
    </row>
    <row r="847" spans="1:1" x14ac:dyDescent="0.2">
      <c r="A847" s="130"/>
    </row>
    <row r="848" spans="1:1" x14ac:dyDescent="0.2">
      <c r="A848" s="130"/>
    </row>
    <row r="849" spans="1:1" x14ac:dyDescent="0.2">
      <c r="A849" s="130"/>
    </row>
    <row r="850" spans="1:1" x14ac:dyDescent="0.2">
      <c r="A850" s="130"/>
    </row>
    <row r="851" spans="1:1" x14ac:dyDescent="0.2">
      <c r="A851" s="130"/>
    </row>
    <row r="852" spans="1:1" x14ac:dyDescent="0.2">
      <c r="A852" s="130"/>
    </row>
    <row r="853" spans="1:1" x14ac:dyDescent="0.2">
      <c r="A853" s="130"/>
    </row>
    <row r="854" spans="1:1" x14ac:dyDescent="0.2">
      <c r="A854" s="130"/>
    </row>
    <row r="855" spans="1:1" x14ac:dyDescent="0.2">
      <c r="A855" s="130"/>
    </row>
    <row r="856" spans="1:1" x14ac:dyDescent="0.2">
      <c r="A856" s="130"/>
    </row>
    <row r="857" spans="1:1" x14ac:dyDescent="0.2">
      <c r="A857" s="130"/>
    </row>
    <row r="858" spans="1:1" x14ac:dyDescent="0.2">
      <c r="A858" s="130"/>
    </row>
    <row r="859" spans="1:1" x14ac:dyDescent="0.2">
      <c r="A859" s="130"/>
    </row>
    <row r="860" spans="1:1" x14ac:dyDescent="0.2">
      <c r="A860" s="130"/>
    </row>
    <row r="861" spans="1:1" x14ac:dyDescent="0.2">
      <c r="A861" s="130"/>
    </row>
    <row r="862" spans="1:1" x14ac:dyDescent="0.2">
      <c r="A862" s="130"/>
    </row>
    <row r="863" spans="1:1" x14ac:dyDescent="0.2">
      <c r="A863" s="130"/>
    </row>
    <row r="864" spans="1:1" x14ac:dyDescent="0.2">
      <c r="A864" s="130"/>
    </row>
    <row r="865" spans="1:1" x14ac:dyDescent="0.2">
      <c r="A865" s="130"/>
    </row>
    <row r="866" spans="1:1" x14ac:dyDescent="0.2">
      <c r="A866" s="130"/>
    </row>
    <row r="867" spans="1:1" x14ac:dyDescent="0.2">
      <c r="A867" s="130"/>
    </row>
    <row r="868" spans="1:1" x14ac:dyDescent="0.2">
      <c r="A868" s="130"/>
    </row>
    <row r="869" spans="1:1" x14ac:dyDescent="0.2">
      <c r="A869" s="130"/>
    </row>
    <row r="870" spans="1:1" x14ac:dyDescent="0.2">
      <c r="A870" s="130"/>
    </row>
    <row r="871" spans="1:1" x14ac:dyDescent="0.2">
      <c r="A871" s="130"/>
    </row>
    <row r="872" spans="1:1" x14ac:dyDescent="0.2">
      <c r="A872" s="130"/>
    </row>
    <row r="873" spans="1:1" x14ac:dyDescent="0.2">
      <c r="A873" s="130"/>
    </row>
    <row r="874" spans="1:1" x14ac:dyDescent="0.2">
      <c r="A874" s="130"/>
    </row>
    <row r="875" spans="1:1" x14ac:dyDescent="0.2">
      <c r="A875" s="130"/>
    </row>
    <row r="876" spans="1:1" x14ac:dyDescent="0.2">
      <c r="A876" s="130"/>
    </row>
    <row r="877" spans="1:1" x14ac:dyDescent="0.2">
      <c r="A877" s="130"/>
    </row>
    <row r="878" spans="1:1" x14ac:dyDescent="0.2">
      <c r="A878" s="130"/>
    </row>
    <row r="879" spans="1:1" x14ac:dyDescent="0.2">
      <c r="A879" s="130"/>
    </row>
    <row r="880" spans="1:1" x14ac:dyDescent="0.2">
      <c r="A880" s="130"/>
    </row>
    <row r="881" spans="1:1" x14ac:dyDescent="0.2">
      <c r="A881" s="130"/>
    </row>
    <row r="882" spans="1:1" x14ac:dyDescent="0.2">
      <c r="A882" s="130"/>
    </row>
    <row r="883" spans="1:1" x14ac:dyDescent="0.2">
      <c r="A883" s="130"/>
    </row>
    <row r="884" spans="1:1" x14ac:dyDescent="0.2">
      <c r="A884" s="130"/>
    </row>
    <row r="885" spans="1:1" x14ac:dyDescent="0.2">
      <c r="A885" s="130"/>
    </row>
    <row r="886" spans="1:1" x14ac:dyDescent="0.2">
      <c r="A886" s="130"/>
    </row>
    <row r="887" spans="1:1" x14ac:dyDescent="0.2">
      <c r="A887" s="130"/>
    </row>
    <row r="888" spans="1:1" x14ac:dyDescent="0.2">
      <c r="A888" s="130"/>
    </row>
    <row r="889" spans="1:1" x14ac:dyDescent="0.2">
      <c r="A889" s="130"/>
    </row>
    <row r="890" spans="1:1" x14ac:dyDescent="0.2">
      <c r="A890" s="130"/>
    </row>
    <row r="891" spans="1:1" x14ac:dyDescent="0.2">
      <c r="A891" s="130"/>
    </row>
    <row r="892" spans="1:1" x14ac:dyDescent="0.2">
      <c r="A892" s="130"/>
    </row>
    <row r="893" spans="1:1" x14ac:dyDescent="0.2">
      <c r="A893" s="130"/>
    </row>
    <row r="894" spans="1:1" x14ac:dyDescent="0.2">
      <c r="A894" s="130"/>
    </row>
    <row r="895" spans="1:1" x14ac:dyDescent="0.2">
      <c r="A895" s="130"/>
    </row>
    <row r="896" spans="1:1" x14ac:dyDescent="0.2">
      <c r="A896" s="130"/>
    </row>
    <row r="897" spans="1:1" x14ac:dyDescent="0.2">
      <c r="A897" s="130"/>
    </row>
    <row r="898" spans="1:1" x14ac:dyDescent="0.2">
      <c r="A898" s="130"/>
    </row>
    <row r="899" spans="1:1" x14ac:dyDescent="0.2">
      <c r="A899" s="130"/>
    </row>
    <row r="900" spans="1:1" x14ac:dyDescent="0.2">
      <c r="A900" s="130"/>
    </row>
    <row r="901" spans="1:1" x14ac:dyDescent="0.2">
      <c r="A901" s="130"/>
    </row>
    <row r="902" spans="1:1" x14ac:dyDescent="0.2">
      <c r="A902" s="130"/>
    </row>
    <row r="903" spans="1:1" x14ac:dyDescent="0.2">
      <c r="A903" s="130"/>
    </row>
    <row r="904" spans="1:1" x14ac:dyDescent="0.2">
      <c r="A904" s="130"/>
    </row>
    <row r="905" spans="1:1" x14ac:dyDescent="0.2">
      <c r="A905" s="130"/>
    </row>
    <row r="906" spans="1:1" x14ac:dyDescent="0.2">
      <c r="A906" s="130"/>
    </row>
    <row r="907" spans="1:1" x14ac:dyDescent="0.2">
      <c r="A907" s="130"/>
    </row>
    <row r="908" spans="1:1" x14ac:dyDescent="0.2">
      <c r="A908" s="130"/>
    </row>
    <row r="909" spans="1:1" x14ac:dyDescent="0.2">
      <c r="A909" s="130"/>
    </row>
    <row r="910" spans="1:1" x14ac:dyDescent="0.2">
      <c r="A910" s="130"/>
    </row>
    <row r="911" spans="1:1" x14ac:dyDescent="0.2">
      <c r="A911" s="130"/>
    </row>
    <row r="912" spans="1:1" x14ac:dyDescent="0.2">
      <c r="A912" s="130"/>
    </row>
    <row r="913" spans="1:1" x14ac:dyDescent="0.2">
      <c r="A913" s="130"/>
    </row>
    <row r="914" spans="1:1" x14ac:dyDescent="0.2">
      <c r="A914" s="130"/>
    </row>
    <row r="915" spans="1:1" x14ac:dyDescent="0.2">
      <c r="A915" s="130"/>
    </row>
    <row r="916" spans="1:1" x14ac:dyDescent="0.2">
      <c r="A916" s="130"/>
    </row>
    <row r="917" spans="1:1" x14ac:dyDescent="0.2">
      <c r="A917" s="130"/>
    </row>
    <row r="918" spans="1:1" x14ac:dyDescent="0.2">
      <c r="A918" s="130"/>
    </row>
    <row r="919" spans="1:1" x14ac:dyDescent="0.2">
      <c r="A919" s="130"/>
    </row>
    <row r="920" spans="1:1" x14ac:dyDescent="0.2">
      <c r="A920" s="130"/>
    </row>
    <row r="921" spans="1:1" x14ac:dyDescent="0.2">
      <c r="A921" s="130"/>
    </row>
    <row r="922" spans="1:1" x14ac:dyDescent="0.2">
      <c r="A922" s="130"/>
    </row>
    <row r="923" spans="1:1" x14ac:dyDescent="0.2">
      <c r="A923" s="130"/>
    </row>
    <row r="924" spans="1:1" x14ac:dyDescent="0.2">
      <c r="A924" s="130"/>
    </row>
    <row r="925" spans="1:1" x14ac:dyDescent="0.2">
      <c r="A925" s="130"/>
    </row>
    <row r="926" spans="1:1" x14ac:dyDescent="0.2">
      <c r="A926" s="130"/>
    </row>
    <row r="927" spans="1:1" x14ac:dyDescent="0.2">
      <c r="A927" s="130"/>
    </row>
    <row r="928" spans="1:1" x14ac:dyDescent="0.2">
      <c r="A928" s="130"/>
    </row>
    <row r="929" spans="1:1" x14ac:dyDescent="0.2">
      <c r="A929" s="130"/>
    </row>
    <row r="930" spans="1:1" x14ac:dyDescent="0.2">
      <c r="A930" s="130"/>
    </row>
    <row r="931" spans="1:1" x14ac:dyDescent="0.2">
      <c r="A931" s="130"/>
    </row>
    <row r="932" spans="1:1" x14ac:dyDescent="0.2">
      <c r="A932" s="130"/>
    </row>
    <row r="933" spans="1:1" x14ac:dyDescent="0.2">
      <c r="A933" s="130"/>
    </row>
    <row r="934" spans="1:1" x14ac:dyDescent="0.2">
      <c r="A934" s="130"/>
    </row>
    <row r="935" spans="1:1" x14ac:dyDescent="0.2">
      <c r="A935" s="130"/>
    </row>
    <row r="936" spans="1:1" x14ac:dyDescent="0.2">
      <c r="A936" s="130"/>
    </row>
    <row r="937" spans="1:1" x14ac:dyDescent="0.2">
      <c r="A937" s="130"/>
    </row>
    <row r="938" spans="1:1" x14ac:dyDescent="0.2">
      <c r="A938" s="130"/>
    </row>
    <row r="939" spans="1:1" x14ac:dyDescent="0.2">
      <c r="A939" s="130"/>
    </row>
    <row r="940" spans="1:1" x14ac:dyDescent="0.2">
      <c r="A940" s="130"/>
    </row>
    <row r="941" spans="1:1" x14ac:dyDescent="0.2">
      <c r="A941" s="130"/>
    </row>
    <row r="942" spans="1:1" x14ac:dyDescent="0.2">
      <c r="A942" s="130"/>
    </row>
    <row r="943" spans="1:1" x14ac:dyDescent="0.2">
      <c r="A943" s="130"/>
    </row>
    <row r="944" spans="1:1" x14ac:dyDescent="0.2">
      <c r="A944" s="130"/>
    </row>
    <row r="945" spans="1:1" x14ac:dyDescent="0.2">
      <c r="A945" s="130"/>
    </row>
    <row r="946" spans="1:1" x14ac:dyDescent="0.2">
      <c r="A946" s="130"/>
    </row>
    <row r="947" spans="1:1" x14ac:dyDescent="0.2">
      <c r="A947" s="130"/>
    </row>
    <row r="948" spans="1:1" x14ac:dyDescent="0.2">
      <c r="A948" s="130"/>
    </row>
    <row r="949" spans="1:1" x14ac:dyDescent="0.2">
      <c r="A949" s="130"/>
    </row>
    <row r="950" spans="1:1" x14ac:dyDescent="0.2">
      <c r="A950" s="130"/>
    </row>
    <row r="951" spans="1:1" x14ac:dyDescent="0.2">
      <c r="A951" s="130"/>
    </row>
    <row r="952" spans="1:1" x14ac:dyDescent="0.2">
      <c r="A952" s="130"/>
    </row>
    <row r="953" spans="1:1" x14ac:dyDescent="0.2">
      <c r="A953" s="130"/>
    </row>
    <row r="954" spans="1:1" x14ac:dyDescent="0.2">
      <c r="A954" s="130"/>
    </row>
    <row r="955" spans="1:1" x14ac:dyDescent="0.2">
      <c r="A955" s="130"/>
    </row>
    <row r="956" spans="1:1" x14ac:dyDescent="0.2">
      <c r="A956" s="130"/>
    </row>
    <row r="957" spans="1:1" x14ac:dyDescent="0.2">
      <c r="A957" s="130"/>
    </row>
    <row r="958" spans="1:1" x14ac:dyDescent="0.2">
      <c r="A958" s="130"/>
    </row>
    <row r="959" spans="1:1" x14ac:dyDescent="0.2">
      <c r="A959" s="130"/>
    </row>
    <row r="960" spans="1:1" x14ac:dyDescent="0.2">
      <c r="A960" s="130"/>
    </row>
    <row r="961" spans="1:1" x14ac:dyDescent="0.2">
      <c r="A961" s="130"/>
    </row>
    <row r="962" spans="1:1" x14ac:dyDescent="0.2">
      <c r="A962" s="130"/>
    </row>
    <row r="963" spans="1:1" x14ac:dyDescent="0.2">
      <c r="A963" s="130"/>
    </row>
    <row r="964" spans="1:1" x14ac:dyDescent="0.2">
      <c r="A964" s="130"/>
    </row>
    <row r="965" spans="1:1" x14ac:dyDescent="0.2">
      <c r="A965" s="130"/>
    </row>
    <row r="966" spans="1:1" x14ac:dyDescent="0.2">
      <c r="A966" s="130"/>
    </row>
    <row r="967" spans="1:1" x14ac:dyDescent="0.2">
      <c r="A967" s="130"/>
    </row>
    <row r="968" spans="1:1" x14ac:dyDescent="0.2">
      <c r="A968" s="130"/>
    </row>
    <row r="969" spans="1:1" x14ac:dyDescent="0.2">
      <c r="A969" s="130"/>
    </row>
    <row r="970" spans="1:1" x14ac:dyDescent="0.2">
      <c r="A970" s="130"/>
    </row>
    <row r="971" spans="1:1" x14ac:dyDescent="0.2">
      <c r="A971" s="130"/>
    </row>
    <row r="972" spans="1:1" x14ac:dyDescent="0.2">
      <c r="A972" s="130"/>
    </row>
    <row r="973" spans="1:1" x14ac:dyDescent="0.2">
      <c r="A973" s="130"/>
    </row>
    <row r="974" spans="1:1" x14ac:dyDescent="0.2">
      <c r="A974" s="130"/>
    </row>
    <row r="975" spans="1:1" x14ac:dyDescent="0.2">
      <c r="A975" s="130"/>
    </row>
    <row r="976" spans="1:1" x14ac:dyDescent="0.2">
      <c r="A976" s="130"/>
    </row>
    <row r="977" spans="1:1" x14ac:dyDescent="0.2">
      <c r="A977" s="130"/>
    </row>
    <row r="978" spans="1:1" x14ac:dyDescent="0.2">
      <c r="A978" s="130"/>
    </row>
    <row r="979" spans="1:1" x14ac:dyDescent="0.2">
      <c r="A979" s="130"/>
    </row>
    <row r="980" spans="1:1" x14ac:dyDescent="0.2">
      <c r="A980" s="130"/>
    </row>
    <row r="981" spans="1:1" x14ac:dyDescent="0.2">
      <c r="A981" s="130"/>
    </row>
    <row r="982" spans="1:1" x14ac:dyDescent="0.2">
      <c r="A982" s="130"/>
    </row>
    <row r="983" spans="1:1" x14ac:dyDescent="0.2">
      <c r="A983" s="130"/>
    </row>
    <row r="984" spans="1:1" x14ac:dyDescent="0.2">
      <c r="A984" s="130"/>
    </row>
    <row r="985" spans="1:1" x14ac:dyDescent="0.2">
      <c r="A985" s="130"/>
    </row>
    <row r="986" spans="1:1" x14ac:dyDescent="0.2">
      <c r="A986" s="130"/>
    </row>
    <row r="987" spans="1:1" x14ac:dyDescent="0.2">
      <c r="A987" s="130"/>
    </row>
    <row r="988" spans="1:1" x14ac:dyDescent="0.2">
      <c r="A988" s="130"/>
    </row>
    <row r="989" spans="1:1" x14ac:dyDescent="0.2">
      <c r="A989" s="130"/>
    </row>
    <row r="990" spans="1:1" x14ac:dyDescent="0.2">
      <c r="A990" s="130"/>
    </row>
    <row r="991" spans="1:1" x14ac:dyDescent="0.2">
      <c r="A991" s="130"/>
    </row>
    <row r="992" spans="1:1" x14ac:dyDescent="0.2">
      <c r="A992" s="130"/>
    </row>
    <row r="993" spans="1:1" x14ac:dyDescent="0.2">
      <c r="A993" s="130"/>
    </row>
    <row r="994" spans="1:1" x14ac:dyDescent="0.2">
      <c r="A994" s="130"/>
    </row>
    <row r="995" spans="1:1" x14ac:dyDescent="0.2">
      <c r="A995" s="130"/>
    </row>
    <row r="996" spans="1:1" x14ac:dyDescent="0.2">
      <c r="A996" s="130"/>
    </row>
    <row r="997" spans="1:1" x14ac:dyDescent="0.2">
      <c r="A997" s="130"/>
    </row>
    <row r="998" spans="1:1" x14ac:dyDescent="0.2">
      <c r="A998" s="130"/>
    </row>
    <row r="999" spans="1:1" x14ac:dyDescent="0.2">
      <c r="A999" s="130"/>
    </row>
    <row r="1000" spans="1:1" x14ac:dyDescent="0.2">
      <c r="A1000" s="130"/>
    </row>
  </sheetData>
  <mergeCells count="18">
    <mergeCell ref="N12:O12"/>
    <mergeCell ref="R12:S12"/>
    <mergeCell ref="T12:U12"/>
    <mergeCell ref="X12:Y12"/>
    <mergeCell ref="Z12:AA12"/>
    <mergeCell ref="B10:B12"/>
    <mergeCell ref="C10:AG10"/>
    <mergeCell ref="C11:C13"/>
    <mergeCell ref="D11:I11"/>
    <mergeCell ref="J11:O11"/>
    <mergeCell ref="P11:U11"/>
    <mergeCell ref="V11:AA11"/>
    <mergeCell ref="AB11:AG11"/>
    <mergeCell ref="F12:G12"/>
    <mergeCell ref="H12:I12"/>
    <mergeCell ref="AD12:AE12"/>
    <mergeCell ref="AF12:AG12"/>
    <mergeCell ref="L12:M12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00"/>
    <pageSetUpPr fitToPage="1"/>
  </sheetPr>
  <dimension ref="B1:L12"/>
  <sheetViews>
    <sheetView workbookViewId="0">
      <selection activeCell="M9" sqref="M9"/>
    </sheetView>
  </sheetViews>
  <sheetFormatPr defaultColWidth="9.140625" defaultRowHeight="12.75" x14ac:dyDescent="0.2"/>
  <cols>
    <col min="1" max="1" width="15" style="37" customWidth="1"/>
    <col min="2" max="2" width="6" style="32" bestFit="1" customWidth="1"/>
    <col min="3" max="3" width="4.28515625" style="32" hidden="1" customWidth="1"/>
    <col min="4" max="4" width="7.5703125" style="32" hidden="1" customWidth="1"/>
    <col min="5" max="5" width="6.28515625" style="32" customWidth="1"/>
    <col min="6" max="6" width="11.5703125" style="32" customWidth="1"/>
    <col min="7" max="7" width="9.140625" style="32"/>
    <col min="8" max="8" width="10.85546875" style="32" customWidth="1"/>
    <col min="9" max="9" width="14.42578125" style="32" customWidth="1"/>
    <col min="10" max="10" width="10.85546875" style="32" customWidth="1"/>
    <col min="11" max="11" width="13.85546875" style="32" customWidth="1"/>
    <col min="12" max="16384" width="9.140625" style="37"/>
  </cols>
  <sheetData>
    <row r="1" spans="2:12" ht="22.5" customHeight="1" x14ac:dyDescent="0.2">
      <c r="B1" s="359" t="s">
        <v>1429</v>
      </c>
      <c r="C1" s="360"/>
      <c r="D1" s="360"/>
      <c r="E1" s="360"/>
      <c r="F1" s="360"/>
      <c r="G1" s="360"/>
      <c r="H1" s="360"/>
      <c r="I1" s="360"/>
      <c r="J1" s="360"/>
      <c r="K1" s="361"/>
    </row>
    <row r="2" spans="2:12" ht="30.75" customHeight="1" x14ac:dyDescent="0.2">
      <c r="B2" s="352" t="s">
        <v>856</v>
      </c>
      <c r="C2" s="63" t="s">
        <v>927</v>
      </c>
      <c r="D2" s="63" t="s">
        <v>928</v>
      </c>
      <c r="E2" s="46" t="s">
        <v>850</v>
      </c>
      <c r="F2" s="64" t="s">
        <v>847</v>
      </c>
      <c r="G2" s="63" t="s">
        <v>848</v>
      </c>
      <c r="H2" s="60" t="s">
        <v>849</v>
      </c>
      <c r="I2" s="47" t="s">
        <v>929</v>
      </c>
      <c r="J2" s="63" t="s">
        <v>930</v>
      </c>
      <c r="K2" s="65" t="s">
        <v>931</v>
      </c>
    </row>
    <row r="3" spans="2:12" ht="19.5" customHeight="1" x14ac:dyDescent="0.2">
      <c r="B3" s="353"/>
      <c r="C3" s="38"/>
      <c r="D3" s="39"/>
      <c r="E3" s="354" t="s">
        <v>932</v>
      </c>
      <c r="F3" s="355"/>
      <c r="G3" s="355"/>
      <c r="H3" s="356"/>
      <c r="I3" s="354" t="s">
        <v>933</v>
      </c>
      <c r="J3" s="357"/>
      <c r="K3" s="358"/>
    </row>
    <row r="4" spans="2:12" ht="24.95" customHeight="1" x14ac:dyDescent="0.2">
      <c r="B4" s="40">
        <v>5</v>
      </c>
      <c r="C4" s="41">
        <v>30</v>
      </c>
      <c r="D4" s="41">
        <v>34</v>
      </c>
      <c r="E4" s="62">
        <v>68</v>
      </c>
      <c r="F4" s="43" t="str">
        <f>"0 - "&amp;C4</f>
        <v>0 - 30</v>
      </c>
      <c r="G4" s="44" t="str">
        <f t="shared" ref="G4:H6" si="0">C4+1&amp;" - "&amp;D4</f>
        <v>31 - 34</v>
      </c>
      <c r="H4" s="45" t="str">
        <f t="shared" si="0"/>
        <v>35 - 68</v>
      </c>
      <c r="I4" s="54" t="str">
        <f>"0 to "&amp;TEXT(C4/E4*100,"0\%")</f>
        <v>0 to 44%</v>
      </c>
      <c r="J4" s="55" t="str">
        <f>TEXT((C4+1)/E4*100,"0\%")&amp;" - "&amp;TEXT(D4/E4*100,"0\%")</f>
        <v>46% - 50%</v>
      </c>
      <c r="K4" s="56" t="str">
        <f>TEXT((D4+1)/E4*100,"0\%")&amp;" or higher"</f>
        <v>51% or higher</v>
      </c>
    </row>
    <row r="5" spans="2:12" ht="24.95" customHeight="1" x14ac:dyDescent="0.2">
      <c r="B5" s="40">
        <v>8</v>
      </c>
      <c r="C5" s="41">
        <v>30</v>
      </c>
      <c r="D5" s="41">
        <v>34</v>
      </c>
      <c r="E5" s="42">
        <v>71</v>
      </c>
      <c r="F5" s="43" t="str">
        <f>"0 - "&amp;C5</f>
        <v>0 - 30</v>
      </c>
      <c r="G5" s="44" t="str">
        <f t="shared" si="0"/>
        <v>31 - 34</v>
      </c>
      <c r="H5" s="45" t="str">
        <f t="shared" si="0"/>
        <v>35 - 71</v>
      </c>
      <c r="I5" s="54" t="str">
        <f>"0 to "&amp;TEXT(C5/E5*100,"0\%")</f>
        <v>0 to 42%</v>
      </c>
      <c r="J5" s="55" t="str">
        <f>TEXT((C5+1)/E5*100,"0\%")&amp;" - "&amp;TEXT(D5/E5*100,"0\%")</f>
        <v>44% - 48%</v>
      </c>
      <c r="K5" s="56" t="str">
        <f>TEXT((D5+1)/E5*100,"0\%")&amp;" or higher"</f>
        <v>49% or higher</v>
      </c>
    </row>
    <row r="6" spans="2:12" ht="24.95" customHeight="1" x14ac:dyDescent="0.2">
      <c r="B6" s="49" t="s">
        <v>977</v>
      </c>
      <c r="C6" s="41">
        <v>23</v>
      </c>
      <c r="D6" s="41">
        <v>27</v>
      </c>
      <c r="E6" s="42">
        <v>67</v>
      </c>
      <c r="F6" s="43" t="str">
        <f>"0 - "&amp;C6</f>
        <v>0 - 23</v>
      </c>
      <c r="G6" s="44" t="str">
        <f t="shared" si="0"/>
        <v>24 - 27</v>
      </c>
      <c r="H6" s="45" t="str">
        <f t="shared" si="0"/>
        <v>28 - 67</v>
      </c>
      <c r="I6" s="54" t="str">
        <f>"0 to "&amp;TEXT(C6/E6*100,"0\%")</f>
        <v>0 to 34%</v>
      </c>
      <c r="J6" s="55" t="str">
        <f>TEXT((C6+1)/E6*100,"0\%")&amp;" - "&amp;TEXT(D6/E6*100,"0\%")</f>
        <v>36% - 40%</v>
      </c>
      <c r="K6" s="56" t="str">
        <f>TEXT((D6+1)/E6*100,"0\%")&amp;" or higher"</f>
        <v>42% or higher</v>
      </c>
    </row>
    <row r="7" spans="2:12" s="53" customFormat="1" ht="24.95" customHeight="1" x14ac:dyDescent="0.2">
      <c r="B7" s="359" t="s">
        <v>1428</v>
      </c>
      <c r="C7" s="360"/>
      <c r="D7" s="360"/>
      <c r="E7" s="360"/>
      <c r="F7" s="360"/>
      <c r="G7" s="360"/>
      <c r="H7" s="360"/>
      <c r="I7" s="360"/>
      <c r="J7" s="360"/>
      <c r="K7" s="361"/>
    </row>
    <row r="8" spans="2:12" s="53" customFormat="1" ht="30.75" customHeight="1" x14ac:dyDescent="0.2">
      <c r="B8" s="352" t="s">
        <v>856</v>
      </c>
      <c r="C8" s="58" t="s">
        <v>927</v>
      </c>
      <c r="D8" s="58" t="s">
        <v>928</v>
      </c>
      <c r="E8" s="46" t="s">
        <v>850</v>
      </c>
      <c r="F8" s="59" t="s">
        <v>847</v>
      </c>
      <c r="G8" s="58" t="s">
        <v>848</v>
      </c>
      <c r="H8" s="60" t="s">
        <v>849</v>
      </c>
      <c r="I8" s="47" t="s">
        <v>929</v>
      </c>
      <c r="J8" s="58" t="s">
        <v>930</v>
      </c>
      <c r="K8" s="48" t="s">
        <v>931</v>
      </c>
    </row>
    <row r="9" spans="2:12" s="53" customFormat="1" ht="19.5" customHeight="1" x14ac:dyDescent="0.2">
      <c r="B9" s="353"/>
      <c r="C9" s="38"/>
      <c r="D9" s="39"/>
      <c r="E9" s="354" t="s">
        <v>932</v>
      </c>
      <c r="F9" s="355"/>
      <c r="G9" s="355"/>
      <c r="H9" s="356"/>
      <c r="I9" s="354" t="s">
        <v>933</v>
      </c>
      <c r="J9" s="357"/>
      <c r="K9" s="358"/>
    </row>
    <row r="10" spans="2:12" s="53" customFormat="1" ht="24.95" customHeight="1" x14ac:dyDescent="0.2">
      <c r="B10" s="40">
        <v>5</v>
      </c>
      <c r="C10" s="41">
        <v>32</v>
      </c>
      <c r="D10" s="41">
        <v>35</v>
      </c>
      <c r="E10" s="57">
        <v>68</v>
      </c>
      <c r="F10" s="43" t="str">
        <f>"0 - "&amp;C10</f>
        <v>0 - 32</v>
      </c>
      <c r="G10" s="44" t="str">
        <f t="shared" ref="G10:H12" si="1">C10+1&amp;" - "&amp;D10</f>
        <v>33 - 35</v>
      </c>
      <c r="H10" s="45" t="str">
        <f t="shared" si="1"/>
        <v>36 - 68</v>
      </c>
      <c r="I10" s="54" t="str">
        <f>"0 to "&amp;TEXT(C10/E10*100,"0\%")</f>
        <v>0 to 47%</v>
      </c>
      <c r="J10" s="55" t="str">
        <f>TEXT((C10+1)/E10*100,"0\%")&amp;" - "&amp;TEXT(D10/E10*100,"0\%")</f>
        <v>49% - 51%</v>
      </c>
      <c r="K10" s="56" t="str">
        <f>TEXT((D10+1)/E10*100,"0\%")&amp;" or higher"</f>
        <v>53% or higher</v>
      </c>
      <c r="L10" s="33"/>
    </row>
    <row r="11" spans="2:12" s="53" customFormat="1" ht="24.95" customHeight="1" x14ac:dyDescent="0.2">
      <c r="B11" s="40">
        <v>8</v>
      </c>
      <c r="C11" s="41">
        <v>35</v>
      </c>
      <c r="D11" s="41">
        <v>39</v>
      </c>
      <c r="E11" s="42">
        <v>73</v>
      </c>
      <c r="F11" s="43" t="str">
        <f>"0 - "&amp;C11</f>
        <v>0 - 35</v>
      </c>
      <c r="G11" s="44" t="str">
        <f t="shared" si="1"/>
        <v>36 - 39</v>
      </c>
      <c r="H11" s="45" t="str">
        <f t="shared" si="1"/>
        <v>40 - 73</v>
      </c>
      <c r="I11" s="54" t="str">
        <f>"0 to "&amp;TEXT(C11/E11*100,"0\%")</f>
        <v>0 to 48%</v>
      </c>
      <c r="J11" s="55" t="str">
        <f>TEXT((C11+1)/E11*100,"0\%")&amp;" - "&amp;TEXT(D11/E11*100,"0\%")</f>
        <v>49% - 53%</v>
      </c>
      <c r="K11" s="56" t="str">
        <f>TEXT((D11+1)/E11*100,"0\%")&amp;" or higher"</f>
        <v>55% or higher</v>
      </c>
    </row>
    <row r="12" spans="2:12" s="53" customFormat="1" ht="24.95" customHeight="1" x14ac:dyDescent="0.2">
      <c r="B12" s="49" t="s">
        <v>977</v>
      </c>
      <c r="C12" s="41">
        <v>23</v>
      </c>
      <c r="D12" s="41">
        <v>27</v>
      </c>
      <c r="E12" s="42">
        <v>67</v>
      </c>
      <c r="F12" s="43" t="str">
        <f>"0 - "&amp;C12</f>
        <v>0 - 23</v>
      </c>
      <c r="G12" s="44" t="str">
        <f t="shared" si="1"/>
        <v>24 - 27</v>
      </c>
      <c r="H12" s="45" t="str">
        <f t="shared" si="1"/>
        <v>28 - 67</v>
      </c>
      <c r="I12" s="54" t="str">
        <f>"0 to "&amp;TEXT(C12/E12*100,"0\%")</f>
        <v>0 to 34%</v>
      </c>
      <c r="J12" s="55" t="str">
        <f>TEXT((C12+1)/E12*100,"0\%")&amp;" - "&amp;TEXT(D12/E12*100,"0\%")</f>
        <v>36% - 40%</v>
      </c>
      <c r="K12" s="56" t="str">
        <f>TEXT((D12+1)/E12*100,"0\%")&amp;" or higher"</f>
        <v>42% or higher</v>
      </c>
    </row>
  </sheetData>
  <mergeCells count="8">
    <mergeCell ref="B8:B9"/>
    <mergeCell ref="E9:H9"/>
    <mergeCell ref="I9:K9"/>
    <mergeCell ref="B1:K1"/>
    <mergeCell ref="E3:H3"/>
    <mergeCell ref="I3:K3"/>
    <mergeCell ref="B2:B3"/>
    <mergeCell ref="B7:K7"/>
  </mergeCells>
  <printOptions horizontalCentered="1"/>
  <pageMargins left="0.25" right="0.25" top="0.75" bottom="0.75" header="0.3" footer="0.3"/>
  <pageSetup scale="89" orientation="portrait" r:id="rId1"/>
  <headerFooter alignWithMargins="0">
    <oddHeader>&amp;C&amp;"Arial,Bold"&amp;14 2013-14 Fall Interim Assessment Cut Scores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Q463"/>
  <sheetViews>
    <sheetView zoomScaleNormal="100" workbookViewId="0">
      <pane ySplit="1" topLeftCell="A435" activePane="bottomLeft" state="frozen"/>
      <selection activeCell="K461" sqref="K461"/>
      <selection pane="bottomLeft" activeCell="L463" sqref="L463"/>
    </sheetView>
  </sheetViews>
  <sheetFormatPr defaultColWidth="9.140625" defaultRowHeight="12.75" x14ac:dyDescent="0.2"/>
  <cols>
    <col min="1" max="17" width="9.140625" style="16"/>
    <col min="18" max="16384" width="9.140625" style="17"/>
  </cols>
  <sheetData>
    <row r="1" spans="1:17" s="52" customFormat="1" x14ac:dyDescent="0.2">
      <c r="A1" s="135" t="s">
        <v>814</v>
      </c>
      <c r="B1" s="135" t="s">
        <v>813</v>
      </c>
      <c r="C1" s="135" t="s">
        <v>812</v>
      </c>
      <c r="D1" s="135" t="s">
        <v>811</v>
      </c>
      <c r="E1" s="135" t="s">
        <v>94</v>
      </c>
      <c r="F1" s="135" t="s">
        <v>103</v>
      </c>
      <c r="G1" s="135" t="s">
        <v>121</v>
      </c>
      <c r="H1" s="135" t="s">
        <v>95</v>
      </c>
      <c r="I1" s="135" t="s">
        <v>810</v>
      </c>
      <c r="J1" s="135" t="s">
        <v>809</v>
      </c>
      <c r="K1" s="135" t="s">
        <v>808</v>
      </c>
      <c r="L1" s="135" t="s">
        <v>807</v>
      </c>
      <c r="M1" s="135" t="s">
        <v>806</v>
      </c>
      <c r="N1" s="135" t="s">
        <v>86</v>
      </c>
      <c r="O1" s="135" t="s">
        <v>805</v>
      </c>
      <c r="P1" s="135" t="s">
        <v>804</v>
      </c>
      <c r="Q1" s="135" t="s">
        <v>803</v>
      </c>
    </row>
    <row r="2" spans="1:17" x14ac:dyDescent="0.2">
      <c r="A2" s="16" t="s">
        <v>133</v>
      </c>
      <c r="B2" s="16" t="s">
        <v>802</v>
      </c>
      <c r="C2" s="16">
        <v>721</v>
      </c>
      <c r="D2" s="16">
        <v>91</v>
      </c>
      <c r="E2" s="16">
        <v>123</v>
      </c>
      <c r="F2" s="16">
        <v>108</v>
      </c>
      <c r="G2" s="16">
        <v>120</v>
      </c>
      <c r="H2" s="16">
        <v>129</v>
      </c>
      <c r="I2" s="16">
        <v>94</v>
      </c>
      <c r="Q2" s="16">
        <v>56</v>
      </c>
    </row>
    <row r="3" spans="1:17" x14ac:dyDescent="0.2">
      <c r="A3" s="16" t="s">
        <v>134</v>
      </c>
      <c r="B3" s="16" t="s">
        <v>801</v>
      </c>
      <c r="C3" s="16">
        <v>409</v>
      </c>
      <c r="D3" s="16">
        <v>64</v>
      </c>
      <c r="E3" s="16">
        <v>67</v>
      </c>
      <c r="F3" s="16">
        <v>50</v>
      </c>
      <c r="G3" s="16">
        <v>52</v>
      </c>
      <c r="H3" s="16">
        <v>44</v>
      </c>
      <c r="I3" s="16">
        <v>37</v>
      </c>
      <c r="J3" s="16">
        <v>39</v>
      </c>
      <c r="K3" s="16">
        <v>34</v>
      </c>
      <c r="L3" s="16">
        <v>22</v>
      </c>
    </row>
    <row r="4" spans="1:17" x14ac:dyDescent="0.2">
      <c r="A4" s="16" t="s">
        <v>135</v>
      </c>
      <c r="B4" s="16" t="s">
        <v>96</v>
      </c>
      <c r="C4" s="16">
        <v>1590</v>
      </c>
      <c r="D4" s="16">
        <v>182</v>
      </c>
      <c r="E4" s="16">
        <v>173</v>
      </c>
      <c r="F4" s="16">
        <v>163</v>
      </c>
      <c r="G4" s="16">
        <v>194</v>
      </c>
      <c r="H4" s="16">
        <v>159</v>
      </c>
      <c r="I4" s="16">
        <v>178</v>
      </c>
      <c r="J4" s="16">
        <v>152</v>
      </c>
      <c r="K4" s="16">
        <v>174</v>
      </c>
      <c r="L4" s="16">
        <v>172</v>
      </c>
      <c r="Q4" s="16">
        <v>43</v>
      </c>
    </row>
    <row r="5" spans="1:17" x14ac:dyDescent="0.2">
      <c r="A5" s="16" t="s">
        <v>136</v>
      </c>
      <c r="B5" s="16" t="s">
        <v>75</v>
      </c>
      <c r="C5" s="16">
        <v>475</v>
      </c>
      <c r="E5" s="16">
        <v>55</v>
      </c>
      <c r="F5" s="16">
        <v>76</v>
      </c>
      <c r="G5" s="16">
        <v>74</v>
      </c>
      <c r="H5" s="16">
        <v>88</v>
      </c>
      <c r="I5" s="16">
        <v>24</v>
      </c>
      <c r="J5" s="16">
        <v>57</v>
      </c>
      <c r="K5" s="16">
        <v>52</v>
      </c>
      <c r="L5" s="16">
        <v>49</v>
      </c>
    </row>
    <row r="6" spans="1:17" x14ac:dyDescent="0.2">
      <c r="A6" s="16" t="s">
        <v>137</v>
      </c>
      <c r="B6" s="16" t="s">
        <v>77</v>
      </c>
      <c r="C6" s="16">
        <v>1354</v>
      </c>
      <c r="D6" s="16">
        <v>172</v>
      </c>
      <c r="E6" s="16">
        <v>170</v>
      </c>
      <c r="F6" s="16">
        <v>146</v>
      </c>
      <c r="G6" s="16">
        <v>199</v>
      </c>
      <c r="H6" s="16">
        <v>140</v>
      </c>
      <c r="I6" s="16">
        <v>175</v>
      </c>
      <c r="J6" s="16">
        <v>109</v>
      </c>
      <c r="K6" s="16">
        <v>140</v>
      </c>
      <c r="L6" s="16">
        <v>103</v>
      </c>
    </row>
    <row r="7" spans="1:17" x14ac:dyDescent="0.2">
      <c r="A7" s="16" t="s">
        <v>138</v>
      </c>
      <c r="B7" s="16" t="s">
        <v>800</v>
      </c>
      <c r="C7" s="16">
        <v>451</v>
      </c>
      <c r="D7" s="16">
        <v>59</v>
      </c>
      <c r="E7" s="16">
        <v>75</v>
      </c>
      <c r="F7" s="16">
        <v>79</v>
      </c>
      <c r="G7" s="16">
        <v>68</v>
      </c>
      <c r="H7" s="16">
        <v>61</v>
      </c>
      <c r="I7" s="16">
        <v>72</v>
      </c>
      <c r="Q7" s="16">
        <v>37</v>
      </c>
    </row>
    <row r="8" spans="1:17" x14ac:dyDescent="0.2">
      <c r="A8" s="16" t="s">
        <v>139</v>
      </c>
      <c r="B8" s="16" t="s">
        <v>799</v>
      </c>
      <c r="C8" s="16">
        <v>1857</v>
      </c>
      <c r="D8" s="16">
        <v>146</v>
      </c>
      <c r="E8" s="16">
        <v>164</v>
      </c>
      <c r="F8" s="16">
        <v>191</v>
      </c>
      <c r="G8" s="16">
        <v>220</v>
      </c>
      <c r="H8" s="16">
        <v>205</v>
      </c>
      <c r="I8" s="16">
        <v>219</v>
      </c>
      <c r="J8" s="16">
        <v>235</v>
      </c>
      <c r="K8" s="16">
        <v>240</v>
      </c>
      <c r="L8" s="16">
        <v>237</v>
      </c>
    </row>
    <row r="9" spans="1:17" x14ac:dyDescent="0.2">
      <c r="A9" s="16" t="s">
        <v>140</v>
      </c>
      <c r="B9" s="16" t="s">
        <v>859</v>
      </c>
      <c r="C9" s="16">
        <v>1784</v>
      </c>
      <c r="D9" s="16">
        <v>191</v>
      </c>
      <c r="E9" s="16">
        <v>212</v>
      </c>
      <c r="F9" s="16">
        <v>224</v>
      </c>
      <c r="G9" s="16">
        <v>208</v>
      </c>
      <c r="H9" s="16">
        <v>174</v>
      </c>
      <c r="I9" s="16">
        <v>177</v>
      </c>
      <c r="J9" s="16">
        <v>190</v>
      </c>
      <c r="K9" s="16">
        <v>212</v>
      </c>
      <c r="L9" s="16">
        <v>196</v>
      </c>
    </row>
    <row r="10" spans="1:17" x14ac:dyDescent="0.2">
      <c r="A10" s="16" t="s">
        <v>141</v>
      </c>
      <c r="B10" s="16" t="s">
        <v>72</v>
      </c>
      <c r="C10" s="16">
        <v>742</v>
      </c>
      <c r="D10" s="16">
        <v>98</v>
      </c>
      <c r="E10" s="16">
        <v>146</v>
      </c>
      <c r="F10" s="16">
        <v>124</v>
      </c>
      <c r="G10" s="16">
        <v>135</v>
      </c>
      <c r="H10" s="16">
        <v>119</v>
      </c>
      <c r="I10" s="16">
        <v>120</v>
      </c>
    </row>
    <row r="11" spans="1:17" x14ac:dyDescent="0.2">
      <c r="A11" s="16" t="s">
        <v>142</v>
      </c>
      <c r="B11" s="16" t="s">
        <v>798</v>
      </c>
      <c r="C11" s="16">
        <v>445</v>
      </c>
      <c r="D11" s="16">
        <v>70</v>
      </c>
      <c r="E11" s="16">
        <v>74</v>
      </c>
      <c r="F11" s="16">
        <v>57</v>
      </c>
      <c r="G11" s="16">
        <v>71</v>
      </c>
      <c r="H11" s="16">
        <v>68</v>
      </c>
      <c r="I11" s="16">
        <v>66</v>
      </c>
      <c r="Q11" s="16">
        <v>39</v>
      </c>
    </row>
    <row r="12" spans="1:17" x14ac:dyDescent="0.2">
      <c r="A12" s="16" t="s">
        <v>143</v>
      </c>
      <c r="B12" s="16" t="s">
        <v>97</v>
      </c>
      <c r="C12" s="16">
        <v>499</v>
      </c>
      <c r="D12" s="16">
        <v>104</v>
      </c>
      <c r="E12" s="16">
        <v>95</v>
      </c>
      <c r="F12" s="16">
        <v>86</v>
      </c>
      <c r="G12" s="16">
        <v>70</v>
      </c>
      <c r="H12" s="16">
        <v>68</v>
      </c>
      <c r="I12" s="16">
        <v>76</v>
      </c>
    </row>
    <row r="13" spans="1:17" x14ac:dyDescent="0.2">
      <c r="A13" s="16" t="s">
        <v>144</v>
      </c>
      <c r="B13" s="16" t="s">
        <v>797</v>
      </c>
      <c r="C13" s="16">
        <v>556</v>
      </c>
      <c r="D13" s="16">
        <v>85</v>
      </c>
      <c r="E13" s="16">
        <v>88</v>
      </c>
      <c r="F13" s="16">
        <v>77</v>
      </c>
      <c r="G13" s="16">
        <v>92</v>
      </c>
      <c r="H13" s="16">
        <v>85</v>
      </c>
      <c r="I13" s="16">
        <v>80</v>
      </c>
      <c r="Q13" s="16">
        <v>49</v>
      </c>
    </row>
    <row r="14" spans="1:17" x14ac:dyDescent="0.2">
      <c r="A14" s="16" t="s">
        <v>1446</v>
      </c>
      <c r="B14" s="16" t="s">
        <v>1447</v>
      </c>
      <c r="C14" s="16">
        <v>82</v>
      </c>
      <c r="D14" s="16">
        <v>13</v>
      </c>
      <c r="E14" s="16">
        <v>13</v>
      </c>
      <c r="F14" s="16">
        <v>20</v>
      </c>
      <c r="G14" s="16">
        <v>18</v>
      </c>
      <c r="H14" s="16">
        <v>8</v>
      </c>
      <c r="I14" s="16">
        <v>7</v>
      </c>
      <c r="J14" s="16">
        <v>3</v>
      </c>
    </row>
    <row r="15" spans="1:17" x14ac:dyDescent="0.2">
      <c r="A15" s="16" t="s">
        <v>145</v>
      </c>
      <c r="B15" s="16" t="s">
        <v>796</v>
      </c>
      <c r="C15" s="16">
        <v>882</v>
      </c>
      <c r="D15" s="16">
        <v>150</v>
      </c>
      <c r="E15" s="16">
        <v>135</v>
      </c>
      <c r="F15" s="16">
        <v>131</v>
      </c>
      <c r="G15" s="16">
        <v>129</v>
      </c>
      <c r="H15" s="16">
        <v>137</v>
      </c>
      <c r="I15" s="16">
        <v>152</v>
      </c>
      <c r="Q15" s="16">
        <v>48</v>
      </c>
    </row>
    <row r="16" spans="1:17" x14ac:dyDescent="0.2">
      <c r="A16" s="16" t="s">
        <v>146</v>
      </c>
      <c r="B16" s="16" t="s">
        <v>795</v>
      </c>
      <c r="C16" s="16">
        <v>1719</v>
      </c>
      <c r="D16" s="16">
        <v>183</v>
      </c>
      <c r="E16" s="16">
        <v>198</v>
      </c>
      <c r="F16" s="16">
        <v>171</v>
      </c>
      <c r="G16" s="16">
        <v>207</v>
      </c>
      <c r="H16" s="16">
        <v>176</v>
      </c>
      <c r="I16" s="16">
        <v>213</v>
      </c>
      <c r="J16" s="16">
        <v>197</v>
      </c>
      <c r="K16" s="16">
        <v>186</v>
      </c>
      <c r="L16" s="16">
        <v>168</v>
      </c>
      <c r="Q16" s="16">
        <v>20</v>
      </c>
    </row>
    <row r="17" spans="1:17" x14ac:dyDescent="0.2">
      <c r="A17" s="16" t="s">
        <v>147</v>
      </c>
      <c r="B17" s="16" t="s">
        <v>794</v>
      </c>
      <c r="C17" s="16">
        <v>1311</v>
      </c>
      <c r="D17" s="16">
        <v>201</v>
      </c>
      <c r="E17" s="16">
        <v>175</v>
      </c>
      <c r="F17" s="16">
        <v>221</v>
      </c>
      <c r="G17" s="16">
        <v>218</v>
      </c>
      <c r="H17" s="16">
        <v>227</v>
      </c>
      <c r="I17" s="16">
        <v>250</v>
      </c>
      <c r="Q17" s="16">
        <v>19</v>
      </c>
    </row>
    <row r="18" spans="1:17" x14ac:dyDescent="0.2">
      <c r="A18" s="16" t="s">
        <v>148</v>
      </c>
      <c r="B18" s="16" t="s">
        <v>793</v>
      </c>
      <c r="C18" s="16">
        <v>615</v>
      </c>
      <c r="D18" s="16">
        <v>154</v>
      </c>
      <c r="E18" s="16">
        <v>158</v>
      </c>
      <c r="F18" s="16">
        <v>127</v>
      </c>
      <c r="G18" s="16">
        <v>176</v>
      </c>
    </row>
    <row r="19" spans="1:17" x14ac:dyDescent="0.2">
      <c r="A19" s="16" t="s">
        <v>149</v>
      </c>
      <c r="B19" s="16" t="s">
        <v>792</v>
      </c>
      <c r="C19" s="16">
        <v>362</v>
      </c>
      <c r="D19" s="16">
        <v>51</v>
      </c>
      <c r="E19" s="16">
        <v>61</v>
      </c>
      <c r="F19" s="16">
        <v>48</v>
      </c>
      <c r="G19" s="16">
        <v>54</v>
      </c>
      <c r="H19" s="16">
        <v>59</v>
      </c>
      <c r="I19" s="16">
        <v>54</v>
      </c>
      <c r="Q19" s="16">
        <v>35</v>
      </c>
    </row>
    <row r="20" spans="1:17" x14ac:dyDescent="0.2">
      <c r="A20" s="16" t="s">
        <v>150</v>
      </c>
      <c r="B20" s="16" t="s">
        <v>791</v>
      </c>
      <c r="C20" s="16">
        <v>854</v>
      </c>
      <c r="D20" s="16">
        <v>118</v>
      </c>
      <c r="E20" s="16">
        <v>125</v>
      </c>
      <c r="F20" s="16">
        <v>130</v>
      </c>
      <c r="G20" s="16">
        <v>154</v>
      </c>
      <c r="H20" s="16">
        <v>159</v>
      </c>
      <c r="I20" s="16">
        <v>148</v>
      </c>
      <c r="Q20" s="16">
        <v>20</v>
      </c>
    </row>
    <row r="21" spans="1:17" x14ac:dyDescent="0.2">
      <c r="A21" s="16" t="s">
        <v>1448</v>
      </c>
      <c r="B21" s="16" t="s">
        <v>1449</v>
      </c>
      <c r="C21" s="16">
        <v>189</v>
      </c>
      <c r="D21" s="16">
        <v>37</v>
      </c>
      <c r="E21" s="16">
        <v>40</v>
      </c>
      <c r="F21" s="16">
        <v>36</v>
      </c>
      <c r="G21" s="16">
        <v>30</v>
      </c>
      <c r="H21" s="16">
        <v>23</v>
      </c>
      <c r="I21" s="16">
        <v>23</v>
      </c>
    </row>
    <row r="22" spans="1:17" x14ac:dyDescent="0.2">
      <c r="A22" s="16" t="s">
        <v>151</v>
      </c>
      <c r="B22" s="16" t="s">
        <v>78</v>
      </c>
      <c r="C22" s="16">
        <v>1808</v>
      </c>
      <c r="D22" s="16">
        <v>200</v>
      </c>
      <c r="E22" s="16">
        <v>189</v>
      </c>
      <c r="F22" s="16">
        <v>188</v>
      </c>
      <c r="G22" s="16">
        <v>225</v>
      </c>
      <c r="H22" s="16">
        <v>203</v>
      </c>
      <c r="I22" s="16">
        <v>211</v>
      </c>
      <c r="J22" s="16">
        <v>197</v>
      </c>
      <c r="K22" s="16">
        <v>213</v>
      </c>
      <c r="L22" s="16">
        <v>182</v>
      </c>
    </row>
    <row r="23" spans="1:17" x14ac:dyDescent="0.2">
      <c r="A23" s="16" t="s">
        <v>152</v>
      </c>
      <c r="B23" s="16" t="s">
        <v>790</v>
      </c>
      <c r="C23" s="16">
        <v>1189</v>
      </c>
      <c r="D23" s="16">
        <v>105</v>
      </c>
      <c r="E23" s="16">
        <v>144</v>
      </c>
      <c r="F23" s="16">
        <v>127</v>
      </c>
      <c r="G23" s="16">
        <v>149</v>
      </c>
      <c r="H23" s="16">
        <v>113</v>
      </c>
      <c r="I23" s="16">
        <v>164</v>
      </c>
      <c r="J23" s="16">
        <v>116</v>
      </c>
      <c r="K23" s="16">
        <v>128</v>
      </c>
      <c r="L23" s="16">
        <v>124</v>
      </c>
      <c r="Q23" s="16">
        <v>19</v>
      </c>
    </row>
    <row r="24" spans="1:17" x14ac:dyDescent="0.2">
      <c r="A24" s="16" t="s">
        <v>153</v>
      </c>
      <c r="B24" s="16" t="s">
        <v>98</v>
      </c>
      <c r="C24" s="16">
        <v>698</v>
      </c>
      <c r="D24" s="16">
        <v>95</v>
      </c>
      <c r="E24" s="16">
        <v>98</v>
      </c>
      <c r="F24" s="16">
        <v>112</v>
      </c>
      <c r="G24" s="16">
        <v>116</v>
      </c>
      <c r="H24" s="16">
        <v>110</v>
      </c>
      <c r="I24" s="16">
        <v>127</v>
      </c>
      <c r="Q24" s="16">
        <v>40</v>
      </c>
    </row>
    <row r="25" spans="1:17" x14ac:dyDescent="0.2">
      <c r="A25" s="16" t="s">
        <v>154</v>
      </c>
      <c r="B25" s="16" t="s">
        <v>789</v>
      </c>
      <c r="C25" s="16">
        <v>499</v>
      </c>
      <c r="D25" s="16">
        <v>82</v>
      </c>
      <c r="E25" s="16">
        <v>80</v>
      </c>
      <c r="F25" s="16">
        <v>79</v>
      </c>
      <c r="G25" s="16">
        <v>83</v>
      </c>
      <c r="H25" s="16">
        <v>73</v>
      </c>
      <c r="I25" s="16">
        <v>66</v>
      </c>
      <c r="Q25" s="16">
        <v>36</v>
      </c>
    </row>
    <row r="26" spans="1:17" x14ac:dyDescent="0.2">
      <c r="A26" s="16" t="s">
        <v>155</v>
      </c>
      <c r="B26" s="16" t="s">
        <v>788</v>
      </c>
      <c r="C26" s="16">
        <v>488</v>
      </c>
      <c r="D26" s="16">
        <v>67</v>
      </c>
      <c r="E26" s="16">
        <v>85</v>
      </c>
      <c r="F26" s="16">
        <v>70</v>
      </c>
      <c r="G26" s="16">
        <v>90</v>
      </c>
      <c r="H26" s="16">
        <v>97</v>
      </c>
      <c r="I26" s="16">
        <v>72</v>
      </c>
      <c r="Q26" s="16">
        <v>7</v>
      </c>
    </row>
    <row r="27" spans="1:17" x14ac:dyDescent="0.2">
      <c r="A27" s="16" t="s">
        <v>156</v>
      </c>
      <c r="B27" s="16" t="s">
        <v>521</v>
      </c>
      <c r="C27" s="16">
        <v>571</v>
      </c>
      <c r="D27" s="16">
        <v>111</v>
      </c>
      <c r="E27" s="16">
        <v>108</v>
      </c>
      <c r="F27" s="16">
        <v>89</v>
      </c>
      <c r="G27" s="16">
        <v>90</v>
      </c>
      <c r="H27" s="16">
        <v>81</v>
      </c>
      <c r="I27" s="16">
        <v>92</v>
      </c>
    </row>
    <row r="28" spans="1:17" x14ac:dyDescent="0.2">
      <c r="A28" s="16" t="s">
        <v>157</v>
      </c>
      <c r="B28" s="16" t="s">
        <v>4</v>
      </c>
      <c r="C28" s="16">
        <v>540</v>
      </c>
      <c r="D28" s="16">
        <v>86</v>
      </c>
      <c r="E28" s="16">
        <v>92</v>
      </c>
      <c r="F28" s="16">
        <v>115</v>
      </c>
      <c r="G28" s="16">
        <v>82</v>
      </c>
      <c r="H28" s="16">
        <v>83</v>
      </c>
      <c r="I28" s="16">
        <v>82</v>
      </c>
    </row>
    <row r="29" spans="1:17" x14ac:dyDescent="0.2">
      <c r="A29" s="16" t="s">
        <v>158</v>
      </c>
      <c r="B29" s="16" t="s">
        <v>787</v>
      </c>
      <c r="C29" s="16">
        <v>737</v>
      </c>
      <c r="D29" s="16">
        <v>97</v>
      </c>
      <c r="E29" s="16">
        <v>99</v>
      </c>
      <c r="F29" s="16">
        <v>126</v>
      </c>
      <c r="G29" s="16">
        <v>121</v>
      </c>
      <c r="H29" s="16">
        <v>117</v>
      </c>
      <c r="I29" s="16">
        <v>134</v>
      </c>
      <c r="Q29" s="16">
        <v>43</v>
      </c>
    </row>
    <row r="30" spans="1:17" x14ac:dyDescent="0.2">
      <c r="A30" s="16" t="s">
        <v>159</v>
      </c>
      <c r="B30" s="16" t="s">
        <v>786</v>
      </c>
      <c r="C30" s="16">
        <v>594</v>
      </c>
      <c r="H30" s="16">
        <v>44</v>
      </c>
      <c r="I30" s="16">
        <v>126</v>
      </c>
      <c r="J30" s="16">
        <v>142</v>
      </c>
      <c r="K30" s="16">
        <v>138</v>
      </c>
      <c r="L30" s="16">
        <v>144</v>
      </c>
    </row>
    <row r="31" spans="1:17" x14ac:dyDescent="0.2">
      <c r="A31" s="16" t="s">
        <v>785</v>
      </c>
      <c r="B31" s="16" t="s">
        <v>784</v>
      </c>
      <c r="C31" s="16">
        <v>307</v>
      </c>
      <c r="D31" s="16">
        <v>58</v>
      </c>
      <c r="E31" s="16">
        <v>55</v>
      </c>
      <c r="F31" s="16">
        <v>59</v>
      </c>
      <c r="G31" s="16">
        <v>44</v>
      </c>
      <c r="H31" s="16">
        <v>46</v>
      </c>
      <c r="I31" s="16">
        <v>45</v>
      </c>
    </row>
    <row r="32" spans="1:17" x14ac:dyDescent="0.2">
      <c r="A32" s="16" t="s">
        <v>160</v>
      </c>
      <c r="B32" s="16" t="s">
        <v>93</v>
      </c>
      <c r="C32" s="16">
        <v>569</v>
      </c>
      <c r="D32" s="16">
        <v>95</v>
      </c>
      <c r="E32" s="16">
        <v>89</v>
      </c>
      <c r="F32" s="16">
        <v>94</v>
      </c>
      <c r="G32" s="16">
        <v>100</v>
      </c>
      <c r="H32" s="16">
        <v>100</v>
      </c>
      <c r="I32" s="16">
        <v>91</v>
      </c>
    </row>
    <row r="33" spans="1:17" x14ac:dyDescent="0.2">
      <c r="A33" s="16" t="s">
        <v>161</v>
      </c>
      <c r="B33" s="16" t="s">
        <v>544</v>
      </c>
      <c r="C33" s="16">
        <v>748</v>
      </c>
      <c r="D33" s="16">
        <v>115</v>
      </c>
      <c r="E33" s="16">
        <v>96</v>
      </c>
      <c r="F33" s="16">
        <v>136</v>
      </c>
      <c r="G33" s="16">
        <v>121</v>
      </c>
      <c r="H33" s="16">
        <v>129</v>
      </c>
      <c r="I33" s="16">
        <v>151</v>
      </c>
    </row>
    <row r="34" spans="1:17" x14ac:dyDescent="0.2">
      <c r="A34" s="16" t="s">
        <v>162</v>
      </c>
      <c r="B34" s="16" t="s">
        <v>99</v>
      </c>
      <c r="C34" s="16">
        <v>586</v>
      </c>
      <c r="D34" s="16">
        <v>100</v>
      </c>
      <c r="E34" s="16">
        <v>88</v>
      </c>
      <c r="F34" s="16">
        <v>83</v>
      </c>
      <c r="G34" s="16">
        <v>97</v>
      </c>
      <c r="H34" s="16">
        <v>77</v>
      </c>
      <c r="I34" s="16">
        <v>83</v>
      </c>
      <c r="Q34" s="16">
        <v>58</v>
      </c>
    </row>
    <row r="35" spans="1:17" x14ac:dyDescent="0.2">
      <c r="A35" s="16" t="s">
        <v>163</v>
      </c>
      <c r="B35" s="16" t="s">
        <v>783</v>
      </c>
      <c r="C35" s="16">
        <v>833</v>
      </c>
      <c r="D35" s="16">
        <v>168</v>
      </c>
      <c r="E35" s="16">
        <v>157</v>
      </c>
      <c r="F35" s="16">
        <v>156</v>
      </c>
      <c r="G35" s="16">
        <v>153</v>
      </c>
      <c r="H35" s="16">
        <v>97</v>
      </c>
      <c r="I35" s="16">
        <v>102</v>
      </c>
    </row>
    <row r="36" spans="1:17" x14ac:dyDescent="0.2">
      <c r="A36" s="16" t="s">
        <v>164</v>
      </c>
      <c r="B36" s="16" t="s">
        <v>782</v>
      </c>
      <c r="C36" s="16">
        <v>570</v>
      </c>
      <c r="D36" s="16">
        <v>83</v>
      </c>
      <c r="E36" s="16">
        <v>104</v>
      </c>
      <c r="F36" s="16">
        <v>77</v>
      </c>
      <c r="G36" s="16">
        <v>105</v>
      </c>
      <c r="H36" s="16">
        <v>79</v>
      </c>
      <c r="I36" s="16">
        <v>84</v>
      </c>
      <c r="Q36" s="16">
        <v>38</v>
      </c>
    </row>
    <row r="37" spans="1:17" x14ac:dyDescent="0.2">
      <c r="A37" s="16" t="s">
        <v>819</v>
      </c>
      <c r="B37" s="16" t="s">
        <v>820</v>
      </c>
      <c r="C37" s="16">
        <v>581</v>
      </c>
      <c r="D37" s="16">
        <v>181</v>
      </c>
      <c r="E37" s="16">
        <v>125</v>
      </c>
      <c r="F37" s="16">
        <v>118</v>
      </c>
      <c r="G37" s="16">
        <v>69</v>
      </c>
      <c r="H37" s="16">
        <v>63</v>
      </c>
      <c r="I37" s="16">
        <v>25</v>
      </c>
    </row>
    <row r="38" spans="1:17" x14ac:dyDescent="0.2">
      <c r="A38" s="16" t="s">
        <v>165</v>
      </c>
      <c r="B38" s="16" t="s">
        <v>781</v>
      </c>
      <c r="C38" s="16">
        <v>510</v>
      </c>
      <c r="D38" s="16">
        <v>64</v>
      </c>
      <c r="E38" s="16">
        <v>74</v>
      </c>
      <c r="F38" s="16">
        <v>74</v>
      </c>
      <c r="G38" s="16">
        <v>79</v>
      </c>
      <c r="H38" s="16">
        <v>66</v>
      </c>
      <c r="I38" s="16">
        <v>75</v>
      </c>
      <c r="Q38" s="16">
        <v>78</v>
      </c>
    </row>
    <row r="39" spans="1:17" x14ac:dyDescent="0.2">
      <c r="A39" s="16" t="s">
        <v>166</v>
      </c>
      <c r="B39" s="16" t="s">
        <v>1450</v>
      </c>
      <c r="C39" s="16">
        <v>1490</v>
      </c>
      <c r="D39" s="16">
        <v>117</v>
      </c>
      <c r="E39" s="16">
        <v>103</v>
      </c>
      <c r="F39" s="16">
        <v>117</v>
      </c>
      <c r="G39" s="16">
        <v>147</v>
      </c>
      <c r="H39" s="16">
        <v>129</v>
      </c>
      <c r="I39" s="16">
        <v>154</v>
      </c>
      <c r="J39" s="16">
        <v>193</v>
      </c>
      <c r="K39" s="16">
        <v>214</v>
      </c>
      <c r="L39" s="16">
        <v>267</v>
      </c>
      <c r="Q39" s="16">
        <v>49</v>
      </c>
    </row>
    <row r="40" spans="1:17" x14ac:dyDescent="0.2">
      <c r="A40" s="16" t="s">
        <v>167</v>
      </c>
      <c r="B40" s="16" t="s">
        <v>780</v>
      </c>
      <c r="C40" s="16">
        <v>824</v>
      </c>
      <c r="D40" s="16">
        <v>132</v>
      </c>
      <c r="E40" s="16">
        <v>143</v>
      </c>
      <c r="F40" s="16">
        <v>124</v>
      </c>
      <c r="G40" s="16">
        <v>132</v>
      </c>
      <c r="H40" s="16">
        <v>125</v>
      </c>
      <c r="I40" s="16">
        <v>111</v>
      </c>
      <c r="Q40" s="16">
        <v>57</v>
      </c>
    </row>
    <row r="41" spans="1:17" x14ac:dyDescent="0.2">
      <c r="A41" s="16" t="s">
        <v>168</v>
      </c>
      <c r="B41" s="16" t="s">
        <v>100</v>
      </c>
      <c r="C41" s="16">
        <v>634</v>
      </c>
      <c r="D41" s="16">
        <v>20</v>
      </c>
      <c r="E41" s="16">
        <v>114</v>
      </c>
      <c r="F41" s="16">
        <v>100</v>
      </c>
      <c r="G41" s="16">
        <v>133</v>
      </c>
      <c r="H41" s="16">
        <v>120</v>
      </c>
      <c r="I41" s="16">
        <v>139</v>
      </c>
      <c r="Q41" s="16">
        <v>8</v>
      </c>
    </row>
    <row r="42" spans="1:17" x14ac:dyDescent="0.2">
      <c r="A42" s="16" t="s">
        <v>169</v>
      </c>
      <c r="B42" s="16" t="s">
        <v>16</v>
      </c>
      <c r="C42" s="16">
        <v>440</v>
      </c>
      <c r="D42" s="16">
        <v>98</v>
      </c>
      <c r="E42" s="16">
        <v>91</v>
      </c>
      <c r="F42" s="16">
        <v>72</v>
      </c>
      <c r="G42" s="16">
        <v>49</v>
      </c>
      <c r="H42" s="16">
        <v>72</v>
      </c>
      <c r="I42" s="16">
        <v>58</v>
      </c>
    </row>
    <row r="43" spans="1:17" x14ac:dyDescent="0.2">
      <c r="A43" s="16" t="s">
        <v>170</v>
      </c>
      <c r="B43" s="16" t="s">
        <v>73</v>
      </c>
      <c r="C43" s="16">
        <v>480</v>
      </c>
      <c r="D43" s="16">
        <v>68</v>
      </c>
      <c r="E43" s="16">
        <v>66</v>
      </c>
      <c r="F43" s="16">
        <v>89</v>
      </c>
      <c r="G43" s="16">
        <v>79</v>
      </c>
      <c r="H43" s="16">
        <v>88</v>
      </c>
      <c r="I43" s="16">
        <v>90</v>
      </c>
    </row>
    <row r="44" spans="1:17" x14ac:dyDescent="0.2">
      <c r="A44" s="16" t="s">
        <v>171</v>
      </c>
      <c r="B44" s="16" t="s">
        <v>779</v>
      </c>
      <c r="C44" s="16">
        <v>421</v>
      </c>
      <c r="D44" s="16">
        <v>59</v>
      </c>
      <c r="E44" s="16">
        <v>67</v>
      </c>
      <c r="F44" s="16">
        <v>51</v>
      </c>
      <c r="G44" s="16">
        <v>70</v>
      </c>
      <c r="H44" s="16">
        <v>57</v>
      </c>
      <c r="I44" s="16">
        <v>72</v>
      </c>
      <c r="Q44" s="16">
        <v>45</v>
      </c>
    </row>
    <row r="45" spans="1:17" x14ac:dyDescent="0.2">
      <c r="A45" s="16" t="s">
        <v>172</v>
      </c>
      <c r="B45" s="16" t="s">
        <v>778</v>
      </c>
      <c r="C45" s="16">
        <v>739</v>
      </c>
      <c r="D45" s="16">
        <v>118</v>
      </c>
      <c r="E45" s="16">
        <v>110</v>
      </c>
      <c r="F45" s="16">
        <v>116</v>
      </c>
      <c r="G45" s="16">
        <v>137</v>
      </c>
      <c r="H45" s="16">
        <v>122</v>
      </c>
      <c r="I45" s="16">
        <v>108</v>
      </c>
      <c r="Q45" s="16">
        <v>28</v>
      </c>
    </row>
    <row r="46" spans="1:17" x14ac:dyDescent="0.2">
      <c r="A46" s="16" t="s">
        <v>173</v>
      </c>
      <c r="B46" s="16" t="s">
        <v>17</v>
      </c>
      <c r="C46" s="16">
        <v>630</v>
      </c>
      <c r="D46" s="16">
        <v>114</v>
      </c>
      <c r="E46" s="16">
        <v>109</v>
      </c>
      <c r="F46" s="16">
        <v>123</v>
      </c>
      <c r="G46" s="16">
        <v>109</v>
      </c>
      <c r="H46" s="16">
        <v>101</v>
      </c>
      <c r="I46" s="16">
        <v>74</v>
      </c>
    </row>
    <row r="47" spans="1:17" x14ac:dyDescent="0.2">
      <c r="A47" s="16" t="s">
        <v>174</v>
      </c>
      <c r="B47" s="16" t="s">
        <v>777</v>
      </c>
      <c r="C47" s="16">
        <v>240</v>
      </c>
      <c r="D47" s="16">
        <v>36</v>
      </c>
      <c r="E47" s="16">
        <v>41</v>
      </c>
      <c r="F47" s="16">
        <v>34</v>
      </c>
      <c r="G47" s="16">
        <v>45</v>
      </c>
      <c r="H47" s="16">
        <v>27</v>
      </c>
      <c r="I47" s="16">
        <v>30</v>
      </c>
      <c r="Q47" s="16">
        <v>27</v>
      </c>
    </row>
    <row r="48" spans="1:17" x14ac:dyDescent="0.2">
      <c r="A48" s="16" t="s">
        <v>175</v>
      </c>
      <c r="B48" s="16" t="s">
        <v>860</v>
      </c>
      <c r="C48" s="16">
        <v>666</v>
      </c>
      <c r="D48" s="16">
        <v>91</v>
      </c>
      <c r="E48" s="16">
        <v>96</v>
      </c>
      <c r="F48" s="16">
        <v>96</v>
      </c>
      <c r="G48" s="16">
        <v>93</v>
      </c>
      <c r="H48" s="16">
        <v>93</v>
      </c>
      <c r="I48" s="16">
        <v>87</v>
      </c>
      <c r="J48" s="16">
        <v>69</v>
      </c>
      <c r="Q48" s="16">
        <v>41</v>
      </c>
    </row>
    <row r="49" spans="1:17" x14ac:dyDescent="0.2">
      <c r="A49" s="16" t="s">
        <v>176</v>
      </c>
      <c r="B49" s="16" t="s">
        <v>776</v>
      </c>
      <c r="C49" s="16">
        <v>612</v>
      </c>
      <c r="D49" s="16">
        <v>98</v>
      </c>
      <c r="E49" s="16">
        <v>94</v>
      </c>
      <c r="F49" s="16">
        <v>108</v>
      </c>
      <c r="G49" s="16">
        <v>97</v>
      </c>
      <c r="H49" s="16">
        <v>86</v>
      </c>
      <c r="I49" s="16">
        <v>86</v>
      </c>
      <c r="Q49" s="16">
        <v>43</v>
      </c>
    </row>
    <row r="50" spans="1:17" x14ac:dyDescent="0.2">
      <c r="A50" s="16" t="s">
        <v>177</v>
      </c>
      <c r="B50" s="16" t="s">
        <v>775</v>
      </c>
      <c r="C50" s="16">
        <v>817</v>
      </c>
      <c r="D50" s="16">
        <v>137</v>
      </c>
      <c r="E50" s="16">
        <v>115</v>
      </c>
      <c r="F50" s="16">
        <v>121</v>
      </c>
      <c r="G50" s="16">
        <v>150</v>
      </c>
      <c r="H50" s="16">
        <v>160</v>
      </c>
      <c r="I50" s="16">
        <v>115</v>
      </c>
      <c r="Q50" s="16">
        <v>19</v>
      </c>
    </row>
    <row r="51" spans="1:17" x14ac:dyDescent="0.2">
      <c r="A51" s="16" t="s">
        <v>178</v>
      </c>
      <c r="B51" s="16" t="s">
        <v>774</v>
      </c>
      <c r="C51" s="16">
        <v>677</v>
      </c>
      <c r="D51" s="16">
        <v>111</v>
      </c>
      <c r="E51" s="16">
        <v>124</v>
      </c>
      <c r="F51" s="16">
        <v>96</v>
      </c>
      <c r="G51" s="16">
        <v>106</v>
      </c>
      <c r="H51" s="16">
        <v>109</v>
      </c>
      <c r="I51" s="16">
        <v>78</v>
      </c>
      <c r="Q51" s="16">
        <v>53</v>
      </c>
    </row>
    <row r="52" spans="1:17" x14ac:dyDescent="0.2">
      <c r="A52" s="16" t="s">
        <v>179</v>
      </c>
      <c r="B52" s="16" t="s">
        <v>773</v>
      </c>
      <c r="C52" s="16">
        <v>525</v>
      </c>
      <c r="D52" s="16">
        <v>101</v>
      </c>
      <c r="E52" s="16">
        <v>71</v>
      </c>
      <c r="F52" s="16">
        <v>82</v>
      </c>
      <c r="G52" s="16">
        <v>97</v>
      </c>
      <c r="H52" s="16">
        <v>87</v>
      </c>
      <c r="I52" s="16">
        <v>87</v>
      </c>
    </row>
    <row r="53" spans="1:17" x14ac:dyDescent="0.2">
      <c r="A53" s="16" t="s">
        <v>180</v>
      </c>
      <c r="B53" s="16" t="s">
        <v>517</v>
      </c>
      <c r="C53" s="16">
        <v>848</v>
      </c>
      <c r="D53" s="16">
        <v>91</v>
      </c>
      <c r="E53" s="16">
        <v>75</v>
      </c>
      <c r="F53" s="16">
        <v>83</v>
      </c>
      <c r="G53" s="16">
        <v>93</v>
      </c>
      <c r="H53" s="16">
        <v>88</v>
      </c>
      <c r="I53" s="16">
        <v>92</v>
      </c>
      <c r="J53" s="16">
        <v>104</v>
      </c>
      <c r="K53" s="16">
        <v>93</v>
      </c>
      <c r="L53" s="16">
        <v>85</v>
      </c>
      <c r="Q53" s="16">
        <v>44</v>
      </c>
    </row>
    <row r="54" spans="1:17" x14ac:dyDescent="0.2">
      <c r="A54" s="16" t="s">
        <v>181</v>
      </c>
      <c r="B54" s="16" t="s">
        <v>772</v>
      </c>
      <c r="C54" s="16">
        <v>424</v>
      </c>
      <c r="D54" s="16">
        <v>69</v>
      </c>
      <c r="E54" s="16">
        <v>68</v>
      </c>
      <c r="F54" s="16">
        <v>53</v>
      </c>
      <c r="G54" s="16">
        <v>50</v>
      </c>
      <c r="H54" s="16">
        <v>47</v>
      </c>
      <c r="I54" s="16">
        <v>42</v>
      </c>
      <c r="Q54" s="16">
        <v>95</v>
      </c>
    </row>
    <row r="55" spans="1:17" x14ac:dyDescent="0.2">
      <c r="A55" s="16" t="s">
        <v>182</v>
      </c>
      <c r="B55" s="16" t="s">
        <v>771</v>
      </c>
      <c r="C55" s="16">
        <v>833</v>
      </c>
      <c r="D55" s="16">
        <v>121</v>
      </c>
      <c r="E55" s="16">
        <v>124</v>
      </c>
      <c r="F55" s="16">
        <v>116</v>
      </c>
      <c r="G55" s="16">
        <v>168</v>
      </c>
      <c r="H55" s="16">
        <v>132</v>
      </c>
      <c r="I55" s="16">
        <v>133</v>
      </c>
      <c r="Q55" s="16">
        <v>39</v>
      </c>
    </row>
    <row r="56" spans="1:17" x14ac:dyDescent="0.2">
      <c r="A56" s="16" t="s">
        <v>183</v>
      </c>
      <c r="B56" s="16" t="s">
        <v>770</v>
      </c>
      <c r="C56" s="16">
        <v>765</v>
      </c>
      <c r="D56" s="16">
        <v>119</v>
      </c>
      <c r="E56" s="16">
        <v>111</v>
      </c>
      <c r="F56" s="16">
        <v>123</v>
      </c>
      <c r="G56" s="16">
        <v>127</v>
      </c>
      <c r="H56" s="16">
        <v>114</v>
      </c>
      <c r="I56" s="16">
        <v>114</v>
      </c>
      <c r="Q56" s="16">
        <v>57</v>
      </c>
    </row>
    <row r="57" spans="1:17" x14ac:dyDescent="0.2">
      <c r="A57" s="16" t="s">
        <v>184</v>
      </c>
      <c r="B57" s="16" t="s">
        <v>769</v>
      </c>
      <c r="C57" s="16">
        <v>356</v>
      </c>
      <c r="D57" s="16">
        <v>64</v>
      </c>
      <c r="E57" s="16">
        <v>50</v>
      </c>
      <c r="F57" s="16">
        <v>57</v>
      </c>
      <c r="G57" s="16">
        <v>60</v>
      </c>
      <c r="H57" s="16">
        <v>54</v>
      </c>
      <c r="I57" s="16">
        <v>51</v>
      </c>
      <c r="Q57" s="16">
        <v>20</v>
      </c>
    </row>
    <row r="58" spans="1:17" x14ac:dyDescent="0.2">
      <c r="A58" s="16" t="s">
        <v>185</v>
      </c>
      <c r="B58" s="16" t="s">
        <v>768</v>
      </c>
      <c r="C58" s="16">
        <v>274</v>
      </c>
      <c r="D58" s="16">
        <v>41</v>
      </c>
      <c r="E58" s="16">
        <v>43</v>
      </c>
      <c r="F58" s="16">
        <v>43</v>
      </c>
      <c r="G58" s="16">
        <v>36</v>
      </c>
      <c r="H58" s="16">
        <v>41</v>
      </c>
      <c r="I58" s="16">
        <v>39</v>
      </c>
      <c r="Q58" s="16">
        <v>31</v>
      </c>
    </row>
    <row r="59" spans="1:17" x14ac:dyDescent="0.2">
      <c r="A59" s="16" t="s">
        <v>186</v>
      </c>
      <c r="B59" s="16" t="s">
        <v>767</v>
      </c>
      <c r="C59" s="16">
        <v>562</v>
      </c>
      <c r="D59" s="16">
        <v>92</v>
      </c>
      <c r="E59" s="16">
        <v>79</v>
      </c>
      <c r="F59" s="16">
        <v>81</v>
      </c>
      <c r="G59" s="16">
        <v>99</v>
      </c>
      <c r="H59" s="16">
        <v>72</v>
      </c>
      <c r="I59" s="16">
        <v>82</v>
      </c>
      <c r="Q59" s="16">
        <v>57</v>
      </c>
    </row>
    <row r="60" spans="1:17" x14ac:dyDescent="0.2">
      <c r="A60" s="16" t="s">
        <v>187</v>
      </c>
      <c r="B60" s="16" t="s">
        <v>542</v>
      </c>
      <c r="C60" s="16">
        <v>4</v>
      </c>
      <c r="K60" s="16">
        <v>1</v>
      </c>
      <c r="P60" s="16">
        <v>1</v>
      </c>
      <c r="Q60" s="16">
        <v>2</v>
      </c>
    </row>
    <row r="61" spans="1:17" x14ac:dyDescent="0.2">
      <c r="A61" s="16" t="s">
        <v>188</v>
      </c>
      <c r="B61" s="16" t="s">
        <v>766</v>
      </c>
      <c r="C61" s="16">
        <v>964</v>
      </c>
      <c r="D61" s="16">
        <v>107</v>
      </c>
      <c r="E61" s="16">
        <v>113</v>
      </c>
      <c r="F61" s="16">
        <v>107</v>
      </c>
      <c r="G61" s="16">
        <v>108</v>
      </c>
      <c r="H61" s="16">
        <v>109</v>
      </c>
      <c r="I61" s="16">
        <v>106</v>
      </c>
      <c r="J61" s="16">
        <v>111</v>
      </c>
      <c r="K61" s="16">
        <v>106</v>
      </c>
      <c r="L61" s="16">
        <v>97</v>
      </c>
    </row>
    <row r="62" spans="1:17" x14ac:dyDescent="0.2">
      <c r="A62" s="16" t="s">
        <v>189</v>
      </c>
      <c r="B62" s="16" t="s">
        <v>853</v>
      </c>
      <c r="C62" s="16">
        <v>701</v>
      </c>
      <c r="D62" s="16">
        <v>79</v>
      </c>
      <c r="E62" s="16">
        <v>84</v>
      </c>
      <c r="F62" s="16">
        <v>88</v>
      </c>
      <c r="G62" s="16">
        <v>96</v>
      </c>
      <c r="H62" s="16">
        <v>92</v>
      </c>
      <c r="I62" s="16">
        <v>106</v>
      </c>
      <c r="J62" s="16">
        <v>90</v>
      </c>
      <c r="K62" s="16">
        <v>49</v>
      </c>
      <c r="Q62" s="16">
        <v>17</v>
      </c>
    </row>
    <row r="63" spans="1:17" x14ac:dyDescent="0.2">
      <c r="A63" s="16" t="s">
        <v>190</v>
      </c>
      <c r="B63" s="16" t="s">
        <v>765</v>
      </c>
      <c r="C63" s="16">
        <v>1094</v>
      </c>
      <c r="D63" s="16">
        <v>153</v>
      </c>
      <c r="E63" s="16">
        <v>150</v>
      </c>
      <c r="F63" s="16">
        <v>153</v>
      </c>
      <c r="G63" s="16">
        <v>170</v>
      </c>
      <c r="H63" s="16">
        <v>194</v>
      </c>
      <c r="I63" s="16">
        <v>187</v>
      </c>
      <c r="Q63" s="16">
        <v>87</v>
      </c>
    </row>
    <row r="64" spans="1:17" x14ac:dyDescent="0.2">
      <c r="A64" s="16" t="s">
        <v>191</v>
      </c>
      <c r="B64" s="16" t="s">
        <v>511</v>
      </c>
      <c r="C64" s="16">
        <v>1041</v>
      </c>
      <c r="E64" s="16">
        <v>102</v>
      </c>
      <c r="F64" s="16">
        <v>109</v>
      </c>
      <c r="G64" s="16">
        <v>119</v>
      </c>
      <c r="H64" s="16">
        <v>134</v>
      </c>
      <c r="I64" s="16">
        <v>141</v>
      </c>
      <c r="J64" s="16">
        <v>141</v>
      </c>
      <c r="K64" s="16">
        <v>148</v>
      </c>
      <c r="L64" s="16">
        <v>147</v>
      </c>
    </row>
    <row r="65" spans="1:17" x14ac:dyDescent="0.2">
      <c r="A65" s="16" t="s">
        <v>764</v>
      </c>
      <c r="B65" s="16" t="s">
        <v>1451</v>
      </c>
      <c r="C65" s="16">
        <v>439</v>
      </c>
      <c r="D65" s="16">
        <v>95</v>
      </c>
      <c r="E65" s="16">
        <v>100</v>
      </c>
      <c r="F65" s="16">
        <v>65</v>
      </c>
      <c r="G65" s="16">
        <v>75</v>
      </c>
      <c r="H65" s="16">
        <v>68</v>
      </c>
      <c r="I65" s="16">
        <v>36</v>
      </c>
    </row>
    <row r="66" spans="1:17" x14ac:dyDescent="0.2">
      <c r="A66" s="16" t="s">
        <v>763</v>
      </c>
      <c r="B66" s="16" t="s">
        <v>532</v>
      </c>
      <c r="C66" s="16">
        <v>458</v>
      </c>
      <c r="D66" s="16">
        <v>126</v>
      </c>
      <c r="E66" s="16">
        <v>93</v>
      </c>
      <c r="F66" s="16">
        <v>88</v>
      </c>
      <c r="G66" s="16">
        <v>55</v>
      </c>
      <c r="H66" s="16">
        <v>53</v>
      </c>
      <c r="I66" s="16">
        <v>43</v>
      </c>
    </row>
    <row r="67" spans="1:17" x14ac:dyDescent="0.2">
      <c r="A67" s="16" t="s">
        <v>192</v>
      </c>
      <c r="B67" s="16" t="s">
        <v>101</v>
      </c>
      <c r="C67" s="16">
        <v>525</v>
      </c>
      <c r="D67" s="16">
        <v>55</v>
      </c>
      <c r="E67" s="16">
        <v>37</v>
      </c>
      <c r="F67" s="16">
        <v>36</v>
      </c>
      <c r="G67" s="16">
        <v>36</v>
      </c>
      <c r="H67" s="16">
        <v>45</v>
      </c>
      <c r="I67" s="16">
        <v>48</v>
      </c>
      <c r="J67" s="16">
        <v>87</v>
      </c>
      <c r="K67" s="16">
        <v>90</v>
      </c>
      <c r="L67" s="16">
        <v>91</v>
      </c>
    </row>
    <row r="68" spans="1:17" x14ac:dyDescent="0.2">
      <c r="A68" s="16" t="s">
        <v>193</v>
      </c>
      <c r="B68" s="16" t="s">
        <v>762</v>
      </c>
      <c r="C68" s="16">
        <v>805</v>
      </c>
      <c r="D68" s="16">
        <v>91</v>
      </c>
      <c r="E68" s="16">
        <v>119</v>
      </c>
      <c r="F68" s="16">
        <v>124</v>
      </c>
      <c r="G68" s="16">
        <v>159</v>
      </c>
      <c r="H68" s="16">
        <v>148</v>
      </c>
      <c r="I68" s="16">
        <v>148</v>
      </c>
      <c r="Q68" s="16">
        <v>16</v>
      </c>
    </row>
    <row r="69" spans="1:17" x14ac:dyDescent="0.2">
      <c r="A69" s="16" t="s">
        <v>761</v>
      </c>
      <c r="B69" s="16" t="s">
        <v>552</v>
      </c>
      <c r="C69" s="16">
        <v>20</v>
      </c>
      <c r="D69" s="16">
        <v>3</v>
      </c>
      <c r="E69" s="16">
        <v>1</v>
      </c>
      <c r="F69" s="16">
        <v>2</v>
      </c>
      <c r="G69" s="16">
        <v>2</v>
      </c>
      <c r="H69" s="16">
        <v>3</v>
      </c>
      <c r="I69" s="16">
        <v>3</v>
      </c>
      <c r="J69" s="16">
        <v>1</v>
      </c>
      <c r="L69" s="16">
        <v>3</v>
      </c>
      <c r="M69" s="16">
        <v>1</v>
      </c>
      <c r="N69" s="16">
        <v>1</v>
      </c>
    </row>
    <row r="70" spans="1:17" x14ac:dyDescent="0.2">
      <c r="A70" s="16" t="s">
        <v>194</v>
      </c>
      <c r="B70" s="16" t="s">
        <v>760</v>
      </c>
      <c r="C70" s="16">
        <v>516</v>
      </c>
      <c r="D70" s="16">
        <v>79</v>
      </c>
      <c r="E70" s="16">
        <v>78</v>
      </c>
      <c r="F70" s="16">
        <v>67</v>
      </c>
      <c r="G70" s="16">
        <v>88</v>
      </c>
      <c r="H70" s="16">
        <v>89</v>
      </c>
      <c r="I70" s="16">
        <v>96</v>
      </c>
      <c r="Q70" s="16">
        <v>19</v>
      </c>
    </row>
    <row r="71" spans="1:17" x14ac:dyDescent="0.2">
      <c r="A71" s="16" t="s">
        <v>195</v>
      </c>
      <c r="B71" s="16" t="s">
        <v>74</v>
      </c>
      <c r="C71" s="16">
        <v>1565</v>
      </c>
      <c r="D71" s="16">
        <v>130</v>
      </c>
      <c r="E71" s="16">
        <v>155</v>
      </c>
      <c r="F71" s="16">
        <v>176</v>
      </c>
      <c r="G71" s="16">
        <v>180</v>
      </c>
      <c r="H71" s="16">
        <v>189</v>
      </c>
      <c r="I71" s="16">
        <v>180</v>
      </c>
      <c r="J71" s="16">
        <v>169</v>
      </c>
      <c r="K71" s="16">
        <v>179</v>
      </c>
      <c r="L71" s="16">
        <v>177</v>
      </c>
      <c r="Q71" s="16">
        <v>30</v>
      </c>
    </row>
    <row r="72" spans="1:17" x14ac:dyDescent="0.2">
      <c r="A72" s="16" t="s">
        <v>196</v>
      </c>
      <c r="B72" s="16" t="s">
        <v>759</v>
      </c>
      <c r="C72" s="16">
        <v>560</v>
      </c>
      <c r="D72" s="16">
        <v>78</v>
      </c>
      <c r="E72" s="16">
        <v>73</v>
      </c>
      <c r="F72" s="16">
        <v>92</v>
      </c>
      <c r="G72" s="16">
        <v>83</v>
      </c>
      <c r="H72" s="16">
        <v>106</v>
      </c>
      <c r="I72" s="16">
        <v>109</v>
      </c>
      <c r="Q72" s="16">
        <v>19</v>
      </c>
    </row>
    <row r="73" spans="1:17" x14ac:dyDescent="0.2">
      <c r="A73" s="16" t="s">
        <v>197</v>
      </c>
      <c r="B73" s="16" t="s">
        <v>758</v>
      </c>
      <c r="C73" s="16">
        <v>840</v>
      </c>
      <c r="D73" s="16">
        <v>102</v>
      </c>
      <c r="E73" s="16">
        <v>118</v>
      </c>
      <c r="F73" s="16">
        <v>162</v>
      </c>
      <c r="G73" s="16">
        <v>171</v>
      </c>
      <c r="H73" s="16">
        <v>144</v>
      </c>
      <c r="I73" s="16">
        <v>127</v>
      </c>
      <c r="Q73" s="16">
        <v>16</v>
      </c>
    </row>
    <row r="74" spans="1:17" x14ac:dyDescent="0.2">
      <c r="A74" s="16" t="s">
        <v>198</v>
      </c>
      <c r="B74" s="16" t="s">
        <v>757</v>
      </c>
      <c r="C74" s="16">
        <v>351</v>
      </c>
      <c r="D74" s="16">
        <v>66</v>
      </c>
      <c r="E74" s="16">
        <v>37</v>
      </c>
      <c r="F74" s="16">
        <v>48</v>
      </c>
      <c r="G74" s="16">
        <v>65</v>
      </c>
      <c r="H74" s="16">
        <v>66</v>
      </c>
      <c r="I74" s="16">
        <v>50</v>
      </c>
      <c r="Q74" s="16">
        <v>19</v>
      </c>
    </row>
    <row r="75" spans="1:17" x14ac:dyDescent="0.2">
      <c r="A75" s="16" t="s">
        <v>199</v>
      </c>
      <c r="B75" s="16" t="s">
        <v>5</v>
      </c>
      <c r="C75" s="16">
        <v>1538</v>
      </c>
      <c r="D75" s="16">
        <v>170</v>
      </c>
      <c r="E75" s="16">
        <v>157</v>
      </c>
      <c r="F75" s="16">
        <v>149</v>
      </c>
      <c r="G75" s="16">
        <v>169</v>
      </c>
      <c r="H75" s="16">
        <v>169</v>
      </c>
      <c r="I75" s="16">
        <v>186</v>
      </c>
      <c r="J75" s="16">
        <v>172</v>
      </c>
      <c r="K75" s="16">
        <v>179</v>
      </c>
      <c r="L75" s="16">
        <v>168</v>
      </c>
      <c r="Q75" s="16">
        <v>19</v>
      </c>
    </row>
    <row r="76" spans="1:17" x14ac:dyDescent="0.2">
      <c r="A76" s="16" t="s">
        <v>200</v>
      </c>
      <c r="B76" s="16" t="s">
        <v>756</v>
      </c>
      <c r="C76" s="16">
        <v>340</v>
      </c>
      <c r="D76" s="16">
        <v>47</v>
      </c>
      <c r="E76" s="16">
        <v>59</v>
      </c>
      <c r="F76" s="16">
        <v>61</v>
      </c>
      <c r="G76" s="16">
        <v>66</v>
      </c>
      <c r="H76" s="16">
        <v>38</v>
      </c>
      <c r="I76" s="16">
        <v>52</v>
      </c>
      <c r="Q76" s="16">
        <v>17</v>
      </c>
    </row>
    <row r="77" spans="1:17" x14ac:dyDescent="0.2">
      <c r="A77" s="16" t="s">
        <v>201</v>
      </c>
      <c r="B77" s="16" t="s">
        <v>102</v>
      </c>
      <c r="C77" s="16">
        <v>1106</v>
      </c>
      <c r="D77" s="16">
        <v>164</v>
      </c>
      <c r="E77" s="16">
        <v>167</v>
      </c>
      <c r="F77" s="16">
        <v>148</v>
      </c>
      <c r="G77" s="16">
        <v>189</v>
      </c>
      <c r="H77" s="16">
        <v>198</v>
      </c>
      <c r="I77" s="16">
        <v>183</v>
      </c>
      <c r="Q77" s="16">
        <v>57</v>
      </c>
    </row>
    <row r="78" spans="1:17" x14ac:dyDescent="0.2">
      <c r="A78" s="16" t="s">
        <v>202</v>
      </c>
      <c r="B78" s="16" t="s">
        <v>1452</v>
      </c>
      <c r="C78" s="16">
        <v>236</v>
      </c>
      <c r="D78" s="16">
        <v>33</v>
      </c>
      <c r="E78" s="16">
        <v>34</v>
      </c>
      <c r="F78" s="16">
        <v>30</v>
      </c>
      <c r="G78" s="16">
        <v>40</v>
      </c>
      <c r="H78" s="16">
        <v>37</v>
      </c>
      <c r="I78" s="16">
        <v>44</v>
      </c>
      <c r="Q78" s="16">
        <v>18</v>
      </c>
    </row>
    <row r="79" spans="1:17" x14ac:dyDescent="0.2">
      <c r="A79" s="16" t="s">
        <v>203</v>
      </c>
      <c r="B79" s="16" t="s">
        <v>1453</v>
      </c>
      <c r="C79" s="16">
        <v>337</v>
      </c>
      <c r="D79" s="16">
        <v>51</v>
      </c>
      <c r="E79" s="16">
        <v>63</v>
      </c>
      <c r="F79" s="16">
        <v>52</v>
      </c>
      <c r="G79" s="16">
        <v>64</v>
      </c>
      <c r="H79" s="16">
        <v>52</v>
      </c>
      <c r="I79" s="16">
        <v>41</v>
      </c>
      <c r="Q79" s="16">
        <v>14</v>
      </c>
    </row>
    <row r="80" spans="1:17" x14ac:dyDescent="0.2">
      <c r="A80" s="16" t="s">
        <v>204</v>
      </c>
      <c r="B80" s="16" t="s">
        <v>755</v>
      </c>
      <c r="C80" s="16">
        <v>685</v>
      </c>
      <c r="D80" s="16">
        <v>87</v>
      </c>
      <c r="E80" s="16">
        <v>96</v>
      </c>
      <c r="F80" s="16">
        <v>101</v>
      </c>
      <c r="G80" s="16">
        <v>102</v>
      </c>
      <c r="H80" s="16">
        <v>128</v>
      </c>
      <c r="I80" s="16">
        <v>120</v>
      </c>
      <c r="Q80" s="16">
        <v>51</v>
      </c>
    </row>
    <row r="81" spans="1:17" x14ac:dyDescent="0.2">
      <c r="A81" s="16" t="s">
        <v>205</v>
      </c>
      <c r="B81" s="16" t="s">
        <v>754</v>
      </c>
      <c r="C81" s="16">
        <v>449</v>
      </c>
      <c r="D81" s="16">
        <v>47</v>
      </c>
      <c r="E81" s="16">
        <v>71</v>
      </c>
      <c r="F81" s="16">
        <v>64</v>
      </c>
      <c r="G81" s="16">
        <v>72</v>
      </c>
      <c r="H81" s="16">
        <v>72</v>
      </c>
      <c r="I81" s="16">
        <v>81</v>
      </c>
      <c r="Q81" s="16">
        <v>42</v>
      </c>
    </row>
    <row r="82" spans="1:17" x14ac:dyDescent="0.2">
      <c r="A82" s="16" t="s">
        <v>206</v>
      </c>
      <c r="B82" s="16" t="s">
        <v>753</v>
      </c>
      <c r="C82" s="16">
        <v>466</v>
      </c>
      <c r="D82" s="16">
        <v>74</v>
      </c>
      <c r="E82" s="16">
        <v>93</v>
      </c>
      <c r="F82" s="16">
        <v>70</v>
      </c>
      <c r="G82" s="16">
        <v>79</v>
      </c>
      <c r="H82" s="16">
        <v>59</v>
      </c>
      <c r="I82" s="16">
        <v>72</v>
      </c>
      <c r="Q82" s="16">
        <v>19</v>
      </c>
    </row>
    <row r="83" spans="1:17" x14ac:dyDescent="0.2">
      <c r="A83" s="16" t="s">
        <v>207</v>
      </c>
      <c r="B83" s="16" t="s">
        <v>1454</v>
      </c>
      <c r="C83" s="16">
        <v>327</v>
      </c>
      <c r="D83" s="16">
        <v>44</v>
      </c>
      <c r="E83" s="16">
        <v>59</v>
      </c>
      <c r="F83" s="16">
        <v>62</v>
      </c>
      <c r="G83" s="16">
        <v>55</v>
      </c>
      <c r="H83" s="16">
        <v>43</v>
      </c>
      <c r="I83" s="16">
        <v>45</v>
      </c>
      <c r="Q83" s="16">
        <v>19</v>
      </c>
    </row>
    <row r="84" spans="1:17" x14ac:dyDescent="0.2">
      <c r="A84" s="16" t="s">
        <v>208</v>
      </c>
      <c r="B84" s="16" t="s">
        <v>752</v>
      </c>
      <c r="C84" s="16">
        <v>399</v>
      </c>
      <c r="D84" s="16">
        <v>68</v>
      </c>
      <c r="E84" s="16">
        <v>50</v>
      </c>
      <c r="F84" s="16">
        <v>72</v>
      </c>
      <c r="G84" s="16">
        <v>62</v>
      </c>
      <c r="H84" s="16">
        <v>67</v>
      </c>
      <c r="I84" s="16">
        <v>61</v>
      </c>
      <c r="Q84" s="16">
        <v>19</v>
      </c>
    </row>
    <row r="85" spans="1:17" x14ac:dyDescent="0.2">
      <c r="A85" s="16" t="s">
        <v>209</v>
      </c>
      <c r="B85" s="16" t="s">
        <v>861</v>
      </c>
      <c r="C85" s="16">
        <v>430</v>
      </c>
      <c r="D85" s="16">
        <v>45</v>
      </c>
      <c r="E85" s="16">
        <v>59</v>
      </c>
      <c r="F85" s="16">
        <v>46</v>
      </c>
      <c r="G85" s="16">
        <v>68</v>
      </c>
      <c r="H85" s="16">
        <v>46</v>
      </c>
      <c r="I85" s="16">
        <v>52</v>
      </c>
      <c r="J85" s="16">
        <v>48</v>
      </c>
      <c r="K85" s="16">
        <v>28</v>
      </c>
      <c r="Q85" s="16">
        <v>38</v>
      </c>
    </row>
    <row r="86" spans="1:17" x14ac:dyDescent="0.2">
      <c r="A86" s="16" t="s">
        <v>210</v>
      </c>
      <c r="B86" s="16" t="s">
        <v>751</v>
      </c>
      <c r="C86" s="16">
        <v>668</v>
      </c>
      <c r="D86" s="16">
        <v>89</v>
      </c>
      <c r="E86" s="16">
        <v>111</v>
      </c>
      <c r="F86" s="16">
        <v>104</v>
      </c>
      <c r="G86" s="16">
        <v>110</v>
      </c>
      <c r="H86" s="16">
        <v>111</v>
      </c>
      <c r="I86" s="16">
        <v>122</v>
      </c>
      <c r="Q86" s="16">
        <v>21</v>
      </c>
    </row>
    <row r="87" spans="1:17" x14ac:dyDescent="0.2">
      <c r="A87" s="16" t="s">
        <v>211</v>
      </c>
      <c r="B87" s="16" t="s">
        <v>18</v>
      </c>
      <c r="C87" s="16">
        <v>1199</v>
      </c>
      <c r="D87" s="16">
        <v>130</v>
      </c>
      <c r="E87" s="16">
        <v>117</v>
      </c>
      <c r="F87" s="16">
        <v>102</v>
      </c>
      <c r="G87" s="16">
        <v>110</v>
      </c>
      <c r="H87" s="16">
        <v>118</v>
      </c>
      <c r="I87" s="16">
        <v>125</v>
      </c>
      <c r="J87" s="16">
        <v>154</v>
      </c>
      <c r="K87" s="16">
        <v>138</v>
      </c>
      <c r="L87" s="16">
        <v>172</v>
      </c>
      <c r="Q87" s="16">
        <v>33</v>
      </c>
    </row>
    <row r="88" spans="1:17" x14ac:dyDescent="0.2">
      <c r="A88" s="16" t="s">
        <v>212</v>
      </c>
      <c r="B88" s="16" t="s">
        <v>750</v>
      </c>
      <c r="C88" s="16">
        <v>640</v>
      </c>
      <c r="D88" s="16">
        <v>109</v>
      </c>
      <c r="E88" s="16">
        <v>107</v>
      </c>
      <c r="F88" s="16">
        <v>119</v>
      </c>
      <c r="G88" s="16">
        <v>92</v>
      </c>
      <c r="H88" s="16">
        <v>85</v>
      </c>
      <c r="I88" s="16">
        <v>97</v>
      </c>
      <c r="Q88" s="16">
        <v>31</v>
      </c>
    </row>
    <row r="89" spans="1:17" x14ac:dyDescent="0.2">
      <c r="A89" s="16" t="s">
        <v>213</v>
      </c>
      <c r="B89" s="16" t="s">
        <v>749</v>
      </c>
      <c r="C89" s="16">
        <v>674</v>
      </c>
      <c r="D89" s="16">
        <v>97</v>
      </c>
      <c r="E89" s="16">
        <v>97</v>
      </c>
      <c r="F89" s="16">
        <v>106</v>
      </c>
      <c r="G89" s="16">
        <v>114</v>
      </c>
      <c r="H89" s="16">
        <v>113</v>
      </c>
      <c r="I89" s="16">
        <v>128</v>
      </c>
      <c r="Q89" s="16">
        <v>19</v>
      </c>
    </row>
    <row r="90" spans="1:17" x14ac:dyDescent="0.2">
      <c r="A90" s="16" t="s">
        <v>214</v>
      </c>
      <c r="B90" s="16" t="s">
        <v>748</v>
      </c>
      <c r="C90" s="16">
        <v>506</v>
      </c>
      <c r="D90" s="16">
        <v>84</v>
      </c>
      <c r="E90" s="16">
        <v>85</v>
      </c>
      <c r="F90" s="16">
        <v>78</v>
      </c>
      <c r="G90" s="16">
        <v>70</v>
      </c>
      <c r="H90" s="16">
        <v>83</v>
      </c>
      <c r="I90" s="16">
        <v>87</v>
      </c>
      <c r="Q90" s="16">
        <v>19</v>
      </c>
    </row>
    <row r="91" spans="1:17" x14ac:dyDescent="0.2">
      <c r="A91" s="16" t="s">
        <v>215</v>
      </c>
      <c r="B91" s="16" t="s">
        <v>747</v>
      </c>
      <c r="C91" s="16">
        <v>450</v>
      </c>
      <c r="D91" s="16">
        <v>73</v>
      </c>
      <c r="E91" s="16">
        <v>61</v>
      </c>
      <c r="F91" s="16">
        <v>70</v>
      </c>
      <c r="G91" s="16">
        <v>69</v>
      </c>
      <c r="H91" s="16">
        <v>82</v>
      </c>
      <c r="I91" s="16">
        <v>71</v>
      </c>
      <c r="Q91" s="16">
        <v>24</v>
      </c>
    </row>
    <row r="92" spans="1:17" x14ac:dyDescent="0.2">
      <c r="A92" s="16" t="s">
        <v>216</v>
      </c>
      <c r="B92" s="16" t="s">
        <v>746</v>
      </c>
      <c r="C92" s="16">
        <v>924</v>
      </c>
      <c r="D92" s="16">
        <v>144</v>
      </c>
      <c r="E92" s="16">
        <v>142</v>
      </c>
      <c r="F92" s="16">
        <v>153</v>
      </c>
      <c r="G92" s="16">
        <v>140</v>
      </c>
      <c r="H92" s="16">
        <v>145</v>
      </c>
      <c r="I92" s="16">
        <v>148</v>
      </c>
      <c r="Q92" s="16">
        <v>52</v>
      </c>
    </row>
    <row r="93" spans="1:17" x14ac:dyDescent="0.2">
      <c r="A93" s="16" t="s">
        <v>217</v>
      </c>
      <c r="B93" s="16" t="s">
        <v>745</v>
      </c>
      <c r="C93" s="16">
        <v>788</v>
      </c>
      <c r="D93" s="16">
        <v>106</v>
      </c>
      <c r="E93" s="16">
        <v>120</v>
      </c>
      <c r="F93" s="16">
        <v>118</v>
      </c>
      <c r="G93" s="16">
        <v>146</v>
      </c>
      <c r="H93" s="16">
        <v>142</v>
      </c>
      <c r="I93" s="16">
        <v>136</v>
      </c>
      <c r="Q93" s="16">
        <v>20</v>
      </c>
    </row>
    <row r="94" spans="1:17" x14ac:dyDescent="0.2">
      <c r="A94" s="16" t="s">
        <v>218</v>
      </c>
      <c r="B94" s="16" t="s">
        <v>744</v>
      </c>
      <c r="C94" s="16">
        <v>717</v>
      </c>
      <c r="D94" s="16">
        <v>120</v>
      </c>
      <c r="E94" s="16">
        <v>118</v>
      </c>
      <c r="F94" s="16">
        <v>94</v>
      </c>
      <c r="G94" s="16">
        <v>117</v>
      </c>
      <c r="H94" s="16">
        <v>93</v>
      </c>
      <c r="I94" s="16">
        <v>135</v>
      </c>
      <c r="Q94" s="16">
        <v>40</v>
      </c>
    </row>
    <row r="95" spans="1:17" x14ac:dyDescent="0.2">
      <c r="A95" s="16" t="s">
        <v>821</v>
      </c>
      <c r="B95" s="16" t="s">
        <v>1455</v>
      </c>
      <c r="C95" s="16">
        <v>303</v>
      </c>
      <c r="D95" s="16">
        <v>39</v>
      </c>
      <c r="E95" s="16">
        <v>78</v>
      </c>
      <c r="F95" s="16">
        <v>52</v>
      </c>
      <c r="G95" s="16">
        <v>58</v>
      </c>
      <c r="H95" s="16">
        <v>37</v>
      </c>
      <c r="I95" s="16">
        <v>39</v>
      </c>
    </row>
    <row r="96" spans="1:17" x14ac:dyDescent="0.2">
      <c r="A96" s="16" t="s">
        <v>743</v>
      </c>
      <c r="B96" s="16" t="s">
        <v>524</v>
      </c>
      <c r="C96" s="16">
        <v>25</v>
      </c>
      <c r="E96" s="16">
        <v>25</v>
      </c>
    </row>
    <row r="97" spans="1:17" x14ac:dyDescent="0.2">
      <c r="A97" s="16" t="s">
        <v>219</v>
      </c>
      <c r="B97" s="16" t="s">
        <v>545</v>
      </c>
      <c r="C97" s="16">
        <v>105</v>
      </c>
      <c r="D97" s="16">
        <v>23</v>
      </c>
      <c r="E97" s="16">
        <v>18</v>
      </c>
      <c r="F97" s="16">
        <v>15</v>
      </c>
      <c r="G97" s="16">
        <v>16</v>
      </c>
      <c r="H97" s="16">
        <v>19</v>
      </c>
      <c r="I97" s="16">
        <v>14</v>
      </c>
    </row>
    <row r="98" spans="1:17" x14ac:dyDescent="0.2">
      <c r="A98" s="16" t="s">
        <v>742</v>
      </c>
      <c r="B98" s="16" t="s">
        <v>549</v>
      </c>
      <c r="C98" s="16">
        <v>453</v>
      </c>
      <c r="D98" s="16">
        <v>75</v>
      </c>
      <c r="E98" s="16">
        <v>75</v>
      </c>
      <c r="F98" s="16">
        <v>100</v>
      </c>
      <c r="G98" s="16">
        <v>102</v>
      </c>
      <c r="H98" s="16">
        <v>51</v>
      </c>
      <c r="I98" s="16">
        <v>50</v>
      </c>
    </row>
    <row r="99" spans="1:17" x14ac:dyDescent="0.2">
      <c r="A99" s="16" t="s">
        <v>741</v>
      </c>
      <c r="B99" s="16" t="s">
        <v>551</v>
      </c>
      <c r="C99" s="16">
        <v>240</v>
      </c>
      <c r="D99" s="16">
        <v>37</v>
      </c>
      <c r="E99" s="16">
        <v>26</v>
      </c>
      <c r="F99" s="16">
        <v>44</v>
      </c>
      <c r="G99" s="16">
        <v>67</v>
      </c>
      <c r="H99" s="16">
        <v>35</v>
      </c>
      <c r="I99" s="16">
        <v>31</v>
      </c>
    </row>
    <row r="100" spans="1:17" s="13" customFormat="1" x14ac:dyDescent="0.2">
      <c r="A100" s="16" t="s">
        <v>862</v>
      </c>
      <c r="B100" s="16" t="s">
        <v>1456</v>
      </c>
      <c r="C100" s="16">
        <v>193</v>
      </c>
      <c r="D100" s="16">
        <v>88</v>
      </c>
      <c r="E100" s="16">
        <v>36</v>
      </c>
      <c r="F100" s="16">
        <v>19</v>
      </c>
      <c r="G100" s="16">
        <v>25</v>
      </c>
      <c r="H100" s="16">
        <v>18</v>
      </c>
      <c r="I100" s="16">
        <v>7</v>
      </c>
      <c r="J100" s="16"/>
      <c r="K100" s="16"/>
      <c r="L100" s="16"/>
      <c r="M100" s="16"/>
      <c r="N100" s="16"/>
      <c r="O100" s="16"/>
      <c r="P100" s="16"/>
      <c r="Q100" s="16"/>
    </row>
    <row r="101" spans="1:17" x14ac:dyDescent="0.2">
      <c r="A101" s="16" t="s">
        <v>220</v>
      </c>
      <c r="B101" s="16" t="s">
        <v>740</v>
      </c>
      <c r="C101" s="16">
        <v>614</v>
      </c>
      <c r="D101" s="16">
        <v>98</v>
      </c>
      <c r="E101" s="16">
        <v>87</v>
      </c>
      <c r="F101" s="16">
        <v>104</v>
      </c>
      <c r="G101" s="16">
        <v>110</v>
      </c>
      <c r="H101" s="16">
        <v>100</v>
      </c>
      <c r="I101" s="16">
        <v>79</v>
      </c>
      <c r="Q101" s="16">
        <v>36</v>
      </c>
    </row>
    <row r="102" spans="1:17" x14ac:dyDescent="0.2">
      <c r="A102" s="16" t="s">
        <v>221</v>
      </c>
      <c r="B102" s="16" t="s">
        <v>863</v>
      </c>
      <c r="C102" s="16">
        <v>512</v>
      </c>
      <c r="D102" s="16">
        <v>69</v>
      </c>
      <c r="E102" s="16">
        <v>70</v>
      </c>
      <c r="F102" s="16">
        <v>67</v>
      </c>
      <c r="G102" s="16">
        <v>64</v>
      </c>
      <c r="H102" s="16">
        <v>76</v>
      </c>
      <c r="I102" s="16">
        <v>86</v>
      </c>
      <c r="J102" s="16">
        <v>61</v>
      </c>
      <c r="Q102" s="16">
        <v>19</v>
      </c>
    </row>
    <row r="103" spans="1:17" x14ac:dyDescent="0.2">
      <c r="A103" s="16" t="s">
        <v>222</v>
      </c>
      <c r="B103" s="16" t="s">
        <v>20</v>
      </c>
      <c r="C103" s="16">
        <v>274</v>
      </c>
      <c r="D103" s="16">
        <v>37</v>
      </c>
      <c r="E103" s="16">
        <v>29</v>
      </c>
      <c r="F103" s="16">
        <v>25</v>
      </c>
      <c r="G103" s="16">
        <v>24</v>
      </c>
      <c r="H103" s="16">
        <v>27</v>
      </c>
      <c r="I103" s="16">
        <v>31</v>
      </c>
      <c r="J103" s="16">
        <v>36</v>
      </c>
      <c r="K103" s="16">
        <v>36</v>
      </c>
      <c r="L103" s="16">
        <v>29</v>
      </c>
    </row>
    <row r="104" spans="1:17" x14ac:dyDescent="0.2">
      <c r="A104" s="16" t="s">
        <v>223</v>
      </c>
      <c r="B104" s="16" t="s">
        <v>739</v>
      </c>
      <c r="C104" s="16">
        <v>514</v>
      </c>
      <c r="D104" s="16">
        <v>96</v>
      </c>
      <c r="E104" s="16">
        <v>69</v>
      </c>
      <c r="F104" s="16">
        <v>75</v>
      </c>
      <c r="G104" s="16">
        <v>95</v>
      </c>
      <c r="H104" s="16">
        <v>77</v>
      </c>
      <c r="I104" s="16">
        <v>83</v>
      </c>
      <c r="Q104" s="16">
        <v>19</v>
      </c>
    </row>
    <row r="105" spans="1:17" x14ac:dyDescent="0.2">
      <c r="A105" s="16" t="s">
        <v>224</v>
      </c>
      <c r="B105" s="16" t="s">
        <v>738</v>
      </c>
      <c r="C105" s="16">
        <v>838</v>
      </c>
      <c r="D105" s="16">
        <v>110</v>
      </c>
      <c r="E105" s="16">
        <v>124</v>
      </c>
      <c r="F105" s="16">
        <v>118</v>
      </c>
      <c r="G105" s="16">
        <v>148</v>
      </c>
      <c r="H105" s="16">
        <v>138</v>
      </c>
      <c r="I105" s="16">
        <v>163</v>
      </c>
      <c r="Q105" s="16">
        <v>37</v>
      </c>
    </row>
    <row r="106" spans="1:17" x14ac:dyDescent="0.2">
      <c r="A106" s="16" t="s">
        <v>225</v>
      </c>
      <c r="B106" s="16" t="s">
        <v>737</v>
      </c>
      <c r="C106" s="16">
        <v>1123</v>
      </c>
      <c r="D106" s="16">
        <v>157</v>
      </c>
      <c r="E106" s="16">
        <v>195</v>
      </c>
      <c r="F106" s="16">
        <v>175</v>
      </c>
      <c r="G106" s="16">
        <v>189</v>
      </c>
      <c r="H106" s="16">
        <v>189</v>
      </c>
      <c r="I106" s="16">
        <v>200</v>
      </c>
      <c r="Q106" s="16">
        <v>18</v>
      </c>
    </row>
    <row r="107" spans="1:17" x14ac:dyDescent="0.2">
      <c r="A107" s="16" t="s">
        <v>226</v>
      </c>
      <c r="B107" s="16" t="s">
        <v>736</v>
      </c>
      <c r="C107" s="16">
        <v>288</v>
      </c>
      <c r="D107" s="16">
        <v>41</v>
      </c>
      <c r="E107" s="16">
        <v>39</v>
      </c>
      <c r="F107" s="16">
        <v>42</v>
      </c>
      <c r="G107" s="16">
        <v>46</v>
      </c>
      <c r="H107" s="16">
        <v>40</v>
      </c>
      <c r="I107" s="16">
        <v>45</v>
      </c>
      <c r="Q107" s="16">
        <v>35</v>
      </c>
    </row>
    <row r="108" spans="1:17" x14ac:dyDescent="0.2">
      <c r="A108" s="16" t="s">
        <v>227</v>
      </c>
      <c r="B108" s="16" t="s">
        <v>735</v>
      </c>
      <c r="C108" s="16">
        <v>947</v>
      </c>
      <c r="D108" s="16">
        <v>131</v>
      </c>
      <c r="E108" s="16">
        <v>152</v>
      </c>
      <c r="F108" s="16">
        <v>158</v>
      </c>
      <c r="G108" s="16">
        <v>179</v>
      </c>
      <c r="H108" s="16">
        <v>150</v>
      </c>
      <c r="I108" s="16">
        <v>159</v>
      </c>
      <c r="Q108" s="16">
        <v>18</v>
      </c>
    </row>
    <row r="109" spans="1:17" x14ac:dyDescent="0.2">
      <c r="A109" s="16" t="s">
        <v>228</v>
      </c>
      <c r="B109" s="16" t="s">
        <v>734</v>
      </c>
      <c r="C109" s="16">
        <v>1682</v>
      </c>
      <c r="D109" s="16">
        <v>249</v>
      </c>
      <c r="E109" s="16">
        <v>240</v>
      </c>
      <c r="F109" s="16">
        <v>303</v>
      </c>
      <c r="G109" s="16">
        <v>296</v>
      </c>
      <c r="H109" s="16">
        <v>291</v>
      </c>
      <c r="I109" s="16">
        <v>296</v>
      </c>
      <c r="Q109" s="16">
        <v>7</v>
      </c>
    </row>
    <row r="110" spans="1:17" x14ac:dyDescent="0.2">
      <c r="A110" s="16" t="s">
        <v>229</v>
      </c>
      <c r="B110" s="16" t="s">
        <v>733</v>
      </c>
      <c r="C110" s="16">
        <v>664</v>
      </c>
      <c r="D110" s="16">
        <v>80</v>
      </c>
      <c r="E110" s="16">
        <v>75</v>
      </c>
      <c r="F110" s="16">
        <v>93</v>
      </c>
      <c r="G110" s="16">
        <v>100</v>
      </c>
      <c r="H110" s="16">
        <v>93</v>
      </c>
      <c r="I110" s="16">
        <v>85</v>
      </c>
      <c r="J110" s="16">
        <v>73</v>
      </c>
      <c r="Q110" s="16">
        <v>65</v>
      </c>
    </row>
    <row r="111" spans="1:17" x14ac:dyDescent="0.2">
      <c r="A111" s="16" t="s">
        <v>230</v>
      </c>
      <c r="B111" s="16" t="s">
        <v>732</v>
      </c>
      <c r="C111" s="16">
        <v>480</v>
      </c>
      <c r="D111" s="16">
        <v>59</v>
      </c>
      <c r="E111" s="16">
        <v>64</v>
      </c>
      <c r="F111" s="16">
        <v>84</v>
      </c>
      <c r="G111" s="16">
        <v>74</v>
      </c>
      <c r="H111" s="16">
        <v>82</v>
      </c>
      <c r="I111" s="16">
        <v>85</v>
      </c>
      <c r="Q111" s="16">
        <v>32</v>
      </c>
    </row>
    <row r="112" spans="1:17" x14ac:dyDescent="0.2">
      <c r="A112" s="16" t="s">
        <v>231</v>
      </c>
      <c r="B112" s="16" t="s">
        <v>731</v>
      </c>
      <c r="C112" s="16">
        <v>809</v>
      </c>
      <c r="D112" s="16">
        <v>115</v>
      </c>
      <c r="E112" s="16">
        <v>116</v>
      </c>
      <c r="F112" s="16">
        <v>136</v>
      </c>
      <c r="G112" s="16">
        <v>142</v>
      </c>
      <c r="H112" s="16">
        <v>107</v>
      </c>
      <c r="I112" s="16">
        <v>122</v>
      </c>
      <c r="Q112" s="16">
        <v>71</v>
      </c>
    </row>
    <row r="113" spans="1:17" x14ac:dyDescent="0.2">
      <c r="A113" s="16" t="s">
        <v>232</v>
      </c>
      <c r="B113" s="16" t="s">
        <v>730</v>
      </c>
      <c r="C113" s="16">
        <v>548</v>
      </c>
      <c r="D113" s="16">
        <v>82</v>
      </c>
      <c r="E113" s="16">
        <v>97</v>
      </c>
      <c r="F113" s="16">
        <v>80</v>
      </c>
      <c r="G113" s="16">
        <v>80</v>
      </c>
      <c r="H113" s="16">
        <v>69</v>
      </c>
      <c r="I113" s="16">
        <v>71</v>
      </c>
      <c r="Q113" s="16">
        <v>69</v>
      </c>
    </row>
    <row r="114" spans="1:17" x14ac:dyDescent="0.2">
      <c r="A114" s="16" t="s">
        <v>233</v>
      </c>
      <c r="B114" s="16" t="s">
        <v>729</v>
      </c>
      <c r="C114" s="16">
        <v>1004</v>
      </c>
      <c r="D114" s="16">
        <v>164</v>
      </c>
      <c r="E114" s="16">
        <v>177</v>
      </c>
      <c r="F114" s="16">
        <v>153</v>
      </c>
      <c r="G114" s="16">
        <v>170</v>
      </c>
      <c r="H114" s="16">
        <v>147</v>
      </c>
      <c r="I114" s="16">
        <v>160</v>
      </c>
      <c r="Q114" s="16">
        <v>33</v>
      </c>
    </row>
    <row r="115" spans="1:17" x14ac:dyDescent="0.2">
      <c r="A115" s="16" t="s">
        <v>234</v>
      </c>
      <c r="B115" s="16" t="s">
        <v>728</v>
      </c>
      <c r="C115" s="16">
        <v>555</v>
      </c>
      <c r="D115" s="16">
        <v>60</v>
      </c>
      <c r="E115" s="16">
        <v>81</v>
      </c>
      <c r="F115" s="16">
        <v>83</v>
      </c>
      <c r="G115" s="16">
        <v>93</v>
      </c>
      <c r="H115" s="16">
        <v>102</v>
      </c>
      <c r="I115" s="16">
        <v>118</v>
      </c>
      <c r="Q115" s="16">
        <v>18</v>
      </c>
    </row>
    <row r="116" spans="1:17" x14ac:dyDescent="0.2">
      <c r="A116" s="16" t="s">
        <v>235</v>
      </c>
      <c r="B116" s="16" t="s">
        <v>727</v>
      </c>
      <c r="C116" s="16">
        <v>577</v>
      </c>
      <c r="D116" s="16">
        <v>100</v>
      </c>
      <c r="E116" s="16">
        <v>90</v>
      </c>
      <c r="F116" s="16">
        <v>79</v>
      </c>
      <c r="G116" s="16">
        <v>104</v>
      </c>
      <c r="H116" s="16">
        <v>90</v>
      </c>
      <c r="I116" s="16">
        <v>97</v>
      </c>
      <c r="Q116" s="16">
        <v>17</v>
      </c>
    </row>
    <row r="117" spans="1:17" x14ac:dyDescent="0.2">
      <c r="A117" s="16" t="s">
        <v>236</v>
      </c>
      <c r="B117" s="16" t="s">
        <v>726</v>
      </c>
      <c r="C117" s="16">
        <v>738</v>
      </c>
      <c r="D117" s="16">
        <v>99</v>
      </c>
      <c r="E117" s="16">
        <v>108</v>
      </c>
      <c r="F117" s="16">
        <v>112</v>
      </c>
      <c r="G117" s="16">
        <v>135</v>
      </c>
      <c r="H117" s="16">
        <v>122</v>
      </c>
      <c r="I117" s="16">
        <v>139</v>
      </c>
      <c r="Q117" s="16">
        <v>23</v>
      </c>
    </row>
    <row r="118" spans="1:17" x14ac:dyDescent="0.2">
      <c r="A118" s="16" t="s">
        <v>237</v>
      </c>
      <c r="B118" s="16" t="s">
        <v>725</v>
      </c>
      <c r="C118" s="16">
        <v>1130</v>
      </c>
      <c r="D118" s="16">
        <v>140</v>
      </c>
      <c r="E118" s="16">
        <v>197</v>
      </c>
      <c r="F118" s="16">
        <v>189</v>
      </c>
      <c r="G118" s="16">
        <v>204</v>
      </c>
      <c r="H118" s="16">
        <v>180</v>
      </c>
      <c r="I118" s="16">
        <v>207</v>
      </c>
      <c r="Q118" s="16">
        <v>13</v>
      </c>
    </row>
    <row r="119" spans="1:17" x14ac:dyDescent="0.2">
      <c r="A119" s="16" t="s">
        <v>238</v>
      </c>
      <c r="B119" s="16" t="s">
        <v>724</v>
      </c>
      <c r="C119" s="16">
        <v>582</v>
      </c>
      <c r="D119" s="16">
        <v>69</v>
      </c>
      <c r="E119" s="16">
        <v>95</v>
      </c>
      <c r="F119" s="16">
        <v>90</v>
      </c>
      <c r="G119" s="16">
        <v>83</v>
      </c>
      <c r="H119" s="16">
        <v>117</v>
      </c>
      <c r="I119" s="16">
        <v>98</v>
      </c>
      <c r="Q119" s="16">
        <v>30</v>
      </c>
    </row>
    <row r="120" spans="1:17" x14ac:dyDescent="0.2">
      <c r="A120" s="16" t="s">
        <v>239</v>
      </c>
      <c r="B120" s="16" t="s">
        <v>723</v>
      </c>
      <c r="C120" s="16">
        <v>709</v>
      </c>
      <c r="D120" s="16">
        <v>117</v>
      </c>
      <c r="E120" s="16">
        <v>103</v>
      </c>
      <c r="F120" s="16">
        <v>138</v>
      </c>
      <c r="G120" s="16">
        <v>124</v>
      </c>
      <c r="H120" s="16">
        <v>80</v>
      </c>
      <c r="I120" s="16">
        <v>127</v>
      </c>
      <c r="Q120" s="16">
        <v>20</v>
      </c>
    </row>
    <row r="121" spans="1:17" x14ac:dyDescent="0.2">
      <c r="A121" s="16" t="s">
        <v>240</v>
      </c>
      <c r="B121" s="16" t="s">
        <v>6</v>
      </c>
      <c r="C121" s="16">
        <v>452</v>
      </c>
      <c r="D121" s="16">
        <v>83</v>
      </c>
      <c r="E121" s="16">
        <v>84</v>
      </c>
      <c r="F121" s="16">
        <v>56</v>
      </c>
      <c r="G121" s="16">
        <v>77</v>
      </c>
      <c r="H121" s="16">
        <v>71</v>
      </c>
      <c r="I121" s="16">
        <v>62</v>
      </c>
      <c r="Q121" s="16">
        <v>19</v>
      </c>
    </row>
    <row r="122" spans="1:17" x14ac:dyDescent="0.2">
      <c r="A122" s="16" t="s">
        <v>241</v>
      </c>
      <c r="B122" s="16" t="s">
        <v>722</v>
      </c>
      <c r="C122" s="16">
        <v>724</v>
      </c>
      <c r="D122" s="16">
        <v>94</v>
      </c>
      <c r="E122" s="16">
        <v>89</v>
      </c>
      <c r="F122" s="16">
        <v>131</v>
      </c>
      <c r="G122" s="16">
        <v>108</v>
      </c>
      <c r="H122" s="16">
        <v>127</v>
      </c>
      <c r="I122" s="16">
        <v>120</v>
      </c>
      <c r="Q122" s="16">
        <v>55</v>
      </c>
    </row>
    <row r="123" spans="1:17" x14ac:dyDescent="0.2">
      <c r="A123" s="16" t="s">
        <v>242</v>
      </c>
      <c r="B123" s="16" t="s">
        <v>721</v>
      </c>
      <c r="C123" s="16">
        <v>846</v>
      </c>
      <c r="D123" s="16">
        <v>110</v>
      </c>
      <c r="E123" s="16">
        <v>122</v>
      </c>
      <c r="F123" s="16">
        <v>134</v>
      </c>
      <c r="G123" s="16">
        <v>141</v>
      </c>
      <c r="H123" s="16">
        <v>152</v>
      </c>
      <c r="I123" s="16">
        <v>150</v>
      </c>
      <c r="Q123" s="16">
        <v>37</v>
      </c>
    </row>
    <row r="124" spans="1:17" x14ac:dyDescent="0.2">
      <c r="A124" s="16" t="s">
        <v>243</v>
      </c>
      <c r="B124" s="16" t="s">
        <v>1457</v>
      </c>
      <c r="C124" s="16">
        <v>154</v>
      </c>
      <c r="D124" s="16">
        <v>36</v>
      </c>
      <c r="E124" s="16">
        <v>39</v>
      </c>
      <c r="F124" s="16">
        <v>32</v>
      </c>
      <c r="G124" s="16">
        <v>29</v>
      </c>
      <c r="Q124" s="16">
        <v>18</v>
      </c>
    </row>
    <row r="125" spans="1:17" x14ac:dyDescent="0.2">
      <c r="A125" s="16" t="s">
        <v>244</v>
      </c>
      <c r="B125" s="16" t="s">
        <v>720</v>
      </c>
      <c r="C125" s="16">
        <v>675</v>
      </c>
      <c r="D125" s="16">
        <v>81</v>
      </c>
      <c r="E125" s="16">
        <v>99</v>
      </c>
      <c r="F125" s="16">
        <v>103</v>
      </c>
      <c r="G125" s="16">
        <v>141</v>
      </c>
      <c r="H125" s="16">
        <v>107</v>
      </c>
      <c r="I125" s="16">
        <v>108</v>
      </c>
      <c r="Q125" s="16">
        <v>36</v>
      </c>
    </row>
    <row r="126" spans="1:17" x14ac:dyDescent="0.2">
      <c r="A126" s="16" t="s">
        <v>245</v>
      </c>
      <c r="B126" s="16" t="s">
        <v>7</v>
      </c>
      <c r="C126" s="16">
        <v>756</v>
      </c>
      <c r="D126" s="16">
        <v>127</v>
      </c>
      <c r="E126" s="16">
        <v>108</v>
      </c>
      <c r="F126" s="16">
        <v>105</v>
      </c>
      <c r="G126" s="16">
        <v>136</v>
      </c>
      <c r="H126" s="16">
        <v>110</v>
      </c>
      <c r="I126" s="16">
        <v>153</v>
      </c>
      <c r="Q126" s="16">
        <v>17</v>
      </c>
    </row>
    <row r="127" spans="1:17" x14ac:dyDescent="0.2">
      <c r="A127" s="16" t="s">
        <v>1458</v>
      </c>
      <c r="B127" s="16" t="s">
        <v>1459</v>
      </c>
      <c r="C127" s="16">
        <v>130</v>
      </c>
      <c r="D127" s="16">
        <v>80</v>
      </c>
      <c r="Q127" s="16">
        <v>50</v>
      </c>
    </row>
    <row r="128" spans="1:17" x14ac:dyDescent="0.2">
      <c r="A128" s="16" t="s">
        <v>246</v>
      </c>
      <c r="B128" s="16" t="s">
        <v>719</v>
      </c>
      <c r="C128" s="16">
        <v>505</v>
      </c>
      <c r="D128" s="16">
        <v>72</v>
      </c>
      <c r="E128" s="16">
        <v>77</v>
      </c>
      <c r="F128" s="16">
        <v>85</v>
      </c>
      <c r="G128" s="16">
        <v>74</v>
      </c>
      <c r="H128" s="16">
        <v>81</v>
      </c>
      <c r="I128" s="16">
        <v>94</v>
      </c>
      <c r="Q128" s="16">
        <v>22</v>
      </c>
    </row>
    <row r="129" spans="1:17" x14ac:dyDescent="0.2">
      <c r="A129" s="16" t="s">
        <v>247</v>
      </c>
      <c r="B129" s="16" t="s">
        <v>718</v>
      </c>
      <c r="C129" s="16">
        <v>715</v>
      </c>
      <c r="D129" s="16">
        <v>114</v>
      </c>
      <c r="E129" s="16">
        <v>98</v>
      </c>
      <c r="F129" s="16">
        <v>96</v>
      </c>
      <c r="G129" s="16">
        <v>115</v>
      </c>
      <c r="H129" s="16">
        <v>119</v>
      </c>
      <c r="I129" s="16">
        <v>128</v>
      </c>
      <c r="Q129" s="16">
        <v>45</v>
      </c>
    </row>
    <row r="130" spans="1:17" x14ac:dyDescent="0.2">
      <c r="A130" s="16" t="s">
        <v>248</v>
      </c>
      <c r="B130" s="16" t="s">
        <v>717</v>
      </c>
      <c r="C130" s="16">
        <v>1150</v>
      </c>
      <c r="D130" s="16">
        <v>164</v>
      </c>
      <c r="E130" s="16">
        <v>180</v>
      </c>
      <c r="F130" s="16">
        <v>171</v>
      </c>
      <c r="G130" s="16">
        <v>214</v>
      </c>
      <c r="H130" s="16">
        <v>195</v>
      </c>
      <c r="I130" s="16">
        <v>189</v>
      </c>
      <c r="Q130" s="16">
        <v>37</v>
      </c>
    </row>
    <row r="131" spans="1:17" x14ac:dyDescent="0.2">
      <c r="A131" s="16" t="s">
        <v>249</v>
      </c>
      <c r="B131" s="16" t="s">
        <v>19</v>
      </c>
      <c r="C131" s="16">
        <v>1063</v>
      </c>
      <c r="D131" s="16">
        <v>78</v>
      </c>
      <c r="E131" s="16">
        <v>101</v>
      </c>
      <c r="F131" s="16">
        <v>115</v>
      </c>
      <c r="G131" s="16">
        <v>115</v>
      </c>
      <c r="H131" s="16">
        <v>103</v>
      </c>
      <c r="I131" s="16">
        <v>139</v>
      </c>
      <c r="J131" s="16">
        <v>118</v>
      </c>
      <c r="K131" s="16">
        <v>128</v>
      </c>
      <c r="L131" s="16">
        <v>142</v>
      </c>
      <c r="Q131" s="16">
        <v>24</v>
      </c>
    </row>
    <row r="132" spans="1:17" x14ac:dyDescent="0.2">
      <c r="A132" s="16" t="s">
        <v>250</v>
      </c>
      <c r="B132" s="16" t="s">
        <v>104</v>
      </c>
      <c r="C132" s="16">
        <v>1305</v>
      </c>
      <c r="D132" s="16">
        <v>138</v>
      </c>
      <c r="E132" s="16">
        <v>128</v>
      </c>
      <c r="F132" s="16">
        <v>169</v>
      </c>
      <c r="G132" s="16">
        <v>156</v>
      </c>
      <c r="H132" s="16">
        <v>146</v>
      </c>
      <c r="I132" s="16">
        <v>167</v>
      </c>
      <c r="J132" s="16">
        <v>139</v>
      </c>
      <c r="K132" s="16">
        <v>113</v>
      </c>
      <c r="L132" s="16">
        <v>130</v>
      </c>
      <c r="Q132" s="16">
        <v>19</v>
      </c>
    </row>
    <row r="133" spans="1:17" x14ac:dyDescent="0.2">
      <c r="A133" s="16" t="s">
        <v>1460</v>
      </c>
      <c r="B133" s="16" t="s">
        <v>1461</v>
      </c>
      <c r="C133" s="16">
        <v>85</v>
      </c>
      <c r="Q133" s="16">
        <v>85</v>
      </c>
    </row>
    <row r="134" spans="1:17" x14ac:dyDescent="0.2">
      <c r="A134" s="16" t="s">
        <v>251</v>
      </c>
      <c r="B134" s="16" t="s">
        <v>716</v>
      </c>
      <c r="C134" s="16">
        <v>803</v>
      </c>
      <c r="D134" s="16">
        <v>113</v>
      </c>
      <c r="E134" s="16">
        <v>120</v>
      </c>
      <c r="F134" s="16">
        <v>116</v>
      </c>
      <c r="G134" s="16">
        <v>141</v>
      </c>
      <c r="H134" s="16">
        <v>154</v>
      </c>
      <c r="I134" s="16">
        <v>140</v>
      </c>
      <c r="Q134" s="16">
        <v>19</v>
      </c>
    </row>
    <row r="135" spans="1:17" x14ac:dyDescent="0.2">
      <c r="A135" s="16" t="s">
        <v>252</v>
      </c>
      <c r="B135" s="16" t="s">
        <v>715</v>
      </c>
      <c r="C135" s="16">
        <v>303</v>
      </c>
      <c r="D135" s="16">
        <v>36</v>
      </c>
      <c r="E135" s="16">
        <v>39</v>
      </c>
      <c r="F135" s="16">
        <v>51</v>
      </c>
      <c r="G135" s="16">
        <v>60</v>
      </c>
      <c r="H135" s="16">
        <v>41</v>
      </c>
      <c r="I135" s="16">
        <v>48</v>
      </c>
      <c r="Q135" s="16">
        <v>28</v>
      </c>
    </row>
    <row r="136" spans="1:17" x14ac:dyDescent="0.2">
      <c r="A136" s="16" t="s">
        <v>253</v>
      </c>
      <c r="B136" s="16" t="s">
        <v>714</v>
      </c>
      <c r="C136" s="16">
        <v>437</v>
      </c>
      <c r="D136" s="16">
        <v>56</v>
      </c>
      <c r="E136" s="16">
        <v>68</v>
      </c>
      <c r="F136" s="16">
        <v>59</v>
      </c>
      <c r="G136" s="16">
        <v>83</v>
      </c>
      <c r="H136" s="16">
        <v>64</v>
      </c>
      <c r="I136" s="16">
        <v>77</v>
      </c>
      <c r="Q136" s="16">
        <v>30</v>
      </c>
    </row>
    <row r="137" spans="1:17" x14ac:dyDescent="0.2">
      <c r="A137" s="16" t="s">
        <v>254</v>
      </c>
      <c r="B137" s="16" t="s">
        <v>105</v>
      </c>
      <c r="C137" s="16">
        <v>811</v>
      </c>
      <c r="D137" s="16">
        <v>73</v>
      </c>
      <c r="E137" s="16">
        <v>86</v>
      </c>
      <c r="F137" s="16">
        <v>110</v>
      </c>
      <c r="G137" s="16">
        <v>107</v>
      </c>
      <c r="H137" s="16">
        <v>94</v>
      </c>
      <c r="I137" s="16">
        <v>110</v>
      </c>
      <c r="J137" s="16">
        <v>82</v>
      </c>
      <c r="K137" s="16">
        <v>54</v>
      </c>
      <c r="L137" s="16">
        <v>55</v>
      </c>
      <c r="Q137" s="16">
        <v>40</v>
      </c>
    </row>
    <row r="138" spans="1:17" x14ac:dyDescent="0.2">
      <c r="A138" s="16" t="s">
        <v>255</v>
      </c>
      <c r="B138" s="16" t="s">
        <v>713</v>
      </c>
      <c r="C138" s="16">
        <v>672</v>
      </c>
      <c r="D138" s="16">
        <v>83</v>
      </c>
      <c r="E138" s="16">
        <v>87</v>
      </c>
      <c r="F138" s="16">
        <v>121</v>
      </c>
      <c r="G138" s="16">
        <v>130</v>
      </c>
      <c r="H138" s="16">
        <v>100</v>
      </c>
      <c r="I138" s="16">
        <v>126</v>
      </c>
      <c r="Q138" s="16">
        <v>25</v>
      </c>
    </row>
    <row r="139" spans="1:17" x14ac:dyDescent="0.2">
      <c r="A139" s="16" t="s">
        <v>256</v>
      </c>
      <c r="B139" s="16" t="s">
        <v>106</v>
      </c>
      <c r="C139" s="16">
        <v>1083</v>
      </c>
      <c r="D139" s="16">
        <v>116</v>
      </c>
      <c r="E139" s="16">
        <v>131</v>
      </c>
      <c r="F139" s="16">
        <v>96</v>
      </c>
      <c r="G139" s="16">
        <v>143</v>
      </c>
      <c r="H139" s="16">
        <v>132</v>
      </c>
      <c r="I139" s="16">
        <v>101</v>
      </c>
      <c r="J139" s="16">
        <v>111</v>
      </c>
      <c r="K139" s="16">
        <v>141</v>
      </c>
      <c r="L139" s="16">
        <v>95</v>
      </c>
      <c r="Q139" s="16">
        <v>17</v>
      </c>
    </row>
    <row r="140" spans="1:17" x14ac:dyDescent="0.2">
      <c r="A140" s="16" t="s">
        <v>257</v>
      </c>
      <c r="B140" s="16" t="s">
        <v>107</v>
      </c>
      <c r="C140" s="16">
        <v>903</v>
      </c>
      <c r="D140" s="16">
        <v>69</v>
      </c>
      <c r="E140" s="16">
        <v>68</v>
      </c>
      <c r="F140" s="16">
        <v>92</v>
      </c>
      <c r="G140" s="16">
        <v>92</v>
      </c>
      <c r="H140" s="16">
        <v>117</v>
      </c>
      <c r="I140" s="16">
        <v>110</v>
      </c>
      <c r="J140" s="16">
        <v>96</v>
      </c>
      <c r="K140" s="16">
        <v>103</v>
      </c>
      <c r="L140" s="16">
        <v>118</v>
      </c>
      <c r="Q140" s="16">
        <v>38</v>
      </c>
    </row>
    <row r="141" spans="1:17" x14ac:dyDescent="0.2">
      <c r="A141" s="16" t="s">
        <v>258</v>
      </c>
      <c r="B141" s="16" t="s">
        <v>712</v>
      </c>
      <c r="C141" s="16">
        <v>715</v>
      </c>
      <c r="D141" s="16">
        <v>130</v>
      </c>
      <c r="E141" s="16">
        <v>105</v>
      </c>
      <c r="F141" s="16">
        <v>111</v>
      </c>
      <c r="G141" s="16">
        <v>120</v>
      </c>
      <c r="H141" s="16">
        <v>95</v>
      </c>
      <c r="I141" s="16">
        <v>136</v>
      </c>
      <c r="Q141" s="16">
        <v>18</v>
      </c>
    </row>
    <row r="142" spans="1:17" x14ac:dyDescent="0.2">
      <c r="A142" s="16" t="s">
        <v>259</v>
      </c>
      <c r="B142" s="16" t="s">
        <v>711</v>
      </c>
      <c r="C142" s="16">
        <v>307</v>
      </c>
      <c r="D142" s="16">
        <v>48</v>
      </c>
      <c r="E142" s="16">
        <v>44</v>
      </c>
      <c r="F142" s="16">
        <v>55</v>
      </c>
      <c r="G142" s="16">
        <v>62</v>
      </c>
      <c r="H142" s="16">
        <v>47</v>
      </c>
      <c r="I142" s="16">
        <v>42</v>
      </c>
      <c r="Q142" s="16">
        <v>9</v>
      </c>
    </row>
    <row r="143" spans="1:17" x14ac:dyDescent="0.2">
      <c r="A143" s="16" t="s">
        <v>260</v>
      </c>
      <c r="B143" s="16" t="s">
        <v>815</v>
      </c>
      <c r="C143" s="16">
        <v>542</v>
      </c>
      <c r="D143" s="16">
        <v>90</v>
      </c>
      <c r="E143" s="16">
        <v>90</v>
      </c>
      <c r="F143" s="16">
        <v>77</v>
      </c>
      <c r="G143" s="16">
        <v>107</v>
      </c>
      <c r="H143" s="16">
        <v>58</v>
      </c>
      <c r="I143" s="16">
        <v>81</v>
      </c>
      <c r="Q143" s="16">
        <v>39</v>
      </c>
    </row>
    <row r="144" spans="1:17" x14ac:dyDescent="0.2">
      <c r="A144" s="16" t="s">
        <v>822</v>
      </c>
      <c r="B144" s="16" t="s">
        <v>823</v>
      </c>
      <c r="C144" s="16">
        <v>418</v>
      </c>
      <c r="D144" s="16">
        <v>73</v>
      </c>
      <c r="E144" s="16">
        <v>74</v>
      </c>
      <c r="F144" s="16">
        <v>60</v>
      </c>
      <c r="G144" s="16">
        <v>86</v>
      </c>
      <c r="H144" s="16">
        <v>60</v>
      </c>
      <c r="I144" s="16">
        <v>65</v>
      </c>
    </row>
    <row r="145" spans="1:17" x14ac:dyDescent="0.2">
      <c r="A145" s="16" t="s">
        <v>864</v>
      </c>
      <c r="B145" s="16" t="s">
        <v>865</v>
      </c>
      <c r="C145" s="16">
        <v>293</v>
      </c>
      <c r="D145" s="16">
        <v>97</v>
      </c>
      <c r="E145" s="16">
        <v>68</v>
      </c>
      <c r="F145" s="16">
        <v>19</v>
      </c>
      <c r="G145" s="16">
        <v>23</v>
      </c>
      <c r="H145" s="16">
        <v>23</v>
      </c>
      <c r="I145" s="16">
        <v>63</v>
      </c>
    </row>
    <row r="146" spans="1:17" x14ac:dyDescent="0.2">
      <c r="A146" s="16" t="s">
        <v>866</v>
      </c>
      <c r="B146" s="16" t="s">
        <v>867</v>
      </c>
      <c r="C146" s="16">
        <v>74</v>
      </c>
      <c r="D146" s="16">
        <v>74</v>
      </c>
    </row>
    <row r="147" spans="1:17" x14ac:dyDescent="0.2">
      <c r="A147" s="16" t="s">
        <v>868</v>
      </c>
      <c r="B147" s="16" t="s">
        <v>869</v>
      </c>
      <c r="C147" s="16">
        <v>106</v>
      </c>
      <c r="D147" s="16">
        <v>106</v>
      </c>
    </row>
    <row r="148" spans="1:17" x14ac:dyDescent="0.2">
      <c r="A148" s="16" t="s">
        <v>870</v>
      </c>
      <c r="B148" s="16" t="s">
        <v>871</v>
      </c>
      <c r="C148" s="16">
        <v>107</v>
      </c>
      <c r="J148" s="16">
        <v>32</v>
      </c>
      <c r="K148" s="16">
        <v>35</v>
      </c>
      <c r="L148" s="16">
        <v>40</v>
      </c>
    </row>
    <row r="149" spans="1:17" x14ac:dyDescent="0.2">
      <c r="A149" s="16" t="s">
        <v>261</v>
      </c>
      <c r="B149" s="16" t="s">
        <v>83</v>
      </c>
      <c r="C149" s="16">
        <v>783</v>
      </c>
      <c r="D149" s="16">
        <v>120</v>
      </c>
      <c r="E149" s="16">
        <v>125</v>
      </c>
      <c r="F149" s="16">
        <v>126</v>
      </c>
      <c r="G149" s="16">
        <v>135</v>
      </c>
      <c r="H149" s="16">
        <v>146</v>
      </c>
      <c r="I149" s="16">
        <v>131</v>
      </c>
    </row>
    <row r="150" spans="1:17" x14ac:dyDescent="0.2">
      <c r="A150" s="16" t="s">
        <v>872</v>
      </c>
      <c r="B150" s="16" t="s">
        <v>873</v>
      </c>
      <c r="C150" s="16">
        <v>18</v>
      </c>
      <c r="D150" s="16">
        <v>18</v>
      </c>
    </row>
    <row r="151" spans="1:17" x14ac:dyDescent="0.2">
      <c r="A151" s="16" t="s">
        <v>874</v>
      </c>
      <c r="B151" s="16" t="s">
        <v>1462</v>
      </c>
      <c r="C151" s="16">
        <v>123</v>
      </c>
      <c r="D151" s="16">
        <v>54</v>
      </c>
      <c r="E151" s="16">
        <v>11</v>
      </c>
      <c r="F151" s="16">
        <v>18</v>
      </c>
      <c r="G151" s="16">
        <v>9</v>
      </c>
      <c r="H151" s="16">
        <v>10</v>
      </c>
      <c r="J151" s="16">
        <v>21</v>
      </c>
    </row>
    <row r="152" spans="1:17" x14ac:dyDescent="0.2">
      <c r="A152" s="16" t="s">
        <v>875</v>
      </c>
      <c r="B152" s="16" t="s">
        <v>876</v>
      </c>
      <c r="C152" s="16">
        <v>138</v>
      </c>
      <c r="D152" s="16">
        <v>41</v>
      </c>
      <c r="E152" s="16">
        <v>19</v>
      </c>
      <c r="F152" s="16">
        <v>18</v>
      </c>
      <c r="G152" s="16">
        <v>19</v>
      </c>
      <c r="H152" s="16">
        <v>17</v>
      </c>
      <c r="I152" s="16">
        <v>24</v>
      </c>
    </row>
    <row r="153" spans="1:17" x14ac:dyDescent="0.2">
      <c r="A153" s="16" t="s">
        <v>262</v>
      </c>
      <c r="B153" s="16" t="s">
        <v>710</v>
      </c>
      <c r="C153" s="16">
        <v>447</v>
      </c>
      <c r="D153" s="16">
        <v>77</v>
      </c>
      <c r="E153" s="16">
        <v>77</v>
      </c>
      <c r="F153" s="16">
        <v>68</v>
      </c>
      <c r="G153" s="16">
        <v>60</v>
      </c>
      <c r="H153" s="16">
        <v>54</v>
      </c>
      <c r="I153" s="16">
        <v>92</v>
      </c>
      <c r="Q153" s="16">
        <v>19</v>
      </c>
    </row>
    <row r="154" spans="1:17" x14ac:dyDescent="0.2">
      <c r="A154" s="16" t="s">
        <v>263</v>
      </c>
      <c r="B154" s="16" t="s">
        <v>709</v>
      </c>
      <c r="C154" s="16">
        <v>486</v>
      </c>
      <c r="D154" s="16">
        <v>67</v>
      </c>
      <c r="E154" s="16">
        <v>68</v>
      </c>
      <c r="F154" s="16">
        <v>73</v>
      </c>
      <c r="G154" s="16">
        <v>91</v>
      </c>
      <c r="H154" s="16">
        <v>75</v>
      </c>
      <c r="I154" s="16">
        <v>73</v>
      </c>
      <c r="Q154" s="16">
        <v>39</v>
      </c>
    </row>
    <row r="155" spans="1:17" x14ac:dyDescent="0.2">
      <c r="A155" s="16" t="s">
        <v>264</v>
      </c>
      <c r="B155" s="16" t="s">
        <v>708</v>
      </c>
      <c r="C155" s="16">
        <v>425</v>
      </c>
      <c r="D155" s="16">
        <v>75</v>
      </c>
      <c r="E155" s="16">
        <v>72</v>
      </c>
      <c r="F155" s="16">
        <v>68</v>
      </c>
      <c r="G155" s="16">
        <v>57</v>
      </c>
      <c r="H155" s="16">
        <v>64</v>
      </c>
      <c r="I155" s="16">
        <v>80</v>
      </c>
      <c r="Q155" s="16">
        <v>9</v>
      </c>
    </row>
    <row r="156" spans="1:17" x14ac:dyDescent="0.2">
      <c r="A156" s="16" t="s">
        <v>265</v>
      </c>
      <c r="B156" s="16" t="s">
        <v>108</v>
      </c>
      <c r="C156" s="16">
        <v>544</v>
      </c>
      <c r="D156" s="16">
        <v>119</v>
      </c>
      <c r="E156" s="16">
        <v>136</v>
      </c>
      <c r="F156" s="16">
        <v>78</v>
      </c>
      <c r="G156" s="16">
        <v>82</v>
      </c>
      <c r="H156" s="16">
        <v>73</v>
      </c>
      <c r="I156" s="16">
        <v>56</v>
      </c>
    </row>
    <row r="157" spans="1:17" x14ac:dyDescent="0.2">
      <c r="A157" s="16" t="s">
        <v>266</v>
      </c>
      <c r="B157" s="16" t="s">
        <v>519</v>
      </c>
      <c r="C157" s="16">
        <v>1170</v>
      </c>
      <c r="D157" s="16">
        <v>89</v>
      </c>
      <c r="E157" s="16">
        <v>119</v>
      </c>
      <c r="F157" s="16">
        <v>144</v>
      </c>
      <c r="G157" s="16">
        <v>135</v>
      </c>
      <c r="H157" s="16">
        <v>126</v>
      </c>
      <c r="I157" s="16">
        <v>125</v>
      </c>
      <c r="J157" s="16">
        <v>149</v>
      </c>
      <c r="K157" s="16">
        <v>135</v>
      </c>
      <c r="L157" s="16">
        <v>130</v>
      </c>
      <c r="Q157" s="16">
        <v>18</v>
      </c>
    </row>
    <row r="158" spans="1:17" x14ac:dyDescent="0.2">
      <c r="A158" s="16" t="s">
        <v>267</v>
      </c>
      <c r="B158" s="16" t="s">
        <v>707</v>
      </c>
      <c r="C158" s="16">
        <v>501</v>
      </c>
      <c r="D158" s="16">
        <v>60</v>
      </c>
      <c r="E158" s="16">
        <v>70</v>
      </c>
      <c r="F158" s="16">
        <v>80</v>
      </c>
      <c r="G158" s="16">
        <v>71</v>
      </c>
      <c r="H158" s="16">
        <v>80</v>
      </c>
      <c r="I158" s="16">
        <v>102</v>
      </c>
      <c r="Q158" s="16">
        <v>38</v>
      </c>
    </row>
    <row r="159" spans="1:17" x14ac:dyDescent="0.2">
      <c r="A159" s="16" t="s">
        <v>268</v>
      </c>
      <c r="B159" s="16" t="s">
        <v>706</v>
      </c>
      <c r="C159" s="16">
        <v>1122</v>
      </c>
      <c r="D159" s="16">
        <v>155</v>
      </c>
      <c r="E159" s="16">
        <v>173</v>
      </c>
      <c r="F159" s="16">
        <v>155</v>
      </c>
      <c r="G159" s="16">
        <v>197</v>
      </c>
      <c r="H159" s="16">
        <v>224</v>
      </c>
      <c r="I159" s="16">
        <v>199</v>
      </c>
      <c r="Q159" s="16">
        <v>19</v>
      </c>
    </row>
    <row r="160" spans="1:17" x14ac:dyDescent="0.2">
      <c r="A160" s="16" t="s">
        <v>269</v>
      </c>
      <c r="B160" s="16" t="s">
        <v>705</v>
      </c>
      <c r="C160" s="16">
        <v>554</v>
      </c>
      <c r="D160" s="16">
        <v>90</v>
      </c>
      <c r="E160" s="16">
        <v>85</v>
      </c>
      <c r="F160" s="16">
        <v>90</v>
      </c>
      <c r="G160" s="16">
        <v>113</v>
      </c>
      <c r="H160" s="16">
        <v>83</v>
      </c>
      <c r="I160" s="16">
        <v>77</v>
      </c>
      <c r="Q160" s="16">
        <v>16</v>
      </c>
    </row>
    <row r="161" spans="1:17" x14ac:dyDescent="0.2">
      <c r="A161" s="16" t="s">
        <v>270</v>
      </c>
      <c r="B161" s="16" t="s">
        <v>79</v>
      </c>
      <c r="C161" s="16">
        <v>740</v>
      </c>
      <c r="D161" s="16">
        <v>69</v>
      </c>
      <c r="E161" s="16">
        <v>69</v>
      </c>
      <c r="F161" s="16">
        <v>67</v>
      </c>
      <c r="G161" s="16">
        <v>61</v>
      </c>
      <c r="H161" s="16">
        <v>73</v>
      </c>
      <c r="I161" s="16">
        <v>97</v>
      </c>
      <c r="J161" s="16">
        <v>117</v>
      </c>
      <c r="K161" s="16">
        <v>94</v>
      </c>
      <c r="L161" s="16">
        <v>93</v>
      </c>
    </row>
    <row r="162" spans="1:17" x14ac:dyDescent="0.2">
      <c r="A162" s="16" t="s">
        <v>271</v>
      </c>
      <c r="B162" s="16" t="s">
        <v>704</v>
      </c>
      <c r="C162" s="16">
        <v>312</v>
      </c>
      <c r="D162" s="16">
        <v>57</v>
      </c>
      <c r="E162" s="16">
        <v>41</v>
      </c>
      <c r="F162" s="16">
        <v>37</v>
      </c>
      <c r="G162" s="16">
        <v>54</v>
      </c>
      <c r="H162" s="16">
        <v>41</v>
      </c>
      <c r="I162" s="16">
        <v>58</v>
      </c>
      <c r="Q162" s="16">
        <v>24</v>
      </c>
    </row>
    <row r="163" spans="1:17" x14ac:dyDescent="0.2">
      <c r="A163" s="16" t="s">
        <v>272</v>
      </c>
      <c r="B163" s="16" t="s">
        <v>703</v>
      </c>
      <c r="C163" s="16">
        <v>1150</v>
      </c>
      <c r="D163" s="16">
        <v>171</v>
      </c>
      <c r="E163" s="16">
        <v>157</v>
      </c>
      <c r="F163" s="16">
        <v>179</v>
      </c>
      <c r="G163" s="16">
        <v>185</v>
      </c>
      <c r="H163" s="16">
        <v>176</v>
      </c>
      <c r="I163" s="16">
        <v>185</v>
      </c>
      <c r="Q163" s="16">
        <v>97</v>
      </c>
    </row>
    <row r="164" spans="1:17" x14ac:dyDescent="0.2">
      <c r="A164" s="16" t="s">
        <v>273</v>
      </c>
      <c r="B164" s="16" t="s">
        <v>8</v>
      </c>
      <c r="C164" s="16">
        <v>1526</v>
      </c>
      <c r="D164" s="16">
        <v>145</v>
      </c>
      <c r="E164" s="16">
        <v>139</v>
      </c>
      <c r="F164" s="16">
        <v>141</v>
      </c>
      <c r="G164" s="16">
        <v>183</v>
      </c>
      <c r="H164" s="16">
        <v>166</v>
      </c>
      <c r="I164" s="16">
        <v>187</v>
      </c>
      <c r="J164" s="16">
        <v>182</v>
      </c>
      <c r="K164" s="16">
        <v>200</v>
      </c>
      <c r="L164" s="16">
        <v>163</v>
      </c>
      <c r="Q164" s="16">
        <v>20</v>
      </c>
    </row>
    <row r="165" spans="1:17" x14ac:dyDescent="0.2">
      <c r="A165" s="16" t="s">
        <v>274</v>
      </c>
      <c r="B165" s="16" t="s">
        <v>702</v>
      </c>
      <c r="C165" s="16">
        <v>435</v>
      </c>
      <c r="D165" s="16">
        <v>72</v>
      </c>
      <c r="E165" s="16">
        <v>62</v>
      </c>
      <c r="F165" s="16">
        <v>66</v>
      </c>
      <c r="G165" s="16">
        <v>82</v>
      </c>
      <c r="H165" s="16">
        <v>53</v>
      </c>
      <c r="I165" s="16">
        <v>62</v>
      </c>
      <c r="Q165" s="16">
        <v>38</v>
      </c>
    </row>
    <row r="166" spans="1:17" x14ac:dyDescent="0.2">
      <c r="A166" s="16" t="s">
        <v>275</v>
      </c>
      <c r="B166" s="16" t="s">
        <v>701</v>
      </c>
      <c r="C166" s="16">
        <v>752</v>
      </c>
      <c r="D166" s="16">
        <v>124</v>
      </c>
      <c r="E166" s="16">
        <v>111</v>
      </c>
      <c r="F166" s="16">
        <v>120</v>
      </c>
      <c r="G166" s="16">
        <v>136</v>
      </c>
      <c r="H166" s="16">
        <v>121</v>
      </c>
      <c r="I166" s="16">
        <v>122</v>
      </c>
      <c r="Q166" s="16">
        <v>18</v>
      </c>
    </row>
    <row r="167" spans="1:17" x14ac:dyDescent="0.2">
      <c r="A167" s="16" t="s">
        <v>276</v>
      </c>
      <c r="B167" s="16" t="s">
        <v>700</v>
      </c>
      <c r="C167" s="16">
        <v>634</v>
      </c>
      <c r="D167" s="16">
        <v>80</v>
      </c>
      <c r="E167" s="16">
        <v>91</v>
      </c>
      <c r="F167" s="16">
        <v>81</v>
      </c>
      <c r="G167" s="16">
        <v>117</v>
      </c>
      <c r="H167" s="16">
        <v>128</v>
      </c>
      <c r="I167" s="16">
        <v>113</v>
      </c>
      <c r="Q167" s="16">
        <v>24</v>
      </c>
    </row>
    <row r="168" spans="1:17" s="13" customFormat="1" x14ac:dyDescent="0.2">
      <c r="A168" s="16" t="s">
        <v>277</v>
      </c>
      <c r="B168" s="16" t="s">
        <v>699</v>
      </c>
      <c r="C168" s="16">
        <v>1072</v>
      </c>
      <c r="D168" s="16">
        <v>78</v>
      </c>
      <c r="E168" s="16">
        <v>80</v>
      </c>
      <c r="F168" s="16">
        <v>93</v>
      </c>
      <c r="G168" s="16">
        <v>113</v>
      </c>
      <c r="H168" s="16">
        <v>118</v>
      </c>
      <c r="I168" s="16">
        <v>126</v>
      </c>
      <c r="J168" s="16">
        <v>158</v>
      </c>
      <c r="K168" s="16">
        <v>135</v>
      </c>
      <c r="L168" s="16">
        <v>151</v>
      </c>
      <c r="M168" s="16"/>
      <c r="N168" s="16"/>
      <c r="O168" s="16"/>
      <c r="P168" s="16"/>
      <c r="Q168" s="16">
        <v>20</v>
      </c>
    </row>
    <row r="169" spans="1:17" x14ac:dyDescent="0.2">
      <c r="A169" s="16" t="s">
        <v>278</v>
      </c>
      <c r="B169" s="16" t="s">
        <v>698</v>
      </c>
      <c r="C169" s="16">
        <v>666</v>
      </c>
      <c r="D169" s="16">
        <v>96</v>
      </c>
      <c r="E169" s="16">
        <v>98</v>
      </c>
      <c r="F169" s="16">
        <v>129</v>
      </c>
      <c r="G169" s="16">
        <v>104</v>
      </c>
      <c r="H169" s="16">
        <v>102</v>
      </c>
      <c r="I169" s="16">
        <v>86</v>
      </c>
      <c r="Q169" s="16">
        <v>51</v>
      </c>
    </row>
    <row r="170" spans="1:17" x14ac:dyDescent="0.2">
      <c r="A170" s="16" t="s">
        <v>279</v>
      </c>
      <c r="B170" s="16" t="s">
        <v>1463</v>
      </c>
      <c r="C170" s="16">
        <v>423</v>
      </c>
      <c r="D170" s="16">
        <v>53</v>
      </c>
      <c r="E170" s="16">
        <v>69</v>
      </c>
      <c r="F170" s="16">
        <v>57</v>
      </c>
      <c r="G170" s="16">
        <v>86</v>
      </c>
      <c r="H170" s="16">
        <v>68</v>
      </c>
      <c r="I170" s="16">
        <v>58</v>
      </c>
      <c r="Q170" s="16">
        <v>32</v>
      </c>
    </row>
    <row r="171" spans="1:17" x14ac:dyDescent="0.2">
      <c r="A171" s="16" t="s">
        <v>280</v>
      </c>
      <c r="B171" s="16" t="s">
        <v>697</v>
      </c>
      <c r="C171" s="16">
        <v>386</v>
      </c>
      <c r="D171" s="16">
        <v>71</v>
      </c>
      <c r="E171" s="16">
        <v>56</v>
      </c>
      <c r="F171" s="16">
        <v>46</v>
      </c>
      <c r="G171" s="16">
        <v>71</v>
      </c>
      <c r="H171" s="16">
        <v>44</v>
      </c>
      <c r="I171" s="16">
        <v>60</v>
      </c>
      <c r="Q171" s="16">
        <v>38</v>
      </c>
    </row>
    <row r="172" spans="1:17" x14ac:dyDescent="0.2">
      <c r="A172" s="16" t="s">
        <v>281</v>
      </c>
      <c r="B172" s="16" t="s">
        <v>1464</v>
      </c>
      <c r="C172" s="16">
        <v>381</v>
      </c>
      <c r="D172" s="16">
        <v>70</v>
      </c>
      <c r="E172" s="16">
        <v>58</v>
      </c>
      <c r="F172" s="16">
        <v>53</v>
      </c>
      <c r="G172" s="16">
        <v>57</v>
      </c>
      <c r="H172" s="16">
        <v>39</v>
      </c>
      <c r="I172" s="16">
        <v>46</v>
      </c>
      <c r="Q172" s="16">
        <v>58</v>
      </c>
    </row>
    <row r="173" spans="1:17" x14ac:dyDescent="0.2">
      <c r="A173" s="16" t="s">
        <v>282</v>
      </c>
      <c r="B173" s="16" t="s">
        <v>109</v>
      </c>
      <c r="C173" s="16">
        <v>642</v>
      </c>
      <c r="D173" s="16">
        <v>110</v>
      </c>
      <c r="E173" s="16">
        <v>92</v>
      </c>
      <c r="F173" s="16">
        <v>87</v>
      </c>
      <c r="G173" s="16">
        <v>107</v>
      </c>
      <c r="H173" s="16">
        <v>96</v>
      </c>
      <c r="I173" s="16">
        <v>80</v>
      </c>
      <c r="J173" s="16">
        <v>70</v>
      </c>
    </row>
    <row r="174" spans="1:17" x14ac:dyDescent="0.2">
      <c r="A174" s="16" t="s">
        <v>283</v>
      </c>
      <c r="B174" s="16" t="s">
        <v>110</v>
      </c>
      <c r="C174" s="16">
        <v>1926</v>
      </c>
      <c r="D174" s="16">
        <v>228</v>
      </c>
      <c r="E174" s="16">
        <v>214</v>
      </c>
      <c r="F174" s="16">
        <v>190</v>
      </c>
      <c r="G174" s="16">
        <v>164</v>
      </c>
      <c r="H174" s="16">
        <v>141</v>
      </c>
      <c r="I174" s="16">
        <v>197</v>
      </c>
      <c r="J174" s="16">
        <v>292</v>
      </c>
      <c r="K174" s="16">
        <v>272</v>
      </c>
      <c r="L174" s="16">
        <v>228</v>
      </c>
    </row>
    <row r="175" spans="1:17" x14ac:dyDescent="0.2">
      <c r="A175" s="16" t="s">
        <v>284</v>
      </c>
      <c r="B175" s="16" t="s">
        <v>111</v>
      </c>
      <c r="C175" s="16">
        <v>1216</v>
      </c>
      <c r="D175" s="16">
        <v>166</v>
      </c>
      <c r="E175" s="16">
        <v>157</v>
      </c>
      <c r="F175" s="16">
        <v>149</v>
      </c>
      <c r="G175" s="16">
        <v>145</v>
      </c>
      <c r="H175" s="16">
        <v>129</v>
      </c>
      <c r="I175" s="16">
        <v>144</v>
      </c>
      <c r="J175" s="16">
        <v>144</v>
      </c>
      <c r="K175" s="16">
        <v>102</v>
      </c>
      <c r="L175" s="16">
        <v>80</v>
      </c>
    </row>
    <row r="176" spans="1:17" x14ac:dyDescent="0.2">
      <c r="A176" s="16" t="s">
        <v>285</v>
      </c>
      <c r="B176" s="16" t="s">
        <v>696</v>
      </c>
      <c r="C176" s="16">
        <v>600</v>
      </c>
      <c r="D176" s="16">
        <v>102</v>
      </c>
      <c r="E176" s="16">
        <v>94</v>
      </c>
      <c r="F176" s="16">
        <v>86</v>
      </c>
      <c r="G176" s="16">
        <v>94</v>
      </c>
      <c r="H176" s="16">
        <v>72</v>
      </c>
      <c r="I176" s="16">
        <v>89</v>
      </c>
      <c r="Q176" s="16">
        <v>63</v>
      </c>
    </row>
    <row r="177" spans="1:17" x14ac:dyDescent="0.2">
      <c r="A177" s="16" t="s">
        <v>286</v>
      </c>
      <c r="B177" s="16" t="s">
        <v>695</v>
      </c>
      <c r="C177" s="16">
        <v>626</v>
      </c>
      <c r="D177" s="16">
        <v>92</v>
      </c>
      <c r="E177" s="16">
        <v>91</v>
      </c>
      <c r="F177" s="16">
        <v>85</v>
      </c>
      <c r="G177" s="16">
        <v>110</v>
      </c>
      <c r="H177" s="16">
        <v>100</v>
      </c>
      <c r="I177" s="16">
        <v>109</v>
      </c>
      <c r="Q177" s="16">
        <v>39</v>
      </c>
    </row>
    <row r="178" spans="1:17" x14ac:dyDescent="0.2">
      <c r="A178" s="16" t="s">
        <v>287</v>
      </c>
      <c r="B178" s="16" t="s">
        <v>694</v>
      </c>
      <c r="C178" s="16">
        <v>980</v>
      </c>
      <c r="D178" s="16">
        <v>152</v>
      </c>
      <c r="E178" s="16">
        <v>165</v>
      </c>
      <c r="F178" s="16">
        <v>176</v>
      </c>
      <c r="G178" s="16">
        <v>158</v>
      </c>
      <c r="H178" s="16">
        <v>153</v>
      </c>
      <c r="I178" s="16">
        <v>138</v>
      </c>
      <c r="Q178" s="16">
        <v>38</v>
      </c>
    </row>
    <row r="179" spans="1:17" x14ac:dyDescent="0.2">
      <c r="A179" s="16" t="s">
        <v>288</v>
      </c>
      <c r="B179" s="16" t="s">
        <v>693</v>
      </c>
      <c r="C179" s="16">
        <v>347</v>
      </c>
      <c r="D179" s="16">
        <v>55</v>
      </c>
      <c r="E179" s="16">
        <v>56</v>
      </c>
      <c r="F179" s="16">
        <v>62</v>
      </c>
      <c r="G179" s="16">
        <v>61</v>
      </c>
      <c r="H179" s="16">
        <v>47</v>
      </c>
      <c r="I179" s="16">
        <v>47</v>
      </c>
      <c r="Q179" s="16">
        <v>19</v>
      </c>
    </row>
    <row r="180" spans="1:17" x14ac:dyDescent="0.2">
      <c r="A180" s="16" t="s">
        <v>289</v>
      </c>
      <c r="B180" s="16" t="s">
        <v>877</v>
      </c>
      <c r="C180" s="16">
        <v>339</v>
      </c>
      <c r="D180" s="16">
        <v>40</v>
      </c>
      <c r="E180" s="16">
        <v>50</v>
      </c>
      <c r="F180" s="16">
        <v>45</v>
      </c>
      <c r="G180" s="16">
        <v>48</v>
      </c>
      <c r="H180" s="16">
        <v>40</v>
      </c>
      <c r="I180" s="16">
        <v>58</v>
      </c>
      <c r="J180" s="16">
        <v>40</v>
      </c>
      <c r="Q180" s="16">
        <v>18</v>
      </c>
    </row>
    <row r="181" spans="1:17" x14ac:dyDescent="0.2">
      <c r="A181" s="16" t="s">
        <v>290</v>
      </c>
      <c r="B181" s="16" t="s">
        <v>692</v>
      </c>
      <c r="C181" s="16">
        <v>330</v>
      </c>
      <c r="D181" s="16">
        <v>46</v>
      </c>
      <c r="E181" s="16">
        <v>48</v>
      </c>
      <c r="F181" s="16">
        <v>65</v>
      </c>
      <c r="G181" s="16">
        <v>43</v>
      </c>
      <c r="H181" s="16">
        <v>45</v>
      </c>
      <c r="I181" s="16">
        <v>50</v>
      </c>
      <c r="Q181" s="16">
        <v>33</v>
      </c>
    </row>
    <row r="182" spans="1:17" x14ac:dyDescent="0.2">
      <c r="A182" s="16" t="s">
        <v>291</v>
      </c>
      <c r="B182" s="16" t="s">
        <v>691</v>
      </c>
      <c r="C182" s="16">
        <v>643</v>
      </c>
      <c r="D182" s="16">
        <v>85</v>
      </c>
      <c r="E182" s="16">
        <v>101</v>
      </c>
      <c r="F182" s="16">
        <v>95</v>
      </c>
      <c r="G182" s="16">
        <v>120</v>
      </c>
      <c r="H182" s="16">
        <v>114</v>
      </c>
      <c r="I182" s="16">
        <v>111</v>
      </c>
      <c r="Q182" s="16">
        <v>17</v>
      </c>
    </row>
    <row r="183" spans="1:17" x14ac:dyDescent="0.2">
      <c r="A183" s="16" t="s">
        <v>292</v>
      </c>
      <c r="B183" s="16" t="s">
        <v>690</v>
      </c>
      <c r="C183" s="16">
        <v>595</v>
      </c>
      <c r="D183" s="16">
        <v>89</v>
      </c>
      <c r="E183" s="16">
        <v>92</v>
      </c>
      <c r="F183" s="16">
        <v>58</v>
      </c>
      <c r="G183" s="16">
        <v>113</v>
      </c>
      <c r="H183" s="16">
        <v>79</v>
      </c>
      <c r="I183" s="16">
        <v>91</v>
      </c>
      <c r="Q183" s="16">
        <v>73</v>
      </c>
    </row>
    <row r="184" spans="1:17" x14ac:dyDescent="0.2">
      <c r="A184" s="16" t="s">
        <v>293</v>
      </c>
      <c r="B184" s="16" t="s">
        <v>689</v>
      </c>
      <c r="C184" s="16">
        <v>606</v>
      </c>
      <c r="D184" s="16">
        <v>82</v>
      </c>
      <c r="E184" s="16">
        <v>77</v>
      </c>
      <c r="F184" s="16">
        <v>102</v>
      </c>
      <c r="G184" s="16">
        <v>122</v>
      </c>
      <c r="H184" s="16">
        <v>87</v>
      </c>
      <c r="I184" s="16">
        <v>91</v>
      </c>
      <c r="Q184" s="16">
        <v>45</v>
      </c>
    </row>
    <row r="185" spans="1:17" x14ac:dyDescent="0.2">
      <c r="A185" s="16" t="s">
        <v>688</v>
      </c>
      <c r="B185" s="16" t="s">
        <v>687</v>
      </c>
      <c r="C185" s="16">
        <v>276</v>
      </c>
      <c r="D185" s="16">
        <v>54</v>
      </c>
      <c r="E185" s="16">
        <v>51</v>
      </c>
      <c r="F185" s="16">
        <v>61</v>
      </c>
      <c r="G185" s="16">
        <v>41</v>
      </c>
      <c r="H185" s="16">
        <v>49</v>
      </c>
      <c r="I185" s="16">
        <v>20</v>
      </c>
    </row>
    <row r="186" spans="1:17" x14ac:dyDescent="0.2">
      <c r="A186" s="16" t="s">
        <v>294</v>
      </c>
      <c r="B186" s="16" t="s">
        <v>686</v>
      </c>
      <c r="C186" s="16">
        <v>422</v>
      </c>
      <c r="D186" s="16">
        <v>62</v>
      </c>
      <c r="E186" s="16">
        <v>66</v>
      </c>
      <c r="F186" s="16">
        <v>69</v>
      </c>
      <c r="G186" s="16">
        <v>66</v>
      </c>
      <c r="H186" s="16">
        <v>64</v>
      </c>
      <c r="I186" s="16">
        <v>73</v>
      </c>
      <c r="Q186" s="16">
        <v>22</v>
      </c>
    </row>
    <row r="187" spans="1:17" x14ac:dyDescent="0.2">
      <c r="A187" s="16" t="s">
        <v>878</v>
      </c>
      <c r="B187" s="16" t="s">
        <v>879</v>
      </c>
      <c r="C187" s="16">
        <v>475</v>
      </c>
      <c r="D187" s="16">
        <v>85</v>
      </c>
      <c r="E187" s="16">
        <v>82</v>
      </c>
      <c r="F187" s="16">
        <v>109</v>
      </c>
      <c r="G187" s="16">
        <v>110</v>
      </c>
      <c r="H187" s="16">
        <v>89</v>
      </c>
    </row>
    <row r="188" spans="1:17" x14ac:dyDescent="0.2">
      <c r="A188" s="16" t="s">
        <v>295</v>
      </c>
      <c r="B188" s="16" t="s">
        <v>685</v>
      </c>
      <c r="C188" s="16">
        <v>692</v>
      </c>
      <c r="D188" s="16">
        <v>97</v>
      </c>
      <c r="E188" s="16">
        <v>85</v>
      </c>
      <c r="F188" s="16">
        <v>89</v>
      </c>
      <c r="G188" s="16">
        <v>111</v>
      </c>
      <c r="H188" s="16">
        <v>107</v>
      </c>
      <c r="I188" s="16">
        <v>131</v>
      </c>
      <c r="J188" s="16">
        <v>53</v>
      </c>
      <c r="Q188" s="16">
        <v>19</v>
      </c>
    </row>
    <row r="189" spans="1:17" x14ac:dyDescent="0.2">
      <c r="A189" s="16" t="s">
        <v>684</v>
      </c>
      <c r="B189" s="16" t="s">
        <v>520</v>
      </c>
      <c r="C189" s="16">
        <v>1496</v>
      </c>
      <c r="D189" s="16">
        <v>262</v>
      </c>
      <c r="E189" s="16">
        <v>233</v>
      </c>
      <c r="F189" s="16">
        <v>219</v>
      </c>
      <c r="G189" s="16">
        <v>227</v>
      </c>
      <c r="H189" s="16">
        <v>205</v>
      </c>
      <c r="I189" s="16">
        <v>185</v>
      </c>
      <c r="J189" s="16">
        <v>137</v>
      </c>
      <c r="Q189" s="16">
        <v>28</v>
      </c>
    </row>
    <row r="190" spans="1:17" x14ac:dyDescent="0.2">
      <c r="A190" s="16" t="s">
        <v>296</v>
      </c>
      <c r="B190" s="16" t="s">
        <v>683</v>
      </c>
      <c r="C190" s="16">
        <v>911</v>
      </c>
      <c r="D190" s="16">
        <v>160</v>
      </c>
      <c r="E190" s="16">
        <v>135</v>
      </c>
      <c r="F190" s="16">
        <v>157</v>
      </c>
      <c r="G190" s="16">
        <v>165</v>
      </c>
      <c r="H190" s="16">
        <v>156</v>
      </c>
      <c r="I190" s="16">
        <v>138</v>
      </c>
    </row>
    <row r="191" spans="1:17" x14ac:dyDescent="0.2">
      <c r="A191" s="16" t="s">
        <v>682</v>
      </c>
      <c r="B191" s="16" t="s">
        <v>513</v>
      </c>
      <c r="C191" s="16">
        <v>99</v>
      </c>
      <c r="D191" s="16">
        <v>15</v>
      </c>
      <c r="E191" s="16">
        <v>6</v>
      </c>
      <c r="Q191" s="16">
        <v>78</v>
      </c>
    </row>
    <row r="192" spans="1:17" x14ac:dyDescent="0.2">
      <c r="A192" s="16" t="s">
        <v>297</v>
      </c>
      <c r="B192" s="16" t="s">
        <v>1465</v>
      </c>
      <c r="C192" s="16">
        <v>283</v>
      </c>
      <c r="D192" s="16">
        <v>48</v>
      </c>
      <c r="E192" s="16">
        <v>52</v>
      </c>
      <c r="F192" s="16">
        <v>46</v>
      </c>
      <c r="G192" s="16">
        <v>47</v>
      </c>
      <c r="H192" s="16">
        <v>38</v>
      </c>
      <c r="I192" s="16">
        <v>51</v>
      </c>
      <c r="Q192" s="16">
        <v>1</v>
      </c>
    </row>
    <row r="193" spans="1:17" x14ac:dyDescent="0.2">
      <c r="A193" s="16" t="s">
        <v>681</v>
      </c>
      <c r="B193" s="16" t="s">
        <v>843</v>
      </c>
      <c r="C193" s="16">
        <v>122</v>
      </c>
      <c r="D193" s="16">
        <v>35</v>
      </c>
      <c r="E193" s="16">
        <v>36</v>
      </c>
      <c r="F193" s="16">
        <v>16</v>
      </c>
      <c r="Q193" s="16">
        <v>35</v>
      </c>
    </row>
    <row r="194" spans="1:17" x14ac:dyDescent="0.2">
      <c r="A194" s="16" t="s">
        <v>298</v>
      </c>
      <c r="B194" s="16" t="s">
        <v>680</v>
      </c>
      <c r="C194" s="16">
        <v>507</v>
      </c>
      <c r="D194" s="16">
        <v>73</v>
      </c>
      <c r="E194" s="16">
        <v>84</v>
      </c>
      <c r="F194" s="16">
        <v>83</v>
      </c>
      <c r="G194" s="16">
        <v>86</v>
      </c>
      <c r="H194" s="16">
        <v>76</v>
      </c>
      <c r="I194" s="16">
        <v>86</v>
      </c>
      <c r="Q194" s="16">
        <v>19</v>
      </c>
    </row>
    <row r="195" spans="1:17" x14ac:dyDescent="0.2">
      <c r="A195" s="16" t="s">
        <v>299</v>
      </c>
      <c r="B195" s="16" t="s">
        <v>679</v>
      </c>
      <c r="C195" s="16">
        <v>361</v>
      </c>
      <c r="D195" s="16">
        <v>53</v>
      </c>
      <c r="E195" s="16">
        <v>63</v>
      </c>
      <c r="F195" s="16">
        <v>61</v>
      </c>
      <c r="G195" s="16">
        <v>65</v>
      </c>
      <c r="H195" s="16">
        <v>48</v>
      </c>
      <c r="I195" s="16">
        <v>52</v>
      </c>
      <c r="Q195" s="16">
        <v>19</v>
      </c>
    </row>
    <row r="196" spans="1:17" x14ac:dyDescent="0.2">
      <c r="A196" s="16" t="s">
        <v>300</v>
      </c>
      <c r="B196" s="16" t="s">
        <v>678</v>
      </c>
      <c r="C196" s="16">
        <v>417</v>
      </c>
      <c r="D196" s="16">
        <v>63</v>
      </c>
      <c r="E196" s="16">
        <v>70</v>
      </c>
      <c r="F196" s="16">
        <v>65</v>
      </c>
      <c r="G196" s="16">
        <v>75</v>
      </c>
      <c r="H196" s="16">
        <v>68</v>
      </c>
      <c r="I196" s="16">
        <v>54</v>
      </c>
      <c r="Q196" s="16">
        <v>22</v>
      </c>
    </row>
    <row r="197" spans="1:17" x14ac:dyDescent="0.2">
      <c r="A197" s="16" t="s">
        <v>301</v>
      </c>
      <c r="B197" s="16" t="s">
        <v>677</v>
      </c>
      <c r="C197" s="16">
        <v>614</v>
      </c>
      <c r="D197" s="16">
        <v>86</v>
      </c>
      <c r="E197" s="16">
        <v>82</v>
      </c>
      <c r="F197" s="16">
        <v>107</v>
      </c>
      <c r="G197" s="16">
        <v>98</v>
      </c>
      <c r="H197" s="16">
        <v>101</v>
      </c>
      <c r="I197" s="16">
        <v>102</v>
      </c>
      <c r="Q197" s="16">
        <v>38</v>
      </c>
    </row>
    <row r="198" spans="1:17" x14ac:dyDescent="0.2">
      <c r="A198" s="16" t="s">
        <v>302</v>
      </c>
      <c r="B198" s="16" t="s">
        <v>676</v>
      </c>
      <c r="C198" s="16">
        <v>866</v>
      </c>
      <c r="D198" s="16">
        <v>129</v>
      </c>
      <c r="E198" s="16">
        <v>112</v>
      </c>
      <c r="F198" s="16">
        <v>142</v>
      </c>
      <c r="G198" s="16">
        <v>141</v>
      </c>
      <c r="H198" s="16">
        <v>163</v>
      </c>
      <c r="I198" s="16">
        <v>143</v>
      </c>
      <c r="Q198" s="16">
        <v>36</v>
      </c>
    </row>
    <row r="199" spans="1:17" x14ac:dyDescent="0.2">
      <c r="A199" s="16" t="s">
        <v>303</v>
      </c>
      <c r="B199" s="16" t="s">
        <v>675</v>
      </c>
      <c r="C199" s="16">
        <v>738</v>
      </c>
      <c r="D199" s="16">
        <v>111</v>
      </c>
      <c r="E199" s="16">
        <v>106</v>
      </c>
      <c r="F199" s="16">
        <v>103</v>
      </c>
      <c r="G199" s="16">
        <v>135</v>
      </c>
      <c r="H199" s="16">
        <v>111</v>
      </c>
      <c r="I199" s="16">
        <v>133</v>
      </c>
      <c r="Q199" s="16">
        <v>39</v>
      </c>
    </row>
    <row r="200" spans="1:17" x14ac:dyDescent="0.2">
      <c r="A200" s="16" t="s">
        <v>304</v>
      </c>
      <c r="B200" s="16" t="s">
        <v>674</v>
      </c>
      <c r="C200" s="16">
        <v>968</v>
      </c>
      <c r="D200" s="16">
        <v>136</v>
      </c>
      <c r="E200" s="16">
        <v>164</v>
      </c>
      <c r="F200" s="16">
        <v>150</v>
      </c>
      <c r="G200" s="16">
        <v>187</v>
      </c>
      <c r="H200" s="16">
        <v>163</v>
      </c>
      <c r="I200" s="16">
        <v>142</v>
      </c>
      <c r="Q200" s="16">
        <v>26</v>
      </c>
    </row>
    <row r="201" spans="1:17" x14ac:dyDescent="0.2">
      <c r="A201" s="16" t="s">
        <v>305</v>
      </c>
      <c r="B201" s="16" t="s">
        <v>673</v>
      </c>
      <c r="C201" s="16">
        <v>416</v>
      </c>
      <c r="D201" s="16">
        <v>69</v>
      </c>
      <c r="E201" s="16">
        <v>59</v>
      </c>
      <c r="F201" s="16">
        <v>59</v>
      </c>
      <c r="G201" s="16">
        <v>70</v>
      </c>
      <c r="H201" s="16">
        <v>57</v>
      </c>
      <c r="I201" s="16">
        <v>64</v>
      </c>
      <c r="Q201" s="16">
        <v>38</v>
      </c>
    </row>
    <row r="202" spans="1:17" x14ac:dyDescent="0.2">
      <c r="A202" s="16" t="s">
        <v>306</v>
      </c>
      <c r="B202" s="16" t="s">
        <v>672</v>
      </c>
      <c r="C202" s="16">
        <v>365</v>
      </c>
      <c r="D202" s="16">
        <v>58</v>
      </c>
      <c r="E202" s="16">
        <v>62</v>
      </c>
      <c r="F202" s="16">
        <v>57</v>
      </c>
      <c r="G202" s="16">
        <v>51</v>
      </c>
      <c r="H202" s="16">
        <v>56</v>
      </c>
      <c r="I202" s="16">
        <v>62</v>
      </c>
      <c r="Q202" s="16">
        <v>19</v>
      </c>
    </row>
    <row r="203" spans="1:17" x14ac:dyDescent="0.2">
      <c r="A203" s="16" t="s">
        <v>307</v>
      </c>
      <c r="B203" s="16" t="s">
        <v>1466</v>
      </c>
      <c r="C203" s="16">
        <v>767</v>
      </c>
      <c r="D203" s="16">
        <v>125</v>
      </c>
      <c r="E203" s="16">
        <v>104</v>
      </c>
      <c r="F203" s="16">
        <v>116</v>
      </c>
      <c r="G203" s="16">
        <v>146</v>
      </c>
      <c r="H203" s="16">
        <v>136</v>
      </c>
      <c r="I203" s="16">
        <v>140</v>
      </c>
    </row>
    <row r="204" spans="1:17" x14ac:dyDescent="0.2">
      <c r="A204" s="16" t="s">
        <v>308</v>
      </c>
      <c r="B204" s="16" t="s">
        <v>880</v>
      </c>
      <c r="C204" s="16">
        <v>622</v>
      </c>
      <c r="D204" s="16">
        <v>85</v>
      </c>
      <c r="E204" s="16">
        <v>104</v>
      </c>
      <c r="F204" s="16">
        <v>82</v>
      </c>
      <c r="G204" s="16">
        <v>92</v>
      </c>
      <c r="H204" s="16">
        <v>97</v>
      </c>
      <c r="I204" s="16">
        <v>93</v>
      </c>
      <c r="J204" s="16">
        <v>49</v>
      </c>
      <c r="Q204" s="16">
        <v>20</v>
      </c>
    </row>
    <row r="205" spans="1:17" x14ac:dyDescent="0.2">
      <c r="A205" s="16" t="s">
        <v>309</v>
      </c>
      <c r="B205" s="16" t="s">
        <v>671</v>
      </c>
      <c r="C205" s="16">
        <v>354</v>
      </c>
      <c r="D205" s="16">
        <v>60</v>
      </c>
      <c r="E205" s="16">
        <v>55</v>
      </c>
      <c r="F205" s="16">
        <v>58</v>
      </c>
      <c r="G205" s="16">
        <v>64</v>
      </c>
      <c r="H205" s="16">
        <v>45</v>
      </c>
      <c r="I205" s="16">
        <v>49</v>
      </c>
      <c r="Q205" s="16">
        <v>23</v>
      </c>
    </row>
    <row r="206" spans="1:17" x14ac:dyDescent="0.2">
      <c r="A206" s="16" t="s">
        <v>310</v>
      </c>
      <c r="B206" s="16" t="s">
        <v>670</v>
      </c>
      <c r="C206" s="16">
        <v>1013</v>
      </c>
      <c r="D206" s="16">
        <v>129</v>
      </c>
      <c r="E206" s="16">
        <v>168</v>
      </c>
      <c r="F206" s="16">
        <v>175</v>
      </c>
      <c r="G206" s="16">
        <v>162</v>
      </c>
      <c r="H206" s="16">
        <v>177</v>
      </c>
      <c r="I206" s="16">
        <v>146</v>
      </c>
      <c r="Q206" s="16">
        <v>56</v>
      </c>
    </row>
    <row r="207" spans="1:17" x14ac:dyDescent="0.2">
      <c r="A207" s="16" t="s">
        <v>311</v>
      </c>
      <c r="B207" s="16" t="s">
        <v>669</v>
      </c>
      <c r="C207" s="16">
        <v>459</v>
      </c>
      <c r="D207" s="16">
        <v>66</v>
      </c>
      <c r="E207" s="16">
        <v>76</v>
      </c>
      <c r="F207" s="16">
        <v>72</v>
      </c>
      <c r="G207" s="16">
        <v>76</v>
      </c>
      <c r="H207" s="16">
        <v>69</v>
      </c>
      <c r="I207" s="16">
        <v>66</v>
      </c>
      <c r="Q207" s="16">
        <v>34</v>
      </c>
    </row>
    <row r="208" spans="1:17" x14ac:dyDescent="0.2">
      <c r="A208" s="16" t="s">
        <v>312</v>
      </c>
      <c r="B208" s="16" t="s">
        <v>668</v>
      </c>
      <c r="C208" s="16">
        <v>312</v>
      </c>
      <c r="D208" s="16">
        <v>64</v>
      </c>
      <c r="E208" s="16">
        <v>47</v>
      </c>
      <c r="F208" s="16">
        <v>56</v>
      </c>
      <c r="G208" s="16">
        <v>50</v>
      </c>
      <c r="H208" s="16">
        <v>28</v>
      </c>
      <c r="I208" s="16">
        <v>44</v>
      </c>
      <c r="Q208" s="16">
        <v>23</v>
      </c>
    </row>
    <row r="209" spans="1:17" x14ac:dyDescent="0.2">
      <c r="A209" s="16" t="s">
        <v>313</v>
      </c>
      <c r="B209" s="16" t="s">
        <v>667</v>
      </c>
      <c r="C209" s="16">
        <v>730</v>
      </c>
      <c r="D209" s="16">
        <v>109</v>
      </c>
      <c r="E209" s="16">
        <v>102</v>
      </c>
      <c r="F209" s="16">
        <v>134</v>
      </c>
      <c r="G209" s="16">
        <v>134</v>
      </c>
      <c r="H209" s="16">
        <v>115</v>
      </c>
      <c r="I209" s="16">
        <v>136</v>
      </c>
    </row>
    <row r="210" spans="1:17" x14ac:dyDescent="0.2">
      <c r="A210" s="16" t="s">
        <v>314</v>
      </c>
      <c r="B210" s="16" t="s">
        <v>666</v>
      </c>
      <c r="C210" s="16">
        <v>356</v>
      </c>
      <c r="D210" s="16">
        <v>57</v>
      </c>
      <c r="E210" s="16">
        <v>45</v>
      </c>
      <c r="F210" s="16">
        <v>64</v>
      </c>
      <c r="G210" s="16">
        <v>64</v>
      </c>
      <c r="H210" s="16">
        <v>49</v>
      </c>
      <c r="I210" s="16">
        <v>60</v>
      </c>
      <c r="Q210" s="16">
        <v>17</v>
      </c>
    </row>
    <row r="211" spans="1:17" x14ac:dyDescent="0.2">
      <c r="A211" s="16" t="s">
        <v>315</v>
      </c>
      <c r="B211" s="16" t="s">
        <v>824</v>
      </c>
      <c r="C211" s="16">
        <v>751</v>
      </c>
      <c r="D211" s="16">
        <v>91</v>
      </c>
      <c r="E211" s="16">
        <v>120</v>
      </c>
      <c r="F211" s="16">
        <v>114</v>
      </c>
      <c r="G211" s="16">
        <v>128</v>
      </c>
      <c r="H211" s="16">
        <v>120</v>
      </c>
      <c r="I211" s="16">
        <v>135</v>
      </c>
      <c r="Q211" s="16">
        <v>43</v>
      </c>
    </row>
    <row r="212" spans="1:17" x14ac:dyDescent="0.2">
      <c r="A212" s="16" t="s">
        <v>316</v>
      </c>
      <c r="B212" s="16" t="s">
        <v>665</v>
      </c>
      <c r="C212" s="16">
        <v>388</v>
      </c>
      <c r="D212" s="16">
        <v>50</v>
      </c>
      <c r="E212" s="16">
        <v>46</v>
      </c>
      <c r="F212" s="16">
        <v>53</v>
      </c>
      <c r="G212" s="16">
        <v>72</v>
      </c>
      <c r="H212" s="16">
        <v>71</v>
      </c>
      <c r="I212" s="16">
        <v>77</v>
      </c>
      <c r="Q212" s="16">
        <v>19</v>
      </c>
    </row>
    <row r="213" spans="1:17" x14ac:dyDescent="0.2">
      <c r="A213" s="16" t="s">
        <v>317</v>
      </c>
      <c r="B213" s="16" t="s">
        <v>664</v>
      </c>
      <c r="C213" s="16">
        <v>872</v>
      </c>
      <c r="D213" s="16">
        <v>146</v>
      </c>
      <c r="E213" s="16">
        <v>138</v>
      </c>
      <c r="F213" s="16">
        <v>135</v>
      </c>
      <c r="G213" s="16">
        <v>156</v>
      </c>
      <c r="H213" s="16">
        <v>144</v>
      </c>
      <c r="I213" s="16">
        <v>134</v>
      </c>
      <c r="Q213" s="16">
        <v>19</v>
      </c>
    </row>
    <row r="214" spans="1:17" x14ac:dyDescent="0.2">
      <c r="A214" s="16" t="s">
        <v>318</v>
      </c>
      <c r="B214" s="16" t="s">
        <v>663</v>
      </c>
      <c r="C214" s="16">
        <v>653</v>
      </c>
      <c r="D214" s="16">
        <v>147</v>
      </c>
      <c r="E214" s="16">
        <v>156</v>
      </c>
      <c r="F214" s="16">
        <v>150</v>
      </c>
      <c r="G214" s="16">
        <v>167</v>
      </c>
      <c r="Q214" s="16">
        <v>33</v>
      </c>
    </row>
    <row r="215" spans="1:17" x14ac:dyDescent="0.2">
      <c r="A215" s="16" t="s">
        <v>319</v>
      </c>
      <c r="B215" s="16" t="s">
        <v>662</v>
      </c>
      <c r="C215" s="16">
        <v>238</v>
      </c>
      <c r="D215" s="16">
        <v>45</v>
      </c>
      <c r="E215" s="16">
        <v>46</v>
      </c>
      <c r="F215" s="16">
        <v>34</v>
      </c>
      <c r="G215" s="16">
        <v>34</v>
      </c>
      <c r="H215" s="16">
        <v>27</v>
      </c>
      <c r="I215" s="16">
        <v>38</v>
      </c>
      <c r="Q215" s="16">
        <v>14</v>
      </c>
    </row>
    <row r="216" spans="1:17" x14ac:dyDescent="0.2">
      <c r="A216" s="16" t="s">
        <v>320</v>
      </c>
      <c r="B216" s="16" t="s">
        <v>661</v>
      </c>
      <c r="C216" s="16">
        <v>945</v>
      </c>
      <c r="D216" s="16">
        <v>151</v>
      </c>
      <c r="E216" s="16">
        <v>138</v>
      </c>
      <c r="F216" s="16">
        <v>155</v>
      </c>
      <c r="G216" s="16">
        <v>188</v>
      </c>
      <c r="H216" s="16">
        <v>129</v>
      </c>
      <c r="I216" s="16">
        <v>149</v>
      </c>
      <c r="Q216" s="16">
        <v>35</v>
      </c>
    </row>
    <row r="217" spans="1:17" x14ac:dyDescent="0.2">
      <c r="A217" s="16" t="s">
        <v>321</v>
      </c>
      <c r="B217" s="16" t="s">
        <v>660</v>
      </c>
      <c r="C217" s="16">
        <v>878</v>
      </c>
      <c r="D217" s="16">
        <v>75</v>
      </c>
      <c r="E217" s="16">
        <v>80</v>
      </c>
      <c r="F217" s="16">
        <v>62</v>
      </c>
      <c r="G217" s="16">
        <v>92</v>
      </c>
      <c r="H217" s="16">
        <v>106</v>
      </c>
      <c r="I217" s="16">
        <v>99</v>
      </c>
      <c r="J217" s="16">
        <v>109</v>
      </c>
      <c r="K217" s="16">
        <v>96</v>
      </c>
      <c r="L217" s="16">
        <v>112</v>
      </c>
      <c r="Q217" s="16">
        <v>47</v>
      </c>
    </row>
    <row r="218" spans="1:17" x14ac:dyDescent="0.2">
      <c r="A218" s="16" t="s">
        <v>322</v>
      </c>
      <c r="B218" s="16" t="s">
        <v>659</v>
      </c>
      <c r="C218" s="16">
        <v>439</v>
      </c>
      <c r="D218" s="16">
        <v>46</v>
      </c>
      <c r="E218" s="16">
        <v>59</v>
      </c>
      <c r="F218" s="16">
        <v>68</v>
      </c>
      <c r="G218" s="16">
        <v>81</v>
      </c>
      <c r="H218" s="16">
        <v>78</v>
      </c>
      <c r="I218" s="16">
        <v>88</v>
      </c>
      <c r="Q218" s="16">
        <v>19</v>
      </c>
    </row>
    <row r="219" spans="1:17" x14ac:dyDescent="0.2">
      <c r="A219" s="16" t="s">
        <v>323</v>
      </c>
      <c r="B219" s="16" t="s">
        <v>658</v>
      </c>
      <c r="C219" s="16">
        <v>630</v>
      </c>
      <c r="D219" s="16">
        <v>96</v>
      </c>
      <c r="E219" s="16">
        <v>68</v>
      </c>
      <c r="F219" s="16">
        <v>114</v>
      </c>
      <c r="G219" s="16">
        <v>90</v>
      </c>
      <c r="H219" s="16">
        <v>122</v>
      </c>
      <c r="I219" s="16">
        <v>120</v>
      </c>
      <c r="Q219" s="16">
        <v>20</v>
      </c>
    </row>
    <row r="220" spans="1:17" x14ac:dyDescent="0.2">
      <c r="A220" s="16" t="s">
        <v>324</v>
      </c>
      <c r="B220" s="16" t="s">
        <v>657</v>
      </c>
      <c r="C220" s="16">
        <v>523</v>
      </c>
      <c r="D220" s="16">
        <v>77</v>
      </c>
      <c r="E220" s="16">
        <v>85</v>
      </c>
      <c r="F220" s="16">
        <v>72</v>
      </c>
      <c r="G220" s="16">
        <v>94</v>
      </c>
      <c r="H220" s="16">
        <v>73</v>
      </c>
      <c r="I220" s="16">
        <v>92</v>
      </c>
      <c r="Q220" s="16">
        <v>30</v>
      </c>
    </row>
    <row r="221" spans="1:17" x14ac:dyDescent="0.2">
      <c r="A221" s="16" t="s">
        <v>325</v>
      </c>
      <c r="B221" s="16" t="s">
        <v>656</v>
      </c>
      <c r="C221" s="16">
        <v>716</v>
      </c>
      <c r="D221" s="16">
        <v>95</v>
      </c>
      <c r="E221" s="16">
        <v>112</v>
      </c>
      <c r="F221" s="16">
        <v>99</v>
      </c>
      <c r="G221" s="16">
        <v>110</v>
      </c>
      <c r="H221" s="16">
        <v>142</v>
      </c>
      <c r="I221" s="16">
        <v>130</v>
      </c>
      <c r="Q221" s="16">
        <v>28</v>
      </c>
    </row>
    <row r="222" spans="1:17" x14ac:dyDescent="0.2">
      <c r="A222" s="16" t="s">
        <v>326</v>
      </c>
      <c r="B222" s="16" t="s">
        <v>655</v>
      </c>
      <c r="C222" s="16">
        <v>591</v>
      </c>
      <c r="D222" s="16">
        <v>94</v>
      </c>
      <c r="E222" s="16">
        <v>96</v>
      </c>
      <c r="F222" s="16">
        <v>99</v>
      </c>
      <c r="G222" s="16">
        <v>94</v>
      </c>
      <c r="H222" s="16">
        <v>93</v>
      </c>
      <c r="I222" s="16">
        <v>96</v>
      </c>
      <c r="Q222" s="16">
        <v>19</v>
      </c>
    </row>
    <row r="223" spans="1:17" x14ac:dyDescent="0.2">
      <c r="A223" s="16" t="s">
        <v>327</v>
      </c>
      <c r="B223" s="16" t="s">
        <v>654</v>
      </c>
      <c r="C223" s="16">
        <v>531</v>
      </c>
      <c r="D223" s="16">
        <v>78</v>
      </c>
      <c r="E223" s="16">
        <v>71</v>
      </c>
      <c r="F223" s="16">
        <v>80</v>
      </c>
      <c r="G223" s="16">
        <v>86</v>
      </c>
      <c r="H223" s="16">
        <v>83</v>
      </c>
      <c r="I223" s="16">
        <v>82</v>
      </c>
      <c r="Q223" s="16">
        <v>51</v>
      </c>
    </row>
    <row r="224" spans="1:17" x14ac:dyDescent="0.2">
      <c r="A224" s="16" t="s">
        <v>328</v>
      </c>
      <c r="B224" s="16" t="s">
        <v>653</v>
      </c>
      <c r="C224" s="16">
        <v>523</v>
      </c>
      <c r="D224" s="16">
        <v>68</v>
      </c>
      <c r="E224" s="16">
        <v>87</v>
      </c>
      <c r="F224" s="16">
        <v>79</v>
      </c>
      <c r="G224" s="16">
        <v>107</v>
      </c>
      <c r="H224" s="16">
        <v>68</v>
      </c>
      <c r="I224" s="16">
        <v>95</v>
      </c>
      <c r="Q224" s="16">
        <v>19</v>
      </c>
    </row>
    <row r="225" spans="1:17" x14ac:dyDescent="0.2">
      <c r="A225" s="16" t="s">
        <v>329</v>
      </c>
      <c r="B225" s="16" t="s">
        <v>652</v>
      </c>
      <c r="C225" s="16">
        <v>277</v>
      </c>
      <c r="D225" s="16">
        <v>45</v>
      </c>
      <c r="E225" s="16">
        <v>51</v>
      </c>
      <c r="F225" s="16">
        <v>46</v>
      </c>
      <c r="G225" s="16">
        <v>46</v>
      </c>
      <c r="H225" s="16">
        <v>42</v>
      </c>
      <c r="I225" s="16">
        <v>30</v>
      </c>
      <c r="Q225" s="16">
        <v>17</v>
      </c>
    </row>
    <row r="226" spans="1:17" x14ac:dyDescent="0.2">
      <c r="A226" s="16" t="s">
        <v>330</v>
      </c>
      <c r="B226" s="16" t="s">
        <v>651</v>
      </c>
      <c r="C226" s="16">
        <v>1037</v>
      </c>
      <c r="D226" s="16">
        <v>160</v>
      </c>
      <c r="E226" s="16">
        <v>173</v>
      </c>
      <c r="F226" s="16">
        <v>161</v>
      </c>
      <c r="G226" s="16">
        <v>189</v>
      </c>
      <c r="H226" s="16">
        <v>150</v>
      </c>
      <c r="I226" s="16">
        <v>165</v>
      </c>
      <c r="Q226" s="16">
        <v>39</v>
      </c>
    </row>
    <row r="227" spans="1:17" x14ac:dyDescent="0.2">
      <c r="A227" s="16" t="s">
        <v>331</v>
      </c>
      <c r="B227" s="16" t="s">
        <v>76</v>
      </c>
      <c r="C227" s="16">
        <v>1289</v>
      </c>
      <c r="H227" s="16">
        <v>226</v>
      </c>
      <c r="I227" s="16">
        <v>247</v>
      </c>
      <c r="J227" s="16">
        <v>252</v>
      </c>
      <c r="K227" s="16">
        <v>269</v>
      </c>
      <c r="L227" s="16">
        <v>295</v>
      </c>
    </row>
    <row r="228" spans="1:17" x14ac:dyDescent="0.2">
      <c r="A228" s="16" t="s">
        <v>332</v>
      </c>
      <c r="B228" s="16" t="s">
        <v>650</v>
      </c>
      <c r="C228" s="16">
        <v>1516</v>
      </c>
      <c r="D228" s="16">
        <v>161</v>
      </c>
      <c r="E228" s="16">
        <v>166</v>
      </c>
      <c r="F228" s="16">
        <v>160</v>
      </c>
      <c r="G228" s="16">
        <v>175</v>
      </c>
      <c r="H228" s="16">
        <v>152</v>
      </c>
      <c r="I228" s="16">
        <v>162</v>
      </c>
      <c r="J228" s="16">
        <v>189</v>
      </c>
      <c r="K228" s="16">
        <v>176</v>
      </c>
      <c r="L228" s="16">
        <v>156</v>
      </c>
      <c r="Q228" s="16">
        <v>19</v>
      </c>
    </row>
    <row r="229" spans="1:17" x14ac:dyDescent="0.2">
      <c r="A229" s="16" t="s">
        <v>649</v>
      </c>
      <c r="B229" s="16" t="s">
        <v>881</v>
      </c>
      <c r="C229" s="16">
        <v>366</v>
      </c>
      <c r="D229" s="16">
        <v>59</v>
      </c>
      <c r="E229" s="16">
        <v>45</v>
      </c>
      <c r="F229" s="16">
        <v>52</v>
      </c>
      <c r="G229" s="16">
        <v>45</v>
      </c>
      <c r="H229" s="16">
        <v>29</v>
      </c>
      <c r="I229" s="16">
        <v>32</v>
      </c>
      <c r="J229" s="16">
        <v>38</v>
      </c>
      <c r="K229" s="16">
        <v>25</v>
      </c>
      <c r="L229" s="16">
        <v>41</v>
      </c>
    </row>
    <row r="230" spans="1:17" x14ac:dyDescent="0.2">
      <c r="A230" s="16" t="s">
        <v>825</v>
      </c>
      <c r="B230" s="16" t="s">
        <v>1467</v>
      </c>
      <c r="C230" s="16">
        <v>75</v>
      </c>
      <c r="D230" s="16">
        <v>21</v>
      </c>
      <c r="E230" s="16">
        <v>24</v>
      </c>
      <c r="F230" s="16">
        <v>17</v>
      </c>
      <c r="G230" s="16">
        <v>13</v>
      </c>
    </row>
    <row r="231" spans="1:17" x14ac:dyDescent="0.2">
      <c r="A231" s="16" t="s">
        <v>333</v>
      </c>
      <c r="B231" s="16" t="s">
        <v>0</v>
      </c>
      <c r="C231" s="16">
        <v>205</v>
      </c>
      <c r="D231" s="16">
        <v>50</v>
      </c>
      <c r="E231" s="16">
        <v>37</v>
      </c>
      <c r="F231" s="16">
        <v>39</v>
      </c>
      <c r="G231" s="16">
        <v>19</v>
      </c>
      <c r="H231" s="16">
        <v>19</v>
      </c>
      <c r="I231" s="16">
        <v>15</v>
      </c>
      <c r="J231" s="16">
        <v>12</v>
      </c>
      <c r="K231" s="16">
        <v>14</v>
      </c>
    </row>
    <row r="232" spans="1:17" x14ac:dyDescent="0.2">
      <c r="A232" s="16" t="s">
        <v>334</v>
      </c>
      <c r="B232" s="16" t="s">
        <v>648</v>
      </c>
      <c r="C232" s="16">
        <v>996</v>
      </c>
      <c r="D232" s="16">
        <v>149</v>
      </c>
      <c r="E232" s="16">
        <v>152</v>
      </c>
      <c r="F232" s="16">
        <v>130</v>
      </c>
      <c r="G232" s="16">
        <v>163</v>
      </c>
      <c r="H232" s="16">
        <v>151</v>
      </c>
      <c r="I232" s="16">
        <v>169</v>
      </c>
      <c r="Q232" s="16">
        <v>82</v>
      </c>
    </row>
    <row r="233" spans="1:17" x14ac:dyDescent="0.2">
      <c r="A233" s="16" t="s">
        <v>826</v>
      </c>
      <c r="B233" s="16" t="s">
        <v>827</v>
      </c>
      <c r="C233" s="16">
        <v>158</v>
      </c>
      <c r="D233" s="16">
        <v>38</v>
      </c>
      <c r="E233" s="16">
        <v>22</v>
      </c>
      <c r="F233" s="16">
        <v>19</v>
      </c>
      <c r="G233" s="16">
        <v>27</v>
      </c>
      <c r="H233" s="16">
        <v>18</v>
      </c>
      <c r="I233" s="16">
        <v>21</v>
      </c>
      <c r="J233" s="16">
        <v>13</v>
      </c>
    </row>
    <row r="234" spans="1:17" x14ac:dyDescent="0.2">
      <c r="A234" s="16" t="s">
        <v>647</v>
      </c>
      <c r="B234" s="16" t="s">
        <v>528</v>
      </c>
      <c r="C234" s="16">
        <v>651</v>
      </c>
      <c r="D234" s="16">
        <v>113</v>
      </c>
      <c r="E234" s="16">
        <v>92</v>
      </c>
      <c r="F234" s="16">
        <v>91</v>
      </c>
      <c r="G234" s="16">
        <v>86</v>
      </c>
      <c r="H234" s="16">
        <v>61</v>
      </c>
      <c r="I234" s="16">
        <v>43</v>
      </c>
      <c r="J234" s="16">
        <v>58</v>
      </c>
      <c r="K234" s="16">
        <v>59</v>
      </c>
      <c r="L234" s="16">
        <v>48</v>
      </c>
    </row>
    <row r="235" spans="1:17" x14ac:dyDescent="0.2">
      <c r="A235" s="16" t="s">
        <v>335</v>
      </c>
      <c r="B235" s="16" t="s">
        <v>515</v>
      </c>
      <c r="C235" s="16">
        <v>552</v>
      </c>
      <c r="D235" s="16">
        <v>35</v>
      </c>
      <c r="E235" s="16">
        <v>48</v>
      </c>
      <c r="F235" s="16">
        <v>62</v>
      </c>
      <c r="G235" s="16">
        <v>65</v>
      </c>
      <c r="H235" s="16">
        <v>57</v>
      </c>
      <c r="I235" s="16">
        <v>41</v>
      </c>
      <c r="J235" s="16">
        <v>83</v>
      </c>
      <c r="K235" s="16">
        <v>79</v>
      </c>
      <c r="L235" s="16">
        <v>82</v>
      </c>
    </row>
    <row r="236" spans="1:17" x14ac:dyDescent="0.2">
      <c r="A236" s="16" t="s">
        <v>646</v>
      </c>
      <c r="B236" s="16" t="s">
        <v>514</v>
      </c>
      <c r="C236" s="16">
        <v>210</v>
      </c>
      <c r="D236" s="16">
        <v>19</v>
      </c>
      <c r="E236" s="16">
        <v>34</v>
      </c>
      <c r="F236" s="16">
        <v>21</v>
      </c>
      <c r="G236" s="16">
        <v>28</v>
      </c>
      <c r="H236" s="16">
        <v>23</v>
      </c>
      <c r="I236" s="16">
        <v>26</v>
      </c>
      <c r="J236" s="16">
        <v>21</v>
      </c>
      <c r="K236" s="16">
        <v>22</v>
      </c>
      <c r="L236" s="16">
        <v>16</v>
      </c>
    </row>
    <row r="237" spans="1:17" x14ac:dyDescent="0.2">
      <c r="A237" s="16" t="s">
        <v>336</v>
      </c>
      <c r="B237" s="16" t="s">
        <v>645</v>
      </c>
      <c r="C237" s="16">
        <v>527</v>
      </c>
      <c r="D237" s="16">
        <v>94</v>
      </c>
      <c r="E237" s="16">
        <v>82</v>
      </c>
      <c r="F237" s="16">
        <v>70</v>
      </c>
      <c r="G237" s="16">
        <v>100</v>
      </c>
      <c r="H237" s="16">
        <v>74</v>
      </c>
      <c r="I237" s="16">
        <v>76</v>
      </c>
      <c r="Q237" s="16">
        <v>31</v>
      </c>
    </row>
    <row r="238" spans="1:17" x14ac:dyDescent="0.2">
      <c r="A238" s="16" t="s">
        <v>828</v>
      </c>
      <c r="B238" s="16" t="s">
        <v>854</v>
      </c>
      <c r="C238" s="16">
        <v>165</v>
      </c>
      <c r="D238" s="16">
        <v>64</v>
      </c>
      <c r="E238" s="16">
        <v>37</v>
      </c>
      <c r="F238" s="16">
        <v>19</v>
      </c>
      <c r="G238" s="16">
        <v>21</v>
      </c>
      <c r="H238" s="16">
        <v>16</v>
      </c>
      <c r="I238" s="16">
        <v>6</v>
      </c>
      <c r="J238" s="16">
        <v>2</v>
      </c>
    </row>
    <row r="239" spans="1:17" x14ac:dyDescent="0.2">
      <c r="A239" s="16" t="s">
        <v>882</v>
      </c>
      <c r="B239" s="16" t="s">
        <v>1468</v>
      </c>
      <c r="C239" s="16">
        <v>110</v>
      </c>
      <c r="D239" s="16">
        <v>29</v>
      </c>
      <c r="E239" s="16">
        <v>24</v>
      </c>
      <c r="F239" s="16">
        <v>31</v>
      </c>
      <c r="G239" s="16">
        <v>1</v>
      </c>
      <c r="J239" s="16">
        <v>25</v>
      </c>
    </row>
    <row r="240" spans="1:17" x14ac:dyDescent="0.2">
      <c r="A240" s="16" t="s">
        <v>883</v>
      </c>
      <c r="B240" s="16" t="s">
        <v>884</v>
      </c>
      <c r="C240" s="16">
        <v>121</v>
      </c>
      <c r="D240" s="16">
        <v>18</v>
      </c>
      <c r="E240" s="16">
        <v>23</v>
      </c>
      <c r="F240" s="16">
        <v>15</v>
      </c>
      <c r="G240" s="16">
        <v>22</v>
      </c>
      <c r="H240" s="16">
        <v>24</v>
      </c>
      <c r="I240" s="16">
        <v>19</v>
      </c>
    </row>
    <row r="241" spans="1:17" x14ac:dyDescent="0.2">
      <c r="A241" s="16" t="s">
        <v>885</v>
      </c>
      <c r="B241" s="16" t="s">
        <v>886</v>
      </c>
      <c r="C241" s="16">
        <v>16</v>
      </c>
      <c r="D241" s="16">
        <v>16</v>
      </c>
    </row>
    <row r="242" spans="1:17" x14ac:dyDescent="0.2">
      <c r="A242" s="16" t="s">
        <v>829</v>
      </c>
      <c r="B242" s="16" t="s">
        <v>830</v>
      </c>
      <c r="C242" s="16">
        <v>455</v>
      </c>
      <c r="D242" s="16">
        <v>75</v>
      </c>
      <c r="E242" s="16">
        <v>58</v>
      </c>
      <c r="F242" s="16">
        <v>41</v>
      </c>
      <c r="G242" s="16">
        <v>61</v>
      </c>
      <c r="H242" s="16">
        <v>37</v>
      </c>
      <c r="I242" s="16">
        <v>43</v>
      </c>
      <c r="J242" s="16">
        <v>79</v>
      </c>
      <c r="K242" s="16">
        <v>38</v>
      </c>
      <c r="L242" s="16">
        <v>23</v>
      </c>
    </row>
    <row r="243" spans="1:17" x14ac:dyDescent="0.2">
      <c r="A243" s="16" t="s">
        <v>831</v>
      </c>
      <c r="B243" s="16" t="s">
        <v>832</v>
      </c>
      <c r="C243" s="16">
        <v>387</v>
      </c>
      <c r="D243" s="16">
        <v>73</v>
      </c>
      <c r="E243" s="16">
        <v>76</v>
      </c>
      <c r="F243" s="16">
        <v>94</v>
      </c>
      <c r="G243" s="16">
        <v>54</v>
      </c>
      <c r="H243" s="16">
        <v>46</v>
      </c>
      <c r="I243" s="16">
        <v>44</v>
      </c>
    </row>
    <row r="244" spans="1:17" x14ac:dyDescent="0.2">
      <c r="A244" s="16" t="s">
        <v>887</v>
      </c>
      <c r="B244" s="16" t="s">
        <v>888</v>
      </c>
      <c r="C244" s="16">
        <v>403</v>
      </c>
      <c r="D244" s="16">
        <v>107</v>
      </c>
      <c r="E244" s="16">
        <v>50</v>
      </c>
      <c r="F244" s="16">
        <v>55</v>
      </c>
      <c r="G244" s="16">
        <v>57</v>
      </c>
      <c r="H244" s="16">
        <v>37</v>
      </c>
      <c r="I244" s="16">
        <v>66</v>
      </c>
      <c r="J244" s="16">
        <v>31</v>
      </c>
    </row>
    <row r="245" spans="1:17" x14ac:dyDescent="0.2">
      <c r="A245" s="16" t="s">
        <v>337</v>
      </c>
      <c r="B245" s="16" t="s">
        <v>889</v>
      </c>
      <c r="C245" s="16">
        <v>1380</v>
      </c>
      <c r="D245" s="16">
        <v>176</v>
      </c>
      <c r="E245" s="16">
        <v>173</v>
      </c>
      <c r="F245" s="16">
        <v>230</v>
      </c>
      <c r="G245" s="16">
        <v>196</v>
      </c>
      <c r="H245" s="16">
        <v>210</v>
      </c>
      <c r="I245" s="16">
        <v>272</v>
      </c>
      <c r="J245" s="16">
        <v>103</v>
      </c>
      <c r="Q245" s="16">
        <v>20</v>
      </c>
    </row>
    <row r="246" spans="1:17" x14ac:dyDescent="0.2">
      <c r="A246" s="16" t="s">
        <v>338</v>
      </c>
      <c r="B246" s="16" t="s">
        <v>644</v>
      </c>
      <c r="C246" s="16">
        <v>452</v>
      </c>
      <c r="D246" s="16">
        <v>67</v>
      </c>
      <c r="E246" s="16">
        <v>70</v>
      </c>
      <c r="F246" s="16">
        <v>65</v>
      </c>
      <c r="G246" s="16">
        <v>66</v>
      </c>
      <c r="H246" s="16">
        <v>80</v>
      </c>
      <c r="I246" s="16">
        <v>86</v>
      </c>
      <c r="Q246" s="16">
        <v>18</v>
      </c>
    </row>
    <row r="247" spans="1:17" x14ac:dyDescent="0.2">
      <c r="A247" s="16" t="s">
        <v>339</v>
      </c>
      <c r="B247" s="16" t="s">
        <v>643</v>
      </c>
      <c r="C247" s="16">
        <v>415</v>
      </c>
      <c r="D247" s="16">
        <v>65</v>
      </c>
      <c r="E247" s="16">
        <v>80</v>
      </c>
      <c r="F247" s="16">
        <v>57</v>
      </c>
      <c r="G247" s="16">
        <v>63</v>
      </c>
      <c r="H247" s="16">
        <v>65</v>
      </c>
      <c r="I247" s="16">
        <v>67</v>
      </c>
      <c r="Q247" s="16">
        <v>18</v>
      </c>
    </row>
    <row r="248" spans="1:17" x14ac:dyDescent="0.2">
      <c r="A248" s="16" t="s">
        <v>340</v>
      </c>
      <c r="B248" s="16" t="s">
        <v>642</v>
      </c>
      <c r="C248" s="16">
        <v>589</v>
      </c>
      <c r="D248" s="16">
        <v>106</v>
      </c>
      <c r="E248" s="16">
        <v>98</v>
      </c>
      <c r="F248" s="16">
        <v>104</v>
      </c>
      <c r="G248" s="16">
        <v>95</v>
      </c>
      <c r="H248" s="16">
        <v>78</v>
      </c>
      <c r="I248" s="16">
        <v>86</v>
      </c>
      <c r="Q248" s="16">
        <v>22</v>
      </c>
    </row>
    <row r="249" spans="1:17" x14ac:dyDescent="0.2">
      <c r="A249" s="16" t="s">
        <v>341</v>
      </c>
      <c r="B249" s="16" t="s">
        <v>890</v>
      </c>
      <c r="C249" s="16">
        <v>1260</v>
      </c>
      <c r="D249" s="16">
        <v>174</v>
      </c>
      <c r="E249" s="16">
        <v>173</v>
      </c>
      <c r="F249" s="16">
        <v>174</v>
      </c>
      <c r="G249" s="16">
        <v>197</v>
      </c>
      <c r="H249" s="16">
        <v>212</v>
      </c>
      <c r="I249" s="16">
        <v>164</v>
      </c>
      <c r="J249" s="16">
        <v>132</v>
      </c>
      <c r="Q249" s="16">
        <v>34</v>
      </c>
    </row>
    <row r="250" spans="1:17" x14ac:dyDescent="0.2">
      <c r="A250" s="16" t="s">
        <v>342</v>
      </c>
      <c r="B250" s="16" t="s">
        <v>641</v>
      </c>
      <c r="C250" s="16">
        <v>512</v>
      </c>
      <c r="D250" s="16">
        <v>72</v>
      </c>
      <c r="E250" s="16">
        <v>61</v>
      </c>
      <c r="F250" s="16">
        <v>95</v>
      </c>
      <c r="G250" s="16">
        <v>73</v>
      </c>
      <c r="H250" s="16">
        <v>98</v>
      </c>
      <c r="I250" s="16">
        <v>96</v>
      </c>
      <c r="Q250" s="16">
        <v>17</v>
      </c>
    </row>
    <row r="251" spans="1:17" x14ac:dyDescent="0.2">
      <c r="A251" s="16" t="s">
        <v>343</v>
      </c>
      <c r="B251" s="16" t="s">
        <v>640</v>
      </c>
      <c r="C251" s="16">
        <v>384</v>
      </c>
      <c r="E251" s="16">
        <v>54</v>
      </c>
      <c r="F251" s="16">
        <v>73</v>
      </c>
      <c r="G251" s="16">
        <v>98</v>
      </c>
      <c r="H251" s="16">
        <v>80</v>
      </c>
      <c r="I251" s="16">
        <v>79</v>
      </c>
    </row>
    <row r="252" spans="1:17" x14ac:dyDescent="0.2">
      <c r="A252" s="16" t="s">
        <v>344</v>
      </c>
      <c r="B252" s="16" t="s">
        <v>891</v>
      </c>
      <c r="C252" s="16">
        <v>777</v>
      </c>
      <c r="D252" s="16">
        <v>79</v>
      </c>
      <c r="E252" s="16">
        <v>97</v>
      </c>
      <c r="F252" s="16">
        <v>94</v>
      </c>
      <c r="G252" s="16">
        <v>113</v>
      </c>
      <c r="H252" s="16">
        <v>98</v>
      </c>
      <c r="I252" s="16">
        <v>106</v>
      </c>
      <c r="J252" s="16">
        <v>98</v>
      </c>
      <c r="K252" s="16">
        <v>72</v>
      </c>
      <c r="Q252" s="16">
        <v>20</v>
      </c>
    </row>
    <row r="253" spans="1:17" x14ac:dyDescent="0.2">
      <c r="A253" s="16" t="s">
        <v>345</v>
      </c>
      <c r="B253" s="16" t="s">
        <v>639</v>
      </c>
      <c r="C253" s="16">
        <v>1198</v>
      </c>
      <c r="D253" s="16">
        <v>160</v>
      </c>
      <c r="E253" s="16">
        <v>195</v>
      </c>
      <c r="F253" s="16">
        <v>182</v>
      </c>
      <c r="G253" s="16">
        <v>238</v>
      </c>
      <c r="H253" s="16">
        <v>185</v>
      </c>
      <c r="I253" s="16">
        <v>204</v>
      </c>
      <c r="Q253" s="16">
        <v>34</v>
      </c>
    </row>
    <row r="254" spans="1:17" x14ac:dyDescent="0.2">
      <c r="A254" s="16" t="s">
        <v>346</v>
      </c>
      <c r="B254" s="16" t="s">
        <v>9</v>
      </c>
      <c r="C254" s="16">
        <v>828</v>
      </c>
      <c r="D254" s="16">
        <v>68</v>
      </c>
      <c r="E254" s="16">
        <v>68</v>
      </c>
      <c r="F254" s="16">
        <v>81</v>
      </c>
      <c r="G254" s="16">
        <v>125</v>
      </c>
      <c r="H254" s="16">
        <v>124</v>
      </c>
      <c r="I254" s="16">
        <v>137</v>
      </c>
      <c r="J254" s="16">
        <v>80</v>
      </c>
      <c r="K254" s="16">
        <v>68</v>
      </c>
      <c r="L254" s="16">
        <v>70</v>
      </c>
      <c r="Q254" s="16">
        <v>7</v>
      </c>
    </row>
    <row r="255" spans="1:17" x14ac:dyDescent="0.2">
      <c r="A255" s="16" t="s">
        <v>347</v>
      </c>
      <c r="B255" s="16" t="s">
        <v>112</v>
      </c>
      <c r="C255" s="16">
        <v>633</v>
      </c>
      <c r="D255" s="16">
        <v>120</v>
      </c>
      <c r="E255" s="16">
        <v>93</v>
      </c>
      <c r="F255" s="16">
        <v>100</v>
      </c>
      <c r="G255" s="16">
        <v>94</v>
      </c>
      <c r="H255" s="16">
        <v>107</v>
      </c>
      <c r="I255" s="16">
        <v>100</v>
      </c>
      <c r="Q255" s="16">
        <v>19</v>
      </c>
    </row>
    <row r="256" spans="1:17" x14ac:dyDescent="0.2">
      <c r="A256" s="16" t="s">
        <v>348</v>
      </c>
      <c r="B256" s="16" t="s">
        <v>638</v>
      </c>
      <c r="C256" s="16">
        <v>823</v>
      </c>
      <c r="D256" s="16">
        <v>163</v>
      </c>
      <c r="E256" s="16">
        <v>169</v>
      </c>
      <c r="F256" s="16">
        <v>115</v>
      </c>
      <c r="G256" s="16">
        <v>137</v>
      </c>
      <c r="H256" s="16">
        <v>113</v>
      </c>
      <c r="I256" s="16">
        <v>94</v>
      </c>
      <c r="Q256" s="16">
        <v>32</v>
      </c>
    </row>
    <row r="257" spans="1:17" x14ac:dyDescent="0.2">
      <c r="A257" s="16" t="s">
        <v>349</v>
      </c>
      <c r="B257" s="16" t="s">
        <v>637</v>
      </c>
      <c r="C257" s="16">
        <v>493</v>
      </c>
      <c r="D257" s="16">
        <v>69</v>
      </c>
      <c r="E257" s="16">
        <v>65</v>
      </c>
      <c r="F257" s="16">
        <v>73</v>
      </c>
      <c r="G257" s="16">
        <v>76</v>
      </c>
      <c r="H257" s="16">
        <v>81</v>
      </c>
      <c r="I257" s="16">
        <v>98</v>
      </c>
      <c r="Q257" s="16">
        <v>31</v>
      </c>
    </row>
    <row r="258" spans="1:17" x14ac:dyDescent="0.2">
      <c r="A258" s="16" t="s">
        <v>350</v>
      </c>
      <c r="B258" s="16" t="s">
        <v>636</v>
      </c>
      <c r="C258" s="16">
        <v>852</v>
      </c>
      <c r="D258" s="16">
        <v>115</v>
      </c>
      <c r="E258" s="16">
        <v>135</v>
      </c>
      <c r="F258" s="16">
        <v>130</v>
      </c>
      <c r="G258" s="16">
        <v>130</v>
      </c>
      <c r="H258" s="16">
        <v>139</v>
      </c>
      <c r="I258" s="16">
        <v>149</v>
      </c>
      <c r="Q258" s="16">
        <v>54</v>
      </c>
    </row>
    <row r="259" spans="1:17" x14ac:dyDescent="0.2">
      <c r="A259" s="16" t="s">
        <v>351</v>
      </c>
      <c r="B259" s="16" t="s">
        <v>635</v>
      </c>
      <c r="C259" s="16">
        <v>1141</v>
      </c>
      <c r="D259" s="16">
        <v>76</v>
      </c>
      <c r="E259" s="16">
        <v>222</v>
      </c>
      <c r="F259" s="16">
        <v>206</v>
      </c>
      <c r="G259" s="16">
        <v>204</v>
      </c>
      <c r="H259" s="16">
        <v>218</v>
      </c>
      <c r="I259" s="16">
        <v>195</v>
      </c>
      <c r="Q259" s="16">
        <v>20</v>
      </c>
    </row>
    <row r="260" spans="1:17" x14ac:dyDescent="0.2">
      <c r="A260" s="16" t="s">
        <v>352</v>
      </c>
      <c r="B260" s="16" t="s">
        <v>634</v>
      </c>
      <c r="C260" s="16">
        <v>637</v>
      </c>
      <c r="D260" s="16">
        <v>118</v>
      </c>
      <c r="E260" s="16">
        <v>100</v>
      </c>
      <c r="F260" s="16">
        <v>92</v>
      </c>
      <c r="G260" s="16">
        <v>89</v>
      </c>
      <c r="H260" s="16">
        <v>94</v>
      </c>
      <c r="I260" s="16">
        <v>118</v>
      </c>
      <c r="Q260" s="16">
        <v>26</v>
      </c>
    </row>
    <row r="261" spans="1:17" x14ac:dyDescent="0.2">
      <c r="A261" s="16" t="s">
        <v>353</v>
      </c>
      <c r="B261" s="16" t="s">
        <v>633</v>
      </c>
      <c r="C261" s="16">
        <v>893</v>
      </c>
      <c r="D261" s="16">
        <v>120</v>
      </c>
      <c r="E261" s="16">
        <v>149</v>
      </c>
      <c r="F261" s="16">
        <v>140</v>
      </c>
      <c r="G261" s="16">
        <v>129</v>
      </c>
      <c r="H261" s="16">
        <v>145</v>
      </c>
      <c r="I261" s="16">
        <v>155</v>
      </c>
      <c r="Q261" s="16">
        <v>55</v>
      </c>
    </row>
    <row r="262" spans="1:17" x14ac:dyDescent="0.2">
      <c r="A262" s="16" t="s">
        <v>354</v>
      </c>
      <c r="B262" s="16" t="s">
        <v>632</v>
      </c>
      <c r="C262" s="16">
        <v>547</v>
      </c>
      <c r="D262" s="16">
        <v>85</v>
      </c>
      <c r="E262" s="16">
        <v>76</v>
      </c>
      <c r="F262" s="16">
        <v>84</v>
      </c>
      <c r="G262" s="16">
        <v>119</v>
      </c>
      <c r="H262" s="16">
        <v>81</v>
      </c>
      <c r="I262" s="16">
        <v>89</v>
      </c>
      <c r="Q262" s="16">
        <v>13</v>
      </c>
    </row>
    <row r="263" spans="1:17" x14ac:dyDescent="0.2">
      <c r="A263" s="16" t="s">
        <v>355</v>
      </c>
      <c r="B263" s="16" t="s">
        <v>631</v>
      </c>
      <c r="C263" s="16">
        <v>664</v>
      </c>
      <c r="D263" s="16">
        <v>82</v>
      </c>
      <c r="E263" s="16">
        <v>101</v>
      </c>
      <c r="F263" s="16">
        <v>106</v>
      </c>
      <c r="G263" s="16">
        <v>129</v>
      </c>
      <c r="H263" s="16">
        <v>116</v>
      </c>
      <c r="I263" s="16">
        <v>102</v>
      </c>
      <c r="Q263" s="16">
        <v>28</v>
      </c>
    </row>
    <row r="264" spans="1:17" x14ac:dyDescent="0.2">
      <c r="A264" s="16" t="s">
        <v>356</v>
      </c>
      <c r="B264" s="16" t="s">
        <v>630</v>
      </c>
      <c r="C264" s="16">
        <v>403</v>
      </c>
      <c r="D264" s="16">
        <v>64</v>
      </c>
      <c r="E264" s="16">
        <v>61</v>
      </c>
      <c r="F264" s="16">
        <v>56</v>
      </c>
      <c r="G264" s="16">
        <v>55</v>
      </c>
      <c r="H264" s="16">
        <v>51</v>
      </c>
      <c r="I264" s="16">
        <v>48</v>
      </c>
      <c r="Q264" s="16">
        <v>68</v>
      </c>
    </row>
    <row r="265" spans="1:17" x14ac:dyDescent="0.2">
      <c r="A265" s="16" t="s">
        <v>357</v>
      </c>
      <c r="B265" s="16" t="s">
        <v>629</v>
      </c>
      <c r="C265" s="16">
        <v>364</v>
      </c>
      <c r="D265" s="16">
        <v>59</v>
      </c>
      <c r="E265" s="16">
        <v>66</v>
      </c>
      <c r="F265" s="16">
        <v>59</v>
      </c>
      <c r="G265" s="16">
        <v>54</v>
      </c>
      <c r="H265" s="16">
        <v>50</v>
      </c>
      <c r="I265" s="16">
        <v>58</v>
      </c>
      <c r="Q265" s="16">
        <v>18</v>
      </c>
    </row>
    <row r="266" spans="1:17" x14ac:dyDescent="0.2">
      <c r="A266" s="16" t="s">
        <v>358</v>
      </c>
      <c r="B266" s="16" t="s">
        <v>628</v>
      </c>
      <c r="C266" s="16">
        <v>661</v>
      </c>
      <c r="D266" s="16">
        <v>93</v>
      </c>
      <c r="E266" s="16">
        <v>99</v>
      </c>
      <c r="F266" s="16">
        <v>109</v>
      </c>
      <c r="G266" s="16">
        <v>104</v>
      </c>
      <c r="H266" s="16">
        <v>107</v>
      </c>
      <c r="I266" s="16">
        <v>131</v>
      </c>
      <c r="Q266" s="16">
        <v>18</v>
      </c>
    </row>
    <row r="267" spans="1:17" x14ac:dyDescent="0.2">
      <c r="A267" s="16" t="s">
        <v>359</v>
      </c>
      <c r="B267" s="16" t="s">
        <v>627</v>
      </c>
      <c r="C267" s="16">
        <v>380</v>
      </c>
      <c r="D267" s="16">
        <v>56</v>
      </c>
      <c r="E267" s="16">
        <v>57</v>
      </c>
      <c r="F267" s="16">
        <v>56</v>
      </c>
      <c r="G267" s="16">
        <v>56</v>
      </c>
      <c r="H267" s="16">
        <v>67</v>
      </c>
      <c r="I267" s="16">
        <v>58</v>
      </c>
      <c r="Q267" s="16">
        <v>30</v>
      </c>
    </row>
    <row r="268" spans="1:17" x14ac:dyDescent="0.2">
      <c r="A268" s="16" t="s">
        <v>360</v>
      </c>
      <c r="B268" s="16" t="s">
        <v>113</v>
      </c>
      <c r="C268" s="16">
        <v>844</v>
      </c>
      <c r="D268" s="16">
        <v>87</v>
      </c>
      <c r="E268" s="16">
        <v>83</v>
      </c>
      <c r="F268" s="16">
        <v>108</v>
      </c>
      <c r="G268" s="16">
        <v>111</v>
      </c>
      <c r="H268" s="16">
        <v>96</v>
      </c>
      <c r="I268" s="16">
        <v>104</v>
      </c>
      <c r="J268" s="16">
        <v>96</v>
      </c>
      <c r="K268" s="16">
        <v>71</v>
      </c>
      <c r="L268" s="16">
        <v>68</v>
      </c>
      <c r="Q268" s="16">
        <v>20</v>
      </c>
    </row>
    <row r="269" spans="1:17" x14ac:dyDescent="0.2">
      <c r="A269" s="16" t="s">
        <v>361</v>
      </c>
      <c r="B269" s="16" t="s">
        <v>626</v>
      </c>
      <c r="C269" s="16">
        <v>763</v>
      </c>
      <c r="D269" s="16">
        <v>90</v>
      </c>
      <c r="E269" s="16">
        <v>99</v>
      </c>
      <c r="F269" s="16">
        <v>121</v>
      </c>
      <c r="G269" s="16">
        <v>161</v>
      </c>
      <c r="H269" s="16">
        <v>113</v>
      </c>
      <c r="I269" s="16">
        <v>132</v>
      </c>
      <c r="Q269" s="16">
        <v>47</v>
      </c>
    </row>
    <row r="270" spans="1:17" x14ac:dyDescent="0.2">
      <c r="A270" s="16" t="s">
        <v>362</v>
      </c>
      <c r="B270" s="16" t="s">
        <v>625</v>
      </c>
      <c r="C270" s="16">
        <v>643</v>
      </c>
      <c r="D270" s="16">
        <v>138</v>
      </c>
      <c r="E270" s="16">
        <v>119</v>
      </c>
      <c r="F270" s="16">
        <v>98</v>
      </c>
      <c r="G270" s="16">
        <v>102</v>
      </c>
      <c r="H270" s="16">
        <v>88</v>
      </c>
      <c r="I270" s="16">
        <v>80</v>
      </c>
      <c r="Q270" s="16">
        <v>18</v>
      </c>
    </row>
    <row r="271" spans="1:17" x14ac:dyDescent="0.2">
      <c r="A271" s="16" t="s">
        <v>363</v>
      </c>
      <c r="B271" s="16" t="s">
        <v>624</v>
      </c>
      <c r="C271" s="16">
        <v>236</v>
      </c>
      <c r="D271" s="16">
        <v>36</v>
      </c>
      <c r="E271" s="16">
        <v>56</v>
      </c>
      <c r="F271" s="16">
        <v>38</v>
      </c>
      <c r="G271" s="16">
        <v>27</v>
      </c>
      <c r="H271" s="16">
        <v>42</v>
      </c>
      <c r="I271" s="16">
        <v>37</v>
      </c>
    </row>
    <row r="272" spans="1:17" x14ac:dyDescent="0.2">
      <c r="A272" s="16" t="s">
        <v>364</v>
      </c>
      <c r="B272" s="16" t="s">
        <v>892</v>
      </c>
      <c r="C272" s="16">
        <v>411</v>
      </c>
      <c r="D272" s="16">
        <v>59</v>
      </c>
      <c r="E272" s="16">
        <v>55</v>
      </c>
      <c r="F272" s="16">
        <v>56</v>
      </c>
      <c r="G272" s="16">
        <v>82</v>
      </c>
      <c r="H272" s="16">
        <v>47</v>
      </c>
      <c r="I272" s="16">
        <v>50</v>
      </c>
      <c r="J272" s="16">
        <v>42</v>
      </c>
      <c r="Q272" s="16">
        <v>20</v>
      </c>
    </row>
    <row r="273" spans="1:17" x14ac:dyDescent="0.2">
      <c r="A273" s="16" t="s">
        <v>365</v>
      </c>
      <c r="B273" s="16" t="s">
        <v>893</v>
      </c>
      <c r="C273" s="16">
        <v>426</v>
      </c>
      <c r="D273" s="16">
        <v>60</v>
      </c>
      <c r="E273" s="16">
        <v>59</v>
      </c>
      <c r="F273" s="16">
        <v>46</v>
      </c>
      <c r="G273" s="16">
        <v>62</v>
      </c>
      <c r="H273" s="16">
        <v>56</v>
      </c>
      <c r="I273" s="16">
        <v>66</v>
      </c>
      <c r="J273" s="16">
        <v>58</v>
      </c>
      <c r="Q273" s="16">
        <v>19</v>
      </c>
    </row>
    <row r="274" spans="1:17" x14ac:dyDescent="0.2">
      <c r="A274" s="16" t="s">
        <v>366</v>
      </c>
      <c r="B274" s="16" t="s">
        <v>623</v>
      </c>
      <c r="C274" s="16">
        <v>215</v>
      </c>
      <c r="D274" s="16">
        <v>41</v>
      </c>
      <c r="E274" s="16">
        <v>32</v>
      </c>
      <c r="F274" s="16">
        <v>36</v>
      </c>
      <c r="G274" s="16">
        <v>30</v>
      </c>
      <c r="H274" s="16">
        <v>36</v>
      </c>
      <c r="I274" s="16">
        <v>20</v>
      </c>
      <c r="Q274" s="16">
        <v>20</v>
      </c>
    </row>
    <row r="275" spans="1:17" x14ac:dyDescent="0.2">
      <c r="A275" s="16" t="s">
        <v>367</v>
      </c>
      <c r="B275" s="16" t="s">
        <v>622</v>
      </c>
      <c r="C275" s="16">
        <v>670</v>
      </c>
      <c r="D275" s="16">
        <v>77</v>
      </c>
      <c r="E275" s="16">
        <v>98</v>
      </c>
      <c r="F275" s="16">
        <v>109</v>
      </c>
      <c r="G275" s="16">
        <v>118</v>
      </c>
      <c r="H275" s="16">
        <v>113</v>
      </c>
      <c r="I275" s="16">
        <v>123</v>
      </c>
      <c r="Q275" s="16">
        <v>32</v>
      </c>
    </row>
    <row r="276" spans="1:17" x14ac:dyDescent="0.2">
      <c r="A276" s="16" t="s">
        <v>368</v>
      </c>
      <c r="B276" s="16" t="s">
        <v>80</v>
      </c>
      <c r="C276" s="16">
        <v>1330</v>
      </c>
      <c r="D276" s="16">
        <v>125</v>
      </c>
      <c r="E276" s="16">
        <v>124</v>
      </c>
      <c r="F276" s="16">
        <v>113</v>
      </c>
      <c r="G276" s="16">
        <v>135</v>
      </c>
      <c r="H276" s="16">
        <v>134</v>
      </c>
      <c r="I276" s="16">
        <v>162</v>
      </c>
      <c r="J276" s="16">
        <v>164</v>
      </c>
      <c r="K276" s="16">
        <v>174</v>
      </c>
      <c r="L276" s="16">
        <v>160</v>
      </c>
      <c r="Q276" s="16">
        <v>39</v>
      </c>
    </row>
    <row r="277" spans="1:17" x14ac:dyDescent="0.2">
      <c r="A277" s="16" t="s">
        <v>369</v>
      </c>
      <c r="B277" s="16" t="s">
        <v>621</v>
      </c>
      <c r="C277" s="16">
        <v>337</v>
      </c>
      <c r="D277" s="16">
        <v>57</v>
      </c>
      <c r="E277" s="16">
        <v>55</v>
      </c>
      <c r="F277" s="16">
        <v>57</v>
      </c>
      <c r="G277" s="16">
        <v>57</v>
      </c>
      <c r="H277" s="16">
        <v>30</v>
      </c>
      <c r="I277" s="16">
        <v>42</v>
      </c>
      <c r="Q277" s="16">
        <v>39</v>
      </c>
    </row>
    <row r="278" spans="1:17" x14ac:dyDescent="0.2">
      <c r="A278" s="16" t="s">
        <v>370</v>
      </c>
      <c r="B278" s="16" t="s">
        <v>620</v>
      </c>
      <c r="C278" s="16">
        <v>626</v>
      </c>
      <c r="D278" s="16">
        <v>107</v>
      </c>
      <c r="E278" s="16">
        <v>94</v>
      </c>
      <c r="F278" s="16">
        <v>110</v>
      </c>
      <c r="G278" s="16">
        <v>100</v>
      </c>
      <c r="H278" s="16">
        <v>86</v>
      </c>
      <c r="I278" s="16">
        <v>102</v>
      </c>
      <c r="Q278" s="16">
        <v>27</v>
      </c>
    </row>
    <row r="279" spans="1:17" x14ac:dyDescent="0.2">
      <c r="A279" s="16" t="s">
        <v>371</v>
      </c>
      <c r="B279" s="16" t="s">
        <v>619</v>
      </c>
      <c r="C279" s="16">
        <v>775</v>
      </c>
      <c r="D279" s="16">
        <v>112</v>
      </c>
      <c r="E279" s="16">
        <v>115</v>
      </c>
      <c r="F279" s="16">
        <v>119</v>
      </c>
      <c r="G279" s="16">
        <v>138</v>
      </c>
      <c r="H279" s="16">
        <v>143</v>
      </c>
      <c r="I279" s="16">
        <v>141</v>
      </c>
      <c r="Q279" s="16">
        <v>7</v>
      </c>
    </row>
    <row r="280" spans="1:17" x14ac:dyDescent="0.2">
      <c r="A280" s="16" t="s">
        <v>372</v>
      </c>
      <c r="B280" s="16" t="s">
        <v>522</v>
      </c>
      <c r="C280" s="16">
        <v>1205</v>
      </c>
      <c r="J280" s="16">
        <v>422</v>
      </c>
      <c r="K280" s="16">
        <v>394</v>
      </c>
      <c r="L280" s="16">
        <v>389</v>
      </c>
    </row>
    <row r="281" spans="1:17" x14ac:dyDescent="0.2">
      <c r="A281" s="16" t="s">
        <v>894</v>
      </c>
      <c r="B281" s="16" t="s">
        <v>895</v>
      </c>
      <c r="C281" s="16">
        <v>16</v>
      </c>
      <c r="J281" s="16">
        <v>16</v>
      </c>
    </row>
    <row r="282" spans="1:17" x14ac:dyDescent="0.2">
      <c r="A282" s="16" t="s">
        <v>373</v>
      </c>
      <c r="B282" s="16" t="s">
        <v>21</v>
      </c>
      <c r="C282" s="16">
        <v>220</v>
      </c>
      <c r="J282" s="16">
        <v>97</v>
      </c>
      <c r="K282" s="16">
        <v>48</v>
      </c>
      <c r="L282" s="16">
        <v>75</v>
      </c>
    </row>
    <row r="283" spans="1:17" x14ac:dyDescent="0.2">
      <c r="A283" s="16" t="s">
        <v>896</v>
      </c>
      <c r="B283" s="16" t="s">
        <v>897</v>
      </c>
      <c r="C283" s="16">
        <v>53</v>
      </c>
      <c r="J283" s="16">
        <v>28</v>
      </c>
      <c r="K283" s="16">
        <v>6</v>
      </c>
      <c r="L283" s="16">
        <v>19</v>
      </c>
    </row>
    <row r="284" spans="1:17" x14ac:dyDescent="0.2">
      <c r="A284" s="16" t="s">
        <v>374</v>
      </c>
      <c r="B284" s="16" t="s">
        <v>618</v>
      </c>
      <c r="C284" s="16">
        <v>284</v>
      </c>
      <c r="J284" s="16">
        <v>118</v>
      </c>
      <c r="K284" s="16">
        <v>85</v>
      </c>
      <c r="L284" s="16">
        <v>81</v>
      </c>
    </row>
    <row r="285" spans="1:17" x14ac:dyDescent="0.2">
      <c r="A285" s="16" t="s">
        <v>375</v>
      </c>
      <c r="B285" s="16" t="s">
        <v>527</v>
      </c>
      <c r="C285" s="16">
        <v>142</v>
      </c>
      <c r="J285" s="16">
        <v>48</v>
      </c>
      <c r="K285" s="16">
        <v>41</v>
      </c>
      <c r="L285" s="16">
        <v>53</v>
      </c>
    </row>
    <row r="286" spans="1:17" x14ac:dyDescent="0.2">
      <c r="A286" s="16" t="s">
        <v>376</v>
      </c>
      <c r="B286" s="16" t="s">
        <v>529</v>
      </c>
      <c r="C286" s="16">
        <v>329</v>
      </c>
      <c r="J286" s="16">
        <v>106</v>
      </c>
      <c r="K286" s="16">
        <v>127</v>
      </c>
      <c r="L286" s="16">
        <v>96</v>
      </c>
    </row>
    <row r="287" spans="1:17" x14ac:dyDescent="0.2">
      <c r="A287" s="16" t="s">
        <v>377</v>
      </c>
      <c r="B287" s="16" t="s">
        <v>518</v>
      </c>
      <c r="C287" s="16">
        <v>352</v>
      </c>
      <c r="J287" s="16">
        <v>128</v>
      </c>
      <c r="K287" s="16">
        <v>113</v>
      </c>
      <c r="L287" s="16">
        <v>111</v>
      </c>
    </row>
    <row r="288" spans="1:17" x14ac:dyDescent="0.2">
      <c r="A288" s="16" t="s">
        <v>378</v>
      </c>
      <c r="B288" s="16" t="s">
        <v>22</v>
      </c>
      <c r="C288" s="16">
        <v>611</v>
      </c>
      <c r="J288" s="16">
        <v>185</v>
      </c>
      <c r="K288" s="16">
        <v>208</v>
      </c>
      <c r="L288" s="16">
        <v>218</v>
      </c>
    </row>
    <row r="289" spans="1:16" x14ac:dyDescent="0.2">
      <c r="A289" s="16" t="s">
        <v>379</v>
      </c>
      <c r="B289" s="16" t="s">
        <v>114</v>
      </c>
      <c r="C289" s="16">
        <v>1478</v>
      </c>
      <c r="J289" s="16">
        <v>512</v>
      </c>
      <c r="K289" s="16">
        <v>469</v>
      </c>
      <c r="L289" s="16">
        <v>497</v>
      </c>
    </row>
    <row r="290" spans="1:16" x14ac:dyDescent="0.2">
      <c r="A290" s="16" t="s">
        <v>617</v>
      </c>
      <c r="B290" s="16" t="s">
        <v>550</v>
      </c>
      <c r="C290" s="16">
        <v>117</v>
      </c>
      <c r="J290" s="16">
        <v>42</v>
      </c>
      <c r="K290" s="16">
        <v>38</v>
      </c>
      <c r="L290" s="16">
        <v>37</v>
      </c>
    </row>
    <row r="291" spans="1:16" x14ac:dyDescent="0.2">
      <c r="A291" s="16" t="s">
        <v>380</v>
      </c>
      <c r="B291" s="16" t="s">
        <v>833</v>
      </c>
      <c r="C291" s="16">
        <v>607</v>
      </c>
      <c r="J291" s="16">
        <v>206</v>
      </c>
      <c r="K291" s="16">
        <v>194</v>
      </c>
      <c r="L291" s="16">
        <v>207</v>
      </c>
    </row>
    <row r="292" spans="1:16" x14ac:dyDescent="0.2">
      <c r="A292" s="16" t="s">
        <v>381</v>
      </c>
      <c r="B292" s="16" t="s">
        <v>2</v>
      </c>
      <c r="C292" s="16">
        <v>1270</v>
      </c>
      <c r="J292" s="16">
        <v>377</v>
      </c>
      <c r="K292" s="16">
        <v>441</v>
      </c>
      <c r="L292" s="16">
        <v>452</v>
      </c>
    </row>
    <row r="293" spans="1:16" x14ac:dyDescent="0.2">
      <c r="A293" s="16" t="s">
        <v>382</v>
      </c>
      <c r="B293" s="16" t="s">
        <v>616</v>
      </c>
      <c r="C293" s="16">
        <v>765</v>
      </c>
      <c r="J293" s="16">
        <v>212</v>
      </c>
      <c r="K293" s="16">
        <v>298</v>
      </c>
      <c r="L293" s="16">
        <v>255</v>
      </c>
    </row>
    <row r="294" spans="1:16" x14ac:dyDescent="0.2">
      <c r="A294" s="16" t="s">
        <v>383</v>
      </c>
      <c r="B294" s="16" t="s">
        <v>92</v>
      </c>
      <c r="C294" s="16">
        <v>1205</v>
      </c>
      <c r="J294" s="16">
        <v>383</v>
      </c>
      <c r="K294" s="16">
        <v>401</v>
      </c>
      <c r="L294" s="16">
        <v>421</v>
      </c>
    </row>
    <row r="295" spans="1:16" x14ac:dyDescent="0.2">
      <c r="A295" s="16" t="s">
        <v>384</v>
      </c>
      <c r="B295" s="16" t="s">
        <v>615</v>
      </c>
      <c r="C295" s="16">
        <v>370</v>
      </c>
      <c r="J295" s="16">
        <v>130</v>
      </c>
      <c r="K295" s="16">
        <v>156</v>
      </c>
      <c r="L295" s="16">
        <v>84</v>
      </c>
    </row>
    <row r="296" spans="1:16" x14ac:dyDescent="0.2">
      <c r="A296" s="16" t="s">
        <v>385</v>
      </c>
      <c r="B296" s="16" t="s">
        <v>614</v>
      </c>
      <c r="C296" s="16">
        <v>1213</v>
      </c>
      <c r="J296" s="16">
        <v>466</v>
      </c>
      <c r="K296" s="16">
        <v>376</v>
      </c>
      <c r="L296" s="16">
        <v>371</v>
      </c>
    </row>
    <row r="297" spans="1:16" x14ac:dyDescent="0.2">
      <c r="A297" s="16" t="s">
        <v>386</v>
      </c>
      <c r="B297" s="16" t="s">
        <v>23</v>
      </c>
      <c r="C297" s="16">
        <v>630</v>
      </c>
      <c r="J297" s="16">
        <v>209</v>
      </c>
      <c r="K297" s="16">
        <v>229</v>
      </c>
      <c r="L297" s="16">
        <v>192</v>
      </c>
    </row>
    <row r="298" spans="1:16" x14ac:dyDescent="0.2">
      <c r="A298" s="16" t="s">
        <v>387</v>
      </c>
      <c r="B298" s="16" t="s">
        <v>530</v>
      </c>
      <c r="C298" s="16">
        <v>566</v>
      </c>
      <c r="J298" s="16">
        <v>194</v>
      </c>
      <c r="K298" s="16">
        <v>184</v>
      </c>
      <c r="L298" s="16">
        <v>188</v>
      </c>
    </row>
    <row r="299" spans="1:16" x14ac:dyDescent="0.2">
      <c r="A299" s="16" t="s">
        <v>388</v>
      </c>
      <c r="B299" s="16" t="s">
        <v>512</v>
      </c>
      <c r="C299" s="16">
        <v>549</v>
      </c>
      <c r="J299" s="16">
        <v>84</v>
      </c>
      <c r="K299" s="16">
        <v>87</v>
      </c>
      <c r="L299" s="16">
        <v>88</v>
      </c>
      <c r="M299" s="16">
        <v>96</v>
      </c>
      <c r="N299" s="16">
        <v>81</v>
      </c>
      <c r="O299" s="16">
        <v>74</v>
      </c>
      <c r="P299" s="16">
        <v>39</v>
      </c>
    </row>
    <row r="300" spans="1:16" x14ac:dyDescent="0.2">
      <c r="A300" s="16" t="s">
        <v>389</v>
      </c>
      <c r="B300" s="16" t="s">
        <v>10</v>
      </c>
      <c r="C300" s="16">
        <v>666</v>
      </c>
      <c r="J300" s="16">
        <v>180</v>
      </c>
      <c r="K300" s="16">
        <v>246</v>
      </c>
      <c r="L300" s="16">
        <v>240</v>
      </c>
    </row>
    <row r="301" spans="1:16" x14ac:dyDescent="0.2">
      <c r="A301" s="16" t="s">
        <v>390</v>
      </c>
      <c r="B301" s="16" t="s">
        <v>533</v>
      </c>
      <c r="C301" s="16">
        <v>257</v>
      </c>
      <c r="J301" s="16">
        <v>98</v>
      </c>
      <c r="K301" s="16">
        <v>85</v>
      </c>
      <c r="L301" s="16">
        <v>74</v>
      </c>
    </row>
    <row r="302" spans="1:16" x14ac:dyDescent="0.2">
      <c r="A302" s="16" t="s">
        <v>391</v>
      </c>
      <c r="B302" s="16" t="s">
        <v>898</v>
      </c>
      <c r="C302" s="16">
        <v>18</v>
      </c>
      <c r="J302" s="16">
        <v>14</v>
      </c>
      <c r="K302" s="16">
        <v>4</v>
      </c>
    </row>
    <row r="303" spans="1:16" x14ac:dyDescent="0.2">
      <c r="A303" s="16" t="s">
        <v>613</v>
      </c>
      <c r="B303" s="16" t="s">
        <v>817</v>
      </c>
      <c r="C303" s="16">
        <v>212</v>
      </c>
      <c r="J303" s="16">
        <v>74</v>
      </c>
      <c r="K303" s="16">
        <v>77</v>
      </c>
      <c r="L303" s="16">
        <v>61</v>
      </c>
    </row>
    <row r="304" spans="1:16" x14ac:dyDescent="0.2">
      <c r="A304" s="16" t="s">
        <v>392</v>
      </c>
      <c r="B304" s="16" t="s">
        <v>531</v>
      </c>
      <c r="C304" s="16">
        <v>127</v>
      </c>
      <c r="J304" s="16">
        <v>41</v>
      </c>
      <c r="K304" s="16">
        <v>49</v>
      </c>
      <c r="L304" s="16">
        <v>37</v>
      </c>
    </row>
    <row r="305" spans="1:12" x14ac:dyDescent="0.2">
      <c r="A305" s="16" t="s">
        <v>393</v>
      </c>
      <c r="B305" s="16" t="s">
        <v>539</v>
      </c>
      <c r="C305" s="16">
        <v>259</v>
      </c>
      <c r="J305" s="16">
        <v>98</v>
      </c>
      <c r="K305" s="16">
        <v>93</v>
      </c>
      <c r="L305" s="16">
        <v>68</v>
      </c>
    </row>
    <row r="306" spans="1:12" x14ac:dyDescent="0.2">
      <c r="A306" s="16" t="s">
        <v>394</v>
      </c>
      <c r="B306" s="16" t="s">
        <v>546</v>
      </c>
      <c r="C306" s="16">
        <v>104</v>
      </c>
      <c r="J306" s="16">
        <v>53</v>
      </c>
      <c r="K306" s="16">
        <v>34</v>
      </c>
      <c r="L306" s="16">
        <v>17</v>
      </c>
    </row>
    <row r="307" spans="1:12" x14ac:dyDescent="0.2">
      <c r="A307" s="16" t="s">
        <v>395</v>
      </c>
      <c r="B307" s="16" t="s">
        <v>24</v>
      </c>
      <c r="C307" s="16">
        <v>653</v>
      </c>
      <c r="J307" s="16">
        <v>208</v>
      </c>
      <c r="K307" s="16">
        <v>222</v>
      </c>
      <c r="L307" s="16">
        <v>223</v>
      </c>
    </row>
    <row r="308" spans="1:12" x14ac:dyDescent="0.2">
      <c r="A308" s="16" t="s">
        <v>396</v>
      </c>
      <c r="B308" s="16" t="s">
        <v>81</v>
      </c>
      <c r="C308" s="16">
        <v>1451</v>
      </c>
      <c r="J308" s="16">
        <v>411</v>
      </c>
      <c r="K308" s="16">
        <v>533</v>
      </c>
      <c r="L308" s="16">
        <v>507</v>
      </c>
    </row>
    <row r="309" spans="1:12" x14ac:dyDescent="0.2">
      <c r="A309" s="16" t="s">
        <v>612</v>
      </c>
      <c r="B309" s="16" t="s">
        <v>899</v>
      </c>
      <c r="C309" s="16">
        <v>118</v>
      </c>
      <c r="J309" s="16">
        <v>54</v>
      </c>
      <c r="K309" s="16">
        <v>45</v>
      </c>
      <c r="L309" s="16">
        <v>19</v>
      </c>
    </row>
    <row r="310" spans="1:12" x14ac:dyDescent="0.2">
      <c r="A310" s="16" t="s">
        <v>397</v>
      </c>
      <c r="B310" s="16" t="s">
        <v>611</v>
      </c>
      <c r="C310" s="16">
        <v>297</v>
      </c>
      <c r="J310" s="16">
        <v>79</v>
      </c>
      <c r="K310" s="16">
        <v>114</v>
      </c>
      <c r="L310" s="16">
        <v>104</v>
      </c>
    </row>
    <row r="311" spans="1:12" x14ac:dyDescent="0.2">
      <c r="A311" s="16" t="s">
        <v>398</v>
      </c>
      <c r="B311" s="16" t="s">
        <v>25</v>
      </c>
      <c r="C311" s="16">
        <v>588</v>
      </c>
      <c r="J311" s="16">
        <v>140</v>
      </c>
      <c r="K311" s="16">
        <v>235</v>
      </c>
      <c r="L311" s="16">
        <v>213</v>
      </c>
    </row>
    <row r="312" spans="1:12" x14ac:dyDescent="0.2">
      <c r="A312" s="16" t="s">
        <v>399</v>
      </c>
      <c r="B312" s="16" t="s">
        <v>610</v>
      </c>
      <c r="C312" s="16">
        <v>477</v>
      </c>
      <c r="J312" s="16">
        <v>190</v>
      </c>
      <c r="K312" s="16">
        <v>160</v>
      </c>
      <c r="L312" s="16">
        <v>127</v>
      </c>
    </row>
    <row r="313" spans="1:12" x14ac:dyDescent="0.2">
      <c r="A313" s="16" t="s">
        <v>400</v>
      </c>
      <c r="B313" s="16" t="s">
        <v>609</v>
      </c>
      <c r="C313" s="16">
        <v>989</v>
      </c>
      <c r="J313" s="16">
        <v>320</v>
      </c>
      <c r="K313" s="16">
        <v>324</v>
      </c>
      <c r="L313" s="16">
        <v>345</v>
      </c>
    </row>
    <row r="314" spans="1:12" x14ac:dyDescent="0.2">
      <c r="A314" s="16" t="s">
        <v>401</v>
      </c>
      <c r="B314" s="16" t="s">
        <v>1469</v>
      </c>
      <c r="C314" s="16">
        <v>894</v>
      </c>
      <c r="J314" s="16">
        <v>352</v>
      </c>
      <c r="K314" s="16">
        <v>273</v>
      </c>
      <c r="L314" s="16">
        <v>269</v>
      </c>
    </row>
    <row r="315" spans="1:12" x14ac:dyDescent="0.2">
      <c r="A315" s="16" t="s">
        <v>402</v>
      </c>
      <c r="B315" s="16" t="s">
        <v>115</v>
      </c>
      <c r="C315" s="16">
        <v>946</v>
      </c>
      <c r="J315" s="16">
        <v>289</v>
      </c>
      <c r="K315" s="16">
        <v>328</v>
      </c>
      <c r="L315" s="16">
        <v>329</v>
      </c>
    </row>
    <row r="316" spans="1:12" x14ac:dyDescent="0.2">
      <c r="A316" s="16" t="s">
        <v>403</v>
      </c>
      <c r="B316" s="16" t="s">
        <v>1470</v>
      </c>
      <c r="C316" s="16">
        <v>677</v>
      </c>
      <c r="J316" s="16">
        <v>232</v>
      </c>
      <c r="K316" s="16">
        <v>238</v>
      </c>
      <c r="L316" s="16">
        <v>207</v>
      </c>
    </row>
    <row r="317" spans="1:12" x14ac:dyDescent="0.2">
      <c r="A317" s="16" t="s">
        <v>404</v>
      </c>
      <c r="B317" s="16" t="s">
        <v>26</v>
      </c>
      <c r="C317" s="16">
        <v>740</v>
      </c>
      <c r="J317" s="16">
        <v>192</v>
      </c>
      <c r="K317" s="16">
        <v>270</v>
      </c>
      <c r="L317" s="16">
        <v>278</v>
      </c>
    </row>
    <row r="318" spans="1:12" x14ac:dyDescent="0.2">
      <c r="A318" s="16" t="s">
        <v>1471</v>
      </c>
      <c r="B318" s="16" t="s">
        <v>1472</v>
      </c>
      <c r="C318" s="16">
        <v>1</v>
      </c>
      <c r="K318" s="16">
        <v>1</v>
      </c>
    </row>
    <row r="319" spans="1:12" x14ac:dyDescent="0.2">
      <c r="A319" s="16" t="s">
        <v>405</v>
      </c>
      <c r="B319" s="16" t="s">
        <v>11</v>
      </c>
      <c r="C319" s="16">
        <v>428</v>
      </c>
      <c r="J319" s="16">
        <v>149</v>
      </c>
      <c r="K319" s="16">
        <v>151</v>
      </c>
      <c r="L319" s="16">
        <v>128</v>
      </c>
    </row>
    <row r="320" spans="1:12" x14ac:dyDescent="0.2">
      <c r="A320" s="16" t="s">
        <v>1473</v>
      </c>
      <c r="B320" s="16" t="s">
        <v>1474</v>
      </c>
      <c r="C320" s="16">
        <v>549</v>
      </c>
      <c r="K320" s="16">
        <v>256</v>
      </c>
      <c r="L320" s="16">
        <v>293</v>
      </c>
    </row>
    <row r="321" spans="1:17" x14ac:dyDescent="0.2">
      <c r="A321" s="16" t="s">
        <v>406</v>
      </c>
      <c r="B321" s="16" t="s">
        <v>116</v>
      </c>
      <c r="C321" s="16">
        <v>958</v>
      </c>
      <c r="J321" s="16">
        <v>279</v>
      </c>
      <c r="K321" s="16">
        <v>352</v>
      </c>
      <c r="L321" s="16">
        <v>327</v>
      </c>
    </row>
    <row r="322" spans="1:17" x14ac:dyDescent="0.2">
      <c r="A322" s="16" t="s">
        <v>407</v>
      </c>
      <c r="B322" s="16" t="s">
        <v>27</v>
      </c>
      <c r="C322" s="16">
        <v>1142</v>
      </c>
      <c r="J322" s="16">
        <v>359</v>
      </c>
      <c r="K322" s="16">
        <v>373</v>
      </c>
      <c r="L322" s="16">
        <v>410</v>
      </c>
    </row>
    <row r="323" spans="1:17" x14ac:dyDescent="0.2">
      <c r="A323" s="16" t="s">
        <v>408</v>
      </c>
      <c r="B323" s="16" t="s">
        <v>28</v>
      </c>
      <c r="C323" s="16">
        <v>1125</v>
      </c>
      <c r="J323" s="16">
        <v>349</v>
      </c>
      <c r="K323" s="16">
        <v>372</v>
      </c>
      <c r="L323" s="16">
        <v>404</v>
      </c>
    </row>
    <row r="324" spans="1:17" x14ac:dyDescent="0.2">
      <c r="A324" s="16" t="s">
        <v>409</v>
      </c>
      <c r="B324" s="16" t="s">
        <v>29</v>
      </c>
      <c r="C324" s="16">
        <v>1178</v>
      </c>
      <c r="J324" s="16">
        <v>355</v>
      </c>
      <c r="K324" s="16">
        <v>385</v>
      </c>
      <c r="L324" s="16">
        <v>438</v>
      </c>
    </row>
    <row r="325" spans="1:17" x14ac:dyDescent="0.2">
      <c r="A325" s="16" t="s">
        <v>410</v>
      </c>
      <c r="B325" s="16" t="s">
        <v>30</v>
      </c>
      <c r="C325" s="16">
        <v>802</v>
      </c>
      <c r="J325" s="16">
        <v>268</v>
      </c>
      <c r="K325" s="16">
        <v>260</v>
      </c>
      <c r="L325" s="16">
        <v>274</v>
      </c>
    </row>
    <row r="326" spans="1:17" x14ac:dyDescent="0.2">
      <c r="A326" s="16" t="s">
        <v>411</v>
      </c>
      <c r="B326" s="16" t="s">
        <v>31</v>
      </c>
      <c r="C326" s="16">
        <v>1228</v>
      </c>
      <c r="J326" s="16">
        <v>423</v>
      </c>
      <c r="K326" s="16">
        <v>393</v>
      </c>
      <c r="L326" s="16">
        <v>412</v>
      </c>
    </row>
    <row r="327" spans="1:17" s="14" customFormat="1" x14ac:dyDescent="0.2">
      <c r="A327" s="16" t="s">
        <v>412</v>
      </c>
      <c r="B327" s="16" t="s">
        <v>32</v>
      </c>
      <c r="C327" s="16">
        <v>619</v>
      </c>
      <c r="D327" s="16"/>
      <c r="E327" s="16"/>
      <c r="F327" s="16"/>
      <c r="G327" s="16"/>
      <c r="H327" s="16"/>
      <c r="I327" s="16"/>
      <c r="J327" s="16">
        <v>206</v>
      </c>
      <c r="K327" s="16">
        <v>199</v>
      </c>
      <c r="L327" s="16">
        <v>214</v>
      </c>
      <c r="M327" s="16"/>
      <c r="N327" s="16"/>
      <c r="O327" s="16"/>
      <c r="P327" s="16"/>
      <c r="Q327" s="16"/>
    </row>
    <row r="328" spans="1:17" x14ac:dyDescent="0.2">
      <c r="A328" s="16" t="s">
        <v>413</v>
      </c>
      <c r="B328" s="16" t="s">
        <v>53</v>
      </c>
      <c r="C328" s="16">
        <v>368</v>
      </c>
      <c r="J328" s="16">
        <v>62</v>
      </c>
      <c r="K328" s="16">
        <v>130</v>
      </c>
      <c r="L328" s="16">
        <v>176</v>
      </c>
    </row>
    <row r="329" spans="1:17" x14ac:dyDescent="0.2">
      <c r="A329" s="16" t="s">
        <v>414</v>
      </c>
      <c r="B329" s="16" t="s">
        <v>12</v>
      </c>
      <c r="C329" s="16">
        <v>1373</v>
      </c>
      <c r="J329" s="16">
        <v>429</v>
      </c>
      <c r="K329" s="16">
        <v>473</v>
      </c>
      <c r="L329" s="16">
        <v>471</v>
      </c>
    </row>
    <row r="330" spans="1:17" x14ac:dyDescent="0.2">
      <c r="A330" s="16" t="s">
        <v>415</v>
      </c>
      <c r="B330" s="16" t="s">
        <v>33</v>
      </c>
      <c r="C330" s="16">
        <v>1161</v>
      </c>
      <c r="J330" s="16">
        <v>387</v>
      </c>
      <c r="K330" s="16">
        <v>392</v>
      </c>
      <c r="L330" s="16">
        <v>382</v>
      </c>
    </row>
    <row r="331" spans="1:17" x14ac:dyDescent="0.2">
      <c r="A331" s="16" t="s">
        <v>416</v>
      </c>
      <c r="B331" s="16" t="s">
        <v>34</v>
      </c>
      <c r="C331" s="16">
        <v>620</v>
      </c>
      <c r="J331" s="16">
        <v>220</v>
      </c>
      <c r="K331" s="16">
        <v>218</v>
      </c>
      <c r="L331" s="16">
        <v>182</v>
      </c>
    </row>
    <row r="332" spans="1:17" x14ac:dyDescent="0.2">
      <c r="A332" s="16" t="s">
        <v>417</v>
      </c>
      <c r="B332" s="16" t="s">
        <v>117</v>
      </c>
      <c r="C332" s="16">
        <v>476</v>
      </c>
      <c r="J332" s="16">
        <v>120</v>
      </c>
      <c r="K332" s="16">
        <v>194</v>
      </c>
      <c r="L332" s="16">
        <v>162</v>
      </c>
    </row>
    <row r="333" spans="1:17" x14ac:dyDescent="0.2">
      <c r="A333" s="16" t="s">
        <v>418</v>
      </c>
      <c r="B333" s="16" t="s">
        <v>3</v>
      </c>
      <c r="C333" s="16">
        <v>556</v>
      </c>
      <c r="J333" s="16">
        <v>160</v>
      </c>
      <c r="K333" s="16">
        <v>190</v>
      </c>
      <c r="L333" s="16">
        <v>206</v>
      </c>
    </row>
    <row r="334" spans="1:17" x14ac:dyDescent="0.2">
      <c r="A334" s="16" t="s">
        <v>419</v>
      </c>
      <c r="B334" s="16" t="s">
        <v>35</v>
      </c>
      <c r="C334" s="16">
        <v>740</v>
      </c>
      <c r="J334" s="16">
        <v>228</v>
      </c>
      <c r="K334" s="16">
        <v>226</v>
      </c>
      <c r="L334" s="16">
        <v>286</v>
      </c>
    </row>
    <row r="335" spans="1:17" x14ac:dyDescent="0.2">
      <c r="A335" s="16" t="s">
        <v>1475</v>
      </c>
      <c r="B335" s="16" t="s">
        <v>1476</v>
      </c>
      <c r="C335" s="16">
        <v>441</v>
      </c>
      <c r="K335" s="16">
        <v>220</v>
      </c>
      <c r="L335" s="16">
        <v>221</v>
      </c>
    </row>
    <row r="336" spans="1:17" x14ac:dyDescent="0.2">
      <c r="A336" s="16" t="s">
        <v>1477</v>
      </c>
      <c r="B336" s="16" t="s">
        <v>1478</v>
      </c>
      <c r="C336" s="16">
        <v>522</v>
      </c>
      <c r="J336" s="16">
        <v>84</v>
      </c>
      <c r="K336" s="16">
        <v>177</v>
      </c>
      <c r="L336" s="16">
        <v>167</v>
      </c>
      <c r="M336" s="16">
        <v>94</v>
      </c>
    </row>
    <row r="337" spans="1:17" x14ac:dyDescent="0.2">
      <c r="A337" s="16" t="s">
        <v>420</v>
      </c>
      <c r="B337" s="16" t="s">
        <v>523</v>
      </c>
      <c r="C337" s="16">
        <v>766</v>
      </c>
      <c r="J337" s="16">
        <v>244</v>
      </c>
      <c r="K337" s="16">
        <v>256</v>
      </c>
      <c r="L337" s="16">
        <v>266</v>
      </c>
    </row>
    <row r="338" spans="1:17" x14ac:dyDescent="0.2">
      <c r="A338" s="16" t="s">
        <v>421</v>
      </c>
      <c r="B338" s="16" t="s">
        <v>36</v>
      </c>
      <c r="C338" s="16">
        <v>487</v>
      </c>
      <c r="J338" s="16">
        <v>175</v>
      </c>
      <c r="K338" s="16">
        <v>178</v>
      </c>
      <c r="L338" s="16">
        <v>134</v>
      </c>
    </row>
    <row r="339" spans="1:17" x14ac:dyDescent="0.2">
      <c r="A339" s="16" t="s">
        <v>422</v>
      </c>
      <c r="B339" s="16" t="s">
        <v>37</v>
      </c>
      <c r="C339" s="16">
        <v>807</v>
      </c>
      <c r="J339" s="16">
        <v>272</v>
      </c>
      <c r="K339" s="16">
        <v>275</v>
      </c>
      <c r="L339" s="16">
        <v>260</v>
      </c>
    </row>
    <row r="340" spans="1:17" x14ac:dyDescent="0.2">
      <c r="A340" s="16" t="s">
        <v>423</v>
      </c>
      <c r="B340" s="16" t="s">
        <v>38</v>
      </c>
      <c r="C340" s="16">
        <v>1605</v>
      </c>
      <c r="J340" s="16">
        <v>513</v>
      </c>
      <c r="K340" s="16">
        <v>533</v>
      </c>
      <c r="L340" s="16">
        <v>559</v>
      </c>
    </row>
    <row r="341" spans="1:17" x14ac:dyDescent="0.2">
      <c r="A341" s="16" t="s">
        <v>424</v>
      </c>
      <c r="B341" s="16" t="s">
        <v>54</v>
      </c>
      <c r="C341" s="16">
        <v>1138</v>
      </c>
      <c r="J341" s="16">
        <v>350</v>
      </c>
      <c r="K341" s="16">
        <v>380</v>
      </c>
      <c r="L341" s="16">
        <v>408</v>
      </c>
    </row>
    <row r="342" spans="1:17" x14ac:dyDescent="0.2">
      <c r="A342" s="16" t="s">
        <v>425</v>
      </c>
      <c r="B342" s="16" t="s">
        <v>39</v>
      </c>
      <c r="C342" s="16">
        <v>742</v>
      </c>
      <c r="J342" s="16">
        <v>225</v>
      </c>
      <c r="K342" s="16">
        <v>251</v>
      </c>
      <c r="L342" s="16">
        <v>266</v>
      </c>
    </row>
    <row r="343" spans="1:17" x14ac:dyDescent="0.2">
      <c r="A343" s="16" t="s">
        <v>426</v>
      </c>
      <c r="B343" s="16" t="s">
        <v>40</v>
      </c>
      <c r="C343" s="16">
        <v>666</v>
      </c>
      <c r="J343" s="16">
        <v>298</v>
      </c>
      <c r="K343" s="16">
        <v>186</v>
      </c>
      <c r="L343" s="16">
        <v>182</v>
      </c>
    </row>
    <row r="344" spans="1:17" x14ac:dyDescent="0.2">
      <c r="A344" s="16" t="s">
        <v>427</v>
      </c>
      <c r="B344" s="16" t="s">
        <v>118</v>
      </c>
      <c r="C344" s="16">
        <v>1351</v>
      </c>
      <c r="J344" s="16">
        <v>455</v>
      </c>
      <c r="K344" s="16">
        <v>442</v>
      </c>
      <c r="L344" s="16">
        <v>454</v>
      </c>
    </row>
    <row r="345" spans="1:17" s="15" customFormat="1" x14ac:dyDescent="0.2">
      <c r="A345" s="16" t="s">
        <v>428</v>
      </c>
      <c r="B345" s="16" t="s">
        <v>41</v>
      </c>
      <c r="C345" s="16">
        <v>956</v>
      </c>
      <c r="D345" s="16"/>
      <c r="E345" s="16"/>
      <c r="F345" s="16"/>
      <c r="G345" s="16"/>
      <c r="H345" s="16"/>
      <c r="I345" s="16"/>
      <c r="J345" s="16">
        <v>293</v>
      </c>
      <c r="K345" s="16">
        <v>319</v>
      </c>
      <c r="L345" s="16">
        <v>344</v>
      </c>
      <c r="M345" s="16"/>
      <c r="N345" s="16"/>
      <c r="O345" s="16"/>
      <c r="P345" s="16"/>
      <c r="Q345" s="16"/>
    </row>
    <row r="346" spans="1:17" x14ac:dyDescent="0.2">
      <c r="A346" s="16" t="s">
        <v>429</v>
      </c>
      <c r="B346" s="16" t="s">
        <v>42</v>
      </c>
      <c r="C346" s="16">
        <v>1112</v>
      </c>
      <c r="J346" s="16">
        <v>373</v>
      </c>
      <c r="K346" s="16">
        <v>363</v>
      </c>
      <c r="L346" s="16">
        <v>376</v>
      </c>
    </row>
    <row r="347" spans="1:17" x14ac:dyDescent="0.2">
      <c r="A347" s="16" t="s">
        <v>430</v>
      </c>
      <c r="B347" s="16" t="s">
        <v>43</v>
      </c>
      <c r="C347" s="16">
        <v>1160</v>
      </c>
      <c r="J347" s="16">
        <v>355</v>
      </c>
      <c r="K347" s="16">
        <v>388</v>
      </c>
      <c r="L347" s="16">
        <v>417</v>
      </c>
    </row>
    <row r="348" spans="1:17" x14ac:dyDescent="0.2">
      <c r="A348" s="16" t="s">
        <v>431</v>
      </c>
      <c r="B348" s="16" t="s">
        <v>44</v>
      </c>
      <c r="C348" s="16">
        <v>389</v>
      </c>
      <c r="J348" s="16">
        <v>121</v>
      </c>
      <c r="K348" s="16">
        <v>124</v>
      </c>
      <c r="L348" s="16">
        <v>144</v>
      </c>
    </row>
    <row r="349" spans="1:17" x14ac:dyDescent="0.2">
      <c r="A349" s="16" t="s">
        <v>432</v>
      </c>
      <c r="B349" s="16" t="s">
        <v>45</v>
      </c>
      <c r="C349" s="16">
        <v>1173</v>
      </c>
      <c r="J349" s="16">
        <v>384</v>
      </c>
      <c r="K349" s="16">
        <v>357</v>
      </c>
      <c r="L349" s="16">
        <v>432</v>
      </c>
    </row>
    <row r="350" spans="1:17" x14ac:dyDescent="0.2">
      <c r="A350" s="16" t="s">
        <v>433</v>
      </c>
      <c r="B350" s="16" t="s">
        <v>119</v>
      </c>
      <c r="C350" s="16">
        <v>1862</v>
      </c>
      <c r="J350" s="16">
        <v>574</v>
      </c>
      <c r="K350" s="16">
        <v>645</v>
      </c>
      <c r="L350" s="16">
        <v>643</v>
      </c>
    </row>
    <row r="351" spans="1:17" x14ac:dyDescent="0.2">
      <c r="A351" s="16" t="s">
        <v>434</v>
      </c>
      <c r="B351" s="16" t="s">
        <v>46</v>
      </c>
      <c r="C351" s="16">
        <v>553</v>
      </c>
      <c r="J351" s="16">
        <v>157</v>
      </c>
      <c r="K351" s="16">
        <v>200</v>
      </c>
      <c r="L351" s="16">
        <v>196</v>
      </c>
    </row>
    <row r="352" spans="1:17" x14ac:dyDescent="0.2">
      <c r="A352" s="16" t="s">
        <v>435</v>
      </c>
      <c r="B352" s="16" t="s">
        <v>82</v>
      </c>
      <c r="C352" s="16">
        <v>1940</v>
      </c>
      <c r="J352" s="16">
        <v>712</v>
      </c>
      <c r="K352" s="16">
        <v>629</v>
      </c>
      <c r="L352" s="16">
        <v>599</v>
      </c>
    </row>
    <row r="353" spans="1:16" x14ac:dyDescent="0.2">
      <c r="A353" s="16" t="s">
        <v>436</v>
      </c>
      <c r="B353" s="16" t="s">
        <v>47</v>
      </c>
      <c r="C353" s="16">
        <v>668</v>
      </c>
      <c r="J353" s="16">
        <v>177</v>
      </c>
      <c r="K353" s="16">
        <v>239</v>
      </c>
      <c r="L353" s="16">
        <v>252</v>
      </c>
    </row>
    <row r="354" spans="1:16" x14ac:dyDescent="0.2">
      <c r="A354" s="16" t="s">
        <v>437</v>
      </c>
      <c r="B354" s="16" t="s">
        <v>48</v>
      </c>
      <c r="C354" s="16">
        <v>769</v>
      </c>
      <c r="J354" s="16">
        <v>260</v>
      </c>
      <c r="K354" s="16">
        <v>249</v>
      </c>
      <c r="L354" s="16">
        <v>260</v>
      </c>
    </row>
    <row r="355" spans="1:16" x14ac:dyDescent="0.2">
      <c r="A355" s="16" t="s">
        <v>438</v>
      </c>
      <c r="B355" s="16" t="s">
        <v>49</v>
      </c>
      <c r="C355" s="16">
        <v>1328</v>
      </c>
      <c r="J355" s="16">
        <v>430</v>
      </c>
      <c r="K355" s="16">
        <v>451</v>
      </c>
      <c r="L355" s="16">
        <v>447</v>
      </c>
    </row>
    <row r="356" spans="1:16" x14ac:dyDescent="0.2">
      <c r="A356" s="16" t="s">
        <v>439</v>
      </c>
      <c r="B356" s="16" t="s">
        <v>50</v>
      </c>
      <c r="C356" s="16">
        <v>1163</v>
      </c>
      <c r="J356" s="16">
        <v>411</v>
      </c>
      <c r="K356" s="16">
        <v>424</v>
      </c>
      <c r="L356" s="16">
        <v>328</v>
      </c>
    </row>
    <row r="357" spans="1:16" x14ac:dyDescent="0.2">
      <c r="A357" s="16" t="s">
        <v>440</v>
      </c>
      <c r="B357" s="16" t="s">
        <v>51</v>
      </c>
      <c r="C357" s="16">
        <v>1496</v>
      </c>
      <c r="J357" s="16">
        <v>501</v>
      </c>
      <c r="K357" s="16">
        <v>534</v>
      </c>
      <c r="L357" s="16">
        <v>461</v>
      </c>
    </row>
    <row r="358" spans="1:16" x14ac:dyDescent="0.2">
      <c r="A358" s="16" t="s">
        <v>441</v>
      </c>
      <c r="B358" s="16" t="s">
        <v>120</v>
      </c>
      <c r="C358" s="16">
        <v>1029</v>
      </c>
      <c r="J358" s="16">
        <v>340</v>
      </c>
      <c r="K358" s="16">
        <v>339</v>
      </c>
      <c r="L358" s="16">
        <v>350</v>
      </c>
    </row>
    <row r="359" spans="1:16" x14ac:dyDescent="0.2">
      <c r="A359" s="16" t="s">
        <v>442</v>
      </c>
      <c r="B359" s="16" t="s">
        <v>13</v>
      </c>
      <c r="C359" s="16">
        <v>726</v>
      </c>
      <c r="J359" s="16">
        <v>303</v>
      </c>
      <c r="K359" s="16">
        <v>232</v>
      </c>
      <c r="L359" s="16">
        <v>191</v>
      </c>
    </row>
    <row r="360" spans="1:16" x14ac:dyDescent="0.2">
      <c r="A360" s="16" t="s">
        <v>443</v>
      </c>
      <c r="B360" s="16" t="s">
        <v>608</v>
      </c>
      <c r="C360" s="16">
        <v>1098</v>
      </c>
      <c r="J360" s="16">
        <v>378</v>
      </c>
      <c r="K360" s="16">
        <v>350</v>
      </c>
      <c r="L360" s="16">
        <v>370</v>
      </c>
    </row>
    <row r="361" spans="1:16" x14ac:dyDescent="0.2">
      <c r="A361" s="16" t="s">
        <v>444</v>
      </c>
      <c r="B361" s="16" t="s">
        <v>52</v>
      </c>
      <c r="C361" s="16">
        <v>1052</v>
      </c>
      <c r="J361" s="16">
        <v>305</v>
      </c>
      <c r="K361" s="16">
        <v>338</v>
      </c>
      <c r="L361" s="16">
        <v>409</v>
      </c>
    </row>
    <row r="362" spans="1:16" x14ac:dyDescent="0.2">
      <c r="A362" s="16" t="s">
        <v>1479</v>
      </c>
      <c r="B362" s="16" t="s">
        <v>1480</v>
      </c>
      <c r="C362" s="16">
        <v>365</v>
      </c>
      <c r="K362" s="16">
        <v>175</v>
      </c>
      <c r="L362" s="16">
        <v>190</v>
      </c>
    </row>
    <row r="363" spans="1:16" x14ac:dyDescent="0.2">
      <c r="A363" s="16" t="s">
        <v>607</v>
      </c>
      <c r="B363" s="16" t="s">
        <v>606</v>
      </c>
      <c r="C363" s="16">
        <v>255</v>
      </c>
      <c r="D363" s="16">
        <v>10</v>
      </c>
      <c r="E363" s="16">
        <v>19</v>
      </c>
      <c r="F363" s="16">
        <v>13</v>
      </c>
      <c r="G363" s="16">
        <v>15</v>
      </c>
      <c r="H363" s="16">
        <v>12</v>
      </c>
      <c r="I363" s="16">
        <v>15</v>
      </c>
      <c r="J363" s="16">
        <v>27</v>
      </c>
      <c r="K363" s="16">
        <v>29</v>
      </c>
      <c r="L363" s="16">
        <v>20</v>
      </c>
      <c r="M363" s="16">
        <v>26</v>
      </c>
      <c r="N363" s="16">
        <v>29</v>
      </c>
      <c r="O363" s="16">
        <v>26</v>
      </c>
      <c r="P363" s="16">
        <v>14</v>
      </c>
    </row>
    <row r="364" spans="1:16" x14ac:dyDescent="0.2">
      <c r="A364" s="16" t="s">
        <v>445</v>
      </c>
      <c r="B364" s="16" t="s">
        <v>818</v>
      </c>
      <c r="C364" s="16">
        <v>345</v>
      </c>
      <c r="M364" s="16">
        <v>86</v>
      </c>
      <c r="N364" s="16">
        <v>101</v>
      </c>
      <c r="O364" s="16">
        <v>79</v>
      </c>
      <c r="P364" s="16">
        <v>79</v>
      </c>
    </row>
    <row r="365" spans="1:16" x14ac:dyDescent="0.2">
      <c r="A365" s="16" t="s">
        <v>446</v>
      </c>
      <c r="B365" s="16" t="s">
        <v>605</v>
      </c>
      <c r="C365" s="16">
        <v>229</v>
      </c>
      <c r="M365" s="16">
        <v>65</v>
      </c>
      <c r="N365" s="16">
        <v>49</v>
      </c>
      <c r="O365" s="16">
        <v>71</v>
      </c>
      <c r="P365" s="16">
        <v>44</v>
      </c>
    </row>
    <row r="366" spans="1:16" x14ac:dyDescent="0.2">
      <c r="A366" s="16" t="s">
        <v>447</v>
      </c>
      <c r="B366" s="16" t="s">
        <v>604</v>
      </c>
      <c r="C366" s="16">
        <v>1917</v>
      </c>
      <c r="M366" s="16">
        <v>512</v>
      </c>
      <c r="N366" s="16">
        <v>546</v>
      </c>
      <c r="O366" s="16">
        <v>463</v>
      </c>
      <c r="P366" s="16">
        <v>396</v>
      </c>
    </row>
    <row r="367" spans="1:16" x14ac:dyDescent="0.2">
      <c r="A367" s="16" t="s">
        <v>448</v>
      </c>
      <c r="B367" s="16" t="s">
        <v>534</v>
      </c>
      <c r="C367" s="16">
        <v>190</v>
      </c>
      <c r="M367" s="16">
        <v>96</v>
      </c>
      <c r="N367" s="16">
        <v>94</v>
      </c>
    </row>
    <row r="368" spans="1:16" x14ac:dyDescent="0.2">
      <c r="A368" s="16" t="s">
        <v>449</v>
      </c>
      <c r="B368" s="16" t="s">
        <v>1481</v>
      </c>
      <c r="C368" s="16">
        <v>217</v>
      </c>
      <c r="M368" s="16">
        <v>33</v>
      </c>
      <c r="N368" s="16">
        <v>62</v>
      </c>
      <c r="O368" s="16">
        <v>65</v>
      </c>
      <c r="P368" s="16">
        <v>57</v>
      </c>
    </row>
    <row r="369" spans="1:16" x14ac:dyDescent="0.2">
      <c r="A369" s="16" t="s">
        <v>450</v>
      </c>
      <c r="B369" s="16" t="s">
        <v>603</v>
      </c>
      <c r="C369" s="16">
        <v>808</v>
      </c>
      <c r="M369" s="16">
        <v>291</v>
      </c>
      <c r="N369" s="16">
        <v>211</v>
      </c>
      <c r="O369" s="16">
        <v>192</v>
      </c>
      <c r="P369" s="16">
        <v>114</v>
      </c>
    </row>
    <row r="370" spans="1:16" x14ac:dyDescent="0.2">
      <c r="A370" s="16" t="s">
        <v>451</v>
      </c>
      <c r="B370" s="16" t="s">
        <v>55</v>
      </c>
      <c r="C370" s="16">
        <v>1175</v>
      </c>
      <c r="M370" s="16">
        <v>416</v>
      </c>
      <c r="N370" s="16">
        <v>284</v>
      </c>
      <c r="O370" s="16">
        <v>275</v>
      </c>
      <c r="P370" s="16">
        <v>200</v>
      </c>
    </row>
    <row r="371" spans="1:16" x14ac:dyDescent="0.2">
      <c r="A371" s="16" t="s">
        <v>452</v>
      </c>
      <c r="B371" s="16" t="s">
        <v>56</v>
      </c>
      <c r="C371" s="16">
        <v>437</v>
      </c>
      <c r="M371" s="16">
        <v>109</v>
      </c>
      <c r="N371" s="16">
        <v>133</v>
      </c>
      <c r="O371" s="16">
        <v>117</v>
      </c>
      <c r="P371" s="16">
        <v>78</v>
      </c>
    </row>
    <row r="372" spans="1:16" x14ac:dyDescent="0.2">
      <c r="A372" s="16" t="s">
        <v>602</v>
      </c>
      <c r="B372" s="16" t="s">
        <v>601</v>
      </c>
      <c r="C372" s="16">
        <v>90</v>
      </c>
      <c r="M372" s="16">
        <v>45</v>
      </c>
      <c r="N372" s="16">
        <v>30</v>
      </c>
      <c r="O372" s="16">
        <v>15</v>
      </c>
    </row>
    <row r="373" spans="1:16" x14ac:dyDescent="0.2">
      <c r="A373" s="16" t="s">
        <v>900</v>
      </c>
      <c r="B373" s="16" t="s">
        <v>1482</v>
      </c>
      <c r="C373" s="16">
        <v>13</v>
      </c>
      <c r="M373" s="16">
        <v>13</v>
      </c>
    </row>
    <row r="374" spans="1:16" x14ac:dyDescent="0.2">
      <c r="A374" s="16" t="s">
        <v>600</v>
      </c>
      <c r="B374" s="16" t="s">
        <v>554</v>
      </c>
      <c r="C374" s="16">
        <v>1352</v>
      </c>
      <c r="M374" s="16">
        <v>521</v>
      </c>
      <c r="N374" s="16">
        <v>444</v>
      </c>
      <c r="O374" s="16">
        <v>387</v>
      </c>
    </row>
    <row r="375" spans="1:16" x14ac:dyDescent="0.2">
      <c r="A375" s="16" t="s">
        <v>1483</v>
      </c>
      <c r="B375" s="16" t="s">
        <v>1484</v>
      </c>
      <c r="C375" s="16">
        <v>391</v>
      </c>
      <c r="M375" s="16">
        <v>1</v>
      </c>
      <c r="N375" s="16">
        <v>18</v>
      </c>
      <c r="O375" s="16">
        <v>46</v>
      </c>
      <c r="P375" s="16">
        <v>326</v>
      </c>
    </row>
    <row r="376" spans="1:16" x14ac:dyDescent="0.2">
      <c r="A376" s="16" t="s">
        <v>599</v>
      </c>
      <c r="B376" s="16" t="s">
        <v>526</v>
      </c>
      <c r="C376" s="16">
        <v>346</v>
      </c>
      <c r="M376" s="16">
        <v>140</v>
      </c>
      <c r="N376" s="16">
        <v>122</v>
      </c>
      <c r="O376" s="16">
        <v>84</v>
      </c>
    </row>
    <row r="377" spans="1:16" x14ac:dyDescent="0.2">
      <c r="A377" s="16" t="s">
        <v>901</v>
      </c>
      <c r="B377" s="16" t="s">
        <v>902</v>
      </c>
      <c r="C377" s="16">
        <v>21</v>
      </c>
      <c r="M377" s="16">
        <v>13</v>
      </c>
      <c r="N377" s="16">
        <v>8</v>
      </c>
    </row>
    <row r="378" spans="1:16" x14ac:dyDescent="0.2">
      <c r="A378" s="16" t="s">
        <v>453</v>
      </c>
      <c r="B378" s="16" t="s">
        <v>598</v>
      </c>
      <c r="C378" s="16">
        <v>97</v>
      </c>
      <c r="M378" s="16">
        <v>17</v>
      </c>
      <c r="N378" s="16">
        <v>24</v>
      </c>
      <c r="O378" s="16">
        <v>24</v>
      </c>
      <c r="P378" s="16">
        <v>32</v>
      </c>
    </row>
    <row r="379" spans="1:16" x14ac:dyDescent="0.2">
      <c r="A379" s="16" t="s">
        <v>454</v>
      </c>
      <c r="B379" s="16" t="s">
        <v>903</v>
      </c>
      <c r="C379" s="16">
        <v>299</v>
      </c>
      <c r="M379" s="16">
        <v>101</v>
      </c>
      <c r="N379" s="16">
        <v>63</v>
      </c>
      <c r="O379" s="16">
        <v>69</v>
      </c>
      <c r="P379" s="16">
        <v>66</v>
      </c>
    </row>
    <row r="380" spans="1:16" x14ac:dyDescent="0.2">
      <c r="A380" s="16" t="s">
        <v>597</v>
      </c>
      <c r="B380" s="16" t="s">
        <v>904</v>
      </c>
      <c r="C380" s="16">
        <v>5</v>
      </c>
      <c r="O380" s="16">
        <v>5</v>
      </c>
    </row>
    <row r="381" spans="1:16" x14ac:dyDescent="0.2">
      <c r="A381" s="16" t="s">
        <v>596</v>
      </c>
      <c r="B381" s="16" t="s">
        <v>595</v>
      </c>
      <c r="C381" s="16">
        <v>97</v>
      </c>
      <c r="O381" s="16">
        <v>47</v>
      </c>
      <c r="P381" s="16">
        <v>50</v>
      </c>
    </row>
    <row r="382" spans="1:16" x14ac:dyDescent="0.2">
      <c r="A382" s="16" t="s">
        <v>455</v>
      </c>
      <c r="B382" s="16" t="s">
        <v>594</v>
      </c>
      <c r="C382" s="16">
        <v>377</v>
      </c>
      <c r="M382" s="16">
        <v>125</v>
      </c>
      <c r="N382" s="16">
        <v>111</v>
      </c>
      <c r="O382" s="16">
        <v>76</v>
      </c>
      <c r="P382" s="16">
        <v>65</v>
      </c>
    </row>
    <row r="383" spans="1:16" x14ac:dyDescent="0.2">
      <c r="A383" s="16" t="s">
        <v>593</v>
      </c>
      <c r="B383" s="16" t="s">
        <v>510</v>
      </c>
      <c r="C383" s="16">
        <v>1618</v>
      </c>
      <c r="M383" s="16">
        <v>469</v>
      </c>
      <c r="N383" s="16">
        <v>444</v>
      </c>
      <c r="O383" s="16">
        <v>446</v>
      </c>
      <c r="P383" s="16">
        <v>259</v>
      </c>
    </row>
    <row r="384" spans="1:16" x14ac:dyDescent="0.2">
      <c r="A384" s="16" t="s">
        <v>456</v>
      </c>
      <c r="B384" s="16" t="s">
        <v>555</v>
      </c>
      <c r="C384" s="16">
        <v>1934</v>
      </c>
      <c r="M384" s="16">
        <v>520</v>
      </c>
      <c r="N384" s="16">
        <v>540</v>
      </c>
      <c r="O384" s="16">
        <v>453</v>
      </c>
      <c r="P384" s="16">
        <v>421</v>
      </c>
    </row>
    <row r="385" spans="1:16" x14ac:dyDescent="0.2">
      <c r="A385" s="16" t="s">
        <v>834</v>
      </c>
      <c r="B385" s="16" t="s">
        <v>835</v>
      </c>
      <c r="C385" s="16">
        <v>487</v>
      </c>
      <c r="M385" s="16">
        <v>291</v>
      </c>
      <c r="N385" s="16">
        <v>196</v>
      </c>
    </row>
    <row r="386" spans="1:16" x14ac:dyDescent="0.2">
      <c r="A386" s="16" t="s">
        <v>457</v>
      </c>
      <c r="B386" s="16" t="s">
        <v>122</v>
      </c>
      <c r="C386" s="16">
        <v>3209</v>
      </c>
      <c r="M386" s="16">
        <v>803</v>
      </c>
      <c r="N386" s="16">
        <v>809</v>
      </c>
      <c r="O386" s="16">
        <v>851</v>
      </c>
      <c r="P386" s="16">
        <v>746</v>
      </c>
    </row>
    <row r="387" spans="1:16" x14ac:dyDescent="0.2">
      <c r="A387" s="16" t="s">
        <v>592</v>
      </c>
      <c r="B387" s="16" t="s">
        <v>543</v>
      </c>
      <c r="C387" s="16">
        <v>217</v>
      </c>
      <c r="M387" s="16">
        <v>128</v>
      </c>
      <c r="N387" s="16">
        <v>51</v>
      </c>
      <c r="O387" s="16">
        <v>38</v>
      </c>
    </row>
    <row r="388" spans="1:16" x14ac:dyDescent="0.2">
      <c r="A388" s="16" t="s">
        <v>1485</v>
      </c>
      <c r="B388" s="16" t="s">
        <v>1486</v>
      </c>
      <c r="C388" s="16">
        <v>62</v>
      </c>
      <c r="M388" s="16">
        <v>44</v>
      </c>
      <c r="N388" s="16">
        <v>18</v>
      </c>
    </row>
    <row r="389" spans="1:16" x14ac:dyDescent="0.2">
      <c r="A389" s="16" t="s">
        <v>458</v>
      </c>
      <c r="B389" s="16" t="s">
        <v>591</v>
      </c>
      <c r="C389" s="16">
        <v>373</v>
      </c>
      <c r="J389" s="16">
        <v>88</v>
      </c>
      <c r="K389" s="16">
        <v>79</v>
      </c>
      <c r="L389" s="16">
        <v>71</v>
      </c>
      <c r="M389" s="16">
        <v>47</v>
      </c>
      <c r="N389" s="16">
        <v>41</v>
      </c>
      <c r="O389" s="16">
        <v>26</v>
      </c>
      <c r="P389" s="16">
        <v>21</v>
      </c>
    </row>
    <row r="390" spans="1:16" x14ac:dyDescent="0.2">
      <c r="A390" s="16" t="s">
        <v>459</v>
      </c>
      <c r="B390" s="16" t="s">
        <v>590</v>
      </c>
      <c r="C390" s="16">
        <v>142</v>
      </c>
      <c r="M390" s="16">
        <v>37</v>
      </c>
      <c r="N390" s="16">
        <v>32</v>
      </c>
      <c r="O390" s="16">
        <v>34</v>
      </c>
      <c r="P390" s="16">
        <v>39</v>
      </c>
    </row>
    <row r="391" spans="1:16" x14ac:dyDescent="0.2">
      <c r="A391" s="16" t="s">
        <v>589</v>
      </c>
      <c r="B391" s="16" t="s">
        <v>538</v>
      </c>
      <c r="C391" s="16">
        <v>89</v>
      </c>
      <c r="M391" s="16">
        <v>36</v>
      </c>
      <c r="N391" s="16">
        <v>23</v>
      </c>
      <c r="O391" s="16">
        <v>30</v>
      </c>
    </row>
    <row r="392" spans="1:16" x14ac:dyDescent="0.2">
      <c r="A392" s="16" t="s">
        <v>588</v>
      </c>
      <c r="B392" s="16" t="s">
        <v>537</v>
      </c>
      <c r="C392" s="16">
        <v>648</v>
      </c>
      <c r="J392" s="16">
        <v>111</v>
      </c>
      <c r="K392" s="16">
        <v>132</v>
      </c>
      <c r="L392" s="16">
        <v>136</v>
      </c>
      <c r="M392" s="16">
        <v>83</v>
      </c>
      <c r="N392" s="16">
        <v>78</v>
      </c>
      <c r="O392" s="16">
        <v>73</v>
      </c>
      <c r="P392" s="16">
        <v>35</v>
      </c>
    </row>
    <row r="393" spans="1:16" x14ac:dyDescent="0.2">
      <c r="A393" s="16" t="s">
        <v>587</v>
      </c>
      <c r="B393" s="16" t="s">
        <v>586</v>
      </c>
      <c r="C393" s="16">
        <v>105</v>
      </c>
      <c r="O393" s="16">
        <v>55</v>
      </c>
      <c r="P393" s="16">
        <v>50</v>
      </c>
    </row>
    <row r="394" spans="1:16" x14ac:dyDescent="0.2">
      <c r="A394" s="16" t="s">
        <v>585</v>
      </c>
      <c r="B394" s="16" t="s">
        <v>535</v>
      </c>
      <c r="C394" s="16">
        <v>518</v>
      </c>
      <c r="M394" s="16">
        <v>52</v>
      </c>
      <c r="N394" s="16">
        <v>135</v>
      </c>
      <c r="O394" s="16">
        <v>177</v>
      </c>
      <c r="P394" s="16">
        <v>154</v>
      </c>
    </row>
    <row r="395" spans="1:16" x14ac:dyDescent="0.2">
      <c r="A395" s="16" t="s">
        <v>584</v>
      </c>
      <c r="B395" s="16" t="s">
        <v>536</v>
      </c>
      <c r="C395" s="16">
        <v>323</v>
      </c>
      <c r="M395" s="16">
        <v>93</v>
      </c>
      <c r="N395" s="16">
        <v>74</v>
      </c>
      <c r="O395" s="16">
        <v>108</v>
      </c>
      <c r="P395" s="16">
        <v>48</v>
      </c>
    </row>
    <row r="396" spans="1:16" x14ac:dyDescent="0.2">
      <c r="A396" s="16" t="s">
        <v>905</v>
      </c>
      <c r="B396" s="16" t="s">
        <v>906</v>
      </c>
      <c r="C396" s="16">
        <v>93</v>
      </c>
      <c r="M396" s="16">
        <v>29</v>
      </c>
      <c r="N396" s="16">
        <v>38</v>
      </c>
      <c r="O396" s="16">
        <v>16</v>
      </c>
      <c r="P396" s="16">
        <v>10</v>
      </c>
    </row>
    <row r="397" spans="1:16" x14ac:dyDescent="0.2">
      <c r="A397" s="16" t="s">
        <v>907</v>
      </c>
      <c r="B397" s="16" t="s">
        <v>908</v>
      </c>
      <c r="C397" s="16">
        <v>113</v>
      </c>
      <c r="M397" s="16">
        <v>19</v>
      </c>
      <c r="N397" s="16">
        <v>41</v>
      </c>
      <c r="O397" s="16">
        <v>35</v>
      </c>
      <c r="P397" s="16">
        <v>18</v>
      </c>
    </row>
    <row r="398" spans="1:16" x14ac:dyDescent="0.2">
      <c r="A398" s="16" t="s">
        <v>909</v>
      </c>
      <c r="B398" s="16" t="s">
        <v>910</v>
      </c>
      <c r="C398" s="16">
        <v>42</v>
      </c>
      <c r="M398" s="16">
        <v>16</v>
      </c>
      <c r="N398" s="16">
        <v>13</v>
      </c>
      <c r="O398" s="16">
        <v>7</v>
      </c>
      <c r="P398" s="16">
        <v>6</v>
      </c>
    </row>
    <row r="399" spans="1:16" x14ac:dyDescent="0.2">
      <c r="A399" s="16" t="s">
        <v>460</v>
      </c>
      <c r="B399" s="16" t="s">
        <v>57</v>
      </c>
      <c r="C399" s="16">
        <v>3272</v>
      </c>
      <c r="M399" s="16">
        <v>884</v>
      </c>
      <c r="N399" s="16">
        <v>831</v>
      </c>
      <c r="O399" s="16">
        <v>879</v>
      </c>
      <c r="P399" s="16">
        <v>678</v>
      </c>
    </row>
    <row r="400" spans="1:16" x14ac:dyDescent="0.2">
      <c r="A400" s="16" t="s">
        <v>461</v>
      </c>
      <c r="B400" s="16" t="s">
        <v>583</v>
      </c>
      <c r="C400" s="16">
        <v>480</v>
      </c>
      <c r="M400" s="16">
        <v>123</v>
      </c>
      <c r="N400" s="16">
        <v>123</v>
      </c>
      <c r="O400" s="16">
        <v>120</v>
      </c>
      <c r="P400" s="16">
        <v>114</v>
      </c>
    </row>
    <row r="401" spans="1:16" x14ac:dyDescent="0.2">
      <c r="A401" s="16" t="s">
        <v>582</v>
      </c>
      <c r="B401" s="16" t="s">
        <v>581</v>
      </c>
      <c r="C401" s="16">
        <v>210</v>
      </c>
      <c r="O401" s="16">
        <v>119</v>
      </c>
      <c r="P401" s="16">
        <v>91</v>
      </c>
    </row>
    <row r="402" spans="1:16" x14ac:dyDescent="0.2">
      <c r="A402" s="16" t="s">
        <v>462</v>
      </c>
      <c r="B402" s="16" t="s">
        <v>14</v>
      </c>
      <c r="C402" s="16">
        <v>3114</v>
      </c>
      <c r="M402" s="16">
        <v>876</v>
      </c>
      <c r="N402" s="16">
        <v>879</v>
      </c>
      <c r="O402" s="16">
        <v>704</v>
      </c>
      <c r="P402" s="16">
        <v>655</v>
      </c>
    </row>
    <row r="403" spans="1:16" x14ac:dyDescent="0.2">
      <c r="A403" s="16" t="s">
        <v>463</v>
      </c>
      <c r="B403" s="16" t="s">
        <v>580</v>
      </c>
      <c r="C403" s="16">
        <v>2846</v>
      </c>
      <c r="M403" s="16">
        <v>739</v>
      </c>
      <c r="N403" s="16">
        <v>783</v>
      </c>
      <c r="O403" s="16">
        <v>733</v>
      </c>
      <c r="P403" s="16">
        <v>591</v>
      </c>
    </row>
    <row r="404" spans="1:16" x14ac:dyDescent="0.2">
      <c r="A404" s="16" t="s">
        <v>464</v>
      </c>
      <c r="B404" s="16" t="s">
        <v>579</v>
      </c>
      <c r="C404" s="16">
        <v>4215</v>
      </c>
      <c r="M404" s="16">
        <v>1047</v>
      </c>
      <c r="N404" s="16">
        <v>1148</v>
      </c>
      <c r="O404" s="16">
        <v>1031</v>
      </c>
      <c r="P404" s="16">
        <v>989</v>
      </c>
    </row>
    <row r="405" spans="1:16" x14ac:dyDescent="0.2">
      <c r="A405" s="16" t="s">
        <v>465</v>
      </c>
      <c r="B405" s="16" t="s">
        <v>578</v>
      </c>
      <c r="C405" s="16">
        <v>1631</v>
      </c>
      <c r="M405" s="16">
        <v>470</v>
      </c>
      <c r="N405" s="16">
        <v>431</v>
      </c>
      <c r="O405" s="16">
        <v>416</v>
      </c>
      <c r="P405" s="16">
        <v>314</v>
      </c>
    </row>
    <row r="406" spans="1:16" x14ac:dyDescent="0.2">
      <c r="A406" s="16" t="s">
        <v>466</v>
      </c>
      <c r="B406" s="16" t="s">
        <v>577</v>
      </c>
      <c r="C406" s="16">
        <v>2779</v>
      </c>
      <c r="M406" s="16">
        <v>722</v>
      </c>
      <c r="N406" s="16">
        <v>784</v>
      </c>
      <c r="O406" s="16">
        <v>667</v>
      </c>
      <c r="P406" s="16">
        <v>606</v>
      </c>
    </row>
    <row r="407" spans="1:16" x14ac:dyDescent="0.2">
      <c r="A407" s="16" t="s">
        <v>467</v>
      </c>
      <c r="B407" s="16" t="s">
        <v>58</v>
      </c>
      <c r="C407" s="16">
        <v>1847</v>
      </c>
      <c r="M407" s="16">
        <v>520</v>
      </c>
      <c r="N407" s="16">
        <v>522</v>
      </c>
      <c r="O407" s="16">
        <v>498</v>
      </c>
      <c r="P407" s="16">
        <v>307</v>
      </c>
    </row>
    <row r="408" spans="1:16" x14ac:dyDescent="0.2">
      <c r="A408" s="16" t="s">
        <v>468</v>
      </c>
      <c r="B408" s="16" t="s">
        <v>123</v>
      </c>
      <c r="C408" s="16">
        <v>1552</v>
      </c>
      <c r="M408" s="16">
        <v>439</v>
      </c>
      <c r="N408" s="16">
        <v>366</v>
      </c>
      <c r="O408" s="16">
        <v>407</v>
      </c>
      <c r="P408" s="16">
        <v>340</v>
      </c>
    </row>
    <row r="409" spans="1:16" x14ac:dyDescent="0.2">
      <c r="A409" s="16" t="s">
        <v>469</v>
      </c>
      <c r="B409" s="16" t="s">
        <v>1487</v>
      </c>
      <c r="C409" s="16">
        <v>548</v>
      </c>
      <c r="M409" s="16">
        <v>143</v>
      </c>
      <c r="N409" s="16">
        <v>143</v>
      </c>
      <c r="O409" s="16">
        <v>134</v>
      </c>
      <c r="P409" s="16">
        <v>128</v>
      </c>
    </row>
    <row r="410" spans="1:16" x14ac:dyDescent="0.2">
      <c r="A410" s="16" t="s">
        <v>836</v>
      </c>
      <c r="B410" s="16" t="s">
        <v>837</v>
      </c>
      <c r="C410" s="16">
        <v>251</v>
      </c>
      <c r="M410" s="16">
        <v>172</v>
      </c>
      <c r="N410" s="16">
        <v>79</v>
      </c>
    </row>
    <row r="411" spans="1:16" x14ac:dyDescent="0.2">
      <c r="A411" s="16" t="s">
        <v>470</v>
      </c>
      <c r="B411" s="16" t="s">
        <v>576</v>
      </c>
      <c r="C411" s="16">
        <v>2515</v>
      </c>
      <c r="M411" s="16">
        <v>726</v>
      </c>
      <c r="N411" s="16">
        <v>672</v>
      </c>
      <c r="O411" s="16">
        <v>647</v>
      </c>
      <c r="P411" s="16">
        <v>470</v>
      </c>
    </row>
    <row r="412" spans="1:16" x14ac:dyDescent="0.2">
      <c r="A412" s="16" t="s">
        <v>471</v>
      </c>
      <c r="B412" s="16" t="s">
        <v>59</v>
      </c>
      <c r="C412" s="16">
        <v>2400</v>
      </c>
      <c r="M412" s="16">
        <v>666</v>
      </c>
      <c r="N412" s="16">
        <v>659</v>
      </c>
      <c r="O412" s="16">
        <v>575</v>
      </c>
      <c r="P412" s="16">
        <v>500</v>
      </c>
    </row>
    <row r="413" spans="1:16" x14ac:dyDescent="0.2">
      <c r="A413" s="16" t="s">
        <v>472</v>
      </c>
      <c r="B413" s="16" t="s">
        <v>124</v>
      </c>
      <c r="C413" s="16">
        <v>1823</v>
      </c>
      <c r="M413" s="16">
        <v>528</v>
      </c>
      <c r="N413" s="16">
        <v>497</v>
      </c>
      <c r="O413" s="16">
        <v>459</v>
      </c>
      <c r="P413" s="16">
        <v>339</v>
      </c>
    </row>
    <row r="414" spans="1:16" x14ac:dyDescent="0.2">
      <c r="A414" s="16" t="s">
        <v>473</v>
      </c>
      <c r="B414" s="16" t="s">
        <v>575</v>
      </c>
      <c r="C414" s="16">
        <v>2244</v>
      </c>
      <c r="M414" s="16">
        <v>527</v>
      </c>
      <c r="N414" s="16">
        <v>582</v>
      </c>
      <c r="O414" s="16">
        <v>617</v>
      </c>
      <c r="P414" s="16">
        <v>518</v>
      </c>
    </row>
    <row r="415" spans="1:16" x14ac:dyDescent="0.2">
      <c r="A415" s="16" t="s">
        <v>474</v>
      </c>
      <c r="B415" s="16" t="s">
        <v>60</v>
      </c>
      <c r="C415" s="16">
        <v>1767</v>
      </c>
      <c r="M415" s="16">
        <v>509</v>
      </c>
      <c r="N415" s="16">
        <v>528</v>
      </c>
      <c r="O415" s="16">
        <v>414</v>
      </c>
      <c r="P415" s="16">
        <v>316</v>
      </c>
    </row>
    <row r="416" spans="1:16" x14ac:dyDescent="0.2">
      <c r="A416" s="16" t="s">
        <v>475</v>
      </c>
      <c r="B416" s="16" t="s">
        <v>574</v>
      </c>
      <c r="C416" s="16">
        <v>391</v>
      </c>
      <c r="M416" s="16">
        <v>61</v>
      </c>
      <c r="N416" s="16">
        <v>114</v>
      </c>
      <c r="O416" s="16">
        <v>125</v>
      </c>
      <c r="P416" s="16">
        <v>91</v>
      </c>
    </row>
    <row r="417" spans="1:16" x14ac:dyDescent="0.2">
      <c r="A417" s="16" t="s">
        <v>476</v>
      </c>
      <c r="B417" s="16" t="s">
        <v>573</v>
      </c>
      <c r="C417" s="16">
        <v>172</v>
      </c>
      <c r="M417" s="16">
        <v>63</v>
      </c>
      <c r="N417" s="16">
        <v>43</v>
      </c>
      <c r="O417" s="16">
        <v>32</v>
      </c>
      <c r="P417" s="16">
        <v>34</v>
      </c>
    </row>
    <row r="418" spans="1:16" x14ac:dyDescent="0.2">
      <c r="A418" s="16" t="s">
        <v>477</v>
      </c>
      <c r="B418" s="16" t="s">
        <v>125</v>
      </c>
      <c r="C418" s="16">
        <v>2876</v>
      </c>
      <c r="M418" s="16">
        <v>642</v>
      </c>
      <c r="N418" s="16">
        <v>744</v>
      </c>
      <c r="O418" s="16">
        <v>793</v>
      </c>
      <c r="P418" s="16">
        <v>697</v>
      </c>
    </row>
    <row r="419" spans="1:16" x14ac:dyDescent="0.2">
      <c r="A419" s="16" t="s">
        <v>911</v>
      </c>
      <c r="B419" s="16" t="s">
        <v>912</v>
      </c>
      <c r="C419" s="16">
        <v>191</v>
      </c>
      <c r="J419" s="16">
        <v>144</v>
      </c>
      <c r="M419" s="16">
        <v>47</v>
      </c>
    </row>
    <row r="420" spans="1:16" x14ac:dyDescent="0.2">
      <c r="A420" s="16" t="s">
        <v>478</v>
      </c>
      <c r="B420" s="16" t="s">
        <v>61</v>
      </c>
      <c r="C420" s="16">
        <v>856</v>
      </c>
      <c r="M420" s="16">
        <v>250</v>
      </c>
      <c r="N420" s="16">
        <v>243</v>
      </c>
      <c r="O420" s="16">
        <v>204</v>
      </c>
      <c r="P420" s="16">
        <v>159</v>
      </c>
    </row>
    <row r="421" spans="1:16" x14ac:dyDescent="0.2">
      <c r="A421" s="16" t="s">
        <v>479</v>
      </c>
      <c r="B421" s="16" t="s">
        <v>62</v>
      </c>
      <c r="C421" s="16">
        <v>1176</v>
      </c>
      <c r="M421" s="16">
        <v>333</v>
      </c>
      <c r="N421" s="16">
        <v>303</v>
      </c>
      <c r="O421" s="16">
        <v>310</v>
      </c>
      <c r="P421" s="16">
        <v>230</v>
      </c>
    </row>
    <row r="422" spans="1:16" x14ac:dyDescent="0.2">
      <c r="A422" s="16" t="s">
        <v>913</v>
      </c>
      <c r="B422" s="16" t="s">
        <v>914</v>
      </c>
      <c r="C422" s="16">
        <v>1</v>
      </c>
      <c r="M422" s="16">
        <v>1</v>
      </c>
    </row>
    <row r="423" spans="1:16" x14ac:dyDescent="0.2">
      <c r="A423" s="16" t="s">
        <v>480</v>
      </c>
      <c r="B423" s="16" t="s">
        <v>63</v>
      </c>
      <c r="C423" s="16">
        <v>2772</v>
      </c>
      <c r="M423" s="16">
        <v>622</v>
      </c>
      <c r="N423" s="16">
        <v>713</v>
      </c>
      <c r="O423" s="16">
        <v>710</v>
      </c>
      <c r="P423" s="16">
        <v>727</v>
      </c>
    </row>
    <row r="424" spans="1:16" x14ac:dyDescent="0.2">
      <c r="A424" s="16" t="s">
        <v>481</v>
      </c>
      <c r="B424" s="16" t="s">
        <v>572</v>
      </c>
      <c r="C424" s="16">
        <v>2284</v>
      </c>
      <c r="M424" s="16">
        <v>704</v>
      </c>
      <c r="N424" s="16">
        <v>553</v>
      </c>
      <c r="O424" s="16">
        <v>513</v>
      </c>
      <c r="P424" s="16">
        <v>514</v>
      </c>
    </row>
    <row r="425" spans="1:16" x14ac:dyDescent="0.2">
      <c r="A425" s="16" t="s">
        <v>482</v>
      </c>
      <c r="B425" s="16" t="s">
        <v>64</v>
      </c>
      <c r="C425" s="16">
        <v>1349</v>
      </c>
      <c r="M425" s="16">
        <v>375</v>
      </c>
      <c r="N425" s="16">
        <v>363</v>
      </c>
      <c r="O425" s="16">
        <v>313</v>
      </c>
      <c r="P425" s="16">
        <v>298</v>
      </c>
    </row>
    <row r="426" spans="1:16" x14ac:dyDescent="0.2">
      <c r="A426" s="16" t="s">
        <v>483</v>
      </c>
      <c r="B426" s="16" t="s">
        <v>126</v>
      </c>
      <c r="C426" s="16">
        <v>1490</v>
      </c>
      <c r="M426" s="16">
        <v>342</v>
      </c>
      <c r="N426" s="16">
        <v>434</v>
      </c>
      <c r="O426" s="16">
        <v>369</v>
      </c>
      <c r="P426" s="16">
        <v>345</v>
      </c>
    </row>
    <row r="427" spans="1:16" x14ac:dyDescent="0.2">
      <c r="A427" s="16" t="s">
        <v>484</v>
      </c>
      <c r="B427" s="16" t="s">
        <v>127</v>
      </c>
      <c r="C427" s="16">
        <v>1598</v>
      </c>
      <c r="M427" s="16">
        <v>412</v>
      </c>
      <c r="N427" s="16">
        <v>429</v>
      </c>
      <c r="O427" s="16">
        <v>394</v>
      </c>
      <c r="P427" s="16">
        <v>363</v>
      </c>
    </row>
    <row r="428" spans="1:16" x14ac:dyDescent="0.2">
      <c r="A428" s="16" t="s">
        <v>485</v>
      </c>
      <c r="B428" s="16" t="s">
        <v>540</v>
      </c>
      <c r="C428" s="16">
        <v>2876</v>
      </c>
      <c r="M428" s="16">
        <v>678</v>
      </c>
      <c r="N428" s="16">
        <v>718</v>
      </c>
      <c r="O428" s="16">
        <v>745</v>
      </c>
      <c r="P428" s="16">
        <v>735</v>
      </c>
    </row>
    <row r="429" spans="1:16" x14ac:dyDescent="0.2">
      <c r="A429" s="16" t="s">
        <v>486</v>
      </c>
      <c r="B429" s="16" t="s">
        <v>65</v>
      </c>
      <c r="C429" s="16">
        <v>2695</v>
      </c>
      <c r="M429" s="16">
        <v>693</v>
      </c>
      <c r="N429" s="16">
        <v>715</v>
      </c>
      <c r="O429" s="16">
        <v>659</v>
      </c>
      <c r="P429" s="16">
        <v>628</v>
      </c>
    </row>
    <row r="430" spans="1:16" x14ac:dyDescent="0.2">
      <c r="A430" s="16" t="s">
        <v>487</v>
      </c>
      <c r="B430" s="16" t="s">
        <v>66</v>
      </c>
      <c r="C430" s="16">
        <v>1900</v>
      </c>
      <c r="M430" s="16">
        <v>523</v>
      </c>
      <c r="N430" s="16">
        <v>511</v>
      </c>
      <c r="O430" s="16">
        <v>472</v>
      </c>
      <c r="P430" s="16">
        <v>394</v>
      </c>
    </row>
    <row r="431" spans="1:16" x14ac:dyDescent="0.2">
      <c r="A431" s="16" t="s">
        <v>488</v>
      </c>
      <c r="B431" s="16" t="s">
        <v>541</v>
      </c>
      <c r="C431" s="16">
        <v>2372</v>
      </c>
      <c r="M431" s="16">
        <v>504</v>
      </c>
      <c r="N431" s="16">
        <v>667</v>
      </c>
      <c r="O431" s="16">
        <v>639</v>
      </c>
      <c r="P431" s="16">
        <v>562</v>
      </c>
    </row>
    <row r="432" spans="1:16" x14ac:dyDescent="0.2">
      <c r="A432" s="16" t="s">
        <v>489</v>
      </c>
      <c r="B432" s="16" t="s">
        <v>128</v>
      </c>
      <c r="C432" s="16">
        <v>2084</v>
      </c>
      <c r="M432" s="16">
        <v>513</v>
      </c>
      <c r="N432" s="16">
        <v>548</v>
      </c>
      <c r="O432" s="16">
        <v>535</v>
      </c>
      <c r="P432" s="16">
        <v>488</v>
      </c>
    </row>
    <row r="433" spans="1:17" x14ac:dyDescent="0.2">
      <c r="A433" s="16" t="s">
        <v>571</v>
      </c>
      <c r="B433" s="16" t="s">
        <v>548</v>
      </c>
      <c r="C433" s="16">
        <v>104</v>
      </c>
      <c r="O433" s="16">
        <v>53</v>
      </c>
      <c r="P433" s="16">
        <v>51</v>
      </c>
    </row>
    <row r="434" spans="1:17" x14ac:dyDescent="0.2">
      <c r="A434" s="16" t="s">
        <v>838</v>
      </c>
      <c r="B434" s="16" t="s">
        <v>839</v>
      </c>
      <c r="C434" s="16">
        <v>91</v>
      </c>
      <c r="M434" s="16">
        <v>65</v>
      </c>
      <c r="N434" s="16">
        <v>26</v>
      </c>
    </row>
    <row r="435" spans="1:17" x14ac:dyDescent="0.2">
      <c r="A435" s="16" t="s">
        <v>840</v>
      </c>
      <c r="B435" s="16" t="s">
        <v>841</v>
      </c>
      <c r="C435" s="16">
        <v>104</v>
      </c>
      <c r="M435" s="16">
        <v>55</v>
      </c>
      <c r="P435" s="16">
        <v>49</v>
      </c>
    </row>
    <row r="436" spans="1:17" x14ac:dyDescent="0.2">
      <c r="A436" s="16" t="s">
        <v>490</v>
      </c>
      <c r="B436" s="16" t="s">
        <v>67</v>
      </c>
      <c r="C436" s="16">
        <v>2508</v>
      </c>
      <c r="M436" s="16">
        <v>689</v>
      </c>
      <c r="N436" s="16">
        <v>674</v>
      </c>
      <c r="O436" s="16">
        <v>629</v>
      </c>
      <c r="P436" s="16">
        <v>516</v>
      </c>
    </row>
    <row r="437" spans="1:17" x14ac:dyDescent="0.2">
      <c r="A437" s="16" t="s">
        <v>491</v>
      </c>
      <c r="B437" s="16" t="s">
        <v>556</v>
      </c>
      <c r="C437" s="16">
        <v>1386</v>
      </c>
      <c r="M437" s="16">
        <v>425</v>
      </c>
      <c r="N437" s="16">
        <v>312</v>
      </c>
      <c r="O437" s="16">
        <v>332</v>
      </c>
      <c r="P437" s="16">
        <v>317</v>
      </c>
    </row>
    <row r="438" spans="1:17" x14ac:dyDescent="0.2">
      <c r="A438" s="16" t="s">
        <v>492</v>
      </c>
      <c r="B438" s="16" t="s">
        <v>915</v>
      </c>
      <c r="C438" s="16">
        <v>148</v>
      </c>
      <c r="J438" s="16">
        <v>16</v>
      </c>
      <c r="K438" s="16">
        <v>24</v>
      </c>
      <c r="L438" s="16">
        <v>28</v>
      </c>
      <c r="M438" s="16">
        <v>35</v>
      </c>
      <c r="N438" s="16">
        <v>28</v>
      </c>
      <c r="O438" s="16">
        <v>14</v>
      </c>
      <c r="P438" s="16">
        <v>3</v>
      </c>
    </row>
    <row r="439" spans="1:17" x14ac:dyDescent="0.2">
      <c r="A439" s="16" t="s">
        <v>493</v>
      </c>
      <c r="B439" s="16" t="s">
        <v>68</v>
      </c>
      <c r="C439" s="16">
        <v>3360</v>
      </c>
      <c r="M439" s="16">
        <v>836</v>
      </c>
      <c r="N439" s="16">
        <v>911</v>
      </c>
      <c r="O439" s="16">
        <v>907</v>
      </c>
      <c r="P439" s="16">
        <v>706</v>
      </c>
    </row>
    <row r="440" spans="1:17" x14ac:dyDescent="0.2">
      <c r="A440" s="16" t="s">
        <v>494</v>
      </c>
      <c r="B440" s="16" t="s">
        <v>69</v>
      </c>
      <c r="C440" s="16">
        <v>2150</v>
      </c>
      <c r="M440" s="16">
        <v>648</v>
      </c>
      <c r="N440" s="16">
        <v>584</v>
      </c>
      <c r="O440" s="16">
        <v>530</v>
      </c>
      <c r="P440" s="16">
        <v>388</v>
      </c>
    </row>
    <row r="441" spans="1:17" x14ac:dyDescent="0.2">
      <c r="A441" s="16" t="s">
        <v>495</v>
      </c>
      <c r="B441" s="16" t="s">
        <v>129</v>
      </c>
      <c r="C441" s="16">
        <v>2098</v>
      </c>
      <c r="M441" s="16">
        <v>532</v>
      </c>
      <c r="N441" s="16">
        <v>616</v>
      </c>
      <c r="O441" s="16">
        <v>484</v>
      </c>
      <c r="P441" s="16">
        <v>466</v>
      </c>
    </row>
    <row r="442" spans="1:17" x14ac:dyDescent="0.2">
      <c r="A442" s="16" t="s">
        <v>496</v>
      </c>
      <c r="B442" s="16" t="s">
        <v>130</v>
      </c>
      <c r="C442" s="16">
        <v>2946</v>
      </c>
      <c r="M442" s="16">
        <v>822</v>
      </c>
      <c r="N442" s="16">
        <v>799</v>
      </c>
      <c r="O442" s="16">
        <v>749</v>
      </c>
      <c r="P442" s="16">
        <v>576</v>
      </c>
    </row>
    <row r="443" spans="1:17" x14ac:dyDescent="0.2">
      <c r="A443" s="16" t="s">
        <v>497</v>
      </c>
      <c r="B443" s="16" t="s">
        <v>131</v>
      </c>
      <c r="C443" s="16">
        <v>2010</v>
      </c>
      <c r="M443" s="16">
        <v>569</v>
      </c>
      <c r="N443" s="16">
        <v>507</v>
      </c>
      <c r="O443" s="16">
        <v>519</v>
      </c>
      <c r="P443" s="16">
        <v>415</v>
      </c>
    </row>
    <row r="444" spans="1:17" x14ac:dyDescent="0.2">
      <c r="A444" s="16" t="s">
        <v>498</v>
      </c>
      <c r="B444" s="16" t="s">
        <v>516</v>
      </c>
      <c r="C444" s="16">
        <v>2943</v>
      </c>
      <c r="M444" s="16">
        <v>813</v>
      </c>
      <c r="N444" s="16">
        <v>793</v>
      </c>
      <c r="O444" s="16">
        <v>692</v>
      </c>
      <c r="P444" s="16">
        <v>645</v>
      </c>
    </row>
    <row r="445" spans="1:17" x14ac:dyDescent="0.2">
      <c r="A445" s="16" t="s">
        <v>499</v>
      </c>
      <c r="B445" s="16" t="s">
        <v>570</v>
      </c>
      <c r="C445" s="16">
        <v>910</v>
      </c>
      <c r="M445" s="16">
        <v>214</v>
      </c>
      <c r="N445" s="16">
        <v>251</v>
      </c>
      <c r="O445" s="16">
        <v>244</v>
      </c>
      <c r="P445" s="16">
        <v>201</v>
      </c>
    </row>
    <row r="446" spans="1:17" x14ac:dyDescent="0.2">
      <c r="A446" s="16" t="s">
        <v>500</v>
      </c>
      <c r="B446" s="16" t="s">
        <v>87</v>
      </c>
      <c r="C446" s="16">
        <v>481</v>
      </c>
      <c r="M446" s="16">
        <v>120</v>
      </c>
      <c r="N446" s="16">
        <v>127</v>
      </c>
      <c r="O446" s="16">
        <v>113</v>
      </c>
      <c r="P446" s="16">
        <v>121</v>
      </c>
    </row>
    <row r="447" spans="1:17" x14ac:dyDescent="0.2">
      <c r="A447" s="16" t="s">
        <v>569</v>
      </c>
      <c r="B447" s="16" t="s">
        <v>568</v>
      </c>
      <c r="C447" s="16">
        <v>220</v>
      </c>
      <c r="J447" s="16">
        <v>8</v>
      </c>
      <c r="K447" s="16">
        <v>19</v>
      </c>
      <c r="L447" s="16">
        <v>29</v>
      </c>
      <c r="M447" s="16">
        <v>66</v>
      </c>
      <c r="N447" s="16">
        <v>65</v>
      </c>
      <c r="O447" s="16">
        <v>29</v>
      </c>
      <c r="P447" s="16">
        <v>4</v>
      </c>
    </row>
    <row r="448" spans="1:17" x14ac:dyDescent="0.2">
      <c r="A448" s="16" t="s">
        <v>567</v>
      </c>
      <c r="B448" s="16" t="s">
        <v>553</v>
      </c>
      <c r="C448" s="16">
        <v>174</v>
      </c>
      <c r="Q448" s="16">
        <v>174</v>
      </c>
    </row>
    <row r="449" spans="1:17" x14ac:dyDescent="0.2">
      <c r="A449" s="16" t="s">
        <v>566</v>
      </c>
      <c r="B449" s="16" t="s">
        <v>565</v>
      </c>
      <c r="C449" s="16">
        <v>547</v>
      </c>
      <c r="F449" s="16">
        <v>1</v>
      </c>
      <c r="H449" s="16">
        <v>1</v>
      </c>
      <c r="I449" s="16">
        <v>2</v>
      </c>
      <c r="J449" s="16">
        <v>13</v>
      </c>
      <c r="K449" s="16">
        <v>35</v>
      </c>
      <c r="L449" s="16">
        <v>121</v>
      </c>
      <c r="M449" s="16">
        <v>187</v>
      </c>
      <c r="N449" s="16">
        <v>80</v>
      </c>
      <c r="O449" s="16">
        <v>54</v>
      </c>
      <c r="P449" s="16">
        <v>53</v>
      </c>
    </row>
    <row r="450" spans="1:17" x14ac:dyDescent="0.2">
      <c r="A450" s="16" t="s">
        <v>501</v>
      </c>
      <c r="B450" s="16" t="s">
        <v>70</v>
      </c>
      <c r="C450" s="16">
        <v>77</v>
      </c>
      <c r="M450" s="16">
        <v>9</v>
      </c>
      <c r="N450" s="16">
        <v>24</v>
      </c>
      <c r="O450" s="16">
        <v>27</v>
      </c>
      <c r="P450" s="16">
        <v>17</v>
      </c>
    </row>
    <row r="451" spans="1:17" x14ac:dyDescent="0.2">
      <c r="A451" s="16" t="s">
        <v>564</v>
      </c>
      <c r="B451" s="16" t="s">
        <v>1488</v>
      </c>
      <c r="C451" s="16">
        <v>25</v>
      </c>
      <c r="Q451" s="16">
        <v>25</v>
      </c>
    </row>
    <row r="452" spans="1:17" x14ac:dyDescent="0.2">
      <c r="A452" s="16" t="s">
        <v>502</v>
      </c>
      <c r="B452" s="16" t="s">
        <v>916</v>
      </c>
      <c r="C452" s="16">
        <v>155</v>
      </c>
      <c r="J452" s="16">
        <v>14</v>
      </c>
      <c r="K452" s="16">
        <v>37</v>
      </c>
      <c r="L452" s="16">
        <v>41</v>
      </c>
      <c r="M452" s="16">
        <v>29</v>
      </c>
      <c r="N452" s="16">
        <v>15</v>
      </c>
      <c r="O452" s="16">
        <v>16</v>
      </c>
      <c r="P452" s="16">
        <v>3</v>
      </c>
    </row>
    <row r="453" spans="1:17" x14ac:dyDescent="0.2">
      <c r="A453" s="16" t="s">
        <v>503</v>
      </c>
      <c r="B453" s="16" t="s">
        <v>88</v>
      </c>
      <c r="C453" s="16">
        <v>126</v>
      </c>
      <c r="K453" s="16">
        <v>2</v>
      </c>
      <c r="L453" s="16">
        <v>10</v>
      </c>
      <c r="M453" s="16">
        <v>20</v>
      </c>
      <c r="N453" s="16">
        <v>23</v>
      </c>
      <c r="O453" s="16">
        <v>43</v>
      </c>
      <c r="P453" s="16">
        <v>28</v>
      </c>
    </row>
    <row r="454" spans="1:17" x14ac:dyDescent="0.2">
      <c r="A454" s="16" t="s">
        <v>504</v>
      </c>
      <c r="B454" s="16" t="s">
        <v>563</v>
      </c>
      <c r="C454" s="16">
        <v>89</v>
      </c>
      <c r="K454" s="16">
        <v>3</v>
      </c>
      <c r="L454" s="16">
        <v>7</v>
      </c>
      <c r="M454" s="16">
        <v>13</v>
      </c>
      <c r="N454" s="16">
        <v>19</v>
      </c>
      <c r="O454" s="16">
        <v>22</v>
      </c>
      <c r="P454" s="16">
        <v>25</v>
      </c>
    </row>
    <row r="455" spans="1:17" x14ac:dyDescent="0.2">
      <c r="A455" s="16" t="s">
        <v>562</v>
      </c>
      <c r="B455" s="16" t="s">
        <v>525</v>
      </c>
      <c r="C455" s="16">
        <v>96</v>
      </c>
      <c r="J455" s="16">
        <v>6</v>
      </c>
      <c r="K455" s="16">
        <v>13</v>
      </c>
      <c r="L455" s="16">
        <v>19</v>
      </c>
      <c r="M455" s="16">
        <v>31</v>
      </c>
      <c r="N455" s="16">
        <v>19</v>
      </c>
      <c r="O455" s="16">
        <v>6</v>
      </c>
      <c r="P455" s="16">
        <v>2</v>
      </c>
    </row>
    <row r="456" spans="1:17" x14ac:dyDescent="0.2">
      <c r="A456" s="16" t="s">
        <v>505</v>
      </c>
      <c r="B456" s="16" t="s">
        <v>561</v>
      </c>
      <c r="C456" s="16">
        <v>73</v>
      </c>
      <c r="E456" s="16">
        <v>3</v>
      </c>
      <c r="F456" s="16">
        <v>1</v>
      </c>
      <c r="H456" s="16">
        <v>6</v>
      </c>
      <c r="I456" s="16">
        <v>1</v>
      </c>
      <c r="J456" s="16">
        <v>7</v>
      </c>
      <c r="K456" s="16">
        <v>13</v>
      </c>
      <c r="L456" s="16">
        <v>13</v>
      </c>
      <c r="M456" s="16">
        <v>9</v>
      </c>
      <c r="N456" s="16">
        <v>6</v>
      </c>
      <c r="O456" s="16">
        <v>8</v>
      </c>
      <c r="P456" s="16">
        <v>6</v>
      </c>
    </row>
    <row r="457" spans="1:17" x14ac:dyDescent="0.2">
      <c r="A457" s="16" t="s">
        <v>506</v>
      </c>
      <c r="B457" s="16" t="s">
        <v>547</v>
      </c>
      <c r="C457" s="16">
        <v>80</v>
      </c>
      <c r="G457" s="16">
        <v>2</v>
      </c>
      <c r="I457" s="16">
        <v>5</v>
      </c>
      <c r="J457" s="16">
        <v>5</v>
      </c>
      <c r="K457" s="16">
        <v>20</v>
      </c>
      <c r="L457" s="16">
        <v>14</v>
      </c>
      <c r="M457" s="16">
        <v>9</v>
      </c>
      <c r="N457" s="16">
        <v>12</v>
      </c>
      <c r="O457" s="16">
        <v>9</v>
      </c>
      <c r="P457" s="16">
        <v>4</v>
      </c>
    </row>
    <row r="458" spans="1:17" x14ac:dyDescent="0.2">
      <c r="A458" s="16" t="s">
        <v>1489</v>
      </c>
      <c r="B458" s="16" t="s">
        <v>1490</v>
      </c>
      <c r="C458" s="16">
        <v>16</v>
      </c>
      <c r="Q458" s="16">
        <v>16</v>
      </c>
    </row>
    <row r="459" spans="1:17" x14ac:dyDescent="0.2">
      <c r="A459" s="16" t="s">
        <v>560</v>
      </c>
      <c r="B459" s="16" t="s">
        <v>559</v>
      </c>
      <c r="C459" s="16">
        <v>253</v>
      </c>
      <c r="Q459" s="16">
        <v>253</v>
      </c>
    </row>
    <row r="460" spans="1:17" x14ac:dyDescent="0.2">
      <c r="A460" s="16" t="s">
        <v>1491</v>
      </c>
      <c r="B460" s="16" t="s">
        <v>1492</v>
      </c>
      <c r="C460" s="16">
        <v>1</v>
      </c>
      <c r="E460" s="16">
        <v>1</v>
      </c>
    </row>
    <row r="461" spans="1:17" x14ac:dyDescent="0.2">
      <c r="A461" s="16" t="s">
        <v>558</v>
      </c>
      <c r="B461" s="16" t="s">
        <v>557</v>
      </c>
      <c r="C461" s="16">
        <v>50</v>
      </c>
      <c r="D461" s="16">
        <v>5</v>
      </c>
      <c r="E461" s="16">
        <v>2</v>
      </c>
      <c r="F461" s="16">
        <v>2</v>
      </c>
      <c r="P461" s="16">
        <v>21</v>
      </c>
      <c r="Q461" s="16">
        <v>20</v>
      </c>
    </row>
    <row r="462" spans="1:17" x14ac:dyDescent="0.2">
      <c r="A462" s="16" t="s">
        <v>507</v>
      </c>
      <c r="B462" s="16" t="s">
        <v>1493</v>
      </c>
      <c r="C462" s="16">
        <v>217</v>
      </c>
      <c r="D462" s="16">
        <v>2</v>
      </c>
      <c r="E462" s="16">
        <v>7</v>
      </c>
      <c r="F462" s="16">
        <v>17</v>
      </c>
      <c r="G462" s="16">
        <v>16</v>
      </c>
      <c r="H462" s="16">
        <v>4</v>
      </c>
      <c r="I462" s="16">
        <v>6</v>
      </c>
      <c r="J462" s="16">
        <v>9</v>
      </c>
      <c r="K462" s="16">
        <v>14</v>
      </c>
      <c r="L462" s="16">
        <v>13</v>
      </c>
      <c r="M462" s="16">
        <v>25</v>
      </c>
      <c r="N462" s="16">
        <v>19</v>
      </c>
      <c r="O462" s="16">
        <v>21</v>
      </c>
      <c r="P462" s="16">
        <v>59</v>
      </c>
      <c r="Q462" s="16">
        <v>5</v>
      </c>
    </row>
    <row r="463" spans="1:17" x14ac:dyDescent="0.2">
      <c r="A463" s="136" t="s">
        <v>508</v>
      </c>
      <c r="B463" s="16" t="s">
        <v>1</v>
      </c>
      <c r="C463" s="16">
        <f>SUM(C2:C462)</f>
        <v>341612</v>
      </c>
      <c r="D463" s="16">
        <f t="shared" ref="D463:Q463" si="0">SUM(D2:D462)</f>
        <v>24762</v>
      </c>
      <c r="E463" s="16">
        <f t="shared" si="0"/>
        <v>25072</v>
      </c>
      <c r="F463" s="16">
        <f t="shared" si="0"/>
        <v>25167</v>
      </c>
      <c r="G463" s="16">
        <f t="shared" si="0"/>
        <v>27252</v>
      </c>
      <c r="H463" s="16">
        <f t="shared" si="0"/>
        <v>25060</v>
      </c>
      <c r="I463" s="16">
        <f t="shared" si="0"/>
        <v>25958</v>
      </c>
      <c r="J463" s="16">
        <f t="shared" si="0"/>
        <v>26741</v>
      </c>
      <c r="K463" s="16">
        <f t="shared" si="0"/>
        <v>26917</v>
      </c>
      <c r="L463" s="16">
        <f t="shared" si="0"/>
        <v>26694</v>
      </c>
      <c r="M463" s="16">
        <f t="shared" si="0"/>
        <v>27543</v>
      </c>
      <c r="N463" s="16">
        <f t="shared" si="0"/>
        <v>26979</v>
      </c>
      <c r="O463" s="16">
        <f t="shared" si="0"/>
        <v>25198</v>
      </c>
      <c r="P463" s="16">
        <f t="shared" si="0"/>
        <v>21265</v>
      </c>
      <c r="Q463" s="16">
        <f t="shared" si="0"/>
        <v>7004</v>
      </c>
    </row>
  </sheetData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rgb="FFFF0000"/>
  </sheetPr>
  <dimension ref="A1:GH1000"/>
  <sheetViews>
    <sheetView zoomScaleNormal="100" workbookViewId="0">
      <pane xSplit="2" ySplit="13" topLeftCell="C14" activePane="bottomRight" state="frozen"/>
      <selection activeCell="K461" sqref="K461"/>
      <selection pane="topRight" activeCell="K461" sqref="K461"/>
      <selection pane="bottomLeft" activeCell="K461" sqref="K461"/>
      <selection pane="bottomRight" activeCell="K461" sqref="K461"/>
    </sheetView>
  </sheetViews>
  <sheetFormatPr defaultRowHeight="12.75" x14ac:dyDescent="0.2"/>
  <cols>
    <col min="1" max="1" width="8.85546875" style="16"/>
    <col min="2" max="2" width="40" style="138" bestFit="1" customWidth="1"/>
    <col min="3" max="4" width="8.85546875" style="138"/>
    <col min="5" max="6" width="0" style="138" hidden="1" customWidth="1"/>
    <col min="7" max="7" width="8.85546875" style="138"/>
    <col min="8" max="8" width="0" style="138" hidden="1" customWidth="1"/>
    <col min="9" max="10" width="8.85546875" style="138"/>
    <col min="11" max="12" width="0" style="138" hidden="1" customWidth="1"/>
    <col min="13" max="13" width="8.85546875" style="138"/>
    <col min="14" max="14" width="0" style="138" hidden="1" customWidth="1"/>
    <col min="15" max="16" width="8.85546875" style="138"/>
    <col min="17" max="18" width="0" style="138" hidden="1" customWidth="1"/>
    <col min="19" max="19" width="8.85546875" style="138"/>
    <col min="20" max="20" width="0" style="138" hidden="1" customWidth="1"/>
    <col min="21" max="22" width="8.85546875" style="138"/>
    <col min="23" max="24" width="0" style="138" hidden="1" customWidth="1"/>
    <col min="25" max="25" width="8.85546875" style="138"/>
    <col min="26" max="26" width="0" style="138" hidden="1" customWidth="1"/>
    <col min="27" max="28" width="8.85546875" style="138"/>
    <col min="29" max="30" width="0" style="138" hidden="1" customWidth="1"/>
    <col min="31" max="31" width="8.85546875" style="138"/>
    <col min="32" max="32" width="0" style="138" hidden="1" customWidth="1"/>
    <col min="33" max="53" width="8.85546875" style="138"/>
    <col min="54" max="165" width="8.85546875" style="16"/>
    <col min="166" max="166" width="40" style="16" bestFit="1" customWidth="1"/>
    <col min="167" max="421" width="8.85546875" style="16"/>
    <col min="422" max="422" width="40" style="16" bestFit="1" customWidth="1"/>
    <col min="423" max="677" width="8.85546875" style="16"/>
    <col min="678" max="678" width="40" style="16" bestFit="1" customWidth="1"/>
    <col min="679" max="933" width="8.85546875" style="16"/>
    <col min="934" max="934" width="40" style="16" bestFit="1" customWidth="1"/>
    <col min="935" max="1189" width="8.85546875" style="16"/>
    <col min="1190" max="1190" width="40" style="16" bestFit="1" customWidth="1"/>
    <col min="1191" max="1445" width="8.85546875" style="16"/>
    <col min="1446" max="1446" width="40" style="16" bestFit="1" customWidth="1"/>
    <col min="1447" max="1701" width="8.85546875" style="16"/>
    <col min="1702" max="1702" width="40" style="16" bestFit="1" customWidth="1"/>
    <col min="1703" max="1957" width="8.85546875" style="16"/>
    <col min="1958" max="1958" width="40" style="16" bestFit="1" customWidth="1"/>
    <col min="1959" max="2213" width="8.85546875" style="16"/>
    <col min="2214" max="2214" width="40" style="16" bestFit="1" customWidth="1"/>
    <col min="2215" max="2469" width="8.85546875" style="16"/>
    <col min="2470" max="2470" width="40" style="16" bestFit="1" customWidth="1"/>
    <col min="2471" max="2725" width="8.85546875" style="16"/>
    <col min="2726" max="2726" width="40" style="16" bestFit="1" customWidth="1"/>
    <col min="2727" max="2981" width="8.85546875" style="16"/>
    <col min="2982" max="2982" width="40" style="16" bestFit="1" customWidth="1"/>
    <col min="2983" max="3237" width="8.85546875" style="16"/>
    <col min="3238" max="3238" width="40" style="16" bestFit="1" customWidth="1"/>
    <col min="3239" max="3493" width="8.85546875" style="16"/>
    <col min="3494" max="3494" width="40" style="16" bestFit="1" customWidth="1"/>
    <col min="3495" max="3749" width="8.85546875" style="16"/>
    <col min="3750" max="3750" width="40" style="16" bestFit="1" customWidth="1"/>
    <col min="3751" max="4005" width="8.85546875" style="16"/>
    <col min="4006" max="4006" width="40" style="16" bestFit="1" customWidth="1"/>
    <col min="4007" max="4261" width="8.85546875" style="16"/>
    <col min="4262" max="4262" width="40" style="16" bestFit="1" customWidth="1"/>
    <col min="4263" max="4517" width="8.85546875" style="16"/>
    <col min="4518" max="4518" width="40" style="16" bestFit="1" customWidth="1"/>
    <col min="4519" max="4773" width="8.85546875" style="16"/>
    <col min="4774" max="4774" width="40" style="16" bestFit="1" customWidth="1"/>
    <col min="4775" max="5029" width="8.85546875" style="16"/>
    <col min="5030" max="5030" width="40" style="16" bestFit="1" customWidth="1"/>
    <col min="5031" max="5285" width="8.85546875" style="16"/>
    <col min="5286" max="5286" width="40" style="16" bestFit="1" customWidth="1"/>
    <col min="5287" max="5541" width="8.85546875" style="16"/>
    <col min="5542" max="5542" width="40" style="16" bestFit="1" customWidth="1"/>
    <col min="5543" max="5797" width="8.85546875" style="16"/>
    <col min="5798" max="5798" width="40" style="16" bestFit="1" customWidth="1"/>
    <col min="5799" max="6053" width="8.85546875" style="16"/>
    <col min="6054" max="6054" width="40" style="16" bestFit="1" customWidth="1"/>
    <col min="6055" max="6309" width="8.85546875" style="16"/>
    <col min="6310" max="6310" width="40" style="16" bestFit="1" customWidth="1"/>
    <col min="6311" max="6565" width="8.85546875" style="16"/>
    <col min="6566" max="6566" width="40" style="16" bestFit="1" customWidth="1"/>
    <col min="6567" max="6821" width="8.85546875" style="16"/>
    <col min="6822" max="6822" width="40" style="16" bestFit="1" customWidth="1"/>
    <col min="6823" max="7077" width="8.85546875" style="16"/>
    <col min="7078" max="7078" width="40" style="16" bestFit="1" customWidth="1"/>
    <col min="7079" max="7333" width="8.85546875" style="16"/>
    <col min="7334" max="7334" width="40" style="16" bestFit="1" customWidth="1"/>
    <col min="7335" max="7589" width="8.85546875" style="16"/>
    <col min="7590" max="7590" width="40" style="16" bestFit="1" customWidth="1"/>
    <col min="7591" max="7845" width="8.85546875" style="16"/>
    <col min="7846" max="7846" width="40" style="16" bestFit="1" customWidth="1"/>
    <col min="7847" max="8101" width="8.85546875" style="16"/>
    <col min="8102" max="8102" width="40" style="16" bestFit="1" customWidth="1"/>
    <col min="8103" max="8357" width="8.85546875" style="16"/>
    <col min="8358" max="8358" width="40" style="16" bestFit="1" customWidth="1"/>
    <col min="8359" max="8613" width="8.85546875" style="16"/>
    <col min="8614" max="8614" width="40" style="16" bestFit="1" customWidth="1"/>
    <col min="8615" max="8869" width="8.85546875" style="16"/>
    <col min="8870" max="8870" width="40" style="16" bestFit="1" customWidth="1"/>
    <col min="8871" max="9125" width="8.85546875" style="16"/>
    <col min="9126" max="9126" width="40" style="16" bestFit="1" customWidth="1"/>
    <col min="9127" max="9381" width="8.85546875" style="16"/>
    <col min="9382" max="9382" width="40" style="16" bestFit="1" customWidth="1"/>
    <col min="9383" max="9637" width="8.85546875" style="16"/>
    <col min="9638" max="9638" width="40" style="16" bestFit="1" customWidth="1"/>
    <col min="9639" max="9893" width="8.85546875" style="16"/>
    <col min="9894" max="9894" width="40" style="16" bestFit="1" customWidth="1"/>
    <col min="9895" max="10149" width="8.85546875" style="16"/>
    <col min="10150" max="10150" width="40" style="16" bestFit="1" customWidth="1"/>
    <col min="10151" max="10405" width="8.85546875" style="16"/>
    <col min="10406" max="10406" width="40" style="16" bestFit="1" customWidth="1"/>
    <col min="10407" max="10661" width="8.85546875" style="16"/>
    <col min="10662" max="10662" width="40" style="16" bestFit="1" customWidth="1"/>
    <col min="10663" max="10917" width="8.85546875" style="16"/>
    <col min="10918" max="10918" width="40" style="16" bestFit="1" customWidth="1"/>
    <col min="10919" max="11173" width="8.85546875" style="16"/>
    <col min="11174" max="11174" width="40" style="16" bestFit="1" customWidth="1"/>
    <col min="11175" max="11429" width="8.85546875" style="16"/>
    <col min="11430" max="11430" width="40" style="16" bestFit="1" customWidth="1"/>
    <col min="11431" max="11685" width="8.85546875" style="16"/>
    <col min="11686" max="11686" width="40" style="16" bestFit="1" customWidth="1"/>
    <col min="11687" max="11941" width="8.85546875" style="16"/>
    <col min="11942" max="11942" width="40" style="16" bestFit="1" customWidth="1"/>
    <col min="11943" max="12197" width="8.85546875" style="16"/>
    <col min="12198" max="12198" width="40" style="16" bestFit="1" customWidth="1"/>
    <col min="12199" max="12453" width="8.85546875" style="16"/>
    <col min="12454" max="12454" width="40" style="16" bestFit="1" customWidth="1"/>
    <col min="12455" max="12709" width="8.85546875" style="16"/>
    <col min="12710" max="12710" width="40" style="16" bestFit="1" customWidth="1"/>
    <col min="12711" max="12965" width="8.85546875" style="16"/>
    <col min="12966" max="12966" width="40" style="16" bestFit="1" customWidth="1"/>
    <col min="12967" max="13221" width="8.85546875" style="16"/>
    <col min="13222" max="13222" width="40" style="16" bestFit="1" customWidth="1"/>
    <col min="13223" max="13477" width="8.85546875" style="16"/>
    <col min="13478" max="13478" width="40" style="16" bestFit="1" customWidth="1"/>
    <col min="13479" max="13733" width="8.85546875" style="16"/>
    <col min="13734" max="13734" width="40" style="16" bestFit="1" customWidth="1"/>
    <col min="13735" max="13989" width="8.85546875" style="16"/>
    <col min="13990" max="13990" width="40" style="16" bestFit="1" customWidth="1"/>
    <col min="13991" max="14245" width="8.85546875" style="16"/>
    <col min="14246" max="14246" width="40" style="16" bestFit="1" customWidth="1"/>
    <col min="14247" max="14501" width="8.85546875" style="16"/>
    <col min="14502" max="14502" width="40" style="16" bestFit="1" customWidth="1"/>
    <col min="14503" max="14757" width="8.85546875" style="16"/>
    <col min="14758" max="14758" width="40" style="16" bestFit="1" customWidth="1"/>
    <col min="14759" max="15013" width="8.85546875" style="16"/>
    <col min="15014" max="15014" width="40" style="16" bestFit="1" customWidth="1"/>
    <col min="15015" max="15269" width="8.85546875" style="16"/>
    <col min="15270" max="15270" width="40" style="16" bestFit="1" customWidth="1"/>
    <col min="15271" max="15525" width="8.85546875" style="16"/>
    <col min="15526" max="15526" width="40" style="16" bestFit="1" customWidth="1"/>
    <col min="15527" max="15781" width="8.85546875" style="16"/>
    <col min="15782" max="15782" width="40" style="16" bestFit="1" customWidth="1"/>
    <col min="15783" max="16037" width="8.85546875" style="16"/>
    <col min="16038" max="16038" width="40" style="16" bestFit="1" customWidth="1"/>
    <col min="16039" max="16384" width="8.85546875" style="16"/>
  </cols>
  <sheetData>
    <row r="1" spans="1:190" ht="18" x14ac:dyDescent="0.2">
      <c r="B1" s="137" t="s">
        <v>1494</v>
      </c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  <c r="FA1" s="138"/>
      <c r="FB1" s="138"/>
      <c r="FC1" s="138"/>
      <c r="FD1" s="138"/>
      <c r="FE1" s="138"/>
      <c r="FF1" s="138"/>
      <c r="FG1" s="138"/>
      <c r="FH1" s="138"/>
      <c r="FI1" s="138"/>
      <c r="FJ1" s="138"/>
      <c r="FK1" s="138"/>
      <c r="FL1" s="138"/>
      <c r="FM1" s="138"/>
      <c r="FN1" s="138"/>
      <c r="FO1" s="138"/>
      <c r="FP1" s="138"/>
      <c r="FQ1" s="138"/>
      <c r="FR1" s="138"/>
      <c r="FS1" s="138"/>
      <c r="FT1" s="138"/>
      <c r="FU1" s="138"/>
      <c r="FV1" s="138"/>
      <c r="FW1" s="138"/>
      <c r="FX1" s="138"/>
      <c r="FY1" s="138"/>
      <c r="FZ1" s="138"/>
      <c r="GA1" s="138"/>
      <c r="GB1" s="138"/>
      <c r="GC1" s="138"/>
      <c r="GD1" s="138"/>
      <c r="GE1" s="138"/>
      <c r="GF1" s="138"/>
      <c r="GG1" s="138"/>
      <c r="GH1" s="138"/>
    </row>
    <row r="2" spans="1:190" x14ac:dyDescent="0.2">
      <c r="BB2" s="138"/>
      <c r="BC2" s="138"/>
      <c r="BD2" s="138"/>
      <c r="BE2" s="138"/>
      <c r="BF2" s="138"/>
      <c r="BG2" s="138"/>
      <c r="BH2" s="138"/>
      <c r="BI2" s="138"/>
      <c r="BJ2" s="138"/>
      <c r="BK2" s="138"/>
      <c r="BL2" s="138"/>
      <c r="BM2" s="138"/>
      <c r="BN2" s="138"/>
      <c r="BO2" s="138"/>
      <c r="BP2" s="138"/>
      <c r="BQ2" s="138"/>
      <c r="BR2" s="138"/>
      <c r="BS2" s="138"/>
      <c r="BT2" s="138"/>
      <c r="BU2" s="138"/>
      <c r="BV2" s="138"/>
      <c r="BW2" s="138"/>
      <c r="BX2" s="138"/>
      <c r="BY2" s="138"/>
      <c r="BZ2" s="138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  <c r="FA2" s="138"/>
      <c r="FB2" s="138"/>
      <c r="FC2" s="138"/>
      <c r="FD2" s="138"/>
      <c r="FE2" s="138"/>
      <c r="FF2" s="138"/>
      <c r="FG2" s="138"/>
      <c r="FH2" s="138"/>
      <c r="FI2" s="138"/>
      <c r="FJ2" s="138"/>
      <c r="FK2" s="138"/>
      <c r="FL2" s="138"/>
      <c r="FM2" s="138"/>
      <c r="FN2" s="138"/>
      <c r="FO2" s="138"/>
      <c r="FP2" s="138"/>
      <c r="FQ2" s="138"/>
      <c r="FR2" s="138"/>
      <c r="FS2" s="138"/>
      <c r="FT2" s="138"/>
      <c r="FU2" s="138"/>
      <c r="FV2" s="138"/>
      <c r="FW2" s="138"/>
      <c r="FX2" s="138"/>
      <c r="FY2" s="138"/>
      <c r="FZ2" s="138"/>
      <c r="GA2" s="138"/>
      <c r="GB2" s="138"/>
      <c r="GC2" s="138"/>
      <c r="GD2" s="138"/>
      <c r="GE2" s="138"/>
      <c r="GF2" s="138"/>
      <c r="GG2" s="138"/>
      <c r="GH2" s="138"/>
    </row>
    <row r="3" spans="1:190" x14ac:dyDescent="0.2">
      <c r="B3" s="139" t="s">
        <v>1495</v>
      </c>
      <c r="C3" s="140" t="s">
        <v>1496</v>
      </c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  <c r="FA3" s="138"/>
      <c r="FB3" s="138"/>
      <c r="FC3" s="138"/>
      <c r="FD3" s="138"/>
      <c r="FE3" s="138"/>
      <c r="FF3" s="138"/>
      <c r="FG3" s="138"/>
      <c r="FH3" s="138"/>
      <c r="FI3" s="138"/>
      <c r="FJ3" s="138"/>
      <c r="FK3" s="138"/>
      <c r="FL3" s="138"/>
      <c r="FM3" s="138"/>
      <c r="FN3" s="138"/>
      <c r="FO3" s="138"/>
      <c r="FP3" s="138"/>
      <c r="FQ3" s="138"/>
      <c r="FR3" s="138"/>
      <c r="FS3" s="138"/>
      <c r="FT3" s="138"/>
      <c r="FU3" s="138"/>
      <c r="FV3" s="138"/>
      <c r="FW3" s="138"/>
      <c r="FX3" s="138"/>
      <c r="FY3" s="138"/>
      <c r="FZ3" s="138"/>
      <c r="GA3" s="138"/>
      <c r="GB3" s="138"/>
      <c r="GC3" s="138"/>
      <c r="GD3" s="138"/>
      <c r="GE3" s="138"/>
      <c r="GF3" s="138"/>
      <c r="GG3" s="138"/>
      <c r="GH3" s="138"/>
    </row>
    <row r="4" spans="1:190" x14ac:dyDescent="0.2">
      <c r="B4" s="139" t="s">
        <v>1497</v>
      </c>
      <c r="C4" s="140" t="s">
        <v>1498</v>
      </c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/>
      <c r="CP4" s="138"/>
      <c r="CQ4" s="138"/>
      <c r="CR4" s="138"/>
      <c r="CS4" s="138"/>
      <c r="CT4" s="138"/>
      <c r="CU4" s="138"/>
      <c r="CV4" s="138"/>
      <c r="CW4" s="138"/>
      <c r="CX4" s="138"/>
      <c r="CY4" s="138"/>
      <c r="CZ4" s="138"/>
      <c r="DA4" s="138"/>
      <c r="DB4" s="138"/>
      <c r="DC4" s="138"/>
      <c r="DD4" s="138"/>
      <c r="DE4" s="138"/>
      <c r="DF4" s="138"/>
      <c r="DG4" s="138"/>
      <c r="DH4" s="138"/>
      <c r="DI4" s="138"/>
      <c r="DJ4" s="138"/>
      <c r="DK4" s="138"/>
      <c r="DL4" s="138"/>
      <c r="DM4" s="138"/>
      <c r="DN4" s="138"/>
      <c r="DO4" s="138"/>
      <c r="DP4" s="138"/>
      <c r="DQ4" s="138"/>
      <c r="DR4" s="138"/>
      <c r="DS4" s="138"/>
      <c r="DT4" s="138"/>
      <c r="DU4" s="138"/>
      <c r="DV4" s="138"/>
      <c r="DW4" s="138"/>
      <c r="DX4" s="138"/>
      <c r="DY4" s="138"/>
      <c r="DZ4" s="138"/>
      <c r="EA4" s="138"/>
      <c r="EB4" s="138"/>
      <c r="EC4" s="138"/>
      <c r="ED4" s="138"/>
      <c r="EE4" s="138"/>
      <c r="EF4" s="138"/>
      <c r="EG4" s="138"/>
      <c r="EH4" s="138"/>
      <c r="EI4" s="138"/>
      <c r="EJ4" s="138"/>
      <c r="EK4" s="138"/>
      <c r="EL4" s="138"/>
      <c r="EM4" s="138"/>
      <c r="EN4" s="138"/>
      <c r="EO4" s="138"/>
      <c r="EP4" s="138"/>
      <c r="EQ4" s="138"/>
      <c r="ER4" s="138"/>
      <c r="ES4" s="138"/>
      <c r="ET4" s="138"/>
      <c r="EU4" s="138"/>
      <c r="EV4" s="138"/>
      <c r="EW4" s="138"/>
      <c r="EX4" s="138"/>
      <c r="EY4" s="138"/>
      <c r="EZ4" s="138"/>
      <c r="FA4" s="138"/>
      <c r="FB4" s="138"/>
      <c r="FC4" s="138"/>
      <c r="FD4" s="138"/>
      <c r="FE4" s="138"/>
      <c r="FF4" s="138"/>
      <c r="FG4" s="138"/>
      <c r="FH4" s="138"/>
      <c r="FI4" s="138"/>
      <c r="FJ4" s="138"/>
      <c r="FK4" s="138"/>
      <c r="FL4" s="138"/>
      <c r="FM4" s="138"/>
      <c r="FN4" s="138"/>
      <c r="FO4" s="138"/>
      <c r="FP4" s="138"/>
      <c r="FQ4" s="138"/>
      <c r="FR4" s="138"/>
      <c r="FS4" s="138"/>
      <c r="FT4" s="138"/>
      <c r="FU4" s="138"/>
      <c r="FV4" s="138"/>
      <c r="FW4" s="138"/>
      <c r="FX4" s="138"/>
      <c r="FY4" s="138"/>
      <c r="FZ4" s="138"/>
      <c r="GA4" s="138"/>
      <c r="GB4" s="138"/>
      <c r="GC4" s="138"/>
      <c r="GD4" s="138"/>
      <c r="GE4" s="138"/>
      <c r="GF4" s="138"/>
      <c r="GG4" s="138"/>
      <c r="GH4" s="138"/>
    </row>
    <row r="5" spans="1:190" x14ac:dyDescent="0.2">
      <c r="B5" s="139" t="s">
        <v>1499</v>
      </c>
      <c r="C5" s="140" t="s">
        <v>71</v>
      </c>
      <c r="BB5" s="138"/>
      <c r="BC5" s="138"/>
      <c r="BD5" s="138"/>
      <c r="BE5" s="138"/>
      <c r="BF5" s="138"/>
      <c r="BG5" s="138"/>
      <c r="BH5" s="138"/>
      <c r="BI5" s="138"/>
      <c r="BJ5" s="138"/>
      <c r="BK5" s="138"/>
      <c r="BL5" s="138"/>
      <c r="BM5" s="138"/>
      <c r="BN5" s="138"/>
      <c r="BO5" s="138"/>
      <c r="BP5" s="138"/>
      <c r="BQ5" s="138"/>
      <c r="BR5" s="138"/>
      <c r="BS5" s="138"/>
      <c r="BT5" s="138"/>
      <c r="BU5" s="138"/>
      <c r="BV5" s="138"/>
      <c r="BW5" s="138"/>
      <c r="BX5" s="138"/>
      <c r="BY5" s="138"/>
      <c r="BZ5" s="138"/>
      <c r="CA5" s="138"/>
      <c r="CB5" s="138"/>
      <c r="CC5" s="138"/>
      <c r="CD5" s="138"/>
      <c r="CE5" s="138"/>
      <c r="CF5" s="138"/>
      <c r="CG5" s="138"/>
      <c r="CH5" s="138"/>
      <c r="CI5" s="138"/>
      <c r="CJ5" s="138"/>
      <c r="CK5" s="138"/>
      <c r="CL5" s="138"/>
      <c r="CM5" s="138"/>
      <c r="CN5" s="138"/>
      <c r="CO5" s="138"/>
      <c r="CP5" s="138"/>
      <c r="CQ5" s="138"/>
      <c r="CR5" s="138"/>
      <c r="CS5" s="138"/>
      <c r="CT5" s="138"/>
      <c r="CU5" s="138"/>
      <c r="CV5" s="138"/>
      <c r="CW5" s="138"/>
      <c r="CX5" s="138"/>
      <c r="CY5" s="138"/>
      <c r="CZ5" s="138"/>
      <c r="DA5" s="138"/>
      <c r="DB5" s="138"/>
      <c r="DC5" s="138"/>
      <c r="DD5" s="138"/>
      <c r="DE5" s="138"/>
      <c r="DF5" s="138"/>
      <c r="DG5" s="138"/>
      <c r="DH5" s="138"/>
      <c r="DI5" s="138"/>
      <c r="DJ5" s="138"/>
      <c r="DK5" s="138"/>
      <c r="DL5" s="138"/>
      <c r="DM5" s="138"/>
      <c r="DN5" s="138"/>
      <c r="DO5" s="138"/>
      <c r="DP5" s="138"/>
      <c r="DQ5" s="138"/>
      <c r="DR5" s="138"/>
      <c r="DS5" s="138"/>
      <c r="DT5" s="138"/>
      <c r="DU5" s="138"/>
      <c r="DV5" s="138"/>
      <c r="DW5" s="138"/>
      <c r="DX5" s="138"/>
      <c r="DY5" s="138"/>
      <c r="DZ5" s="138"/>
      <c r="EA5" s="138"/>
      <c r="EB5" s="138"/>
      <c r="EC5" s="138"/>
      <c r="ED5" s="138"/>
      <c r="EE5" s="138"/>
      <c r="EF5" s="138"/>
      <c r="EG5" s="138"/>
      <c r="EH5" s="138"/>
      <c r="EI5" s="138"/>
      <c r="EJ5" s="138"/>
      <c r="EK5" s="138"/>
      <c r="EL5" s="138"/>
      <c r="EM5" s="138"/>
      <c r="EN5" s="138"/>
      <c r="EO5" s="138"/>
      <c r="EP5" s="138"/>
      <c r="EQ5" s="138"/>
      <c r="ER5" s="138"/>
      <c r="ES5" s="138"/>
      <c r="ET5" s="138"/>
      <c r="EU5" s="138"/>
      <c r="EV5" s="138"/>
      <c r="EW5" s="138"/>
      <c r="EX5" s="138"/>
      <c r="EY5" s="138"/>
      <c r="EZ5" s="138"/>
      <c r="FA5" s="138"/>
      <c r="FB5" s="138"/>
      <c r="FC5" s="138"/>
      <c r="FD5" s="138"/>
      <c r="FE5" s="138"/>
      <c r="FF5" s="138"/>
      <c r="FG5" s="138"/>
      <c r="FH5" s="138"/>
      <c r="FI5" s="138"/>
      <c r="FJ5" s="138"/>
      <c r="FK5" s="138"/>
      <c r="FL5" s="138"/>
      <c r="FM5" s="138"/>
      <c r="FN5" s="138"/>
      <c r="FO5" s="138"/>
      <c r="FP5" s="138"/>
      <c r="FQ5" s="138"/>
      <c r="FR5" s="138"/>
      <c r="FS5" s="138"/>
      <c r="FT5" s="138"/>
      <c r="FU5" s="138"/>
      <c r="FV5" s="138"/>
      <c r="FW5" s="138"/>
      <c r="FX5" s="138"/>
      <c r="FY5" s="138"/>
      <c r="FZ5" s="138"/>
      <c r="GA5" s="138"/>
      <c r="GB5" s="138"/>
      <c r="GC5" s="138"/>
      <c r="GD5" s="138"/>
      <c r="GE5" s="138"/>
      <c r="GF5" s="138"/>
      <c r="GG5" s="138"/>
      <c r="GH5" s="138"/>
    </row>
    <row r="6" spans="1:190" x14ac:dyDescent="0.2">
      <c r="B6" s="139" t="s">
        <v>1500</v>
      </c>
      <c r="C6" s="140" t="s">
        <v>1501</v>
      </c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  <c r="DI6" s="138"/>
      <c r="DJ6" s="138"/>
      <c r="DK6" s="138"/>
      <c r="DL6" s="138"/>
      <c r="DM6" s="138"/>
      <c r="DN6" s="138"/>
      <c r="DO6" s="138"/>
      <c r="DP6" s="138"/>
      <c r="DQ6" s="138"/>
      <c r="DR6" s="138"/>
      <c r="DS6" s="138"/>
      <c r="DT6" s="138"/>
      <c r="DU6" s="138"/>
      <c r="DV6" s="138"/>
      <c r="DW6" s="138"/>
      <c r="DX6" s="138"/>
      <c r="DY6" s="138"/>
      <c r="DZ6" s="138"/>
      <c r="EA6" s="138"/>
      <c r="EB6" s="138"/>
      <c r="EC6" s="138"/>
      <c r="ED6" s="138"/>
      <c r="EE6" s="138"/>
      <c r="EF6" s="138"/>
      <c r="EG6" s="138"/>
      <c r="EH6" s="138"/>
      <c r="EI6" s="138"/>
      <c r="EJ6" s="138"/>
      <c r="EK6" s="138"/>
      <c r="EL6" s="138"/>
      <c r="EM6" s="138"/>
      <c r="EN6" s="138"/>
      <c r="EO6" s="138"/>
      <c r="EP6" s="138"/>
      <c r="EQ6" s="138"/>
      <c r="ER6" s="138"/>
      <c r="ES6" s="138"/>
      <c r="ET6" s="138"/>
      <c r="EU6" s="138"/>
      <c r="EV6" s="138"/>
      <c r="EW6" s="138"/>
      <c r="EX6" s="138"/>
      <c r="EY6" s="138"/>
      <c r="EZ6" s="138"/>
      <c r="FA6" s="138"/>
      <c r="FB6" s="138"/>
      <c r="FC6" s="138"/>
      <c r="FD6" s="138"/>
      <c r="FE6" s="138"/>
      <c r="FF6" s="138"/>
      <c r="FG6" s="138"/>
      <c r="FH6" s="138"/>
      <c r="FI6" s="138"/>
      <c r="FJ6" s="138"/>
      <c r="FK6" s="138"/>
      <c r="FL6" s="138"/>
      <c r="FM6" s="138"/>
      <c r="FN6" s="138"/>
      <c r="FO6" s="138"/>
      <c r="FP6" s="138"/>
      <c r="FQ6" s="138"/>
      <c r="FR6" s="138"/>
      <c r="FS6" s="138"/>
      <c r="FT6" s="138"/>
      <c r="FU6" s="138"/>
      <c r="FV6" s="138"/>
      <c r="FW6" s="138"/>
      <c r="FX6" s="138"/>
      <c r="FY6" s="138"/>
      <c r="FZ6" s="138"/>
      <c r="GA6" s="138"/>
      <c r="GB6" s="138"/>
      <c r="GC6" s="138"/>
      <c r="GD6" s="138"/>
      <c r="GE6" s="138"/>
      <c r="GF6" s="138"/>
      <c r="GG6" s="138"/>
      <c r="GH6" s="138"/>
    </row>
    <row r="7" spans="1:190" x14ac:dyDescent="0.2">
      <c r="B7" s="139" t="s">
        <v>1502</v>
      </c>
      <c r="C7" s="140" t="s">
        <v>1503</v>
      </c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  <c r="DV7" s="138"/>
      <c r="DW7" s="138"/>
      <c r="DX7" s="138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  <c r="EN7" s="138"/>
      <c r="EO7" s="138"/>
      <c r="EP7" s="138"/>
      <c r="EQ7" s="138"/>
      <c r="ER7" s="138"/>
      <c r="ES7" s="138"/>
      <c r="ET7" s="138"/>
      <c r="EU7" s="138"/>
      <c r="EV7" s="138"/>
      <c r="EW7" s="138"/>
      <c r="EX7" s="138"/>
      <c r="EY7" s="138"/>
      <c r="EZ7" s="138"/>
      <c r="FA7" s="138"/>
      <c r="FB7" s="138"/>
      <c r="FC7" s="138"/>
      <c r="FD7" s="138"/>
      <c r="FE7" s="138"/>
      <c r="FF7" s="138"/>
      <c r="FG7" s="138"/>
      <c r="FH7" s="138"/>
      <c r="FI7" s="138"/>
      <c r="FJ7" s="138"/>
      <c r="FK7" s="138"/>
      <c r="FL7" s="138"/>
      <c r="FM7" s="138"/>
      <c r="FN7" s="138"/>
      <c r="FO7" s="138"/>
      <c r="FP7" s="138"/>
      <c r="FQ7" s="138"/>
      <c r="FR7" s="138"/>
      <c r="FS7" s="138"/>
      <c r="FT7" s="138"/>
      <c r="FU7" s="138"/>
      <c r="FV7" s="138"/>
      <c r="FW7" s="138"/>
      <c r="FX7" s="138"/>
      <c r="FY7" s="138"/>
      <c r="FZ7" s="138"/>
      <c r="GA7" s="138"/>
      <c r="GB7" s="138"/>
      <c r="GC7" s="138"/>
      <c r="GD7" s="138"/>
      <c r="GE7" s="138"/>
      <c r="GF7" s="138"/>
      <c r="GG7" s="138"/>
      <c r="GH7" s="138"/>
    </row>
    <row r="8" spans="1:190" x14ac:dyDescent="0.2">
      <c r="B8" s="139" t="s">
        <v>1504</v>
      </c>
      <c r="C8" s="140" t="s">
        <v>1505</v>
      </c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  <c r="BT8" s="138"/>
      <c r="BU8" s="138"/>
      <c r="BV8" s="138"/>
      <c r="BW8" s="138"/>
      <c r="BX8" s="138"/>
      <c r="BY8" s="138"/>
      <c r="BZ8" s="138"/>
      <c r="CA8" s="138"/>
      <c r="CB8" s="138"/>
      <c r="CC8" s="138"/>
      <c r="CD8" s="138"/>
      <c r="CE8" s="138"/>
      <c r="CF8" s="138"/>
      <c r="CG8" s="138"/>
      <c r="CH8" s="138"/>
      <c r="CI8" s="138"/>
      <c r="CJ8" s="138"/>
      <c r="CK8" s="138"/>
      <c r="CL8" s="138"/>
      <c r="CM8" s="138"/>
      <c r="CN8" s="138"/>
      <c r="CO8" s="138"/>
      <c r="CP8" s="138"/>
      <c r="CQ8" s="138"/>
      <c r="CR8" s="138"/>
      <c r="CS8" s="138"/>
      <c r="CT8" s="138"/>
      <c r="CU8" s="138"/>
      <c r="CV8" s="138"/>
      <c r="CW8" s="138"/>
      <c r="CX8" s="138"/>
      <c r="CY8" s="138"/>
      <c r="CZ8" s="138"/>
      <c r="DA8" s="138"/>
      <c r="DB8" s="138"/>
      <c r="DC8" s="138"/>
      <c r="DD8" s="138"/>
      <c r="DE8" s="138"/>
      <c r="DF8" s="138"/>
      <c r="DG8" s="138"/>
      <c r="DH8" s="138"/>
      <c r="DI8" s="138"/>
      <c r="DJ8" s="138"/>
      <c r="DK8" s="138"/>
      <c r="DL8" s="138"/>
      <c r="DM8" s="138"/>
      <c r="DN8" s="138"/>
      <c r="DO8" s="138"/>
      <c r="DP8" s="138"/>
      <c r="DQ8" s="138"/>
      <c r="DR8" s="138"/>
      <c r="DS8" s="138"/>
      <c r="DT8" s="138"/>
      <c r="DU8" s="138"/>
      <c r="DV8" s="138"/>
      <c r="DW8" s="138"/>
      <c r="DX8" s="138"/>
      <c r="DY8" s="138"/>
      <c r="DZ8" s="138"/>
      <c r="EA8" s="138"/>
      <c r="EB8" s="138"/>
      <c r="EC8" s="138"/>
      <c r="ED8" s="138"/>
      <c r="EE8" s="138"/>
      <c r="EF8" s="138"/>
      <c r="EG8" s="138"/>
      <c r="EH8" s="138"/>
      <c r="EI8" s="138"/>
      <c r="EJ8" s="138"/>
      <c r="EK8" s="138"/>
      <c r="EL8" s="138"/>
      <c r="EM8" s="138"/>
      <c r="EN8" s="138"/>
      <c r="EO8" s="138"/>
      <c r="EP8" s="138"/>
      <c r="EQ8" s="138"/>
      <c r="ER8" s="138"/>
      <c r="ES8" s="138"/>
      <c r="ET8" s="138"/>
      <c r="EU8" s="138"/>
      <c r="EV8" s="138"/>
      <c r="EW8" s="138"/>
      <c r="EX8" s="138"/>
      <c r="EY8" s="138"/>
      <c r="EZ8" s="138"/>
      <c r="FA8" s="138"/>
      <c r="FB8" s="138"/>
      <c r="FC8" s="138"/>
      <c r="FD8" s="138"/>
      <c r="FE8" s="138"/>
      <c r="FF8" s="138"/>
      <c r="FG8" s="138"/>
      <c r="FH8" s="138"/>
      <c r="FI8" s="138"/>
      <c r="FJ8" s="138"/>
      <c r="FK8" s="138"/>
      <c r="FL8" s="138"/>
      <c r="FM8" s="138"/>
      <c r="FN8" s="138"/>
      <c r="FO8" s="138"/>
      <c r="FP8" s="138"/>
      <c r="FQ8" s="138"/>
      <c r="FR8" s="138"/>
      <c r="FS8" s="138"/>
      <c r="FT8" s="138"/>
      <c r="FU8" s="138"/>
      <c r="FV8" s="138"/>
      <c r="FW8" s="138"/>
      <c r="FX8" s="138"/>
      <c r="FY8" s="138"/>
      <c r="FZ8" s="138"/>
      <c r="GA8" s="138"/>
      <c r="GB8" s="138"/>
      <c r="GC8" s="138"/>
      <c r="GD8" s="138"/>
      <c r="GE8" s="138"/>
      <c r="GF8" s="138"/>
      <c r="GG8" s="138"/>
      <c r="GH8" s="138"/>
    </row>
    <row r="9" spans="1:190" x14ac:dyDescent="0.2"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</row>
    <row r="10" spans="1:190" s="141" customFormat="1" ht="39" customHeight="1" x14ac:dyDescent="0.2">
      <c r="B10" s="425" t="s">
        <v>1506</v>
      </c>
      <c r="C10" s="427" t="s">
        <v>1501</v>
      </c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428"/>
      <c r="AA10" s="428"/>
      <c r="AB10" s="428"/>
      <c r="AC10" s="428"/>
      <c r="AD10" s="428"/>
      <c r="AE10" s="428"/>
      <c r="AF10" s="428"/>
      <c r="AG10" s="429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2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/>
      <c r="DM10" s="142"/>
      <c r="DN10" s="142"/>
      <c r="DO10" s="142"/>
      <c r="DP10" s="142"/>
      <c r="DQ10" s="142"/>
      <c r="DR10" s="142"/>
      <c r="DS10" s="142"/>
      <c r="DT10" s="142"/>
      <c r="DU10" s="142"/>
      <c r="DV10" s="142"/>
      <c r="DW10" s="142"/>
      <c r="DX10" s="142"/>
      <c r="DY10" s="142"/>
      <c r="DZ10" s="142"/>
      <c r="EA10" s="142"/>
      <c r="EB10" s="142"/>
      <c r="EC10" s="142"/>
      <c r="ED10" s="142"/>
      <c r="EE10" s="142"/>
      <c r="EF10" s="142"/>
      <c r="EG10" s="142"/>
      <c r="EH10" s="142"/>
      <c r="EI10" s="142"/>
      <c r="EJ10" s="142"/>
      <c r="EK10" s="142"/>
      <c r="EL10" s="142"/>
      <c r="EM10" s="142"/>
      <c r="EN10" s="142"/>
      <c r="EO10" s="142"/>
      <c r="EP10" s="142"/>
      <c r="EQ10" s="142"/>
      <c r="ER10" s="142"/>
      <c r="ES10" s="142"/>
      <c r="ET10" s="142"/>
      <c r="EU10" s="142"/>
      <c r="EV10" s="142"/>
      <c r="EW10" s="142"/>
      <c r="EX10" s="142"/>
      <c r="EY10" s="142"/>
      <c r="EZ10" s="142"/>
      <c r="FA10" s="142"/>
      <c r="FB10" s="142"/>
      <c r="FC10" s="142"/>
      <c r="FD10" s="142"/>
      <c r="FE10" s="142"/>
      <c r="FF10" s="142"/>
      <c r="FG10" s="142"/>
      <c r="FH10" s="142"/>
      <c r="FI10" s="142"/>
      <c r="FJ10" s="142"/>
      <c r="FK10" s="142"/>
      <c r="FL10" s="142"/>
      <c r="FM10" s="142"/>
      <c r="FN10" s="142"/>
      <c r="FO10" s="142"/>
      <c r="FP10" s="142"/>
      <c r="FQ10" s="142"/>
      <c r="FR10" s="142"/>
      <c r="FS10" s="142"/>
      <c r="FT10" s="142"/>
      <c r="FU10" s="142"/>
      <c r="FV10" s="142"/>
      <c r="FW10" s="142"/>
      <c r="FX10" s="142"/>
      <c r="FY10" s="142"/>
      <c r="FZ10" s="142"/>
      <c r="GA10" s="142"/>
      <c r="GB10" s="142"/>
      <c r="GC10" s="142"/>
      <c r="GD10" s="142"/>
      <c r="GE10" s="142"/>
      <c r="GF10" s="142"/>
      <c r="GG10" s="142"/>
      <c r="GH10" s="142"/>
    </row>
    <row r="11" spans="1:190" s="141" customFormat="1" ht="39" customHeight="1" x14ac:dyDescent="0.2">
      <c r="B11" s="426"/>
      <c r="C11" s="430" t="s">
        <v>1507</v>
      </c>
      <c r="D11" s="432" t="s">
        <v>1508</v>
      </c>
      <c r="E11" s="433"/>
      <c r="F11" s="433"/>
      <c r="G11" s="433"/>
      <c r="H11" s="433"/>
      <c r="I11" s="434"/>
      <c r="J11" s="432" t="s">
        <v>1509</v>
      </c>
      <c r="K11" s="433"/>
      <c r="L11" s="433"/>
      <c r="M11" s="433"/>
      <c r="N11" s="433"/>
      <c r="O11" s="434"/>
      <c r="P11" s="432" t="s">
        <v>1510</v>
      </c>
      <c r="Q11" s="433"/>
      <c r="R11" s="433"/>
      <c r="S11" s="433"/>
      <c r="T11" s="433"/>
      <c r="U11" s="434"/>
      <c r="V11" s="432" t="s">
        <v>1511</v>
      </c>
      <c r="W11" s="433"/>
      <c r="X11" s="433"/>
      <c r="Y11" s="433"/>
      <c r="Z11" s="433"/>
      <c r="AA11" s="434"/>
      <c r="AB11" s="432" t="s">
        <v>1512</v>
      </c>
      <c r="AC11" s="433"/>
      <c r="AD11" s="433"/>
      <c r="AE11" s="433"/>
      <c r="AF11" s="433"/>
      <c r="AG11" s="434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BV11" s="142"/>
      <c r="BW11" s="142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142"/>
      <c r="CI11" s="142"/>
      <c r="CJ11" s="142"/>
      <c r="CK11" s="142"/>
      <c r="CL11" s="142"/>
      <c r="CM11" s="142"/>
      <c r="CN11" s="142"/>
      <c r="CO11" s="142"/>
      <c r="CP11" s="142"/>
      <c r="CQ11" s="142"/>
      <c r="CR11" s="142"/>
      <c r="CS11" s="142"/>
      <c r="CT11" s="142"/>
      <c r="CU11" s="142"/>
      <c r="CV11" s="142"/>
      <c r="CW11" s="142"/>
      <c r="CX11" s="142"/>
      <c r="CY11" s="142"/>
      <c r="CZ11" s="142"/>
      <c r="DA11" s="142"/>
      <c r="DB11" s="142"/>
      <c r="DC11" s="142"/>
      <c r="DD11" s="142"/>
      <c r="DE11" s="142"/>
      <c r="DF11" s="142"/>
      <c r="DG11" s="142"/>
      <c r="DH11" s="142"/>
      <c r="DI11" s="142"/>
      <c r="DJ11" s="142"/>
      <c r="DK11" s="142"/>
      <c r="DL11" s="142"/>
      <c r="DM11" s="142"/>
      <c r="DN11" s="142"/>
      <c r="DO11" s="142"/>
      <c r="DP11" s="142"/>
      <c r="DQ11" s="142"/>
      <c r="DR11" s="142"/>
      <c r="DS11" s="142"/>
      <c r="DT11" s="142"/>
      <c r="DU11" s="142"/>
      <c r="DV11" s="142"/>
      <c r="DW11" s="142"/>
      <c r="DX11" s="142"/>
      <c r="DY11" s="142"/>
      <c r="DZ11" s="142"/>
      <c r="EA11" s="142"/>
      <c r="EB11" s="142"/>
      <c r="EC11" s="142"/>
      <c r="ED11" s="142"/>
      <c r="EE11" s="142"/>
      <c r="EF11" s="142"/>
      <c r="EG11" s="142"/>
      <c r="EH11" s="142"/>
      <c r="EI11" s="142"/>
      <c r="EJ11" s="142"/>
      <c r="EK11" s="142"/>
      <c r="EL11" s="142"/>
      <c r="EM11" s="142"/>
      <c r="EN11" s="142"/>
      <c r="EO11" s="142"/>
      <c r="EP11" s="142"/>
      <c r="EQ11" s="142"/>
      <c r="ER11" s="142"/>
      <c r="ES11" s="142"/>
      <c r="ET11" s="142"/>
      <c r="EU11" s="142"/>
      <c r="EV11" s="142"/>
      <c r="EW11" s="142"/>
      <c r="EX11" s="142"/>
      <c r="EY11" s="142"/>
      <c r="EZ11" s="142"/>
      <c r="FA11" s="142"/>
      <c r="FB11" s="142"/>
      <c r="FC11" s="142"/>
      <c r="FD11" s="142"/>
      <c r="FE11" s="142"/>
      <c r="FF11" s="142"/>
      <c r="FG11" s="142"/>
      <c r="FH11" s="142"/>
      <c r="FI11" s="142"/>
      <c r="FJ11" s="142"/>
      <c r="FK11" s="142"/>
      <c r="FL11" s="142"/>
      <c r="FM11" s="142"/>
      <c r="FN11" s="142"/>
      <c r="FO11" s="142"/>
      <c r="FP11" s="142"/>
      <c r="FQ11" s="142"/>
      <c r="FR11" s="142"/>
      <c r="FS11" s="142"/>
      <c r="FT11" s="142"/>
      <c r="FU11" s="142"/>
      <c r="FV11" s="142"/>
      <c r="FW11" s="142"/>
      <c r="FX11" s="142"/>
      <c r="FY11" s="142"/>
      <c r="FZ11" s="142"/>
      <c r="GA11" s="142"/>
      <c r="GB11" s="142"/>
      <c r="GC11" s="142"/>
      <c r="GD11" s="142"/>
      <c r="GE11" s="142"/>
      <c r="GF11" s="142"/>
      <c r="GG11" s="142"/>
      <c r="GH11" s="142"/>
    </row>
    <row r="12" spans="1:190" s="141" customFormat="1" ht="39" customHeight="1" x14ac:dyDescent="0.2">
      <c r="B12" s="426"/>
      <c r="C12" s="431"/>
      <c r="D12" s="143" t="s">
        <v>89</v>
      </c>
      <c r="E12" s="143" t="s">
        <v>90</v>
      </c>
      <c r="F12" s="423" t="s">
        <v>1513</v>
      </c>
      <c r="G12" s="424"/>
      <c r="H12" s="423" t="s">
        <v>1514</v>
      </c>
      <c r="I12" s="424"/>
      <c r="J12" s="143" t="s">
        <v>89</v>
      </c>
      <c r="K12" s="143" t="s">
        <v>90</v>
      </c>
      <c r="L12" s="423" t="s">
        <v>1513</v>
      </c>
      <c r="M12" s="424"/>
      <c r="N12" s="423" t="s">
        <v>1514</v>
      </c>
      <c r="O12" s="424"/>
      <c r="P12" s="143" t="s">
        <v>89</v>
      </c>
      <c r="Q12" s="143" t="s">
        <v>90</v>
      </c>
      <c r="R12" s="423" t="s">
        <v>1513</v>
      </c>
      <c r="S12" s="424"/>
      <c r="T12" s="423" t="s">
        <v>1514</v>
      </c>
      <c r="U12" s="424"/>
      <c r="V12" s="143" t="s">
        <v>89</v>
      </c>
      <c r="W12" s="143" t="s">
        <v>90</v>
      </c>
      <c r="X12" s="423" t="s">
        <v>1513</v>
      </c>
      <c r="Y12" s="424"/>
      <c r="Z12" s="423" t="s">
        <v>1514</v>
      </c>
      <c r="AA12" s="424"/>
      <c r="AB12" s="143" t="s">
        <v>89</v>
      </c>
      <c r="AC12" s="143" t="s">
        <v>90</v>
      </c>
      <c r="AD12" s="423" t="s">
        <v>1513</v>
      </c>
      <c r="AE12" s="424"/>
      <c r="AF12" s="423" t="s">
        <v>1514</v>
      </c>
      <c r="AG12" s="424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  <c r="BT12" s="142"/>
      <c r="BU12" s="142"/>
      <c r="BV12" s="142"/>
      <c r="BW12" s="142"/>
      <c r="BX12" s="142"/>
      <c r="BY12" s="142"/>
      <c r="BZ12" s="142"/>
      <c r="CA12" s="142"/>
      <c r="CB12" s="142"/>
      <c r="CC12" s="142"/>
      <c r="CD12" s="142"/>
      <c r="CE12" s="142"/>
      <c r="CF12" s="142"/>
      <c r="CG12" s="142"/>
      <c r="CH12" s="142"/>
      <c r="CI12" s="142"/>
      <c r="CJ12" s="142"/>
      <c r="CK12" s="142"/>
      <c r="CL12" s="142"/>
      <c r="CM12" s="142"/>
      <c r="CN12" s="142"/>
      <c r="CO12" s="142"/>
      <c r="CP12" s="142"/>
      <c r="CQ12" s="142"/>
      <c r="CR12" s="142"/>
      <c r="CS12" s="142"/>
      <c r="CT12" s="142"/>
      <c r="CU12" s="142"/>
      <c r="CV12" s="142"/>
      <c r="CW12" s="142"/>
      <c r="CX12" s="142"/>
      <c r="CY12" s="142"/>
      <c r="CZ12" s="142"/>
      <c r="DA12" s="142"/>
      <c r="DB12" s="142"/>
      <c r="DC12" s="142"/>
      <c r="DD12" s="142"/>
      <c r="DE12" s="142"/>
      <c r="DF12" s="142"/>
      <c r="DG12" s="142"/>
      <c r="DH12" s="142"/>
      <c r="DI12" s="142"/>
      <c r="DJ12" s="142"/>
      <c r="DK12" s="142"/>
      <c r="DL12" s="142"/>
      <c r="DM12" s="142"/>
      <c r="DN12" s="142"/>
      <c r="DO12" s="142"/>
      <c r="DP12" s="142"/>
      <c r="DQ12" s="142"/>
      <c r="DR12" s="142"/>
      <c r="DS12" s="142"/>
      <c r="DT12" s="142"/>
      <c r="DU12" s="142"/>
      <c r="DV12" s="142"/>
      <c r="DW12" s="142"/>
      <c r="DX12" s="142"/>
      <c r="DY12" s="142"/>
      <c r="DZ12" s="142"/>
      <c r="EA12" s="142"/>
      <c r="EB12" s="142"/>
      <c r="EC12" s="142"/>
      <c r="ED12" s="142"/>
      <c r="EE12" s="142"/>
      <c r="EF12" s="142"/>
      <c r="EG12" s="142"/>
      <c r="EH12" s="142"/>
      <c r="EI12" s="142"/>
      <c r="EJ12" s="142"/>
      <c r="EK12" s="142"/>
      <c r="EL12" s="142"/>
      <c r="EM12" s="142"/>
      <c r="EN12" s="142"/>
      <c r="EO12" s="142"/>
      <c r="EP12" s="142"/>
      <c r="EQ12" s="142"/>
      <c r="ER12" s="142"/>
      <c r="ES12" s="142"/>
      <c r="ET12" s="142"/>
      <c r="EU12" s="142"/>
      <c r="EV12" s="142"/>
      <c r="EW12" s="142"/>
      <c r="EX12" s="142"/>
      <c r="EY12" s="142"/>
      <c r="EZ12" s="142"/>
      <c r="FA12" s="142"/>
      <c r="FB12" s="142"/>
      <c r="FC12" s="142"/>
      <c r="FD12" s="142"/>
      <c r="FE12" s="142"/>
      <c r="FF12" s="142"/>
      <c r="FG12" s="142"/>
      <c r="FH12" s="142"/>
      <c r="FI12" s="142"/>
      <c r="FJ12" s="142"/>
      <c r="FK12" s="142"/>
      <c r="FL12" s="142"/>
      <c r="FM12" s="142"/>
      <c r="FN12" s="142"/>
      <c r="FO12" s="142"/>
      <c r="FP12" s="142"/>
      <c r="FQ12" s="142"/>
      <c r="FR12" s="142"/>
      <c r="FS12" s="142"/>
      <c r="FT12" s="142"/>
      <c r="FU12" s="142"/>
      <c r="FV12" s="142"/>
      <c r="FW12" s="142"/>
      <c r="FX12" s="142"/>
      <c r="FY12" s="142"/>
      <c r="FZ12" s="142"/>
      <c r="GA12" s="142"/>
      <c r="GB12" s="142"/>
      <c r="GC12" s="142"/>
      <c r="GD12" s="142"/>
      <c r="GE12" s="142"/>
      <c r="GF12" s="142"/>
      <c r="GG12" s="142"/>
      <c r="GH12" s="142"/>
    </row>
    <row r="13" spans="1:190" s="141" customFormat="1" ht="39" customHeight="1" x14ac:dyDescent="0.2">
      <c r="B13" s="144" t="s">
        <v>15</v>
      </c>
      <c r="C13" s="431"/>
      <c r="D13" s="145" t="s">
        <v>85</v>
      </c>
      <c r="E13" s="145" t="s">
        <v>85</v>
      </c>
      <c r="F13" s="145" t="s">
        <v>1515</v>
      </c>
      <c r="G13" s="145" t="s">
        <v>1516</v>
      </c>
      <c r="H13" s="145" t="s">
        <v>1515</v>
      </c>
      <c r="I13" s="145" t="s">
        <v>1516</v>
      </c>
      <c r="J13" s="145" t="s">
        <v>85</v>
      </c>
      <c r="K13" s="145" t="s">
        <v>85</v>
      </c>
      <c r="L13" s="145" t="s">
        <v>1515</v>
      </c>
      <c r="M13" s="145" t="s">
        <v>1516</v>
      </c>
      <c r="N13" s="145" t="s">
        <v>1515</v>
      </c>
      <c r="O13" s="145" t="s">
        <v>1516</v>
      </c>
      <c r="P13" s="145" t="s">
        <v>85</v>
      </c>
      <c r="Q13" s="145" t="s">
        <v>85</v>
      </c>
      <c r="R13" s="145" t="s">
        <v>1515</v>
      </c>
      <c r="S13" s="145" t="s">
        <v>1516</v>
      </c>
      <c r="T13" s="145" t="s">
        <v>1515</v>
      </c>
      <c r="U13" s="145" t="s">
        <v>1516</v>
      </c>
      <c r="V13" s="145" t="s">
        <v>85</v>
      </c>
      <c r="W13" s="145" t="s">
        <v>85</v>
      </c>
      <c r="X13" s="145" t="s">
        <v>1515</v>
      </c>
      <c r="Y13" s="145" t="s">
        <v>1516</v>
      </c>
      <c r="Z13" s="145" t="s">
        <v>1515</v>
      </c>
      <c r="AA13" s="145" t="s">
        <v>1516</v>
      </c>
      <c r="AB13" s="145" t="s">
        <v>85</v>
      </c>
      <c r="AC13" s="145" t="s">
        <v>85</v>
      </c>
      <c r="AD13" s="145" t="s">
        <v>1515</v>
      </c>
      <c r="AE13" s="145" t="s">
        <v>1516</v>
      </c>
      <c r="AF13" s="145" t="s">
        <v>1515</v>
      </c>
      <c r="AG13" s="145" t="s">
        <v>1516</v>
      </c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  <c r="BM13" s="142"/>
      <c r="BN13" s="142"/>
      <c r="BO13" s="142"/>
      <c r="BP13" s="142"/>
      <c r="BQ13" s="142"/>
      <c r="BR13" s="142"/>
      <c r="BS13" s="142"/>
      <c r="BT13" s="142"/>
      <c r="BU13" s="142"/>
      <c r="BV13" s="142"/>
      <c r="BW13" s="142"/>
      <c r="BX13" s="142"/>
      <c r="BY13" s="142"/>
      <c r="BZ13" s="142"/>
      <c r="CA13" s="142"/>
      <c r="CB13" s="142"/>
      <c r="CC13" s="142"/>
      <c r="CD13" s="142"/>
      <c r="CE13" s="142"/>
      <c r="CF13" s="142"/>
      <c r="CG13" s="142"/>
      <c r="CH13" s="142"/>
      <c r="CI13" s="142"/>
      <c r="CJ13" s="142"/>
      <c r="CK13" s="142"/>
      <c r="CL13" s="142"/>
      <c r="CM13" s="142"/>
      <c r="CN13" s="142"/>
      <c r="CO13" s="142"/>
      <c r="CP13" s="142"/>
      <c r="CQ13" s="142"/>
      <c r="CR13" s="142"/>
      <c r="CS13" s="142"/>
      <c r="CT13" s="142"/>
      <c r="CU13" s="142"/>
      <c r="CV13" s="142"/>
      <c r="CW13" s="142"/>
      <c r="CX13" s="142"/>
      <c r="CY13" s="142"/>
      <c r="CZ13" s="142"/>
      <c r="DA13" s="142"/>
      <c r="DB13" s="142"/>
      <c r="DC13" s="142"/>
      <c r="DD13" s="142"/>
      <c r="DE13" s="142"/>
      <c r="DF13" s="142"/>
      <c r="DG13" s="142"/>
      <c r="DH13" s="142"/>
      <c r="DI13" s="142"/>
      <c r="DJ13" s="142"/>
      <c r="DK13" s="142"/>
      <c r="DL13" s="142"/>
      <c r="DM13" s="142"/>
      <c r="DN13" s="142"/>
      <c r="DO13" s="142"/>
      <c r="DP13" s="142"/>
      <c r="DQ13" s="142"/>
      <c r="DR13" s="142"/>
      <c r="DS13" s="142"/>
      <c r="DT13" s="142"/>
      <c r="DU13" s="142"/>
      <c r="DV13" s="142"/>
      <c r="DW13" s="142"/>
      <c r="DX13" s="142"/>
      <c r="DY13" s="142"/>
      <c r="DZ13" s="142"/>
      <c r="EA13" s="142"/>
      <c r="EB13" s="142"/>
      <c r="EC13" s="142"/>
      <c r="ED13" s="142"/>
      <c r="EE13" s="142"/>
      <c r="EF13" s="142"/>
      <c r="EG13" s="142"/>
      <c r="EH13" s="142"/>
      <c r="EI13" s="142"/>
      <c r="EJ13" s="142"/>
      <c r="EK13" s="142"/>
      <c r="EL13" s="142"/>
      <c r="EM13" s="142"/>
      <c r="EN13" s="142"/>
      <c r="EO13" s="142"/>
      <c r="EP13" s="142"/>
      <c r="EQ13" s="142"/>
      <c r="ER13" s="142"/>
      <c r="ES13" s="142"/>
      <c r="ET13" s="142"/>
      <c r="EU13" s="142"/>
      <c r="EV13" s="142"/>
      <c r="EW13" s="142"/>
      <c r="EX13" s="142"/>
      <c r="EY13" s="142"/>
      <c r="EZ13" s="142"/>
      <c r="FA13" s="142"/>
      <c r="FB13" s="142"/>
      <c r="FC13" s="142"/>
      <c r="FD13" s="142"/>
      <c r="FE13" s="142"/>
      <c r="FF13" s="142"/>
      <c r="FG13" s="142"/>
      <c r="FH13" s="142"/>
      <c r="FI13" s="142"/>
      <c r="FJ13" s="142"/>
      <c r="FK13" s="142"/>
      <c r="FL13" s="142"/>
      <c r="FM13" s="142"/>
      <c r="FN13" s="142"/>
      <c r="FO13" s="142"/>
      <c r="FP13" s="142"/>
      <c r="FQ13" s="142"/>
      <c r="FR13" s="142"/>
      <c r="FS13" s="142"/>
      <c r="FT13" s="142"/>
      <c r="FU13" s="142"/>
      <c r="FV13" s="142"/>
      <c r="FW13" s="142"/>
      <c r="FX13" s="142"/>
      <c r="FY13" s="142"/>
      <c r="FZ13" s="142"/>
      <c r="GA13" s="142"/>
      <c r="GB13" s="142"/>
      <c r="GC13" s="142"/>
      <c r="GD13" s="142"/>
      <c r="GE13" s="142"/>
      <c r="GF13" s="142"/>
      <c r="GG13" s="142"/>
      <c r="GH13" s="142"/>
    </row>
    <row r="14" spans="1:190" x14ac:dyDescent="0.2">
      <c r="A14" s="130">
        <f>IFERROR(VALUE(LEFT(B14,4)),"")</f>
        <v>41</v>
      </c>
      <c r="B14" s="140" t="s">
        <v>1517</v>
      </c>
      <c r="C14" s="146">
        <v>76</v>
      </c>
      <c r="D14" s="147">
        <v>33.400001525878906</v>
      </c>
      <c r="E14" s="148">
        <v>0.49</v>
      </c>
      <c r="F14" s="146">
        <v>71</v>
      </c>
      <c r="G14" s="146">
        <v>5</v>
      </c>
      <c r="H14" s="149" t="s">
        <v>1518</v>
      </c>
      <c r="I14" s="149" t="s">
        <v>1519</v>
      </c>
      <c r="J14" s="147">
        <v>9</v>
      </c>
      <c r="K14" s="148">
        <v>0.45</v>
      </c>
      <c r="L14" s="146">
        <v>71</v>
      </c>
      <c r="M14" s="146">
        <v>5</v>
      </c>
      <c r="N14" s="149" t="s">
        <v>1518</v>
      </c>
      <c r="O14" s="149" t="s">
        <v>1519</v>
      </c>
      <c r="P14" s="147">
        <v>7.5</v>
      </c>
      <c r="Q14" s="148">
        <v>0.5</v>
      </c>
      <c r="R14" s="146">
        <v>67</v>
      </c>
      <c r="S14" s="146">
        <v>9</v>
      </c>
      <c r="T14" s="149" t="s">
        <v>1520</v>
      </c>
      <c r="U14" s="149" t="s">
        <v>1521</v>
      </c>
      <c r="V14" s="147">
        <v>3.2000000476837158</v>
      </c>
      <c r="W14" s="148">
        <v>0.35</v>
      </c>
      <c r="X14" s="146">
        <v>74</v>
      </c>
      <c r="Y14" s="146">
        <v>2</v>
      </c>
      <c r="Z14" s="149" t="s">
        <v>1522</v>
      </c>
      <c r="AA14" s="149" t="s">
        <v>1523</v>
      </c>
      <c r="AB14" s="147">
        <v>13.800000190734863</v>
      </c>
      <c r="AC14" s="148">
        <v>0.57999999999999996</v>
      </c>
      <c r="AD14" s="146">
        <v>57</v>
      </c>
      <c r="AE14" s="146">
        <v>19</v>
      </c>
      <c r="AF14" s="149" t="s">
        <v>1524</v>
      </c>
      <c r="AG14" s="149" t="s">
        <v>1525</v>
      </c>
      <c r="BB14" s="138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  <c r="BT14" s="138"/>
      <c r="BU14" s="138"/>
      <c r="BV14" s="138"/>
      <c r="BW14" s="138"/>
      <c r="BX14" s="138"/>
      <c r="BY14" s="138"/>
      <c r="BZ14" s="138"/>
      <c r="CA14" s="138"/>
      <c r="CB14" s="138"/>
      <c r="CC14" s="138"/>
      <c r="CD14" s="138"/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  <c r="CO14" s="138"/>
      <c r="CP14" s="138"/>
      <c r="CQ14" s="138"/>
      <c r="CR14" s="138"/>
      <c r="CS14" s="138"/>
      <c r="CT14" s="138"/>
      <c r="CU14" s="138"/>
      <c r="CV14" s="138"/>
      <c r="CW14" s="138"/>
      <c r="CX14" s="138"/>
      <c r="CY14" s="138"/>
      <c r="CZ14" s="138"/>
      <c r="DA14" s="138"/>
      <c r="DB14" s="138"/>
      <c r="DC14" s="138"/>
      <c r="DD14" s="138"/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138"/>
      <c r="ED14" s="138"/>
      <c r="EE14" s="138"/>
      <c r="EF14" s="138"/>
      <c r="EG14" s="138"/>
      <c r="EH14" s="138"/>
      <c r="EI14" s="138"/>
      <c r="EJ14" s="138"/>
      <c r="EK14" s="138"/>
      <c r="EL14" s="138"/>
      <c r="EM14" s="138"/>
      <c r="EN14" s="138"/>
      <c r="EO14" s="138"/>
      <c r="EP14" s="138"/>
      <c r="EQ14" s="138"/>
      <c r="ER14" s="138"/>
      <c r="ES14" s="138"/>
      <c r="ET14" s="138"/>
      <c r="EU14" s="138"/>
      <c r="EV14" s="138"/>
      <c r="EW14" s="138"/>
      <c r="EX14" s="138"/>
      <c r="EY14" s="138"/>
      <c r="EZ14" s="138"/>
      <c r="FA14" s="138"/>
      <c r="FB14" s="138"/>
      <c r="FC14" s="138"/>
      <c r="FD14" s="138"/>
      <c r="FE14" s="138"/>
      <c r="FF14" s="138"/>
      <c r="FG14" s="138"/>
      <c r="FH14" s="138"/>
      <c r="FI14" s="138"/>
      <c r="FJ14" s="138"/>
      <c r="FK14" s="138"/>
      <c r="FL14" s="138"/>
      <c r="FM14" s="138"/>
      <c r="FN14" s="138"/>
      <c r="FO14" s="138"/>
      <c r="FP14" s="138"/>
      <c r="FQ14" s="138"/>
      <c r="FR14" s="138"/>
      <c r="FS14" s="138"/>
      <c r="FT14" s="138"/>
      <c r="FU14" s="138"/>
      <c r="FV14" s="138"/>
      <c r="FW14" s="138"/>
      <c r="FX14" s="138"/>
      <c r="FY14" s="138"/>
      <c r="FZ14" s="138"/>
      <c r="GA14" s="138"/>
      <c r="GB14" s="138"/>
      <c r="GC14" s="138"/>
      <c r="GD14" s="138"/>
      <c r="GE14" s="138"/>
      <c r="GF14" s="138"/>
      <c r="GG14" s="138"/>
      <c r="GH14" s="138"/>
    </row>
    <row r="15" spans="1:190" x14ac:dyDescent="0.2">
      <c r="A15" s="130">
        <f t="shared" ref="A15:A78" si="0">IFERROR(VALUE(LEFT(B15,4)),"")</f>
        <v>70</v>
      </c>
      <c r="B15" s="150" t="s">
        <v>1526</v>
      </c>
      <c r="C15" s="151">
        <v>37</v>
      </c>
      <c r="D15" s="152">
        <v>35.200000762939453</v>
      </c>
      <c r="E15" s="153">
        <v>0.52</v>
      </c>
      <c r="F15" s="151">
        <v>31</v>
      </c>
      <c r="G15" s="151">
        <v>6</v>
      </c>
      <c r="H15" s="154" t="s">
        <v>1527</v>
      </c>
      <c r="I15" s="154" t="s">
        <v>1528</v>
      </c>
      <c r="J15" s="152">
        <v>9.6000003814697266</v>
      </c>
      <c r="K15" s="153">
        <v>0.48</v>
      </c>
      <c r="L15" s="151">
        <v>32</v>
      </c>
      <c r="M15" s="151">
        <v>5</v>
      </c>
      <c r="N15" s="154" t="s">
        <v>1529</v>
      </c>
      <c r="O15" s="154" t="s">
        <v>1530</v>
      </c>
      <c r="P15" s="152">
        <v>7.5999999046325684</v>
      </c>
      <c r="Q15" s="153">
        <v>0.5</v>
      </c>
      <c r="R15" s="151">
        <v>31</v>
      </c>
      <c r="S15" s="151">
        <v>6</v>
      </c>
      <c r="T15" s="154" t="s">
        <v>1527</v>
      </c>
      <c r="U15" s="154" t="s">
        <v>1528</v>
      </c>
      <c r="V15" s="152">
        <v>3.5</v>
      </c>
      <c r="W15" s="153">
        <v>0.39</v>
      </c>
      <c r="X15" s="151">
        <v>35</v>
      </c>
      <c r="Y15" s="151">
        <v>2</v>
      </c>
      <c r="Z15" s="154" t="s">
        <v>1531</v>
      </c>
      <c r="AA15" s="154" t="s">
        <v>1532</v>
      </c>
      <c r="AB15" s="152">
        <v>14.600000381469727</v>
      </c>
      <c r="AC15" s="153">
        <v>0.61</v>
      </c>
      <c r="AD15" s="151">
        <v>26</v>
      </c>
      <c r="AE15" s="151">
        <v>11</v>
      </c>
      <c r="AF15" s="154" t="s">
        <v>1533</v>
      </c>
      <c r="AG15" s="154" t="s">
        <v>1534</v>
      </c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</row>
    <row r="16" spans="1:190" x14ac:dyDescent="0.2">
      <c r="A16" s="130">
        <f t="shared" si="0"/>
        <v>71</v>
      </c>
      <c r="B16" s="140" t="s">
        <v>1535</v>
      </c>
      <c r="C16" s="146">
        <v>176</v>
      </c>
      <c r="D16" s="147">
        <v>31.799999237060547</v>
      </c>
      <c r="E16" s="148">
        <v>0.47</v>
      </c>
      <c r="F16" s="146">
        <v>169</v>
      </c>
      <c r="G16" s="146">
        <v>7</v>
      </c>
      <c r="H16" s="149" t="s">
        <v>1536</v>
      </c>
      <c r="I16" s="149" t="s">
        <v>1537</v>
      </c>
      <c r="J16" s="147">
        <v>8.8999996185302734</v>
      </c>
      <c r="K16" s="148">
        <v>0.44</v>
      </c>
      <c r="L16" s="146">
        <v>164</v>
      </c>
      <c r="M16" s="146">
        <v>12</v>
      </c>
      <c r="N16" s="149" t="s">
        <v>1538</v>
      </c>
      <c r="O16" s="149" t="s">
        <v>1539</v>
      </c>
      <c r="P16" s="147">
        <v>7</v>
      </c>
      <c r="Q16" s="148">
        <v>0.47</v>
      </c>
      <c r="R16" s="146">
        <v>156</v>
      </c>
      <c r="S16" s="146">
        <v>20</v>
      </c>
      <c r="T16" s="149" t="s">
        <v>1540</v>
      </c>
      <c r="U16" s="149" t="s">
        <v>1541</v>
      </c>
      <c r="V16" s="147">
        <v>3.0999999046325684</v>
      </c>
      <c r="W16" s="148">
        <v>0.35</v>
      </c>
      <c r="X16" s="146">
        <v>169</v>
      </c>
      <c r="Y16" s="146">
        <v>7</v>
      </c>
      <c r="Z16" s="149" t="s">
        <v>1536</v>
      </c>
      <c r="AA16" s="149" t="s">
        <v>1537</v>
      </c>
      <c r="AB16" s="147">
        <v>12.800000190734863</v>
      </c>
      <c r="AC16" s="148">
        <v>0.53</v>
      </c>
      <c r="AD16" s="146">
        <v>130</v>
      </c>
      <c r="AE16" s="146">
        <v>46</v>
      </c>
      <c r="AF16" s="149" t="s">
        <v>1542</v>
      </c>
      <c r="AG16" s="149" t="s">
        <v>1543</v>
      </c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38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</row>
    <row r="17" spans="1:190" x14ac:dyDescent="0.2">
      <c r="A17" s="130">
        <f t="shared" si="0"/>
        <v>72</v>
      </c>
      <c r="B17" s="150" t="s">
        <v>1544</v>
      </c>
      <c r="C17" s="151">
        <v>21</v>
      </c>
      <c r="D17" s="152">
        <v>30.200000762939453</v>
      </c>
      <c r="E17" s="153">
        <v>0.44</v>
      </c>
      <c r="F17" s="151">
        <v>21</v>
      </c>
      <c r="H17" s="154" t="s">
        <v>1545</v>
      </c>
      <c r="J17" s="152">
        <v>8</v>
      </c>
      <c r="K17" s="153">
        <v>0.4</v>
      </c>
      <c r="L17" s="151">
        <v>21</v>
      </c>
      <c r="N17" s="154" t="s">
        <v>1545</v>
      </c>
      <c r="P17" s="152">
        <v>7.1999998092651367</v>
      </c>
      <c r="Q17" s="153">
        <v>0.48</v>
      </c>
      <c r="R17" s="151">
        <v>18</v>
      </c>
      <c r="S17" s="151">
        <v>3</v>
      </c>
      <c r="T17" s="154" t="s">
        <v>1546</v>
      </c>
      <c r="U17" s="154" t="s">
        <v>1547</v>
      </c>
      <c r="V17" s="152">
        <v>2.9000000953674316</v>
      </c>
      <c r="W17" s="153">
        <v>0.31</v>
      </c>
      <c r="X17" s="151">
        <v>20</v>
      </c>
      <c r="Y17" s="151">
        <v>1</v>
      </c>
      <c r="Z17" s="154" t="s">
        <v>1548</v>
      </c>
      <c r="AA17" s="154" t="s">
        <v>1549</v>
      </c>
      <c r="AB17" s="152">
        <v>12.100000381469727</v>
      </c>
      <c r="AC17" s="153">
        <v>0.51</v>
      </c>
      <c r="AD17" s="151">
        <v>21</v>
      </c>
      <c r="AF17" s="154" t="s">
        <v>1545</v>
      </c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</row>
    <row r="18" spans="1:190" s="155" customFormat="1" x14ac:dyDescent="0.2">
      <c r="A18" s="130">
        <f t="shared" si="0"/>
        <v>73</v>
      </c>
      <c r="B18" s="140" t="s">
        <v>1550</v>
      </c>
      <c r="C18" s="146">
        <v>143</v>
      </c>
      <c r="D18" s="147">
        <v>26.299999237060547</v>
      </c>
      <c r="E18" s="148">
        <v>0.39</v>
      </c>
      <c r="F18" s="146">
        <v>142</v>
      </c>
      <c r="G18" s="146">
        <v>1</v>
      </c>
      <c r="H18" s="149" t="s">
        <v>1551</v>
      </c>
      <c r="I18" s="149" t="s">
        <v>1552</v>
      </c>
      <c r="J18" s="147">
        <v>7.1999998092651367</v>
      </c>
      <c r="K18" s="148">
        <v>0.36</v>
      </c>
      <c r="L18" s="146">
        <v>141</v>
      </c>
      <c r="M18" s="146">
        <v>2</v>
      </c>
      <c r="N18" s="149" t="s">
        <v>1553</v>
      </c>
      <c r="O18" s="149" t="s">
        <v>1554</v>
      </c>
      <c r="P18" s="147">
        <v>5.8000001907348633</v>
      </c>
      <c r="Q18" s="148">
        <v>0.39</v>
      </c>
      <c r="R18" s="146">
        <v>137</v>
      </c>
      <c r="S18" s="146">
        <v>6</v>
      </c>
      <c r="T18" s="149" t="s">
        <v>1555</v>
      </c>
      <c r="U18" s="149" t="s">
        <v>1556</v>
      </c>
      <c r="V18" s="147">
        <v>2.7999999523162842</v>
      </c>
      <c r="W18" s="148">
        <v>0.31</v>
      </c>
      <c r="X18" s="146">
        <v>143</v>
      </c>
      <c r="Y18" s="138"/>
      <c r="Z18" s="149" t="s">
        <v>1545</v>
      </c>
      <c r="AA18" s="138"/>
      <c r="AB18" s="147">
        <v>10.5</v>
      </c>
      <c r="AC18" s="148">
        <v>0.44</v>
      </c>
      <c r="AD18" s="146">
        <v>133</v>
      </c>
      <c r="AE18" s="146">
        <v>10</v>
      </c>
      <c r="AF18" s="149" t="s">
        <v>1557</v>
      </c>
      <c r="AG18" s="149" t="s">
        <v>1558</v>
      </c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</row>
    <row r="19" spans="1:190" x14ac:dyDescent="0.2">
      <c r="A19" s="130">
        <f t="shared" si="0"/>
        <v>81</v>
      </c>
      <c r="B19" s="150" t="s">
        <v>1559</v>
      </c>
      <c r="C19" s="151">
        <v>74</v>
      </c>
      <c r="D19" s="152">
        <v>24.5</v>
      </c>
      <c r="E19" s="153">
        <v>0.36</v>
      </c>
      <c r="F19" s="151">
        <v>74</v>
      </c>
      <c r="H19" s="154" t="s">
        <v>1545</v>
      </c>
      <c r="J19" s="152">
        <v>6.6999998092651367</v>
      </c>
      <c r="K19" s="153">
        <v>0.34</v>
      </c>
      <c r="L19" s="151">
        <v>73</v>
      </c>
      <c r="M19" s="151">
        <v>1</v>
      </c>
      <c r="N19" s="154" t="s">
        <v>1560</v>
      </c>
      <c r="O19" s="154" t="s">
        <v>1561</v>
      </c>
      <c r="P19" s="152">
        <v>5.4000000953674316</v>
      </c>
      <c r="Q19" s="153">
        <v>0.36</v>
      </c>
      <c r="R19" s="151">
        <v>73</v>
      </c>
      <c r="S19" s="151">
        <v>1</v>
      </c>
      <c r="T19" s="154" t="s">
        <v>1560</v>
      </c>
      <c r="U19" s="154" t="s">
        <v>1561</v>
      </c>
      <c r="V19" s="152">
        <v>2.2999999523162842</v>
      </c>
      <c r="W19" s="153">
        <v>0.25</v>
      </c>
      <c r="X19" s="151">
        <v>74</v>
      </c>
      <c r="Z19" s="154" t="s">
        <v>1545</v>
      </c>
      <c r="AB19" s="152">
        <v>10.100000381469727</v>
      </c>
      <c r="AC19" s="153">
        <v>0.42</v>
      </c>
      <c r="AD19" s="151">
        <v>71</v>
      </c>
      <c r="AE19" s="151">
        <v>3</v>
      </c>
      <c r="AF19" s="154" t="s">
        <v>1562</v>
      </c>
      <c r="AG19" s="154" t="s">
        <v>1563</v>
      </c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</row>
    <row r="20" spans="1:190" x14ac:dyDescent="0.2">
      <c r="A20" s="130">
        <f t="shared" si="0"/>
        <v>91</v>
      </c>
      <c r="B20" s="140" t="s">
        <v>1564</v>
      </c>
      <c r="C20" s="146">
        <v>215</v>
      </c>
      <c r="D20" s="147">
        <v>32.900001525878906</v>
      </c>
      <c r="E20" s="148">
        <v>0.48</v>
      </c>
      <c r="F20" s="146">
        <v>204</v>
      </c>
      <c r="G20" s="146">
        <v>11</v>
      </c>
      <c r="H20" s="149" t="s">
        <v>1565</v>
      </c>
      <c r="I20" s="149" t="s">
        <v>1566</v>
      </c>
      <c r="J20" s="147">
        <v>9.1999998092651367</v>
      </c>
      <c r="K20" s="148">
        <v>0.46</v>
      </c>
      <c r="L20" s="146">
        <v>199</v>
      </c>
      <c r="M20" s="146">
        <v>16</v>
      </c>
      <c r="N20" s="149" t="s">
        <v>1567</v>
      </c>
      <c r="O20" s="149" t="s">
        <v>1568</v>
      </c>
      <c r="P20" s="147">
        <v>7.1999998092651367</v>
      </c>
      <c r="Q20" s="148">
        <v>0.48</v>
      </c>
      <c r="R20" s="146">
        <v>189</v>
      </c>
      <c r="S20" s="146">
        <v>26</v>
      </c>
      <c r="T20" s="149" t="s">
        <v>1569</v>
      </c>
      <c r="U20" s="149" t="s">
        <v>1570</v>
      </c>
      <c r="V20" s="147">
        <v>3.4000000953674316</v>
      </c>
      <c r="W20" s="148">
        <v>0.38</v>
      </c>
      <c r="X20" s="146">
        <v>207</v>
      </c>
      <c r="Y20" s="146">
        <v>8</v>
      </c>
      <c r="Z20" s="149" t="s">
        <v>1571</v>
      </c>
      <c r="AA20" s="149" t="s">
        <v>1572</v>
      </c>
      <c r="AB20" s="147">
        <v>13.100000381469727</v>
      </c>
      <c r="AC20" s="148">
        <v>0.55000000000000004</v>
      </c>
      <c r="AD20" s="146">
        <v>166</v>
      </c>
      <c r="AE20" s="146">
        <v>49</v>
      </c>
      <c r="AF20" s="149" t="s">
        <v>1573</v>
      </c>
      <c r="AG20" s="149" t="s">
        <v>1574</v>
      </c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</row>
    <row r="21" spans="1:190" x14ac:dyDescent="0.2">
      <c r="A21" s="130">
        <f t="shared" si="0"/>
        <v>92</v>
      </c>
      <c r="B21" s="150" t="s">
        <v>1575</v>
      </c>
      <c r="C21" s="151">
        <v>172</v>
      </c>
      <c r="D21" s="152">
        <v>32.5</v>
      </c>
      <c r="E21" s="153">
        <v>0.48</v>
      </c>
      <c r="F21" s="151">
        <v>163</v>
      </c>
      <c r="G21" s="151">
        <v>9</v>
      </c>
      <c r="H21" s="154" t="s">
        <v>1576</v>
      </c>
      <c r="I21" s="154" t="s">
        <v>1577</v>
      </c>
      <c r="J21" s="152">
        <v>8.8999996185302734</v>
      </c>
      <c r="K21" s="153">
        <v>0.44</v>
      </c>
      <c r="L21" s="151">
        <v>161</v>
      </c>
      <c r="M21" s="151">
        <v>11</v>
      </c>
      <c r="N21" s="154" t="s">
        <v>1578</v>
      </c>
      <c r="O21" s="154" t="s">
        <v>1579</v>
      </c>
      <c r="P21" s="152">
        <v>7.0999999046325684</v>
      </c>
      <c r="Q21" s="153">
        <v>0.48</v>
      </c>
      <c r="R21" s="151">
        <v>151</v>
      </c>
      <c r="S21" s="151">
        <v>21</v>
      </c>
      <c r="T21" s="154" t="s">
        <v>1580</v>
      </c>
      <c r="U21" s="154" t="s">
        <v>1581</v>
      </c>
      <c r="V21" s="152">
        <v>3.2999999523162842</v>
      </c>
      <c r="W21" s="153">
        <v>0.36</v>
      </c>
      <c r="X21" s="151">
        <v>169</v>
      </c>
      <c r="Y21" s="151">
        <v>3</v>
      </c>
      <c r="Z21" s="154" t="s">
        <v>1582</v>
      </c>
      <c r="AA21" s="154" t="s">
        <v>1583</v>
      </c>
      <c r="AB21" s="152">
        <v>13.199999809265137</v>
      </c>
      <c r="AC21" s="153">
        <v>0.55000000000000004</v>
      </c>
      <c r="AD21" s="151">
        <v>132</v>
      </c>
      <c r="AE21" s="151">
        <v>40</v>
      </c>
      <c r="AF21" s="154" t="s">
        <v>1584</v>
      </c>
      <c r="AG21" s="154" t="s">
        <v>1585</v>
      </c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</row>
    <row r="22" spans="1:190" x14ac:dyDescent="0.2">
      <c r="A22" s="130">
        <f t="shared" si="0"/>
        <v>100</v>
      </c>
      <c r="B22" s="140" t="s">
        <v>1586</v>
      </c>
      <c r="C22" s="146">
        <v>119</v>
      </c>
      <c r="D22" s="147">
        <v>35</v>
      </c>
      <c r="E22" s="148">
        <v>0.51</v>
      </c>
      <c r="F22" s="146">
        <v>109</v>
      </c>
      <c r="G22" s="146">
        <v>10</v>
      </c>
      <c r="H22" s="149" t="s">
        <v>1587</v>
      </c>
      <c r="I22" s="149" t="s">
        <v>1588</v>
      </c>
      <c r="J22" s="147">
        <v>9.3999996185302734</v>
      </c>
      <c r="K22" s="148">
        <v>0.47</v>
      </c>
      <c r="L22" s="146">
        <v>106</v>
      </c>
      <c r="M22" s="146">
        <v>13</v>
      </c>
      <c r="N22" s="149" t="s">
        <v>1589</v>
      </c>
      <c r="O22" s="149" t="s">
        <v>1590</v>
      </c>
      <c r="P22" s="147">
        <v>8.1999998092651367</v>
      </c>
      <c r="Q22" s="148">
        <v>0.55000000000000004</v>
      </c>
      <c r="R22" s="146">
        <v>96</v>
      </c>
      <c r="S22" s="146">
        <v>23</v>
      </c>
      <c r="T22" s="149" t="s">
        <v>1591</v>
      </c>
      <c r="U22" s="149" t="s">
        <v>1592</v>
      </c>
      <c r="V22" s="147">
        <v>3.4000000953674316</v>
      </c>
      <c r="W22" s="148">
        <v>0.37</v>
      </c>
      <c r="X22" s="146">
        <v>116</v>
      </c>
      <c r="Y22" s="146">
        <v>3</v>
      </c>
      <c r="Z22" s="149" t="s">
        <v>1593</v>
      </c>
      <c r="AA22" s="149" t="s">
        <v>1594</v>
      </c>
      <c r="AB22" s="147">
        <v>14</v>
      </c>
      <c r="AC22" s="148">
        <v>0.57999999999999996</v>
      </c>
      <c r="AD22" s="146">
        <v>86</v>
      </c>
      <c r="AE22" s="146">
        <v>33</v>
      </c>
      <c r="AF22" s="149" t="s">
        <v>1595</v>
      </c>
      <c r="AG22" s="149" t="s">
        <v>1596</v>
      </c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</row>
    <row r="23" spans="1:190" x14ac:dyDescent="0.2">
      <c r="A23" s="130">
        <f t="shared" si="0"/>
        <v>101</v>
      </c>
      <c r="B23" s="150" t="s">
        <v>1597</v>
      </c>
      <c r="C23" s="151">
        <v>65</v>
      </c>
      <c r="D23" s="152">
        <v>29.600000381469727</v>
      </c>
      <c r="E23" s="153">
        <v>0.43</v>
      </c>
      <c r="F23" s="151">
        <v>63</v>
      </c>
      <c r="G23" s="151">
        <v>2</v>
      </c>
      <c r="H23" s="154" t="s">
        <v>1598</v>
      </c>
      <c r="I23" s="154" t="s">
        <v>1599</v>
      </c>
      <c r="J23" s="152">
        <v>7.8000001907348633</v>
      </c>
      <c r="K23" s="153">
        <v>0.39</v>
      </c>
      <c r="L23" s="151">
        <v>64</v>
      </c>
      <c r="M23" s="151">
        <v>1</v>
      </c>
      <c r="N23" s="154" t="s">
        <v>1600</v>
      </c>
      <c r="O23" s="154" t="s">
        <v>1601</v>
      </c>
      <c r="P23" s="152">
        <v>6.5999999046325684</v>
      </c>
      <c r="Q23" s="153">
        <v>0.44</v>
      </c>
      <c r="R23" s="151">
        <v>64</v>
      </c>
      <c r="S23" s="151">
        <v>1</v>
      </c>
      <c r="T23" s="154" t="s">
        <v>1600</v>
      </c>
      <c r="U23" s="154" t="s">
        <v>1601</v>
      </c>
      <c r="V23" s="152">
        <v>3.2999999523162842</v>
      </c>
      <c r="W23" s="153">
        <v>0.36</v>
      </c>
      <c r="X23" s="151">
        <v>64</v>
      </c>
      <c r="Y23" s="151">
        <v>1</v>
      </c>
      <c r="Z23" s="154" t="s">
        <v>1600</v>
      </c>
      <c r="AA23" s="154" t="s">
        <v>1601</v>
      </c>
      <c r="AB23" s="152">
        <v>11.899999618530273</v>
      </c>
      <c r="AC23" s="153">
        <v>0.5</v>
      </c>
      <c r="AD23" s="151">
        <v>60</v>
      </c>
      <c r="AE23" s="151">
        <v>5</v>
      </c>
      <c r="AF23" s="154" t="s">
        <v>1602</v>
      </c>
      <c r="AG23" s="154" t="s">
        <v>1603</v>
      </c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A23" s="138"/>
      <c r="CB23" s="138"/>
      <c r="CC23" s="138"/>
      <c r="CD23" s="138"/>
      <c r="CE23" s="138"/>
      <c r="CF23" s="138"/>
      <c r="CG23" s="138"/>
      <c r="CH23" s="138"/>
      <c r="CI23" s="138"/>
      <c r="CJ23" s="138"/>
      <c r="CK23" s="138"/>
      <c r="CL23" s="138"/>
      <c r="CM23" s="138"/>
      <c r="CN23" s="138"/>
      <c r="CO23" s="138"/>
      <c r="CP23" s="138"/>
      <c r="CQ23" s="138"/>
      <c r="CR23" s="138"/>
      <c r="CS23" s="138"/>
      <c r="CT23" s="138"/>
      <c r="CU23" s="138"/>
      <c r="CV23" s="138"/>
      <c r="CW23" s="138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</row>
    <row r="24" spans="1:190" x14ac:dyDescent="0.2">
      <c r="A24" s="130">
        <f t="shared" si="0"/>
        <v>102</v>
      </c>
      <c r="B24" s="140" t="s">
        <v>1604</v>
      </c>
      <c r="C24" s="146">
        <v>65</v>
      </c>
      <c r="D24" s="147">
        <v>28.700000762939453</v>
      </c>
      <c r="E24" s="148">
        <v>0.42</v>
      </c>
      <c r="F24" s="146">
        <v>65</v>
      </c>
      <c r="H24" s="149" t="s">
        <v>1545</v>
      </c>
      <c r="J24" s="147">
        <v>7.9000000953674316</v>
      </c>
      <c r="K24" s="148">
        <v>0.39</v>
      </c>
      <c r="L24" s="146">
        <v>64</v>
      </c>
      <c r="M24" s="146">
        <v>1</v>
      </c>
      <c r="N24" s="149" t="s">
        <v>1600</v>
      </c>
      <c r="O24" s="149" t="s">
        <v>1601</v>
      </c>
      <c r="P24" s="147">
        <v>6.3000001907348633</v>
      </c>
      <c r="Q24" s="148">
        <v>0.42</v>
      </c>
      <c r="R24" s="146">
        <v>61</v>
      </c>
      <c r="S24" s="146">
        <v>4</v>
      </c>
      <c r="T24" s="149" t="s">
        <v>1605</v>
      </c>
      <c r="U24" s="149" t="s">
        <v>1606</v>
      </c>
      <c r="V24" s="147">
        <v>3</v>
      </c>
      <c r="W24" s="148">
        <v>0.33</v>
      </c>
      <c r="X24" s="146">
        <v>64</v>
      </c>
      <c r="Y24" s="146">
        <v>1</v>
      </c>
      <c r="Z24" s="149" t="s">
        <v>1600</v>
      </c>
      <c r="AA24" s="149" t="s">
        <v>1601</v>
      </c>
      <c r="AB24" s="147">
        <v>11.5</v>
      </c>
      <c r="AC24" s="148">
        <v>0.48</v>
      </c>
      <c r="AD24" s="146">
        <v>55</v>
      </c>
      <c r="AE24" s="146">
        <v>10</v>
      </c>
      <c r="AF24" s="149" t="s">
        <v>1607</v>
      </c>
      <c r="AG24" s="149" t="s">
        <v>1608</v>
      </c>
      <c r="BB24" s="138"/>
      <c r="BC24" s="138"/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8"/>
      <c r="CH24" s="138"/>
      <c r="CI24" s="138"/>
      <c r="CJ24" s="138"/>
      <c r="CK24" s="138"/>
      <c r="CL24" s="138"/>
      <c r="CM24" s="138"/>
      <c r="CN24" s="138"/>
      <c r="CO24" s="138"/>
      <c r="CP24" s="138"/>
      <c r="CQ24" s="138"/>
      <c r="CR24" s="138"/>
      <c r="CS24" s="138"/>
      <c r="CT24" s="138"/>
      <c r="CU24" s="138"/>
      <c r="CV24" s="138"/>
      <c r="CW24" s="138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  <c r="EO24" s="138"/>
      <c r="EP24" s="138"/>
      <c r="EQ24" s="138"/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  <c r="GC24" s="138"/>
      <c r="GD24" s="138"/>
      <c r="GE24" s="138"/>
      <c r="GF24" s="138"/>
      <c r="GG24" s="138"/>
      <c r="GH24" s="138"/>
    </row>
    <row r="25" spans="1:190" x14ac:dyDescent="0.2">
      <c r="A25" s="130">
        <f t="shared" si="0"/>
        <v>111</v>
      </c>
      <c r="B25" s="150" t="s">
        <v>1609</v>
      </c>
      <c r="C25" s="151">
        <v>76</v>
      </c>
      <c r="D25" s="152">
        <v>28.299999237060547</v>
      </c>
      <c r="E25" s="153">
        <v>0.42</v>
      </c>
      <c r="F25" s="151">
        <v>76</v>
      </c>
      <c r="H25" s="154" t="s">
        <v>1545</v>
      </c>
      <c r="J25" s="152">
        <v>8.1000003814697266</v>
      </c>
      <c r="K25" s="153">
        <v>0.41</v>
      </c>
      <c r="L25" s="151">
        <v>75</v>
      </c>
      <c r="M25" s="151">
        <v>1</v>
      </c>
      <c r="N25" s="154" t="s">
        <v>1610</v>
      </c>
      <c r="O25" s="154" t="s">
        <v>1611</v>
      </c>
      <c r="P25" s="152">
        <v>5.8000001907348633</v>
      </c>
      <c r="Q25" s="153">
        <v>0.39</v>
      </c>
      <c r="R25" s="151">
        <v>75</v>
      </c>
      <c r="S25" s="151">
        <v>1</v>
      </c>
      <c r="T25" s="154" t="s">
        <v>1610</v>
      </c>
      <c r="U25" s="154" t="s">
        <v>1611</v>
      </c>
      <c r="V25" s="152">
        <v>2.9000000953674316</v>
      </c>
      <c r="W25" s="153">
        <v>0.32</v>
      </c>
      <c r="X25" s="151">
        <v>76</v>
      </c>
      <c r="Z25" s="154" t="s">
        <v>1545</v>
      </c>
      <c r="AB25" s="152">
        <v>11.399999618530273</v>
      </c>
      <c r="AC25" s="153">
        <v>0.48</v>
      </c>
      <c r="AD25" s="151">
        <v>66</v>
      </c>
      <c r="AE25" s="151">
        <v>10</v>
      </c>
      <c r="AF25" s="154" t="s">
        <v>1612</v>
      </c>
      <c r="AG25" s="154" t="s">
        <v>1613</v>
      </c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</row>
    <row r="26" spans="1:190" x14ac:dyDescent="0.2">
      <c r="A26" s="130">
        <f t="shared" si="0"/>
        <v>113</v>
      </c>
      <c r="B26" s="140" t="s">
        <v>1614</v>
      </c>
      <c r="C26" s="146">
        <v>6</v>
      </c>
      <c r="D26" s="147">
        <v>28.200000762939453</v>
      </c>
      <c r="E26" s="148">
        <v>0.41</v>
      </c>
      <c r="F26" s="146">
        <v>6</v>
      </c>
      <c r="H26" s="149" t="s">
        <v>1545</v>
      </c>
      <c r="J26" s="147">
        <v>8.3000001907348633</v>
      </c>
      <c r="K26" s="148">
        <v>0.42</v>
      </c>
      <c r="L26" s="146">
        <v>6</v>
      </c>
      <c r="N26" s="149" t="s">
        <v>1545</v>
      </c>
      <c r="P26" s="147">
        <v>4.3000001907348633</v>
      </c>
      <c r="Q26" s="148">
        <v>0.28999999999999998</v>
      </c>
      <c r="R26" s="146">
        <v>6</v>
      </c>
      <c r="T26" s="149" t="s">
        <v>1545</v>
      </c>
      <c r="V26" s="147">
        <v>3.7000000476837158</v>
      </c>
      <c r="W26" s="148">
        <v>0.41</v>
      </c>
      <c r="X26" s="146">
        <v>6</v>
      </c>
      <c r="Z26" s="149" t="s">
        <v>1545</v>
      </c>
      <c r="AB26" s="147">
        <v>11.800000190734863</v>
      </c>
      <c r="AC26" s="148">
        <v>0.49</v>
      </c>
      <c r="AD26" s="146">
        <v>6</v>
      </c>
      <c r="AF26" s="149" t="s">
        <v>1545</v>
      </c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  <c r="GD26" s="138"/>
      <c r="GE26" s="138"/>
      <c r="GF26" s="138"/>
      <c r="GG26" s="138"/>
      <c r="GH26" s="138"/>
    </row>
    <row r="27" spans="1:190" x14ac:dyDescent="0.2">
      <c r="A27" s="130">
        <f t="shared" si="0"/>
        <v>121</v>
      </c>
      <c r="B27" s="150" t="s">
        <v>1615</v>
      </c>
      <c r="C27" s="151">
        <v>147</v>
      </c>
      <c r="D27" s="152">
        <v>25.700000762939453</v>
      </c>
      <c r="E27" s="153">
        <v>0.38</v>
      </c>
      <c r="F27" s="151">
        <v>143</v>
      </c>
      <c r="G27" s="151">
        <v>4</v>
      </c>
      <c r="H27" s="154" t="s">
        <v>1616</v>
      </c>
      <c r="I27" s="154" t="s">
        <v>1617</v>
      </c>
      <c r="J27" s="152">
        <v>7.3000001907348633</v>
      </c>
      <c r="K27" s="153">
        <v>0.36</v>
      </c>
      <c r="L27" s="151">
        <v>144</v>
      </c>
      <c r="M27" s="151">
        <v>3</v>
      </c>
      <c r="N27" s="154" t="s">
        <v>1618</v>
      </c>
      <c r="O27" s="154" t="s">
        <v>1619</v>
      </c>
      <c r="P27" s="152">
        <v>5.8000001907348633</v>
      </c>
      <c r="Q27" s="153">
        <v>0.39</v>
      </c>
      <c r="R27" s="151">
        <v>136</v>
      </c>
      <c r="S27" s="151">
        <v>11</v>
      </c>
      <c r="T27" s="154" t="s">
        <v>1620</v>
      </c>
      <c r="U27" s="154" t="s">
        <v>1621</v>
      </c>
      <c r="V27" s="152">
        <v>2.9000000953674316</v>
      </c>
      <c r="W27" s="153">
        <v>0.32</v>
      </c>
      <c r="X27" s="151">
        <v>145</v>
      </c>
      <c r="Y27" s="151">
        <v>2</v>
      </c>
      <c r="Z27" s="154" t="s">
        <v>1622</v>
      </c>
      <c r="AA27" s="154" t="s">
        <v>1623</v>
      </c>
      <c r="AB27" s="152">
        <v>9.6999998092651367</v>
      </c>
      <c r="AC27" s="153">
        <v>0.41</v>
      </c>
      <c r="AD27" s="151">
        <v>138</v>
      </c>
      <c r="AE27" s="151">
        <v>9</v>
      </c>
      <c r="AF27" s="154" t="s">
        <v>1624</v>
      </c>
      <c r="AG27" s="154" t="s">
        <v>1625</v>
      </c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38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</row>
    <row r="28" spans="1:190" x14ac:dyDescent="0.2">
      <c r="A28" s="130">
        <f t="shared" si="0"/>
        <v>122</v>
      </c>
      <c r="B28" s="140" t="s">
        <v>1626</v>
      </c>
      <c r="C28" s="146">
        <v>208</v>
      </c>
      <c r="D28" s="147">
        <v>33.799999237060547</v>
      </c>
      <c r="E28" s="148">
        <v>0.5</v>
      </c>
      <c r="F28" s="146">
        <v>192</v>
      </c>
      <c r="G28" s="146">
        <v>16</v>
      </c>
      <c r="H28" s="149" t="s">
        <v>1602</v>
      </c>
      <c r="I28" s="149" t="s">
        <v>1603</v>
      </c>
      <c r="J28" s="147">
        <v>9.1999998092651367</v>
      </c>
      <c r="K28" s="148">
        <v>0.46</v>
      </c>
      <c r="L28" s="146">
        <v>191</v>
      </c>
      <c r="M28" s="146">
        <v>17</v>
      </c>
      <c r="N28" s="149" t="s">
        <v>1627</v>
      </c>
      <c r="O28" s="149" t="s">
        <v>1628</v>
      </c>
      <c r="P28" s="147">
        <v>7.4000000953674316</v>
      </c>
      <c r="Q28" s="148">
        <v>0.5</v>
      </c>
      <c r="R28" s="146">
        <v>180</v>
      </c>
      <c r="S28" s="146">
        <v>28</v>
      </c>
      <c r="T28" s="149" t="s">
        <v>1629</v>
      </c>
      <c r="U28" s="149" t="s">
        <v>1630</v>
      </c>
      <c r="V28" s="147">
        <v>3.5999999046325684</v>
      </c>
      <c r="W28" s="148">
        <v>0.4</v>
      </c>
      <c r="X28" s="146">
        <v>194</v>
      </c>
      <c r="Y28" s="146">
        <v>14</v>
      </c>
      <c r="Z28" s="149" t="s">
        <v>1631</v>
      </c>
      <c r="AA28" s="149" t="s">
        <v>1632</v>
      </c>
      <c r="AB28" s="147">
        <v>13.600000381469727</v>
      </c>
      <c r="AC28" s="148">
        <v>0.56999999999999995</v>
      </c>
      <c r="AD28" s="146">
        <v>149</v>
      </c>
      <c r="AE28" s="146">
        <v>59</v>
      </c>
      <c r="AF28" s="149" t="s">
        <v>1633</v>
      </c>
      <c r="AG28" s="149" t="s">
        <v>1634</v>
      </c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</row>
    <row r="29" spans="1:190" x14ac:dyDescent="0.2">
      <c r="A29" s="130">
        <f t="shared" si="0"/>
        <v>125</v>
      </c>
      <c r="B29" s="150" t="s">
        <v>1635</v>
      </c>
      <c r="C29" s="151">
        <v>239</v>
      </c>
      <c r="D29" s="152">
        <v>33</v>
      </c>
      <c r="E29" s="153">
        <v>0.49</v>
      </c>
      <c r="F29" s="151">
        <v>229</v>
      </c>
      <c r="G29" s="151">
        <v>10</v>
      </c>
      <c r="H29" s="154" t="s">
        <v>1636</v>
      </c>
      <c r="I29" s="154" t="s">
        <v>1637</v>
      </c>
      <c r="J29" s="152">
        <v>9</v>
      </c>
      <c r="K29" s="153">
        <v>0.45</v>
      </c>
      <c r="L29" s="151">
        <v>224</v>
      </c>
      <c r="M29" s="151">
        <v>15</v>
      </c>
      <c r="N29" s="154" t="s">
        <v>1638</v>
      </c>
      <c r="O29" s="154" t="s">
        <v>1639</v>
      </c>
      <c r="P29" s="152">
        <v>7.4000000953674316</v>
      </c>
      <c r="Q29" s="153">
        <v>0.49</v>
      </c>
      <c r="R29" s="151">
        <v>203</v>
      </c>
      <c r="S29" s="151">
        <v>36</v>
      </c>
      <c r="T29" s="154" t="s">
        <v>1640</v>
      </c>
      <c r="U29" s="154" t="s">
        <v>1641</v>
      </c>
      <c r="V29" s="152">
        <v>3.4000000953674316</v>
      </c>
      <c r="W29" s="153">
        <v>0.38</v>
      </c>
      <c r="X29" s="151">
        <v>229</v>
      </c>
      <c r="Y29" s="151">
        <v>10</v>
      </c>
      <c r="Z29" s="154" t="s">
        <v>1636</v>
      </c>
      <c r="AA29" s="154" t="s">
        <v>1637</v>
      </c>
      <c r="AB29" s="152">
        <v>13.300000190734863</v>
      </c>
      <c r="AC29" s="153">
        <v>0.55000000000000004</v>
      </c>
      <c r="AD29" s="151">
        <v>184</v>
      </c>
      <c r="AE29" s="151">
        <v>55</v>
      </c>
      <c r="AF29" s="154" t="s">
        <v>1642</v>
      </c>
      <c r="AG29" s="154" t="s">
        <v>1643</v>
      </c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38"/>
      <c r="CS29" s="138"/>
      <c r="CT29" s="138"/>
      <c r="CU29" s="138"/>
      <c r="CV29" s="138"/>
      <c r="CW29" s="138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  <c r="GC29" s="138"/>
      <c r="GD29" s="138"/>
      <c r="GE29" s="138"/>
      <c r="GF29" s="138"/>
      <c r="GG29" s="138"/>
      <c r="GH29" s="138"/>
    </row>
    <row r="30" spans="1:190" x14ac:dyDescent="0.2">
      <c r="A30" s="130">
        <f t="shared" si="0"/>
        <v>201</v>
      </c>
      <c r="B30" s="140" t="s">
        <v>1644</v>
      </c>
      <c r="C30" s="146">
        <v>54</v>
      </c>
      <c r="D30" s="147">
        <v>30.600000381469727</v>
      </c>
      <c r="E30" s="148">
        <v>0.45</v>
      </c>
      <c r="F30" s="146">
        <v>54</v>
      </c>
      <c r="H30" s="149" t="s">
        <v>1545</v>
      </c>
      <c r="J30" s="147">
        <v>8.3000001907348633</v>
      </c>
      <c r="K30" s="148">
        <v>0.42</v>
      </c>
      <c r="L30" s="146">
        <v>53</v>
      </c>
      <c r="M30" s="146">
        <v>1</v>
      </c>
      <c r="N30" s="149" t="s">
        <v>1645</v>
      </c>
      <c r="O30" s="149" t="s">
        <v>1646</v>
      </c>
      <c r="P30" s="147">
        <v>6.8000001907348633</v>
      </c>
      <c r="Q30" s="148">
        <v>0.46</v>
      </c>
      <c r="R30" s="146">
        <v>50</v>
      </c>
      <c r="S30" s="146">
        <v>4</v>
      </c>
      <c r="T30" s="149" t="s">
        <v>1647</v>
      </c>
      <c r="U30" s="149" t="s">
        <v>1648</v>
      </c>
      <c r="V30" s="147">
        <v>3.0999999046325684</v>
      </c>
      <c r="W30" s="148">
        <v>0.34</v>
      </c>
      <c r="X30" s="146">
        <v>51</v>
      </c>
      <c r="Y30" s="146">
        <v>3</v>
      </c>
      <c r="Z30" s="149" t="s">
        <v>1649</v>
      </c>
      <c r="AA30" s="149" t="s">
        <v>1650</v>
      </c>
      <c r="AB30" s="147">
        <v>12.399999618530273</v>
      </c>
      <c r="AC30" s="148">
        <v>0.52</v>
      </c>
      <c r="AD30" s="146">
        <v>45</v>
      </c>
      <c r="AE30" s="146">
        <v>9</v>
      </c>
      <c r="AF30" s="149" t="s">
        <v>1651</v>
      </c>
      <c r="AG30" s="149" t="s">
        <v>1652</v>
      </c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138"/>
      <c r="BU30" s="138"/>
      <c r="BV30" s="138"/>
      <c r="BW30" s="138"/>
      <c r="BX30" s="138"/>
      <c r="BY30" s="138"/>
      <c r="BZ30" s="138"/>
      <c r="CA30" s="138"/>
      <c r="CB30" s="138"/>
      <c r="CC30" s="138"/>
      <c r="CD30" s="138"/>
      <c r="CE30" s="138"/>
      <c r="CF30" s="138"/>
      <c r="CG30" s="138"/>
      <c r="CH30" s="138"/>
      <c r="CI30" s="138"/>
      <c r="CJ30" s="138"/>
      <c r="CK30" s="138"/>
      <c r="CL30" s="138"/>
      <c r="CM30" s="138"/>
      <c r="CN30" s="138"/>
      <c r="CO30" s="138"/>
      <c r="CP30" s="138"/>
      <c r="CQ30" s="138"/>
      <c r="CR30" s="138"/>
      <c r="CS30" s="138"/>
      <c r="CT30" s="138"/>
      <c r="CU30" s="138"/>
      <c r="CV30" s="138"/>
      <c r="CW30" s="138"/>
      <c r="CX30" s="138"/>
      <c r="CY30" s="138"/>
      <c r="CZ30" s="138"/>
      <c r="DA30" s="138"/>
      <c r="DB30" s="138"/>
      <c r="DC30" s="138"/>
      <c r="DD30" s="138"/>
      <c r="DE30" s="138"/>
      <c r="DF30" s="138"/>
      <c r="DG30" s="138"/>
      <c r="DH30" s="138"/>
      <c r="DI30" s="138"/>
      <c r="DJ30" s="138"/>
      <c r="DK30" s="138"/>
      <c r="DL30" s="138"/>
      <c r="DM30" s="138"/>
      <c r="DN30" s="138"/>
      <c r="DO30" s="138"/>
      <c r="DP30" s="138"/>
      <c r="DQ30" s="138"/>
      <c r="DR30" s="138"/>
      <c r="DS30" s="138"/>
      <c r="DT30" s="138"/>
      <c r="DU30" s="138"/>
      <c r="DV30" s="138"/>
      <c r="DW30" s="138"/>
      <c r="DX30" s="138"/>
      <c r="DY30" s="138"/>
      <c r="DZ30" s="138"/>
      <c r="EA30" s="138"/>
      <c r="EB30" s="138"/>
      <c r="EC30" s="138"/>
      <c r="ED30" s="138"/>
      <c r="EE30" s="138"/>
      <c r="EF30" s="138"/>
      <c r="EG30" s="138"/>
      <c r="EH30" s="138"/>
      <c r="EI30" s="138"/>
      <c r="EJ30" s="138"/>
      <c r="EK30" s="138"/>
      <c r="EL30" s="138"/>
      <c r="EM30" s="138"/>
      <c r="EN30" s="138"/>
      <c r="EO30" s="138"/>
      <c r="EP30" s="138"/>
      <c r="EQ30" s="138"/>
      <c r="ER30" s="138"/>
      <c r="ES30" s="138"/>
      <c r="ET30" s="138"/>
      <c r="EU30" s="138"/>
      <c r="EV30" s="138"/>
      <c r="EW30" s="138"/>
      <c r="EX30" s="138"/>
      <c r="EY30" s="138"/>
      <c r="EZ30" s="138"/>
      <c r="FA30" s="138"/>
      <c r="FB30" s="138"/>
      <c r="FC30" s="138"/>
      <c r="FD30" s="138"/>
      <c r="FE30" s="138"/>
      <c r="FF30" s="138"/>
      <c r="FG30" s="138"/>
      <c r="FH30" s="138"/>
      <c r="FI30" s="138"/>
      <c r="FJ30" s="138"/>
      <c r="FK30" s="138"/>
      <c r="FL30" s="138"/>
      <c r="FM30" s="138"/>
      <c r="FN30" s="138"/>
      <c r="FO30" s="138"/>
      <c r="FP30" s="138"/>
      <c r="FQ30" s="138"/>
      <c r="FR30" s="138"/>
      <c r="FS30" s="138"/>
      <c r="FT30" s="138"/>
      <c r="FU30" s="138"/>
      <c r="FV30" s="138"/>
      <c r="FW30" s="138"/>
      <c r="FX30" s="138"/>
      <c r="FY30" s="138"/>
      <c r="FZ30" s="138"/>
      <c r="GA30" s="138"/>
      <c r="GB30" s="138"/>
      <c r="GC30" s="138"/>
      <c r="GD30" s="138"/>
      <c r="GE30" s="138"/>
      <c r="GF30" s="138"/>
      <c r="GG30" s="138"/>
      <c r="GH30" s="138"/>
    </row>
    <row r="31" spans="1:190" x14ac:dyDescent="0.2">
      <c r="A31" s="130">
        <f t="shared" si="0"/>
        <v>211</v>
      </c>
      <c r="B31" s="150" t="s">
        <v>1653</v>
      </c>
      <c r="C31" s="151">
        <v>144</v>
      </c>
      <c r="D31" s="152">
        <v>33.400001525878906</v>
      </c>
      <c r="E31" s="153">
        <v>0.49</v>
      </c>
      <c r="F31" s="151">
        <v>137</v>
      </c>
      <c r="G31" s="151">
        <v>7</v>
      </c>
      <c r="H31" s="154" t="s">
        <v>1654</v>
      </c>
      <c r="I31" s="154" t="s">
        <v>1655</v>
      </c>
      <c r="J31" s="152">
        <v>9.3999996185302734</v>
      </c>
      <c r="K31" s="153">
        <v>0.47</v>
      </c>
      <c r="L31" s="151">
        <v>134</v>
      </c>
      <c r="M31" s="151">
        <v>10</v>
      </c>
      <c r="N31" s="154" t="s">
        <v>1656</v>
      </c>
      <c r="O31" s="154" t="s">
        <v>1657</v>
      </c>
      <c r="P31" s="152">
        <v>7.5</v>
      </c>
      <c r="Q31" s="153">
        <v>0.5</v>
      </c>
      <c r="R31" s="151">
        <v>125</v>
      </c>
      <c r="S31" s="151">
        <v>19</v>
      </c>
      <c r="T31" s="154" t="s">
        <v>1658</v>
      </c>
      <c r="U31" s="154" t="s">
        <v>1659</v>
      </c>
      <c r="V31" s="152">
        <v>3.2000000476837158</v>
      </c>
      <c r="W31" s="153">
        <v>0.36</v>
      </c>
      <c r="X31" s="151">
        <v>139</v>
      </c>
      <c r="Y31" s="151">
        <v>5</v>
      </c>
      <c r="Z31" s="154" t="s">
        <v>1660</v>
      </c>
      <c r="AA31" s="154" t="s">
        <v>1661</v>
      </c>
      <c r="AB31" s="152">
        <v>13.300000190734863</v>
      </c>
      <c r="AC31" s="153">
        <v>0.55000000000000004</v>
      </c>
      <c r="AD31" s="151">
        <v>119</v>
      </c>
      <c r="AE31" s="151">
        <v>25</v>
      </c>
      <c r="AF31" s="154" t="s">
        <v>1662</v>
      </c>
      <c r="AG31" s="154" t="s">
        <v>1663</v>
      </c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  <c r="CO31" s="138"/>
      <c r="CP31" s="138"/>
      <c r="CQ31" s="138"/>
      <c r="CR31" s="138"/>
      <c r="CS31" s="138"/>
      <c r="CT31" s="138"/>
      <c r="CU31" s="138"/>
      <c r="CV31" s="138"/>
      <c r="CW31" s="138"/>
      <c r="CX31" s="138"/>
      <c r="CY31" s="138"/>
      <c r="CZ31" s="138"/>
      <c r="DA31" s="138"/>
      <c r="DB31" s="138"/>
      <c r="DC31" s="138"/>
      <c r="DD31" s="138"/>
      <c r="DE31" s="138"/>
      <c r="DF31" s="138"/>
      <c r="DG31" s="138"/>
      <c r="DH31" s="138"/>
      <c r="DI31" s="138"/>
      <c r="DJ31" s="138"/>
      <c r="DK31" s="138"/>
      <c r="DL31" s="138"/>
      <c r="DM31" s="138"/>
      <c r="DN31" s="138"/>
      <c r="DO31" s="138"/>
      <c r="DP31" s="138"/>
      <c r="DQ31" s="138"/>
      <c r="DR31" s="138"/>
      <c r="DS31" s="138"/>
      <c r="DT31" s="138"/>
      <c r="DU31" s="138"/>
      <c r="DV31" s="138"/>
      <c r="DW31" s="138"/>
      <c r="DX31" s="138"/>
      <c r="DY31" s="138"/>
      <c r="DZ31" s="138"/>
      <c r="EA31" s="138"/>
      <c r="EB31" s="138"/>
      <c r="EC31" s="138"/>
      <c r="ED31" s="138"/>
      <c r="EE31" s="138"/>
      <c r="EF31" s="138"/>
      <c r="EG31" s="138"/>
      <c r="EH31" s="138"/>
      <c r="EI31" s="138"/>
      <c r="EJ31" s="138"/>
      <c r="EK31" s="138"/>
      <c r="EL31" s="138"/>
      <c r="EM31" s="138"/>
      <c r="EN31" s="138"/>
      <c r="EO31" s="138"/>
      <c r="EP31" s="138"/>
      <c r="EQ31" s="138"/>
      <c r="ER31" s="138"/>
      <c r="ES31" s="138"/>
      <c r="ET31" s="138"/>
      <c r="EU31" s="138"/>
      <c r="EV31" s="138"/>
      <c r="EW31" s="138"/>
      <c r="EX31" s="138"/>
      <c r="EY31" s="138"/>
      <c r="EZ31" s="138"/>
      <c r="FA31" s="138"/>
      <c r="FB31" s="138"/>
      <c r="FC31" s="138"/>
      <c r="FD31" s="138"/>
      <c r="FE31" s="138"/>
      <c r="FF31" s="138"/>
      <c r="FG31" s="138"/>
      <c r="FH31" s="138"/>
      <c r="FI31" s="138"/>
      <c r="FJ31" s="138"/>
      <c r="FK31" s="138"/>
      <c r="FL31" s="138"/>
      <c r="FM31" s="138"/>
      <c r="FN31" s="138"/>
      <c r="FO31" s="138"/>
      <c r="FP31" s="138"/>
      <c r="FQ31" s="138"/>
      <c r="FR31" s="138"/>
      <c r="FS31" s="138"/>
      <c r="FT31" s="138"/>
      <c r="FU31" s="138"/>
      <c r="FV31" s="138"/>
      <c r="FW31" s="138"/>
      <c r="FX31" s="138"/>
      <c r="FY31" s="138"/>
      <c r="FZ31" s="138"/>
      <c r="GA31" s="138"/>
      <c r="GB31" s="138"/>
      <c r="GC31" s="138"/>
      <c r="GD31" s="138"/>
      <c r="GE31" s="138"/>
      <c r="GF31" s="138"/>
      <c r="GG31" s="138"/>
      <c r="GH31" s="138"/>
    </row>
    <row r="32" spans="1:190" x14ac:dyDescent="0.2">
      <c r="A32" s="130">
        <f t="shared" si="0"/>
        <v>215</v>
      </c>
      <c r="B32" s="140" t="s">
        <v>1664</v>
      </c>
      <c r="C32" s="146">
        <v>22</v>
      </c>
      <c r="D32" s="147">
        <v>30.100000381469727</v>
      </c>
      <c r="E32" s="148">
        <v>0.44</v>
      </c>
      <c r="F32" s="146">
        <v>22</v>
      </c>
      <c r="H32" s="149" t="s">
        <v>1545</v>
      </c>
      <c r="J32" s="147">
        <v>8.6000003814697266</v>
      </c>
      <c r="K32" s="148">
        <v>0.43</v>
      </c>
      <c r="L32" s="146">
        <v>20</v>
      </c>
      <c r="M32" s="146">
        <v>2</v>
      </c>
      <c r="N32" s="149" t="s">
        <v>1665</v>
      </c>
      <c r="O32" s="149" t="s">
        <v>1666</v>
      </c>
      <c r="P32" s="147">
        <v>6.8000001907348633</v>
      </c>
      <c r="Q32" s="148">
        <v>0.45</v>
      </c>
      <c r="R32" s="146">
        <v>19</v>
      </c>
      <c r="S32" s="146">
        <v>3</v>
      </c>
      <c r="T32" s="149" t="s">
        <v>1667</v>
      </c>
      <c r="U32" s="149" t="s">
        <v>1668</v>
      </c>
      <c r="V32" s="147">
        <v>2.7999999523162842</v>
      </c>
      <c r="W32" s="148">
        <v>0.31</v>
      </c>
      <c r="X32" s="146">
        <v>22</v>
      </c>
      <c r="Z32" s="149" t="s">
        <v>1545</v>
      </c>
      <c r="AB32" s="147">
        <v>11.899999618530273</v>
      </c>
      <c r="AC32" s="148">
        <v>0.49</v>
      </c>
      <c r="AD32" s="146">
        <v>21</v>
      </c>
      <c r="AE32" s="146">
        <v>1</v>
      </c>
      <c r="AF32" s="149" t="s">
        <v>1669</v>
      </c>
      <c r="AG32" s="149" t="s">
        <v>1670</v>
      </c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138"/>
      <c r="BU32" s="138"/>
      <c r="BV32" s="138"/>
      <c r="BW32" s="138"/>
      <c r="BX32" s="138"/>
      <c r="BY32" s="138"/>
      <c r="BZ32" s="138"/>
      <c r="CA32" s="138"/>
      <c r="CB32" s="138"/>
      <c r="CC32" s="138"/>
      <c r="CD32" s="138"/>
      <c r="CE32" s="138"/>
      <c r="CF32" s="138"/>
      <c r="CG32" s="138"/>
      <c r="CH32" s="138"/>
      <c r="CI32" s="138"/>
      <c r="CJ32" s="138"/>
      <c r="CK32" s="138"/>
      <c r="CL32" s="138"/>
      <c r="CM32" s="138"/>
      <c r="CN32" s="138"/>
      <c r="CO32" s="138"/>
      <c r="CP32" s="138"/>
      <c r="CQ32" s="138"/>
      <c r="CR32" s="138"/>
      <c r="CS32" s="138"/>
      <c r="CT32" s="138"/>
      <c r="CU32" s="138"/>
      <c r="CV32" s="138"/>
      <c r="CW32" s="138"/>
      <c r="CX32" s="138"/>
      <c r="CY32" s="138"/>
      <c r="CZ32" s="138"/>
      <c r="DA32" s="138"/>
      <c r="DB32" s="138"/>
      <c r="DC32" s="138"/>
      <c r="DD32" s="138"/>
      <c r="DE32" s="138"/>
      <c r="DF32" s="138"/>
      <c r="DG32" s="138"/>
      <c r="DH32" s="138"/>
      <c r="DI32" s="138"/>
      <c r="DJ32" s="138"/>
      <c r="DK32" s="138"/>
      <c r="DL32" s="138"/>
      <c r="DM32" s="138"/>
      <c r="DN32" s="138"/>
      <c r="DO32" s="138"/>
      <c r="DP32" s="138"/>
      <c r="DQ32" s="138"/>
      <c r="DR32" s="138"/>
      <c r="DS32" s="138"/>
      <c r="DT32" s="138"/>
      <c r="DU32" s="138"/>
      <c r="DV32" s="138"/>
      <c r="DW32" s="138"/>
      <c r="DX32" s="138"/>
      <c r="DY32" s="138"/>
      <c r="DZ32" s="138"/>
      <c r="EA32" s="138"/>
      <c r="EB32" s="138"/>
      <c r="EC32" s="138"/>
      <c r="ED32" s="138"/>
      <c r="EE32" s="138"/>
      <c r="EF32" s="138"/>
      <c r="EG32" s="138"/>
      <c r="EH32" s="138"/>
      <c r="EI32" s="138"/>
      <c r="EJ32" s="138"/>
      <c r="EK32" s="138"/>
      <c r="EL32" s="138"/>
      <c r="EM32" s="138"/>
      <c r="EN32" s="138"/>
      <c r="EO32" s="138"/>
      <c r="EP32" s="138"/>
      <c r="EQ32" s="138"/>
      <c r="ER32" s="138"/>
      <c r="ES32" s="138"/>
      <c r="ET32" s="138"/>
      <c r="EU32" s="138"/>
      <c r="EV32" s="138"/>
      <c r="EW32" s="138"/>
      <c r="EX32" s="138"/>
      <c r="EY32" s="138"/>
      <c r="EZ32" s="138"/>
      <c r="FA32" s="138"/>
      <c r="FB32" s="138"/>
      <c r="FC32" s="138"/>
      <c r="FD32" s="138"/>
      <c r="FE32" s="138"/>
      <c r="FF32" s="138"/>
      <c r="FG32" s="138"/>
      <c r="FH32" s="138"/>
      <c r="FI32" s="138"/>
      <c r="FJ32" s="138"/>
      <c r="FK32" s="138"/>
      <c r="FL32" s="138"/>
      <c r="FM32" s="138"/>
      <c r="FN32" s="138"/>
      <c r="FO32" s="138"/>
      <c r="FP32" s="138"/>
      <c r="FQ32" s="138"/>
      <c r="FR32" s="138"/>
      <c r="FS32" s="138"/>
      <c r="FT32" s="138"/>
      <c r="FU32" s="138"/>
      <c r="FV32" s="138"/>
      <c r="FW32" s="138"/>
      <c r="FX32" s="138"/>
      <c r="FY32" s="138"/>
      <c r="FZ32" s="138"/>
      <c r="GA32" s="138"/>
      <c r="GB32" s="138"/>
      <c r="GC32" s="138"/>
      <c r="GD32" s="138"/>
      <c r="GE32" s="138"/>
      <c r="GF32" s="138"/>
      <c r="GG32" s="138"/>
      <c r="GH32" s="138"/>
    </row>
    <row r="33" spans="1:190" x14ac:dyDescent="0.2">
      <c r="A33" s="130">
        <f t="shared" si="0"/>
        <v>231</v>
      </c>
      <c r="B33" s="150" t="s">
        <v>1671</v>
      </c>
      <c r="C33" s="151">
        <v>205</v>
      </c>
      <c r="D33" s="152">
        <v>29.100000381469727</v>
      </c>
      <c r="E33" s="153">
        <v>0.43</v>
      </c>
      <c r="F33" s="151">
        <v>195</v>
      </c>
      <c r="G33" s="151">
        <v>10</v>
      </c>
      <c r="H33" s="154" t="s">
        <v>1672</v>
      </c>
      <c r="I33" s="154" t="s">
        <v>1673</v>
      </c>
      <c r="J33" s="152">
        <v>8.3000001907348633</v>
      </c>
      <c r="K33" s="153">
        <v>0.42</v>
      </c>
      <c r="L33" s="151">
        <v>198</v>
      </c>
      <c r="M33" s="151">
        <v>7</v>
      </c>
      <c r="N33" s="154" t="s">
        <v>1674</v>
      </c>
      <c r="O33" s="154" t="s">
        <v>1675</v>
      </c>
      <c r="P33" s="152">
        <v>6.1999998092651367</v>
      </c>
      <c r="Q33" s="153">
        <v>0.41</v>
      </c>
      <c r="R33" s="151">
        <v>191</v>
      </c>
      <c r="S33" s="151">
        <v>14</v>
      </c>
      <c r="T33" s="154" t="s">
        <v>1676</v>
      </c>
      <c r="U33" s="154" t="s">
        <v>1677</v>
      </c>
      <c r="V33" s="152">
        <v>3.0999999046325684</v>
      </c>
      <c r="W33" s="153">
        <v>0.35</v>
      </c>
      <c r="X33" s="151">
        <v>196</v>
      </c>
      <c r="Y33" s="151">
        <v>9</v>
      </c>
      <c r="Z33" s="154" t="s">
        <v>1678</v>
      </c>
      <c r="AA33" s="154" t="s">
        <v>1679</v>
      </c>
      <c r="AB33" s="152">
        <v>11.399999618530273</v>
      </c>
      <c r="AC33" s="153">
        <v>0.48</v>
      </c>
      <c r="AD33" s="151">
        <v>175</v>
      </c>
      <c r="AE33" s="151">
        <v>30</v>
      </c>
      <c r="AF33" s="154" t="s">
        <v>1680</v>
      </c>
      <c r="AG33" s="154" t="s">
        <v>1681</v>
      </c>
      <c r="BB33" s="138"/>
      <c r="BC33" s="138"/>
      <c r="BD33" s="138"/>
      <c r="BE33" s="138"/>
      <c r="BF33" s="138"/>
      <c r="BG33" s="138"/>
      <c r="BH33" s="138"/>
      <c r="BI33" s="138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138"/>
      <c r="BU33" s="138"/>
      <c r="BV33" s="138"/>
      <c r="BW33" s="138"/>
      <c r="BX33" s="138"/>
      <c r="BY33" s="138"/>
      <c r="BZ33" s="138"/>
      <c r="CA33" s="138"/>
      <c r="CB33" s="138"/>
      <c r="CC33" s="138"/>
      <c r="CD33" s="138"/>
      <c r="CE33" s="138"/>
      <c r="CF33" s="138"/>
      <c r="CG33" s="138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38"/>
      <c r="EB33" s="138"/>
      <c r="EC33" s="138"/>
      <c r="ED33" s="138"/>
      <c r="EE33" s="138"/>
      <c r="EF33" s="138"/>
      <c r="EG33" s="138"/>
      <c r="EH33" s="138"/>
      <c r="EI33" s="138"/>
      <c r="EJ33" s="138"/>
      <c r="EK33" s="138"/>
      <c r="EL33" s="138"/>
      <c r="EM33" s="138"/>
      <c r="EN33" s="138"/>
      <c r="EO33" s="138"/>
      <c r="EP33" s="138"/>
      <c r="EQ33" s="138"/>
      <c r="ER33" s="138"/>
      <c r="ES33" s="138"/>
      <c r="ET33" s="138"/>
      <c r="EU33" s="138"/>
      <c r="EV33" s="138"/>
      <c r="EW33" s="138"/>
      <c r="EX33" s="138"/>
      <c r="EY33" s="138"/>
      <c r="EZ33" s="138"/>
      <c r="FA33" s="138"/>
      <c r="FB33" s="138"/>
      <c r="FC33" s="138"/>
      <c r="FD33" s="138"/>
      <c r="FE33" s="138"/>
      <c r="FF33" s="138"/>
      <c r="FG33" s="138"/>
      <c r="FH33" s="138"/>
      <c r="FI33" s="138"/>
      <c r="FJ33" s="138"/>
      <c r="FK33" s="138"/>
      <c r="FL33" s="138"/>
      <c r="FM33" s="138"/>
      <c r="FN33" s="138"/>
      <c r="FO33" s="138"/>
      <c r="FP33" s="138"/>
      <c r="FQ33" s="138"/>
      <c r="FR33" s="138"/>
      <c r="FS33" s="138"/>
      <c r="FT33" s="138"/>
      <c r="FU33" s="138"/>
      <c r="FV33" s="138"/>
      <c r="FW33" s="138"/>
      <c r="FX33" s="138"/>
      <c r="FY33" s="138"/>
      <c r="FZ33" s="138"/>
      <c r="GA33" s="138"/>
      <c r="GB33" s="138"/>
      <c r="GC33" s="138"/>
      <c r="GD33" s="138"/>
      <c r="GE33" s="138"/>
      <c r="GF33" s="138"/>
      <c r="GG33" s="138"/>
      <c r="GH33" s="138"/>
    </row>
    <row r="34" spans="1:190" x14ac:dyDescent="0.2">
      <c r="A34" s="130">
        <f t="shared" si="0"/>
        <v>241</v>
      </c>
      <c r="B34" s="140" t="s">
        <v>1682</v>
      </c>
      <c r="C34" s="146">
        <v>159</v>
      </c>
      <c r="D34" s="147">
        <v>36.700000762939453</v>
      </c>
      <c r="E34" s="148">
        <v>0.54</v>
      </c>
      <c r="F34" s="146">
        <v>142</v>
      </c>
      <c r="G34" s="146">
        <v>17</v>
      </c>
      <c r="H34" s="149" t="s">
        <v>1683</v>
      </c>
      <c r="I34" s="149" t="s">
        <v>1684</v>
      </c>
      <c r="J34" s="147">
        <v>9.6999998092651367</v>
      </c>
      <c r="K34" s="148">
        <v>0.48</v>
      </c>
      <c r="L34" s="146">
        <v>145</v>
      </c>
      <c r="M34" s="146">
        <v>14</v>
      </c>
      <c r="N34" s="149" t="s">
        <v>1685</v>
      </c>
      <c r="O34" s="149" t="s">
        <v>1686</v>
      </c>
      <c r="P34" s="147">
        <v>8.6000003814697266</v>
      </c>
      <c r="Q34" s="148">
        <v>0.56999999999999995</v>
      </c>
      <c r="R34" s="146">
        <v>109</v>
      </c>
      <c r="S34" s="146">
        <v>50</v>
      </c>
      <c r="T34" s="149" t="s">
        <v>1687</v>
      </c>
      <c r="U34" s="149" t="s">
        <v>1688</v>
      </c>
      <c r="V34" s="147">
        <v>3.9000000953674316</v>
      </c>
      <c r="W34" s="148">
        <v>0.43</v>
      </c>
      <c r="X34" s="146">
        <v>145</v>
      </c>
      <c r="Y34" s="146">
        <v>14</v>
      </c>
      <c r="Z34" s="149" t="s">
        <v>1685</v>
      </c>
      <c r="AA34" s="149" t="s">
        <v>1686</v>
      </c>
      <c r="AB34" s="147">
        <v>14.5</v>
      </c>
      <c r="AC34" s="148">
        <v>0.6</v>
      </c>
      <c r="AD34" s="146">
        <v>101</v>
      </c>
      <c r="AE34" s="146">
        <v>58</v>
      </c>
      <c r="AF34" s="149" t="s">
        <v>1689</v>
      </c>
      <c r="AG34" s="149" t="s">
        <v>1690</v>
      </c>
      <c r="BB34" s="138"/>
      <c r="BC34" s="138"/>
      <c r="BD34" s="138"/>
      <c r="BE34" s="138"/>
      <c r="BF34" s="138"/>
      <c r="BG34" s="138"/>
      <c r="BH34" s="138"/>
      <c r="BI34" s="138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138"/>
      <c r="BU34" s="138"/>
      <c r="BV34" s="138"/>
      <c r="BW34" s="138"/>
      <c r="BX34" s="138"/>
      <c r="BY34" s="138"/>
      <c r="BZ34" s="138"/>
      <c r="CA34" s="138"/>
      <c r="CB34" s="138"/>
      <c r="CC34" s="138"/>
      <c r="CD34" s="138"/>
      <c r="CE34" s="138"/>
      <c r="CF34" s="138"/>
      <c r="CG34" s="138"/>
      <c r="CH34" s="138"/>
      <c r="CI34" s="138"/>
      <c r="CJ34" s="138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  <c r="DB34" s="138"/>
      <c r="DC34" s="138"/>
      <c r="DD34" s="138"/>
      <c r="DE34" s="138"/>
      <c r="DF34" s="138"/>
      <c r="DG34" s="138"/>
      <c r="DH34" s="138"/>
      <c r="DI34" s="138"/>
      <c r="DJ34" s="138"/>
      <c r="DK34" s="138"/>
      <c r="DL34" s="138"/>
      <c r="DM34" s="138"/>
      <c r="DN34" s="138"/>
      <c r="DO34" s="138"/>
      <c r="DP34" s="138"/>
      <c r="DQ34" s="138"/>
      <c r="DR34" s="138"/>
      <c r="DS34" s="138"/>
      <c r="DT34" s="138"/>
      <c r="DU34" s="138"/>
      <c r="DV34" s="138"/>
      <c r="DW34" s="138"/>
      <c r="DX34" s="138"/>
      <c r="DY34" s="138"/>
      <c r="DZ34" s="138"/>
      <c r="EA34" s="138"/>
      <c r="EB34" s="138"/>
      <c r="EC34" s="138"/>
      <c r="ED34" s="138"/>
      <c r="EE34" s="138"/>
      <c r="EF34" s="138"/>
      <c r="EG34" s="138"/>
      <c r="EH34" s="138"/>
      <c r="EI34" s="138"/>
      <c r="EJ34" s="138"/>
      <c r="EK34" s="138"/>
      <c r="EL34" s="138"/>
      <c r="EM34" s="138"/>
      <c r="EN34" s="138"/>
      <c r="EO34" s="138"/>
      <c r="EP34" s="138"/>
      <c r="EQ34" s="138"/>
      <c r="ER34" s="138"/>
      <c r="ES34" s="138"/>
      <c r="ET34" s="138"/>
      <c r="EU34" s="138"/>
      <c r="EV34" s="138"/>
      <c r="EW34" s="138"/>
      <c r="EX34" s="138"/>
      <c r="EY34" s="138"/>
      <c r="EZ34" s="138"/>
      <c r="FA34" s="138"/>
      <c r="FB34" s="138"/>
      <c r="FC34" s="138"/>
      <c r="FD34" s="138"/>
      <c r="FE34" s="138"/>
      <c r="FF34" s="138"/>
      <c r="FG34" s="138"/>
      <c r="FH34" s="138"/>
      <c r="FI34" s="138"/>
      <c r="FJ34" s="138"/>
      <c r="FK34" s="138"/>
      <c r="FL34" s="138"/>
      <c r="FM34" s="138"/>
      <c r="FN34" s="138"/>
      <c r="FO34" s="138"/>
      <c r="FP34" s="138"/>
      <c r="FQ34" s="138"/>
      <c r="FR34" s="138"/>
      <c r="FS34" s="138"/>
      <c r="FT34" s="138"/>
      <c r="FU34" s="138"/>
      <c r="FV34" s="138"/>
      <c r="FW34" s="138"/>
      <c r="FX34" s="138"/>
      <c r="FY34" s="138"/>
      <c r="FZ34" s="138"/>
      <c r="GA34" s="138"/>
      <c r="GB34" s="138"/>
      <c r="GC34" s="138"/>
      <c r="GD34" s="138"/>
      <c r="GE34" s="138"/>
      <c r="GF34" s="138"/>
      <c r="GG34" s="138"/>
      <c r="GH34" s="138"/>
    </row>
    <row r="35" spans="1:190" x14ac:dyDescent="0.2">
      <c r="A35" s="130">
        <f t="shared" si="0"/>
        <v>251</v>
      </c>
      <c r="B35" s="150" t="s">
        <v>1691</v>
      </c>
      <c r="C35" s="151">
        <v>127</v>
      </c>
      <c r="D35" s="152">
        <v>34.5</v>
      </c>
      <c r="E35" s="153">
        <v>0.51</v>
      </c>
      <c r="F35" s="151">
        <v>119</v>
      </c>
      <c r="G35" s="151">
        <v>8</v>
      </c>
      <c r="H35" s="154" t="s">
        <v>1692</v>
      </c>
      <c r="I35" s="154" t="s">
        <v>1693</v>
      </c>
      <c r="J35" s="152">
        <v>9.1999998092651367</v>
      </c>
      <c r="K35" s="153">
        <v>0.46</v>
      </c>
      <c r="L35" s="151">
        <v>117</v>
      </c>
      <c r="M35" s="151">
        <v>10</v>
      </c>
      <c r="N35" s="154" t="s">
        <v>1694</v>
      </c>
      <c r="O35" s="154" t="s">
        <v>1695</v>
      </c>
      <c r="P35" s="152">
        <v>7.5999999046325684</v>
      </c>
      <c r="Q35" s="153">
        <v>0.51</v>
      </c>
      <c r="R35" s="151">
        <v>110</v>
      </c>
      <c r="S35" s="151">
        <v>17</v>
      </c>
      <c r="T35" s="154" t="s">
        <v>1696</v>
      </c>
      <c r="U35" s="154" t="s">
        <v>1697</v>
      </c>
      <c r="V35" s="152">
        <v>3.5999999046325684</v>
      </c>
      <c r="W35" s="153">
        <v>0.4</v>
      </c>
      <c r="X35" s="151">
        <v>119</v>
      </c>
      <c r="Y35" s="151">
        <v>8</v>
      </c>
      <c r="Z35" s="154" t="s">
        <v>1692</v>
      </c>
      <c r="AA35" s="154" t="s">
        <v>1693</v>
      </c>
      <c r="AB35" s="152">
        <v>14</v>
      </c>
      <c r="AC35" s="153">
        <v>0.59</v>
      </c>
      <c r="AD35" s="151">
        <v>94</v>
      </c>
      <c r="AE35" s="151">
        <v>33</v>
      </c>
      <c r="AF35" s="154" t="s">
        <v>1698</v>
      </c>
      <c r="AG35" s="154" t="s">
        <v>1699</v>
      </c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A35" s="138"/>
      <c r="CB35" s="138"/>
      <c r="CC35" s="138"/>
      <c r="CD35" s="138"/>
      <c r="CE35" s="138"/>
      <c r="CF35" s="138"/>
      <c r="CG35" s="138"/>
      <c r="CH35" s="138"/>
      <c r="CI35" s="138"/>
      <c r="CJ35" s="138"/>
      <c r="CK35" s="138"/>
      <c r="CL35" s="138"/>
      <c r="CM35" s="138"/>
      <c r="CN35" s="138"/>
      <c r="CO35" s="138"/>
      <c r="CP35" s="138"/>
      <c r="CQ35" s="138"/>
      <c r="CR35" s="138"/>
      <c r="CS35" s="138"/>
      <c r="CT35" s="138"/>
      <c r="CU35" s="138"/>
      <c r="CV35" s="138"/>
      <c r="CW35" s="138"/>
      <c r="CX35" s="138"/>
      <c r="CY35" s="138"/>
      <c r="CZ35" s="138"/>
      <c r="DA35" s="138"/>
      <c r="DB35" s="138"/>
      <c r="DC35" s="138"/>
      <c r="DD35" s="138"/>
      <c r="DE35" s="138"/>
      <c r="DF35" s="138"/>
      <c r="DG35" s="138"/>
      <c r="DH35" s="138"/>
      <c r="DI35" s="138"/>
      <c r="DJ35" s="138"/>
      <c r="DK35" s="138"/>
      <c r="DL35" s="138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38"/>
      <c r="EE35" s="138"/>
      <c r="EF35" s="138"/>
      <c r="EG35" s="138"/>
      <c r="EH35" s="138"/>
      <c r="EI35" s="138"/>
      <c r="EJ35" s="138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</row>
    <row r="36" spans="1:190" x14ac:dyDescent="0.2">
      <c r="A36" s="130">
        <f t="shared" si="0"/>
        <v>261</v>
      </c>
      <c r="B36" s="140" t="s">
        <v>1700</v>
      </c>
      <c r="C36" s="146">
        <v>63</v>
      </c>
      <c r="D36" s="147">
        <v>27.700000762939453</v>
      </c>
      <c r="E36" s="148">
        <v>0.41</v>
      </c>
      <c r="F36" s="146">
        <v>62</v>
      </c>
      <c r="G36" s="146">
        <v>1</v>
      </c>
      <c r="H36" s="149" t="s">
        <v>1701</v>
      </c>
      <c r="I36" s="149" t="s">
        <v>1702</v>
      </c>
      <c r="J36" s="147">
        <v>7.5999999046325684</v>
      </c>
      <c r="K36" s="148">
        <v>0.38</v>
      </c>
      <c r="L36" s="146">
        <v>63</v>
      </c>
      <c r="N36" s="149" t="s">
        <v>1545</v>
      </c>
      <c r="P36" s="147">
        <v>6</v>
      </c>
      <c r="Q36" s="148">
        <v>0.4</v>
      </c>
      <c r="R36" s="146">
        <v>59</v>
      </c>
      <c r="S36" s="146">
        <v>4</v>
      </c>
      <c r="T36" s="149" t="s">
        <v>1703</v>
      </c>
      <c r="U36" s="149" t="s">
        <v>1704</v>
      </c>
      <c r="V36" s="147">
        <v>3</v>
      </c>
      <c r="W36" s="148">
        <v>0.33</v>
      </c>
      <c r="X36" s="146">
        <v>62</v>
      </c>
      <c r="Y36" s="146">
        <v>1</v>
      </c>
      <c r="Z36" s="149" t="s">
        <v>1701</v>
      </c>
      <c r="AA36" s="149" t="s">
        <v>1702</v>
      </c>
      <c r="AB36" s="147">
        <v>11.100000381469727</v>
      </c>
      <c r="AC36" s="148">
        <v>0.46</v>
      </c>
      <c r="AD36" s="146">
        <v>54</v>
      </c>
      <c r="AE36" s="146">
        <v>9</v>
      </c>
      <c r="AF36" s="149" t="s">
        <v>1546</v>
      </c>
      <c r="AG36" s="149" t="s">
        <v>1547</v>
      </c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  <c r="BX36" s="138"/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8"/>
      <c r="CL36" s="138"/>
      <c r="CM36" s="138"/>
      <c r="CN36" s="138"/>
      <c r="CO36" s="138"/>
      <c r="CP36" s="138"/>
      <c r="CQ36" s="138"/>
      <c r="CR36" s="138"/>
      <c r="CS36" s="138"/>
      <c r="CT36" s="138"/>
      <c r="CU36" s="138"/>
      <c r="CV36" s="138"/>
      <c r="CW36" s="138"/>
      <c r="CX36" s="138"/>
      <c r="CY36" s="138"/>
      <c r="CZ36" s="138"/>
      <c r="DA36" s="138"/>
      <c r="DB36" s="138"/>
      <c r="DC36" s="138"/>
      <c r="DD36" s="138"/>
      <c r="DE36" s="138"/>
      <c r="DF36" s="138"/>
      <c r="DG36" s="138"/>
      <c r="DH36" s="138"/>
      <c r="DI36" s="138"/>
      <c r="DJ36" s="138"/>
      <c r="DK36" s="138"/>
      <c r="DL36" s="138"/>
      <c r="DM36" s="138"/>
      <c r="DN36" s="138"/>
      <c r="DO36" s="138"/>
      <c r="DP36" s="138"/>
      <c r="DQ36" s="138"/>
      <c r="DR36" s="138"/>
      <c r="DS36" s="138"/>
      <c r="DT36" s="138"/>
      <c r="DU36" s="138"/>
      <c r="DV36" s="138"/>
      <c r="DW36" s="138"/>
      <c r="DX36" s="138"/>
      <c r="DY36" s="138"/>
      <c r="DZ36" s="138"/>
      <c r="EA36" s="138"/>
      <c r="EB36" s="138"/>
      <c r="EC36" s="138"/>
      <c r="ED36" s="138"/>
      <c r="EE36" s="138"/>
      <c r="EF36" s="138"/>
      <c r="EG36" s="138"/>
      <c r="EH36" s="138"/>
      <c r="EI36" s="138"/>
      <c r="EJ36" s="138"/>
      <c r="EK36" s="138"/>
      <c r="EL36" s="138"/>
      <c r="EM36" s="138"/>
      <c r="EN36" s="138"/>
      <c r="EO36" s="138"/>
      <c r="EP36" s="138"/>
      <c r="EQ36" s="138"/>
      <c r="ER36" s="138"/>
      <c r="ES36" s="138"/>
      <c r="ET36" s="138"/>
      <c r="EU36" s="138"/>
      <c r="EV36" s="138"/>
      <c r="EW36" s="138"/>
      <c r="EX36" s="138"/>
      <c r="EY36" s="138"/>
      <c r="EZ36" s="138"/>
      <c r="FA36" s="138"/>
      <c r="FB36" s="138"/>
      <c r="FC36" s="138"/>
      <c r="FD36" s="138"/>
      <c r="FE36" s="138"/>
      <c r="FF36" s="138"/>
      <c r="FG36" s="138"/>
      <c r="FH36" s="138"/>
      <c r="FI36" s="138"/>
      <c r="FJ36" s="138"/>
      <c r="FK36" s="138"/>
      <c r="FL36" s="138"/>
      <c r="FM36" s="138"/>
      <c r="FN36" s="138"/>
      <c r="FO36" s="138"/>
      <c r="FP36" s="138"/>
      <c r="FQ36" s="138"/>
      <c r="FR36" s="138"/>
      <c r="FS36" s="138"/>
      <c r="FT36" s="138"/>
      <c r="FU36" s="138"/>
      <c r="FV36" s="138"/>
      <c r="FW36" s="138"/>
      <c r="FX36" s="138"/>
      <c r="FY36" s="138"/>
      <c r="FZ36" s="138"/>
      <c r="GA36" s="138"/>
      <c r="GB36" s="138"/>
      <c r="GC36" s="138"/>
      <c r="GD36" s="138"/>
      <c r="GE36" s="138"/>
      <c r="GF36" s="138"/>
      <c r="GG36" s="138"/>
      <c r="GH36" s="138"/>
    </row>
    <row r="37" spans="1:190" x14ac:dyDescent="0.2">
      <c r="A37" s="130">
        <f t="shared" si="0"/>
        <v>271</v>
      </c>
      <c r="B37" s="150" t="s">
        <v>1705</v>
      </c>
      <c r="C37" s="151">
        <v>67</v>
      </c>
      <c r="D37" s="152">
        <v>34.900001525878906</v>
      </c>
      <c r="E37" s="153">
        <v>0.51</v>
      </c>
      <c r="F37" s="151">
        <v>63</v>
      </c>
      <c r="G37" s="151">
        <v>4</v>
      </c>
      <c r="H37" s="154" t="s">
        <v>1706</v>
      </c>
      <c r="I37" s="154" t="s">
        <v>1707</v>
      </c>
      <c r="J37" s="152">
        <v>9</v>
      </c>
      <c r="K37" s="153">
        <v>0.45</v>
      </c>
      <c r="L37" s="151">
        <v>66</v>
      </c>
      <c r="M37" s="151">
        <v>1</v>
      </c>
      <c r="N37" s="154" t="s">
        <v>1708</v>
      </c>
      <c r="O37" s="154" t="s">
        <v>1709</v>
      </c>
      <c r="P37" s="152">
        <v>8.1000003814697266</v>
      </c>
      <c r="Q37" s="153">
        <v>0.54</v>
      </c>
      <c r="R37" s="151">
        <v>54</v>
      </c>
      <c r="S37" s="151">
        <v>13</v>
      </c>
      <c r="T37" s="154" t="s">
        <v>1710</v>
      </c>
      <c r="U37" s="154" t="s">
        <v>1711</v>
      </c>
      <c r="V37" s="152">
        <v>3.2999999523162842</v>
      </c>
      <c r="W37" s="153">
        <v>0.37</v>
      </c>
      <c r="X37" s="151">
        <v>66</v>
      </c>
      <c r="Y37" s="151">
        <v>1</v>
      </c>
      <c r="Z37" s="154" t="s">
        <v>1708</v>
      </c>
      <c r="AA37" s="154" t="s">
        <v>1709</v>
      </c>
      <c r="AB37" s="152">
        <v>14.600000381469727</v>
      </c>
      <c r="AC37" s="153">
        <v>0.61</v>
      </c>
      <c r="AD37" s="151">
        <v>46</v>
      </c>
      <c r="AE37" s="151">
        <v>21</v>
      </c>
      <c r="AF37" s="154" t="s">
        <v>1712</v>
      </c>
      <c r="AG37" s="154" t="s">
        <v>1713</v>
      </c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A37" s="138"/>
      <c r="CB37" s="138"/>
      <c r="CC37" s="138"/>
      <c r="CD37" s="138"/>
      <c r="CE37" s="138"/>
      <c r="CF37" s="138"/>
      <c r="CG37" s="138"/>
      <c r="CH37" s="138"/>
      <c r="CI37" s="138"/>
      <c r="CJ37" s="138"/>
      <c r="CK37" s="138"/>
      <c r="CL37" s="138"/>
      <c r="CM37" s="138"/>
      <c r="CN37" s="138"/>
      <c r="CO37" s="138"/>
      <c r="CP37" s="138"/>
      <c r="CQ37" s="138"/>
      <c r="CR37" s="138"/>
      <c r="CS37" s="138"/>
      <c r="CT37" s="138"/>
      <c r="CU37" s="138"/>
      <c r="CV37" s="138"/>
      <c r="CW37" s="138"/>
      <c r="CX37" s="138"/>
      <c r="CY37" s="138"/>
      <c r="CZ37" s="138"/>
      <c r="DA37" s="138"/>
      <c r="DB37" s="138"/>
      <c r="DC37" s="138"/>
      <c r="DD37" s="138"/>
      <c r="DE37" s="138"/>
      <c r="DF37" s="138"/>
      <c r="DG37" s="138"/>
      <c r="DH37" s="138"/>
      <c r="DI37" s="138"/>
      <c r="DJ37" s="138"/>
      <c r="DK37" s="138"/>
      <c r="DL37" s="138"/>
      <c r="DM37" s="138"/>
      <c r="DN37" s="138"/>
      <c r="DO37" s="138"/>
      <c r="DP37" s="138"/>
      <c r="DQ37" s="138"/>
      <c r="DR37" s="138"/>
      <c r="DS37" s="138"/>
      <c r="DT37" s="138"/>
      <c r="DU37" s="138"/>
      <c r="DV37" s="138"/>
      <c r="DW37" s="138"/>
      <c r="DX37" s="138"/>
      <c r="DY37" s="138"/>
      <c r="DZ37" s="138"/>
      <c r="EA37" s="138"/>
      <c r="EB37" s="138"/>
      <c r="EC37" s="138"/>
      <c r="ED37" s="138"/>
      <c r="EE37" s="138"/>
      <c r="EF37" s="138"/>
      <c r="EG37" s="138"/>
      <c r="EH37" s="138"/>
      <c r="EI37" s="138"/>
      <c r="EJ37" s="138"/>
      <c r="EK37" s="138"/>
      <c r="EL37" s="138"/>
      <c r="EM37" s="138"/>
      <c r="EN37" s="138"/>
      <c r="EO37" s="138"/>
      <c r="EP37" s="138"/>
      <c r="EQ37" s="138"/>
      <c r="ER37" s="138"/>
      <c r="ES37" s="138"/>
      <c r="ET37" s="138"/>
      <c r="EU37" s="138"/>
      <c r="EV37" s="138"/>
      <c r="EW37" s="138"/>
      <c r="EX37" s="138"/>
      <c r="EY37" s="138"/>
      <c r="EZ37" s="138"/>
      <c r="FA37" s="138"/>
      <c r="FB37" s="138"/>
      <c r="FC37" s="138"/>
      <c r="FD37" s="138"/>
      <c r="FE37" s="138"/>
      <c r="FF37" s="138"/>
      <c r="FG37" s="138"/>
      <c r="FH37" s="138"/>
      <c r="FI37" s="138"/>
      <c r="FJ37" s="138"/>
      <c r="FK37" s="138"/>
      <c r="FL37" s="138"/>
      <c r="FM37" s="138"/>
      <c r="FN37" s="138"/>
      <c r="FO37" s="138"/>
      <c r="FP37" s="138"/>
      <c r="FQ37" s="138"/>
      <c r="FR37" s="138"/>
      <c r="FS37" s="138"/>
      <c r="FT37" s="138"/>
      <c r="FU37" s="138"/>
      <c r="FV37" s="138"/>
      <c r="FW37" s="138"/>
      <c r="FX37" s="138"/>
      <c r="FY37" s="138"/>
      <c r="FZ37" s="138"/>
      <c r="GA37" s="138"/>
      <c r="GB37" s="138"/>
      <c r="GC37" s="138"/>
      <c r="GD37" s="138"/>
      <c r="GE37" s="138"/>
      <c r="GF37" s="138"/>
      <c r="GG37" s="138"/>
      <c r="GH37" s="138"/>
    </row>
    <row r="38" spans="1:190" x14ac:dyDescent="0.2">
      <c r="A38" s="130">
        <f t="shared" si="0"/>
        <v>311</v>
      </c>
      <c r="B38" s="140" t="s">
        <v>1714</v>
      </c>
      <c r="C38" s="146">
        <v>81</v>
      </c>
      <c r="D38" s="147">
        <v>25.200000762939453</v>
      </c>
      <c r="E38" s="148">
        <v>0.37</v>
      </c>
      <c r="F38" s="146">
        <v>80</v>
      </c>
      <c r="G38" s="146">
        <v>1</v>
      </c>
      <c r="H38" s="149" t="s">
        <v>1715</v>
      </c>
      <c r="I38" s="149" t="s">
        <v>1716</v>
      </c>
      <c r="J38" s="147">
        <v>6.6999998092651367</v>
      </c>
      <c r="K38" s="148">
        <v>0.34</v>
      </c>
      <c r="L38" s="146">
        <v>79</v>
      </c>
      <c r="M38" s="146">
        <v>2</v>
      </c>
      <c r="N38" s="149" t="s">
        <v>1717</v>
      </c>
      <c r="O38" s="149" t="s">
        <v>1718</v>
      </c>
      <c r="P38" s="147">
        <v>5.5999999046325684</v>
      </c>
      <c r="Q38" s="148">
        <v>0.38</v>
      </c>
      <c r="R38" s="146">
        <v>78</v>
      </c>
      <c r="S38" s="146">
        <v>3</v>
      </c>
      <c r="T38" s="149" t="s">
        <v>1719</v>
      </c>
      <c r="U38" s="149" t="s">
        <v>1720</v>
      </c>
      <c r="V38" s="147">
        <v>2.5999999046325684</v>
      </c>
      <c r="W38" s="148">
        <v>0.28999999999999998</v>
      </c>
      <c r="X38" s="146">
        <v>81</v>
      </c>
      <c r="Z38" s="149" t="s">
        <v>1545</v>
      </c>
      <c r="AB38" s="147">
        <v>10.199999809265137</v>
      </c>
      <c r="AC38" s="148">
        <v>0.43</v>
      </c>
      <c r="AD38" s="146">
        <v>78</v>
      </c>
      <c r="AE38" s="146">
        <v>3</v>
      </c>
      <c r="AF38" s="149" t="s">
        <v>1719</v>
      </c>
      <c r="AG38" s="149" t="s">
        <v>1720</v>
      </c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38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</row>
    <row r="39" spans="1:190" x14ac:dyDescent="0.2">
      <c r="A39" s="130">
        <f t="shared" si="0"/>
        <v>312</v>
      </c>
      <c r="B39" s="150" t="s">
        <v>1721</v>
      </c>
      <c r="C39" s="151">
        <v>74</v>
      </c>
      <c r="D39" s="152">
        <v>36.400001525878906</v>
      </c>
      <c r="E39" s="153">
        <v>0.54</v>
      </c>
      <c r="F39" s="151">
        <v>69</v>
      </c>
      <c r="G39" s="151">
        <v>5</v>
      </c>
      <c r="H39" s="154" t="s">
        <v>1722</v>
      </c>
      <c r="I39" s="154" t="s">
        <v>1723</v>
      </c>
      <c r="J39" s="152">
        <v>10.100000381469727</v>
      </c>
      <c r="K39" s="153">
        <v>0.5</v>
      </c>
      <c r="L39" s="151">
        <v>64</v>
      </c>
      <c r="M39" s="151">
        <v>10</v>
      </c>
      <c r="N39" s="154" t="s">
        <v>1529</v>
      </c>
      <c r="O39" s="154" t="s">
        <v>1530</v>
      </c>
      <c r="P39" s="152">
        <v>8.1000003814697266</v>
      </c>
      <c r="Q39" s="153">
        <v>0.54</v>
      </c>
      <c r="R39" s="151">
        <v>61</v>
      </c>
      <c r="S39" s="151">
        <v>13</v>
      </c>
      <c r="T39" s="154" t="s">
        <v>1724</v>
      </c>
      <c r="U39" s="154" t="s">
        <v>1725</v>
      </c>
      <c r="V39" s="152">
        <v>3.7000000476837158</v>
      </c>
      <c r="W39" s="153">
        <v>0.41</v>
      </c>
      <c r="X39" s="151">
        <v>73</v>
      </c>
      <c r="Y39" s="151">
        <v>1</v>
      </c>
      <c r="Z39" s="154" t="s">
        <v>1560</v>
      </c>
      <c r="AA39" s="154" t="s">
        <v>1561</v>
      </c>
      <c r="AB39" s="152">
        <v>14.600000381469727</v>
      </c>
      <c r="AC39" s="153">
        <v>0.61</v>
      </c>
      <c r="AD39" s="151">
        <v>52</v>
      </c>
      <c r="AE39" s="151">
        <v>22</v>
      </c>
      <c r="AF39" s="154" t="s">
        <v>1533</v>
      </c>
      <c r="AG39" s="154" t="s">
        <v>1534</v>
      </c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38"/>
      <c r="CM39" s="138"/>
      <c r="CN39" s="138"/>
      <c r="CO39" s="138"/>
      <c r="CP39" s="138"/>
      <c r="CQ39" s="138"/>
      <c r="CR39" s="138"/>
      <c r="CS39" s="138"/>
      <c r="CT39" s="138"/>
      <c r="CU39" s="138"/>
      <c r="CV39" s="138"/>
      <c r="CW39" s="138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  <c r="GC39" s="138"/>
      <c r="GD39" s="138"/>
      <c r="GE39" s="138"/>
      <c r="GF39" s="138"/>
      <c r="GG39" s="138"/>
      <c r="GH39" s="138"/>
    </row>
    <row r="40" spans="1:190" x14ac:dyDescent="0.2">
      <c r="A40" s="130">
        <f t="shared" si="0"/>
        <v>321</v>
      </c>
      <c r="B40" s="140" t="s">
        <v>1726</v>
      </c>
      <c r="C40" s="146">
        <v>112</v>
      </c>
      <c r="D40" s="147">
        <v>27.399999618530273</v>
      </c>
      <c r="E40" s="148">
        <v>0.4</v>
      </c>
      <c r="F40" s="146">
        <v>112</v>
      </c>
      <c r="H40" s="149" t="s">
        <v>1545</v>
      </c>
      <c r="J40" s="147">
        <v>7.8000001907348633</v>
      </c>
      <c r="K40" s="148">
        <v>0.39</v>
      </c>
      <c r="L40" s="146">
        <v>110</v>
      </c>
      <c r="M40" s="146">
        <v>2</v>
      </c>
      <c r="N40" s="149" t="s">
        <v>1727</v>
      </c>
      <c r="O40" s="149" t="s">
        <v>1728</v>
      </c>
      <c r="P40" s="147">
        <v>5.9000000953674316</v>
      </c>
      <c r="Q40" s="148">
        <v>0.4</v>
      </c>
      <c r="R40" s="146">
        <v>111</v>
      </c>
      <c r="S40" s="146">
        <v>1</v>
      </c>
      <c r="T40" s="149" t="s">
        <v>1729</v>
      </c>
      <c r="U40" s="149" t="s">
        <v>1730</v>
      </c>
      <c r="V40" s="147">
        <v>2.9000000953674316</v>
      </c>
      <c r="W40" s="148">
        <v>0.32</v>
      </c>
      <c r="X40" s="146">
        <v>111</v>
      </c>
      <c r="Y40" s="146">
        <v>1</v>
      </c>
      <c r="Z40" s="149" t="s">
        <v>1729</v>
      </c>
      <c r="AA40" s="149" t="s">
        <v>1730</v>
      </c>
      <c r="AB40" s="147">
        <v>10.800000190734863</v>
      </c>
      <c r="AC40" s="148">
        <v>0.45</v>
      </c>
      <c r="AD40" s="146">
        <v>106</v>
      </c>
      <c r="AE40" s="146">
        <v>6</v>
      </c>
      <c r="AF40" s="149" t="s">
        <v>1731</v>
      </c>
      <c r="AG40" s="149" t="s">
        <v>1732</v>
      </c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138"/>
      <c r="BU40" s="138"/>
      <c r="BV40" s="138"/>
      <c r="BW40" s="138"/>
      <c r="BX40" s="138"/>
      <c r="BY40" s="138"/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  <c r="CJ40" s="138"/>
      <c r="CK40" s="138"/>
      <c r="CL40" s="138"/>
      <c r="CM40" s="138"/>
      <c r="CN40" s="138"/>
      <c r="CO40" s="138"/>
      <c r="CP40" s="138"/>
      <c r="CQ40" s="138"/>
      <c r="CR40" s="138"/>
      <c r="CS40" s="138"/>
      <c r="CT40" s="138"/>
      <c r="CU40" s="138"/>
      <c r="CV40" s="138"/>
      <c r="CW40" s="138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  <c r="GC40" s="138"/>
      <c r="GD40" s="138"/>
      <c r="GE40" s="138"/>
      <c r="GF40" s="138"/>
      <c r="GG40" s="138"/>
      <c r="GH40" s="138"/>
    </row>
    <row r="41" spans="1:190" x14ac:dyDescent="0.2">
      <c r="A41" s="130">
        <f t="shared" si="0"/>
        <v>332</v>
      </c>
      <c r="B41" s="150" t="s">
        <v>1733</v>
      </c>
      <c r="C41" s="151">
        <v>120</v>
      </c>
      <c r="D41" s="152">
        <v>28.899999618530273</v>
      </c>
      <c r="E41" s="153">
        <v>0.42</v>
      </c>
      <c r="F41" s="151">
        <v>116</v>
      </c>
      <c r="G41" s="151">
        <v>4</v>
      </c>
      <c r="H41" s="154" t="s">
        <v>1734</v>
      </c>
      <c r="I41" s="154" t="s">
        <v>1735</v>
      </c>
      <c r="J41" s="152">
        <v>7.9000000953674316</v>
      </c>
      <c r="K41" s="153">
        <v>0.4</v>
      </c>
      <c r="L41" s="151">
        <v>116</v>
      </c>
      <c r="M41" s="151">
        <v>4</v>
      </c>
      <c r="N41" s="154" t="s">
        <v>1734</v>
      </c>
      <c r="O41" s="154" t="s">
        <v>1735</v>
      </c>
      <c r="P41" s="152">
        <v>6.3000001907348633</v>
      </c>
      <c r="Q41" s="153">
        <v>0.42</v>
      </c>
      <c r="R41" s="151">
        <v>110</v>
      </c>
      <c r="S41" s="151">
        <v>10</v>
      </c>
      <c r="T41" s="154" t="s">
        <v>1736</v>
      </c>
      <c r="U41" s="154" t="s">
        <v>1737</v>
      </c>
      <c r="V41" s="152">
        <v>2.7000000476837158</v>
      </c>
      <c r="W41" s="153">
        <v>0.3</v>
      </c>
      <c r="X41" s="151">
        <v>120</v>
      </c>
      <c r="Z41" s="154" t="s">
        <v>1545</v>
      </c>
      <c r="AB41" s="152">
        <v>11.899999618530273</v>
      </c>
      <c r="AC41" s="153">
        <v>0.5</v>
      </c>
      <c r="AD41" s="151">
        <v>99</v>
      </c>
      <c r="AE41" s="151">
        <v>21</v>
      </c>
      <c r="AF41" s="154" t="s">
        <v>1738</v>
      </c>
      <c r="AG41" s="154" t="s">
        <v>1739</v>
      </c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  <c r="CJ41" s="138"/>
      <c r="CK41" s="138"/>
      <c r="CL41" s="138"/>
      <c r="CM41" s="138"/>
      <c r="CN41" s="138"/>
      <c r="CO41" s="138"/>
      <c r="CP41" s="138"/>
      <c r="CQ41" s="138"/>
      <c r="CR41" s="138"/>
      <c r="CS41" s="138"/>
      <c r="CT41" s="138"/>
      <c r="CU41" s="138"/>
      <c r="CV41" s="138"/>
      <c r="CW41" s="138"/>
      <c r="CX41" s="138"/>
      <c r="CY41" s="138"/>
      <c r="CZ41" s="138"/>
      <c r="DA41" s="138"/>
      <c r="DB41" s="138"/>
      <c r="DC41" s="138"/>
      <c r="DD41" s="138"/>
      <c r="DE41" s="138"/>
      <c r="DF41" s="138"/>
      <c r="DG41" s="138"/>
      <c r="DH41" s="138"/>
      <c r="DI41" s="138"/>
      <c r="DJ41" s="138"/>
      <c r="DK41" s="138"/>
      <c r="DL41" s="138"/>
      <c r="DM41" s="138"/>
      <c r="DN41" s="138"/>
      <c r="DO41" s="138"/>
      <c r="DP41" s="138"/>
      <c r="DQ41" s="138"/>
      <c r="DR41" s="138"/>
      <c r="DS41" s="138"/>
      <c r="DT41" s="138"/>
      <c r="DU41" s="138"/>
      <c r="DV41" s="138"/>
      <c r="DW41" s="138"/>
      <c r="DX41" s="138"/>
      <c r="DY41" s="138"/>
      <c r="DZ41" s="138"/>
      <c r="EA41" s="138"/>
      <c r="EB41" s="138"/>
      <c r="EC41" s="138"/>
      <c r="ED41" s="138"/>
      <c r="EE41" s="138"/>
      <c r="EF41" s="138"/>
      <c r="EG41" s="138"/>
      <c r="EH41" s="138"/>
      <c r="EI41" s="138"/>
      <c r="EJ41" s="138"/>
      <c r="EK41" s="138"/>
      <c r="EL41" s="138"/>
      <c r="EM41" s="138"/>
      <c r="EN41" s="138"/>
      <c r="EO41" s="138"/>
      <c r="EP41" s="138"/>
      <c r="EQ41" s="138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8"/>
      <c r="FX41" s="138"/>
      <c r="FY41" s="138"/>
      <c r="FZ41" s="138"/>
      <c r="GA41" s="138"/>
      <c r="GB41" s="138"/>
      <c r="GC41" s="138"/>
      <c r="GD41" s="138"/>
      <c r="GE41" s="138"/>
      <c r="GF41" s="138"/>
      <c r="GG41" s="138"/>
      <c r="GH41" s="138"/>
    </row>
    <row r="42" spans="1:190" x14ac:dyDescent="0.2">
      <c r="A42" s="130">
        <f t="shared" si="0"/>
        <v>339</v>
      </c>
      <c r="B42" s="140" t="s">
        <v>1740</v>
      </c>
      <c r="C42" s="146">
        <v>44</v>
      </c>
      <c r="D42" s="147">
        <v>33.299999237060547</v>
      </c>
      <c r="E42" s="148">
        <v>0.49</v>
      </c>
      <c r="F42" s="146">
        <v>41</v>
      </c>
      <c r="G42" s="146">
        <v>3</v>
      </c>
      <c r="H42" s="149" t="s">
        <v>1538</v>
      </c>
      <c r="I42" s="149" t="s">
        <v>1539</v>
      </c>
      <c r="J42" s="147">
        <v>9</v>
      </c>
      <c r="K42" s="148">
        <v>0.45</v>
      </c>
      <c r="L42" s="146">
        <v>40</v>
      </c>
      <c r="M42" s="146">
        <v>4</v>
      </c>
      <c r="N42" s="149" t="s">
        <v>1665</v>
      </c>
      <c r="O42" s="149" t="s">
        <v>1666</v>
      </c>
      <c r="P42" s="147">
        <v>6.8000001907348633</v>
      </c>
      <c r="Q42" s="148">
        <v>0.46</v>
      </c>
      <c r="R42" s="146">
        <v>41</v>
      </c>
      <c r="S42" s="146">
        <v>3</v>
      </c>
      <c r="T42" s="149" t="s">
        <v>1538</v>
      </c>
      <c r="U42" s="149" t="s">
        <v>1539</v>
      </c>
      <c r="V42" s="147">
        <v>3.5</v>
      </c>
      <c r="W42" s="148">
        <v>0.38</v>
      </c>
      <c r="X42" s="146">
        <v>43</v>
      </c>
      <c r="Y42" s="146">
        <v>1</v>
      </c>
      <c r="Z42" s="149" t="s">
        <v>1741</v>
      </c>
      <c r="AA42" s="149" t="s">
        <v>1742</v>
      </c>
      <c r="AB42" s="147">
        <v>14</v>
      </c>
      <c r="AC42" s="148">
        <v>0.59</v>
      </c>
      <c r="AD42" s="146">
        <v>33</v>
      </c>
      <c r="AE42" s="146">
        <v>11</v>
      </c>
      <c r="AF42" s="149" t="s">
        <v>1524</v>
      </c>
      <c r="AG42" s="149" t="s">
        <v>1525</v>
      </c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  <c r="CO42" s="138"/>
      <c r="CP42" s="138"/>
      <c r="CQ42" s="138"/>
      <c r="CR42" s="138"/>
      <c r="CS42" s="138"/>
      <c r="CT42" s="138"/>
      <c r="CU42" s="138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</row>
    <row r="43" spans="1:190" x14ac:dyDescent="0.2">
      <c r="A43" s="130">
        <f t="shared" si="0"/>
        <v>341</v>
      </c>
      <c r="B43" s="150" t="s">
        <v>1743</v>
      </c>
      <c r="C43" s="151">
        <v>84</v>
      </c>
      <c r="D43" s="152">
        <v>25.600000381469727</v>
      </c>
      <c r="E43" s="153">
        <v>0.38</v>
      </c>
      <c r="F43" s="151">
        <v>82</v>
      </c>
      <c r="G43" s="151">
        <v>2</v>
      </c>
      <c r="H43" s="154" t="s">
        <v>1744</v>
      </c>
      <c r="I43" s="154" t="s">
        <v>1745</v>
      </c>
      <c r="J43" s="152">
        <v>7.1999998092651367</v>
      </c>
      <c r="K43" s="153">
        <v>0.36</v>
      </c>
      <c r="L43" s="151">
        <v>82</v>
      </c>
      <c r="M43" s="151">
        <v>2</v>
      </c>
      <c r="N43" s="154" t="s">
        <v>1744</v>
      </c>
      <c r="O43" s="154" t="s">
        <v>1745</v>
      </c>
      <c r="P43" s="152">
        <v>5.4000000953674316</v>
      </c>
      <c r="Q43" s="153">
        <v>0.36</v>
      </c>
      <c r="R43" s="151">
        <v>82</v>
      </c>
      <c r="S43" s="151">
        <v>2</v>
      </c>
      <c r="T43" s="154" t="s">
        <v>1744</v>
      </c>
      <c r="U43" s="154" t="s">
        <v>1745</v>
      </c>
      <c r="V43" s="152">
        <v>2.5999999046325684</v>
      </c>
      <c r="W43" s="153">
        <v>0.28999999999999998</v>
      </c>
      <c r="X43" s="151">
        <v>83</v>
      </c>
      <c r="Y43" s="151">
        <v>1</v>
      </c>
      <c r="Z43" s="154" t="s">
        <v>1746</v>
      </c>
      <c r="AA43" s="154" t="s">
        <v>1747</v>
      </c>
      <c r="AB43" s="152">
        <v>10.399999618530273</v>
      </c>
      <c r="AC43" s="153">
        <v>0.43</v>
      </c>
      <c r="AD43" s="151">
        <v>79</v>
      </c>
      <c r="AE43" s="151">
        <v>5</v>
      </c>
      <c r="AF43" s="154" t="s">
        <v>1748</v>
      </c>
      <c r="AG43" s="154" t="s">
        <v>1749</v>
      </c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138"/>
      <c r="CQ43" s="138"/>
      <c r="CR43" s="138"/>
      <c r="CS43" s="138"/>
      <c r="CT43" s="138"/>
      <c r="CU43" s="138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</row>
    <row r="44" spans="1:190" x14ac:dyDescent="0.2">
      <c r="A44" s="130">
        <f t="shared" si="0"/>
        <v>342</v>
      </c>
      <c r="B44" s="140" t="s">
        <v>1750</v>
      </c>
      <c r="C44" s="146">
        <v>150</v>
      </c>
      <c r="D44" s="147">
        <v>32.200000762939453</v>
      </c>
      <c r="E44" s="148">
        <v>0.47</v>
      </c>
      <c r="F44" s="146">
        <v>143</v>
      </c>
      <c r="G44" s="146">
        <v>7</v>
      </c>
      <c r="H44" s="149" t="s">
        <v>1751</v>
      </c>
      <c r="I44" s="149" t="s">
        <v>1752</v>
      </c>
      <c r="J44" s="147">
        <v>8.5</v>
      </c>
      <c r="K44" s="148">
        <v>0.43</v>
      </c>
      <c r="L44" s="146">
        <v>141</v>
      </c>
      <c r="M44" s="146">
        <v>9</v>
      </c>
      <c r="N44" s="149" t="s">
        <v>1753</v>
      </c>
      <c r="O44" s="149" t="s">
        <v>1754</v>
      </c>
      <c r="P44" s="147">
        <v>7.3000001907348633</v>
      </c>
      <c r="Q44" s="148">
        <v>0.49</v>
      </c>
      <c r="R44" s="146">
        <v>135</v>
      </c>
      <c r="S44" s="146">
        <v>15</v>
      </c>
      <c r="T44" s="149" t="s">
        <v>1755</v>
      </c>
      <c r="U44" s="149" t="s">
        <v>1756</v>
      </c>
      <c r="V44" s="147">
        <v>3.2000000476837158</v>
      </c>
      <c r="W44" s="148">
        <v>0.35</v>
      </c>
      <c r="X44" s="146">
        <v>148</v>
      </c>
      <c r="Y44" s="146">
        <v>2</v>
      </c>
      <c r="Z44" s="149" t="s">
        <v>1757</v>
      </c>
      <c r="AA44" s="149" t="s">
        <v>1758</v>
      </c>
      <c r="AB44" s="147">
        <v>13.199999809265137</v>
      </c>
      <c r="AC44" s="148">
        <v>0.55000000000000004</v>
      </c>
      <c r="AD44" s="146">
        <v>126</v>
      </c>
      <c r="AE44" s="146">
        <v>24</v>
      </c>
      <c r="AF44" s="149" t="s">
        <v>1759</v>
      </c>
      <c r="AG44" s="149" t="s">
        <v>1760</v>
      </c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</row>
    <row r="45" spans="1:190" x14ac:dyDescent="0.2">
      <c r="A45" s="130">
        <f t="shared" si="0"/>
        <v>361</v>
      </c>
      <c r="B45" s="150" t="s">
        <v>1761</v>
      </c>
      <c r="C45" s="151">
        <v>82</v>
      </c>
      <c r="D45" s="152">
        <v>28.899999618530273</v>
      </c>
      <c r="E45" s="153">
        <v>0.42</v>
      </c>
      <c r="F45" s="151">
        <v>81</v>
      </c>
      <c r="G45" s="151">
        <v>1</v>
      </c>
      <c r="H45" s="154" t="s">
        <v>1762</v>
      </c>
      <c r="I45" s="154" t="s">
        <v>1763</v>
      </c>
      <c r="J45" s="152">
        <v>8.1000003814697266</v>
      </c>
      <c r="K45" s="153">
        <v>0.4</v>
      </c>
      <c r="L45" s="151">
        <v>80</v>
      </c>
      <c r="M45" s="151">
        <v>2</v>
      </c>
      <c r="N45" s="154" t="s">
        <v>1764</v>
      </c>
      <c r="O45" s="154" t="s">
        <v>1765</v>
      </c>
      <c r="P45" s="152">
        <v>6.3000001907348633</v>
      </c>
      <c r="Q45" s="153">
        <v>0.42</v>
      </c>
      <c r="R45" s="151">
        <v>77</v>
      </c>
      <c r="S45" s="151">
        <v>5</v>
      </c>
      <c r="T45" s="154" t="s">
        <v>1766</v>
      </c>
      <c r="U45" s="154" t="s">
        <v>1767</v>
      </c>
      <c r="V45" s="152">
        <v>2.9000000953674316</v>
      </c>
      <c r="W45" s="153">
        <v>0.32</v>
      </c>
      <c r="X45" s="151">
        <v>82</v>
      </c>
      <c r="Z45" s="154" t="s">
        <v>1545</v>
      </c>
      <c r="AB45" s="152">
        <v>11.600000381469727</v>
      </c>
      <c r="AC45" s="153">
        <v>0.49</v>
      </c>
      <c r="AD45" s="151">
        <v>70</v>
      </c>
      <c r="AE45" s="151">
        <v>12</v>
      </c>
      <c r="AF45" s="154" t="s">
        <v>1680</v>
      </c>
      <c r="AG45" s="154" t="s">
        <v>1681</v>
      </c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38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</row>
    <row r="46" spans="1:190" x14ac:dyDescent="0.2">
      <c r="A46" s="130">
        <f t="shared" si="0"/>
        <v>401</v>
      </c>
      <c r="B46" s="140" t="s">
        <v>1768</v>
      </c>
      <c r="C46" s="146">
        <v>72</v>
      </c>
      <c r="D46" s="147">
        <v>28.600000381469727</v>
      </c>
      <c r="E46" s="148">
        <v>0.42</v>
      </c>
      <c r="F46" s="146">
        <v>72</v>
      </c>
      <c r="H46" s="149" t="s">
        <v>1545</v>
      </c>
      <c r="J46" s="147">
        <v>8.1000003814697266</v>
      </c>
      <c r="K46" s="148">
        <v>0.41</v>
      </c>
      <c r="L46" s="146">
        <v>69</v>
      </c>
      <c r="M46" s="146">
        <v>3</v>
      </c>
      <c r="N46" s="149" t="s">
        <v>1769</v>
      </c>
      <c r="O46" s="149" t="s">
        <v>1770</v>
      </c>
      <c r="P46" s="147">
        <v>5.9000000953674316</v>
      </c>
      <c r="Q46" s="148">
        <v>0.4</v>
      </c>
      <c r="R46" s="146">
        <v>70</v>
      </c>
      <c r="S46" s="146">
        <v>2</v>
      </c>
      <c r="T46" s="149" t="s">
        <v>1771</v>
      </c>
      <c r="U46" s="149" t="s">
        <v>1772</v>
      </c>
      <c r="V46" s="147">
        <v>2.7000000476837158</v>
      </c>
      <c r="W46" s="148">
        <v>0.28999999999999998</v>
      </c>
      <c r="X46" s="146">
        <v>71</v>
      </c>
      <c r="Y46" s="146">
        <v>1</v>
      </c>
      <c r="Z46" s="149" t="s">
        <v>1773</v>
      </c>
      <c r="AA46" s="149" t="s">
        <v>1774</v>
      </c>
      <c r="AB46" s="147">
        <v>11.899999618530273</v>
      </c>
      <c r="AC46" s="148">
        <v>0.5</v>
      </c>
      <c r="AD46" s="146">
        <v>67</v>
      </c>
      <c r="AE46" s="146">
        <v>5</v>
      </c>
      <c r="AF46" s="149" t="s">
        <v>1656</v>
      </c>
      <c r="AG46" s="149" t="s">
        <v>1657</v>
      </c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138"/>
      <c r="BU46" s="138"/>
      <c r="BV46" s="138"/>
      <c r="BW46" s="138"/>
      <c r="BX46" s="138"/>
      <c r="BY46" s="138"/>
      <c r="BZ46" s="138"/>
      <c r="CA46" s="138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  <c r="CO46" s="138"/>
      <c r="CP46" s="138"/>
      <c r="CQ46" s="138"/>
      <c r="CR46" s="138"/>
      <c r="CS46" s="138"/>
      <c r="CT46" s="138"/>
      <c r="CU46" s="138"/>
      <c r="CV46" s="138"/>
      <c r="CW46" s="138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</row>
    <row r="47" spans="1:190" x14ac:dyDescent="0.2">
      <c r="A47" s="130">
        <f t="shared" si="0"/>
        <v>410</v>
      </c>
      <c r="B47" s="150" t="s">
        <v>1775</v>
      </c>
      <c r="C47" s="151">
        <v>24</v>
      </c>
      <c r="D47" s="152">
        <v>30.200000762939453</v>
      </c>
      <c r="E47" s="153">
        <v>0.44</v>
      </c>
      <c r="F47" s="151">
        <v>23</v>
      </c>
      <c r="G47" s="151">
        <v>1</v>
      </c>
      <c r="H47" s="154" t="s">
        <v>1769</v>
      </c>
      <c r="I47" s="154" t="s">
        <v>1770</v>
      </c>
      <c r="J47" s="152">
        <v>8.8000001907348633</v>
      </c>
      <c r="K47" s="153">
        <v>0.44</v>
      </c>
      <c r="L47" s="151">
        <v>24</v>
      </c>
      <c r="N47" s="154" t="s">
        <v>1545</v>
      </c>
      <c r="P47" s="152">
        <v>6.9000000953674316</v>
      </c>
      <c r="Q47" s="153">
        <v>0.46</v>
      </c>
      <c r="R47" s="151">
        <v>20</v>
      </c>
      <c r="S47" s="151">
        <v>4</v>
      </c>
      <c r="T47" s="154" t="s">
        <v>1651</v>
      </c>
      <c r="U47" s="154" t="s">
        <v>1652</v>
      </c>
      <c r="V47" s="152">
        <v>2.5999999046325684</v>
      </c>
      <c r="W47" s="153">
        <v>0.28999999999999998</v>
      </c>
      <c r="X47" s="151">
        <v>24</v>
      </c>
      <c r="Z47" s="154" t="s">
        <v>1545</v>
      </c>
      <c r="AB47" s="152">
        <v>11.899999618530273</v>
      </c>
      <c r="AC47" s="153">
        <v>0.5</v>
      </c>
      <c r="AD47" s="151">
        <v>19</v>
      </c>
      <c r="AE47" s="151">
        <v>5</v>
      </c>
      <c r="AF47" s="154" t="s">
        <v>1776</v>
      </c>
      <c r="AG47" s="154" t="s">
        <v>1777</v>
      </c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A47" s="138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  <c r="CO47" s="138"/>
      <c r="CP47" s="138"/>
      <c r="CQ47" s="138"/>
      <c r="CR47" s="138"/>
      <c r="CS47" s="138"/>
      <c r="CT47" s="138"/>
      <c r="CU47" s="138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</row>
    <row r="48" spans="1:190" x14ac:dyDescent="0.2">
      <c r="A48" s="130">
        <f t="shared" si="0"/>
        <v>441</v>
      </c>
      <c r="B48" s="140" t="s">
        <v>1778</v>
      </c>
      <c r="C48" s="146">
        <v>74</v>
      </c>
      <c r="D48" s="147">
        <v>28.899999618530273</v>
      </c>
      <c r="E48" s="148">
        <v>0.42</v>
      </c>
      <c r="F48" s="146">
        <v>72</v>
      </c>
      <c r="G48" s="146">
        <v>2</v>
      </c>
      <c r="H48" s="149" t="s">
        <v>1779</v>
      </c>
      <c r="I48" s="149" t="s">
        <v>1780</v>
      </c>
      <c r="J48" s="147">
        <v>8</v>
      </c>
      <c r="K48" s="148">
        <v>0.4</v>
      </c>
      <c r="L48" s="146">
        <v>72</v>
      </c>
      <c r="M48" s="146">
        <v>2</v>
      </c>
      <c r="N48" s="149" t="s">
        <v>1779</v>
      </c>
      <c r="O48" s="149" t="s">
        <v>1780</v>
      </c>
      <c r="P48" s="147">
        <v>7</v>
      </c>
      <c r="Q48" s="148">
        <v>0.46</v>
      </c>
      <c r="R48" s="146">
        <v>64</v>
      </c>
      <c r="S48" s="146">
        <v>10</v>
      </c>
      <c r="T48" s="149" t="s">
        <v>1529</v>
      </c>
      <c r="U48" s="149" t="s">
        <v>1530</v>
      </c>
      <c r="V48" s="147">
        <v>2.7999999523162842</v>
      </c>
      <c r="W48" s="148">
        <v>0.31</v>
      </c>
      <c r="X48" s="146">
        <v>73</v>
      </c>
      <c r="Y48" s="146">
        <v>1</v>
      </c>
      <c r="Z48" s="149" t="s">
        <v>1560</v>
      </c>
      <c r="AA48" s="149" t="s">
        <v>1561</v>
      </c>
      <c r="AB48" s="147">
        <v>11.199999809265137</v>
      </c>
      <c r="AC48" s="148">
        <v>0.47</v>
      </c>
      <c r="AD48" s="146">
        <v>67</v>
      </c>
      <c r="AE48" s="146">
        <v>7</v>
      </c>
      <c r="AF48" s="149" t="s">
        <v>1781</v>
      </c>
      <c r="AG48" s="149" t="s">
        <v>1782</v>
      </c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138"/>
      <c r="BU48" s="138"/>
      <c r="BV48" s="138"/>
      <c r="BW48" s="138"/>
      <c r="BX48" s="138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38"/>
      <c r="CN48" s="138"/>
      <c r="CO48" s="138"/>
      <c r="CP48" s="138"/>
      <c r="CQ48" s="138"/>
      <c r="CR48" s="138"/>
      <c r="CS48" s="138"/>
      <c r="CT48" s="138"/>
      <c r="CU48" s="138"/>
      <c r="CV48" s="138"/>
      <c r="CW48" s="138"/>
      <c r="CX48" s="138"/>
      <c r="CY48" s="138"/>
      <c r="CZ48" s="138"/>
      <c r="DA48" s="138"/>
      <c r="DB48" s="138"/>
      <c r="DC48" s="138"/>
      <c r="DD48" s="138"/>
      <c r="DE48" s="138"/>
      <c r="DF48" s="138"/>
      <c r="DG48" s="138"/>
      <c r="DH48" s="138"/>
      <c r="DI48" s="138"/>
      <c r="DJ48" s="138"/>
      <c r="DK48" s="138"/>
      <c r="DL48" s="138"/>
      <c r="DM48" s="138"/>
      <c r="DN48" s="138"/>
      <c r="DO48" s="138"/>
      <c r="DP48" s="138"/>
      <c r="DQ48" s="138"/>
      <c r="DR48" s="138"/>
      <c r="DS48" s="138"/>
      <c r="DT48" s="138"/>
      <c r="DU48" s="138"/>
      <c r="DV48" s="138"/>
      <c r="DW48" s="138"/>
      <c r="DX48" s="138"/>
      <c r="DY48" s="138"/>
      <c r="DZ48" s="138"/>
      <c r="EA48" s="138"/>
      <c r="EB48" s="138"/>
      <c r="EC48" s="138"/>
      <c r="ED48" s="138"/>
      <c r="EE48" s="138"/>
      <c r="EF48" s="138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  <c r="FZ48" s="138"/>
      <c r="GA48" s="138"/>
      <c r="GB48" s="138"/>
      <c r="GC48" s="138"/>
      <c r="GD48" s="138"/>
      <c r="GE48" s="138"/>
      <c r="GF48" s="138"/>
      <c r="GG48" s="138"/>
      <c r="GH48" s="138"/>
    </row>
    <row r="49" spans="1:190" x14ac:dyDescent="0.2">
      <c r="A49" s="130">
        <f t="shared" si="0"/>
        <v>451</v>
      </c>
      <c r="B49" s="150" t="s">
        <v>1783</v>
      </c>
      <c r="C49" s="151">
        <v>148</v>
      </c>
      <c r="D49" s="152">
        <v>32</v>
      </c>
      <c r="E49" s="153">
        <v>0.47</v>
      </c>
      <c r="F49" s="151">
        <v>140</v>
      </c>
      <c r="G49" s="151">
        <v>8</v>
      </c>
      <c r="H49" s="154" t="s">
        <v>1531</v>
      </c>
      <c r="I49" s="154" t="s">
        <v>1532</v>
      </c>
      <c r="J49" s="152">
        <v>9</v>
      </c>
      <c r="K49" s="153">
        <v>0.45</v>
      </c>
      <c r="L49" s="151">
        <v>132</v>
      </c>
      <c r="M49" s="151">
        <v>16</v>
      </c>
      <c r="N49" s="154" t="s">
        <v>1784</v>
      </c>
      <c r="O49" s="154" t="s">
        <v>1785</v>
      </c>
      <c r="P49" s="152">
        <v>7.4000000953674316</v>
      </c>
      <c r="Q49" s="153">
        <v>0.49</v>
      </c>
      <c r="R49" s="151">
        <v>126</v>
      </c>
      <c r="S49" s="151">
        <v>22</v>
      </c>
      <c r="T49" s="154" t="s">
        <v>1786</v>
      </c>
      <c r="U49" s="154" t="s">
        <v>1787</v>
      </c>
      <c r="V49" s="152">
        <v>3.0999999046325684</v>
      </c>
      <c r="W49" s="153">
        <v>0.34</v>
      </c>
      <c r="X49" s="151">
        <v>148</v>
      </c>
      <c r="Z49" s="154" t="s">
        <v>1545</v>
      </c>
      <c r="AB49" s="152">
        <v>12.600000381469727</v>
      </c>
      <c r="AC49" s="153">
        <v>0.52</v>
      </c>
      <c r="AD49" s="151">
        <v>124</v>
      </c>
      <c r="AE49" s="151">
        <v>24</v>
      </c>
      <c r="AF49" s="154" t="s">
        <v>1527</v>
      </c>
      <c r="AG49" s="154" t="s">
        <v>1528</v>
      </c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38"/>
      <c r="CM49" s="138"/>
      <c r="CN49" s="138"/>
      <c r="CO49" s="138"/>
      <c r="CP49" s="138"/>
      <c r="CQ49" s="138"/>
      <c r="CR49" s="138"/>
      <c r="CS49" s="138"/>
      <c r="CT49" s="138"/>
      <c r="CU49" s="138"/>
      <c r="CV49" s="138"/>
      <c r="CW49" s="138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</row>
    <row r="50" spans="1:190" x14ac:dyDescent="0.2">
      <c r="A50" s="130">
        <f t="shared" si="0"/>
        <v>461</v>
      </c>
      <c r="B50" s="140" t="s">
        <v>1788</v>
      </c>
      <c r="C50" s="146">
        <v>104</v>
      </c>
      <c r="D50" s="147">
        <v>27.200000762939453</v>
      </c>
      <c r="E50" s="148">
        <v>0.4</v>
      </c>
      <c r="F50" s="146">
        <v>104</v>
      </c>
      <c r="H50" s="149" t="s">
        <v>1545</v>
      </c>
      <c r="J50" s="147">
        <v>7.6999998092651367</v>
      </c>
      <c r="K50" s="148">
        <v>0.39</v>
      </c>
      <c r="L50" s="146">
        <v>102</v>
      </c>
      <c r="M50" s="146">
        <v>2</v>
      </c>
      <c r="N50" s="149" t="s">
        <v>1789</v>
      </c>
      <c r="O50" s="149" t="s">
        <v>1790</v>
      </c>
      <c r="P50" s="147">
        <v>5.9000000953674316</v>
      </c>
      <c r="Q50" s="148">
        <v>0.39</v>
      </c>
      <c r="R50" s="146">
        <v>100</v>
      </c>
      <c r="S50" s="146">
        <v>4</v>
      </c>
      <c r="T50" s="149" t="s">
        <v>1791</v>
      </c>
      <c r="U50" s="149" t="s">
        <v>1792</v>
      </c>
      <c r="V50" s="147">
        <v>2.7000000476837158</v>
      </c>
      <c r="W50" s="148">
        <v>0.3</v>
      </c>
      <c r="X50" s="146">
        <v>103</v>
      </c>
      <c r="Y50" s="146">
        <v>1</v>
      </c>
      <c r="Z50" s="149" t="s">
        <v>1793</v>
      </c>
      <c r="AA50" s="149" t="s">
        <v>1794</v>
      </c>
      <c r="AB50" s="147">
        <v>10.899999618530273</v>
      </c>
      <c r="AC50" s="148">
        <v>0.45</v>
      </c>
      <c r="AD50" s="146">
        <v>96</v>
      </c>
      <c r="AE50" s="146">
        <v>8</v>
      </c>
      <c r="AF50" s="149" t="s">
        <v>1602</v>
      </c>
      <c r="AG50" s="149" t="s">
        <v>1603</v>
      </c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  <c r="CY50" s="138"/>
      <c r="CZ50" s="138"/>
      <c r="DA50" s="138"/>
      <c r="DB50" s="138"/>
      <c r="DC50" s="138"/>
      <c r="DD50" s="138"/>
      <c r="DE50" s="138"/>
      <c r="DF50" s="138"/>
      <c r="DG50" s="138"/>
      <c r="DH50" s="138"/>
      <c r="DI50" s="138"/>
      <c r="DJ50" s="138"/>
      <c r="DK50" s="138"/>
      <c r="DL50" s="138"/>
      <c r="DM50" s="138"/>
      <c r="DN50" s="138"/>
      <c r="DO50" s="138"/>
      <c r="DP50" s="138"/>
      <c r="DQ50" s="138"/>
      <c r="DR50" s="138"/>
      <c r="DS50" s="138"/>
      <c r="DT50" s="138"/>
      <c r="DU50" s="138"/>
      <c r="DV50" s="138"/>
      <c r="DW50" s="138"/>
      <c r="DX50" s="138"/>
      <c r="DY50" s="138"/>
      <c r="DZ50" s="138"/>
      <c r="EA50" s="138"/>
      <c r="EB50" s="138"/>
      <c r="EC50" s="13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  <c r="GC50" s="138"/>
      <c r="GD50" s="138"/>
      <c r="GE50" s="138"/>
      <c r="GF50" s="138"/>
      <c r="GG50" s="138"/>
      <c r="GH50" s="138"/>
    </row>
    <row r="51" spans="1:190" x14ac:dyDescent="0.2">
      <c r="A51" s="130">
        <f t="shared" si="0"/>
        <v>481</v>
      </c>
      <c r="B51" s="150" t="s">
        <v>1795</v>
      </c>
      <c r="C51" s="151">
        <v>136</v>
      </c>
      <c r="D51" s="152">
        <v>27.5</v>
      </c>
      <c r="E51" s="153">
        <v>0.4</v>
      </c>
      <c r="F51" s="151">
        <v>133</v>
      </c>
      <c r="G51" s="151">
        <v>3</v>
      </c>
      <c r="H51" s="154" t="s">
        <v>1796</v>
      </c>
      <c r="I51" s="154" t="s">
        <v>1797</v>
      </c>
      <c r="J51" s="152">
        <v>7.3000001907348633</v>
      </c>
      <c r="K51" s="153">
        <v>0.36</v>
      </c>
      <c r="L51" s="151">
        <v>132</v>
      </c>
      <c r="M51" s="151">
        <v>4</v>
      </c>
      <c r="N51" s="154" t="s">
        <v>1798</v>
      </c>
      <c r="O51" s="154" t="s">
        <v>1799</v>
      </c>
      <c r="P51" s="152">
        <v>6.0999999046325684</v>
      </c>
      <c r="Q51" s="153">
        <v>0.41</v>
      </c>
      <c r="R51" s="151">
        <v>128</v>
      </c>
      <c r="S51" s="151">
        <v>8</v>
      </c>
      <c r="T51" s="154" t="s">
        <v>1800</v>
      </c>
      <c r="U51" s="154" t="s">
        <v>1801</v>
      </c>
      <c r="V51" s="152">
        <v>3.2000000476837158</v>
      </c>
      <c r="W51" s="153">
        <v>0.35</v>
      </c>
      <c r="X51" s="151">
        <v>135</v>
      </c>
      <c r="Y51" s="151">
        <v>1</v>
      </c>
      <c r="Z51" s="154" t="s">
        <v>1802</v>
      </c>
      <c r="AA51" s="154" t="s">
        <v>1803</v>
      </c>
      <c r="AB51" s="152">
        <v>10.899999618530273</v>
      </c>
      <c r="AC51" s="153">
        <v>0.46</v>
      </c>
      <c r="AD51" s="151">
        <v>118</v>
      </c>
      <c r="AE51" s="151">
        <v>18</v>
      </c>
      <c r="AF51" s="154" t="s">
        <v>1804</v>
      </c>
      <c r="AG51" s="154" t="s">
        <v>1805</v>
      </c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38"/>
      <c r="CS51" s="138"/>
      <c r="CT51" s="138"/>
      <c r="CU51" s="138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8"/>
      <c r="DL51" s="138"/>
      <c r="DM51" s="138"/>
      <c r="DN51" s="138"/>
      <c r="DO51" s="138"/>
      <c r="DP51" s="138"/>
      <c r="DQ51" s="138"/>
      <c r="DR51" s="138"/>
      <c r="DS51" s="138"/>
      <c r="DT51" s="138"/>
      <c r="DU51" s="138"/>
      <c r="DV51" s="138"/>
      <c r="DW51" s="138"/>
      <c r="DX51" s="138"/>
      <c r="DY51" s="138"/>
      <c r="DZ51" s="138"/>
      <c r="EA51" s="138"/>
      <c r="EB51" s="138"/>
      <c r="EC51" s="13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</row>
    <row r="52" spans="1:190" x14ac:dyDescent="0.2">
      <c r="A52" s="130">
        <f t="shared" si="0"/>
        <v>510</v>
      </c>
      <c r="B52" s="140" t="s">
        <v>1806</v>
      </c>
      <c r="C52" s="146">
        <v>57</v>
      </c>
      <c r="D52" s="147">
        <v>38.5</v>
      </c>
      <c r="E52" s="148">
        <v>0.56999999999999995</v>
      </c>
      <c r="F52" s="146">
        <v>51</v>
      </c>
      <c r="G52" s="146">
        <v>6</v>
      </c>
      <c r="H52" s="149" t="s">
        <v>1807</v>
      </c>
      <c r="I52" s="149" t="s">
        <v>1808</v>
      </c>
      <c r="J52" s="147">
        <v>10.600000381469727</v>
      </c>
      <c r="K52" s="148">
        <v>0.53</v>
      </c>
      <c r="L52" s="146">
        <v>51</v>
      </c>
      <c r="M52" s="146">
        <v>6</v>
      </c>
      <c r="N52" s="149" t="s">
        <v>1807</v>
      </c>
      <c r="O52" s="149" t="s">
        <v>1808</v>
      </c>
      <c r="P52" s="147">
        <v>8.1000003814697266</v>
      </c>
      <c r="Q52" s="148">
        <v>0.54</v>
      </c>
      <c r="R52" s="146">
        <v>50</v>
      </c>
      <c r="S52" s="146">
        <v>7</v>
      </c>
      <c r="T52" s="149" t="s">
        <v>1809</v>
      </c>
      <c r="U52" s="149" t="s">
        <v>1810</v>
      </c>
      <c r="V52" s="147">
        <v>4.5</v>
      </c>
      <c r="W52" s="148">
        <v>0.5</v>
      </c>
      <c r="X52" s="146">
        <v>49</v>
      </c>
      <c r="Y52" s="146">
        <v>8</v>
      </c>
      <c r="Z52" s="149" t="s">
        <v>1811</v>
      </c>
      <c r="AA52" s="149" t="s">
        <v>1812</v>
      </c>
      <c r="AB52" s="147">
        <v>15.300000190734863</v>
      </c>
      <c r="AC52" s="148">
        <v>0.64</v>
      </c>
      <c r="AD52" s="146">
        <v>34</v>
      </c>
      <c r="AE52" s="146">
        <v>23</v>
      </c>
      <c r="AF52" s="149" t="s">
        <v>1813</v>
      </c>
      <c r="AG52" s="149" t="s">
        <v>1814</v>
      </c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38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</row>
    <row r="53" spans="1:190" x14ac:dyDescent="0.2">
      <c r="A53" s="130">
        <f t="shared" si="0"/>
        <v>520</v>
      </c>
      <c r="B53" s="150" t="s">
        <v>1815</v>
      </c>
      <c r="C53" s="151">
        <v>69</v>
      </c>
      <c r="D53" s="152">
        <v>35.200000762939453</v>
      </c>
      <c r="E53" s="153">
        <v>0.52</v>
      </c>
      <c r="F53" s="151">
        <v>61</v>
      </c>
      <c r="G53" s="151">
        <v>8</v>
      </c>
      <c r="H53" s="154" t="s">
        <v>1816</v>
      </c>
      <c r="I53" s="154" t="s">
        <v>1817</v>
      </c>
      <c r="J53" s="152">
        <v>10.100000381469727</v>
      </c>
      <c r="K53" s="153">
        <v>0.5</v>
      </c>
      <c r="L53" s="151">
        <v>59</v>
      </c>
      <c r="M53" s="151">
        <v>10</v>
      </c>
      <c r="N53" s="154" t="s">
        <v>1818</v>
      </c>
      <c r="O53" s="154" t="s">
        <v>1819</v>
      </c>
      <c r="P53" s="152">
        <v>7.5999999046325684</v>
      </c>
      <c r="Q53" s="153">
        <v>0.5</v>
      </c>
      <c r="R53" s="151">
        <v>56</v>
      </c>
      <c r="S53" s="151">
        <v>13</v>
      </c>
      <c r="T53" s="154" t="s">
        <v>1820</v>
      </c>
      <c r="U53" s="154" t="s">
        <v>1821</v>
      </c>
      <c r="V53" s="152">
        <v>3.2999999523162842</v>
      </c>
      <c r="W53" s="153">
        <v>0.36</v>
      </c>
      <c r="X53" s="151">
        <v>67</v>
      </c>
      <c r="Y53" s="151">
        <v>2</v>
      </c>
      <c r="Z53" s="154" t="s">
        <v>1822</v>
      </c>
      <c r="AA53" s="154" t="s">
        <v>1823</v>
      </c>
      <c r="AB53" s="152">
        <v>14.300000190734863</v>
      </c>
      <c r="AC53" s="153">
        <v>0.6</v>
      </c>
      <c r="AD53" s="151">
        <v>52</v>
      </c>
      <c r="AE53" s="151">
        <v>17</v>
      </c>
      <c r="AF53" s="154" t="s">
        <v>1824</v>
      </c>
      <c r="AG53" s="154" t="s">
        <v>1825</v>
      </c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38"/>
      <c r="CS53" s="138"/>
      <c r="CT53" s="138"/>
      <c r="CU53" s="138"/>
      <c r="CV53" s="138"/>
      <c r="CW53" s="138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</row>
    <row r="54" spans="1:190" x14ac:dyDescent="0.2">
      <c r="A54" s="130">
        <f t="shared" si="0"/>
        <v>521</v>
      </c>
      <c r="B54" s="140" t="s">
        <v>1826</v>
      </c>
      <c r="C54" s="146">
        <v>73</v>
      </c>
      <c r="D54" s="147">
        <v>27.799999237060547</v>
      </c>
      <c r="E54" s="148">
        <v>0.41</v>
      </c>
      <c r="F54" s="146">
        <v>72</v>
      </c>
      <c r="G54" s="146">
        <v>1</v>
      </c>
      <c r="H54" s="149" t="s">
        <v>1827</v>
      </c>
      <c r="I54" s="149" t="s">
        <v>1828</v>
      </c>
      <c r="J54" s="147">
        <v>7.5999999046325684</v>
      </c>
      <c r="K54" s="148">
        <v>0.38</v>
      </c>
      <c r="L54" s="146">
        <v>72</v>
      </c>
      <c r="M54" s="146">
        <v>1</v>
      </c>
      <c r="N54" s="149" t="s">
        <v>1827</v>
      </c>
      <c r="O54" s="149" t="s">
        <v>1828</v>
      </c>
      <c r="P54" s="147">
        <v>6</v>
      </c>
      <c r="Q54" s="148">
        <v>0.4</v>
      </c>
      <c r="R54" s="146">
        <v>72</v>
      </c>
      <c r="S54" s="146">
        <v>1</v>
      </c>
      <c r="T54" s="149" t="s">
        <v>1827</v>
      </c>
      <c r="U54" s="149" t="s">
        <v>1828</v>
      </c>
      <c r="V54" s="147">
        <v>3</v>
      </c>
      <c r="W54" s="148">
        <v>0.33</v>
      </c>
      <c r="X54" s="146">
        <v>71</v>
      </c>
      <c r="Y54" s="146">
        <v>2</v>
      </c>
      <c r="Z54" s="149" t="s">
        <v>1829</v>
      </c>
      <c r="AA54" s="149" t="s">
        <v>1830</v>
      </c>
      <c r="AB54" s="147">
        <v>11.199999809265137</v>
      </c>
      <c r="AC54" s="148">
        <v>0.47</v>
      </c>
      <c r="AD54" s="146">
        <v>66</v>
      </c>
      <c r="AE54" s="146">
        <v>7</v>
      </c>
      <c r="AF54" s="149" t="s">
        <v>1831</v>
      </c>
      <c r="AG54" s="149" t="s">
        <v>1832</v>
      </c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38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</row>
    <row r="55" spans="1:190" x14ac:dyDescent="0.2">
      <c r="A55" s="130">
        <f t="shared" si="0"/>
        <v>561</v>
      </c>
      <c r="B55" s="150" t="s">
        <v>1833</v>
      </c>
      <c r="C55" s="151">
        <v>102</v>
      </c>
      <c r="D55" s="152">
        <v>28.799999237060547</v>
      </c>
      <c r="E55" s="153">
        <v>0.42</v>
      </c>
      <c r="F55" s="151">
        <v>102</v>
      </c>
      <c r="H55" s="154" t="s">
        <v>1545</v>
      </c>
      <c r="J55" s="152">
        <v>7.8000001907348633</v>
      </c>
      <c r="K55" s="153">
        <v>0.39</v>
      </c>
      <c r="L55" s="151">
        <v>102</v>
      </c>
      <c r="N55" s="154" t="s">
        <v>1545</v>
      </c>
      <c r="P55" s="152">
        <v>6.5999999046325684</v>
      </c>
      <c r="Q55" s="153">
        <v>0.44</v>
      </c>
      <c r="R55" s="151">
        <v>97</v>
      </c>
      <c r="S55" s="151">
        <v>5</v>
      </c>
      <c r="T55" s="154" t="s">
        <v>1834</v>
      </c>
      <c r="U55" s="154" t="s">
        <v>1835</v>
      </c>
      <c r="V55" s="152">
        <v>3</v>
      </c>
      <c r="W55" s="153">
        <v>0.33</v>
      </c>
      <c r="X55" s="151">
        <v>98</v>
      </c>
      <c r="Y55" s="151">
        <v>4</v>
      </c>
      <c r="Z55" s="154" t="s">
        <v>1836</v>
      </c>
      <c r="AA55" s="154" t="s">
        <v>1837</v>
      </c>
      <c r="AB55" s="152">
        <v>11.399999618530273</v>
      </c>
      <c r="AC55" s="153">
        <v>0.48</v>
      </c>
      <c r="AD55" s="151">
        <v>94</v>
      </c>
      <c r="AE55" s="151">
        <v>8</v>
      </c>
      <c r="AF55" s="154" t="s">
        <v>1838</v>
      </c>
      <c r="AG55" s="154" t="s">
        <v>1839</v>
      </c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38"/>
      <c r="CS55" s="138"/>
      <c r="CT55" s="138"/>
      <c r="CU55" s="138"/>
      <c r="CV55" s="138"/>
      <c r="CW55" s="138"/>
      <c r="CX55" s="138"/>
      <c r="CY55" s="138"/>
      <c r="CZ55" s="138"/>
      <c r="DA55" s="138"/>
      <c r="DB55" s="138"/>
      <c r="DC55" s="138"/>
      <c r="DD55" s="138"/>
      <c r="DE55" s="138"/>
      <c r="DF55" s="138"/>
      <c r="DG55" s="138"/>
      <c r="DH55" s="138"/>
      <c r="DI55" s="138"/>
      <c r="DJ55" s="138"/>
      <c r="DK55" s="138"/>
      <c r="DL55" s="138"/>
      <c r="DM55" s="138"/>
      <c r="DN55" s="138"/>
      <c r="DO55" s="138"/>
      <c r="DP55" s="138"/>
      <c r="DQ55" s="138"/>
      <c r="DR55" s="138"/>
      <c r="DS55" s="138"/>
      <c r="DT55" s="138"/>
      <c r="DU55" s="138"/>
      <c r="DV55" s="138"/>
      <c r="DW55" s="138"/>
      <c r="DX55" s="138"/>
      <c r="DY55" s="138"/>
      <c r="DZ55" s="138"/>
      <c r="EA55" s="138"/>
      <c r="EB55" s="138"/>
      <c r="EC55" s="138"/>
      <c r="ED55" s="138"/>
      <c r="EE55" s="138"/>
      <c r="EF55" s="138"/>
      <c r="EG55" s="138"/>
      <c r="EH55" s="138"/>
      <c r="EI55" s="138"/>
      <c r="EJ55" s="138"/>
      <c r="EK55" s="138"/>
      <c r="EL55" s="138"/>
      <c r="EM55" s="138"/>
      <c r="EN55" s="138"/>
      <c r="EO55" s="138"/>
      <c r="EP55" s="138"/>
      <c r="EQ55" s="138"/>
      <c r="ER55" s="138"/>
      <c r="ES55" s="138"/>
      <c r="ET55" s="138"/>
      <c r="EU55" s="138"/>
      <c r="EV55" s="138"/>
      <c r="EW55" s="138"/>
      <c r="EX55" s="138"/>
      <c r="EY55" s="138"/>
      <c r="EZ55" s="138"/>
      <c r="FA55" s="138"/>
      <c r="FB55" s="138"/>
      <c r="FC55" s="138"/>
      <c r="FD55" s="138"/>
      <c r="FE55" s="138"/>
      <c r="FF55" s="138"/>
      <c r="FG55" s="138"/>
      <c r="FH55" s="138"/>
      <c r="FI55" s="138"/>
      <c r="FJ55" s="138"/>
      <c r="FK55" s="138"/>
      <c r="FL55" s="138"/>
      <c r="FM55" s="138"/>
      <c r="FN55" s="138"/>
      <c r="FO55" s="138"/>
      <c r="FP55" s="138"/>
      <c r="FQ55" s="138"/>
      <c r="FR55" s="138"/>
      <c r="FS55" s="138"/>
      <c r="FT55" s="138"/>
      <c r="FU55" s="138"/>
      <c r="FV55" s="138"/>
      <c r="FW55" s="138"/>
      <c r="FX55" s="138"/>
      <c r="FY55" s="138"/>
      <c r="FZ55" s="138"/>
      <c r="GA55" s="138"/>
      <c r="GB55" s="138"/>
      <c r="GC55" s="138"/>
      <c r="GD55" s="138"/>
      <c r="GE55" s="138"/>
      <c r="GF55" s="138"/>
      <c r="GG55" s="138"/>
      <c r="GH55" s="138"/>
    </row>
    <row r="56" spans="1:190" x14ac:dyDescent="0.2">
      <c r="A56" s="130">
        <f t="shared" si="0"/>
        <v>600</v>
      </c>
      <c r="B56" s="140" t="s">
        <v>1840</v>
      </c>
      <c r="C56" s="146">
        <v>74</v>
      </c>
      <c r="D56" s="147">
        <v>34.099998474121094</v>
      </c>
      <c r="E56" s="148">
        <v>0.5</v>
      </c>
      <c r="F56" s="146">
        <v>67</v>
      </c>
      <c r="G56" s="146">
        <v>7</v>
      </c>
      <c r="H56" s="149" t="s">
        <v>1781</v>
      </c>
      <c r="I56" s="149" t="s">
        <v>1782</v>
      </c>
      <c r="J56" s="147">
        <v>9.3999996185302734</v>
      </c>
      <c r="K56" s="148">
        <v>0.47</v>
      </c>
      <c r="L56" s="146">
        <v>67</v>
      </c>
      <c r="M56" s="146">
        <v>7</v>
      </c>
      <c r="N56" s="149" t="s">
        <v>1781</v>
      </c>
      <c r="O56" s="149" t="s">
        <v>1782</v>
      </c>
      <c r="P56" s="147">
        <v>7.5999999046325684</v>
      </c>
      <c r="Q56" s="148">
        <v>0.51</v>
      </c>
      <c r="R56" s="146">
        <v>64</v>
      </c>
      <c r="S56" s="146">
        <v>10</v>
      </c>
      <c r="T56" s="149" t="s">
        <v>1529</v>
      </c>
      <c r="U56" s="149" t="s">
        <v>1530</v>
      </c>
      <c r="V56" s="147">
        <v>3.4000000953674316</v>
      </c>
      <c r="W56" s="148">
        <v>0.38</v>
      </c>
      <c r="X56" s="146">
        <v>69</v>
      </c>
      <c r="Y56" s="146">
        <v>5</v>
      </c>
      <c r="Z56" s="149" t="s">
        <v>1722</v>
      </c>
      <c r="AA56" s="149" t="s">
        <v>1723</v>
      </c>
      <c r="AB56" s="147">
        <v>13.699999809265137</v>
      </c>
      <c r="AC56" s="148">
        <v>0.56999999999999995</v>
      </c>
      <c r="AD56" s="146">
        <v>55</v>
      </c>
      <c r="AE56" s="146">
        <v>19</v>
      </c>
      <c r="AF56" s="149" t="s">
        <v>1841</v>
      </c>
      <c r="AG56" s="149" t="s">
        <v>1842</v>
      </c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38"/>
      <c r="CS56" s="138"/>
      <c r="CT56" s="138"/>
      <c r="CU56" s="138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</row>
    <row r="57" spans="1:190" x14ac:dyDescent="0.2">
      <c r="A57" s="130">
        <f t="shared" si="0"/>
        <v>641</v>
      </c>
      <c r="B57" s="150" t="s">
        <v>1843</v>
      </c>
      <c r="C57" s="151">
        <v>27</v>
      </c>
      <c r="D57" s="152">
        <v>18.700000762939453</v>
      </c>
      <c r="E57" s="153">
        <v>0.28000000000000003</v>
      </c>
      <c r="F57" s="151">
        <v>27</v>
      </c>
      <c r="H57" s="154" t="s">
        <v>1545</v>
      </c>
      <c r="J57" s="152">
        <v>5.4000000953674316</v>
      </c>
      <c r="K57" s="153">
        <v>0.27</v>
      </c>
      <c r="L57" s="151">
        <v>27</v>
      </c>
      <c r="N57" s="154" t="s">
        <v>1545</v>
      </c>
      <c r="P57" s="152">
        <v>3.9000000953674316</v>
      </c>
      <c r="Q57" s="153">
        <v>0.26</v>
      </c>
      <c r="R57" s="151">
        <v>27</v>
      </c>
      <c r="T57" s="154" t="s">
        <v>1545</v>
      </c>
      <c r="V57" s="152">
        <v>1.7999999523162842</v>
      </c>
      <c r="W57" s="153">
        <v>0.2</v>
      </c>
      <c r="X57" s="151">
        <v>27</v>
      </c>
      <c r="Z57" s="154" t="s">
        <v>1545</v>
      </c>
      <c r="AB57" s="152">
        <v>7.5999999046325684</v>
      </c>
      <c r="AC57" s="153">
        <v>0.32</v>
      </c>
      <c r="AD57" s="151">
        <v>27</v>
      </c>
      <c r="AF57" s="154" t="s">
        <v>1545</v>
      </c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  <c r="CD57" s="138"/>
      <c r="CE57" s="138"/>
      <c r="CF57" s="138"/>
      <c r="CG57" s="138"/>
      <c r="CH57" s="138"/>
      <c r="CI57" s="138"/>
      <c r="CJ57" s="138"/>
      <c r="CK57" s="138"/>
      <c r="CL57" s="138"/>
      <c r="CM57" s="138"/>
      <c r="CN57" s="138"/>
      <c r="CO57" s="138"/>
      <c r="CP57" s="138"/>
      <c r="CQ57" s="138"/>
      <c r="CR57" s="138"/>
      <c r="CS57" s="138"/>
      <c r="CT57" s="138"/>
      <c r="CU57" s="138"/>
      <c r="CV57" s="138"/>
      <c r="CW57" s="138"/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  <c r="DQ57" s="138"/>
      <c r="DR57" s="138"/>
      <c r="DS57" s="138"/>
      <c r="DT57" s="138"/>
      <c r="DU57" s="138"/>
      <c r="DV57" s="138"/>
      <c r="DW57" s="138"/>
      <c r="DX57" s="138"/>
      <c r="DY57" s="138"/>
      <c r="DZ57" s="138"/>
      <c r="EA57" s="138"/>
      <c r="EB57" s="138"/>
      <c r="EC57" s="138"/>
      <c r="ED57" s="138"/>
      <c r="EE57" s="138"/>
      <c r="EF57" s="138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</row>
    <row r="58" spans="1:190" x14ac:dyDescent="0.2">
      <c r="A58" s="130">
        <f t="shared" si="0"/>
        <v>651</v>
      </c>
      <c r="B58" s="140" t="s">
        <v>1844</v>
      </c>
      <c r="C58" s="146">
        <v>85</v>
      </c>
      <c r="D58" s="147">
        <v>27.600000381469727</v>
      </c>
      <c r="E58" s="148">
        <v>0.41</v>
      </c>
      <c r="F58" s="146">
        <v>82</v>
      </c>
      <c r="G58" s="146">
        <v>3</v>
      </c>
      <c r="H58" s="149" t="s">
        <v>1845</v>
      </c>
      <c r="I58" s="149" t="s">
        <v>1846</v>
      </c>
      <c r="J58" s="147">
        <v>7.8000001907348633</v>
      </c>
      <c r="K58" s="148">
        <v>0.39</v>
      </c>
      <c r="L58" s="146">
        <v>81</v>
      </c>
      <c r="M58" s="146">
        <v>4</v>
      </c>
      <c r="N58" s="149" t="s">
        <v>1847</v>
      </c>
      <c r="O58" s="149" t="s">
        <v>1848</v>
      </c>
      <c r="P58" s="147">
        <v>6</v>
      </c>
      <c r="Q58" s="148">
        <v>0.4</v>
      </c>
      <c r="R58" s="146">
        <v>82</v>
      </c>
      <c r="S58" s="146">
        <v>3</v>
      </c>
      <c r="T58" s="149" t="s">
        <v>1845</v>
      </c>
      <c r="U58" s="149" t="s">
        <v>1846</v>
      </c>
      <c r="V58" s="147">
        <v>2.9000000953674316</v>
      </c>
      <c r="W58" s="148">
        <v>0.32</v>
      </c>
      <c r="X58" s="146">
        <v>81</v>
      </c>
      <c r="Y58" s="146">
        <v>4</v>
      </c>
      <c r="Z58" s="149" t="s">
        <v>1847</v>
      </c>
      <c r="AA58" s="149" t="s">
        <v>1848</v>
      </c>
      <c r="AB58" s="147">
        <v>10.800000190734863</v>
      </c>
      <c r="AC58" s="148">
        <v>0.45</v>
      </c>
      <c r="AD58" s="146">
        <v>74</v>
      </c>
      <c r="AE58" s="146">
        <v>11</v>
      </c>
      <c r="AF58" s="149" t="s">
        <v>1849</v>
      </c>
      <c r="AG58" s="149" t="s">
        <v>1850</v>
      </c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  <c r="CD58" s="138"/>
      <c r="CE58" s="138"/>
      <c r="CF58" s="138"/>
      <c r="CG58" s="138"/>
      <c r="CH58" s="138"/>
      <c r="CI58" s="138"/>
      <c r="CJ58" s="138"/>
      <c r="CK58" s="138"/>
      <c r="CL58" s="138"/>
      <c r="CM58" s="138"/>
      <c r="CN58" s="138"/>
      <c r="CO58" s="138"/>
      <c r="CP58" s="138"/>
      <c r="CQ58" s="138"/>
      <c r="CR58" s="138"/>
      <c r="CS58" s="138"/>
      <c r="CT58" s="138"/>
      <c r="CU58" s="138"/>
      <c r="CV58" s="138"/>
      <c r="CW58" s="138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</row>
    <row r="59" spans="1:190" x14ac:dyDescent="0.2">
      <c r="A59" s="130">
        <f t="shared" si="0"/>
        <v>661</v>
      </c>
      <c r="B59" s="150" t="s">
        <v>1851</v>
      </c>
      <c r="C59" s="151">
        <v>86</v>
      </c>
      <c r="D59" s="152">
        <v>30.200000762939453</v>
      </c>
      <c r="E59" s="153">
        <v>0.44</v>
      </c>
      <c r="F59" s="151">
        <v>83</v>
      </c>
      <c r="G59" s="151">
        <v>3</v>
      </c>
      <c r="H59" s="154" t="s">
        <v>1852</v>
      </c>
      <c r="I59" s="154" t="s">
        <v>1853</v>
      </c>
      <c r="J59" s="152">
        <v>8.1000003814697266</v>
      </c>
      <c r="K59" s="153">
        <v>0.41</v>
      </c>
      <c r="L59" s="151">
        <v>83</v>
      </c>
      <c r="M59" s="151">
        <v>3</v>
      </c>
      <c r="N59" s="154" t="s">
        <v>1852</v>
      </c>
      <c r="O59" s="154" t="s">
        <v>1853</v>
      </c>
      <c r="P59" s="152">
        <v>6.5999999046325684</v>
      </c>
      <c r="Q59" s="153">
        <v>0.44</v>
      </c>
      <c r="R59" s="151">
        <v>76</v>
      </c>
      <c r="S59" s="151">
        <v>10</v>
      </c>
      <c r="T59" s="154" t="s">
        <v>1854</v>
      </c>
      <c r="U59" s="154" t="s">
        <v>1855</v>
      </c>
      <c r="V59" s="152">
        <v>3.2000000476837158</v>
      </c>
      <c r="W59" s="153">
        <v>0.35</v>
      </c>
      <c r="X59" s="151">
        <v>86</v>
      </c>
      <c r="Z59" s="154" t="s">
        <v>1545</v>
      </c>
      <c r="AB59" s="152">
        <v>12.300000190734863</v>
      </c>
      <c r="AC59" s="153">
        <v>0.51</v>
      </c>
      <c r="AD59" s="151">
        <v>71</v>
      </c>
      <c r="AE59" s="151">
        <v>15</v>
      </c>
      <c r="AF59" s="154" t="s">
        <v>1856</v>
      </c>
      <c r="AG59" s="154" t="s">
        <v>1857</v>
      </c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  <c r="CO59" s="138"/>
      <c r="CP59" s="138"/>
      <c r="CQ59" s="138"/>
      <c r="CR59" s="138"/>
      <c r="CS59" s="138"/>
      <c r="CT59" s="138"/>
      <c r="CU59" s="138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</row>
    <row r="60" spans="1:190" x14ac:dyDescent="0.2">
      <c r="A60" s="130">
        <f t="shared" si="0"/>
        <v>671</v>
      </c>
      <c r="B60" s="140" t="s">
        <v>1858</v>
      </c>
      <c r="C60" s="146">
        <v>116</v>
      </c>
      <c r="D60" s="147">
        <v>33.799999237060547</v>
      </c>
      <c r="E60" s="148">
        <v>0.5</v>
      </c>
      <c r="F60" s="146">
        <v>106</v>
      </c>
      <c r="G60" s="146">
        <v>10</v>
      </c>
      <c r="H60" s="149" t="s">
        <v>1859</v>
      </c>
      <c r="I60" s="149" t="s">
        <v>1860</v>
      </c>
      <c r="J60" s="147">
        <v>9.1999998092651367</v>
      </c>
      <c r="K60" s="148">
        <v>0.46</v>
      </c>
      <c r="L60" s="146">
        <v>105</v>
      </c>
      <c r="M60" s="146">
        <v>11</v>
      </c>
      <c r="N60" s="149" t="s">
        <v>1861</v>
      </c>
      <c r="O60" s="149" t="s">
        <v>1862</v>
      </c>
      <c r="P60" s="147">
        <v>7.9000000953674316</v>
      </c>
      <c r="Q60" s="148">
        <v>0.52</v>
      </c>
      <c r="R60" s="146">
        <v>94</v>
      </c>
      <c r="S60" s="146">
        <v>22</v>
      </c>
      <c r="T60" s="149" t="s">
        <v>1863</v>
      </c>
      <c r="U60" s="149" t="s">
        <v>1864</v>
      </c>
      <c r="V60" s="147">
        <v>3.2999999523162842</v>
      </c>
      <c r="W60" s="148">
        <v>0.36</v>
      </c>
      <c r="X60" s="146">
        <v>111</v>
      </c>
      <c r="Y60" s="146">
        <v>5</v>
      </c>
      <c r="Z60" s="149" t="s">
        <v>1865</v>
      </c>
      <c r="AA60" s="149" t="s">
        <v>1866</v>
      </c>
      <c r="AB60" s="147">
        <v>13.5</v>
      </c>
      <c r="AC60" s="148">
        <v>0.56000000000000005</v>
      </c>
      <c r="AD60" s="146">
        <v>87</v>
      </c>
      <c r="AE60" s="146">
        <v>29</v>
      </c>
      <c r="AF60" s="149" t="s">
        <v>1524</v>
      </c>
      <c r="AG60" s="149" t="s">
        <v>1525</v>
      </c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38"/>
      <c r="CS60" s="138"/>
      <c r="CT60" s="138"/>
      <c r="CU60" s="138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</row>
    <row r="61" spans="1:190" x14ac:dyDescent="0.2">
      <c r="A61" s="130">
        <f t="shared" si="0"/>
        <v>681</v>
      </c>
      <c r="B61" s="150" t="s">
        <v>1867</v>
      </c>
      <c r="C61" s="151">
        <v>61</v>
      </c>
      <c r="D61" s="152">
        <v>24.600000381469727</v>
      </c>
      <c r="E61" s="153">
        <v>0.36</v>
      </c>
      <c r="F61" s="151">
        <v>61</v>
      </c>
      <c r="H61" s="154" t="s">
        <v>1545</v>
      </c>
      <c r="J61" s="152">
        <v>7.1999998092651367</v>
      </c>
      <c r="K61" s="153">
        <v>0.36</v>
      </c>
      <c r="L61" s="151">
        <v>61</v>
      </c>
      <c r="N61" s="154" t="s">
        <v>1545</v>
      </c>
      <c r="P61" s="152">
        <v>4.6999998092651367</v>
      </c>
      <c r="Q61" s="153">
        <v>0.31</v>
      </c>
      <c r="R61" s="151">
        <v>61</v>
      </c>
      <c r="T61" s="154" t="s">
        <v>1545</v>
      </c>
      <c r="V61" s="152">
        <v>2.5999999046325684</v>
      </c>
      <c r="W61" s="153">
        <v>0.28999999999999998</v>
      </c>
      <c r="X61" s="151">
        <v>60</v>
      </c>
      <c r="Y61" s="151">
        <v>1</v>
      </c>
      <c r="Z61" s="154" t="s">
        <v>1868</v>
      </c>
      <c r="AA61" s="154" t="s">
        <v>1869</v>
      </c>
      <c r="AB61" s="152">
        <v>10.100000381469727</v>
      </c>
      <c r="AC61" s="153">
        <v>0.42</v>
      </c>
      <c r="AD61" s="151">
        <v>58</v>
      </c>
      <c r="AE61" s="151">
        <v>3</v>
      </c>
      <c r="AF61" s="154" t="s">
        <v>1870</v>
      </c>
      <c r="AG61" s="154" t="s">
        <v>1871</v>
      </c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38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</row>
    <row r="62" spans="1:190" x14ac:dyDescent="0.2">
      <c r="A62" s="130">
        <f t="shared" si="0"/>
        <v>721</v>
      </c>
      <c r="B62" s="140" t="s">
        <v>1872</v>
      </c>
      <c r="C62" s="146">
        <v>87</v>
      </c>
      <c r="D62" s="147">
        <v>29.100000381469727</v>
      </c>
      <c r="E62" s="148">
        <v>0.43</v>
      </c>
      <c r="F62" s="146">
        <v>83</v>
      </c>
      <c r="G62" s="146">
        <v>4</v>
      </c>
      <c r="H62" s="149" t="s">
        <v>1873</v>
      </c>
      <c r="I62" s="149" t="s">
        <v>1874</v>
      </c>
      <c r="J62" s="147">
        <v>7.9000000953674316</v>
      </c>
      <c r="K62" s="148">
        <v>0.4</v>
      </c>
      <c r="L62" s="146">
        <v>83</v>
      </c>
      <c r="M62" s="146">
        <v>4</v>
      </c>
      <c r="N62" s="149" t="s">
        <v>1873</v>
      </c>
      <c r="O62" s="149" t="s">
        <v>1874</v>
      </c>
      <c r="P62" s="147">
        <v>6.3000001907348633</v>
      </c>
      <c r="Q62" s="148">
        <v>0.42</v>
      </c>
      <c r="R62" s="146">
        <v>82</v>
      </c>
      <c r="S62" s="146">
        <v>5</v>
      </c>
      <c r="T62" s="149" t="s">
        <v>1875</v>
      </c>
      <c r="U62" s="149" t="s">
        <v>1876</v>
      </c>
      <c r="V62" s="147">
        <v>3.0999999046325684</v>
      </c>
      <c r="W62" s="148">
        <v>0.35</v>
      </c>
      <c r="X62" s="146">
        <v>84</v>
      </c>
      <c r="Y62" s="146">
        <v>3</v>
      </c>
      <c r="Z62" s="149" t="s">
        <v>1877</v>
      </c>
      <c r="AA62" s="149" t="s">
        <v>1878</v>
      </c>
      <c r="AB62" s="147">
        <v>11.699999809265137</v>
      </c>
      <c r="AC62" s="148">
        <v>0.49</v>
      </c>
      <c r="AD62" s="146">
        <v>72</v>
      </c>
      <c r="AE62" s="146">
        <v>15</v>
      </c>
      <c r="AF62" s="149" t="s">
        <v>1879</v>
      </c>
      <c r="AG62" s="149" t="s">
        <v>1880</v>
      </c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138"/>
      <c r="CQ62" s="138"/>
      <c r="CR62" s="138"/>
      <c r="CS62" s="138"/>
      <c r="CT62" s="138"/>
      <c r="CU62" s="138"/>
      <c r="CV62" s="138"/>
      <c r="CW62" s="138"/>
      <c r="CX62" s="138"/>
      <c r="CY62" s="138"/>
      <c r="CZ62" s="138"/>
      <c r="DA62" s="138"/>
      <c r="DB62" s="138"/>
      <c r="DC62" s="138"/>
      <c r="DD62" s="138"/>
      <c r="DE62" s="138"/>
      <c r="DF62" s="138"/>
      <c r="DG62" s="138"/>
      <c r="DH62" s="138"/>
      <c r="DI62" s="138"/>
      <c r="DJ62" s="138"/>
      <c r="DK62" s="138"/>
      <c r="DL62" s="138"/>
      <c r="DM62" s="138"/>
      <c r="DN62" s="138"/>
      <c r="DO62" s="138"/>
      <c r="DP62" s="138"/>
      <c r="DQ62" s="138"/>
      <c r="DR62" s="138"/>
      <c r="DS62" s="138"/>
      <c r="DT62" s="138"/>
      <c r="DU62" s="138"/>
      <c r="DV62" s="138"/>
      <c r="DW62" s="138"/>
      <c r="DX62" s="138"/>
      <c r="DY62" s="138"/>
      <c r="DZ62" s="138"/>
      <c r="EA62" s="138"/>
      <c r="EB62" s="138"/>
      <c r="EC62" s="138"/>
      <c r="ED62" s="138"/>
      <c r="EE62" s="138"/>
      <c r="EF62" s="138"/>
      <c r="EG62" s="138"/>
      <c r="EH62" s="138"/>
      <c r="EI62" s="138"/>
      <c r="EJ62" s="138"/>
      <c r="EK62" s="138"/>
      <c r="EL62" s="138"/>
      <c r="EM62" s="138"/>
      <c r="EN62" s="138"/>
      <c r="EO62" s="138"/>
      <c r="EP62" s="138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</row>
    <row r="63" spans="1:190" x14ac:dyDescent="0.2">
      <c r="A63" s="130">
        <f t="shared" si="0"/>
        <v>761</v>
      </c>
      <c r="B63" s="150" t="s">
        <v>1881</v>
      </c>
      <c r="C63" s="151">
        <v>88</v>
      </c>
      <c r="D63" s="152">
        <v>28.399999618530273</v>
      </c>
      <c r="E63" s="153">
        <v>0.42</v>
      </c>
      <c r="F63" s="151">
        <v>87</v>
      </c>
      <c r="G63" s="151">
        <v>1</v>
      </c>
      <c r="H63" s="154" t="s">
        <v>1882</v>
      </c>
      <c r="I63" s="154" t="s">
        <v>1883</v>
      </c>
      <c r="J63" s="152">
        <v>8.1999998092651367</v>
      </c>
      <c r="K63" s="153">
        <v>0.41</v>
      </c>
      <c r="L63" s="151">
        <v>85</v>
      </c>
      <c r="M63" s="151">
        <v>3</v>
      </c>
      <c r="N63" s="154" t="s">
        <v>1674</v>
      </c>
      <c r="O63" s="154" t="s">
        <v>1675</v>
      </c>
      <c r="P63" s="152">
        <v>6.4000000953674316</v>
      </c>
      <c r="Q63" s="153">
        <v>0.43</v>
      </c>
      <c r="R63" s="151">
        <v>84</v>
      </c>
      <c r="S63" s="151">
        <v>4</v>
      </c>
      <c r="T63" s="154" t="s">
        <v>1669</v>
      </c>
      <c r="U63" s="154" t="s">
        <v>1670</v>
      </c>
      <c r="V63" s="152">
        <v>2.7000000476837158</v>
      </c>
      <c r="W63" s="153">
        <v>0.3</v>
      </c>
      <c r="X63" s="151">
        <v>87</v>
      </c>
      <c r="Y63" s="151">
        <v>1</v>
      </c>
      <c r="Z63" s="154" t="s">
        <v>1882</v>
      </c>
      <c r="AA63" s="154" t="s">
        <v>1883</v>
      </c>
      <c r="AB63" s="152">
        <v>11.100000381469727</v>
      </c>
      <c r="AC63" s="153">
        <v>0.46</v>
      </c>
      <c r="AD63" s="151">
        <v>80</v>
      </c>
      <c r="AE63" s="151">
        <v>8</v>
      </c>
      <c r="AF63" s="154" t="s">
        <v>1665</v>
      </c>
      <c r="AG63" s="154" t="s">
        <v>1666</v>
      </c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38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</row>
    <row r="64" spans="1:190" x14ac:dyDescent="0.2">
      <c r="A64" s="130">
        <f t="shared" si="0"/>
        <v>771</v>
      </c>
      <c r="B64" s="140" t="s">
        <v>1884</v>
      </c>
      <c r="C64" s="146">
        <v>38</v>
      </c>
      <c r="D64" s="147">
        <v>26.100000381469727</v>
      </c>
      <c r="E64" s="148">
        <v>0.38</v>
      </c>
      <c r="F64" s="146">
        <v>38</v>
      </c>
      <c r="H64" s="149" t="s">
        <v>1545</v>
      </c>
      <c r="J64" s="147">
        <v>7.6999998092651367</v>
      </c>
      <c r="K64" s="148">
        <v>0.39</v>
      </c>
      <c r="L64" s="146">
        <v>37</v>
      </c>
      <c r="M64" s="146">
        <v>1</v>
      </c>
      <c r="N64" s="149" t="s">
        <v>1522</v>
      </c>
      <c r="O64" s="149" t="s">
        <v>1523</v>
      </c>
      <c r="P64" s="147">
        <v>5.5</v>
      </c>
      <c r="Q64" s="148">
        <v>0.37</v>
      </c>
      <c r="R64" s="146">
        <v>37</v>
      </c>
      <c r="S64" s="146">
        <v>1</v>
      </c>
      <c r="T64" s="149" t="s">
        <v>1522</v>
      </c>
      <c r="U64" s="149" t="s">
        <v>1523</v>
      </c>
      <c r="V64" s="147">
        <v>2.2999999523162842</v>
      </c>
      <c r="W64" s="148">
        <v>0.26</v>
      </c>
      <c r="X64" s="146">
        <v>38</v>
      </c>
      <c r="Z64" s="149" t="s">
        <v>1545</v>
      </c>
      <c r="AB64" s="147">
        <v>10.5</v>
      </c>
      <c r="AC64" s="148">
        <v>0.44</v>
      </c>
      <c r="AD64" s="146">
        <v>33</v>
      </c>
      <c r="AE64" s="146">
        <v>5</v>
      </c>
      <c r="AF64" s="149" t="s">
        <v>1612</v>
      </c>
      <c r="AG64" s="149" t="s">
        <v>1613</v>
      </c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  <c r="BZ64" s="138"/>
      <c r="CA64" s="138"/>
      <c r="CB64" s="138"/>
      <c r="CC64" s="138"/>
      <c r="CD64" s="138"/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  <c r="CO64" s="138"/>
      <c r="CP64" s="138"/>
      <c r="CQ64" s="138"/>
      <c r="CR64" s="138"/>
      <c r="CS64" s="138"/>
      <c r="CT64" s="138"/>
      <c r="CU64" s="138"/>
      <c r="CV64" s="138"/>
      <c r="CW64" s="138"/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</row>
    <row r="65" spans="1:190" x14ac:dyDescent="0.2">
      <c r="A65" s="130">
        <f t="shared" si="0"/>
        <v>801</v>
      </c>
      <c r="B65" s="150" t="s">
        <v>1885</v>
      </c>
      <c r="C65" s="151">
        <v>129</v>
      </c>
      <c r="D65" s="152">
        <v>28.700000762939453</v>
      </c>
      <c r="E65" s="153">
        <v>0.42</v>
      </c>
      <c r="F65" s="151">
        <v>128</v>
      </c>
      <c r="G65" s="151">
        <v>1</v>
      </c>
      <c r="H65" s="154" t="s">
        <v>1886</v>
      </c>
      <c r="I65" s="154" t="s">
        <v>1887</v>
      </c>
      <c r="J65" s="152">
        <v>7.8000001907348633</v>
      </c>
      <c r="K65" s="153">
        <v>0.39</v>
      </c>
      <c r="L65" s="151">
        <v>127</v>
      </c>
      <c r="M65" s="151">
        <v>2</v>
      </c>
      <c r="N65" s="154" t="s">
        <v>1888</v>
      </c>
      <c r="O65" s="154" t="s">
        <v>1889</v>
      </c>
      <c r="P65" s="152">
        <v>6.4000000953674316</v>
      </c>
      <c r="Q65" s="153">
        <v>0.43</v>
      </c>
      <c r="R65" s="151">
        <v>121</v>
      </c>
      <c r="S65" s="151">
        <v>8</v>
      </c>
      <c r="T65" s="154" t="s">
        <v>1890</v>
      </c>
      <c r="U65" s="154" t="s">
        <v>1891</v>
      </c>
      <c r="V65" s="152">
        <v>2.9000000953674316</v>
      </c>
      <c r="W65" s="153">
        <v>0.32</v>
      </c>
      <c r="X65" s="151">
        <v>126</v>
      </c>
      <c r="Y65" s="151">
        <v>3</v>
      </c>
      <c r="Z65" s="154" t="s">
        <v>1892</v>
      </c>
      <c r="AA65" s="154" t="s">
        <v>1893</v>
      </c>
      <c r="AB65" s="152">
        <v>11.600000381469727</v>
      </c>
      <c r="AC65" s="153">
        <v>0.48</v>
      </c>
      <c r="AD65" s="151">
        <v>115</v>
      </c>
      <c r="AE65" s="151">
        <v>14</v>
      </c>
      <c r="AF65" s="154" t="s">
        <v>1894</v>
      </c>
      <c r="AG65" s="154" t="s">
        <v>1895</v>
      </c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  <c r="BV65" s="138"/>
      <c r="BW65" s="138"/>
      <c r="BX65" s="138"/>
      <c r="BY65" s="138"/>
      <c r="BZ65" s="138"/>
      <c r="CA65" s="138"/>
      <c r="CB65" s="138"/>
      <c r="CC65" s="138"/>
      <c r="CD65" s="138"/>
      <c r="CE65" s="138"/>
      <c r="CF65" s="138"/>
      <c r="CG65" s="138"/>
      <c r="CH65" s="138"/>
      <c r="CI65" s="138"/>
      <c r="CJ65" s="138"/>
      <c r="CK65" s="138"/>
      <c r="CL65" s="138"/>
      <c r="CM65" s="138"/>
      <c r="CN65" s="138"/>
      <c r="CO65" s="138"/>
      <c r="CP65" s="138"/>
      <c r="CQ65" s="138"/>
      <c r="CR65" s="138"/>
      <c r="CS65" s="138"/>
      <c r="CT65" s="138"/>
      <c r="CU65" s="138"/>
      <c r="CV65" s="138"/>
      <c r="CW65" s="138"/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  <c r="GC65" s="138"/>
      <c r="GD65" s="138"/>
      <c r="GE65" s="138"/>
      <c r="GF65" s="138"/>
      <c r="GG65" s="138"/>
      <c r="GH65" s="138"/>
    </row>
    <row r="66" spans="1:190" x14ac:dyDescent="0.2">
      <c r="A66" s="130">
        <f t="shared" si="0"/>
        <v>831</v>
      </c>
      <c r="B66" s="140" t="s">
        <v>1896</v>
      </c>
      <c r="C66" s="146">
        <v>113</v>
      </c>
      <c r="D66" s="147">
        <v>34.5</v>
      </c>
      <c r="E66" s="148">
        <v>0.51</v>
      </c>
      <c r="F66" s="146">
        <v>103</v>
      </c>
      <c r="G66" s="146">
        <v>10</v>
      </c>
      <c r="H66" s="149" t="s">
        <v>1897</v>
      </c>
      <c r="I66" s="149" t="s">
        <v>1898</v>
      </c>
      <c r="J66" s="147">
        <v>9</v>
      </c>
      <c r="K66" s="148">
        <v>0.45</v>
      </c>
      <c r="L66" s="146">
        <v>106</v>
      </c>
      <c r="M66" s="146">
        <v>7</v>
      </c>
      <c r="N66" s="149" t="s">
        <v>1899</v>
      </c>
      <c r="O66" s="149" t="s">
        <v>1900</v>
      </c>
      <c r="P66" s="147">
        <v>8.1000003814697266</v>
      </c>
      <c r="Q66" s="148">
        <v>0.54</v>
      </c>
      <c r="R66" s="146">
        <v>85</v>
      </c>
      <c r="S66" s="146">
        <v>28</v>
      </c>
      <c r="T66" s="149" t="s">
        <v>1901</v>
      </c>
      <c r="U66" s="149" t="s">
        <v>1902</v>
      </c>
      <c r="V66" s="147">
        <v>3.4000000953674316</v>
      </c>
      <c r="W66" s="148">
        <v>0.37</v>
      </c>
      <c r="X66" s="146">
        <v>109</v>
      </c>
      <c r="Y66" s="146">
        <v>4</v>
      </c>
      <c r="Z66" s="149" t="s">
        <v>1903</v>
      </c>
      <c r="AA66" s="149" t="s">
        <v>1904</v>
      </c>
      <c r="AB66" s="147">
        <v>14</v>
      </c>
      <c r="AC66" s="148">
        <v>0.57999999999999996</v>
      </c>
      <c r="AD66" s="146">
        <v>80</v>
      </c>
      <c r="AE66" s="146">
        <v>33</v>
      </c>
      <c r="AF66" s="149" t="s">
        <v>1905</v>
      </c>
      <c r="AG66" s="149" t="s">
        <v>1906</v>
      </c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  <c r="BV66" s="138"/>
      <c r="BW66" s="138"/>
      <c r="BX66" s="138"/>
      <c r="BY66" s="138"/>
      <c r="BZ66" s="138"/>
      <c r="CA66" s="138"/>
      <c r="CB66" s="138"/>
      <c r="CC66" s="138"/>
      <c r="CD66" s="138"/>
      <c r="CE66" s="138"/>
      <c r="CF66" s="138"/>
      <c r="CG66" s="138"/>
      <c r="CH66" s="138"/>
      <c r="CI66" s="138"/>
      <c r="CJ66" s="138"/>
      <c r="CK66" s="138"/>
      <c r="CL66" s="138"/>
      <c r="CM66" s="138"/>
      <c r="CN66" s="138"/>
      <c r="CO66" s="138"/>
      <c r="CP66" s="138"/>
      <c r="CQ66" s="138"/>
      <c r="CR66" s="138"/>
      <c r="CS66" s="138"/>
      <c r="CT66" s="138"/>
      <c r="CU66" s="138"/>
      <c r="CV66" s="138"/>
      <c r="CW66" s="138"/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  <c r="GC66" s="138"/>
      <c r="GD66" s="138"/>
      <c r="GE66" s="138"/>
      <c r="GF66" s="138"/>
      <c r="GG66" s="138"/>
      <c r="GH66" s="138"/>
    </row>
    <row r="67" spans="1:190" x14ac:dyDescent="0.2">
      <c r="A67" s="130">
        <f t="shared" si="0"/>
        <v>841</v>
      </c>
      <c r="B67" s="150" t="s">
        <v>1907</v>
      </c>
      <c r="C67" s="151">
        <v>49</v>
      </c>
      <c r="D67" s="152">
        <v>34.799999237060547</v>
      </c>
      <c r="E67" s="153">
        <v>0.51</v>
      </c>
      <c r="F67" s="151">
        <v>42</v>
      </c>
      <c r="G67" s="151">
        <v>7</v>
      </c>
      <c r="H67" s="154" t="s">
        <v>1546</v>
      </c>
      <c r="I67" s="154" t="s">
        <v>1547</v>
      </c>
      <c r="J67" s="152">
        <v>9.8999996185302734</v>
      </c>
      <c r="K67" s="153">
        <v>0.49</v>
      </c>
      <c r="L67" s="151">
        <v>38</v>
      </c>
      <c r="M67" s="151">
        <v>11</v>
      </c>
      <c r="N67" s="154" t="s">
        <v>1908</v>
      </c>
      <c r="O67" s="154" t="s">
        <v>1909</v>
      </c>
      <c r="P67" s="152">
        <v>7.9000000953674316</v>
      </c>
      <c r="Q67" s="153">
        <v>0.53</v>
      </c>
      <c r="R67" s="151">
        <v>40</v>
      </c>
      <c r="S67" s="151">
        <v>9</v>
      </c>
      <c r="T67" s="154" t="s">
        <v>1910</v>
      </c>
      <c r="U67" s="154" t="s">
        <v>1911</v>
      </c>
      <c r="V67" s="152">
        <v>3.7000000476837158</v>
      </c>
      <c r="W67" s="153">
        <v>0.41</v>
      </c>
      <c r="X67" s="151">
        <v>47</v>
      </c>
      <c r="Y67" s="151">
        <v>2</v>
      </c>
      <c r="Z67" s="154" t="s">
        <v>1912</v>
      </c>
      <c r="AA67" s="154" t="s">
        <v>1913</v>
      </c>
      <c r="AB67" s="152">
        <v>13.300000190734863</v>
      </c>
      <c r="AC67" s="153">
        <v>0.55000000000000004</v>
      </c>
      <c r="AD67" s="151">
        <v>34</v>
      </c>
      <c r="AE67" s="151">
        <v>15</v>
      </c>
      <c r="AF67" s="154" t="s">
        <v>1914</v>
      </c>
      <c r="AG67" s="154" t="s">
        <v>1915</v>
      </c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  <c r="CM67" s="138"/>
      <c r="CN67" s="138"/>
      <c r="CO67" s="138"/>
      <c r="CP67" s="138"/>
      <c r="CQ67" s="138"/>
      <c r="CR67" s="138"/>
      <c r="CS67" s="138"/>
      <c r="CT67" s="138"/>
      <c r="CU67" s="138"/>
      <c r="CV67" s="138"/>
      <c r="CW67" s="138"/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</row>
    <row r="68" spans="1:190" x14ac:dyDescent="0.2">
      <c r="A68" s="130">
        <f t="shared" si="0"/>
        <v>861</v>
      </c>
      <c r="B68" s="140" t="s">
        <v>1916</v>
      </c>
      <c r="C68" s="146">
        <v>37</v>
      </c>
      <c r="D68" s="147">
        <v>26.399999618530273</v>
      </c>
      <c r="E68" s="148">
        <v>0.39</v>
      </c>
      <c r="F68" s="146">
        <v>36</v>
      </c>
      <c r="G68" s="146">
        <v>1</v>
      </c>
      <c r="H68" s="149" t="s">
        <v>1779</v>
      </c>
      <c r="I68" s="149" t="s">
        <v>1780</v>
      </c>
      <c r="J68" s="147">
        <v>7.4000000953674316</v>
      </c>
      <c r="K68" s="148">
        <v>0.37</v>
      </c>
      <c r="L68" s="146">
        <v>37</v>
      </c>
      <c r="N68" s="149" t="s">
        <v>1545</v>
      </c>
      <c r="P68" s="147">
        <v>5.9000000953674316</v>
      </c>
      <c r="Q68" s="148">
        <v>0.4</v>
      </c>
      <c r="R68" s="146">
        <v>35</v>
      </c>
      <c r="S68" s="146">
        <v>2</v>
      </c>
      <c r="T68" s="149" t="s">
        <v>1531</v>
      </c>
      <c r="U68" s="149" t="s">
        <v>1532</v>
      </c>
      <c r="V68" s="147">
        <v>2.9000000953674316</v>
      </c>
      <c r="W68" s="148">
        <v>0.32</v>
      </c>
      <c r="X68" s="146">
        <v>37</v>
      </c>
      <c r="Z68" s="149" t="s">
        <v>1545</v>
      </c>
      <c r="AB68" s="147">
        <v>10.199999809265137</v>
      </c>
      <c r="AC68" s="148">
        <v>0.43</v>
      </c>
      <c r="AD68" s="146">
        <v>36</v>
      </c>
      <c r="AE68" s="146">
        <v>1</v>
      </c>
      <c r="AF68" s="149" t="s">
        <v>1779</v>
      </c>
      <c r="AG68" s="149" t="s">
        <v>1780</v>
      </c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38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</row>
    <row r="69" spans="1:190" x14ac:dyDescent="0.2">
      <c r="A69" s="130">
        <f t="shared" si="0"/>
        <v>881</v>
      </c>
      <c r="B69" s="150" t="s">
        <v>1917</v>
      </c>
      <c r="C69" s="151">
        <v>79</v>
      </c>
      <c r="D69" s="152">
        <v>28</v>
      </c>
      <c r="E69" s="153">
        <v>0.41</v>
      </c>
      <c r="F69" s="151">
        <v>76</v>
      </c>
      <c r="G69" s="151">
        <v>3</v>
      </c>
      <c r="H69" s="154" t="s">
        <v>1918</v>
      </c>
      <c r="I69" s="154" t="s">
        <v>1919</v>
      </c>
      <c r="J69" s="152">
        <v>7.6999998092651367</v>
      </c>
      <c r="K69" s="153">
        <v>0.39</v>
      </c>
      <c r="L69" s="151">
        <v>78</v>
      </c>
      <c r="M69" s="151">
        <v>1</v>
      </c>
      <c r="N69" s="154" t="s">
        <v>1920</v>
      </c>
      <c r="O69" s="154" t="s">
        <v>1921</v>
      </c>
      <c r="P69" s="152">
        <v>5.8000001907348633</v>
      </c>
      <c r="Q69" s="153">
        <v>0.39</v>
      </c>
      <c r="R69" s="151">
        <v>76</v>
      </c>
      <c r="S69" s="151">
        <v>3</v>
      </c>
      <c r="T69" s="154" t="s">
        <v>1918</v>
      </c>
      <c r="U69" s="154" t="s">
        <v>1919</v>
      </c>
      <c r="V69" s="152">
        <v>2.7999999523162842</v>
      </c>
      <c r="W69" s="153">
        <v>0.31</v>
      </c>
      <c r="X69" s="151">
        <v>78</v>
      </c>
      <c r="Y69" s="151">
        <v>1</v>
      </c>
      <c r="Z69" s="154" t="s">
        <v>1920</v>
      </c>
      <c r="AA69" s="154" t="s">
        <v>1921</v>
      </c>
      <c r="AB69" s="152">
        <v>11.600000381469727</v>
      </c>
      <c r="AC69" s="153">
        <v>0.49</v>
      </c>
      <c r="AD69" s="151">
        <v>68</v>
      </c>
      <c r="AE69" s="151">
        <v>11</v>
      </c>
      <c r="AF69" s="154" t="s">
        <v>1922</v>
      </c>
      <c r="AG69" s="154" t="s">
        <v>1923</v>
      </c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138"/>
      <c r="CQ69" s="138"/>
      <c r="CR69" s="138"/>
      <c r="CS69" s="138"/>
      <c r="CT69" s="138"/>
      <c r="CU69" s="138"/>
      <c r="CV69" s="138"/>
      <c r="CW69" s="138"/>
      <c r="CX69" s="138"/>
      <c r="CY69" s="138"/>
      <c r="CZ69" s="138"/>
      <c r="DA69" s="138"/>
      <c r="DB69" s="138"/>
      <c r="DC69" s="138"/>
      <c r="DD69" s="138"/>
      <c r="DE69" s="138"/>
      <c r="DF69" s="138"/>
      <c r="DG69" s="138"/>
      <c r="DH69" s="138"/>
      <c r="DI69" s="138"/>
      <c r="DJ69" s="138"/>
      <c r="DK69" s="138"/>
      <c r="DL69" s="138"/>
      <c r="DM69" s="138"/>
      <c r="DN69" s="138"/>
      <c r="DO69" s="138"/>
      <c r="DP69" s="138"/>
      <c r="DQ69" s="138"/>
      <c r="DR69" s="138"/>
      <c r="DS69" s="138"/>
      <c r="DT69" s="138"/>
      <c r="DU69" s="138"/>
      <c r="DV69" s="138"/>
      <c r="DW69" s="138"/>
      <c r="DX69" s="138"/>
      <c r="DY69" s="138"/>
      <c r="DZ69" s="138"/>
      <c r="EA69" s="138"/>
      <c r="EB69" s="138"/>
      <c r="EC69" s="138"/>
      <c r="ED69" s="138"/>
      <c r="EE69" s="138"/>
      <c r="EF69" s="138"/>
      <c r="EG69" s="138"/>
      <c r="EH69" s="138"/>
      <c r="EI69" s="138"/>
      <c r="EJ69" s="138"/>
      <c r="EK69" s="138"/>
      <c r="EL69" s="138"/>
      <c r="EM69" s="138"/>
      <c r="EN69" s="138"/>
      <c r="EO69" s="138"/>
      <c r="EP69" s="138"/>
      <c r="EQ69" s="138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8"/>
      <c r="FX69" s="138"/>
      <c r="FY69" s="138"/>
      <c r="FZ69" s="138"/>
      <c r="GA69" s="138"/>
      <c r="GB69" s="138"/>
      <c r="GC69" s="138"/>
      <c r="GD69" s="138"/>
      <c r="GE69" s="138"/>
      <c r="GF69" s="138"/>
      <c r="GG69" s="138"/>
      <c r="GH69" s="138"/>
    </row>
    <row r="70" spans="1:190" x14ac:dyDescent="0.2">
      <c r="A70" s="130">
        <f t="shared" si="0"/>
        <v>950</v>
      </c>
      <c r="B70" s="140" t="s">
        <v>1924</v>
      </c>
      <c r="C70" s="146">
        <v>102</v>
      </c>
      <c r="D70" s="147">
        <v>37.400001525878906</v>
      </c>
      <c r="E70" s="148">
        <v>0.55000000000000004</v>
      </c>
      <c r="F70" s="146">
        <v>90</v>
      </c>
      <c r="G70" s="146">
        <v>12</v>
      </c>
      <c r="H70" s="149" t="s">
        <v>1925</v>
      </c>
      <c r="I70" s="149" t="s">
        <v>1926</v>
      </c>
      <c r="J70" s="147">
        <v>10.399999618530273</v>
      </c>
      <c r="K70" s="148">
        <v>0.52</v>
      </c>
      <c r="L70" s="146">
        <v>87</v>
      </c>
      <c r="M70" s="146">
        <v>15</v>
      </c>
      <c r="N70" s="149" t="s">
        <v>1927</v>
      </c>
      <c r="O70" s="149" t="s">
        <v>1928</v>
      </c>
      <c r="P70" s="147">
        <v>8.5</v>
      </c>
      <c r="Q70" s="148">
        <v>0.56999999999999995</v>
      </c>
      <c r="R70" s="146">
        <v>80</v>
      </c>
      <c r="S70" s="146">
        <v>22</v>
      </c>
      <c r="T70" s="149" t="s">
        <v>1929</v>
      </c>
      <c r="U70" s="149" t="s">
        <v>1930</v>
      </c>
      <c r="V70" s="147">
        <v>3.5999999046325684</v>
      </c>
      <c r="W70" s="148">
        <v>0.4</v>
      </c>
      <c r="X70" s="146">
        <v>96</v>
      </c>
      <c r="Y70" s="146">
        <v>6</v>
      </c>
      <c r="Z70" s="149" t="s">
        <v>1800</v>
      </c>
      <c r="AA70" s="149" t="s">
        <v>1801</v>
      </c>
      <c r="AB70" s="147">
        <v>14.899999618530273</v>
      </c>
      <c r="AC70" s="148">
        <v>0.62</v>
      </c>
      <c r="AD70" s="146">
        <v>72</v>
      </c>
      <c r="AE70" s="146">
        <v>30</v>
      </c>
      <c r="AF70" s="149" t="s">
        <v>1931</v>
      </c>
      <c r="AG70" s="149" t="s">
        <v>1932</v>
      </c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  <c r="CM70" s="138"/>
      <c r="CN70" s="138"/>
      <c r="CO70" s="138"/>
      <c r="CP70" s="138"/>
      <c r="CQ70" s="138"/>
      <c r="CR70" s="138"/>
      <c r="CS70" s="138"/>
      <c r="CT70" s="138"/>
      <c r="CU70" s="138"/>
      <c r="CV70" s="138"/>
      <c r="CW70" s="138"/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</row>
    <row r="71" spans="1:190" x14ac:dyDescent="0.2">
      <c r="A71" s="130">
        <f t="shared" si="0"/>
        <v>961</v>
      </c>
      <c r="B71" s="150" t="s">
        <v>1933</v>
      </c>
      <c r="C71" s="151">
        <v>73</v>
      </c>
      <c r="D71" s="152">
        <v>39.700000762939453</v>
      </c>
      <c r="E71" s="153">
        <v>0.57999999999999996</v>
      </c>
      <c r="F71" s="151">
        <v>53</v>
      </c>
      <c r="G71" s="151">
        <v>20</v>
      </c>
      <c r="H71" s="154" t="s">
        <v>1934</v>
      </c>
      <c r="I71" s="154" t="s">
        <v>1935</v>
      </c>
      <c r="J71" s="152">
        <v>10.600000381469727</v>
      </c>
      <c r="K71" s="153">
        <v>0.53</v>
      </c>
      <c r="L71" s="151">
        <v>58</v>
      </c>
      <c r="M71" s="151">
        <v>15</v>
      </c>
      <c r="N71" s="154" t="s">
        <v>1936</v>
      </c>
      <c r="O71" s="154" t="s">
        <v>1937</v>
      </c>
      <c r="P71" s="152">
        <v>8.8999996185302734</v>
      </c>
      <c r="Q71" s="153">
        <v>0.6</v>
      </c>
      <c r="R71" s="151">
        <v>50</v>
      </c>
      <c r="S71" s="151">
        <v>23</v>
      </c>
      <c r="T71" s="154" t="s">
        <v>1938</v>
      </c>
      <c r="U71" s="154" t="s">
        <v>1939</v>
      </c>
      <c r="V71" s="152">
        <v>4.4000000953674316</v>
      </c>
      <c r="W71" s="153">
        <v>0.49</v>
      </c>
      <c r="X71" s="151">
        <v>64</v>
      </c>
      <c r="Y71" s="151">
        <v>9</v>
      </c>
      <c r="Z71" s="154" t="s">
        <v>1940</v>
      </c>
      <c r="AA71" s="154" t="s">
        <v>1941</v>
      </c>
      <c r="AB71" s="152">
        <v>15.699999809265137</v>
      </c>
      <c r="AC71" s="153">
        <v>0.66</v>
      </c>
      <c r="AD71" s="151">
        <v>43</v>
      </c>
      <c r="AE71" s="151">
        <v>30</v>
      </c>
      <c r="AF71" s="154" t="s">
        <v>1942</v>
      </c>
      <c r="AG71" s="154" t="s">
        <v>1943</v>
      </c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38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</row>
    <row r="72" spans="1:190" x14ac:dyDescent="0.2">
      <c r="A72" s="130">
        <f t="shared" si="0"/>
        <v>1001</v>
      </c>
      <c r="B72" s="140" t="s">
        <v>1944</v>
      </c>
      <c r="C72" s="146">
        <v>139</v>
      </c>
      <c r="D72" s="147">
        <v>21.899999618530273</v>
      </c>
      <c r="E72" s="148">
        <v>0.32</v>
      </c>
      <c r="F72" s="146">
        <v>139</v>
      </c>
      <c r="H72" s="149" t="s">
        <v>1545</v>
      </c>
      <c r="J72" s="147">
        <v>6.5</v>
      </c>
      <c r="K72" s="148">
        <v>0.32</v>
      </c>
      <c r="L72" s="146">
        <v>139</v>
      </c>
      <c r="N72" s="149" t="s">
        <v>1545</v>
      </c>
      <c r="P72" s="147">
        <v>4.5999999046325684</v>
      </c>
      <c r="Q72" s="148">
        <v>0.31</v>
      </c>
      <c r="R72" s="146">
        <v>137</v>
      </c>
      <c r="S72" s="146">
        <v>2</v>
      </c>
      <c r="T72" s="149" t="s">
        <v>1945</v>
      </c>
      <c r="U72" s="149" t="s">
        <v>1946</v>
      </c>
      <c r="V72" s="147">
        <v>2.4000000953674316</v>
      </c>
      <c r="W72" s="148">
        <v>0.26</v>
      </c>
      <c r="X72" s="146">
        <v>139</v>
      </c>
      <c r="Z72" s="149" t="s">
        <v>1545</v>
      </c>
      <c r="AB72" s="147">
        <v>8.5</v>
      </c>
      <c r="AC72" s="148">
        <v>0.35</v>
      </c>
      <c r="AD72" s="146">
        <v>132</v>
      </c>
      <c r="AE72" s="146">
        <v>7</v>
      </c>
      <c r="AF72" s="149" t="s">
        <v>1947</v>
      </c>
      <c r="AG72" s="149" t="s">
        <v>1948</v>
      </c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38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</row>
    <row r="73" spans="1:190" x14ac:dyDescent="0.2">
      <c r="A73" s="130">
        <f t="shared" si="0"/>
        <v>1010</v>
      </c>
      <c r="B73" s="150" t="s">
        <v>1949</v>
      </c>
      <c r="C73" s="151">
        <v>135</v>
      </c>
      <c r="D73" s="152">
        <v>33.700000762939453</v>
      </c>
      <c r="E73" s="153">
        <v>0.5</v>
      </c>
      <c r="F73" s="151">
        <v>126</v>
      </c>
      <c r="G73" s="151">
        <v>9</v>
      </c>
      <c r="H73" s="154" t="s">
        <v>1950</v>
      </c>
      <c r="I73" s="154" t="s">
        <v>1951</v>
      </c>
      <c r="J73" s="152">
        <v>9.1999998092651367</v>
      </c>
      <c r="K73" s="153">
        <v>0.46</v>
      </c>
      <c r="L73" s="151">
        <v>125</v>
      </c>
      <c r="M73" s="151">
        <v>10</v>
      </c>
      <c r="N73" s="154" t="s">
        <v>1647</v>
      </c>
      <c r="O73" s="154" t="s">
        <v>1648</v>
      </c>
      <c r="P73" s="152">
        <v>7.8000001907348633</v>
      </c>
      <c r="Q73" s="153">
        <v>0.52</v>
      </c>
      <c r="R73" s="151">
        <v>112</v>
      </c>
      <c r="S73" s="151">
        <v>23</v>
      </c>
      <c r="T73" s="154" t="s">
        <v>1952</v>
      </c>
      <c r="U73" s="154" t="s">
        <v>1953</v>
      </c>
      <c r="V73" s="152">
        <v>3.5</v>
      </c>
      <c r="W73" s="153">
        <v>0.39</v>
      </c>
      <c r="X73" s="151">
        <v>131</v>
      </c>
      <c r="Y73" s="151">
        <v>4</v>
      </c>
      <c r="Z73" s="154" t="s">
        <v>1954</v>
      </c>
      <c r="AA73" s="154" t="s">
        <v>1955</v>
      </c>
      <c r="AB73" s="152">
        <v>13.199999809265137</v>
      </c>
      <c r="AC73" s="153">
        <v>0.55000000000000004</v>
      </c>
      <c r="AD73" s="151">
        <v>104</v>
      </c>
      <c r="AE73" s="151">
        <v>31</v>
      </c>
      <c r="AF73" s="154" t="s">
        <v>1956</v>
      </c>
      <c r="AG73" s="154" t="s">
        <v>1957</v>
      </c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38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</row>
    <row r="74" spans="1:190" x14ac:dyDescent="0.2">
      <c r="A74" s="130">
        <f t="shared" si="0"/>
        <v>1014</v>
      </c>
      <c r="B74" s="140" t="s">
        <v>1958</v>
      </c>
      <c r="C74" s="146">
        <v>35</v>
      </c>
      <c r="D74" s="147">
        <v>29.200000762939453</v>
      </c>
      <c r="E74" s="148">
        <v>0.43</v>
      </c>
      <c r="F74" s="146">
        <v>35</v>
      </c>
      <c r="H74" s="149" t="s">
        <v>1545</v>
      </c>
      <c r="J74" s="147">
        <v>8.1000003814697266</v>
      </c>
      <c r="K74" s="148">
        <v>0.41</v>
      </c>
      <c r="L74" s="146">
        <v>35</v>
      </c>
      <c r="N74" s="149" t="s">
        <v>1545</v>
      </c>
      <c r="P74" s="147">
        <v>6.5</v>
      </c>
      <c r="Q74" s="148">
        <v>0.44</v>
      </c>
      <c r="R74" s="146">
        <v>33</v>
      </c>
      <c r="S74" s="146">
        <v>2</v>
      </c>
      <c r="T74" s="149" t="s">
        <v>1959</v>
      </c>
      <c r="U74" s="149" t="s">
        <v>1960</v>
      </c>
      <c r="V74" s="147">
        <v>2.9000000953674316</v>
      </c>
      <c r="W74" s="148">
        <v>0.32</v>
      </c>
      <c r="X74" s="146">
        <v>35</v>
      </c>
      <c r="Z74" s="149" t="s">
        <v>1545</v>
      </c>
      <c r="AB74" s="147">
        <v>11.600000381469727</v>
      </c>
      <c r="AC74" s="148">
        <v>0.49</v>
      </c>
      <c r="AD74" s="146">
        <v>33</v>
      </c>
      <c r="AE74" s="146">
        <v>2</v>
      </c>
      <c r="AF74" s="149" t="s">
        <v>1959</v>
      </c>
      <c r="AG74" s="149" t="s">
        <v>1960</v>
      </c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38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</row>
    <row r="75" spans="1:190" x14ac:dyDescent="0.2">
      <c r="A75" s="130">
        <f t="shared" si="0"/>
        <v>1017</v>
      </c>
      <c r="B75" s="150" t="s">
        <v>1961</v>
      </c>
      <c r="C75" s="151">
        <v>43</v>
      </c>
      <c r="D75" s="152">
        <v>30.399999618530273</v>
      </c>
      <c r="E75" s="153">
        <v>0.45</v>
      </c>
      <c r="F75" s="151">
        <v>40</v>
      </c>
      <c r="G75" s="151">
        <v>3</v>
      </c>
      <c r="H75" s="154" t="s">
        <v>1962</v>
      </c>
      <c r="I75" s="154" t="s">
        <v>1963</v>
      </c>
      <c r="J75" s="152">
        <v>7.9000000953674316</v>
      </c>
      <c r="K75" s="153">
        <v>0.4</v>
      </c>
      <c r="L75" s="151">
        <v>42</v>
      </c>
      <c r="M75" s="151">
        <v>1</v>
      </c>
      <c r="N75" s="154" t="s">
        <v>1892</v>
      </c>
      <c r="O75" s="154" t="s">
        <v>1893</v>
      </c>
      <c r="P75" s="152">
        <v>6.9000000953674316</v>
      </c>
      <c r="Q75" s="153">
        <v>0.46</v>
      </c>
      <c r="R75" s="151">
        <v>36</v>
      </c>
      <c r="S75" s="151">
        <v>7</v>
      </c>
      <c r="T75" s="154" t="s">
        <v>1964</v>
      </c>
      <c r="U75" s="154" t="s">
        <v>1965</v>
      </c>
      <c r="V75" s="152">
        <v>3.0999999046325684</v>
      </c>
      <c r="W75" s="153">
        <v>0.34</v>
      </c>
      <c r="X75" s="151">
        <v>43</v>
      </c>
      <c r="Z75" s="154" t="s">
        <v>1545</v>
      </c>
      <c r="AB75" s="152">
        <v>12.399999618530273</v>
      </c>
      <c r="AC75" s="153">
        <v>0.52</v>
      </c>
      <c r="AD75" s="151">
        <v>36</v>
      </c>
      <c r="AE75" s="151">
        <v>7</v>
      </c>
      <c r="AF75" s="154" t="s">
        <v>1964</v>
      </c>
      <c r="AG75" s="154" t="s">
        <v>1965</v>
      </c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38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38"/>
      <c r="GF75" s="138"/>
      <c r="GG75" s="138"/>
      <c r="GH75" s="138"/>
    </row>
    <row r="76" spans="1:190" x14ac:dyDescent="0.2">
      <c r="A76" s="130">
        <f t="shared" si="0"/>
        <v>1020</v>
      </c>
      <c r="B76" s="140" t="s">
        <v>1966</v>
      </c>
      <c r="C76" s="146">
        <v>49</v>
      </c>
      <c r="D76" s="147">
        <v>31.700000762939453</v>
      </c>
      <c r="E76" s="148">
        <v>0.47</v>
      </c>
      <c r="F76" s="146">
        <v>48</v>
      </c>
      <c r="G76" s="146">
        <v>1</v>
      </c>
      <c r="H76" s="149" t="s">
        <v>1618</v>
      </c>
      <c r="I76" s="149" t="s">
        <v>1619</v>
      </c>
      <c r="J76" s="147">
        <v>9</v>
      </c>
      <c r="K76" s="148">
        <v>0.45</v>
      </c>
      <c r="L76" s="146">
        <v>46</v>
      </c>
      <c r="M76" s="146">
        <v>3</v>
      </c>
      <c r="N76" s="149" t="s">
        <v>1624</v>
      </c>
      <c r="O76" s="149" t="s">
        <v>1625</v>
      </c>
      <c r="P76" s="147">
        <v>7.3000001907348633</v>
      </c>
      <c r="Q76" s="148">
        <v>0.49</v>
      </c>
      <c r="R76" s="146">
        <v>42</v>
      </c>
      <c r="S76" s="146">
        <v>7</v>
      </c>
      <c r="T76" s="149" t="s">
        <v>1546</v>
      </c>
      <c r="U76" s="149" t="s">
        <v>1547</v>
      </c>
      <c r="V76" s="147">
        <v>2.7000000476837158</v>
      </c>
      <c r="W76" s="148">
        <v>0.28999999999999998</v>
      </c>
      <c r="X76" s="146">
        <v>49</v>
      </c>
      <c r="Z76" s="149" t="s">
        <v>1545</v>
      </c>
      <c r="AB76" s="147">
        <v>12.800000190734863</v>
      </c>
      <c r="AC76" s="148">
        <v>0.53</v>
      </c>
      <c r="AD76" s="146">
        <v>42</v>
      </c>
      <c r="AE76" s="146">
        <v>7</v>
      </c>
      <c r="AF76" s="149" t="s">
        <v>1546</v>
      </c>
      <c r="AG76" s="149" t="s">
        <v>1547</v>
      </c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38"/>
      <c r="CM76" s="138"/>
      <c r="CN76" s="138"/>
      <c r="CO76" s="138"/>
      <c r="CP76" s="138"/>
      <c r="CQ76" s="138"/>
      <c r="CR76" s="138"/>
      <c r="CS76" s="138"/>
      <c r="CT76" s="138"/>
      <c r="CU76" s="138"/>
      <c r="CV76" s="138"/>
      <c r="CW76" s="138"/>
      <c r="CX76" s="138"/>
      <c r="CY76" s="138"/>
      <c r="CZ76" s="138"/>
      <c r="DA76" s="138"/>
      <c r="DB76" s="138"/>
      <c r="DC76" s="138"/>
      <c r="DD76" s="138"/>
      <c r="DE76" s="138"/>
      <c r="DF76" s="138"/>
      <c r="DG76" s="138"/>
      <c r="DH76" s="138"/>
      <c r="DI76" s="138"/>
      <c r="DJ76" s="138"/>
      <c r="DK76" s="138"/>
      <c r="DL76" s="138"/>
      <c r="DM76" s="138"/>
      <c r="DN76" s="138"/>
      <c r="DO76" s="138"/>
      <c r="DP76" s="138"/>
      <c r="DQ76" s="138"/>
      <c r="DR76" s="138"/>
      <c r="DS76" s="138"/>
      <c r="DT76" s="138"/>
      <c r="DU76" s="138"/>
      <c r="DV76" s="138"/>
      <c r="DW76" s="138"/>
      <c r="DX76" s="138"/>
      <c r="DY76" s="138"/>
      <c r="DZ76" s="138"/>
      <c r="EA76" s="138"/>
      <c r="EB76" s="138"/>
      <c r="EC76" s="138"/>
      <c r="ED76" s="138"/>
      <c r="EE76" s="138"/>
      <c r="EF76" s="138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  <c r="GC76" s="138"/>
      <c r="GD76" s="138"/>
      <c r="GE76" s="138"/>
      <c r="GF76" s="138"/>
      <c r="GG76" s="138"/>
      <c r="GH76" s="138"/>
    </row>
    <row r="77" spans="1:190" x14ac:dyDescent="0.2">
      <c r="A77" s="130">
        <f t="shared" si="0"/>
        <v>1041</v>
      </c>
      <c r="B77" s="150" t="s">
        <v>1967</v>
      </c>
      <c r="C77" s="151">
        <v>148</v>
      </c>
      <c r="D77" s="152">
        <v>33.400001525878906</v>
      </c>
      <c r="E77" s="153">
        <v>0.49</v>
      </c>
      <c r="F77" s="151">
        <v>135</v>
      </c>
      <c r="G77" s="151">
        <v>13</v>
      </c>
      <c r="H77" s="154" t="s">
        <v>1968</v>
      </c>
      <c r="I77" s="154" t="s">
        <v>1969</v>
      </c>
      <c r="J77" s="152">
        <v>8.8000001907348633</v>
      </c>
      <c r="K77" s="153">
        <v>0.44</v>
      </c>
      <c r="L77" s="151">
        <v>134</v>
      </c>
      <c r="M77" s="151">
        <v>14</v>
      </c>
      <c r="N77" s="154" t="s">
        <v>1781</v>
      </c>
      <c r="O77" s="154" t="s">
        <v>1782</v>
      </c>
      <c r="P77" s="152">
        <v>7.8000001907348633</v>
      </c>
      <c r="Q77" s="153">
        <v>0.52</v>
      </c>
      <c r="R77" s="151">
        <v>115</v>
      </c>
      <c r="S77" s="151">
        <v>33</v>
      </c>
      <c r="T77" s="154" t="s">
        <v>1970</v>
      </c>
      <c r="U77" s="154" t="s">
        <v>1971</v>
      </c>
      <c r="V77" s="152">
        <v>3.4000000953674316</v>
      </c>
      <c r="W77" s="153">
        <v>0.38</v>
      </c>
      <c r="X77" s="151">
        <v>141</v>
      </c>
      <c r="Y77" s="151">
        <v>7</v>
      </c>
      <c r="Z77" s="154" t="s">
        <v>1972</v>
      </c>
      <c r="AA77" s="154" t="s">
        <v>1973</v>
      </c>
      <c r="AB77" s="152">
        <v>13.300000190734863</v>
      </c>
      <c r="AC77" s="153">
        <v>0.56000000000000005</v>
      </c>
      <c r="AD77" s="151">
        <v>115</v>
      </c>
      <c r="AE77" s="151">
        <v>33</v>
      </c>
      <c r="AF77" s="154" t="s">
        <v>1970</v>
      </c>
      <c r="AG77" s="154" t="s">
        <v>1971</v>
      </c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38"/>
      <c r="CS77" s="138"/>
      <c r="CT77" s="138"/>
      <c r="CU77" s="138"/>
      <c r="CV77" s="138"/>
      <c r="CW77" s="138"/>
      <c r="CX77" s="138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8"/>
      <c r="DL77" s="138"/>
      <c r="DM77" s="138"/>
      <c r="DN77" s="138"/>
      <c r="DO77" s="138"/>
      <c r="DP77" s="138"/>
      <c r="DQ77" s="138"/>
      <c r="DR77" s="138"/>
      <c r="DS77" s="138"/>
      <c r="DT77" s="138"/>
      <c r="DU77" s="138"/>
      <c r="DV77" s="138"/>
      <c r="DW77" s="138"/>
      <c r="DX77" s="138"/>
      <c r="DY77" s="138"/>
      <c r="DZ77" s="138"/>
      <c r="EA77" s="138"/>
      <c r="EB77" s="138"/>
      <c r="EC77" s="138"/>
      <c r="ED77" s="138"/>
      <c r="EE77" s="138"/>
      <c r="EF77" s="138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  <c r="GC77" s="138"/>
      <c r="GD77" s="138"/>
      <c r="GE77" s="138"/>
      <c r="GF77" s="138"/>
      <c r="GG77" s="138"/>
      <c r="GH77" s="138"/>
    </row>
    <row r="78" spans="1:190" x14ac:dyDescent="0.2">
      <c r="A78" s="130">
        <f t="shared" si="0"/>
        <v>1081</v>
      </c>
      <c r="B78" s="140" t="s">
        <v>1974</v>
      </c>
      <c r="C78" s="146">
        <v>81</v>
      </c>
      <c r="D78" s="147">
        <v>29.799999237060547</v>
      </c>
      <c r="E78" s="148">
        <v>0.44</v>
      </c>
      <c r="F78" s="146">
        <v>78</v>
      </c>
      <c r="G78" s="146">
        <v>3</v>
      </c>
      <c r="H78" s="149" t="s">
        <v>1719</v>
      </c>
      <c r="I78" s="149" t="s">
        <v>1720</v>
      </c>
      <c r="J78" s="147">
        <v>8.5</v>
      </c>
      <c r="K78" s="148">
        <v>0.42</v>
      </c>
      <c r="L78" s="146">
        <v>77</v>
      </c>
      <c r="M78" s="146">
        <v>4</v>
      </c>
      <c r="N78" s="149" t="s">
        <v>1975</v>
      </c>
      <c r="O78" s="149" t="s">
        <v>1976</v>
      </c>
      <c r="P78" s="147">
        <v>6.6999998092651367</v>
      </c>
      <c r="Q78" s="148">
        <v>0.45</v>
      </c>
      <c r="R78" s="146">
        <v>76</v>
      </c>
      <c r="S78" s="146">
        <v>5</v>
      </c>
      <c r="T78" s="149" t="s">
        <v>1977</v>
      </c>
      <c r="U78" s="149" t="s">
        <v>1978</v>
      </c>
      <c r="V78" s="147">
        <v>2.7999999523162842</v>
      </c>
      <c r="W78" s="148">
        <v>0.31</v>
      </c>
      <c r="X78" s="146">
        <v>80</v>
      </c>
      <c r="Y78" s="146">
        <v>1</v>
      </c>
      <c r="Z78" s="149" t="s">
        <v>1715</v>
      </c>
      <c r="AA78" s="149" t="s">
        <v>1716</v>
      </c>
      <c r="AB78" s="147">
        <v>11.800000190734863</v>
      </c>
      <c r="AC78" s="148">
        <v>0.49</v>
      </c>
      <c r="AD78" s="146">
        <v>69</v>
      </c>
      <c r="AE78" s="146">
        <v>12</v>
      </c>
      <c r="AF78" s="149" t="s">
        <v>1979</v>
      </c>
      <c r="AG78" s="149" t="s">
        <v>1980</v>
      </c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  <c r="CD78" s="138"/>
      <c r="CE78" s="138"/>
      <c r="CF78" s="138"/>
      <c r="CG78" s="138"/>
      <c r="CH78" s="138"/>
      <c r="CI78" s="138"/>
      <c r="CJ78" s="138"/>
      <c r="CK78" s="138"/>
      <c r="CL78" s="138"/>
      <c r="CM78" s="138"/>
      <c r="CN78" s="138"/>
      <c r="CO78" s="138"/>
      <c r="CP78" s="138"/>
      <c r="CQ78" s="138"/>
      <c r="CR78" s="138"/>
      <c r="CS78" s="138"/>
      <c r="CT78" s="138"/>
      <c r="CU78" s="138"/>
      <c r="CV78" s="138"/>
      <c r="CW78" s="138"/>
      <c r="CX78" s="138"/>
      <c r="CY78" s="138"/>
      <c r="CZ78" s="138"/>
      <c r="DA78" s="138"/>
      <c r="DB78" s="138"/>
      <c r="DC78" s="138"/>
      <c r="DD78" s="138"/>
      <c r="DE78" s="138"/>
      <c r="DF78" s="138"/>
      <c r="DG78" s="138"/>
      <c r="DH78" s="138"/>
      <c r="DI78" s="138"/>
      <c r="DJ78" s="138"/>
      <c r="DK78" s="138"/>
      <c r="DL78" s="138"/>
      <c r="DM78" s="138"/>
      <c r="DN78" s="138"/>
      <c r="DO78" s="138"/>
      <c r="DP78" s="138"/>
      <c r="DQ78" s="138"/>
      <c r="DR78" s="138"/>
      <c r="DS78" s="138"/>
      <c r="DT78" s="138"/>
      <c r="DU78" s="138"/>
      <c r="DV78" s="138"/>
      <c r="DW78" s="138"/>
      <c r="DX78" s="138"/>
      <c r="DY78" s="138"/>
      <c r="DZ78" s="138"/>
      <c r="EA78" s="138"/>
      <c r="EB78" s="138"/>
      <c r="EC78" s="138"/>
      <c r="ED78" s="138"/>
      <c r="EE78" s="138"/>
      <c r="EF78" s="138"/>
      <c r="EG78" s="138"/>
      <c r="EH78" s="138"/>
      <c r="EI78" s="138"/>
      <c r="EJ78" s="138"/>
      <c r="EK78" s="138"/>
      <c r="EL78" s="138"/>
      <c r="EM78" s="138"/>
      <c r="EN78" s="138"/>
      <c r="EO78" s="138"/>
      <c r="EP78" s="138"/>
      <c r="EQ78" s="138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8"/>
      <c r="FS78" s="138"/>
      <c r="FT78" s="138"/>
      <c r="FU78" s="138"/>
      <c r="FV78" s="138"/>
      <c r="FW78" s="138"/>
      <c r="FX78" s="138"/>
      <c r="FY78" s="138"/>
      <c r="FZ78" s="138"/>
      <c r="GA78" s="138"/>
      <c r="GB78" s="138"/>
      <c r="GC78" s="138"/>
      <c r="GD78" s="138"/>
      <c r="GE78" s="138"/>
      <c r="GF78" s="138"/>
      <c r="GG78" s="138"/>
      <c r="GH78" s="138"/>
    </row>
    <row r="79" spans="1:190" x14ac:dyDescent="0.2">
      <c r="A79" s="130">
        <f t="shared" ref="A79:A142" si="1">IFERROR(VALUE(LEFT(B79,4)),"")</f>
        <v>1121</v>
      </c>
      <c r="B79" s="150" t="s">
        <v>1981</v>
      </c>
      <c r="C79" s="151">
        <v>180</v>
      </c>
      <c r="D79" s="152">
        <v>31.299999237060547</v>
      </c>
      <c r="E79" s="153">
        <v>0.46</v>
      </c>
      <c r="F79" s="151">
        <v>171</v>
      </c>
      <c r="G79" s="151">
        <v>9</v>
      </c>
      <c r="H79" s="154" t="s">
        <v>1982</v>
      </c>
      <c r="I79" s="154" t="s">
        <v>1983</v>
      </c>
      <c r="J79" s="152">
        <v>9</v>
      </c>
      <c r="K79" s="153">
        <v>0.45</v>
      </c>
      <c r="L79" s="151">
        <v>168</v>
      </c>
      <c r="M79" s="151">
        <v>12</v>
      </c>
      <c r="N79" s="154" t="s">
        <v>1950</v>
      </c>
      <c r="O79" s="154" t="s">
        <v>1951</v>
      </c>
      <c r="P79" s="152">
        <v>7</v>
      </c>
      <c r="Q79" s="153">
        <v>0.46</v>
      </c>
      <c r="R79" s="151">
        <v>158</v>
      </c>
      <c r="S79" s="151">
        <v>22</v>
      </c>
      <c r="T79" s="154" t="s">
        <v>1984</v>
      </c>
      <c r="U79" s="154" t="s">
        <v>1985</v>
      </c>
      <c r="V79" s="152">
        <v>3.2000000476837158</v>
      </c>
      <c r="W79" s="153">
        <v>0.35</v>
      </c>
      <c r="X79" s="151">
        <v>174</v>
      </c>
      <c r="Y79" s="151">
        <v>6</v>
      </c>
      <c r="Z79" s="154" t="s">
        <v>1734</v>
      </c>
      <c r="AA79" s="154" t="s">
        <v>1735</v>
      </c>
      <c r="AB79" s="152">
        <v>12.199999809265137</v>
      </c>
      <c r="AC79" s="153">
        <v>0.51</v>
      </c>
      <c r="AD79" s="151">
        <v>144</v>
      </c>
      <c r="AE79" s="151">
        <v>36</v>
      </c>
      <c r="AF79" s="154" t="s">
        <v>1986</v>
      </c>
      <c r="AG79" s="154" t="s">
        <v>1987</v>
      </c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  <c r="CM79" s="138"/>
      <c r="CN79" s="138"/>
      <c r="CO79" s="138"/>
      <c r="CP79" s="138"/>
      <c r="CQ79" s="138"/>
      <c r="CR79" s="138"/>
      <c r="CS79" s="138"/>
      <c r="CT79" s="138"/>
      <c r="CU79" s="138"/>
      <c r="CV79" s="138"/>
      <c r="CW79" s="138"/>
      <c r="CX79" s="138"/>
      <c r="CY79" s="138"/>
      <c r="CZ79" s="138"/>
      <c r="DA79" s="138"/>
      <c r="DB79" s="138"/>
      <c r="DC79" s="138"/>
      <c r="DD79" s="138"/>
      <c r="DE79" s="138"/>
      <c r="DF79" s="138"/>
      <c r="DG79" s="138"/>
      <c r="DH79" s="138"/>
      <c r="DI79" s="138"/>
      <c r="DJ79" s="138"/>
      <c r="DK79" s="138"/>
      <c r="DL79" s="138"/>
      <c r="DM79" s="138"/>
      <c r="DN79" s="138"/>
      <c r="DO79" s="138"/>
      <c r="DP79" s="138"/>
      <c r="DQ79" s="138"/>
      <c r="DR79" s="138"/>
      <c r="DS79" s="138"/>
      <c r="DT79" s="138"/>
      <c r="DU79" s="138"/>
      <c r="DV79" s="138"/>
      <c r="DW79" s="138"/>
      <c r="DX79" s="138"/>
      <c r="DY79" s="138"/>
      <c r="DZ79" s="138"/>
      <c r="EA79" s="138"/>
      <c r="EB79" s="138"/>
      <c r="EC79" s="138"/>
      <c r="ED79" s="138"/>
      <c r="EE79" s="138"/>
      <c r="EF79" s="138"/>
      <c r="EG79" s="138"/>
      <c r="EH79" s="138"/>
      <c r="EI79" s="138"/>
      <c r="EJ79" s="138"/>
      <c r="EK79" s="138"/>
      <c r="EL79" s="138"/>
      <c r="EM79" s="138"/>
      <c r="EN79" s="138"/>
      <c r="EO79" s="138"/>
      <c r="EP79" s="138"/>
      <c r="EQ79" s="138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8"/>
      <c r="FS79" s="138"/>
      <c r="FT79" s="138"/>
      <c r="FU79" s="138"/>
      <c r="FV79" s="138"/>
      <c r="FW79" s="138"/>
      <c r="FX79" s="138"/>
      <c r="FY79" s="138"/>
      <c r="FZ79" s="138"/>
      <c r="GA79" s="138"/>
      <c r="GB79" s="138"/>
      <c r="GC79" s="138"/>
      <c r="GD79" s="138"/>
      <c r="GE79" s="138"/>
      <c r="GF79" s="138"/>
      <c r="GG79" s="138"/>
      <c r="GH79" s="138"/>
    </row>
    <row r="80" spans="1:190" x14ac:dyDescent="0.2">
      <c r="A80" s="130">
        <f t="shared" si="1"/>
        <v>1161</v>
      </c>
      <c r="B80" s="140" t="s">
        <v>1988</v>
      </c>
      <c r="C80" s="146">
        <v>108</v>
      </c>
      <c r="D80" s="147">
        <v>29.700000762939453</v>
      </c>
      <c r="E80" s="148">
        <v>0.44</v>
      </c>
      <c r="F80" s="146">
        <v>105</v>
      </c>
      <c r="G80" s="146">
        <v>3</v>
      </c>
      <c r="H80" s="149" t="s">
        <v>1771</v>
      </c>
      <c r="I80" s="149" t="s">
        <v>1772</v>
      </c>
      <c r="J80" s="147">
        <v>8.1000003814697266</v>
      </c>
      <c r="K80" s="148">
        <v>0.41</v>
      </c>
      <c r="L80" s="146">
        <v>104</v>
      </c>
      <c r="M80" s="146">
        <v>4</v>
      </c>
      <c r="N80" s="149" t="s">
        <v>1719</v>
      </c>
      <c r="O80" s="149" t="s">
        <v>1720</v>
      </c>
      <c r="P80" s="147">
        <v>6.5999999046325684</v>
      </c>
      <c r="Q80" s="148">
        <v>0.44</v>
      </c>
      <c r="R80" s="146">
        <v>103</v>
      </c>
      <c r="S80" s="146">
        <v>5</v>
      </c>
      <c r="T80" s="149" t="s">
        <v>1989</v>
      </c>
      <c r="U80" s="149" t="s">
        <v>1990</v>
      </c>
      <c r="V80" s="147">
        <v>3.2000000476837158</v>
      </c>
      <c r="W80" s="148">
        <v>0.36</v>
      </c>
      <c r="X80" s="146">
        <v>105</v>
      </c>
      <c r="Y80" s="146">
        <v>3</v>
      </c>
      <c r="Z80" s="149" t="s">
        <v>1771</v>
      </c>
      <c r="AA80" s="149" t="s">
        <v>1772</v>
      </c>
      <c r="AB80" s="147">
        <v>11.699999809265137</v>
      </c>
      <c r="AC80" s="148">
        <v>0.49</v>
      </c>
      <c r="AD80" s="146">
        <v>98</v>
      </c>
      <c r="AE80" s="146">
        <v>10</v>
      </c>
      <c r="AF80" s="149" t="s">
        <v>1991</v>
      </c>
      <c r="AG80" s="149" t="s">
        <v>1992</v>
      </c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38"/>
      <c r="CM80" s="138"/>
      <c r="CN80" s="138"/>
      <c r="CO80" s="138"/>
      <c r="CP80" s="138"/>
      <c r="CQ80" s="138"/>
      <c r="CR80" s="138"/>
      <c r="CS80" s="138"/>
      <c r="CT80" s="138"/>
      <c r="CU80" s="138"/>
      <c r="CV80" s="138"/>
      <c r="CW80" s="138"/>
      <c r="CX80" s="138"/>
      <c r="CY80" s="138"/>
      <c r="CZ80" s="138"/>
      <c r="DA80" s="138"/>
      <c r="DB80" s="138"/>
      <c r="DC80" s="138"/>
      <c r="DD80" s="138"/>
      <c r="DE80" s="138"/>
      <c r="DF80" s="138"/>
      <c r="DG80" s="138"/>
      <c r="DH80" s="138"/>
      <c r="DI80" s="138"/>
      <c r="DJ80" s="138"/>
      <c r="DK80" s="138"/>
      <c r="DL80" s="138"/>
      <c r="DM80" s="138"/>
      <c r="DN80" s="138"/>
      <c r="DO80" s="138"/>
      <c r="DP80" s="138"/>
      <c r="DQ80" s="138"/>
      <c r="DR80" s="138"/>
      <c r="DS80" s="138"/>
      <c r="DT80" s="138"/>
      <c r="DU80" s="138"/>
      <c r="DV80" s="138"/>
      <c r="DW80" s="138"/>
      <c r="DX80" s="138"/>
      <c r="DY80" s="138"/>
      <c r="DZ80" s="138"/>
      <c r="EA80" s="138"/>
      <c r="EB80" s="138"/>
      <c r="EC80" s="138"/>
      <c r="ED80" s="138"/>
      <c r="EE80" s="138"/>
      <c r="EF80" s="138"/>
      <c r="EG80" s="138"/>
      <c r="EH80" s="138"/>
      <c r="EI80" s="138"/>
      <c r="EJ80" s="138"/>
      <c r="EK80" s="138"/>
      <c r="EL80" s="138"/>
      <c r="EM80" s="138"/>
      <c r="EN80" s="138"/>
      <c r="EO80" s="138"/>
      <c r="EP80" s="138"/>
      <c r="EQ80" s="138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8"/>
      <c r="FS80" s="138"/>
      <c r="FT80" s="138"/>
      <c r="FU80" s="138"/>
      <c r="FV80" s="138"/>
      <c r="FW80" s="138"/>
      <c r="FX80" s="138"/>
      <c r="FY80" s="138"/>
      <c r="FZ80" s="138"/>
      <c r="GA80" s="138"/>
      <c r="GB80" s="138"/>
      <c r="GC80" s="138"/>
      <c r="GD80" s="138"/>
      <c r="GE80" s="138"/>
      <c r="GF80" s="138"/>
      <c r="GG80" s="138"/>
      <c r="GH80" s="138"/>
    </row>
    <row r="81" spans="1:190" x14ac:dyDescent="0.2">
      <c r="A81" s="130">
        <f t="shared" si="1"/>
        <v>1241</v>
      </c>
      <c r="B81" s="150" t="s">
        <v>1993</v>
      </c>
      <c r="C81" s="151">
        <v>127</v>
      </c>
      <c r="D81" s="152">
        <v>31</v>
      </c>
      <c r="E81" s="153">
        <v>0.46</v>
      </c>
      <c r="F81" s="151">
        <v>119</v>
      </c>
      <c r="G81" s="151">
        <v>8</v>
      </c>
      <c r="H81" s="154" t="s">
        <v>1692</v>
      </c>
      <c r="I81" s="154" t="s">
        <v>1693</v>
      </c>
      <c r="J81" s="152">
        <v>8.6000003814697266</v>
      </c>
      <c r="K81" s="153">
        <v>0.43</v>
      </c>
      <c r="L81" s="151">
        <v>121</v>
      </c>
      <c r="M81" s="151">
        <v>6</v>
      </c>
      <c r="N81" s="154" t="s">
        <v>1994</v>
      </c>
      <c r="O81" s="154" t="s">
        <v>1995</v>
      </c>
      <c r="P81" s="152">
        <v>6.9000000953674316</v>
      </c>
      <c r="Q81" s="153">
        <v>0.46</v>
      </c>
      <c r="R81" s="151">
        <v>108</v>
      </c>
      <c r="S81" s="151">
        <v>19</v>
      </c>
      <c r="T81" s="154" t="s">
        <v>1996</v>
      </c>
      <c r="U81" s="154" t="s">
        <v>1997</v>
      </c>
      <c r="V81" s="152">
        <v>3.0999999046325684</v>
      </c>
      <c r="W81" s="153">
        <v>0.35</v>
      </c>
      <c r="X81" s="151">
        <v>125</v>
      </c>
      <c r="Y81" s="151">
        <v>2</v>
      </c>
      <c r="Z81" s="154" t="s">
        <v>1998</v>
      </c>
      <c r="AA81" s="154" t="s">
        <v>1999</v>
      </c>
      <c r="AB81" s="152">
        <v>12.300000190734863</v>
      </c>
      <c r="AC81" s="153">
        <v>0.51</v>
      </c>
      <c r="AD81" s="151">
        <v>103</v>
      </c>
      <c r="AE81" s="151">
        <v>24</v>
      </c>
      <c r="AF81" s="154" t="s">
        <v>2000</v>
      </c>
      <c r="AG81" s="154" t="s">
        <v>2001</v>
      </c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  <c r="CM81" s="138"/>
      <c r="CN81" s="138"/>
      <c r="CO81" s="138"/>
      <c r="CP81" s="138"/>
      <c r="CQ81" s="138"/>
      <c r="CR81" s="138"/>
      <c r="CS81" s="138"/>
      <c r="CT81" s="138"/>
      <c r="CU81" s="138"/>
      <c r="CV81" s="138"/>
      <c r="CW81" s="138"/>
      <c r="CX81" s="138"/>
      <c r="CY81" s="138"/>
      <c r="CZ81" s="138"/>
      <c r="DA81" s="138"/>
      <c r="DB81" s="138"/>
      <c r="DC81" s="138"/>
      <c r="DD81" s="138"/>
      <c r="DE81" s="138"/>
      <c r="DF81" s="138"/>
      <c r="DG81" s="138"/>
      <c r="DH81" s="138"/>
      <c r="DI81" s="138"/>
      <c r="DJ81" s="138"/>
      <c r="DK81" s="138"/>
      <c r="DL81" s="138"/>
      <c r="DM81" s="138"/>
      <c r="DN81" s="138"/>
      <c r="DO81" s="138"/>
      <c r="DP81" s="138"/>
      <c r="DQ81" s="138"/>
      <c r="DR81" s="138"/>
      <c r="DS81" s="138"/>
      <c r="DT81" s="138"/>
      <c r="DU81" s="138"/>
      <c r="DV81" s="138"/>
      <c r="DW81" s="138"/>
      <c r="DX81" s="138"/>
      <c r="DY81" s="138"/>
      <c r="DZ81" s="138"/>
      <c r="EA81" s="138"/>
      <c r="EB81" s="138"/>
      <c r="EC81" s="138"/>
      <c r="ED81" s="138"/>
      <c r="EE81" s="138"/>
      <c r="EF81" s="138"/>
      <c r="EG81" s="138"/>
      <c r="EH81" s="138"/>
      <c r="EI81" s="138"/>
      <c r="EJ81" s="138"/>
      <c r="EK81" s="138"/>
      <c r="EL81" s="138"/>
      <c r="EM81" s="138"/>
      <c r="EN81" s="138"/>
      <c r="EO81" s="138"/>
      <c r="EP81" s="138"/>
      <c r="EQ81" s="138"/>
      <c r="ER81" s="138"/>
      <c r="ES81" s="138"/>
      <c r="ET81" s="138"/>
      <c r="EU81" s="138"/>
      <c r="EV81" s="138"/>
      <c r="EW81" s="138"/>
      <c r="EX81" s="138"/>
      <c r="EY81" s="138"/>
      <c r="EZ81" s="138"/>
      <c r="FA81" s="138"/>
      <c r="FB81" s="138"/>
      <c r="FC81" s="138"/>
      <c r="FD81" s="138"/>
      <c r="FE81" s="138"/>
      <c r="FF81" s="138"/>
      <c r="FG81" s="138"/>
      <c r="FH81" s="138"/>
      <c r="FI81" s="138"/>
      <c r="FJ81" s="138"/>
      <c r="FK81" s="138"/>
      <c r="FL81" s="138"/>
      <c r="FM81" s="138"/>
      <c r="FN81" s="138"/>
      <c r="FO81" s="138"/>
      <c r="FP81" s="138"/>
      <c r="FQ81" s="138"/>
      <c r="FR81" s="138"/>
      <c r="FS81" s="138"/>
      <c r="FT81" s="138"/>
      <c r="FU81" s="138"/>
      <c r="FV81" s="138"/>
      <c r="FW81" s="138"/>
      <c r="FX81" s="138"/>
      <c r="FY81" s="138"/>
      <c r="FZ81" s="138"/>
      <c r="GA81" s="138"/>
      <c r="GB81" s="138"/>
      <c r="GC81" s="138"/>
      <c r="GD81" s="138"/>
      <c r="GE81" s="138"/>
      <c r="GF81" s="138"/>
      <c r="GG81" s="138"/>
      <c r="GH81" s="138"/>
    </row>
    <row r="82" spans="1:190" x14ac:dyDescent="0.2">
      <c r="A82" s="130">
        <f t="shared" si="1"/>
        <v>1281</v>
      </c>
      <c r="B82" s="140" t="s">
        <v>2002</v>
      </c>
      <c r="C82" s="146">
        <v>48</v>
      </c>
      <c r="D82" s="147">
        <v>31.5</v>
      </c>
      <c r="E82" s="148">
        <v>0.46</v>
      </c>
      <c r="F82" s="146">
        <v>45</v>
      </c>
      <c r="G82" s="146">
        <v>3</v>
      </c>
      <c r="H82" s="149" t="s">
        <v>2003</v>
      </c>
      <c r="I82" s="149" t="s">
        <v>2004</v>
      </c>
      <c r="J82" s="147">
        <v>8.6999998092651367</v>
      </c>
      <c r="K82" s="148">
        <v>0.44</v>
      </c>
      <c r="L82" s="146">
        <v>46</v>
      </c>
      <c r="M82" s="146">
        <v>2</v>
      </c>
      <c r="N82" s="149" t="s">
        <v>1769</v>
      </c>
      <c r="O82" s="149" t="s">
        <v>1770</v>
      </c>
      <c r="P82" s="147">
        <v>7.3000001907348633</v>
      </c>
      <c r="Q82" s="148">
        <v>0.49</v>
      </c>
      <c r="R82" s="146">
        <v>39</v>
      </c>
      <c r="S82" s="146">
        <v>9</v>
      </c>
      <c r="T82" s="149" t="s">
        <v>2005</v>
      </c>
      <c r="U82" s="149" t="s">
        <v>2006</v>
      </c>
      <c r="V82" s="147">
        <v>3</v>
      </c>
      <c r="W82" s="148">
        <v>0.33</v>
      </c>
      <c r="X82" s="146">
        <v>47</v>
      </c>
      <c r="Y82" s="146">
        <v>1</v>
      </c>
      <c r="Z82" s="149" t="s">
        <v>2007</v>
      </c>
      <c r="AA82" s="149" t="s">
        <v>2008</v>
      </c>
      <c r="AB82" s="147">
        <v>12.399999618530273</v>
      </c>
      <c r="AC82" s="148">
        <v>0.52</v>
      </c>
      <c r="AD82" s="146">
        <v>38</v>
      </c>
      <c r="AE82" s="146">
        <v>10</v>
      </c>
      <c r="AF82" s="149" t="s">
        <v>1776</v>
      </c>
      <c r="AG82" s="149" t="s">
        <v>1777</v>
      </c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38"/>
      <c r="CM82" s="138"/>
      <c r="CN82" s="138"/>
      <c r="CO82" s="138"/>
      <c r="CP82" s="138"/>
      <c r="CQ82" s="138"/>
      <c r="CR82" s="138"/>
      <c r="CS82" s="138"/>
      <c r="CT82" s="138"/>
      <c r="CU82" s="138"/>
      <c r="CV82" s="138"/>
      <c r="CW82" s="138"/>
      <c r="CX82" s="138"/>
      <c r="CY82" s="138"/>
      <c r="CZ82" s="138"/>
      <c r="DA82" s="138"/>
      <c r="DB82" s="138"/>
      <c r="DC82" s="138"/>
      <c r="DD82" s="138"/>
      <c r="DE82" s="138"/>
      <c r="DF82" s="138"/>
      <c r="DG82" s="138"/>
      <c r="DH82" s="138"/>
      <c r="DI82" s="138"/>
      <c r="DJ82" s="138"/>
      <c r="DK82" s="138"/>
      <c r="DL82" s="138"/>
      <c r="DM82" s="138"/>
      <c r="DN82" s="138"/>
      <c r="DO82" s="138"/>
      <c r="DP82" s="138"/>
      <c r="DQ82" s="138"/>
      <c r="DR82" s="138"/>
      <c r="DS82" s="138"/>
      <c r="DT82" s="138"/>
      <c r="DU82" s="138"/>
      <c r="DV82" s="138"/>
      <c r="DW82" s="138"/>
      <c r="DX82" s="138"/>
      <c r="DY82" s="138"/>
      <c r="DZ82" s="138"/>
      <c r="EA82" s="138"/>
      <c r="EB82" s="138"/>
      <c r="EC82" s="138"/>
      <c r="ED82" s="138"/>
      <c r="EE82" s="138"/>
      <c r="EF82" s="138"/>
      <c r="EG82" s="138"/>
      <c r="EH82" s="138"/>
      <c r="EI82" s="138"/>
      <c r="EJ82" s="138"/>
      <c r="EK82" s="138"/>
      <c r="EL82" s="138"/>
      <c r="EM82" s="138"/>
      <c r="EN82" s="138"/>
      <c r="EO82" s="138"/>
      <c r="EP82" s="138"/>
      <c r="EQ82" s="138"/>
      <c r="ER82" s="138"/>
      <c r="ES82" s="138"/>
      <c r="ET82" s="138"/>
      <c r="EU82" s="138"/>
      <c r="EV82" s="138"/>
      <c r="EW82" s="138"/>
      <c r="EX82" s="138"/>
      <c r="EY82" s="138"/>
      <c r="EZ82" s="138"/>
      <c r="FA82" s="138"/>
      <c r="FB82" s="138"/>
      <c r="FC82" s="138"/>
      <c r="FD82" s="138"/>
      <c r="FE82" s="138"/>
      <c r="FF82" s="138"/>
      <c r="FG82" s="138"/>
      <c r="FH82" s="138"/>
      <c r="FI82" s="138"/>
      <c r="FJ82" s="138"/>
      <c r="FK82" s="138"/>
      <c r="FL82" s="138"/>
      <c r="FM82" s="138"/>
      <c r="FN82" s="138"/>
      <c r="FO82" s="138"/>
      <c r="FP82" s="138"/>
      <c r="FQ82" s="138"/>
      <c r="FR82" s="138"/>
      <c r="FS82" s="138"/>
      <c r="FT82" s="138"/>
      <c r="FU82" s="138"/>
      <c r="FV82" s="138"/>
      <c r="FW82" s="138"/>
      <c r="FX82" s="138"/>
      <c r="FY82" s="138"/>
      <c r="FZ82" s="138"/>
      <c r="GA82" s="138"/>
      <c r="GB82" s="138"/>
      <c r="GC82" s="138"/>
      <c r="GD82" s="138"/>
      <c r="GE82" s="138"/>
      <c r="GF82" s="138"/>
      <c r="GG82" s="138"/>
      <c r="GH82" s="138"/>
    </row>
    <row r="83" spans="1:190" x14ac:dyDescent="0.2">
      <c r="A83" s="130">
        <f t="shared" si="1"/>
        <v>1331</v>
      </c>
      <c r="B83" s="150" t="s">
        <v>2009</v>
      </c>
      <c r="C83" s="151">
        <v>186</v>
      </c>
      <c r="D83" s="152">
        <v>33</v>
      </c>
      <c r="E83" s="153">
        <v>0.48</v>
      </c>
      <c r="F83" s="151">
        <v>172</v>
      </c>
      <c r="G83" s="151">
        <v>14</v>
      </c>
      <c r="H83" s="154" t="s">
        <v>2010</v>
      </c>
      <c r="I83" s="154" t="s">
        <v>2011</v>
      </c>
      <c r="J83" s="152">
        <v>8.8000001907348633</v>
      </c>
      <c r="K83" s="153">
        <v>0.44</v>
      </c>
      <c r="L83" s="151">
        <v>173</v>
      </c>
      <c r="M83" s="151">
        <v>13</v>
      </c>
      <c r="N83" s="154" t="s">
        <v>1557</v>
      </c>
      <c r="O83" s="154" t="s">
        <v>1558</v>
      </c>
      <c r="P83" s="152">
        <v>7.5999999046325684</v>
      </c>
      <c r="Q83" s="153">
        <v>0.51</v>
      </c>
      <c r="R83" s="151">
        <v>157</v>
      </c>
      <c r="S83" s="151">
        <v>29</v>
      </c>
      <c r="T83" s="154" t="s">
        <v>2012</v>
      </c>
      <c r="U83" s="154" t="s">
        <v>2013</v>
      </c>
      <c r="V83" s="152">
        <v>3.2000000476837158</v>
      </c>
      <c r="W83" s="153">
        <v>0.35</v>
      </c>
      <c r="X83" s="151">
        <v>180</v>
      </c>
      <c r="Y83" s="151">
        <v>6</v>
      </c>
      <c r="Z83" s="154" t="s">
        <v>2014</v>
      </c>
      <c r="AA83" s="154" t="s">
        <v>2015</v>
      </c>
      <c r="AB83" s="152">
        <v>13.399999618530273</v>
      </c>
      <c r="AC83" s="153">
        <v>0.56000000000000005</v>
      </c>
      <c r="AD83" s="151">
        <v>142</v>
      </c>
      <c r="AE83" s="151">
        <v>44</v>
      </c>
      <c r="AF83" s="154" t="s">
        <v>2016</v>
      </c>
      <c r="AG83" s="154" t="s">
        <v>2017</v>
      </c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  <c r="BV83" s="138"/>
      <c r="BW83" s="138"/>
      <c r="BX83" s="138"/>
      <c r="BY83" s="138"/>
      <c r="BZ83" s="138"/>
      <c r="CA83" s="138"/>
      <c r="CB83" s="138"/>
      <c r="CC83" s="138"/>
      <c r="CD83" s="138"/>
      <c r="CE83" s="138"/>
      <c r="CF83" s="138"/>
      <c r="CG83" s="138"/>
      <c r="CH83" s="138"/>
      <c r="CI83" s="138"/>
      <c r="CJ83" s="138"/>
      <c r="CK83" s="138"/>
      <c r="CL83" s="138"/>
      <c r="CM83" s="138"/>
      <c r="CN83" s="138"/>
      <c r="CO83" s="138"/>
      <c r="CP83" s="138"/>
      <c r="CQ83" s="138"/>
      <c r="CR83" s="138"/>
      <c r="CS83" s="138"/>
      <c r="CT83" s="138"/>
      <c r="CU83" s="138"/>
      <c r="CV83" s="138"/>
      <c r="CW83" s="138"/>
      <c r="CX83" s="138"/>
      <c r="CY83" s="138"/>
      <c r="CZ83" s="138"/>
      <c r="DA83" s="138"/>
      <c r="DB83" s="138"/>
      <c r="DC83" s="138"/>
      <c r="DD83" s="138"/>
      <c r="DE83" s="138"/>
      <c r="DF83" s="138"/>
      <c r="DG83" s="138"/>
      <c r="DH83" s="138"/>
      <c r="DI83" s="138"/>
      <c r="DJ83" s="138"/>
      <c r="DK83" s="138"/>
      <c r="DL83" s="138"/>
      <c r="DM83" s="138"/>
      <c r="DN83" s="138"/>
      <c r="DO83" s="138"/>
      <c r="DP83" s="138"/>
      <c r="DQ83" s="138"/>
      <c r="DR83" s="138"/>
      <c r="DS83" s="138"/>
      <c r="DT83" s="138"/>
      <c r="DU83" s="138"/>
      <c r="DV83" s="138"/>
      <c r="DW83" s="138"/>
      <c r="DX83" s="138"/>
      <c r="DY83" s="138"/>
      <c r="DZ83" s="138"/>
      <c r="EA83" s="138"/>
      <c r="EB83" s="138"/>
      <c r="EC83" s="138"/>
      <c r="ED83" s="138"/>
      <c r="EE83" s="138"/>
      <c r="EF83" s="138"/>
      <c r="EG83" s="138"/>
      <c r="EH83" s="138"/>
      <c r="EI83" s="138"/>
      <c r="EJ83" s="138"/>
      <c r="EK83" s="138"/>
      <c r="EL83" s="138"/>
      <c r="EM83" s="138"/>
      <c r="EN83" s="138"/>
      <c r="EO83" s="138"/>
      <c r="EP83" s="138"/>
      <c r="EQ83" s="138"/>
      <c r="ER83" s="138"/>
      <c r="ES83" s="138"/>
      <c r="ET83" s="138"/>
      <c r="EU83" s="138"/>
      <c r="EV83" s="138"/>
      <c r="EW83" s="138"/>
      <c r="EX83" s="138"/>
      <c r="EY83" s="138"/>
      <c r="EZ83" s="138"/>
      <c r="FA83" s="138"/>
      <c r="FB83" s="138"/>
      <c r="FC83" s="138"/>
      <c r="FD83" s="138"/>
      <c r="FE83" s="138"/>
      <c r="FF83" s="138"/>
      <c r="FG83" s="138"/>
      <c r="FH83" s="138"/>
      <c r="FI83" s="138"/>
      <c r="FJ83" s="138"/>
      <c r="FK83" s="138"/>
      <c r="FL83" s="138"/>
      <c r="FM83" s="138"/>
      <c r="FN83" s="138"/>
      <c r="FO83" s="138"/>
      <c r="FP83" s="138"/>
      <c r="FQ83" s="138"/>
      <c r="FR83" s="138"/>
      <c r="FS83" s="138"/>
      <c r="FT83" s="138"/>
      <c r="FU83" s="138"/>
      <c r="FV83" s="138"/>
      <c r="FW83" s="138"/>
      <c r="FX83" s="138"/>
      <c r="FY83" s="138"/>
      <c r="FZ83" s="138"/>
      <c r="GA83" s="138"/>
      <c r="GB83" s="138"/>
      <c r="GC83" s="138"/>
      <c r="GD83" s="138"/>
      <c r="GE83" s="138"/>
      <c r="GF83" s="138"/>
      <c r="GG83" s="138"/>
      <c r="GH83" s="138"/>
    </row>
    <row r="84" spans="1:190" x14ac:dyDescent="0.2">
      <c r="A84" s="130">
        <f t="shared" si="1"/>
        <v>1361</v>
      </c>
      <c r="B84" s="140" t="s">
        <v>2018</v>
      </c>
      <c r="C84" s="146">
        <v>42</v>
      </c>
      <c r="D84" s="147">
        <v>21.100000381469727</v>
      </c>
      <c r="E84" s="148">
        <v>0.31</v>
      </c>
      <c r="F84" s="146">
        <v>42</v>
      </c>
      <c r="H84" s="149" t="s">
        <v>1545</v>
      </c>
      <c r="J84" s="147">
        <v>6.1999998092651367</v>
      </c>
      <c r="K84" s="148">
        <v>0.31</v>
      </c>
      <c r="L84" s="146">
        <v>42</v>
      </c>
      <c r="N84" s="149" t="s">
        <v>1545</v>
      </c>
      <c r="P84" s="147">
        <v>4.5999999046325684</v>
      </c>
      <c r="Q84" s="148">
        <v>0.31</v>
      </c>
      <c r="R84" s="146">
        <v>42</v>
      </c>
      <c r="T84" s="149" t="s">
        <v>1545</v>
      </c>
      <c r="V84" s="147">
        <v>1.7999999523162842</v>
      </c>
      <c r="W84" s="148">
        <v>0.2</v>
      </c>
      <c r="X84" s="146">
        <v>42</v>
      </c>
      <c r="Z84" s="149" t="s">
        <v>1545</v>
      </c>
      <c r="AB84" s="147">
        <v>8.5</v>
      </c>
      <c r="AC84" s="148">
        <v>0.36</v>
      </c>
      <c r="AD84" s="146">
        <v>42</v>
      </c>
      <c r="AF84" s="149" t="s">
        <v>1545</v>
      </c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  <c r="BV84" s="138"/>
      <c r="BW84" s="138"/>
      <c r="BX84" s="138"/>
      <c r="BY84" s="138"/>
      <c r="BZ84" s="138"/>
      <c r="CA84" s="138"/>
      <c r="CB84" s="138"/>
      <c r="CC84" s="138"/>
      <c r="CD84" s="138"/>
      <c r="CE84" s="138"/>
      <c r="CF84" s="138"/>
      <c r="CG84" s="138"/>
      <c r="CH84" s="138"/>
      <c r="CI84" s="138"/>
      <c r="CJ84" s="138"/>
      <c r="CK84" s="138"/>
      <c r="CL84" s="138"/>
      <c r="CM84" s="138"/>
      <c r="CN84" s="138"/>
      <c r="CO84" s="138"/>
      <c r="CP84" s="138"/>
      <c r="CQ84" s="138"/>
      <c r="CR84" s="138"/>
      <c r="CS84" s="138"/>
      <c r="CT84" s="138"/>
      <c r="CU84" s="138"/>
      <c r="CV84" s="138"/>
      <c r="CW84" s="138"/>
      <c r="CX84" s="138"/>
      <c r="CY84" s="138"/>
      <c r="CZ84" s="138"/>
      <c r="DA84" s="138"/>
      <c r="DB84" s="138"/>
      <c r="DC84" s="138"/>
      <c r="DD84" s="138"/>
      <c r="DE84" s="138"/>
      <c r="DF84" s="138"/>
      <c r="DG84" s="138"/>
      <c r="DH84" s="138"/>
      <c r="DI84" s="138"/>
      <c r="DJ84" s="138"/>
      <c r="DK84" s="138"/>
      <c r="DL84" s="138"/>
      <c r="DM84" s="138"/>
      <c r="DN84" s="138"/>
      <c r="DO84" s="138"/>
      <c r="DP84" s="138"/>
      <c r="DQ84" s="138"/>
      <c r="DR84" s="138"/>
      <c r="DS84" s="138"/>
      <c r="DT84" s="138"/>
      <c r="DU84" s="138"/>
      <c r="DV84" s="138"/>
      <c r="DW84" s="138"/>
      <c r="DX84" s="138"/>
      <c r="DY84" s="138"/>
      <c r="DZ84" s="138"/>
      <c r="EA84" s="138"/>
      <c r="EB84" s="138"/>
      <c r="EC84" s="138"/>
      <c r="ED84" s="138"/>
      <c r="EE84" s="138"/>
      <c r="EF84" s="138"/>
      <c r="EG84" s="138"/>
      <c r="EH84" s="138"/>
      <c r="EI84" s="138"/>
      <c r="EJ84" s="138"/>
      <c r="EK84" s="138"/>
      <c r="EL84" s="138"/>
      <c r="EM84" s="138"/>
      <c r="EN84" s="138"/>
      <c r="EO84" s="138"/>
      <c r="EP84" s="138"/>
      <c r="EQ84" s="138"/>
      <c r="ER84" s="138"/>
      <c r="ES84" s="138"/>
      <c r="ET84" s="138"/>
      <c r="EU84" s="138"/>
      <c r="EV84" s="138"/>
      <c r="EW84" s="138"/>
      <c r="EX84" s="138"/>
      <c r="EY84" s="138"/>
      <c r="EZ84" s="138"/>
      <c r="FA84" s="138"/>
      <c r="FB84" s="138"/>
      <c r="FC84" s="138"/>
      <c r="FD84" s="138"/>
      <c r="FE84" s="138"/>
      <c r="FF84" s="138"/>
      <c r="FG84" s="138"/>
      <c r="FH84" s="138"/>
      <c r="FI84" s="138"/>
      <c r="FJ84" s="138"/>
      <c r="FK84" s="138"/>
      <c r="FL84" s="138"/>
      <c r="FM84" s="138"/>
      <c r="FN84" s="138"/>
      <c r="FO84" s="138"/>
      <c r="FP84" s="138"/>
      <c r="FQ84" s="138"/>
      <c r="FR84" s="138"/>
      <c r="FS84" s="138"/>
      <c r="FT84" s="138"/>
      <c r="FU84" s="138"/>
      <c r="FV84" s="138"/>
      <c r="FW84" s="138"/>
      <c r="FX84" s="138"/>
      <c r="FY84" s="138"/>
      <c r="FZ84" s="138"/>
      <c r="GA84" s="138"/>
      <c r="GB84" s="138"/>
      <c r="GC84" s="138"/>
      <c r="GD84" s="138"/>
      <c r="GE84" s="138"/>
      <c r="GF84" s="138"/>
      <c r="GG84" s="138"/>
      <c r="GH84" s="138"/>
    </row>
    <row r="85" spans="1:190" x14ac:dyDescent="0.2">
      <c r="A85" s="130">
        <f t="shared" si="1"/>
        <v>1371</v>
      </c>
      <c r="B85" s="150" t="s">
        <v>2019</v>
      </c>
      <c r="C85" s="151">
        <v>184</v>
      </c>
      <c r="D85" s="152">
        <v>32</v>
      </c>
      <c r="E85" s="153">
        <v>0.47</v>
      </c>
      <c r="F85" s="151">
        <v>180</v>
      </c>
      <c r="G85" s="151">
        <v>4</v>
      </c>
      <c r="H85" s="154" t="s">
        <v>2020</v>
      </c>
      <c r="I85" s="154" t="s">
        <v>2021</v>
      </c>
      <c r="J85" s="152">
        <v>8.6999998092651367</v>
      </c>
      <c r="K85" s="153">
        <v>0.43</v>
      </c>
      <c r="L85" s="151">
        <v>177</v>
      </c>
      <c r="M85" s="151">
        <v>7</v>
      </c>
      <c r="N85" s="154" t="s">
        <v>1918</v>
      </c>
      <c r="O85" s="154" t="s">
        <v>1919</v>
      </c>
      <c r="P85" s="152">
        <v>7.0999999046325684</v>
      </c>
      <c r="Q85" s="153">
        <v>0.47</v>
      </c>
      <c r="R85" s="151">
        <v>162</v>
      </c>
      <c r="S85" s="151">
        <v>22</v>
      </c>
      <c r="T85" s="154" t="s">
        <v>2022</v>
      </c>
      <c r="U85" s="154" t="s">
        <v>2023</v>
      </c>
      <c r="V85" s="152">
        <v>3.4000000953674316</v>
      </c>
      <c r="W85" s="153">
        <v>0.37</v>
      </c>
      <c r="X85" s="151">
        <v>179</v>
      </c>
      <c r="Y85" s="151">
        <v>5</v>
      </c>
      <c r="Z85" s="154" t="s">
        <v>1616</v>
      </c>
      <c r="AA85" s="154" t="s">
        <v>1617</v>
      </c>
      <c r="AB85" s="152">
        <v>12.899999618530273</v>
      </c>
      <c r="AC85" s="153">
        <v>0.54</v>
      </c>
      <c r="AD85" s="151">
        <v>140</v>
      </c>
      <c r="AE85" s="151">
        <v>44</v>
      </c>
      <c r="AF85" s="154" t="s">
        <v>2024</v>
      </c>
      <c r="AG85" s="154" t="s">
        <v>2025</v>
      </c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  <c r="BV85" s="138"/>
      <c r="BW85" s="138"/>
      <c r="BX85" s="138"/>
      <c r="BY85" s="138"/>
      <c r="BZ85" s="138"/>
      <c r="CA85" s="138"/>
      <c r="CB85" s="138"/>
      <c r="CC85" s="138"/>
      <c r="CD85" s="138"/>
      <c r="CE85" s="138"/>
      <c r="CF85" s="138"/>
      <c r="CG85" s="138"/>
      <c r="CH85" s="138"/>
      <c r="CI85" s="138"/>
      <c r="CJ85" s="138"/>
      <c r="CK85" s="138"/>
      <c r="CL85" s="138"/>
      <c r="CM85" s="138"/>
      <c r="CN85" s="138"/>
      <c r="CO85" s="138"/>
      <c r="CP85" s="138"/>
      <c r="CQ85" s="138"/>
      <c r="CR85" s="138"/>
      <c r="CS85" s="138"/>
      <c r="CT85" s="138"/>
      <c r="CU85" s="138"/>
      <c r="CV85" s="138"/>
      <c r="CW85" s="138"/>
      <c r="CX85" s="138"/>
      <c r="CY85" s="138"/>
      <c r="CZ85" s="138"/>
      <c r="DA85" s="138"/>
      <c r="DB85" s="138"/>
      <c r="DC85" s="138"/>
      <c r="DD85" s="138"/>
      <c r="DE85" s="138"/>
      <c r="DF85" s="138"/>
      <c r="DG85" s="138"/>
      <c r="DH85" s="138"/>
      <c r="DI85" s="138"/>
      <c r="DJ85" s="138"/>
      <c r="DK85" s="138"/>
      <c r="DL85" s="138"/>
      <c r="DM85" s="138"/>
      <c r="DN85" s="138"/>
      <c r="DO85" s="138"/>
      <c r="DP85" s="138"/>
      <c r="DQ85" s="138"/>
      <c r="DR85" s="138"/>
      <c r="DS85" s="138"/>
      <c r="DT85" s="138"/>
      <c r="DU85" s="138"/>
      <c r="DV85" s="138"/>
      <c r="DW85" s="138"/>
      <c r="DX85" s="138"/>
      <c r="DY85" s="138"/>
      <c r="DZ85" s="138"/>
      <c r="EA85" s="138"/>
      <c r="EB85" s="138"/>
      <c r="EC85" s="138"/>
      <c r="ED85" s="138"/>
      <c r="EE85" s="138"/>
      <c r="EF85" s="138"/>
      <c r="EG85" s="138"/>
      <c r="EH85" s="138"/>
      <c r="EI85" s="138"/>
      <c r="EJ85" s="138"/>
      <c r="EK85" s="138"/>
      <c r="EL85" s="138"/>
      <c r="EM85" s="138"/>
      <c r="EN85" s="138"/>
      <c r="EO85" s="138"/>
      <c r="EP85" s="138"/>
      <c r="EQ85" s="138"/>
      <c r="ER85" s="138"/>
      <c r="ES85" s="138"/>
      <c r="ET85" s="138"/>
      <c r="EU85" s="138"/>
      <c r="EV85" s="138"/>
      <c r="EW85" s="138"/>
      <c r="EX85" s="138"/>
      <c r="EY85" s="138"/>
      <c r="EZ85" s="138"/>
      <c r="FA85" s="138"/>
      <c r="FB85" s="138"/>
      <c r="FC85" s="138"/>
      <c r="FD85" s="138"/>
      <c r="FE85" s="138"/>
      <c r="FF85" s="138"/>
      <c r="FG85" s="138"/>
      <c r="FH85" s="138"/>
      <c r="FI85" s="138"/>
      <c r="FJ85" s="138"/>
      <c r="FK85" s="138"/>
      <c r="FL85" s="138"/>
      <c r="FM85" s="138"/>
      <c r="FN85" s="138"/>
      <c r="FO85" s="138"/>
      <c r="FP85" s="138"/>
      <c r="FQ85" s="138"/>
      <c r="FR85" s="138"/>
      <c r="FS85" s="138"/>
      <c r="FT85" s="138"/>
      <c r="FU85" s="138"/>
      <c r="FV85" s="138"/>
      <c r="FW85" s="138"/>
      <c r="FX85" s="138"/>
      <c r="FY85" s="138"/>
      <c r="FZ85" s="138"/>
      <c r="GA85" s="138"/>
      <c r="GB85" s="138"/>
      <c r="GC85" s="138"/>
      <c r="GD85" s="138"/>
      <c r="GE85" s="138"/>
      <c r="GF85" s="138"/>
      <c r="GG85" s="138"/>
      <c r="GH85" s="138"/>
    </row>
    <row r="86" spans="1:190" x14ac:dyDescent="0.2">
      <c r="A86" s="130">
        <f t="shared" si="1"/>
        <v>1401</v>
      </c>
      <c r="B86" s="140" t="s">
        <v>2026</v>
      </c>
      <c r="C86" s="146">
        <v>44</v>
      </c>
      <c r="D86" s="147">
        <v>27.799999237060547</v>
      </c>
      <c r="E86" s="148">
        <v>0.41</v>
      </c>
      <c r="F86" s="146">
        <v>43</v>
      </c>
      <c r="G86" s="146">
        <v>1</v>
      </c>
      <c r="H86" s="149" t="s">
        <v>1741</v>
      </c>
      <c r="I86" s="149" t="s">
        <v>1742</v>
      </c>
      <c r="J86" s="147">
        <v>8.3999996185302734</v>
      </c>
      <c r="K86" s="148">
        <v>0.42</v>
      </c>
      <c r="L86" s="146">
        <v>43</v>
      </c>
      <c r="M86" s="146">
        <v>1</v>
      </c>
      <c r="N86" s="149" t="s">
        <v>1741</v>
      </c>
      <c r="O86" s="149" t="s">
        <v>1742</v>
      </c>
      <c r="P86" s="147">
        <v>5.4000000953674316</v>
      </c>
      <c r="Q86" s="148">
        <v>0.36</v>
      </c>
      <c r="R86" s="146">
        <v>44</v>
      </c>
      <c r="T86" s="149" t="s">
        <v>1545</v>
      </c>
      <c r="V86" s="147">
        <v>2.9000000953674316</v>
      </c>
      <c r="W86" s="148">
        <v>0.32</v>
      </c>
      <c r="X86" s="146">
        <v>43</v>
      </c>
      <c r="Y86" s="146">
        <v>1</v>
      </c>
      <c r="Z86" s="149" t="s">
        <v>1741</v>
      </c>
      <c r="AA86" s="149" t="s">
        <v>1742</v>
      </c>
      <c r="AB86" s="147">
        <v>11.100000381469727</v>
      </c>
      <c r="AC86" s="148">
        <v>0.46</v>
      </c>
      <c r="AD86" s="146">
        <v>41</v>
      </c>
      <c r="AE86" s="146">
        <v>3</v>
      </c>
      <c r="AF86" s="149" t="s">
        <v>1538</v>
      </c>
      <c r="AG86" s="149" t="s">
        <v>1539</v>
      </c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  <c r="BV86" s="138"/>
      <c r="BW86" s="138"/>
      <c r="BX86" s="138"/>
      <c r="BY86" s="138"/>
      <c r="BZ86" s="138"/>
      <c r="CA86" s="138"/>
      <c r="CB86" s="138"/>
      <c r="CC86" s="138"/>
      <c r="CD86" s="138"/>
      <c r="CE86" s="138"/>
      <c r="CF86" s="138"/>
      <c r="CG86" s="138"/>
      <c r="CH86" s="138"/>
      <c r="CI86" s="138"/>
      <c r="CJ86" s="138"/>
      <c r="CK86" s="138"/>
      <c r="CL86" s="138"/>
      <c r="CM86" s="138"/>
      <c r="CN86" s="138"/>
      <c r="CO86" s="138"/>
      <c r="CP86" s="138"/>
      <c r="CQ86" s="138"/>
      <c r="CR86" s="138"/>
      <c r="CS86" s="138"/>
      <c r="CT86" s="138"/>
      <c r="CU86" s="138"/>
      <c r="CV86" s="138"/>
      <c r="CW86" s="138"/>
      <c r="CX86" s="138"/>
      <c r="CY86" s="138"/>
      <c r="CZ86" s="138"/>
      <c r="DA86" s="138"/>
      <c r="DB86" s="138"/>
      <c r="DC86" s="138"/>
      <c r="DD86" s="138"/>
      <c r="DE86" s="138"/>
      <c r="DF86" s="138"/>
      <c r="DG86" s="138"/>
      <c r="DH86" s="138"/>
      <c r="DI86" s="138"/>
      <c r="DJ86" s="138"/>
      <c r="DK86" s="138"/>
      <c r="DL86" s="138"/>
      <c r="DM86" s="138"/>
      <c r="DN86" s="138"/>
      <c r="DO86" s="138"/>
      <c r="DP86" s="138"/>
      <c r="DQ86" s="138"/>
      <c r="DR86" s="138"/>
      <c r="DS86" s="138"/>
      <c r="DT86" s="138"/>
      <c r="DU86" s="138"/>
      <c r="DV86" s="138"/>
      <c r="DW86" s="138"/>
      <c r="DX86" s="138"/>
      <c r="DY86" s="138"/>
      <c r="DZ86" s="138"/>
      <c r="EA86" s="138"/>
      <c r="EB86" s="138"/>
      <c r="EC86" s="138"/>
      <c r="ED86" s="138"/>
      <c r="EE86" s="138"/>
      <c r="EF86" s="138"/>
      <c r="EG86" s="138"/>
      <c r="EH86" s="138"/>
      <c r="EI86" s="138"/>
      <c r="EJ86" s="138"/>
      <c r="EK86" s="138"/>
      <c r="EL86" s="138"/>
      <c r="EM86" s="138"/>
      <c r="EN86" s="138"/>
      <c r="EO86" s="138"/>
      <c r="EP86" s="138"/>
      <c r="EQ86" s="138"/>
      <c r="ER86" s="138"/>
      <c r="ES86" s="138"/>
      <c r="ET86" s="138"/>
      <c r="EU86" s="138"/>
      <c r="EV86" s="138"/>
      <c r="EW86" s="138"/>
      <c r="EX86" s="138"/>
      <c r="EY86" s="138"/>
      <c r="EZ86" s="138"/>
      <c r="FA86" s="138"/>
      <c r="FB86" s="138"/>
      <c r="FC86" s="138"/>
      <c r="FD86" s="138"/>
      <c r="FE86" s="138"/>
      <c r="FF86" s="138"/>
      <c r="FG86" s="138"/>
      <c r="FH86" s="138"/>
      <c r="FI86" s="138"/>
      <c r="FJ86" s="138"/>
      <c r="FK86" s="138"/>
      <c r="FL86" s="138"/>
      <c r="FM86" s="138"/>
      <c r="FN86" s="138"/>
      <c r="FO86" s="138"/>
      <c r="FP86" s="138"/>
      <c r="FQ86" s="138"/>
      <c r="FR86" s="138"/>
      <c r="FS86" s="138"/>
      <c r="FT86" s="138"/>
      <c r="FU86" s="138"/>
      <c r="FV86" s="138"/>
      <c r="FW86" s="138"/>
      <c r="FX86" s="138"/>
      <c r="FY86" s="138"/>
      <c r="FZ86" s="138"/>
      <c r="GA86" s="138"/>
      <c r="GB86" s="138"/>
      <c r="GC86" s="138"/>
      <c r="GD86" s="138"/>
      <c r="GE86" s="138"/>
      <c r="GF86" s="138"/>
      <c r="GG86" s="138"/>
      <c r="GH86" s="138"/>
    </row>
    <row r="87" spans="1:190" x14ac:dyDescent="0.2">
      <c r="A87" s="130">
        <f t="shared" si="1"/>
        <v>1441</v>
      </c>
      <c r="B87" s="150" t="s">
        <v>2027</v>
      </c>
      <c r="C87" s="151">
        <v>42</v>
      </c>
      <c r="D87" s="152">
        <v>26.100000381469727</v>
      </c>
      <c r="E87" s="153">
        <v>0.38</v>
      </c>
      <c r="F87" s="151">
        <v>42</v>
      </c>
      <c r="H87" s="154" t="s">
        <v>1545</v>
      </c>
      <c r="J87" s="152">
        <v>7.5</v>
      </c>
      <c r="K87" s="153">
        <v>0.38</v>
      </c>
      <c r="L87" s="151">
        <v>41</v>
      </c>
      <c r="M87" s="151">
        <v>1</v>
      </c>
      <c r="N87" s="154" t="s">
        <v>1744</v>
      </c>
      <c r="O87" s="154" t="s">
        <v>1745</v>
      </c>
      <c r="P87" s="152">
        <v>5.5999999046325684</v>
      </c>
      <c r="Q87" s="153">
        <v>0.38</v>
      </c>
      <c r="R87" s="151">
        <v>41</v>
      </c>
      <c r="S87" s="151">
        <v>1</v>
      </c>
      <c r="T87" s="154" t="s">
        <v>1744</v>
      </c>
      <c r="U87" s="154" t="s">
        <v>1745</v>
      </c>
      <c r="V87" s="152">
        <v>2.7999999523162842</v>
      </c>
      <c r="W87" s="153">
        <v>0.31</v>
      </c>
      <c r="X87" s="151">
        <v>41</v>
      </c>
      <c r="Y87" s="151">
        <v>1</v>
      </c>
      <c r="Z87" s="154" t="s">
        <v>1744</v>
      </c>
      <c r="AA87" s="154" t="s">
        <v>1745</v>
      </c>
      <c r="AB87" s="152">
        <v>10.100000381469727</v>
      </c>
      <c r="AC87" s="153">
        <v>0.42</v>
      </c>
      <c r="AD87" s="151">
        <v>41</v>
      </c>
      <c r="AE87" s="151">
        <v>1</v>
      </c>
      <c r="AF87" s="154" t="s">
        <v>1744</v>
      </c>
      <c r="AG87" s="154" t="s">
        <v>1745</v>
      </c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8"/>
      <c r="CR87" s="138"/>
      <c r="CS87" s="138"/>
      <c r="CT87" s="138"/>
      <c r="CU87" s="138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38"/>
      <c r="DH87" s="138"/>
      <c r="DI87" s="138"/>
      <c r="DJ87" s="138"/>
      <c r="DK87" s="138"/>
      <c r="DL87" s="138"/>
      <c r="DM87" s="138"/>
      <c r="DN87" s="138"/>
      <c r="DO87" s="138"/>
      <c r="DP87" s="138"/>
      <c r="DQ87" s="138"/>
      <c r="DR87" s="138"/>
      <c r="DS87" s="138"/>
      <c r="DT87" s="138"/>
      <c r="DU87" s="138"/>
      <c r="DV87" s="138"/>
      <c r="DW87" s="138"/>
      <c r="DX87" s="138"/>
      <c r="DY87" s="138"/>
      <c r="DZ87" s="138"/>
      <c r="EA87" s="138"/>
      <c r="EB87" s="138"/>
      <c r="EC87" s="138"/>
      <c r="ED87" s="138"/>
      <c r="EE87" s="138"/>
      <c r="EF87" s="138"/>
      <c r="EG87" s="138"/>
      <c r="EH87" s="138"/>
      <c r="EI87" s="138"/>
      <c r="EJ87" s="138"/>
      <c r="EK87" s="138"/>
      <c r="EL87" s="138"/>
      <c r="EM87" s="138"/>
      <c r="EN87" s="138"/>
      <c r="EO87" s="138"/>
      <c r="EP87" s="138"/>
      <c r="EQ87" s="138"/>
      <c r="ER87" s="138"/>
      <c r="ES87" s="138"/>
      <c r="ET87" s="138"/>
      <c r="EU87" s="138"/>
      <c r="EV87" s="138"/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138"/>
      <c r="GA87" s="138"/>
      <c r="GB87" s="138"/>
      <c r="GC87" s="138"/>
      <c r="GD87" s="138"/>
      <c r="GE87" s="138"/>
      <c r="GF87" s="138"/>
      <c r="GG87" s="138"/>
      <c r="GH87" s="138"/>
    </row>
    <row r="88" spans="1:190" x14ac:dyDescent="0.2">
      <c r="A88" s="130">
        <f t="shared" si="1"/>
        <v>1481</v>
      </c>
      <c r="B88" s="140" t="s">
        <v>2028</v>
      </c>
      <c r="C88" s="146">
        <v>118</v>
      </c>
      <c r="D88" s="147">
        <v>31</v>
      </c>
      <c r="E88" s="148">
        <v>0.46</v>
      </c>
      <c r="F88" s="146">
        <v>116</v>
      </c>
      <c r="G88" s="146">
        <v>2</v>
      </c>
      <c r="H88" s="149" t="s">
        <v>2029</v>
      </c>
      <c r="I88" s="149" t="s">
        <v>2030</v>
      </c>
      <c r="J88" s="147">
        <v>8.6000003814697266</v>
      </c>
      <c r="K88" s="148">
        <v>0.43</v>
      </c>
      <c r="L88" s="146">
        <v>115</v>
      </c>
      <c r="M88" s="146">
        <v>3</v>
      </c>
      <c r="N88" s="149" t="s">
        <v>2031</v>
      </c>
      <c r="O88" s="149" t="s">
        <v>2032</v>
      </c>
      <c r="P88" s="147">
        <v>6.8000001907348633</v>
      </c>
      <c r="Q88" s="148">
        <v>0.45</v>
      </c>
      <c r="R88" s="146">
        <v>109</v>
      </c>
      <c r="S88" s="146">
        <v>9</v>
      </c>
      <c r="T88" s="149" t="s">
        <v>2033</v>
      </c>
      <c r="U88" s="149" t="s">
        <v>2034</v>
      </c>
      <c r="V88" s="147">
        <v>3.2000000476837158</v>
      </c>
      <c r="W88" s="148">
        <v>0.35</v>
      </c>
      <c r="X88" s="146">
        <v>116</v>
      </c>
      <c r="Y88" s="146">
        <v>2</v>
      </c>
      <c r="Z88" s="149" t="s">
        <v>2029</v>
      </c>
      <c r="AA88" s="149" t="s">
        <v>2030</v>
      </c>
      <c r="AB88" s="147">
        <v>12.399999618530273</v>
      </c>
      <c r="AC88" s="148">
        <v>0.52</v>
      </c>
      <c r="AD88" s="146">
        <v>104</v>
      </c>
      <c r="AE88" s="146">
        <v>14</v>
      </c>
      <c r="AF88" s="149" t="s">
        <v>2035</v>
      </c>
      <c r="AG88" s="149" t="s">
        <v>2036</v>
      </c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/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8"/>
      <c r="CE88" s="138"/>
      <c r="CF88" s="138"/>
      <c r="CG88" s="138"/>
      <c r="CH88" s="138"/>
      <c r="CI88" s="138"/>
      <c r="CJ88" s="138"/>
      <c r="CK88" s="138"/>
      <c r="CL88" s="138"/>
      <c r="CM88" s="138"/>
      <c r="CN88" s="138"/>
      <c r="CO88" s="138"/>
      <c r="CP88" s="138"/>
      <c r="CQ88" s="138"/>
      <c r="CR88" s="138"/>
      <c r="CS88" s="138"/>
      <c r="CT88" s="138"/>
      <c r="CU88" s="138"/>
      <c r="CV88" s="138"/>
      <c r="CW88" s="138"/>
      <c r="CX88" s="138"/>
      <c r="CY88" s="138"/>
      <c r="CZ88" s="138"/>
      <c r="DA88" s="138"/>
      <c r="DB88" s="138"/>
      <c r="DC88" s="138"/>
      <c r="DD88" s="138"/>
      <c r="DE88" s="138"/>
      <c r="DF88" s="138"/>
      <c r="DG88" s="138"/>
      <c r="DH88" s="138"/>
      <c r="DI88" s="138"/>
      <c r="DJ88" s="138"/>
      <c r="DK88" s="138"/>
      <c r="DL88" s="138"/>
      <c r="DM88" s="138"/>
      <c r="DN88" s="138"/>
      <c r="DO88" s="138"/>
      <c r="DP88" s="138"/>
      <c r="DQ88" s="138"/>
      <c r="DR88" s="138"/>
      <c r="DS88" s="138"/>
      <c r="DT88" s="138"/>
      <c r="DU88" s="138"/>
      <c r="DV88" s="138"/>
      <c r="DW88" s="138"/>
      <c r="DX88" s="138"/>
      <c r="DY88" s="138"/>
      <c r="DZ88" s="138"/>
      <c r="EA88" s="138"/>
      <c r="EB88" s="138"/>
      <c r="EC88" s="138"/>
      <c r="ED88" s="138"/>
      <c r="EE88" s="138"/>
      <c r="EF88" s="138"/>
      <c r="EG88" s="138"/>
      <c r="EH88" s="138"/>
      <c r="EI88" s="138"/>
      <c r="EJ88" s="138"/>
      <c r="EK88" s="138"/>
      <c r="EL88" s="138"/>
      <c r="EM88" s="138"/>
      <c r="EN88" s="138"/>
      <c r="EO88" s="138"/>
      <c r="EP88" s="138"/>
      <c r="EQ88" s="138"/>
      <c r="ER88" s="138"/>
      <c r="ES88" s="138"/>
      <c r="ET88" s="138"/>
      <c r="EU88" s="138"/>
      <c r="EV88" s="138"/>
      <c r="EW88" s="138"/>
      <c r="EX88" s="138"/>
      <c r="EY88" s="138"/>
      <c r="EZ88" s="138"/>
      <c r="FA88" s="138"/>
      <c r="FB88" s="138"/>
      <c r="FC88" s="138"/>
      <c r="FD88" s="138"/>
      <c r="FE88" s="138"/>
      <c r="FF88" s="138"/>
      <c r="FG88" s="138"/>
      <c r="FH88" s="138"/>
      <c r="FI88" s="138"/>
      <c r="FJ88" s="138"/>
      <c r="FK88" s="138"/>
      <c r="FL88" s="138"/>
      <c r="FM88" s="138"/>
      <c r="FN88" s="138"/>
      <c r="FO88" s="138"/>
      <c r="FP88" s="138"/>
      <c r="FQ88" s="138"/>
      <c r="FR88" s="138"/>
      <c r="FS88" s="138"/>
      <c r="FT88" s="138"/>
      <c r="FU88" s="138"/>
      <c r="FV88" s="138"/>
      <c r="FW88" s="138"/>
      <c r="FX88" s="138"/>
      <c r="FY88" s="138"/>
      <c r="FZ88" s="138"/>
      <c r="GA88" s="138"/>
      <c r="GB88" s="138"/>
      <c r="GC88" s="138"/>
      <c r="GD88" s="138"/>
      <c r="GE88" s="138"/>
      <c r="GF88" s="138"/>
      <c r="GG88" s="138"/>
      <c r="GH88" s="138"/>
    </row>
    <row r="89" spans="1:190" x14ac:dyDescent="0.2">
      <c r="A89" s="130">
        <f t="shared" si="1"/>
        <v>1521</v>
      </c>
      <c r="B89" s="150" t="s">
        <v>2037</v>
      </c>
      <c r="C89" s="151">
        <v>78</v>
      </c>
      <c r="D89" s="152">
        <v>26.5</v>
      </c>
      <c r="E89" s="153">
        <v>0.39</v>
      </c>
      <c r="F89" s="151">
        <v>78</v>
      </c>
      <c r="H89" s="154" t="s">
        <v>1545</v>
      </c>
      <c r="J89" s="152">
        <v>7.5</v>
      </c>
      <c r="K89" s="153">
        <v>0.38</v>
      </c>
      <c r="L89" s="151">
        <v>78</v>
      </c>
      <c r="N89" s="154" t="s">
        <v>1545</v>
      </c>
      <c r="P89" s="152">
        <v>5.6999998092651367</v>
      </c>
      <c r="Q89" s="153">
        <v>0.38</v>
      </c>
      <c r="R89" s="151">
        <v>77</v>
      </c>
      <c r="S89" s="151">
        <v>1</v>
      </c>
      <c r="T89" s="154" t="s">
        <v>2038</v>
      </c>
      <c r="U89" s="154" t="s">
        <v>2039</v>
      </c>
      <c r="V89" s="152">
        <v>3</v>
      </c>
      <c r="W89" s="153">
        <v>0.33</v>
      </c>
      <c r="X89" s="151">
        <v>77</v>
      </c>
      <c r="Y89" s="151">
        <v>1</v>
      </c>
      <c r="Z89" s="154" t="s">
        <v>2038</v>
      </c>
      <c r="AA89" s="154" t="s">
        <v>2039</v>
      </c>
      <c r="AB89" s="152">
        <v>10.300000190734863</v>
      </c>
      <c r="AC89" s="153">
        <v>0.43</v>
      </c>
      <c r="AD89" s="151">
        <v>76</v>
      </c>
      <c r="AE89" s="151">
        <v>2</v>
      </c>
      <c r="AF89" s="154" t="s">
        <v>2040</v>
      </c>
      <c r="AG89" s="154" t="s">
        <v>2041</v>
      </c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38"/>
      <c r="BS89" s="138"/>
      <c r="BT89" s="138"/>
      <c r="BU89" s="138"/>
      <c r="BV89" s="138"/>
      <c r="BW89" s="138"/>
      <c r="BX89" s="138"/>
      <c r="BY89" s="138"/>
      <c r="BZ89" s="138"/>
      <c r="CA89" s="138"/>
      <c r="CB89" s="138"/>
      <c r="CC89" s="138"/>
      <c r="CD89" s="138"/>
      <c r="CE89" s="138"/>
      <c r="CF89" s="138"/>
      <c r="CG89" s="138"/>
      <c r="CH89" s="138"/>
      <c r="CI89" s="138"/>
      <c r="CJ89" s="138"/>
      <c r="CK89" s="138"/>
      <c r="CL89" s="138"/>
      <c r="CM89" s="138"/>
      <c r="CN89" s="138"/>
      <c r="CO89" s="138"/>
      <c r="CP89" s="138"/>
      <c r="CQ89" s="138"/>
      <c r="CR89" s="138"/>
      <c r="CS89" s="138"/>
      <c r="CT89" s="138"/>
      <c r="CU89" s="138"/>
      <c r="CV89" s="138"/>
      <c r="CW89" s="138"/>
      <c r="CX89" s="138"/>
      <c r="CY89" s="138"/>
      <c r="CZ89" s="138"/>
      <c r="DA89" s="138"/>
      <c r="DB89" s="138"/>
      <c r="DC89" s="138"/>
      <c r="DD89" s="138"/>
      <c r="DE89" s="138"/>
      <c r="DF89" s="138"/>
      <c r="DG89" s="138"/>
      <c r="DH89" s="138"/>
      <c r="DI89" s="138"/>
      <c r="DJ89" s="138"/>
      <c r="DK89" s="138"/>
      <c r="DL89" s="138"/>
      <c r="DM89" s="138"/>
      <c r="DN89" s="138"/>
      <c r="DO89" s="138"/>
      <c r="DP89" s="138"/>
      <c r="DQ89" s="138"/>
      <c r="DR89" s="138"/>
      <c r="DS89" s="138"/>
      <c r="DT89" s="138"/>
      <c r="DU89" s="138"/>
      <c r="DV89" s="138"/>
      <c r="DW89" s="138"/>
      <c r="DX89" s="138"/>
      <c r="DY89" s="138"/>
      <c r="DZ89" s="138"/>
      <c r="EA89" s="138"/>
      <c r="EB89" s="138"/>
      <c r="EC89" s="138"/>
      <c r="ED89" s="138"/>
      <c r="EE89" s="138"/>
      <c r="EF89" s="138"/>
      <c r="EG89" s="138"/>
      <c r="EH89" s="138"/>
      <c r="EI89" s="138"/>
      <c r="EJ89" s="138"/>
      <c r="EK89" s="138"/>
      <c r="EL89" s="138"/>
      <c r="EM89" s="138"/>
      <c r="EN89" s="138"/>
      <c r="EO89" s="138"/>
      <c r="EP89" s="138"/>
      <c r="EQ89" s="138"/>
      <c r="ER89" s="138"/>
      <c r="ES89" s="138"/>
      <c r="ET89" s="138"/>
      <c r="EU89" s="138"/>
      <c r="EV89" s="138"/>
      <c r="EW89" s="138"/>
      <c r="EX89" s="138"/>
      <c r="EY89" s="138"/>
      <c r="EZ89" s="138"/>
      <c r="FA89" s="138"/>
      <c r="FB89" s="138"/>
      <c r="FC89" s="138"/>
      <c r="FD89" s="138"/>
      <c r="FE89" s="138"/>
      <c r="FF89" s="138"/>
      <c r="FG89" s="138"/>
      <c r="FH89" s="138"/>
      <c r="FI89" s="138"/>
      <c r="FJ89" s="138"/>
      <c r="FK89" s="138"/>
      <c r="FL89" s="138"/>
      <c r="FM89" s="138"/>
      <c r="FN89" s="138"/>
      <c r="FO89" s="138"/>
      <c r="FP89" s="138"/>
      <c r="FQ89" s="138"/>
      <c r="FR89" s="138"/>
      <c r="FS89" s="138"/>
      <c r="FT89" s="138"/>
      <c r="FU89" s="138"/>
      <c r="FV89" s="138"/>
      <c r="FW89" s="138"/>
      <c r="FX89" s="138"/>
      <c r="FY89" s="138"/>
      <c r="FZ89" s="138"/>
      <c r="GA89" s="138"/>
      <c r="GB89" s="138"/>
      <c r="GC89" s="138"/>
      <c r="GD89" s="138"/>
      <c r="GE89" s="138"/>
      <c r="GF89" s="138"/>
      <c r="GG89" s="138"/>
      <c r="GH89" s="138"/>
    </row>
    <row r="90" spans="1:190" x14ac:dyDescent="0.2">
      <c r="A90" s="130">
        <f t="shared" si="1"/>
        <v>1561</v>
      </c>
      <c r="B90" s="140" t="s">
        <v>2042</v>
      </c>
      <c r="C90" s="146">
        <v>72</v>
      </c>
      <c r="D90" s="147">
        <v>23.799999237060547</v>
      </c>
      <c r="E90" s="148">
        <v>0.35</v>
      </c>
      <c r="F90" s="146">
        <v>71</v>
      </c>
      <c r="G90" s="146">
        <v>1</v>
      </c>
      <c r="H90" s="149" t="s">
        <v>1773</v>
      </c>
      <c r="I90" s="149" t="s">
        <v>1774</v>
      </c>
      <c r="J90" s="147">
        <v>6.6999998092651367</v>
      </c>
      <c r="K90" s="148">
        <v>0.33</v>
      </c>
      <c r="L90" s="146">
        <v>71</v>
      </c>
      <c r="M90" s="146">
        <v>1</v>
      </c>
      <c r="N90" s="149" t="s">
        <v>1773</v>
      </c>
      <c r="O90" s="149" t="s">
        <v>1774</v>
      </c>
      <c r="P90" s="147">
        <v>5.0999999046325684</v>
      </c>
      <c r="Q90" s="148">
        <v>0.34</v>
      </c>
      <c r="R90" s="146">
        <v>70</v>
      </c>
      <c r="S90" s="146">
        <v>2</v>
      </c>
      <c r="T90" s="149" t="s">
        <v>1771</v>
      </c>
      <c r="U90" s="149" t="s">
        <v>1772</v>
      </c>
      <c r="V90" s="147">
        <v>2.7000000476837158</v>
      </c>
      <c r="W90" s="148">
        <v>0.28999999999999998</v>
      </c>
      <c r="X90" s="146">
        <v>71</v>
      </c>
      <c r="Y90" s="146">
        <v>1</v>
      </c>
      <c r="Z90" s="149" t="s">
        <v>1773</v>
      </c>
      <c r="AA90" s="149" t="s">
        <v>1774</v>
      </c>
      <c r="AB90" s="147">
        <v>9.3999996185302734</v>
      </c>
      <c r="AC90" s="148">
        <v>0.39</v>
      </c>
      <c r="AD90" s="146">
        <v>70</v>
      </c>
      <c r="AE90" s="146">
        <v>2</v>
      </c>
      <c r="AF90" s="149" t="s">
        <v>1771</v>
      </c>
      <c r="AG90" s="149" t="s">
        <v>1772</v>
      </c>
      <c r="BB90" s="138"/>
      <c r="BC90" s="138"/>
      <c r="BD90" s="138"/>
      <c r="BE90" s="138"/>
      <c r="BF90" s="138"/>
      <c r="BG90" s="138"/>
      <c r="BH90" s="138"/>
      <c r="BI90" s="138"/>
      <c r="BJ90" s="138"/>
      <c r="BK90" s="138"/>
      <c r="BL90" s="138"/>
      <c r="BM90" s="138"/>
      <c r="BN90" s="138"/>
      <c r="BO90" s="138"/>
      <c r="BP90" s="138"/>
      <c r="BQ90" s="138"/>
      <c r="BR90" s="138"/>
      <c r="BS90" s="138"/>
      <c r="BT90" s="138"/>
      <c r="BU90" s="138"/>
      <c r="BV90" s="138"/>
      <c r="BW90" s="138"/>
      <c r="BX90" s="138"/>
      <c r="BY90" s="138"/>
      <c r="BZ90" s="138"/>
      <c r="CA90" s="138"/>
      <c r="CB90" s="138"/>
      <c r="CC90" s="138"/>
      <c r="CD90" s="138"/>
      <c r="CE90" s="138"/>
      <c r="CF90" s="138"/>
      <c r="CG90" s="138"/>
      <c r="CH90" s="138"/>
      <c r="CI90" s="138"/>
      <c r="CJ90" s="138"/>
      <c r="CK90" s="138"/>
      <c r="CL90" s="138"/>
      <c r="CM90" s="138"/>
      <c r="CN90" s="138"/>
      <c r="CO90" s="138"/>
      <c r="CP90" s="138"/>
      <c r="CQ90" s="138"/>
      <c r="CR90" s="138"/>
      <c r="CS90" s="138"/>
      <c r="CT90" s="138"/>
      <c r="CU90" s="138"/>
      <c r="CV90" s="138"/>
      <c r="CW90" s="138"/>
      <c r="CX90" s="138"/>
      <c r="CY90" s="138"/>
      <c r="CZ90" s="138"/>
      <c r="DA90" s="138"/>
      <c r="DB90" s="138"/>
      <c r="DC90" s="138"/>
      <c r="DD90" s="138"/>
      <c r="DE90" s="138"/>
      <c r="DF90" s="138"/>
      <c r="DG90" s="138"/>
      <c r="DH90" s="138"/>
      <c r="DI90" s="138"/>
      <c r="DJ90" s="138"/>
      <c r="DK90" s="138"/>
      <c r="DL90" s="138"/>
      <c r="DM90" s="138"/>
      <c r="DN90" s="138"/>
      <c r="DO90" s="138"/>
      <c r="DP90" s="138"/>
      <c r="DQ90" s="138"/>
      <c r="DR90" s="138"/>
      <c r="DS90" s="138"/>
      <c r="DT90" s="138"/>
      <c r="DU90" s="138"/>
      <c r="DV90" s="138"/>
      <c r="DW90" s="138"/>
      <c r="DX90" s="138"/>
      <c r="DY90" s="138"/>
      <c r="DZ90" s="138"/>
      <c r="EA90" s="138"/>
      <c r="EB90" s="138"/>
      <c r="EC90" s="138"/>
      <c r="ED90" s="138"/>
      <c r="EE90" s="138"/>
      <c r="EF90" s="138"/>
      <c r="EG90" s="138"/>
      <c r="EH90" s="138"/>
      <c r="EI90" s="138"/>
      <c r="EJ90" s="138"/>
      <c r="EK90" s="138"/>
      <c r="EL90" s="138"/>
      <c r="EM90" s="138"/>
      <c r="EN90" s="138"/>
      <c r="EO90" s="138"/>
      <c r="EP90" s="138"/>
      <c r="EQ90" s="138"/>
      <c r="ER90" s="138"/>
      <c r="ES90" s="138"/>
      <c r="ET90" s="138"/>
      <c r="EU90" s="138"/>
      <c r="EV90" s="138"/>
      <c r="EW90" s="138"/>
      <c r="EX90" s="138"/>
      <c r="EY90" s="138"/>
      <c r="EZ90" s="138"/>
      <c r="FA90" s="138"/>
      <c r="FB90" s="138"/>
      <c r="FC90" s="138"/>
      <c r="FD90" s="138"/>
      <c r="FE90" s="138"/>
      <c r="FF90" s="138"/>
      <c r="FG90" s="138"/>
      <c r="FH90" s="138"/>
      <c r="FI90" s="138"/>
      <c r="FJ90" s="138"/>
      <c r="FK90" s="138"/>
      <c r="FL90" s="138"/>
      <c r="FM90" s="138"/>
      <c r="FN90" s="138"/>
      <c r="FO90" s="138"/>
      <c r="FP90" s="138"/>
      <c r="FQ90" s="138"/>
      <c r="FR90" s="138"/>
      <c r="FS90" s="138"/>
      <c r="FT90" s="138"/>
      <c r="FU90" s="138"/>
      <c r="FV90" s="138"/>
      <c r="FW90" s="138"/>
      <c r="FX90" s="138"/>
      <c r="FY90" s="138"/>
      <c r="FZ90" s="138"/>
      <c r="GA90" s="138"/>
      <c r="GB90" s="138"/>
      <c r="GC90" s="138"/>
      <c r="GD90" s="138"/>
      <c r="GE90" s="138"/>
      <c r="GF90" s="138"/>
      <c r="GG90" s="138"/>
      <c r="GH90" s="138"/>
    </row>
    <row r="91" spans="1:190" x14ac:dyDescent="0.2">
      <c r="A91" s="130">
        <f t="shared" si="1"/>
        <v>1601</v>
      </c>
      <c r="B91" s="150" t="s">
        <v>2043</v>
      </c>
      <c r="C91" s="151">
        <v>44</v>
      </c>
      <c r="D91" s="152">
        <v>26.299999237060547</v>
      </c>
      <c r="E91" s="153">
        <v>0.39</v>
      </c>
      <c r="F91" s="151">
        <v>44</v>
      </c>
      <c r="H91" s="154" t="s">
        <v>1545</v>
      </c>
      <c r="J91" s="152">
        <v>7.1999998092651367</v>
      </c>
      <c r="K91" s="153">
        <v>0.36</v>
      </c>
      <c r="L91" s="151">
        <v>44</v>
      </c>
      <c r="N91" s="154" t="s">
        <v>1545</v>
      </c>
      <c r="P91" s="152">
        <v>5.5999999046325684</v>
      </c>
      <c r="Q91" s="153">
        <v>0.38</v>
      </c>
      <c r="R91" s="151">
        <v>44</v>
      </c>
      <c r="T91" s="154" t="s">
        <v>1545</v>
      </c>
      <c r="V91" s="152">
        <v>2.5999999046325684</v>
      </c>
      <c r="W91" s="153">
        <v>0.28999999999999998</v>
      </c>
      <c r="X91" s="151">
        <v>44</v>
      </c>
      <c r="Z91" s="154" t="s">
        <v>1545</v>
      </c>
      <c r="AB91" s="152">
        <v>10.800000190734863</v>
      </c>
      <c r="AC91" s="153">
        <v>0.45</v>
      </c>
      <c r="AD91" s="151">
        <v>43</v>
      </c>
      <c r="AE91" s="151">
        <v>1</v>
      </c>
      <c r="AF91" s="154" t="s">
        <v>1741</v>
      </c>
      <c r="AG91" s="154" t="s">
        <v>1742</v>
      </c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  <c r="BT91" s="138"/>
      <c r="BU91" s="138"/>
      <c r="BV91" s="138"/>
      <c r="BW91" s="138"/>
      <c r="BX91" s="138"/>
      <c r="BY91" s="138"/>
      <c r="BZ91" s="138"/>
      <c r="CA91" s="138"/>
      <c r="CB91" s="138"/>
      <c r="CC91" s="138"/>
      <c r="CD91" s="138"/>
      <c r="CE91" s="138"/>
      <c r="CF91" s="138"/>
      <c r="CG91" s="138"/>
      <c r="CH91" s="138"/>
      <c r="CI91" s="138"/>
      <c r="CJ91" s="138"/>
      <c r="CK91" s="138"/>
      <c r="CL91" s="138"/>
      <c r="CM91" s="138"/>
      <c r="CN91" s="138"/>
      <c r="CO91" s="138"/>
      <c r="CP91" s="138"/>
      <c r="CQ91" s="138"/>
      <c r="CR91" s="138"/>
      <c r="CS91" s="138"/>
      <c r="CT91" s="138"/>
      <c r="CU91" s="138"/>
      <c r="CV91" s="138"/>
      <c r="CW91" s="138"/>
      <c r="CX91" s="138"/>
      <c r="CY91" s="138"/>
      <c r="CZ91" s="138"/>
      <c r="DA91" s="138"/>
      <c r="DB91" s="138"/>
      <c r="DC91" s="138"/>
      <c r="DD91" s="138"/>
      <c r="DE91" s="138"/>
      <c r="DF91" s="138"/>
      <c r="DG91" s="138"/>
      <c r="DH91" s="138"/>
      <c r="DI91" s="138"/>
      <c r="DJ91" s="138"/>
      <c r="DK91" s="138"/>
      <c r="DL91" s="138"/>
      <c r="DM91" s="138"/>
      <c r="DN91" s="138"/>
      <c r="DO91" s="138"/>
      <c r="DP91" s="138"/>
      <c r="DQ91" s="138"/>
      <c r="DR91" s="138"/>
      <c r="DS91" s="138"/>
      <c r="DT91" s="138"/>
      <c r="DU91" s="138"/>
      <c r="DV91" s="138"/>
      <c r="DW91" s="138"/>
      <c r="DX91" s="138"/>
      <c r="DY91" s="138"/>
      <c r="DZ91" s="138"/>
      <c r="EA91" s="138"/>
      <c r="EB91" s="138"/>
      <c r="EC91" s="138"/>
      <c r="ED91" s="138"/>
      <c r="EE91" s="138"/>
      <c r="EF91" s="138"/>
      <c r="EG91" s="138"/>
      <c r="EH91" s="138"/>
      <c r="EI91" s="138"/>
      <c r="EJ91" s="138"/>
      <c r="EK91" s="138"/>
      <c r="EL91" s="138"/>
      <c r="EM91" s="138"/>
      <c r="EN91" s="138"/>
      <c r="EO91" s="138"/>
      <c r="EP91" s="138"/>
      <c r="EQ91" s="138"/>
      <c r="ER91" s="138"/>
      <c r="ES91" s="138"/>
      <c r="ET91" s="138"/>
      <c r="EU91" s="138"/>
      <c r="EV91" s="138"/>
      <c r="EW91" s="138"/>
      <c r="EX91" s="138"/>
      <c r="EY91" s="138"/>
      <c r="EZ91" s="138"/>
      <c r="FA91" s="138"/>
      <c r="FB91" s="138"/>
      <c r="FC91" s="138"/>
      <c r="FD91" s="138"/>
      <c r="FE91" s="138"/>
      <c r="FF91" s="138"/>
      <c r="FG91" s="138"/>
      <c r="FH91" s="138"/>
      <c r="FI91" s="138"/>
      <c r="FJ91" s="138"/>
      <c r="FK91" s="138"/>
      <c r="FL91" s="138"/>
      <c r="FM91" s="138"/>
      <c r="FN91" s="138"/>
      <c r="FO91" s="138"/>
      <c r="FP91" s="138"/>
      <c r="FQ91" s="138"/>
      <c r="FR91" s="138"/>
      <c r="FS91" s="138"/>
      <c r="FT91" s="138"/>
      <c r="FU91" s="138"/>
      <c r="FV91" s="138"/>
      <c r="FW91" s="138"/>
      <c r="FX91" s="138"/>
      <c r="FY91" s="138"/>
      <c r="FZ91" s="138"/>
      <c r="GA91" s="138"/>
      <c r="GB91" s="138"/>
      <c r="GC91" s="138"/>
      <c r="GD91" s="138"/>
      <c r="GE91" s="138"/>
      <c r="GF91" s="138"/>
      <c r="GG91" s="138"/>
      <c r="GH91" s="138"/>
    </row>
    <row r="92" spans="1:190" x14ac:dyDescent="0.2">
      <c r="A92" s="130">
        <f t="shared" si="1"/>
        <v>1641</v>
      </c>
      <c r="B92" s="140" t="s">
        <v>2044</v>
      </c>
      <c r="C92" s="146">
        <v>60</v>
      </c>
      <c r="D92" s="147">
        <v>30.100000381469727</v>
      </c>
      <c r="E92" s="148">
        <v>0.44</v>
      </c>
      <c r="F92" s="146">
        <v>57</v>
      </c>
      <c r="G92" s="146">
        <v>3</v>
      </c>
      <c r="H92" s="149" t="s">
        <v>1982</v>
      </c>
      <c r="I92" s="149" t="s">
        <v>1983</v>
      </c>
      <c r="J92" s="147">
        <v>8.5</v>
      </c>
      <c r="K92" s="148">
        <v>0.43</v>
      </c>
      <c r="L92" s="146">
        <v>58</v>
      </c>
      <c r="M92" s="146">
        <v>2</v>
      </c>
      <c r="N92" s="149" t="s">
        <v>1734</v>
      </c>
      <c r="O92" s="149" t="s">
        <v>1735</v>
      </c>
      <c r="P92" s="147">
        <v>6.9000000953674316</v>
      </c>
      <c r="Q92" s="148">
        <v>0.46</v>
      </c>
      <c r="R92" s="146">
        <v>53</v>
      </c>
      <c r="S92" s="146">
        <v>7</v>
      </c>
      <c r="T92" s="149" t="s">
        <v>2045</v>
      </c>
      <c r="U92" s="149" t="s">
        <v>2046</v>
      </c>
      <c r="V92" s="147">
        <v>3.0999999046325684</v>
      </c>
      <c r="W92" s="148">
        <v>0.34</v>
      </c>
      <c r="X92" s="146">
        <v>58</v>
      </c>
      <c r="Y92" s="146">
        <v>2</v>
      </c>
      <c r="Z92" s="149" t="s">
        <v>1734</v>
      </c>
      <c r="AA92" s="149" t="s">
        <v>1735</v>
      </c>
      <c r="AB92" s="147">
        <v>11.600000381469727</v>
      </c>
      <c r="AC92" s="148">
        <v>0.48</v>
      </c>
      <c r="AD92" s="146">
        <v>52</v>
      </c>
      <c r="AE92" s="146">
        <v>8</v>
      </c>
      <c r="AF92" s="149" t="s">
        <v>2047</v>
      </c>
      <c r="AG92" s="149" t="s">
        <v>2048</v>
      </c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  <c r="BT92" s="138"/>
      <c r="BU92" s="138"/>
      <c r="BV92" s="138"/>
      <c r="BW92" s="138"/>
      <c r="BX92" s="138"/>
      <c r="BY92" s="138"/>
      <c r="BZ92" s="138"/>
      <c r="CA92" s="138"/>
      <c r="CB92" s="138"/>
      <c r="CC92" s="138"/>
      <c r="CD92" s="138"/>
      <c r="CE92" s="138"/>
      <c r="CF92" s="138"/>
      <c r="CG92" s="138"/>
      <c r="CH92" s="138"/>
      <c r="CI92" s="138"/>
      <c r="CJ92" s="138"/>
      <c r="CK92" s="138"/>
      <c r="CL92" s="138"/>
      <c r="CM92" s="138"/>
      <c r="CN92" s="138"/>
      <c r="CO92" s="138"/>
      <c r="CP92" s="138"/>
      <c r="CQ92" s="138"/>
      <c r="CR92" s="138"/>
      <c r="CS92" s="138"/>
      <c r="CT92" s="138"/>
      <c r="CU92" s="138"/>
      <c r="CV92" s="138"/>
      <c r="CW92" s="138"/>
      <c r="CX92" s="138"/>
      <c r="CY92" s="138"/>
      <c r="CZ92" s="138"/>
      <c r="DA92" s="138"/>
      <c r="DB92" s="138"/>
      <c r="DC92" s="138"/>
      <c r="DD92" s="138"/>
      <c r="DE92" s="138"/>
      <c r="DF92" s="138"/>
      <c r="DG92" s="138"/>
      <c r="DH92" s="138"/>
      <c r="DI92" s="138"/>
      <c r="DJ92" s="138"/>
      <c r="DK92" s="138"/>
      <c r="DL92" s="138"/>
      <c r="DM92" s="138"/>
      <c r="DN92" s="138"/>
      <c r="DO92" s="138"/>
      <c r="DP92" s="138"/>
      <c r="DQ92" s="138"/>
      <c r="DR92" s="138"/>
      <c r="DS92" s="138"/>
      <c r="DT92" s="138"/>
      <c r="DU92" s="138"/>
      <c r="DV92" s="138"/>
      <c r="DW92" s="138"/>
      <c r="DX92" s="138"/>
      <c r="DY92" s="138"/>
      <c r="DZ92" s="138"/>
      <c r="EA92" s="138"/>
      <c r="EB92" s="138"/>
      <c r="EC92" s="138"/>
      <c r="ED92" s="138"/>
      <c r="EE92" s="138"/>
      <c r="EF92" s="138"/>
      <c r="EG92" s="138"/>
      <c r="EH92" s="138"/>
      <c r="EI92" s="138"/>
      <c r="EJ92" s="138"/>
      <c r="EK92" s="138"/>
      <c r="EL92" s="138"/>
      <c r="EM92" s="138"/>
      <c r="EN92" s="138"/>
      <c r="EO92" s="138"/>
      <c r="EP92" s="138"/>
      <c r="EQ92" s="138"/>
      <c r="ER92" s="138"/>
      <c r="ES92" s="138"/>
      <c r="ET92" s="138"/>
      <c r="EU92" s="138"/>
      <c r="EV92" s="138"/>
      <c r="EW92" s="138"/>
      <c r="EX92" s="138"/>
      <c r="EY92" s="138"/>
      <c r="EZ92" s="138"/>
      <c r="FA92" s="138"/>
      <c r="FB92" s="138"/>
      <c r="FC92" s="138"/>
      <c r="FD92" s="138"/>
      <c r="FE92" s="138"/>
      <c r="FF92" s="138"/>
      <c r="FG92" s="138"/>
      <c r="FH92" s="138"/>
      <c r="FI92" s="138"/>
      <c r="FJ92" s="138"/>
      <c r="FK92" s="138"/>
      <c r="FL92" s="138"/>
      <c r="FM92" s="138"/>
      <c r="FN92" s="138"/>
      <c r="FO92" s="138"/>
      <c r="FP92" s="138"/>
      <c r="FQ92" s="138"/>
      <c r="FR92" s="138"/>
      <c r="FS92" s="138"/>
      <c r="FT92" s="138"/>
      <c r="FU92" s="138"/>
      <c r="FV92" s="138"/>
      <c r="FW92" s="138"/>
      <c r="FX92" s="138"/>
      <c r="FY92" s="138"/>
      <c r="FZ92" s="138"/>
      <c r="GA92" s="138"/>
      <c r="GB92" s="138"/>
      <c r="GC92" s="138"/>
      <c r="GD92" s="138"/>
      <c r="GE92" s="138"/>
      <c r="GF92" s="138"/>
      <c r="GG92" s="138"/>
      <c r="GH92" s="138"/>
    </row>
    <row r="93" spans="1:190" x14ac:dyDescent="0.2">
      <c r="A93" s="130">
        <f t="shared" si="1"/>
        <v>1681</v>
      </c>
      <c r="B93" s="150" t="s">
        <v>2049</v>
      </c>
      <c r="C93" s="151">
        <v>46</v>
      </c>
      <c r="D93" s="152">
        <v>28.700000762939453</v>
      </c>
      <c r="E93" s="153">
        <v>0.42</v>
      </c>
      <c r="F93" s="151">
        <v>46</v>
      </c>
      <c r="H93" s="154" t="s">
        <v>1545</v>
      </c>
      <c r="J93" s="152">
        <v>7.4000000953674316</v>
      </c>
      <c r="K93" s="153">
        <v>0.37</v>
      </c>
      <c r="L93" s="151">
        <v>46</v>
      </c>
      <c r="N93" s="154" t="s">
        <v>1545</v>
      </c>
      <c r="P93" s="152">
        <v>6.1999998092651367</v>
      </c>
      <c r="Q93" s="153">
        <v>0.41</v>
      </c>
      <c r="R93" s="151">
        <v>44</v>
      </c>
      <c r="S93" s="151">
        <v>2</v>
      </c>
      <c r="T93" s="154" t="s">
        <v>2050</v>
      </c>
      <c r="U93" s="154" t="s">
        <v>2051</v>
      </c>
      <c r="V93" s="152">
        <v>3.2000000476837158</v>
      </c>
      <c r="W93" s="153">
        <v>0.36</v>
      </c>
      <c r="X93" s="151">
        <v>46</v>
      </c>
      <c r="Z93" s="154" t="s">
        <v>1545</v>
      </c>
      <c r="AB93" s="152">
        <v>12</v>
      </c>
      <c r="AC93" s="153">
        <v>0.5</v>
      </c>
      <c r="AD93" s="151">
        <v>41</v>
      </c>
      <c r="AE93" s="151">
        <v>5</v>
      </c>
      <c r="AF93" s="154" t="s">
        <v>2052</v>
      </c>
      <c r="AG93" s="154" t="s">
        <v>2053</v>
      </c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  <c r="BV93" s="138"/>
      <c r="BW93" s="138"/>
      <c r="BX93" s="138"/>
      <c r="BY93" s="138"/>
      <c r="BZ93" s="138"/>
      <c r="CA93" s="138"/>
      <c r="CB93" s="138"/>
      <c r="CC93" s="138"/>
      <c r="CD93" s="138"/>
      <c r="CE93" s="138"/>
      <c r="CF93" s="138"/>
      <c r="CG93" s="138"/>
      <c r="CH93" s="138"/>
      <c r="CI93" s="138"/>
      <c r="CJ93" s="138"/>
      <c r="CK93" s="138"/>
      <c r="CL93" s="138"/>
      <c r="CM93" s="138"/>
      <c r="CN93" s="138"/>
      <c r="CO93" s="138"/>
      <c r="CP93" s="138"/>
      <c r="CQ93" s="138"/>
      <c r="CR93" s="138"/>
      <c r="CS93" s="138"/>
      <c r="CT93" s="138"/>
      <c r="CU93" s="138"/>
      <c r="CV93" s="138"/>
      <c r="CW93" s="138"/>
      <c r="CX93" s="138"/>
      <c r="CY93" s="138"/>
      <c r="CZ93" s="138"/>
      <c r="DA93" s="138"/>
      <c r="DB93" s="138"/>
      <c r="DC93" s="138"/>
      <c r="DD93" s="138"/>
      <c r="DE93" s="138"/>
      <c r="DF93" s="138"/>
      <c r="DG93" s="138"/>
      <c r="DH93" s="138"/>
      <c r="DI93" s="138"/>
      <c r="DJ93" s="138"/>
      <c r="DK93" s="138"/>
      <c r="DL93" s="138"/>
      <c r="DM93" s="138"/>
      <c r="DN93" s="138"/>
      <c r="DO93" s="138"/>
      <c r="DP93" s="138"/>
      <c r="DQ93" s="138"/>
      <c r="DR93" s="138"/>
      <c r="DS93" s="138"/>
      <c r="DT93" s="138"/>
      <c r="DU93" s="138"/>
      <c r="DV93" s="138"/>
      <c r="DW93" s="138"/>
      <c r="DX93" s="138"/>
      <c r="DY93" s="138"/>
      <c r="DZ93" s="138"/>
      <c r="EA93" s="138"/>
      <c r="EB93" s="138"/>
      <c r="EC93" s="138"/>
      <c r="ED93" s="138"/>
      <c r="EE93" s="138"/>
      <c r="EF93" s="138"/>
      <c r="EG93" s="138"/>
      <c r="EH93" s="138"/>
      <c r="EI93" s="138"/>
      <c r="EJ93" s="138"/>
      <c r="EK93" s="138"/>
      <c r="EL93" s="138"/>
      <c r="EM93" s="138"/>
      <c r="EN93" s="138"/>
      <c r="EO93" s="138"/>
      <c r="EP93" s="138"/>
      <c r="EQ93" s="138"/>
      <c r="ER93" s="138"/>
      <c r="ES93" s="138"/>
      <c r="ET93" s="138"/>
      <c r="EU93" s="138"/>
      <c r="EV93" s="138"/>
      <c r="EW93" s="138"/>
      <c r="EX93" s="138"/>
      <c r="EY93" s="138"/>
      <c r="EZ93" s="138"/>
      <c r="FA93" s="138"/>
      <c r="FB93" s="138"/>
      <c r="FC93" s="138"/>
      <c r="FD93" s="138"/>
      <c r="FE93" s="138"/>
      <c r="FF93" s="138"/>
      <c r="FG93" s="138"/>
      <c r="FH93" s="138"/>
      <c r="FI93" s="138"/>
      <c r="FJ93" s="138"/>
      <c r="FK93" s="138"/>
      <c r="FL93" s="138"/>
      <c r="FM93" s="138"/>
      <c r="FN93" s="138"/>
      <c r="FO93" s="138"/>
      <c r="FP93" s="138"/>
      <c r="FQ93" s="138"/>
      <c r="FR93" s="138"/>
      <c r="FS93" s="138"/>
      <c r="FT93" s="138"/>
      <c r="FU93" s="138"/>
      <c r="FV93" s="138"/>
      <c r="FW93" s="138"/>
      <c r="FX93" s="138"/>
      <c r="FY93" s="138"/>
      <c r="FZ93" s="138"/>
      <c r="GA93" s="138"/>
      <c r="GB93" s="138"/>
      <c r="GC93" s="138"/>
      <c r="GD93" s="138"/>
      <c r="GE93" s="138"/>
      <c r="GF93" s="138"/>
      <c r="GG93" s="138"/>
      <c r="GH93" s="138"/>
    </row>
    <row r="94" spans="1:190" x14ac:dyDescent="0.2">
      <c r="A94" s="130">
        <f t="shared" si="1"/>
        <v>1691</v>
      </c>
      <c r="B94" s="140" t="s">
        <v>2054</v>
      </c>
      <c r="C94" s="146">
        <v>120</v>
      </c>
      <c r="D94" s="147">
        <v>35.200000762939453</v>
      </c>
      <c r="E94" s="148">
        <v>0.52</v>
      </c>
      <c r="F94" s="146">
        <v>108</v>
      </c>
      <c r="G94" s="146">
        <v>12</v>
      </c>
      <c r="H94" s="149" t="s">
        <v>1755</v>
      </c>
      <c r="I94" s="149" t="s">
        <v>1756</v>
      </c>
      <c r="J94" s="147">
        <v>9.6000003814697266</v>
      </c>
      <c r="K94" s="148">
        <v>0.48</v>
      </c>
      <c r="L94" s="146">
        <v>107</v>
      </c>
      <c r="M94" s="146">
        <v>13</v>
      </c>
      <c r="N94" s="149" t="s">
        <v>2055</v>
      </c>
      <c r="O94" s="149" t="s">
        <v>2056</v>
      </c>
      <c r="P94" s="147">
        <v>7.9000000953674316</v>
      </c>
      <c r="Q94" s="148">
        <v>0.53</v>
      </c>
      <c r="R94" s="146">
        <v>99</v>
      </c>
      <c r="S94" s="146">
        <v>21</v>
      </c>
      <c r="T94" s="149" t="s">
        <v>1738</v>
      </c>
      <c r="U94" s="149" t="s">
        <v>1739</v>
      </c>
      <c r="V94" s="147">
        <v>3.7000000476837158</v>
      </c>
      <c r="W94" s="148">
        <v>0.41</v>
      </c>
      <c r="X94" s="146">
        <v>113</v>
      </c>
      <c r="Y94" s="146">
        <v>7</v>
      </c>
      <c r="Z94" s="149" t="s">
        <v>2057</v>
      </c>
      <c r="AA94" s="149" t="s">
        <v>2058</v>
      </c>
      <c r="AB94" s="147">
        <v>14</v>
      </c>
      <c r="AC94" s="148">
        <v>0.59</v>
      </c>
      <c r="AD94" s="146">
        <v>85</v>
      </c>
      <c r="AE94" s="146">
        <v>35</v>
      </c>
      <c r="AF94" s="149" t="s">
        <v>2059</v>
      </c>
      <c r="AG94" s="149" t="s">
        <v>2060</v>
      </c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  <c r="BT94" s="138"/>
      <c r="BU94" s="138"/>
      <c r="BV94" s="138"/>
      <c r="BW94" s="138"/>
      <c r="BX94" s="138"/>
      <c r="BY94" s="138"/>
      <c r="BZ94" s="138"/>
      <c r="CA94" s="138"/>
      <c r="CB94" s="138"/>
      <c r="CC94" s="138"/>
      <c r="CD94" s="138"/>
      <c r="CE94" s="138"/>
      <c r="CF94" s="138"/>
      <c r="CG94" s="138"/>
      <c r="CH94" s="138"/>
      <c r="CI94" s="138"/>
      <c r="CJ94" s="138"/>
      <c r="CK94" s="138"/>
      <c r="CL94" s="138"/>
      <c r="CM94" s="138"/>
      <c r="CN94" s="138"/>
      <c r="CO94" s="138"/>
      <c r="CP94" s="138"/>
      <c r="CQ94" s="138"/>
      <c r="CR94" s="138"/>
      <c r="CS94" s="138"/>
      <c r="CT94" s="138"/>
      <c r="CU94" s="138"/>
      <c r="CV94" s="138"/>
      <c r="CW94" s="138"/>
      <c r="CX94" s="138"/>
      <c r="CY94" s="138"/>
      <c r="CZ94" s="138"/>
      <c r="DA94" s="138"/>
      <c r="DB94" s="138"/>
      <c r="DC94" s="138"/>
      <c r="DD94" s="138"/>
      <c r="DE94" s="138"/>
      <c r="DF94" s="138"/>
      <c r="DG94" s="138"/>
      <c r="DH94" s="138"/>
      <c r="DI94" s="138"/>
      <c r="DJ94" s="138"/>
      <c r="DK94" s="138"/>
      <c r="DL94" s="138"/>
      <c r="DM94" s="138"/>
      <c r="DN94" s="138"/>
      <c r="DO94" s="138"/>
      <c r="DP94" s="138"/>
      <c r="DQ94" s="138"/>
      <c r="DR94" s="138"/>
      <c r="DS94" s="138"/>
      <c r="DT94" s="138"/>
      <c r="DU94" s="138"/>
      <c r="DV94" s="138"/>
      <c r="DW94" s="138"/>
      <c r="DX94" s="138"/>
      <c r="DY94" s="138"/>
      <c r="DZ94" s="138"/>
      <c r="EA94" s="138"/>
      <c r="EB94" s="138"/>
      <c r="EC94" s="138"/>
      <c r="ED94" s="138"/>
      <c r="EE94" s="138"/>
      <c r="EF94" s="138"/>
      <c r="EG94" s="138"/>
      <c r="EH94" s="138"/>
      <c r="EI94" s="138"/>
      <c r="EJ94" s="138"/>
      <c r="EK94" s="138"/>
      <c r="EL94" s="138"/>
      <c r="EM94" s="138"/>
      <c r="EN94" s="138"/>
      <c r="EO94" s="138"/>
      <c r="EP94" s="138"/>
      <c r="EQ94" s="138"/>
      <c r="ER94" s="138"/>
      <c r="ES94" s="138"/>
      <c r="ET94" s="138"/>
      <c r="EU94" s="138"/>
      <c r="EV94" s="138"/>
      <c r="EW94" s="138"/>
      <c r="EX94" s="138"/>
      <c r="EY94" s="138"/>
      <c r="EZ94" s="138"/>
      <c r="FA94" s="138"/>
      <c r="FB94" s="138"/>
      <c r="FC94" s="138"/>
      <c r="FD94" s="138"/>
      <c r="FE94" s="138"/>
      <c r="FF94" s="138"/>
      <c r="FG94" s="138"/>
      <c r="FH94" s="138"/>
      <c r="FI94" s="138"/>
      <c r="FJ94" s="138"/>
      <c r="FK94" s="138"/>
      <c r="FL94" s="138"/>
      <c r="FM94" s="138"/>
      <c r="FN94" s="138"/>
      <c r="FO94" s="138"/>
      <c r="FP94" s="138"/>
      <c r="FQ94" s="138"/>
      <c r="FR94" s="138"/>
      <c r="FS94" s="138"/>
      <c r="FT94" s="138"/>
      <c r="FU94" s="138"/>
      <c r="FV94" s="138"/>
      <c r="FW94" s="138"/>
      <c r="FX94" s="138"/>
      <c r="FY94" s="138"/>
      <c r="FZ94" s="138"/>
      <c r="GA94" s="138"/>
      <c r="GB94" s="138"/>
      <c r="GC94" s="138"/>
      <c r="GD94" s="138"/>
      <c r="GE94" s="138"/>
      <c r="GF94" s="138"/>
      <c r="GG94" s="138"/>
      <c r="GH94" s="138"/>
    </row>
    <row r="95" spans="1:190" x14ac:dyDescent="0.2">
      <c r="A95" s="130">
        <f t="shared" si="1"/>
        <v>1721</v>
      </c>
      <c r="B95" s="150" t="s">
        <v>2061</v>
      </c>
      <c r="C95" s="151">
        <v>125</v>
      </c>
      <c r="D95" s="152">
        <v>32.599998474121094</v>
      </c>
      <c r="E95" s="153">
        <v>0.48</v>
      </c>
      <c r="F95" s="151">
        <v>122</v>
      </c>
      <c r="G95" s="151">
        <v>3</v>
      </c>
      <c r="H95" s="154" t="s">
        <v>2062</v>
      </c>
      <c r="I95" s="154" t="s">
        <v>2063</v>
      </c>
      <c r="J95" s="152">
        <v>8.8999996185302734</v>
      </c>
      <c r="K95" s="153">
        <v>0.45</v>
      </c>
      <c r="L95" s="151">
        <v>119</v>
      </c>
      <c r="M95" s="151">
        <v>6</v>
      </c>
      <c r="N95" s="154" t="s">
        <v>2064</v>
      </c>
      <c r="O95" s="154" t="s">
        <v>2065</v>
      </c>
      <c r="P95" s="152">
        <v>7.6999998092651367</v>
      </c>
      <c r="Q95" s="153">
        <v>0.52</v>
      </c>
      <c r="R95" s="151">
        <v>101</v>
      </c>
      <c r="S95" s="151">
        <v>24</v>
      </c>
      <c r="T95" s="154" t="s">
        <v>2066</v>
      </c>
      <c r="U95" s="154" t="s">
        <v>2067</v>
      </c>
      <c r="V95" s="152">
        <v>3.2000000476837158</v>
      </c>
      <c r="W95" s="153">
        <v>0.35</v>
      </c>
      <c r="X95" s="151">
        <v>125</v>
      </c>
      <c r="Z95" s="154" t="s">
        <v>1545</v>
      </c>
      <c r="AB95" s="152">
        <v>12.699999809265137</v>
      </c>
      <c r="AC95" s="153">
        <v>0.53</v>
      </c>
      <c r="AD95" s="151">
        <v>101</v>
      </c>
      <c r="AE95" s="151">
        <v>24</v>
      </c>
      <c r="AF95" s="154" t="s">
        <v>2066</v>
      </c>
      <c r="AG95" s="154" t="s">
        <v>2067</v>
      </c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  <c r="BT95" s="138"/>
      <c r="BU95" s="138"/>
      <c r="BV95" s="138"/>
      <c r="BW95" s="138"/>
      <c r="BX95" s="138"/>
      <c r="BY95" s="138"/>
      <c r="BZ95" s="138"/>
      <c r="CA95" s="138"/>
      <c r="CB95" s="138"/>
      <c r="CC95" s="138"/>
      <c r="CD95" s="138"/>
      <c r="CE95" s="138"/>
      <c r="CF95" s="138"/>
      <c r="CG95" s="138"/>
      <c r="CH95" s="138"/>
      <c r="CI95" s="138"/>
      <c r="CJ95" s="138"/>
      <c r="CK95" s="138"/>
      <c r="CL95" s="138"/>
      <c r="CM95" s="138"/>
      <c r="CN95" s="138"/>
      <c r="CO95" s="138"/>
      <c r="CP95" s="138"/>
      <c r="CQ95" s="138"/>
      <c r="CR95" s="138"/>
      <c r="CS95" s="138"/>
      <c r="CT95" s="138"/>
      <c r="CU95" s="138"/>
      <c r="CV95" s="138"/>
      <c r="CW95" s="138"/>
      <c r="CX95" s="138"/>
      <c r="CY95" s="138"/>
      <c r="CZ95" s="138"/>
      <c r="DA95" s="138"/>
      <c r="DB95" s="138"/>
      <c r="DC95" s="138"/>
      <c r="DD95" s="138"/>
      <c r="DE95" s="138"/>
      <c r="DF95" s="138"/>
      <c r="DG95" s="138"/>
      <c r="DH95" s="138"/>
      <c r="DI95" s="138"/>
      <c r="DJ95" s="138"/>
      <c r="DK95" s="138"/>
      <c r="DL95" s="138"/>
      <c r="DM95" s="138"/>
      <c r="DN95" s="138"/>
      <c r="DO95" s="138"/>
      <c r="DP95" s="138"/>
      <c r="DQ95" s="138"/>
      <c r="DR95" s="138"/>
      <c r="DS95" s="138"/>
      <c r="DT95" s="138"/>
      <c r="DU95" s="138"/>
      <c r="DV95" s="138"/>
      <c r="DW95" s="138"/>
      <c r="DX95" s="138"/>
      <c r="DY95" s="138"/>
      <c r="DZ95" s="138"/>
      <c r="EA95" s="138"/>
      <c r="EB95" s="138"/>
      <c r="EC95" s="138"/>
      <c r="ED95" s="138"/>
      <c r="EE95" s="138"/>
      <c r="EF95" s="138"/>
      <c r="EG95" s="138"/>
      <c r="EH95" s="138"/>
      <c r="EI95" s="138"/>
      <c r="EJ95" s="138"/>
      <c r="EK95" s="138"/>
      <c r="EL95" s="138"/>
      <c r="EM95" s="138"/>
      <c r="EN95" s="138"/>
      <c r="EO95" s="138"/>
      <c r="EP95" s="138"/>
      <c r="EQ95" s="138"/>
      <c r="ER95" s="138"/>
      <c r="ES95" s="138"/>
      <c r="ET95" s="138"/>
      <c r="EU95" s="138"/>
      <c r="EV95" s="138"/>
      <c r="EW95" s="138"/>
      <c r="EX95" s="138"/>
      <c r="EY95" s="138"/>
      <c r="EZ95" s="138"/>
      <c r="FA95" s="138"/>
      <c r="FB95" s="138"/>
      <c r="FC95" s="138"/>
      <c r="FD95" s="138"/>
      <c r="FE95" s="138"/>
      <c r="FF95" s="138"/>
      <c r="FG95" s="138"/>
      <c r="FH95" s="138"/>
      <c r="FI95" s="138"/>
      <c r="FJ95" s="138"/>
      <c r="FK95" s="138"/>
      <c r="FL95" s="138"/>
      <c r="FM95" s="138"/>
      <c r="FN95" s="138"/>
      <c r="FO95" s="138"/>
      <c r="FP95" s="138"/>
      <c r="FQ95" s="138"/>
      <c r="FR95" s="138"/>
      <c r="FS95" s="138"/>
      <c r="FT95" s="138"/>
      <c r="FU95" s="138"/>
      <c r="FV95" s="138"/>
      <c r="FW95" s="138"/>
      <c r="FX95" s="138"/>
      <c r="FY95" s="138"/>
      <c r="FZ95" s="138"/>
      <c r="GA95" s="138"/>
      <c r="GB95" s="138"/>
      <c r="GC95" s="138"/>
      <c r="GD95" s="138"/>
      <c r="GE95" s="138"/>
      <c r="GF95" s="138"/>
      <c r="GG95" s="138"/>
      <c r="GH95" s="138"/>
    </row>
    <row r="96" spans="1:190" x14ac:dyDescent="0.2">
      <c r="A96" s="130">
        <f t="shared" si="1"/>
        <v>1761</v>
      </c>
      <c r="B96" s="140" t="s">
        <v>2068</v>
      </c>
      <c r="C96" s="146">
        <v>90</v>
      </c>
      <c r="D96" s="147">
        <v>34.200000762939453</v>
      </c>
      <c r="E96" s="148">
        <v>0.5</v>
      </c>
      <c r="F96" s="146">
        <v>82</v>
      </c>
      <c r="G96" s="146">
        <v>8</v>
      </c>
      <c r="H96" s="149" t="s">
        <v>2069</v>
      </c>
      <c r="I96" s="149" t="s">
        <v>2070</v>
      </c>
      <c r="J96" s="147">
        <v>9.3000001907348633</v>
      </c>
      <c r="K96" s="148">
        <v>0.47</v>
      </c>
      <c r="L96" s="146">
        <v>83</v>
      </c>
      <c r="M96" s="146">
        <v>7</v>
      </c>
      <c r="N96" s="149" t="s">
        <v>2071</v>
      </c>
      <c r="O96" s="149" t="s">
        <v>2072</v>
      </c>
      <c r="P96" s="147">
        <v>7.5999999046325684</v>
      </c>
      <c r="Q96" s="148">
        <v>0.51</v>
      </c>
      <c r="R96" s="146">
        <v>73</v>
      </c>
      <c r="S96" s="146">
        <v>17</v>
      </c>
      <c r="T96" s="149" t="s">
        <v>2073</v>
      </c>
      <c r="U96" s="149" t="s">
        <v>2074</v>
      </c>
      <c r="V96" s="147">
        <v>3.4000000953674316</v>
      </c>
      <c r="W96" s="148">
        <v>0.38</v>
      </c>
      <c r="X96" s="146">
        <v>84</v>
      </c>
      <c r="Y96" s="146">
        <v>6</v>
      </c>
      <c r="Z96" s="149" t="s">
        <v>1950</v>
      </c>
      <c r="AA96" s="149" t="s">
        <v>1951</v>
      </c>
      <c r="AB96" s="147">
        <v>13.800000190734863</v>
      </c>
      <c r="AC96" s="148">
        <v>0.56999999999999995</v>
      </c>
      <c r="AD96" s="146">
        <v>64</v>
      </c>
      <c r="AE96" s="146">
        <v>26</v>
      </c>
      <c r="AF96" s="149" t="s">
        <v>2075</v>
      </c>
      <c r="AG96" s="149" t="s">
        <v>2076</v>
      </c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  <c r="BT96" s="138"/>
      <c r="BU96" s="138"/>
      <c r="BV96" s="138"/>
      <c r="BW96" s="138"/>
      <c r="BX96" s="138"/>
      <c r="BY96" s="138"/>
      <c r="BZ96" s="138"/>
      <c r="CA96" s="138"/>
      <c r="CB96" s="138"/>
      <c r="CC96" s="138"/>
      <c r="CD96" s="138"/>
      <c r="CE96" s="138"/>
      <c r="CF96" s="138"/>
      <c r="CG96" s="138"/>
      <c r="CH96" s="138"/>
      <c r="CI96" s="138"/>
      <c r="CJ96" s="138"/>
      <c r="CK96" s="138"/>
      <c r="CL96" s="138"/>
      <c r="CM96" s="138"/>
      <c r="CN96" s="138"/>
      <c r="CO96" s="138"/>
      <c r="CP96" s="138"/>
      <c r="CQ96" s="138"/>
      <c r="CR96" s="138"/>
      <c r="CS96" s="138"/>
      <c r="CT96" s="138"/>
      <c r="CU96" s="138"/>
      <c r="CV96" s="138"/>
      <c r="CW96" s="138"/>
      <c r="CX96" s="138"/>
      <c r="CY96" s="138"/>
      <c r="CZ96" s="138"/>
      <c r="DA96" s="138"/>
      <c r="DB96" s="138"/>
      <c r="DC96" s="138"/>
      <c r="DD96" s="138"/>
      <c r="DE96" s="138"/>
      <c r="DF96" s="138"/>
      <c r="DG96" s="138"/>
      <c r="DH96" s="138"/>
      <c r="DI96" s="138"/>
      <c r="DJ96" s="138"/>
      <c r="DK96" s="138"/>
      <c r="DL96" s="138"/>
      <c r="DM96" s="138"/>
      <c r="DN96" s="138"/>
      <c r="DO96" s="138"/>
      <c r="DP96" s="138"/>
      <c r="DQ96" s="138"/>
      <c r="DR96" s="138"/>
      <c r="DS96" s="138"/>
      <c r="DT96" s="138"/>
      <c r="DU96" s="138"/>
      <c r="DV96" s="138"/>
      <c r="DW96" s="138"/>
      <c r="DX96" s="138"/>
      <c r="DY96" s="138"/>
      <c r="DZ96" s="138"/>
      <c r="EA96" s="138"/>
      <c r="EB96" s="138"/>
      <c r="EC96" s="138"/>
      <c r="ED96" s="138"/>
      <c r="EE96" s="138"/>
      <c r="EF96" s="138"/>
      <c r="EG96" s="138"/>
      <c r="EH96" s="138"/>
      <c r="EI96" s="138"/>
      <c r="EJ96" s="138"/>
      <c r="EK96" s="138"/>
      <c r="EL96" s="138"/>
      <c r="EM96" s="138"/>
      <c r="EN96" s="138"/>
      <c r="EO96" s="138"/>
      <c r="EP96" s="138"/>
      <c r="EQ96" s="138"/>
      <c r="ER96" s="138"/>
      <c r="ES96" s="138"/>
      <c r="ET96" s="138"/>
      <c r="EU96" s="138"/>
      <c r="EV96" s="138"/>
      <c r="EW96" s="138"/>
      <c r="EX96" s="138"/>
      <c r="EY96" s="138"/>
      <c r="EZ96" s="138"/>
      <c r="FA96" s="138"/>
      <c r="FB96" s="138"/>
      <c r="FC96" s="138"/>
      <c r="FD96" s="138"/>
      <c r="FE96" s="138"/>
      <c r="FF96" s="138"/>
      <c r="FG96" s="138"/>
      <c r="FH96" s="138"/>
      <c r="FI96" s="138"/>
      <c r="FJ96" s="138"/>
      <c r="FK96" s="138"/>
      <c r="FL96" s="138"/>
      <c r="FM96" s="138"/>
      <c r="FN96" s="138"/>
      <c r="FO96" s="138"/>
      <c r="FP96" s="138"/>
      <c r="FQ96" s="138"/>
      <c r="FR96" s="138"/>
      <c r="FS96" s="138"/>
      <c r="FT96" s="138"/>
      <c r="FU96" s="138"/>
      <c r="FV96" s="138"/>
      <c r="FW96" s="138"/>
      <c r="FX96" s="138"/>
      <c r="FY96" s="138"/>
      <c r="FZ96" s="138"/>
      <c r="GA96" s="138"/>
      <c r="GB96" s="138"/>
      <c r="GC96" s="138"/>
      <c r="GD96" s="138"/>
      <c r="GE96" s="138"/>
      <c r="GF96" s="138"/>
      <c r="GG96" s="138"/>
      <c r="GH96" s="138"/>
    </row>
    <row r="97" spans="1:190" x14ac:dyDescent="0.2">
      <c r="A97" s="130">
        <f t="shared" si="1"/>
        <v>1801</v>
      </c>
      <c r="B97" s="150" t="s">
        <v>2077</v>
      </c>
      <c r="C97" s="151">
        <v>128</v>
      </c>
      <c r="D97" s="152">
        <v>31.5</v>
      </c>
      <c r="E97" s="153">
        <v>0.46</v>
      </c>
      <c r="F97" s="151">
        <v>127</v>
      </c>
      <c r="G97" s="151">
        <v>1</v>
      </c>
      <c r="H97" s="154" t="s">
        <v>1886</v>
      </c>
      <c r="I97" s="154" t="s">
        <v>1887</v>
      </c>
      <c r="J97" s="152">
        <v>8.8000001907348633</v>
      </c>
      <c r="K97" s="153">
        <v>0.44</v>
      </c>
      <c r="L97" s="151">
        <v>124</v>
      </c>
      <c r="M97" s="151">
        <v>4</v>
      </c>
      <c r="N97" s="154" t="s">
        <v>2078</v>
      </c>
      <c r="O97" s="154" t="s">
        <v>2079</v>
      </c>
      <c r="P97" s="152">
        <v>7.0999999046325684</v>
      </c>
      <c r="Q97" s="153">
        <v>0.47</v>
      </c>
      <c r="R97" s="151">
        <v>117</v>
      </c>
      <c r="S97" s="151">
        <v>11</v>
      </c>
      <c r="T97" s="154" t="s">
        <v>2080</v>
      </c>
      <c r="U97" s="154" t="s">
        <v>2081</v>
      </c>
      <c r="V97" s="152">
        <v>3.2999999523162842</v>
      </c>
      <c r="W97" s="153">
        <v>0.36</v>
      </c>
      <c r="X97" s="151">
        <v>125</v>
      </c>
      <c r="Y97" s="151">
        <v>3</v>
      </c>
      <c r="Z97" s="154" t="s">
        <v>2082</v>
      </c>
      <c r="AA97" s="154" t="s">
        <v>2083</v>
      </c>
      <c r="AB97" s="152">
        <v>12.399999618530273</v>
      </c>
      <c r="AC97" s="153">
        <v>0.52</v>
      </c>
      <c r="AD97" s="151">
        <v>111</v>
      </c>
      <c r="AE97" s="151">
        <v>17</v>
      </c>
      <c r="AF97" s="154" t="s">
        <v>2084</v>
      </c>
      <c r="AG97" s="154" t="s">
        <v>2085</v>
      </c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/>
      <c r="BQ97" s="138"/>
      <c r="BR97" s="138"/>
      <c r="BS97" s="138"/>
      <c r="BT97" s="138"/>
      <c r="BU97" s="138"/>
      <c r="BV97" s="138"/>
      <c r="BW97" s="138"/>
      <c r="BX97" s="138"/>
      <c r="BY97" s="138"/>
      <c r="BZ97" s="138"/>
      <c r="CA97" s="138"/>
      <c r="CB97" s="138"/>
      <c r="CC97" s="138"/>
      <c r="CD97" s="138"/>
      <c r="CE97" s="138"/>
      <c r="CF97" s="138"/>
      <c r="CG97" s="138"/>
      <c r="CH97" s="138"/>
      <c r="CI97" s="138"/>
      <c r="CJ97" s="138"/>
      <c r="CK97" s="138"/>
      <c r="CL97" s="138"/>
      <c r="CM97" s="138"/>
      <c r="CN97" s="138"/>
      <c r="CO97" s="138"/>
      <c r="CP97" s="138"/>
      <c r="CQ97" s="138"/>
      <c r="CR97" s="138"/>
      <c r="CS97" s="138"/>
      <c r="CT97" s="138"/>
      <c r="CU97" s="138"/>
      <c r="CV97" s="138"/>
      <c r="CW97" s="138"/>
      <c r="CX97" s="138"/>
      <c r="CY97" s="138"/>
      <c r="CZ97" s="138"/>
      <c r="DA97" s="138"/>
      <c r="DB97" s="138"/>
      <c r="DC97" s="138"/>
      <c r="DD97" s="138"/>
      <c r="DE97" s="138"/>
      <c r="DF97" s="138"/>
      <c r="DG97" s="138"/>
      <c r="DH97" s="138"/>
      <c r="DI97" s="138"/>
      <c r="DJ97" s="138"/>
      <c r="DK97" s="138"/>
      <c r="DL97" s="138"/>
      <c r="DM97" s="138"/>
      <c r="DN97" s="138"/>
      <c r="DO97" s="138"/>
      <c r="DP97" s="138"/>
      <c r="DQ97" s="138"/>
      <c r="DR97" s="138"/>
      <c r="DS97" s="138"/>
      <c r="DT97" s="138"/>
      <c r="DU97" s="138"/>
      <c r="DV97" s="138"/>
      <c r="DW97" s="138"/>
      <c r="DX97" s="138"/>
      <c r="DY97" s="138"/>
      <c r="DZ97" s="138"/>
      <c r="EA97" s="138"/>
      <c r="EB97" s="138"/>
      <c r="EC97" s="138"/>
      <c r="ED97" s="138"/>
      <c r="EE97" s="138"/>
      <c r="EF97" s="138"/>
      <c r="EG97" s="138"/>
      <c r="EH97" s="138"/>
      <c r="EI97" s="138"/>
      <c r="EJ97" s="138"/>
      <c r="EK97" s="138"/>
      <c r="EL97" s="138"/>
      <c r="EM97" s="138"/>
      <c r="EN97" s="138"/>
      <c r="EO97" s="138"/>
      <c r="EP97" s="138"/>
      <c r="EQ97" s="138"/>
      <c r="ER97" s="138"/>
      <c r="ES97" s="138"/>
      <c r="ET97" s="138"/>
      <c r="EU97" s="138"/>
      <c r="EV97" s="138"/>
      <c r="EW97" s="138"/>
      <c r="EX97" s="138"/>
      <c r="EY97" s="138"/>
      <c r="EZ97" s="138"/>
      <c r="FA97" s="138"/>
      <c r="FB97" s="138"/>
      <c r="FC97" s="138"/>
      <c r="FD97" s="138"/>
      <c r="FE97" s="138"/>
      <c r="FF97" s="138"/>
      <c r="FG97" s="138"/>
      <c r="FH97" s="138"/>
      <c r="FI97" s="138"/>
      <c r="FJ97" s="138"/>
      <c r="FK97" s="138"/>
      <c r="FL97" s="138"/>
      <c r="FM97" s="138"/>
      <c r="FN97" s="138"/>
      <c r="FO97" s="138"/>
      <c r="FP97" s="138"/>
      <c r="FQ97" s="138"/>
      <c r="FR97" s="138"/>
      <c r="FS97" s="138"/>
      <c r="FT97" s="138"/>
      <c r="FU97" s="138"/>
      <c r="FV97" s="138"/>
      <c r="FW97" s="138"/>
      <c r="FX97" s="138"/>
      <c r="FY97" s="138"/>
      <c r="FZ97" s="138"/>
      <c r="GA97" s="138"/>
      <c r="GB97" s="138"/>
      <c r="GC97" s="138"/>
      <c r="GD97" s="138"/>
      <c r="GE97" s="138"/>
      <c r="GF97" s="138"/>
      <c r="GG97" s="138"/>
      <c r="GH97" s="138"/>
    </row>
    <row r="98" spans="1:190" x14ac:dyDescent="0.2">
      <c r="A98" s="130">
        <f t="shared" si="1"/>
        <v>1811</v>
      </c>
      <c r="B98" s="140" t="s">
        <v>2086</v>
      </c>
      <c r="C98" s="146">
        <v>84</v>
      </c>
      <c r="D98" s="147">
        <v>31.100000381469727</v>
      </c>
      <c r="E98" s="148">
        <v>0.46</v>
      </c>
      <c r="F98" s="146">
        <v>80</v>
      </c>
      <c r="G98" s="146">
        <v>4</v>
      </c>
      <c r="H98" s="149" t="s">
        <v>1548</v>
      </c>
      <c r="I98" s="149" t="s">
        <v>1549</v>
      </c>
      <c r="J98" s="147">
        <v>8.3000001907348633</v>
      </c>
      <c r="K98" s="148">
        <v>0.42</v>
      </c>
      <c r="L98" s="146">
        <v>82</v>
      </c>
      <c r="M98" s="146">
        <v>2</v>
      </c>
      <c r="N98" s="149" t="s">
        <v>1744</v>
      </c>
      <c r="O98" s="149" t="s">
        <v>1745</v>
      </c>
      <c r="P98" s="147">
        <v>7.0999999046325684</v>
      </c>
      <c r="Q98" s="148">
        <v>0.47</v>
      </c>
      <c r="R98" s="146">
        <v>73</v>
      </c>
      <c r="S98" s="146">
        <v>11</v>
      </c>
      <c r="T98" s="149" t="s">
        <v>2087</v>
      </c>
      <c r="U98" s="149" t="s">
        <v>2088</v>
      </c>
      <c r="V98" s="147">
        <v>3.2000000476837158</v>
      </c>
      <c r="W98" s="148">
        <v>0.35</v>
      </c>
      <c r="X98" s="146">
        <v>83</v>
      </c>
      <c r="Y98" s="146">
        <v>1</v>
      </c>
      <c r="Z98" s="149" t="s">
        <v>1746</v>
      </c>
      <c r="AA98" s="149" t="s">
        <v>1747</v>
      </c>
      <c r="AB98" s="147">
        <v>12.5</v>
      </c>
      <c r="AC98" s="148">
        <v>0.52</v>
      </c>
      <c r="AD98" s="146">
        <v>65</v>
      </c>
      <c r="AE98" s="146">
        <v>19</v>
      </c>
      <c r="AF98" s="149" t="s">
        <v>2089</v>
      </c>
      <c r="AG98" s="149" t="s">
        <v>2090</v>
      </c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  <c r="BT98" s="138"/>
      <c r="BU98" s="138"/>
      <c r="BV98" s="138"/>
      <c r="BW98" s="138"/>
      <c r="BX98" s="138"/>
      <c r="BY98" s="138"/>
      <c r="BZ98" s="138"/>
      <c r="CA98" s="138"/>
      <c r="CB98" s="138"/>
      <c r="CC98" s="138"/>
      <c r="CD98" s="138"/>
      <c r="CE98" s="138"/>
      <c r="CF98" s="138"/>
      <c r="CG98" s="138"/>
      <c r="CH98" s="138"/>
      <c r="CI98" s="138"/>
      <c r="CJ98" s="138"/>
      <c r="CK98" s="138"/>
      <c r="CL98" s="138"/>
      <c r="CM98" s="138"/>
      <c r="CN98" s="138"/>
      <c r="CO98" s="138"/>
      <c r="CP98" s="138"/>
      <c r="CQ98" s="138"/>
      <c r="CR98" s="138"/>
      <c r="CS98" s="138"/>
      <c r="CT98" s="138"/>
      <c r="CU98" s="138"/>
      <c r="CV98" s="138"/>
      <c r="CW98" s="138"/>
      <c r="CX98" s="138"/>
      <c r="CY98" s="138"/>
      <c r="CZ98" s="138"/>
      <c r="DA98" s="138"/>
      <c r="DB98" s="138"/>
      <c r="DC98" s="138"/>
      <c r="DD98" s="138"/>
      <c r="DE98" s="138"/>
      <c r="DF98" s="138"/>
      <c r="DG98" s="138"/>
      <c r="DH98" s="138"/>
      <c r="DI98" s="138"/>
      <c r="DJ98" s="138"/>
      <c r="DK98" s="138"/>
      <c r="DL98" s="138"/>
      <c r="DM98" s="138"/>
      <c r="DN98" s="138"/>
      <c r="DO98" s="138"/>
      <c r="DP98" s="138"/>
      <c r="DQ98" s="138"/>
      <c r="DR98" s="138"/>
      <c r="DS98" s="138"/>
      <c r="DT98" s="138"/>
      <c r="DU98" s="138"/>
      <c r="DV98" s="138"/>
      <c r="DW98" s="138"/>
      <c r="DX98" s="138"/>
      <c r="DY98" s="138"/>
      <c r="DZ98" s="138"/>
      <c r="EA98" s="138"/>
      <c r="EB98" s="138"/>
      <c r="EC98" s="138"/>
      <c r="ED98" s="138"/>
      <c r="EE98" s="138"/>
      <c r="EF98" s="138"/>
      <c r="EG98" s="138"/>
      <c r="EH98" s="138"/>
      <c r="EI98" s="138"/>
      <c r="EJ98" s="138"/>
      <c r="EK98" s="138"/>
      <c r="EL98" s="138"/>
      <c r="EM98" s="138"/>
      <c r="EN98" s="138"/>
      <c r="EO98" s="138"/>
      <c r="EP98" s="138"/>
      <c r="EQ98" s="138"/>
      <c r="ER98" s="138"/>
      <c r="ES98" s="138"/>
      <c r="ET98" s="138"/>
      <c r="EU98" s="138"/>
      <c r="EV98" s="138"/>
      <c r="EW98" s="138"/>
      <c r="EX98" s="138"/>
      <c r="EY98" s="138"/>
      <c r="EZ98" s="138"/>
      <c r="FA98" s="138"/>
      <c r="FB98" s="138"/>
      <c r="FC98" s="138"/>
      <c r="FD98" s="138"/>
      <c r="FE98" s="138"/>
      <c r="FF98" s="138"/>
      <c r="FG98" s="138"/>
      <c r="FH98" s="138"/>
      <c r="FI98" s="138"/>
      <c r="FJ98" s="138"/>
      <c r="FK98" s="138"/>
      <c r="FL98" s="138"/>
      <c r="FM98" s="138"/>
      <c r="FN98" s="138"/>
      <c r="FO98" s="138"/>
      <c r="FP98" s="138"/>
      <c r="FQ98" s="138"/>
      <c r="FR98" s="138"/>
      <c r="FS98" s="138"/>
      <c r="FT98" s="138"/>
      <c r="FU98" s="138"/>
      <c r="FV98" s="138"/>
      <c r="FW98" s="138"/>
      <c r="FX98" s="138"/>
      <c r="FY98" s="138"/>
      <c r="FZ98" s="138"/>
      <c r="GA98" s="138"/>
      <c r="GB98" s="138"/>
      <c r="GC98" s="138"/>
      <c r="GD98" s="138"/>
      <c r="GE98" s="138"/>
      <c r="GF98" s="138"/>
      <c r="GG98" s="138"/>
      <c r="GH98" s="138"/>
    </row>
    <row r="99" spans="1:190" x14ac:dyDescent="0.2">
      <c r="A99" s="130">
        <f t="shared" si="1"/>
        <v>1841</v>
      </c>
      <c r="B99" s="150" t="s">
        <v>2091</v>
      </c>
      <c r="C99" s="151">
        <v>68</v>
      </c>
      <c r="D99" s="152">
        <v>31.299999237060547</v>
      </c>
      <c r="E99" s="153">
        <v>0.46</v>
      </c>
      <c r="F99" s="151">
        <v>67</v>
      </c>
      <c r="G99" s="151">
        <v>1</v>
      </c>
      <c r="H99" s="154" t="s">
        <v>2092</v>
      </c>
      <c r="I99" s="154" t="s">
        <v>2093</v>
      </c>
      <c r="J99" s="152">
        <v>9.1000003814697266</v>
      </c>
      <c r="K99" s="153">
        <v>0.45</v>
      </c>
      <c r="L99" s="151">
        <v>63</v>
      </c>
      <c r="M99" s="151">
        <v>5</v>
      </c>
      <c r="N99" s="154" t="s">
        <v>2094</v>
      </c>
      <c r="O99" s="154" t="s">
        <v>2095</v>
      </c>
      <c r="P99" s="152">
        <v>6.6999998092651367</v>
      </c>
      <c r="Q99" s="153">
        <v>0.45</v>
      </c>
      <c r="R99" s="151">
        <v>63</v>
      </c>
      <c r="S99" s="151">
        <v>5</v>
      </c>
      <c r="T99" s="154" t="s">
        <v>2094</v>
      </c>
      <c r="U99" s="154" t="s">
        <v>2095</v>
      </c>
      <c r="V99" s="152">
        <v>3</v>
      </c>
      <c r="W99" s="153">
        <v>0.33</v>
      </c>
      <c r="X99" s="151">
        <v>68</v>
      </c>
      <c r="Z99" s="154" t="s">
        <v>1545</v>
      </c>
      <c r="AB99" s="152">
        <v>12.5</v>
      </c>
      <c r="AC99" s="153">
        <v>0.52</v>
      </c>
      <c r="AD99" s="151">
        <v>60</v>
      </c>
      <c r="AE99" s="151">
        <v>8</v>
      </c>
      <c r="AF99" s="154" t="s">
        <v>1925</v>
      </c>
      <c r="AG99" s="154" t="s">
        <v>1926</v>
      </c>
      <c r="BB99" s="138"/>
      <c r="BC99" s="138"/>
      <c r="BD99" s="138"/>
      <c r="BE99" s="138"/>
      <c r="BF99" s="138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138"/>
      <c r="BT99" s="138"/>
      <c r="BU99" s="138"/>
      <c r="BV99" s="138"/>
      <c r="BW99" s="138"/>
      <c r="BX99" s="138"/>
      <c r="BY99" s="138"/>
      <c r="BZ99" s="138"/>
      <c r="CA99" s="138"/>
      <c r="CB99" s="138"/>
      <c r="CC99" s="138"/>
      <c r="CD99" s="138"/>
      <c r="CE99" s="138"/>
      <c r="CF99" s="138"/>
      <c r="CG99" s="138"/>
      <c r="CH99" s="138"/>
      <c r="CI99" s="138"/>
      <c r="CJ99" s="138"/>
      <c r="CK99" s="138"/>
      <c r="CL99" s="138"/>
      <c r="CM99" s="138"/>
      <c r="CN99" s="138"/>
      <c r="CO99" s="138"/>
      <c r="CP99" s="138"/>
      <c r="CQ99" s="138"/>
      <c r="CR99" s="138"/>
      <c r="CS99" s="138"/>
      <c r="CT99" s="138"/>
      <c r="CU99" s="138"/>
      <c r="CV99" s="138"/>
      <c r="CW99" s="138"/>
      <c r="CX99" s="138"/>
      <c r="CY99" s="138"/>
      <c r="CZ99" s="138"/>
      <c r="DA99" s="138"/>
      <c r="DB99" s="138"/>
      <c r="DC99" s="138"/>
      <c r="DD99" s="138"/>
      <c r="DE99" s="138"/>
      <c r="DF99" s="138"/>
      <c r="DG99" s="138"/>
      <c r="DH99" s="138"/>
      <c r="DI99" s="138"/>
      <c r="DJ99" s="138"/>
      <c r="DK99" s="138"/>
      <c r="DL99" s="138"/>
      <c r="DM99" s="138"/>
      <c r="DN99" s="138"/>
      <c r="DO99" s="138"/>
      <c r="DP99" s="138"/>
      <c r="DQ99" s="138"/>
      <c r="DR99" s="138"/>
      <c r="DS99" s="138"/>
      <c r="DT99" s="138"/>
      <c r="DU99" s="138"/>
      <c r="DV99" s="138"/>
      <c r="DW99" s="138"/>
      <c r="DX99" s="138"/>
      <c r="DY99" s="138"/>
      <c r="DZ99" s="138"/>
      <c r="EA99" s="138"/>
      <c r="EB99" s="138"/>
      <c r="EC99" s="138"/>
      <c r="ED99" s="138"/>
      <c r="EE99" s="138"/>
      <c r="EF99" s="138"/>
      <c r="EG99" s="138"/>
      <c r="EH99" s="138"/>
      <c r="EI99" s="138"/>
      <c r="EJ99" s="138"/>
      <c r="EK99" s="138"/>
      <c r="EL99" s="138"/>
      <c r="EM99" s="138"/>
      <c r="EN99" s="138"/>
      <c r="EO99" s="138"/>
      <c r="EP99" s="138"/>
      <c r="EQ99" s="138"/>
      <c r="ER99" s="138"/>
      <c r="ES99" s="138"/>
      <c r="ET99" s="138"/>
      <c r="EU99" s="138"/>
      <c r="EV99" s="138"/>
      <c r="EW99" s="138"/>
      <c r="EX99" s="138"/>
      <c r="EY99" s="138"/>
      <c r="EZ99" s="138"/>
      <c r="FA99" s="138"/>
      <c r="FB99" s="138"/>
      <c r="FC99" s="138"/>
      <c r="FD99" s="138"/>
      <c r="FE99" s="138"/>
      <c r="FF99" s="138"/>
      <c r="FG99" s="138"/>
      <c r="FH99" s="138"/>
      <c r="FI99" s="138"/>
      <c r="FJ99" s="138"/>
      <c r="FK99" s="138"/>
      <c r="FL99" s="138"/>
      <c r="FM99" s="138"/>
      <c r="FN99" s="138"/>
      <c r="FO99" s="138"/>
      <c r="FP99" s="138"/>
      <c r="FQ99" s="138"/>
      <c r="FR99" s="138"/>
      <c r="FS99" s="138"/>
      <c r="FT99" s="138"/>
      <c r="FU99" s="138"/>
      <c r="FV99" s="138"/>
      <c r="FW99" s="138"/>
      <c r="FX99" s="138"/>
      <c r="FY99" s="138"/>
      <c r="FZ99" s="138"/>
      <c r="GA99" s="138"/>
      <c r="GB99" s="138"/>
      <c r="GC99" s="138"/>
      <c r="GD99" s="138"/>
      <c r="GE99" s="138"/>
      <c r="GF99" s="138"/>
      <c r="GG99" s="138"/>
      <c r="GH99" s="138"/>
    </row>
    <row r="100" spans="1:190" x14ac:dyDescent="0.2">
      <c r="A100" s="130">
        <f t="shared" si="1"/>
        <v>1881</v>
      </c>
      <c r="B100" s="140" t="s">
        <v>2096</v>
      </c>
      <c r="C100" s="146">
        <v>126</v>
      </c>
      <c r="D100" s="147">
        <v>27.799999237060547</v>
      </c>
      <c r="E100" s="148">
        <v>0.41</v>
      </c>
      <c r="F100" s="146">
        <v>124</v>
      </c>
      <c r="G100" s="146">
        <v>2</v>
      </c>
      <c r="H100" s="149" t="s">
        <v>1701</v>
      </c>
      <c r="I100" s="149" t="s">
        <v>1702</v>
      </c>
      <c r="J100" s="147">
        <v>7.9000000953674316</v>
      </c>
      <c r="K100" s="148">
        <v>0.4</v>
      </c>
      <c r="L100" s="146">
        <v>122</v>
      </c>
      <c r="M100" s="146">
        <v>4</v>
      </c>
      <c r="N100" s="149" t="s">
        <v>2097</v>
      </c>
      <c r="O100" s="149" t="s">
        <v>2098</v>
      </c>
      <c r="P100" s="147">
        <v>6.1999998092651367</v>
      </c>
      <c r="Q100" s="148">
        <v>0.41</v>
      </c>
      <c r="R100" s="146">
        <v>117</v>
      </c>
      <c r="S100" s="146">
        <v>9</v>
      </c>
      <c r="T100" s="149" t="s">
        <v>2099</v>
      </c>
      <c r="U100" s="149" t="s">
        <v>2100</v>
      </c>
      <c r="V100" s="147">
        <v>2.7999999523162842</v>
      </c>
      <c r="W100" s="148">
        <v>0.31</v>
      </c>
      <c r="X100" s="146">
        <v>122</v>
      </c>
      <c r="Y100" s="146">
        <v>4</v>
      </c>
      <c r="Z100" s="149" t="s">
        <v>2097</v>
      </c>
      <c r="AA100" s="149" t="s">
        <v>2098</v>
      </c>
      <c r="AB100" s="147">
        <v>10.899999618530273</v>
      </c>
      <c r="AC100" s="148">
        <v>0.46</v>
      </c>
      <c r="AD100" s="146">
        <v>113</v>
      </c>
      <c r="AE100" s="146">
        <v>13</v>
      </c>
      <c r="AF100" s="149" t="s">
        <v>2101</v>
      </c>
      <c r="AG100" s="149" t="s">
        <v>2102</v>
      </c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/>
      <c r="BP100" s="138"/>
      <c r="BQ100" s="138"/>
      <c r="BR100" s="138"/>
      <c r="BS100" s="138"/>
      <c r="BT100" s="138"/>
      <c r="BU100" s="138"/>
      <c r="BV100" s="138"/>
      <c r="BW100" s="138"/>
      <c r="BX100" s="138"/>
      <c r="BY100" s="138"/>
      <c r="BZ100" s="138"/>
      <c r="CA100" s="138"/>
      <c r="CB100" s="138"/>
      <c r="CC100" s="138"/>
      <c r="CD100" s="138"/>
      <c r="CE100" s="138"/>
      <c r="CF100" s="138"/>
      <c r="CG100" s="138"/>
      <c r="CH100" s="138"/>
      <c r="CI100" s="138"/>
      <c r="CJ100" s="138"/>
      <c r="CK100" s="138"/>
      <c r="CL100" s="138"/>
      <c r="CM100" s="138"/>
      <c r="CN100" s="138"/>
      <c r="CO100" s="138"/>
      <c r="CP100" s="138"/>
      <c r="CQ100" s="138"/>
      <c r="CR100" s="138"/>
      <c r="CS100" s="138"/>
      <c r="CT100" s="138"/>
      <c r="CU100" s="138"/>
      <c r="CV100" s="138"/>
      <c r="CW100" s="138"/>
      <c r="CX100" s="138"/>
      <c r="CY100" s="138"/>
      <c r="CZ100" s="138"/>
      <c r="DA100" s="138"/>
      <c r="DB100" s="138"/>
      <c r="DC100" s="138"/>
      <c r="DD100" s="138"/>
      <c r="DE100" s="138"/>
      <c r="DF100" s="138"/>
      <c r="DG100" s="138"/>
      <c r="DH100" s="138"/>
      <c r="DI100" s="138"/>
      <c r="DJ100" s="138"/>
      <c r="DK100" s="138"/>
      <c r="DL100" s="138"/>
      <c r="DM100" s="138"/>
      <c r="DN100" s="138"/>
      <c r="DO100" s="138"/>
      <c r="DP100" s="138"/>
      <c r="DQ100" s="138"/>
      <c r="DR100" s="138"/>
      <c r="DS100" s="138"/>
      <c r="DT100" s="138"/>
      <c r="DU100" s="138"/>
      <c r="DV100" s="138"/>
      <c r="DW100" s="138"/>
      <c r="DX100" s="138"/>
      <c r="DY100" s="138"/>
      <c r="DZ100" s="138"/>
      <c r="EA100" s="138"/>
      <c r="EB100" s="138"/>
      <c r="EC100" s="138"/>
      <c r="ED100" s="138"/>
      <c r="EE100" s="138"/>
      <c r="EF100" s="138"/>
      <c r="EG100" s="138"/>
      <c r="EH100" s="138"/>
      <c r="EI100" s="138"/>
      <c r="EJ100" s="138"/>
      <c r="EK100" s="138"/>
      <c r="EL100" s="138"/>
      <c r="EM100" s="138"/>
      <c r="EN100" s="138"/>
      <c r="EO100" s="138"/>
      <c r="EP100" s="138"/>
      <c r="EQ100" s="138"/>
      <c r="ER100" s="138"/>
      <c r="ES100" s="138"/>
      <c r="ET100" s="138"/>
      <c r="EU100" s="138"/>
      <c r="EV100" s="138"/>
      <c r="EW100" s="138"/>
      <c r="EX100" s="138"/>
      <c r="EY100" s="138"/>
      <c r="EZ100" s="138"/>
      <c r="FA100" s="138"/>
      <c r="FB100" s="138"/>
      <c r="FC100" s="138"/>
      <c r="FD100" s="138"/>
      <c r="FE100" s="138"/>
      <c r="FF100" s="138"/>
      <c r="FG100" s="138"/>
      <c r="FH100" s="138"/>
      <c r="FI100" s="138"/>
      <c r="FJ100" s="138"/>
      <c r="FK100" s="138"/>
      <c r="FL100" s="138"/>
      <c r="FM100" s="138"/>
      <c r="FN100" s="138"/>
      <c r="FO100" s="138"/>
      <c r="FP100" s="138"/>
      <c r="FQ100" s="138"/>
      <c r="FR100" s="138"/>
      <c r="FS100" s="138"/>
      <c r="FT100" s="138"/>
      <c r="FU100" s="138"/>
      <c r="FV100" s="138"/>
      <c r="FW100" s="138"/>
      <c r="FX100" s="138"/>
      <c r="FY100" s="138"/>
      <c r="FZ100" s="138"/>
      <c r="GA100" s="138"/>
      <c r="GB100" s="138"/>
      <c r="GC100" s="138"/>
      <c r="GD100" s="138"/>
      <c r="GE100" s="138"/>
      <c r="GF100" s="138"/>
      <c r="GG100" s="138"/>
      <c r="GH100" s="138"/>
    </row>
    <row r="101" spans="1:190" x14ac:dyDescent="0.2">
      <c r="A101" s="130">
        <f t="shared" si="1"/>
        <v>1921</v>
      </c>
      <c r="B101" s="150" t="s">
        <v>2103</v>
      </c>
      <c r="C101" s="151">
        <v>131</v>
      </c>
      <c r="D101" s="152">
        <v>28.5</v>
      </c>
      <c r="E101" s="153">
        <v>0.42</v>
      </c>
      <c r="F101" s="151">
        <v>125</v>
      </c>
      <c r="G101" s="151">
        <v>6</v>
      </c>
      <c r="H101" s="154" t="s">
        <v>2104</v>
      </c>
      <c r="I101" s="154" t="s">
        <v>2105</v>
      </c>
      <c r="J101" s="152">
        <v>7.6999998092651367</v>
      </c>
      <c r="K101" s="153">
        <v>0.39</v>
      </c>
      <c r="L101" s="151">
        <v>126</v>
      </c>
      <c r="M101" s="151">
        <v>5</v>
      </c>
      <c r="N101" s="154" t="s">
        <v>2106</v>
      </c>
      <c r="O101" s="154" t="s">
        <v>2107</v>
      </c>
      <c r="P101" s="152">
        <v>6.5</v>
      </c>
      <c r="Q101" s="153">
        <v>0.43</v>
      </c>
      <c r="R101" s="151">
        <v>117</v>
      </c>
      <c r="S101" s="151">
        <v>14</v>
      </c>
      <c r="T101" s="154" t="s">
        <v>1683</v>
      </c>
      <c r="U101" s="154" t="s">
        <v>1684</v>
      </c>
      <c r="V101" s="152">
        <v>3.0999999046325684</v>
      </c>
      <c r="W101" s="153">
        <v>0.34</v>
      </c>
      <c r="X101" s="151">
        <v>128</v>
      </c>
      <c r="Y101" s="151">
        <v>3</v>
      </c>
      <c r="Z101" s="154" t="s">
        <v>2108</v>
      </c>
      <c r="AA101" s="154" t="s">
        <v>2109</v>
      </c>
      <c r="AB101" s="152">
        <v>11.300000190734863</v>
      </c>
      <c r="AC101" s="153">
        <v>0.47</v>
      </c>
      <c r="AD101" s="151">
        <v>112</v>
      </c>
      <c r="AE101" s="151">
        <v>19</v>
      </c>
      <c r="AF101" s="154" t="s">
        <v>2110</v>
      </c>
      <c r="AG101" s="154" t="s">
        <v>2111</v>
      </c>
      <c r="BB101" s="138"/>
      <c r="BC101" s="138"/>
      <c r="BD101" s="138"/>
      <c r="BE101" s="138"/>
      <c r="BF101" s="138"/>
      <c r="BG101" s="138"/>
      <c r="BH101" s="138"/>
      <c r="BI101" s="138"/>
      <c r="BJ101" s="138"/>
      <c r="BK101" s="138"/>
      <c r="BL101" s="138"/>
      <c r="BM101" s="138"/>
      <c r="BN101" s="138"/>
      <c r="BO101" s="138"/>
      <c r="BP101" s="138"/>
      <c r="BQ101" s="138"/>
      <c r="BR101" s="138"/>
      <c r="BS101" s="138"/>
      <c r="BT101" s="138"/>
      <c r="BU101" s="138"/>
      <c r="BV101" s="138"/>
      <c r="BW101" s="138"/>
      <c r="BX101" s="138"/>
      <c r="BY101" s="138"/>
      <c r="BZ101" s="138"/>
      <c r="CA101" s="138"/>
      <c r="CB101" s="138"/>
      <c r="CC101" s="138"/>
      <c r="CD101" s="138"/>
      <c r="CE101" s="138"/>
      <c r="CF101" s="138"/>
      <c r="CG101" s="138"/>
      <c r="CH101" s="138"/>
      <c r="CI101" s="138"/>
      <c r="CJ101" s="138"/>
      <c r="CK101" s="138"/>
      <c r="CL101" s="138"/>
      <c r="CM101" s="138"/>
      <c r="CN101" s="138"/>
      <c r="CO101" s="138"/>
      <c r="CP101" s="138"/>
      <c r="CQ101" s="138"/>
      <c r="CR101" s="138"/>
      <c r="CS101" s="138"/>
      <c r="CT101" s="138"/>
      <c r="CU101" s="138"/>
      <c r="CV101" s="138"/>
      <c r="CW101" s="138"/>
      <c r="CX101" s="138"/>
      <c r="CY101" s="138"/>
      <c r="CZ101" s="138"/>
      <c r="DA101" s="138"/>
      <c r="DB101" s="138"/>
      <c r="DC101" s="138"/>
      <c r="DD101" s="138"/>
      <c r="DE101" s="138"/>
      <c r="DF101" s="138"/>
      <c r="DG101" s="138"/>
      <c r="DH101" s="138"/>
      <c r="DI101" s="138"/>
      <c r="DJ101" s="138"/>
      <c r="DK101" s="138"/>
      <c r="DL101" s="138"/>
      <c r="DM101" s="138"/>
      <c r="DN101" s="138"/>
      <c r="DO101" s="138"/>
      <c r="DP101" s="138"/>
      <c r="DQ101" s="138"/>
      <c r="DR101" s="138"/>
      <c r="DS101" s="138"/>
      <c r="DT101" s="138"/>
      <c r="DU101" s="138"/>
      <c r="DV101" s="138"/>
      <c r="DW101" s="138"/>
      <c r="DX101" s="138"/>
      <c r="DY101" s="138"/>
      <c r="DZ101" s="138"/>
      <c r="EA101" s="138"/>
      <c r="EB101" s="138"/>
      <c r="EC101" s="138"/>
      <c r="ED101" s="138"/>
      <c r="EE101" s="138"/>
      <c r="EF101" s="138"/>
      <c r="EG101" s="138"/>
      <c r="EH101" s="138"/>
      <c r="EI101" s="138"/>
      <c r="EJ101" s="138"/>
      <c r="EK101" s="138"/>
      <c r="EL101" s="138"/>
      <c r="EM101" s="138"/>
      <c r="EN101" s="138"/>
      <c r="EO101" s="138"/>
      <c r="EP101" s="138"/>
      <c r="EQ101" s="138"/>
      <c r="ER101" s="138"/>
      <c r="ES101" s="138"/>
      <c r="ET101" s="138"/>
      <c r="EU101" s="138"/>
      <c r="EV101" s="138"/>
      <c r="EW101" s="138"/>
      <c r="EX101" s="138"/>
      <c r="EY101" s="138"/>
      <c r="EZ101" s="138"/>
      <c r="FA101" s="138"/>
      <c r="FB101" s="138"/>
      <c r="FC101" s="138"/>
      <c r="FD101" s="138"/>
      <c r="FE101" s="138"/>
      <c r="FF101" s="138"/>
      <c r="FG101" s="138"/>
      <c r="FH101" s="138"/>
      <c r="FI101" s="138"/>
      <c r="FJ101" s="138"/>
      <c r="FK101" s="138"/>
      <c r="FL101" s="138"/>
      <c r="FM101" s="138"/>
      <c r="FN101" s="138"/>
      <c r="FO101" s="138"/>
      <c r="FP101" s="138"/>
      <c r="FQ101" s="138"/>
      <c r="FR101" s="138"/>
      <c r="FS101" s="138"/>
      <c r="FT101" s="138"/>
      <c r="FU101" s="138"/>
      <c r="FV101" s="138"/>
      <c r="FW101" s="138"/>
      <c r="FX101" s="138"/>
      <c r="FY101" s="138"/>
      <c r="FZ101" s="138"/>
      <c r="GA101" s="138"/>
      <c r="GB101" s="138"/>
      <c r="GC101" s="138"/>
      <c r="GD101" s="138"/>
      <c r="GE101" s="138"/>
      <c r="GF101" s="138"/>
      <c r="GG101" s="138"/>
      <c r="GH101" s="138"/>
    </row>
    <row r="102" spans="1:190" x14ac:dyDescent="0.2">
      <c r="A102" s="130">
        <f t="shared" si="1"/>
        <v>2001</v>
      </c>
      <c r="B102" s="140" t="s">
        <v>2112</v>
      </c>
      <c r="C102" s="146">
        <v>126</v>
      </c>
      <c r="D102" s="147">
        <v>25.100000381469727</v>
      </c>
      <c r="E102" s="148">
        <v>0.37</v>
      </c>
      <c r="F102" s="146">
        <v>125</v>
      </c>
      <c r="G102" s="146">
        <v>1</v>
      </c>
      <c r="H102" s="149" t="s">
        <v>2113</v>
      </c>
      <c r="I102" s="149" t="s">
        <v>2114</v>
      </c>
      <c r="J102" s="147">
        <v>7.1999998092651367</v>
      </c>
      <c r="K102" s="148">
        <v>0.36</v>
      </c>
      <c r="L102" s="146">
        <v>126</v>
      </c>
      <c r="N102" s="149" t="s">
        <v>1545</v>
      </c>
      <c r="P102" s="147">
        <v>5.4000000953674316</v>
      </c>
      <c r="Q102" s="148">
        <v>0.36</v>
      </c>
      <c r="R102" s="146">
        <v>123</v>
      </c>
      <c r="S102" s="146">
        <v>3</v>
      </c>
      <c r="T102" s="149" t="s">
        <v>1744</v>
      </c>
      <c r="U102" s="149" t="s">
        <v>1745</v>
      </c>
      <c r="V102" s="147">
        <v>2.7000000476837158</v>
      </c>
      <c r="W102" s="148">
        <v>0.3</v>
      </c>
      <c r="X102" s="146">
        <v>124</v>
      </c>
      <c r="Y102" s="146">
        <v>2</v>
      </c>
      <c r="Z102" s="149" t="s">
        <v>1701</v>
      </c>
      <c r="AA102" s="149" t="s">
        <v>1702</v>
      </c>
      <c r="AB102" s="147">
        <v>9.8000001907348633</v>
      </c>
      <c r="AC102" s="148">
        <v>0.41</v>
      </c>
      <c r="AD102" s="146">
        <v>123</v>
      </c>
      <c r="AE102" s="146">
        <v>3</v>
      </c>
      <c r="AF102" s="149" t="s">
        <v>1744</v>
      </c>
      <c r="AG102" s="149" t="s">
        <v>1745</v>
      </c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  <c r="BT102" s="138"/>
      <c r="BU102" s="138"/>
      <c r="BV102" s="138"/>
      <c r="BW102" s="138"/>
      <c r="BX102" s="138"/>
      <c r="BY102" s="138"/>
      <c r="BZ102" s="138"/>
      <c r="CA102" s="138"/>
      <c r="CB102" s="138"/>
      <c r="CC102" s="138"/>
      <c r="CD102" s="138"/>
      <c r="CE102" s="138"/>
      <c r="CF102" s="138"/>
      <c r="CG102" s="138"/>
      <c r="CH102" s="138"/>
      <c r="CI102" s="138"/>
      <c r="CJ102" s="138"/>
      <c r="CK102" s="138"/>
      <c r="CL102" s="138"/>
      <c r="CM102" s="138"/>
      <c r="CN102" s="138"/>
      <c r="CO102" s="138"/>
      <c r="CP102" s="138"/>
      <c r="CQ102" s="138"/>
      <c r="CR102" s="138"/>
      <c r="CS102" s="138"/>
      <c r="CT102" s="138"/>
      <c r="CU102" s="138"/>
      <c r="CV102" s="138"/>
      <c r="CW102" s="138"/>
      <c r="CX102" s="138"/>
      <c r="CY102" s="138"/>
      <c r="CZ102" s="138"/>
      <c r="DA102" s="138"/>
      <c r="DB102" s="138"/>
      <c r="DC102" s="138"/>
      <c r="DD102" s="138"/>
      <c r="DE102" s="138"/>
      <c r="DF102" s="138"/>
      <c r="DG102" s="138"/>
      <c r="DH102" s="138"/>
      <c r="DI102" s="138"/>
      <c r="DJ102" s="138"/>
      <c r="DK102" s="138"/>
      <c r="DL102" s="138"/>
      <c r="DM102" s="138"/>
      <c r="DN102" s="138"/>
      <c r="DO102" s="138"/>
      <c r="DP102" s="138"/>
      <c r="DQ102" s="138"/>
      <c r="DR102" s="138"/>
      <c r="DS102" s="138"/>
      <c r="DT102" s="138"/>
      <c r="DU102" s="138"/>
      <c r="DV102" s="138"/>
      <c r="DW102" s="138"/>
      <c r="DX102" s="138"/>
      <c r="DY102" s="138"/>
      <c r="DZ102" s="138"/>
      <c r="EA102" s="138"/>
      <c r="EB102" s="138"/>
      <c r="EC102" s="138"/>
      <c r="ED102" s="138"/>
      <c r="EE102" s="138"/>
      <c r="EF102" s="138"/>
      <c r="EG102" s="138"/>
      <c r="EH102" s="138"/>
      <c r="EI102" s="138"/>
      <c r="EJ102" s="138"/>
      <c r="EK102" s="138"/>
      <c r="EL102" s="138"/>
      <c r="EM102" s="138"/>
      <c r="EN102" s="138"/>
      <c r="EO102" s="138"/>
      <c r="EP102" s="138"/>
      <c r="EQ102" s="138"/>
      <c r="ER102" s="138"/>
      <c r="ES102" s="138"/>
      <c r="ET102" s="138"/>
      <c r="EU102" s="138"/>
      <c r="EV102" s="138"/>
      <c r="EW102" s="138"/>
      <c r="EX102" s="138"/>
      <c r="EY102" s="138"/>
      <c r="EZ102" s="138"/>
      <c r="FA102" s="138"/>
      <c r="FB102" s="138"/>
      <c r="FC102" s="138"/>
      <c r="FD102" s="138"/>
      <c r="FE102" s="138"/>
      <c r="FF102" s="138"/>
      <c r="FG102" s="138"/>
      <c r="FH102" s="138"/>
      <c r="FI102" s="138"/>
      <c r="FJ102" s="138"/>
      <c r="FK102" s="138"/>
      <c r="FL102" s="138"/>
      <c r="FM102" s="138"/>
      <c r="FN102" s="138"/>
      <c r="FO102" s="138"/>
      <c r="FP102" s="138"/>
      <c r="FQ102" s="138"/>
      <c r="FR102" s="138"/>
      <c r="FS102" s="138"/>
      <c r="FT102" s="138"/>
      <c r="FU102" s="138"/>
      <c r="FV102" s="138"/>
      <c r="FW102" s="138"/>
      <c r="FX102" s="138"/>
      <c r="FY102" s="138"/>
      <c r="FZ102" s="138"/>
      <c r="GA102" s="138"/>
      <c r="GB102" s="138"/>
      <c r="GC102" s="138"/>
      <c r="GD102" s="138"/>
      <c r="GE102" s="138"/>
      <c r="GF102" s="138"/>
      <c r="GG102" s="138"/>
      <c r="GH102" s="138"/>
    </row>
    <row r="103" spans="1:190" x14ac:dyDescent="0.2">
      <c r="A103" s="130">
        <f t="shared" si="1"/>
        <v>2003</v>
      </c>
      <c r="B103" s="150" t="s">
        <v>2115</v>
      </c>
      <c r="C103" s="151">
        <v>35</v>
      </c>
      <c r="D103" s="152">
        <v>30.5</v>
      </c>
      <c r="E103" s="153">
        <v>0.45</v>
      </c>
      <c r="F103" s="151">
        <v>35</v>
      </c>
      <c r="H103" s="154" t="s">
        <v>1545</v>
      </c>
      <c r="J103" s="152">
        <v>7.9000000953674316</v>
      </c>
      <c r="K103" s="153">
        <v>0.4</v>
      </c>
      <c r="L103" s="151">
        <v>34</v>
      </c>
      <c r="M103" s="151">
        <v>1</v>
      </c>
      <c r="N103" s="154" t="s">
        <v>2116</v>
      </c>
      <c r="O103" s="154" t="s">
        <v>2117</v>
      </c>
      <c r="P103" s="152">
        <v>7.1999998092651367</v>
      </c>
      <c r="Q103" s="153">
        <v>0.48</v>
      </c>
      <c r="R103" s="151">
        <v>29</v>
      </c>
      <c r="S103" s="151">
        <v>6</v>
      </c>
      <c r="T103" s="154" t="s">
        <v>2118</v>
      </c>
      <c r="U103" s="154" t="s">
        <v>2119</v>
      </c>
      <c r="V103" s="152">
        <v>2.9000000953674316</v>
      </c>
      <c r="W103" s="153">
        <v>0.32</v>
      </c>
      <c r="X103" s="151">
        <v>35</v>
      </c>
      <c r="Z103" s="154" t="s">
        <v>1545</v>
      </c>
      <c r="AB103" s="152">
        <v>12.5</v>
      </c>
      <c r="AC103" s="153">
        <v>0.52</v>
      </c>
      <c r="AD103" s="151">
        <v>32</v>
      </c>
      <c r="AE103" s="151">
        <v>3</v>
      </c>
      <c r="AF103" s="154" t="s">
        <v>2120</v>
      </c>
      <c r="AG103" s="154" t="s">
        <v>2121</v>
      </c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  <c r="BT103" s="138"/>
      <c r="BU103" s="138"/>
      <c r="BV103" s="138"/>
      <c r="BW103" s="138"/>
      <c r="BX103" s="138"/>
      <c r="BY103" s="138"/>
      <c r="BZ103" s="138"/>
      <c r="CA103" s="138"/>
      <c r="CB103" s="138"/>
      <c r="CC103" s="138"/>
      <c r="CD103" s="138"/>
      <c r="CE103" s="138"/>
      <c r="CF103" s="138"/>
      <c r="CG103" s="138"/>
      <c r="CH103" s="138"/>
      <c r="CI103" s="138"/>
      <c r="CJ103" s="138"/>
      <c r="CK103" s="138"/>
      <c r="CL103" s="138"/>
      <c r="CM103" s="138"/>
      <c r="CN103" s="138"/>
      <c r="CO103" s="138"/>
      <c r="CP103" s="138"/>
      <c r="CQ103" s="138"/>
      <c r="CR103" s="138"/>
      <c r="CS103" s="138"/>
      <c r="CT103" s="138"/>
      <c r="CU103" s="138"/>
      <c r="CV103" s="138"/>
      <c r="CW103" s="138"/>
      <c r="CX103" s="138"/>
      <c r="CY103" s="138"/>
      <c r="CZ103" s="138"/>
      <c r="DA103" s="138"/>
      <c r="DB103" s="138"/>
      <c r="DC103" s="138"/>
      <c r="DD103" s="138"/>
      <c r="DE103" s="138"/>
      <c r="DF103" s="138"/>
      <c r="DG103" s="138"/>
      <c r="DH103" s="138"/>
      <c r="DI103" s="138"/>
      <c r="DJ103" s="138"/>
      <c r="DK103" s="138"/>
      <c r="DL103" s="138"/>
      <c r="DM103" s="138"/>
      <c r="DN103" s="138"/>
      <c r="DO103" s="138"/>
      <c r="DP103" s="138"/>
      <c r="DQ103" s="138"/>
      <c r="DR103" s="138"/>
      <c r="DS103" s="138"/>
      <c r="DT103" s="138"/>
      <c r="DU103" s="138"/>
      <c r="DV103" s="138"/>
      <c r="DW103" s="138"/>
      <c r="DX103" s="138"/>
      <c r="DY103" s="138"/>
      <c r="DZ103" s="138"/>
      <c r="EA103" s="138"/>
      <c r="EB103" s="138"/>
      <c r="EC103" s="138"/>
      <c r="ED103" s="138"/>
      <c r="EE103" s="138"/>
      <c r="EF103" s="138"/>
      <c r="EG103" s="138"/>
      <c r="EH103" s="138"/>
      <c r="EI103" s="138"/>
      <c r="EJ103" s="138"/>
      <c r="EK103" s="138"/>
      <c r="EL103" s="138"/>
      <c r="EM103" s="138"/>
      <c r="EN103" s="138"/>
      <c r="EO103" s="138"/>
      <c r="EP103" s="138"/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8"/>
      <c r="FA103" s="138"/>
      <c r="FB103" s="138"/>
      <c r="FC103" s="138"/>
      <c r="FD103" s="138"/>
      <c r="FE103" s="138"/>
      <c r="FF103" s="138"/>
      <c r="FG103" s="138"/>
      <c r="FH103" s="138"/>
      <c r="FI103" s="138"/>
      <c r="FJ103" s="138"/>
      <c r="FK103" s="138"/>
      <c r="FL103" s="138"/>
      <c r="FM103" s="138"/>
      <c r="FN103" s="138"/>
      <c r="FO103" s="138"/>
      <c r="FP103" s="138"/>
      <c r="FQ103" s="138"/>
      <c r="FR103" s="138"/>
      <c r="FS103" s="138"/>
      <c r="FT103" s="138"/>
      <c r="FU103" s="138"/>
      <c r="FV103" s="138"/>
      <c r="FW103" s="138"/>
      <c r="FX103" s="138"/>
      <c r="FY103" s="138"/>
      <c r="FZ103" s="138"/>
      <c r="GA103" s="138"/>
      <c r="GB103" s="138"/>
      <c r="GC103" s="138"/>
      <c r="GD103" s="138"/>
      <c r="GE103" s="138"/>
      <c r="GF103" s="138"/>
      <c r="GG103" s="138"/>
      <c r="GH103" s="138"/>
    </row>
    <row r="104" spans="1:190" x14ac:dyDescent="0.2">
      <c r="A104" s="130">
        <f t="shared" si="1"/>
        <v>2006</v>
      </c>
      <c r="B104" s="140" t="s">
        <v>2122</v>
      </c>
      <c r="C104" s="146">
        <v>14</v>
      </c>
      <c r="D104" s="147">
        <v>23.700000762939453</v>
      </c>
      <c r="E104" s="148">
        <v>0.35</v>
      </c>
      <c r="F104" s="146">
        <v>14</v>
      </c>
      <c r="H104" s="149" t="s">
        <v>1545</v>
      </c>
      <c r="J104" s="147">
        <v>6.5999999046325684</v>
      </c>
      <c r="K104" s="148">
        <v>0.33</v>
      </c>
      <c r="L104" s="146">
        <v>14</v>
      </c>
      <c r="N104" s="149" t="s">
        <v>1545</v>
      </c>
      <c r="P104" s="147">
        <v>5.0999999046325684</v>
      </c>
      <c r="Q104" s="148">
        <v>0.34</v>
      </c>
      <c r="R104" s="146">
        <v>14</v>
      </c>
      <c r="T104" s="149" t="s">
        <v>1545</v>
      </c>
      <c r="V104" s="147">
        <v>1.8999999761581421</v>
      </c>
      <c r="W104" s="148">
        <v>0.2</v>
      </c>
      <c r="X104" s="146">
        <v>14</v>
      </c>
      <c r="Z104" s="149" t="s">
        <v>1545</v>
      </c>
      <c r="AB104" s="147">
        <v>10.100000381469727</v>
      </c>
      <c r="AC104" s="148">
        <v>0.42</v>
      </c>
      <c r="AD104" s="146">
        <v>14</v>
      </c>
      <c r="AF104" s="149" t="s">
        <v>1545</v>
      </c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  <c r="BT104" s="138"/>
      <c r="BU104" s="138"/>
      <c r="BV104" s="138"/>
      <c r="BW104" s="138"/>
      <c r="BX104" s="138"/>
      <c r="BY104" s="138"/>
      <c r="BZ104" s="138"/>
      <c r="CA104" s="138"/>
      <c r="CB104" s="138"/>
      <c r="CC104" s="138"/>
      <c r="CD104" s="138"/>
      <c r="CE104" s="138"/>
      <c r="CF104" s="138"/>
      <c r="CG104" s="138"/>
      <c r="CH104" s="138"/>
      <c r="CI104" s="138"/>
      <c r="CJ104" s="138"/>
      <c r="CK104" s="138"/>
      <c r="CL104" s="138"/>
      <c r="CM104" s="138"/>
      <c r="CN104" s="138"/>
      <c r="CO104" s="138"/>
      <c r="CP104" s="138"/>
      <c r="CQ104" s="138"/>
      <c r="CR104" s="138"/>
      <c r="CS104" s="138"/>
      <c r="CT104" s="138"/>
      <c r="CU104" s="138"/>
      <c r="CV104" s="138"/>
      <c r="CW104" s="138"/>
      <c r="CX104" s="138"/>
      <c r="CY104" s="138"/>
      <c r="CZ104" s="138"/>
      <c r="DA104" s="138"/>
      <c r="DB104" s="138"/>
      <c r="DC104" s="138"/>
      <c r="DD104" s="138"/>
      <c r="DE104" s="138"/>
      <c r="DF104" s="138"/>
      <c r="DG104" s="138"/>
      <c r="DH104" s="138"/>
      <c r="DI104" s="138"/>
      <c r="DJ104" s="138"/>
      <c r="DK104" s="138"/>
      <c r="DL104" s="138"/>
      <c r="DM104" s="138"/>
      <c r="DN104" s="138"/>
      <c r="DO104" s="138"/>
      <c r="DP104" s="138"/>
      <c r="DQ104" s="138"/>
      <c r="DR104" s="138"/>
      <c r="DS104" s="138"/>
      <c r="DT104" s="138"/>
      <c r="DU104" s="138"/>
      <c r="DV104" s="138"/>
      <c r="DW104" s="138"/>
      <c r="DX104" s="138"/>
      <c r="DY104" s="138"/>
      <c r="DZ104" s="138"/>
      <c r="EA104" s="138"/>
      <c r="EB104" s="138"/>
      <c r="EC104" s="138"/>
      <c r="ED104" s="138"/>
      <c r="EE104" s="138"/>
      <c r="EF104" s="138"/>
      <c r="EG104" s="138"/>
      <c r="EH104" s="138"/>
      <c r="EI104" s="138"/>
      <c r="EJ104" s="138"/>
      <c r="EK104" s="138"/>
      <c r="EL104" s="138"/>
      <c r="EM104" s="138"/>
      <c r="EN104" s="138"/>
      <c r="EO104" s="138"/>
      <c r="EP104" s="138"/>
      <c r="EQ104" s="138"/>
      <c r="ER104" s="138"/>
      <c r="ES104" s="138"/>
      <c r="ET104" s="138"/>
      <c r="EU104" s="138"/>
      <c r="EV104" s="138"/>
      <c r="EW104" s="138"/>
      <c r="EX104" s="138"/>
      <c r="EY104" s="138"/>
      <c r="EZ104" s="138"/>
      <c r="FA104" s="138"/>
      <c r="FB104" s="138"/>
      <c r="FC104" s="138"/>
      <c r="FD104" s="138"/>
      <c r="FE104" s="138"/>
      <c r="FF104" s="138"/>
      <c r="FG104" s="138"/>
      <c r="FH104" s="138"/>
      <c r="FI104" s="138"/>
      <c r="FJ104" s="138"/>
      <c r="FK104" s="138"/>
      <c r="FL104" s="138"/>
      <c r="FM104" s="138"/>
      <c r="FN104" s="138"/>
      <c r="FO104" s="138"/>
      <c r="FP104" s="138"/>
      <c r="FQ104" s="138"/>
      <c r="FR104" s="138"/>
      <c r="FS104" s="138"/>
      <c r="FT104" s="138"/>
      <c r="FU104" s="138"/>
      <c r="FV104" s="138"/>
      <c r="FW104" s="138"/>
      <c r="FX104" s="138"/>
      <c r="FY104" s="138"/>
      <c r="FZ104" s="138"/>
      <c r="GA104" s="138"/>
      <c r="GB104" s="138"/>
      <c r="GC104" s="138"/>
      <c r="GD104" s="138"/>
      <c r="GE104" s="138"/>
      <c r="GF104" s="138"/>
      <c r="GG104" s="138"/>
      <c r="GH104" s="138"/>
    </row>
    <row r="105" spans="1:190" x14ac:dyDescent="0.2">
      <c r="A105" s="130">
        <f t="shared" si="1"/>
        <v>2007</v>
      </c>
      <c r="B105" s="150" t="s">
        <v>2123</v>
      </c>
      <c r="C105" s="151">
        <v>49</v>
      </c>
      <c r="D105" s="152">
        <v>36</v>
      </c>
      <c r="E105" s="153">
        <v>0.53</v>
      </c>
      <c r="F105" s="151">
        <v>46</v>
      </c>
      <c r="G105" s="151">
        <v>3</v>
      </c>
      <c r="H105" s="154" t="s">
        <v>1624</v>
      </c>
      <c r="I105" s="154" t="s">
        <v>1625</v>
      </c>
      <c r="J105" s="152">
        <v>9.5</v>
      </c>
      <c r="K105" s="153">
        <v>0.47</v>
      </c>
      <c r="L105" s="151">
        <v>45</v>
      </c>
      <c r="M105" s="151">
        <v>4</v>
      </c>
      <c r="N105" s="154" t="s">
        <v>2124</v>
      </c>
      <c r="O105" s="154" t="s">
        <v>2125</v>
      </c>
      <c r="P105" s="152">
        <v>7.8000001907348633</v>
      </c>
      <c r="Q105" s="153">
        <v>0.52</v>
      </c>
      <c r="R105" s="151">
        <v>44</v>
      </c>
      <c r="S105" s="151">
        <v>5</v>
      </c>
      <c r="T105" s="154" t="s">
        <v>2126</v>
      </c>
      <c r="U105" s="154" t="s">
        <v>2127</v>
      </c>
      <c r="V105" s="152">
        <v>3.5999999046325684</v>
      </c>
      <c r="W105" s="153">
        <v>0.39</v>
      </c>
      <c r="X105" s="151">
        <v>47</v>
      </c>
      <c r="Y105" s="151">
        <v>2</v>
      </c>
      <c r="Z105" s="154" t="s">
        <v>1912</v>
      </c>
      <c r="AA105" s="154" t="s">
        <v>1913</v>
      </c>
      <c r="AB105" s="152">
        <v>15.199999809265137</v>
      </c>
      <c r="AC105" s="153">
        <v>0.63</v>
      </c>
      <c r="AD105" s="151">
        <v>33</v>
      </c>
      <c r="AE105" s="151">
        <v>16</v>
      </c>
      <c r="AF105" s="154" t="s">
        <v>2128</v>
      </c>
      <c r="AG105" s="154" t="s">
        <v>2129</v>
      </c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  <c r="BV105" s="138"/>
      <c r="BW105" s="138"/>
      <c r="BX105" s="138"/>
      <c r="BY105" s="138"/>
      <c r="BZ105" s="138"/>
      <c r="CA105" s="138"/>
      <c r="CB105" s="138"/>
      <c r="CC105" s="138"/>
      <c r="CD105" s="138"/>
      <c r="CE105" s="138"/>
      <c r="CF105" s="138"/>
      <c r="CG105" s="138"/>
      <c r="CH105" s="138"/>
      <c r="CI105" s="138"/>
      <c r="CJ105" s="138"/>
      <c r="CK105" s="138"/>
      <c r="CL105" s="138"/>
      <c r="CM105" s="138"/>
      <c r="CN105" s="138"/>
      <c r="CO105" s="138"/>
      <c r="CP105" s="138"/>
      <c r="CQ105" s="138"/>
      <c r="CR105" s="138"/>
      <c r="CS105" s="138"/>
      <c r="CT105" s="138"/>
      <c r="CU105" s="138"/>
      <c r="CV105" s="138"/>
      <c r="CW105" s="138"/>
      <c r="CX105" s="138"/>
      <c r="CY105" s="138"/>
      <c r="CZ105" s="138"/>
      <c r="DA105" s="138"/>
      <c r="DB105" s="138"/>
      <c r="DC105" s="138"/>
      <c r="DD105" s="138"/>
      <c r="DE105" s="138"/>
      <c r="DF105" s="138"/>
      <c r="DG105" s="138"/>
      <c r="DH105" s="138"/>
      <c r="DI105" s="138"/>
      <c r="DJ105" s="138"/>
      <c r="DK105" s="138"/>
      <c r="DL105" s="138"/>
      <c r="DM105" s="138"/>
      <c r="DN105" s="138"/>
      <c r="DO105" s="138"/>
      <c r="DP105" s="138"/>
      <c r="DQ105" s="138"/>
      <c r="DR105" s="138"/>
      <c r="DS105" s="138"/>
      <c r="DT105" s="138"/>
      <c r="DU105" s="138"/>
      <c r="DV105" s="138"/>
      <c r="DW105" s="138"/>
      <c r="DX105" s="138"/>
      <c r="DY105" s="138"/>
      <c r="DZ105" s="138"/>
      <c r="EA105" s="138"/>
      <c r="EB105" s="138"/>
      <c r="EC105" s="138"/>
      <c r="ED105" s="138"/>
      <c r="EE105" s="138"/>
      <c r="EF105" s="138"/>
      <c r="EG105" s="138"/>
      <c r="EH105" s="138"/>
      <c r="EI105" s="138"/>
      <c r="EJ105" s="138"/>
      <c r="EK105" s="138"/>
      <c r="EL105" s="138"/>
      <c r="EM105" s="138"/>
      <c r="EN105" s="138"/>
      <c r="EO105" s="138"/>
      <c r="EP105" s="138"/>
      <c r="EQ105" s="138"/>
      <c r="ER105" s="138"/>
      <c r="ES105" s="138"/>
      <c r="ET105" s="138"/>
      <c r="EU105" s="138"/>
      <c r="EV105" s="138"/>
      <c r="EW105" s="138"/>
      <c r="EX105" s="138"/>
      <c r="EY105" s="138"/>
      <c r="EZ105" s="138"/>
      <c r="FA105" s="138"/>
      <c r="FB105" s="138"/>
      <c r="FC105" s="138"/>
      <c r="FD105" s="138"/>
      <c r="FE105" s="138"/>
      <c r="FF105" s="138"/>
      <c r="FG105" s="138"/>
      <c r="FH105" s="138"/>
      <c r="FI105" s="138"/>
      <c r="FJ105" s="138"/>
      <c r="FK105" s="138"/>
      <c r="FL105" s="138"/>
      <c r="FM105" s="138"/>
      <c r="FN105" s="138"/>
      <c r="FO105" s="138"/>
      <c r="FP105" s="138"/>
      <c r="FQ105" s="138"/>
      <c r="FR105" s="138"/>
      <c r="FS105" s="138"/>
      <c r="FT105" s="138"/>
      <c r="FU105" s="138"/>
      <c r="FV105" s="138"/>
      <c r="FW105" s="138"/>
      <c r="FX105" s="138"/>
      <c r="FY105" s="138"/>
      <c r="FZ105" s="138"/>
      <c r="GA105" s="138"/>
      <c r="GB105" s="138"/>
      <c r="GC105" s="138"/>
      <c r="GD105" s="138"/>
      <c r="GE105" s="138"/>
      <c r="GF105" s="138"/>
      <c r="GG105" s="138"/>
      <c r="GH105" s="138"/>
    </row>
    <row r="106" spans="1:190" x14ac:dyDescent="0.2">
      <c r="A106" s="130">
        <f t="shared" si="1"/>
        <v>2012</v>
      </c>
      <c r="B106" s="140" t="s">
        <v>2130</v>
      </c>
      <c r="C106" s="146">
        <v>29</v>
      </c>
      <c r="D106" s="147">
        <v>34.900001525878906</v>
      </c>
      <c r="E106" s="148">
        <v>0.51</v>
      </c>
      <c r="F106" s="146">
        <v>27</v>
      </c>
      <c r="G106" s="146">
        <v>2</v>
      </c>
      <c r="H106" s="149" t="s">
        <v>2131</v>
      </c>
      <c r="I106" s="149" t="s">
        <v>2132</v>
      </c>
      <c r="J106" s="147">
        <v>9.5</v>
      </c>
      <c r="K106" s="148">
        <v>0.48</v>
      </c>
      <c r="L106" s="146">
        <v>27</v>
      </c>
      <c r="M106" s="146">
        <v>2</v>
      </c>
      <c r="N106" s="149" t="s">
        <v>2131</v>
      </c>
      <c r="O106" s="149" t="s">
        <v>2132</v>
      </c>
      <c r="P106" s="147">
        <v>7.6999998092651367</v>
      </c>
      <c r="Q106" s="148">
        <v>0.51</v>
      </c>
      <c r="R106" s="146">
        <v>26</v>
      </c>
      <c r="S106" s="146">
        <v>3</v>
      </c>
      <c r="T106" s="149" t="s">
        <v>2133</v>
      </c>
      <c r="U106" s="149" t="s">
        <v>2134</v>
      </c>
      <c r="V106" s="147">
        <v>3.0999999046325684</v>
      </c>
      <c r="W106" s="148">
        <v>0.34</v>
      </c>
      <c r="X106" s="146">
        <v>28</v>
      </c>
      <c r="Y106" s="146">
        <v>1</v>
      </c>
      <c r="Z106" s="149" t="s">
        <v>1877</v>
      </c>
      <c r="AA106" s="149" t="s">
        <v>1878</v>
      </c>
      <c r="AB106" s="147">
        <v>14.600000381469727</v>
      </c>
      <c r="AC106" s="148">
        <v>0.61</v>
      </c>
      <c r="AD106" s="146">
        <v>18</v>
      </c>
      <c r="AE106" s="146">
        <v>11</v>
      </c>
      <c r="AF106" s="149" t="s">
        <v>2135</v>
      </c>
      <c r="AG106" s="149" t="s">
        <v>2136</v>
      </c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  <c r="BT106" s="138"/>
      <c r="BU106" s="138"/>
      <c r="BV106" s="138"/>
      <c r="BW106" s="138"/>
      <c r="BX106" s="138"/>
      <c r="BY106" s="138"/>
      <c r="BZ106" s="138"/>
      <c r="CA106" s="138"/>
      <c r="CB106" s="138"/>
      <c r="CC106" s="138"/>
      <c r="CD106" s="138"/>
      <c r="CE106" s="138"/>
      <c r="CF106" s="138"/>
      <c r="CG106" s="138"/>
      <c r="CH106" s="138"/>
      <c r="CI106" s="138"/>
      <c r="CJ106" s="138"/>
      <c r="CK106" s="138"/>
      <c r="CL106" s="138"/>
      <c r="CM106" s="138"/>
      <c r="CN106" s="138"/>
      <c r="CO106" s="138"/>
      <c r="CP106" s="138"/>
      <c r="CQ106" s="138"/>
      <c r="CR106" s="138"/>
      <c r="CS106" s="138"/>
      <c r="CT106" s="138"/>
      <c r="CU106" s="138"/>
      <c r="CV106" s="138"/>
      <c r="CW106" s="138"/>
      <c r="CX106" s="138"/>
      <c r="CY106" s="138"/>
      <c r="CZ106" s="138"/>
      <c r="DA106" s="138"/>
      <c r="DB106" s="138"/>
      <c r="DC106" s="138"/>
      <c r="DD106" s="138"/>
      <c r="DE106" s="138"/>
      <c r="DF106" s="138"/>
      <c r="DG106" s="138"/>
      <c r="DH106" s="138"/>
      <c r="DI106" s="138"/>
      <c r="DJ106" s="138"/>
      <c r="DK106" s="138"/>
      <c r="DL106" s="138"/>
      <c r="DM106" s="138"/>
      <c r="DN106" s="138"/>
      <c r="DO106" s="138"/>
      <c r="DP106" s="138"/>
      <c r="DQ106" s="138"/>
      <c r="DR106" s="138"/>
      <c r="DS106" s="138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8"/>
      <c r="ED106" s="138"/>
      <c r="EE106" s="138"/>
      <c r="EF106" s="138"/>
      <c r="EG106" s="138"/>
      <c r="EH106" s="138"/>
      <c r="EI106" s="138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38"/>
      <c r="FP106" s="138"/>
      <c r="FQ106" s="138"/>
      <c r="FR106" s="138"/>
      <c r="FS106" s="138"/>
      <c r="FT106" s="138"/>
      <c r="FU106" s="138"/>
      <c r="FV106" s="138"/>
      <c r="FW106" s="138"/>
      <c r="FX106" s="138"/>
      <c r="FY106" s="138"/>
      <c r="FZ106" s="138"/>
      <c r="GA106" s="138"/>
      <c r="GB106" s="138"/>
      <c r="GC106" s="138"/>
      <c r="GD106" s="138"/>
      <c r="GE106" s="138"/>
      <c r="GF106" s="138"/>
      <c r="GG106" s="138"/>
      <c r="GH106" s="138"/>
    </row>
    <row r="107" spans="1:190" x14ac:dyDescent="0.2">
      <c r="A107" s="130">
        <f t="shared" si="1"/>
        <v>2021</v>
      </c>
      <c r="B107" s="150" t="s">
        <v>2137</v>
      </c>
      <c r="C107" s="151">
        <v>79</v>
      </c>
      <c r="D107" s="152">
        <v>32.599998474121094</v>
      </c>
      <c r="E107" s="153">
        <v>0.48</v>
      </c>
      <c r="F107" s="151">
        <v>76</v>
      </c>
      <c r="G107" s="151">
        <v>3</v>
      </c>
      <c r="H107" s="154" t="s">
        <v>1918</v>
      </c>
      <c r="I107" s="154" t="s">
        <v>1919</v>
      </c>
      <c r="J107" s="152">
        <v>8.6999998092651367</v>
      </c>
      <c r="K107" s="153">
        <v>0.44</v>
      </c>
      <c r="L107" s="151">
        <v>77</v>
      </c>
      <c r="M107" s="151">
        <v>2</v>
      </c>
      <c r="N107" s="154" t="s">
        <v>2138</v>
      </c>
      <c r="O107" s="154" t="s">
        <v>2139</v>
      </c>
      <c r="P107" s="152">
        <v>7.4000000953674316</v>
      </c>
      <c r="Q107" s="153">
        <v>0.49</v>
      </c>
      <c r="R107" s="151">
        <v>64</v>
      </c>
      <c r="S107" s="151">
        <v>15</v>
      </c>
      <c r="T107" s="154" t="s">
        <v>2140</v>
      </c>
      <c r="U107" s="154" t="s">
        <v>2141</v>
      </c>
      <c r="V107" s="152">
        <v>3.5</v>
      </c>
      <c r="W107" s="153">
        <v>0.38</v>
      </c>
      <c r="X107" s="151">
        <v>77</v>
      </c>
      <c r="Y107" s="151">
        <v>2</v>
      </c>
      <c r="Z107" s="154" t="s">
        <v>2138</v>
      </c>
      <c r="AA107" s="154" t="s">
        <v>2139</v>
      </c>
      <c r="AB107" s="152">
        <v>13.100000381469727</v>
      </c>
      <c r="AC107" s="153">
        <v>0.55000000000000004</v>
      </c>
      <c r="AD107" s="151">
        <v>65</v>
      </c>
      <c r="AE107" s="151">
        <v>14</v>
      </c>
      <c r="AF107" s="154" t="s">
        <v>2142</v>
      </c>
      <c r="AG107" s="154" t="s">
        <v>2143</v>
      </c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  <c r="BV107" s="138"/>
      <c r="BW107" s="138"/>
      <c r="BX107" s="138"/>
      <c r="BY107" s="138"/>
      <c r="BZ107" s="138"/>
      <c r="CA107" s="138"/>
      <c r="CB107" s="138"/>
      <c r="CC107" s="138"/>
      <c r="CD107" s="138"/>
      <c r="CE107" s="138"/>
      <c r="CF107" s="138"/>
      <c r="CG107" s="138"/>
      <c r="CH107" s="138"/>
      <c r="CI107" s="138"/>
      <c r="CJ107" s="138"/>
      <c r="CK107" s="138"/>
      <c r="CL107" s="138"/>
      <c r="CM107" s="138"/>
      <c r="CN107" s="138"/>
      <c r="CO107" s="138"/>
      <c r="CP107" s="138"/>
      <c r="CQ107" s="138"/>
      <c r="CR107" s="138"/>
      <c r="CS107" s="138"/>
      <c r="CT107" s="138"/>
      <c r="CU107" s="138"/>
      <c r="CV107" s="138"/>
      <c r="CW107" s="138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  <c r="GC107" s="138"/>
      <c r="GD107" s="138"/>
      <c r="GE107" s="138"/>
      <c r="GF107" s="138"/>
      <c r="GG107" s="138"/>
      <c r="GH107" s="138"/>
    </row>
    <row r="108" spans="1:190" x14ac:dyDescent="0.2">
      <c r="A108" s="130">
        <f t="shared" si="1"/>
        <v>2041</v>
      </c>
      <c r="B108" s="140" t="s">
        <v>2144</v>
      </c>
      <c r="C108" s="146">
        <v>80</v>
      </c>
      <c r="D108" s="147">
        <v>27</v>
      </c>
      <c r="E108" s="148">
        <v>0.4</v>
      </c>
      <c r="F108" s="146">
        <v>80</v>
      </c>
      <c r="H108" s="149" t="s">
        <v>1545</v>
      </c>
      <c r="J108" s="147">
        <v>7.0999999046325684</v>
      </c>
      <c r="K108" s="148">
        <v>0.36</v>
      </c>
      <c r="L108" s="146">
        <v>80</v>
      </c>
      <c r="N108" s="149" t="s">
        <v>1545</v>
      </c>
      <c r="P108" s="147">
        <v>5.9000000953674316</v>
      </c>
      <c r="Q108" s="148">
        <v>0.39</v>
      </c>
      <c r="R108" s="146">
        <v>79</v>
      </c>
      <c r="S108" s="146">
        <v>1</v>
      </c>
      <c r="T108" s="149" t="s">
        <v>2145</v>
      </c>
      <c r="U108" s="149" t="s">
        <v>2146</v>
      </c>
      <c r="V108" s="147">
        <v>3</v>
      </c>
      <c r="W108" s="148">
        <v>0.33</v>
      </c>
      <c r="X108" s="146">
        <v>78</v>
      </c>
      <c r="Y108" s="146">
        <v>2</v>
      </c>
      <c r="Z108" s="149" t="s">
        <v>2147</v>
      </c>
      <c r="AA108" s="149" t="s">
        <v>2148</v>
      </c>
      <c r="AB108" s="147">
        <v>10.899999618530273</v>
      </c>
      <c r="AC108" s="148">
        <v>0.46</v>
      </c>
      <c r="AD108" s="146">
        <v>73</v>
      </c>
      <c r="AE108" s="146">
        <v>7</v>
      </c>
      <c r="AF108" s="149" t="s">
        <v>2149</v>
      </c>
      <c r="AG108" s="149" t="s">
        <v>2150</v>
      </c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  <c r="BT108" s="138"/>
      <c r="BU108" s="138"/>
      <c r="BV108" s="138"/>
      <c r="BW108" s="138"/>
      <c r="BX108" s="138"/>
      <c r="BY108" s="138"/>
      <c r="BZ108" s="138"/>
      <c r="CA108" s="138"/>
      <c r="CB108" s="138"/>
      <c r="CC108" s="138"/>
      <c r="CD108" s="138"/>
      <c r="CE108" s="138"/>
      <c r="CF108" s="138"/>
      <c r="CG108" s="138"/>
      <c r="CH108" s="138"/>
      <c r="CI108" s="138"/>
      <c r="CJ108" s="138"/>
      <c r="CK108" s="138"/>
      <c r="CL108" s="138"/>
      <c r="CM108" s="138"/>
      <c r="CN108" s="138"/>
      <c r="CO108" s="138"/>
      <c r="CP108" s="138"/>
      <c r="CQ108" s="138"/>
      <c r="CR108" s="138"/>
      <c r="CS108" s="138"/>
      <c r="CT108" s="138"/>
      <c r="CU108" s="138"/>
      <c r="CV108" s="138"/>
      <c r="CW108" s="138"/>
      <c r="CX108" s="138"/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8"/>
      <c r="DQ108" s="138"/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8"/>
      <c r="EH108" s="138"/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8"/>
      <c r="FR108" s="138"/>
      <c r="FS108" s="138"/>
      <c r="FT108" s="138"/>
      <c r="FU108" s="138"/>
      <c r="FV108" s="138"/>
      <c r="FW108" s="138"/>
      <c r="FX108" s="138"/>
      <c r="FY108" s="138"/>
      <c r="FZ108" s="138"/>
      <c r="GA108" s="138"/>
      <c r="GB108" s="138"/>
      <c r="GC108" s="138"/>
      <c r="GD108" s="138"/>
      <c r="GE108" s="138"/>
      <c r="GF108" s="138"/>
      <c r="GG108" s="138"/>
      <c r="GH108" s="138"/>
    </row>
    <row r="109" spans="1:190" x14ac:dyDescent="0.2">
      <c r="A109" s="130">
        <f t="shared" si="1"/>
        <v>2060</v>
      </c>
      <c r="B109" s="150" t="s">
        <v>2151</v>
      </c>
      <c r="C109" s="151">
        <v>30</v>
      </c>
      <c r="D109" s="152">
        <v>26.299999237060547</v>
      </c>
      <c r="E109" s="153">
        <v>0.39</v>
      </c>
      <c r="F109" s="151">
        <v>30</v>
      </c>
      <c r="H109" s="154" t="s">
        <v>1545</v>
      </c>
      <c r="J109" s="152">
        <v>7.5</v>
      </c>
      <c r="K109" s="153">
        <v>0.37</v>
      </c>
      <c r="L109" s="151">
        <v>29</v>
      </c>
      <c r="M109" s="151">
        <v>1</v>
      </c>
      <c r="N109" s="154" t="s">
        <v>1734</v>
      </c>
      <c r="O109" s="154" t="s">
        <v>1735</v>
      </c>
      <c r="P109" s="152">
        <v>5.8000001907348633</v>
      </c>
      <c r="Q109" s="153">
        <v>0.38</v>
      </c>
      <c r="R109" s="151">
        <v>29</v>
      </c>
      <c r="S109" s="151">
        <v>1</v>
      </c>
      <c r="T109" s="154" t="s">
        <v>1734</v>
      </c>
      <c r="U109" s="154" t="s">
        <v>1735</v>
      </c>
      <c r="V109" s="152">
        <v>2.7000000476837158</v>
      </c>
      <c r="W109" s="153">
        <v>0.3</v>
      </c>
      <c r="X109" s="151">
        <v>30</v>
      </c>
      <c r="Z109" s="154" t="s">
        <v>1545</v>
      </c>
      <c r="AB109" s="152">
        <v>10.300000190734863</v>
      </c>
      <c r="AC109" s="153">
        <v>0.43</v>
      </c>
      <c r="AD109" s="151">
        <v>28</v>
      </c>
      <c r="AE109" s="151">
        <v>2</v>
      </c>
      <c r="AF109" s="154" t="s">
        <v>1950</v>
      </c>
      <c r="AG109" s="154" t="s">
        <v>1951</v>
      </c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  <c r="BT109" s="138"/>
      <c r="BU109" s="138"/>
      <c r="BV109" s="138"/>
      <c r="BW109" s="138"/>
      <c r="BX109" s="138"/>
      <c r="BY109" s="138"/>
      <c r="BZ109" s="138"/>
      <c r="CA109" s="138"/>
      <c r="CB109" s="138"/>
      <c r="CC109" s="138"/>
      <c r="CD109" s="138"/>
      <c r="CE109" s="138"/>
      <c r="CF109" s="138"/>
      <c r="CG109" s="138"/>
      <c r="CH109" s="138"/>
      <c r="CI109" s="138"/>
      <c r="CJ109" s="138"/>
      <c r="CK109" s="138"/>
      <c r="CL109" s="138"/>
      <c r="CM109" s="138"/>
      <c r="CN109" s="138"/>
      <c r="CO109" s="138"/>
      <c r="CP109" s="138"/>
      <c r="CQ109" s="138"/>
      <c r="CR109" s="138"/>
      <c r="CS109" s="138"/>
      <c r="CT109" s="138"/>
      <c r="CU109" s="138"/>
      <c r="CV109" s="138"/>
      <c r="CW109" s="138"/>
      <c r="CX109" s="138"/>
      <c r="CY109" s="138"/>
      <c r="CZ109" s="138"/>
      <c r="DA109" s="138"/>
      <c r="DB109" s="138"/>
      <c r="DC109" s="138"/>
      <c r="DD109" s="138"/>
      <c r="DE109" s="138"/>
      <c r="DF109" s="138"/>
      <c r="DG109" s="138"/>
      <c r="DH109" s="138"/>
      <c r="DI109" s="138"/>
      <c r="DJ109" s="138"/>
      <c r="DK109" s="138"/>
      <c r="DL109" s="138"/>
      <c r="DM109" s="138"/>
      <c r="DN109" s="138"/>
      <c r="DO109" s="138"/>
      <c r="DP109" s="138"/>
      <c r="DQ109" s="138"/>
      <c r="DR109" s="138"/>
      <c r="DS109" s="138"/>
      <c r="DT109" s="138"/>
      <c r="DU109" s="138"/>
      <c r="DV109" s="138"/>
      <c r="DW109" s="138"/>
      <c r="DX109" s="138"/>
      <c r="DY109" s="138"/>
      <c r="DZ109" s="138"/>
      <c r="EA109" s="138"/>
      <c r="EB109" s="138"/>
      <c r="EC109" s="138"/>
      <c r="ED109" s="138"/>
      <c r="EE109" s="138"/>
      <c r="EF109" s="138"/>
      <c r="EG109" s="138"/>
      <c r="EH109" s="138"/>
      <c r="EI109" s="138"/>
      <c r="EJ109" s="138"/>
      <c r="EK109" s="138"/>
      <c r="EL109" s="138"/>
      <c r="EM109" s="138"/>
      <c r="EN109" s="138"/>
      <c r="EO109" s="138"/>
      <c r="EP109" s="138"/>
      <c r="EQ109" s="138"/>
      <c r="ER109" s="138"/>
      <c r="ES109" s="138"/>
      <c r="ET109" s="138"/>
      <c r="EU109" s="138"/>
      <c r="EV109" s="138"/>
      <c r="EW109" s="138"/>
      <c r="EX109" s="138"/>
      <c r="EY109" s="138"/>
      <c r="EZ109" s="138"/>
      <c r="FA109" s="138"/>
      <c r="FB109" s="138"/>
      <c r="FC109" s="138"/>
      <c r="FD109" s="138"/>
      <c r="FE109" s="138"/>
      <c r="FF109" s="138"/>
      <c r="FG109" s="138"/>
      <c r="FH109" s="138"/>
      <c r="FI109" s="138"/>
      <c r="FJ109" s="138"/>
      <c r="FK109" s="138"/>
      <c r="FL109" s="138"/>
      <c r="FM109" s="138"/>
      <c r="FN109" s="138"/>
      <c r="FO109" s="138"/>
      <c r="FP109" s="138"/>
      <c r="FQ109" s="138"/>
      <c r="FR109" s="138"/>
      <c r="FS109" s="138"/>
      <c r="FT109" s="138"/>
      <c r="FU109" s="138"/>
      <c r="FV109" s="138"/>
      <c r="FW109" s="138"/>
      <c r="FX109" s="138"/>
      <c r="FY109" s="138"/>
      <c r="FZ109" s="138"/>
      <c r="GA109" s="138"/>
      <c r="GB109" s="138"/>
      <c r="GC109" s="138"/>
      <c r="GD109" s="138"/>
      <c r="GE109" s="138"/>
      <c r="GF109" s="138"/>
      <c r="GG109" s="138"/>
      <c r="GH109" s="138"/>
    </row>
    <row r="110" spans="1:190" x14ac:dyDescent="0.2">
      <c r="A110" s="130">
        <f t="shared" si="1"/>
        <v>2081</v>
      </c>
      <c r="B110" s="140" t="s">
        <v>2152</v>
      </c>
      <c r="C110" s="146">
        <v>81</v>
      </c>
      <c r="D110" s="147">
        <v>27.5</v>
      </c>
      <c r="E110" s="148">
        <v>0.41</v>
      </c>
      <c r="F110" s="146">
        <v>81</v>
      </c>
      <c r="H110" s="149" t="s">
        <v>1545</v>
      </c>
      <c r="J110" s="147">
        <v>7.8000001907348633</v>
      </c>
      <c r="K110" s="148">
        <v>0.39</v>
      </c>
      <c r="L110" s="146">
        <v>79</v>
      </c>
      <c r="M110" s="146">
        <v>2</v>
      </c>
      <c r="N110" s="149" t="s">
        <v>1717</v>
      </c>
      <c r="O110" s="149" t="s">
        <v>1718</v>
      </c>
      <c r="P110" s="147">
        <v>5.5999999046325684</v>
      </c>
      <c r="Q110" s="148">
        <v>0.37</v>
      </c>
      <c r="R110" s="146">
        <v>80</v>
      </c>
      <c r="S110" s="146">
        <v>1</v>
      </c>
      <c r="T110" s="149" t="s">
        <v>1715</v>
      </c>
      <c r="U110" s="149" t="s">
        <v>1716</v>
      </c>
      <c r="V110" s="147">
        <v>2.5999999046325684</v>
      </c>
      <c r="W110" s="148">
        <v>0.28999999999999998</v>
      </c>
      <c r="X110" s="146">
        <v>81</v>
      </c>
      <c r="Z110" s="149" t="s">
        <v>1545</v>
      </c>
      <c r="AB110" s="147">
        <v>11.5</v>
      </c>
      <c r="AC110" s="148">
        <v>0.48</v>
      </c>
      <c r="AD110" s="146">
        <v>75</v>
      </c>
      <c r="AE110" s="146">
        <v>6</v>
      </c>
      <c r="AF110" s="149" t="s">
        <v>1647</v>
      </c>
      <c r="AG110" s="149" t="s">
        <v>1648</v>
      </c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  <c r="BV110" s="138"/>
      <c r="BW110" s="138"/>
      <c r="BX110" s="138"/>
      <c r="BY110" s="138"/>
      <c r="BZ110" s="138"/>
      <c r="CA110" s="138"/>
      <c r="CB110" s="138"/>
      <c r="CC110" s="138"/>
      <c r="CD110" s="138"/>
      <c r="CE110" s="138"/>
      <c r="CF110" s="138"/>
      <c r="CG110" s="138"/>
      <c r="CH110" s="138"/>
      <c r="CI110" s="138"/>
      <c r="CJ110" s="138"/>
      <c r="CK110" s="138"/>
      <c r="CL110" s="138"/>
      <c r="CM110" s="138"/>
      <c r="CN110" s="138"/>
      <c r="CO110" s="138"/>
      <c r="CP110" s="138"/>
      <c r="CQ110" s="138"/>
      <c r="CR110" s="138"/>
      <c r="CS110" s="138"/>
      <c r="CT110" s="138"/>
      <c r="CU110" s="138"/>
      <c r="CV110" s="138"/>
      <c r="CW110" s="138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8"/>
      <c r="FA110" s="138"/>
      <c r="FB110" s="138"/>
      <c r="FC110" s="138"/>
      <c r="FD110" s="138"/>
      <c r="FE110" s="138"/>
      <c r="FF110" s="138"/>
      <c r="FG110" s="138"/>
      <c r="FH110" s="138"/>
      <c r="FI110" s="138"/>
      <c r="FJ110" s="138"/>
      <c r="FK110" s="138"/>
      <c r="FL110" s="138"/>
      <c r="FM110" s="138"/>
      <c r="FN110" s="138"/>
      <c r="FO110" s="138"/>
      <c r="FP110" s="138"/>
      <c r="FQ110" s="138"/>
      <c r="FR110" s="138"/>
      <c r="FS110" s="138"/>
      <c r="FT110" s="138"/>
      <c r="FU110" s="138"/>
      <c r="FV110" s="138"/>
      <c r="FW110" s="138"/>
      <c r="FX110" s="138"/>
      <c r="FY110" s="138"/>
      <c r="FZ110" s="138"/>
      <c r="GA110" s="138"/>
      <c r="GB110" s="138"/>
      <c r="GC110" s="138"/>
      <c r="GD110" s="138"/>
      <c r="GE110" s="138"/>
      <c r="GF110" s="138"/>
      <c r="GG110" s="138"/>
      <c r="GH110" s="138"/>
    </row>
    <row r="111" spans="1:190" x14ac:dyDescent="0.2">
      <c r="A111" s="130">
        <f t="shared" si="1"/>
        <v>2111</v>
      </c>
      <c r="B111" s="150" t="s">
        <v>2153</v>
      </c>
      <c r="C111" s="151">
        <v>160</v>
      </c>
      <c r="D111" s="152">
        <v>32.200000762939453</v>
      </c>
      <c r="E111" s="153">
        <v>0.47</v>
      </c>
      <c r="F111" s="151">
        <v>155</v>
      </c>
      <c r="G111" s="151">
        <v>5</v>
      </c>
      <c r="H111" s="154" t="s">
        <v>2078</v>
      </c>
      <c r="I111" s="154" t="s">
        <v>2079</v>
      </c>
      <c r="J111" s="152">
        <v>9</v>
      </c>
      <c r="K111" s="153">
        <v>0.45</v>
      </c>
      <c r="L111" s="151">
        <v>149</v>
      </c>
      <c r="M111" s="151">
        <v>11</v>
      </c>
      <c r="N111" s="154" t="s">
        <v>2154</v>
      </c>
      <c r="O111" s="154" t="s">
        <v>2155</v>
      </c>
      <c r="P111" s="152">
        <v>7</v>
      </c>
      <c r="Q111" s="153">
        <v>0.47</v>
      </c>
      <c r="R111" s="151">
        <v>145</v>
      </c>
      <c r="S111" s="151">
        <v>15</v>
      </c>
      <c r="T111" s="154" t="s">
        <v>2156</v>
      </c>
      <c r="U111" s="154" t="s">
        <v>2157</v>
      </c>
      <c r="V111" s="152">
        <v>3.2999999523162842</v>
      </c>
      <c r="W111" s="153">
        <v>0.37</v>
      </c>
      <c r="X111" s="151">
        <v>155</v>
      </c>
      <c r="Y111" s="151">
        <v>5</v>
      </c>
      <c r="Z111" s="154" t="s">
        <v>2078</v>
      </c>
      <c r="AA111" s="154" t="s">
        <v>2079</v>
      </c>
      <c r="AB111" s="152">
        <v>12.899999618530273</v>
      </c>
      <c r="AC111" s="153">
        <v>0.54</v>
      </c>
      <c r="AD111" s="151">
        <v>133</v>
      </c>
      <c r="AE111" s="151">
        <v>27</v>
      </c>
      <c r="AF111" s="154" t="s">
        <v>2158</v>
      </c>
      <c r="AG111" s="154" t="s">
        <v>2159</v>
      </c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  <c r="BT111" s="138"/>
      <c r="BU111" s="138"/>
      <c r="BV111" s="138"/>
      <c r="BW111" s="138"/>
      <c r="BX111" s="138"/>
      <c r="BY111" s="138"/>
      <c r="BZ111" s="138"/>
      <c r="CA111" s="138"/>
      <c r="CB111" s="138"/>
      <c r="CC111" s="138"/>
      <c r="CD111" s="138"/>
      <c r="CE111" s="138"/>
      <c r="CF111" s="138"/>
      <c r="CG111" s="138"/>
      <c r="CH111" s="138"/>
      <c r="CI111" s="138"/>
      <c r="CJ111" s="138"/>
      <c r="CK111" s="138"/>
      <c r="CL111" s="138"/>
      <c r="CM111" s="138"/>
      <c r="CN111" s="138"/>
      <c r="CO111" s="138"/>
      <c r="CP111" s="138"/>
      <c r="CQ111" s="138"/>
      <c r="CR111" s="138"/>
      <c r="CS111" s="138"/>
      <c r="CT111" s="138"/>
      <c r="CU111" s="138"/>
      <c r="CV111" s="138"/>
      <c r="CW111" s="138"/>
      <c r="CX111" s="138"/>
      <c r="CY111" s="138"/>
      <c r="CZ111" s="138"/>
      <c r="DA111" s="138"/>
      <c r="DB111" s="138"/>
      <c r="DC111" s="138"/>
      <c r="DD111" s="138"/>
      <c r="DE111" s="138"/>
      <c r="DF111" s="138"/>
      <c r="DG111" s="138"/>
      <c r="DH111" s="138"/>
      <c r="DI111" s="138"/>
      <c r="DJ111" s="138"/>
      <c r="DK111" s="138"/>
      <c r="DL111" s="138"/>
      <c r="DM111" s="138"/>
      <c r="DN111" s="138"/>
      <c r="DO111" s="138"/>
      <c r="DP111" s="138"/>
      <c r="DQ111" s="138"/>
      <c r="DR111" s="138"/>
      <c r="DS111" s="138"/>
      <c r="DT111" s="138"/>
      <c r="DU111" s="138"/>
      <c r="DV111" s="138"/>
      <c r="DW111" s="138"/>
      <c r="DX111" s="138"/>
      <c r="DY111" s="138"/>
      <c r="DZ111" s="138"/>
      <c r="EA111" s="138"/>
      <c r="EB111" s="138"/>
      <c r="EC111" s="138"/>
      <c r="ED111" s="138"/>
      <c r="EE111" s="138"/>
      <c r="EF111" s="138"/>
      <c r="EG111" s="138"/>
      <c r="EH111" s="138"/>
      <c r="EI111" s="138"/>
      <c r="EJ111" s="138"/>
      <c r="EK111" s="138"/>
      <c r="EL111" s="138"/>
      <c r="EM111" s="138"/>
      <c r="EN111" s="138"/>
      <c r="EO111" s="138"/>
      <c r="EP111" s="138"/>
      <c r="EQ111" s="138"/>
      <c r="ER111" s="138"/>
      <c r="ES111" s="138"/>
      <c r="ET111" s="138"/>
      <c r="EU111" s="138"/>
      <c r="EV111" s="138"/>
      <c r="EW111" s="138"/>
      <c r="EX111" s="138"/>
      <c r="EY111" s="138"/>
      <c r="EZ111" s="138"/>
      <c r="FA111" s="138"/>
      <c r="FB111" s="138"/>
      <c r="FC111" s="138"/>
      <c r="FD111" s="138"/>
      <c r="FE111" s="138"/>
      <c r="FF111" s="138"/>
      <c r="FG111" s="138"/>
      <c r="FH111" s="138"/>
      <c r="FI111" s="138"/>
      <c r="FJ111" s="138"/>
      <c r="FK111" s="138"/>
      <c r="FL111" s="138"/>
      <c r="FM111" s="138"/>
      <c r="FN111" s="138"/>
      <c r="FO111" s="138"/>
      <c r="FP111" s="138"/>
      <c r="FQ111" s="138"/>
      <c r="FR111" s="138"/>
      <c r="FS111" s="138"/>
      <c r="FT111" s="138"/>
      <c r="FU111" s="138"/>
      <c r="FV111" s="138"/>
      <c r="FW111" s="138"/>
      <c r="FX111" s="138"/>
      <c r="FY111" s="138"/>
      <c r="FZ111" s="138"/>
      <c r="GA111" s="138"/>
      <c r="GB111" s="138"/>
      <c r="GC111" s="138"/>
      <c r="GD111" s="138"/>
      <c r="GE111" s="138"/>
      <c r="GF111" s="138"/>
      <c r="GG111" s="138"/>
      <c r="GH111" s="138"/>
    </row>
    <row r="112" spans="1:190" x14ac:dyDescent="0.2">
      <c r="A112" s="130">
        <f t="shared" si="1"/>
        <v>2151</v>
      </c>
      <c r="B112" s="140" t="s">
        <v>2160</v>
      </c>
      <c r="C112" s="146">
        <v>195</v>
      </c>
      <c r="D112" s="147">
        <v>32.400001525878906</v>
      </c>
      <c r="E112" s="148">
        <v>0.48</v>
      </c>
      <c r="F112" s="146">
        <v>181</v>
      </c>
      <c r="G112" s="146">
        <v>14</v>
      </c>
      <c r="H112" s="149" t="s">
        <v>2161</v>
      </c>
      <c r="I112" s="149" t="s">
        <v>2162</v>
      </c>
      <c r="J112" s="147">
        <v>8.8000001907348633</v>
      </c>
      <c r="K112" s="148">
        <v>0.44</v>
      </c>
      <c r="L112" s="146">
        <v>180</v>
      </c>
      <c r="M112" s="146">
        <v>15</v>
      </c>
      <c r="N112" s="149" t="s">
        <v>1602</v>
      </c>
      <c r="O112" s="149" t="s">
        <v>1603</v>
      </c>
      <c r="P112" s="147">
        <v>7.6999998092651367</v>
      </c>
      <c r="Q112" s="148">
        <v>0.51</v>
      </c>
      <c r="R112" s="146">
        <v>162</v>
      </c>
      <c r="S112" s="146">
        <v>33</v>
      </c>
      <c r="T112" s="149" t="s">
        <v>2163</v>
      </c>
      <c r="U112" s="149" t="s">
        <v>2164</v>
      </c>
      <c r="V112" s="147">
        <v>3.2000000476837158</v>
      </c>
      <c r="W112" s="148">
        <v>0.35</v>
      </c>
      <c r="X112" s="146">
        <v>189</v>
      </c>
      <c r="Y112" s="146">
        <v>6</v>
      </c>
      <c r="Z112" s="149" t="s">
        <v>1598</v>
      </c>
      <c r="AA112" s="149" t="s">
        <v>1599</v>
      </c>
      <c r="AB112" s="147">
        <v>12.800000190734863</v>
      </c>
      <c r="AC112" s="148">
        <v>0.53</v>
      </c>
      <c r="AD112" s="146">
        <v>162</v>
      </c>
      <c r="AE112" s="146">
        <v>33</v>
      </c>
      <c r="AF112" s="149" t="s">
        <v>2163</v>
      </c>
      <c r="AG112" s="149" t="s">
        <v>2164</v>
      </c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  <c r="BV112" s="138"/>
      <c r="BW112" s="138"/>
      <c r="BX112" s="138"/>
      <c r="BY112" s="138"/>
      <c r="BZ112" s="138"/>
      <c r="CA112" s="138"/>
      <c r="CB112" s="138"/>
      <c r="CC112" s="138"/>
      <c r="CD112" s="138"/>
      <c r="CE112" s="138"/>
      <c r="CF112" s="138"/>
      <c r="CG112" s="138"/>
      <c r="CH112" s="138"/>
      <c r="CI112" s="138"/>
      <c r="CJ112" s="138"/>
      <c r="CK112" s="138"/>
      <c r="CL112" s="138"/>
      <c r="CM112" s="138"/>
      <c r="CN112" s="138"/>
      <c r="CO112" s="138"/>
      <c r="CP112" s="138"/>
      <c r="CQ112" s="138"/>
      <c r="CR112" s="138"/>
      <c r="CS112" s="138"/>
      <c r="CT112" s="138"/>
      <c r="CU112" s="138"/>
      <c r="CV112" s="138"/>
      <c r="CW112" s="138"/>
      <c r="CX112" s="138"/>
      <c r="CY112" s="138"/>
      <c r="CZ112" s="138"/>
      <c r="DA112" s="138"/>
      <c r="DB112" s="138"/>
      <c r="DC112" s="138"/>
      <c r="DD112" s="138"/>
      <c r="DE112" s="138"/>
      <c r="DF112" s="138"/>
      <c r="DG112" s="138"/>
      <c r="DH112" s="138"/>
      <c r="DI112" s="138"/>
      <c r="DJ112" s="138"/>
      <c r="DK112" s="138"/>
      <c r="DL112" s="138"/>
      <c r="DM112" s="138"/>
      <c r="DN112" s="138"/>
      <c r="DO112" s="138"/>
      <c r="DP112" s="138"/>
      <c r="DQ112" s="138"/>
      <c r="DR112" s="138"/>
      <c r="DS112" s="138"/>
      <c r="DT112" s="138"/>
      <c r="DU112" s="138"/>
      <c r="DV112" s="138"/>
      <c r="DW112" s="138"/>
      <c r="DX112" s="138"/>
      <c r="DY112" s="138"/>
      <c r="DZ112" s="138"/>
      <c r="EA112" s="138"/>
      <c r="EB112" s="138"/>
      <c r="EC112" s="138"/>
      <c r="ED112" s="138"/>
      <c r="EE112" s="138"/>
      <c r="EF112" s="138"/>
      <c r="EG112" s="138"/>
      <c r="EH112" s="138"/>
      <c r="EI112" s="138"/>
      <c r="EJ112" s="138"/>
      <c r="EK112" s="138"/>
      <c r="EL112" s="138"/>
      <c r="EM112" s="138"/>
      <c r="EN112" s="138"/>
      <c r="EO112" s="138"/>
      <c r="EP112" s="138"/>
      <c r="EQ112" s="138"/>
      <c r="ER112" s="138"/>
      <c r="ES112" s="138"/>
      <c r="ET112" s="138"/>
      <c r="EU112" s="138"/>
      <c r="EV112" s="138"/>
      <c r="EW112" s="138"/>
      <c r="EX112" s="138"/>
      <c r="EY112" s="138"/>
      <c r="EZ112" s="138"/>
      <c r="FA112" s="138"/>
      <c r="FB112" s="138"/>
      <c r="FC112" s="138"/>
      <c r="FD112" s="138"/>
      <c r="FE112" s="138"/>
      <c r="FF112" s="138"/>
      <c r="FG112" s="138"/>
      <c r="FH112" s="138"/>
      <c r="FI112" s="138"/>
      <c r="FJ112" s="138"/>
      <c r="FK112" s="138"/>
      <c r="FL112" s="138"/>
      <c r="FM112" s="138"/>
      <c r="FN112" s="138"/>
      <c r="FO112" s="138"/>
      <c r="FP112" s="138"/>
      <c r="FQ112" s="138"/>
      <c r="FR112" s="138"/>
      <c r="FS112" s="138"/>
      <c r="FT112" s="138"/>
      <c r="FU112" s="138"/>
      <c r="FV112" s="138"/>
      <c r="FW112" s="138"/>
      <c r="FX112" s="138"/>
      <c r="FY112" s="138"/>
      <c r="FZ112" s="138"/>
      <c r="GA112" s="138"/>
      <c r="GB112" s="138"/>
      <c r="GC112" s="138"/>
      <c r="GD112" s="138"/>
      <c r="GE112" s="138"/>
      <c r="GF112" s="138"/>
      <c r="GG112" s="138"/>
      <c r="GH112" s="138"/>
    </row>
    <row r="113" spans="1:190" x14ac:dyDescent="0.2">
      <c r="A113" s="130">
        <f t="shared" si="1"/>
        <v>2161</v>
      </c>
      <c r="B113" s="150" t="s">
        <v>2165</v>
      </c>
      <c r="C113" s="151">
        <v>45</v>
      </c>
      <c r="D113" s="152">
        <v>27.299999237060547</v>
      </c>
      <c r="E113" s="153">
        <v>0.4</v>
      </c>
      <c r="F113" s="151">
        <v>45</v>
      </c>
      <c r="H113" s="154" t="s">
        <v>1545</v>
      </c>
      <c r="J113" s="152">
        <v>7.0999999046325684</v>
      </c>
      <c r="K113" s="153">
        <v>0.36</v>
      </c>
      <c r="L113" s="151">
        <v>45</v>
      </c>
      <c r="N113" s="154" t="s">
        <v>1545</v>
      </c>
      <c r="P113" s="152">
        <v>6.0999999046325684</v>
      </c>
      <c r="Q113" s="153">
        <v>0.4</v>
      </c>
      <c r="R113" s="151">
        <v>43</v>
      </c>
      <c r="S113" s="151">
        <v>2</v>
      </c>
      <c r="T113" s="154" t="s">
        <v>2166</v>
      </c>
      <c r="U113" s="154" t="s">
        <v>2167</v>
      </c>
      <c r="V113" s="152">
        <v>2.5999999046325684</v>
      </c>
      <c r="W113" s="153">
        <v>0.28999999999999998</v>
      </c>
      <c r="X113" s="151">
        <v>42</v>
      </c>
      <c r="Y113" s="151">
        <v>3</v>
      </c>
      <c r="Z113" s="154" t="s">
        <v>1950</v>
      </c>
      <c r="AA113" s="154" t="s">
        <v>1951</v>
      </c>
      <c r="AB113" s="152">
        <v>11.5</v>
      </c>
      <c r="AC113" s="153">
        <v>0.48</v>
      </c>
      <c r="AD113" s="151">
        <v>43</v>
      </c>
      <c r="AE113" s="151">
        <v>2</v>
      </c>
      <c r="AF113" s="154" t="s">
        <v>2166</v>
      </c>
      <c r="AG113" s="154" t="s">
        <v>2167</v>
      </c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  <c r="BV113" s="138"/>
      <c r="BW113" s="138"/>
      <c r="BX113" s="138"/>
      <c r="BY113" s="138"/>
      <c r="BZ113" s="138"/>
      <c r="CA113" s="138"/>
      <c r="CB113" s="138"/>
      <c r="CC113" s="138"/>
      <c r="CD113" s="138"/>
      <c r="CE113" s="138"/>
      <c r="CF113" s="138"/>
      <c r="CG113" s="138"/>
      <c r="CH113" s="138"/>
      <c r="CI113" s="138"/>
      <c r="CJ113" s="138"/>
      <c r="CK113" s="138"/>
      <c r="CL113" s="138"/>
      <c r="CM113" s="138"/>
      <c r="CN113" s="138"/>
      <c r="CO113" s="138"/>
      <c r="CP113" s="138"/>
      <c r="CQ113" s="138"/>
      <c r="CR113" s="138"/>
      <c r="CS113" s="138"/>
      <c r="CT113" s="138"/>
      <c r="CU113" s="138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38"/>
      <c r="DH113" s="138"/>
      <c r="DI113" s="138"/>
      <c r="DJ113" s="138"/>
      <c r="DK113" s="138"/>
      <c r="DL113" s="138"/>
      <c r="DM113" s="138"/>
      <c r="DN113" s="138"/>
      <c r="DO113" s="138"/>
      <c r="DP113" s="138"/>
      <c r="DQ113" s="138"/>
      <c r="DR113" s="138"/>
      <c r="DS113" s="138"/>
      <c r="DT113" s="138"/>
      <c r="DU113" s="138"/>
      <c r="DV113" s="138"/>
      <c r="DW113" s="138"/>
      <c r="DX113" s="138"/>
      <c r="DY113" s="138"/>
      <c r="DZ113" s="138"/>
      <c r="EA113" s="138"/>
      <c r="EB113" s="138"/>
      <c r="EC113" s="138"/>
      <c r="ED113" s="138"/>
      <c r="EE113" s="138"/>
      <c r="EF113" s="138"/>
      <c r="EG113" s="138"/>
      <c r="EH113" s="138"/>
      <c r="EI113" s="138"/>
      <c r="EJ113" s="138"/>
      <c r="EK113" s="138"/>
      <c r="EL113" s="138"/>
      <c r="EM113" s="138"/>
      <c r="EN113" s="138"/>
      <c r="EO113" s="138"/>
      <c r="EP113" s="138"/>
      <c r="EQ113" s="138"/>
      <c r="ER113" s="138"/>
      <c r="ES113" s="138"/>
      <c r="ET113" s="138"/>
      <c r="EU113" s="138"/>
      <c r="EV113" s="138"/>
      <c r="EW113" s="138"/>
      <c r="EX113" s="138"/>
      <c r="EY113" s="138"/>
      <c r="EZ113" s="138"/>
      <c r="FA113" s="138"/>
      <c r="FB113" s="138"/>
      <c r="FC113" s="138"/>
      <c r="FD113" s="138"/>
      <c r="FE113" s="138"/>
      <c r="FF113" s="138"/>
      <c r="FG113" s="138"/>
      <c r="FH113" s="138"/>
      <c r="FI113" s="138"/>
      <c r="FJ113" s="138"/>
      <c r="FK113" s="138"/>
      <c r="FL113" s="138"/>
      <c r="FM113" s="138"/>
      <c r="FN113" s="138"/>
      <c r="FO113" s="138"/>
      <c r="FP113" s="138"/>
      <c r="FQ113" s="138"/>
      <c r="FR113" s="138"/>
      <c r="FS113" s="138"/>
      <c r="FT113" s="138"/>
      <c r="FU113" s="138"/>
      <c r="FV113" s="138"/>
      <c r="FW113" s="138"/>
      <c r="FX113" s="138"/>
      <c r="FY113" s="138"/>
      <c r="FZ113" s="138"/>
      <c r="GA113" s="138"/>
      <c r="GB113" s="138"/>
      <c r="GC113" s="138"/>
      <c r="GD113" s="138"/>
      <c r="GE113" s="138"/>
      <c r="GF113" s="138"/>
      <c r="GG113" s="138"/>
      <c r="GH113" s="138"/>
    </row>
    <row r="114" spans="1:190" x14ac:dyDescent="0.2">
      <c r="A114" s="130">
        <f t="shared" si="1"/>
        <v>2181</v>
      </c>
      <c r="B114" s="140" t="s">
        <v>2168</v>
      </c>
      <c r="C114" s="146">
        <v>158</v>
      </c>
      <c r="D114" s="147">
        <v>32.700000762939453</v>
      </c>
      <c r="E114" s="148">
        <v>0.48</v>
      </c>
      <c r="F114" s="146">
        <v>152</v>
      </c>
      <c r="G114" s="146">
        <v>6</v>
      </c>
      <c r="H114" s="149" t="s">
        <v>1918</v>
      </c>
      <c r="I114" s="149" t="s">
        <v>1919</v>
      </c>
      <c r="J114" s="147">
        <v>8.8000001907348633</v>
      </c>
      <c r="K114" s="148">
        <v>0.44</v>
      </c>
      <c r="L114" s="146">
        <v>154</v>
      </c>
      <c r="M114" s="146">
        <v>4</v>
      </c>
      <c r="N114" s="149" t="s">
        <v>2138</v>
      </c>
      <c r="O114" s="149" t="s">
        <v>2139</v>
      </c>
      <c r="P114" s="147">
        <v>7.3000001907348633</v>
      </c>
      <c r="Q114" s="148">
        <v>0.49</v>
      </c>
      <c r="R114" s="146">
        <v>137</v>
      </c>
      <c r="S114" s="146">
        <v>21</v>
      </c>
      <c r="T114" s="149" t="s">
        <v>2169</v>
      </c>
      <c r="U114" s="149" t="s">
        <v>2170</v>
      </c>
      <c r="V114" s="147">
        <v>3.5</v>
      </c>
      <c r="W114" s="148">
        <v>0.39</v>
      </c>
      <c r="X114" s="146">
        <v>152</v>
      </c>
      <c r="Y114" s="146">
        <v>6</v>
      </c>
      <c r="Z114" s="149" t="s">
        <v>1918</v>
      </c>
      <c r="AA114" s="149" t="s">
        <v>1919</v>
      </c>
      <c r="AB114" s="147">
        <v>13.100000381469727</v>
      </c>
      <c r="AC114" s="148">
        <v>0.55000000000000004</v>
      </c>
      <c r="AD114" s="146">
        <v>127</v>
      </c>
      <c r="AE114" s="146">
        <v>31</v>
      </c>
      <c r="AF114" s="149" t="s">
        <v>2171</v>
      </c>
      <c r="AG114" s="149" t="s">
        <v>2172</v>
      </c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  <c r="BW114" s="138"/>
      <c r="BX114" s="138"/>
      <c r="BY114" s="138"/>
      <c r="BZ114" s="138"/>
      <c r="CA114" s="138"/>
      <c r="CB114" s="138"/>
      <c r="CC114" s="138"/>
      <c r="CD114" s="138"/>
      <c r="CE114" s="138"/>
      <c r="CF114" s="138"/>
      <c r="CG114" s="138"/>
      <c r="CH114" s="138"/>
      <c r="CI114" s="138"/>
      <c r="CJ114" s="138"/>
      <c r="CK114" s="138"/>
      <c r="CL114" s="138"/>
      <c r="CM114" s="138"/>
      <c r="CN114" s="138"/>
      <c r="CO114" s="138"/>
      <c r="CP114" s="138"/>
      <c r="CQ114" s="138"/>
      <c r="CR114" s="138"/>
      <c r="CS114" s="138"/>
      <c r="CT114" s="138"/>
      <c r="CU114" s="138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38"/>
      <c r="DH114" s="138"/>
      <c r="DI114" s="138"/>
      <c r="DJ114" s="138"/>
      <c r="DK114" s="138"/>
      <c r="DL114" s="138"/>
      <c r="DM114" s="138"/>
      <c r="DN114" s="138"/>
      <c r="DO114" s="138"/>
      <c r="DP114" s="138"/>
      <c r="DQ114" s="138"/>
      <c r="DR114" s="138"/>
      <c r="DS114" s="138"/>
      <c r="DT114" s="138"/>
      <c r="DU114" s="138"/>
      <c r="DV114" s="138"/>
      <c r="DW114" s="138"/>
      <c r="DX114" s="138"/>
      <c r="DY114" s="138"/>
      <c r="DZ114" s="138"/>
      <c r="EA114" s="138"/>
      <c r="EB114" s="138"/>
      <c r="EC114" s="138"/>
      <c r="ED114" s="138"/>
      <c r="EE114" s="138"/>
      <c r="EF114" s="138"/>
      <c r="EG114" s="138"/>
      <c r="EH114" s="138"/>
      <c r="EI114" s="138"/>
      <c r="EJ114" s="138"/>
      <c r="EK114" s="138"/>
      <c r="EL114" s="138"/>
      <c r="EM114" s="138"/>
      <c r="EN114" s="138"/>
      <c r="EO114" s="138"/>
      <c r="EP114" s="138"/>
      <c r="EQ114" s="138"/>
      <c r="ER114" s="138"/>
      <c r="ES114" s="138"/>
      <c r="ET114" s="138"/>
      <c r="EU114" s="138"/>
      <c r="EV114" s="138"/>
      <c r="EW114" s="138"/>
      <c r="EX114" s="138"/>
      <c r="EY114" s="138"/>
      <c r="EZ114" s="138"/>
      <c r="FA114" s="138"/>
      <c r="FB114" s="138"/>
      <c r="FC114" s="138"/>
      <c r="FD114" s="138"/>
      <c r="FE114" s="138"/>
      <c r="FF114" s="138"/>
      <c r="FG114" s="138"/>
      <c r="FH114" s="138"/>
      <c r="FI114" s="138"/>
      <c r="FJ114" s="138"/>
      <c r="FK114" s="138"/>
      <c r="FL114" s="138"/>
      <c r="FM114" s="138"/>
      <c r="FN114" s="138"/>
      <c r="FO114" s="138"/>
      <c r="FP114" s="138"/>
      <c r="FQ114" s="138"/>
      <c r="FR114" s="138"/>
      <c r="FS114" s="138"/>
      <c r="FT114" s="138"/>
      <c r="FU114" s="138"/>
      <c r="FV114" s="138"/>
      <c r="FW114" s="138"/>
      <c r="FX114" s="138"/>
      <c r="FY114" s="138"/>
      <c r="FZ114" s="138"/>
      <c r="GA114" s="138"/>
      <c r="GB114" s="138"/>
      <c r="GC114" s="138"/>
      <c r="GD114" s="138"/>
      <c r="GE114" s="138"/>
      <c r="GF114" s="138"/>
      <c r="GG114" s="138"/>
      <c r="GH114" s="138"/>
    </row>
    <row r="115" spans="1:190" x14ac:dyDescent="0.2">
      <c r="A115" s="130">
        <f t="shared" si="1"/>
        <v>2191</v>
      </c>
      <c r="B115" s="150" t="s">
        <v>2173</v>
      </c>
      <c r="C115" s="151">
        <v>249</v>
      </c>
      <c r="D115" s="152">
        <v>26.600000381469727</v>
      </c>
      <c r="E115" s="153">
        <v>0.39</v>
      </c>
      <c r="F115" s="151">
        <v>244</v>
      </c>
      <c r="G115" s="151">
        <v>5</v>
      </c>
      <c r="H115" s="154" t="s">
        <v>2174</v>
      </c>
      <c r="I115" s="154" t="s">
        <v>2175</v>
      </c>
      <c r="J115" s="152">
        <v>7.4000000953674316</v>
      </c>
      <c r="K115" s="153">
        <v>0.37</v>
      </c>
      <c r="L115" s="151">
        <v>246</v>
      </c>
      <c r="M115" s="151">
        <v>3</v>
      </c>
      <c r="N115" s="154" t="s">
        <v>2176</v>
      </c>
      <c r="O115" s="154" t="s">
        <v>2177</v>
      </c>
      <c r="P115" s="152">
        <v>5.8000001907348633</v>
      </c>
      <c r="Q115" s="153">
        <v>0.39</v>
      </c>
      <c r="R115" s="151">
        <v>237</v>
      </c>
      <c r="S115" s="151">
        <v>12</v>
      </c>
      <c r="T115" s="154" t="s">
        <v>2178</v>
      </c>
      <c r="U115" s="154" t="s">
        <v>2179</v>
      </c>
      <c r="V115" s="152">
        <v>2.7000000476837158</v>
      </c>
      <c r="W115" s="153">
        <v>0.3</v>
      </c>
      <c r="X115" s="151">
        <v>245</v>
      </c>
      <c r="Y115" s="151">
        <v>4</v>
      </c>
      <c r="Z115" s="154" t="s">
        <v>2180</v>
      </c>
      <c r="AA115" s="154" t="s">
        <v>2181</v>
      </c>
      <c r="AB115" s="152">
        <v>10.699999809265137</v>
      </c>
      <c r="AC115" s="153">
        <v>0.44</v>
      </c>
      <c r="AD115" s="151">
        <v>223</v>
      </c>
      <c r="AE115" s="151">
        <v>26</v>
      </c>
      <c r="AF115" s="154" t="s">
        <v>2182</v>
      </c>
      <c r="AG115" s="154" t="s">
        <v>2183</v>
      </c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8"/>
      <c r="BX115" s="138"/>
      <c r="BY115" s="138"/>
      <c r="BZ115" s="138"/>
      <c r="CA115" s="138"/>
      <c r="CB115" s="138"/>
      <c r="CC115" s="138"/>
      <c r="CD115" s="138"/>
      <c r="CE115" s="138"/>
      <c r="CF115" s="138"/>
      <c r="CG115" s="138"/>
      <c r="CH115" s="138"/>
      <c r="CI115" s="138"/>
      <c r="CJ115" s="138"/>
      <c r="CK115" s="138"/>
      <c r="CL115" s="138"/>
      <c r="CM115" s="138"/>
      <c r="CN115" s="138"/>
      <c r="CO115" s="138"/>
      <c r="CP115" s="138"/>
      <c r="CQ115" s="138"/>
      <c r="CR115" s="138"/>
      <c r="CS115" s="138"/>
      <c r="CT115" s="138"/>
      <c r="CU115" s="138"/>
      <c r="CV115" s="138"/>
      <c r="CW115" s="138"/>
      <c r="CX115" s="138"/>
      <c r="CY115" s="138"/>
      <c r="CZ115" s="138"/>
      <c r="DA115" s="138"/>
      <c r="DB115" s="138"/>
      <c r="DC115" s="138"/>
      <c r="DD115" s="138"/>
      <c r="DE115" s="138"/>
      <c r="DF115" s="138"/>
      <c r="DG115" s="138"/>
      <c r="DH115" s="138"/>
      <c r="DI115" s="138"/>
      <c r="DJ115" s="138"/>
      <c r="DK115" s="138"/>
      <c r="DL115" s="138"/>
      <c r="DM115" s="138"/>
      <c r="DN115" s="138"/>
      <c r="DO115" s="138"/>
      <c r="DP115" s="138"/>
      <c r="DQ115" s="138"/>
      <c r="DR115" s="138"/>
      <c r="DS115" s="138"/>
      <c r="DT115" s="138"/>
      <c r="DU115" s="138"/>
      <c r="DV115" s="138"/>
      <c r="DW115" s="138"/>
      <c r="DX115" s="138"/>
      <c r="DY115" s="138"/>
      <c r="DZ115" s="138"/>
      <c r="EA115" s="138"/>
      <c r="EB115" s="138"/>
      <c r="EC115" s="138"/>
      <c r="ED115" s="138"/>
      <c r="EE115" s="138"/>
      <c r="EF115" s="138"/>
      <c r="EG115" s="138"/>
      <c r="EH115" s="138"/>
      <c r="EI115" s="138"/>
      <c r="EJ115" s="138"/>
      <c r="EK115" s="138"/>
      <c r="EL115" s="138"/>
      <c r="EM115" s="138"/>
      <c r="EN115" s="138"/>
      <c r="EO115" s="138"/>
      <c r="EP115" s="138"/>
      <c r="EQ115" s="138"/>
      <c r="ER115" s="138"/>
      <c r="ES115" s="138"/>
      <c r="ET115" s="138"/>
      <c r="EU115" s="138"/>
      <c r="EV115" s="138"/>
      <c r="EW115" s="138"/>
      <c r="EX115" s="138"/>
      <c r="EY115" s="138"/>
      <c r="EZ115" s="138"/>
      <c r="FA115" s="138"/>
      <c r="FB115" s="138"/>
      <c r="FC115" s="138"/>
      <c r="FD115" s="138"/>
      <c r="FE115" s="138"/>
      <c r="FF115" s="138"/>
      <c r="FG115" s="138"/>
      <c r="FH115" s="138"/>
      <c r="FI115" s="138"/>
      <c r="FJ115" s="138"/>
      <c r="FK115" s="138"/>
      <c r="FL115" s="138"/>
      <c r="FM115" s="138"/>
      <c r="FN115" s="138"/>
      <c r="FO115" s="138"/>
      <c r="FP115" s="138"/>
      <c r="FQ115" s="138"/>
      <c r="FR115" s="138"/>
      <c r="FS115" s="138"/>
      <c r="FT115" s="138"/>
      <c r="FU115" s="138"/>
      <c r="FV115" s="138"/>
      <c r="FW115" s="138"/>
      <c r="FX115" s="138"/>
      <c r="FY115" s="138"/>
      <c r="FZ115" s="138"/>
      <c r="GA115" s="138"/>
      <c r="GB115" s="138"/>
      <c r="GC115" s="138"/>
      <c r="GD115" s="138"/>
      <c r="GE115" s="138"/>
      <c r="GF115" s="138"/>
      <c r="GG115" s="138"/>
      <c r="GH115" s="138"/>
    </row>
    <row r="116" spans="1:190" x14ac:dyDescent="0.2">
      <c r="A116" s="130">
        <f t="shared" si="1"/>
        <v>2241</v>
      </c>
      <c r="B116" s="140" t="s">
        <v>2184</v>
      </c>
      <c r="C116" s="146">
        <v>81</v>
      </c>
      <c r="D116" s="147">
        <v>26.899999618530273</v>
      </c>
      <c r="E116" s="148">
        <v>0.4</v>
      </c>
      <c r="F116" s="146">
        <v>81</v>
      </c>
      <c r="H116" s="149" t="s">
        <v>1545</v>
      </c>
      <c r="J116" s="147">
        <v>7.5</v>
      </c>
      <c r="K116" s="148">
        <v>0.38</v>
      </c>
      <c r="L116" s="146">
        <v>81</v>
      </c>
      <c r="N116" s="149" t="s">
        <v>1545</v>
      </c>
      <c r="P116" s="147">
        <v>5.9000000953674316</v>
      </c>
      <c r="Q116" s="148">
        <v>0.4</v>
      </c>
      <c r="R116" s="146">
        <v>77</v>
      </c>
      <c r="S116" s="146">
        <v>4</v>
      </c>
      <c r="T116" s="149" t="s">
        <v>1975</v>
      </c>
      <c r="U116" s="149" t="s">
        <v>1976</v>
      </c>
      <c r="V116" s="147">
        <v>2.7999999523162842</v>
      </c>
      <c r="W116" s="148">
        <v>0.31</v>
      </c>
      <c r="X116" s="146">
        <v>81</v>
      </c>
      <c r="Z116" s="149" t="s">
        <v>1545</v>
      </c>
      <c r="AB116" s="147">
        <v>10.699999809265137</v>
      </c>
      <c r="AC116" s="148">
        <v>0.45</v>
      </c>
      <c r="AD116" s="146">
        <v>76</v>
      </c>
      <c r="AE116" s="146">
        <v>5</v>
      </c>
      <c r="AF116" s="149" t="s">
        <v>1977</v>
      </c>
      <c r="AG116" s="149" t="s">
        <v>1978</v>
      </c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  <c r="BW116" s="138"/>
      <c r="BX116" s="138"/>
      <c r="BY116" s="138"/>
      <c r="BZ116" s="138"/>
      <c r="CA116" s="138"/>
      <c r="CB116" s="138"/>
      <c r="CC116" s="138"/>
      <c r="CD116" s="138"/>
      <c r="CE116" s="138"/>
      <c r="CF116" s="138"/>
      <c r="CG116" s="138"/>
      <c r="CH116" s="138"/>
      <c r="CI116" s="138"/>
      <c r="CJ116" s="138"/>
      <c r="CK116" s="138"/>
      <c r="CL116" s="138"/>
      <c r="CM116" s="138"/>
      <c r="CN116" s="138"/>
      <c r="CO116" s="138"/>
      <c r="CP116" s="138"/>
      <c r="CQ116" s="138"/>
      <c r="CR116" s="138"/>
      <c r="CS116" s="138"/>
      <c r="CT116" s="138"/>
      <c r="CU116" s="138"/>
      <c r="CV116" s="138"/>
      <c r="CW116" s="138"/>
      <c r="CX116" s="138"/>
      <c r="CY116" s="138"/>
      <c r="CZ116" s="138"/>
      <c r="DA116" s="138"/>
      <c r="DB116" s="138"/>
      <c r="DC116" s="138"/>
      <c r="DD116" s="138"/>
      <c r="DE116" s="138"/>
      <c r="DF116" s="138"/>
      <c r="DG116" s="138"/>
      <c r="DH116" s="138"/>
      <c r="DI116" s="138"/>
      <c r="DJ116" s="138"/>
      <c r="DK116" s="138"/>
      <c r="DL116" s="138"/>
      <c r="DM116" s="138"/>
      <c r="DN116" s="138"/>
      <c r="DO116" s="138"/>
      <c r="DP116" s="138"/>
      <c r="DQ116" s="138"/>
      <c r="DR116" s="138"/>
      <c r="DS116" s="138"/>
      <c r="DT116" s="138"/>
      <c r="DU116" s="138"/>
      <c r="DV116" s="138"/>
      <c r="DW116" s="138"/>
      <c r="DX116" s="138"/>
      <c r="DY116" s="138"/>
      <c r="DZ116" s="138"/>
      <c r="EA116" s="138"/>
      <c r="EB116" s="138"/>
      <c r="EC116" s="138"/>
      <c r="ED116" s="138"/>
      <c r="EE116" s="138"/>
      <c r="EF116" s="138"/>
      <c r="EG116" s="138"/>
      <c r="EH116" s="138"/>
      <c r="EI116" s="138"/>
      <c r="EJ116" s="138"/>
      <c r="EK116" s="138"/>
      <c r="EL116" s="138"/>
      <c r="EM116" s="138"/>
      <c r="EN116" s="138"/>
      <c r="EO116" s="138"/>
      <c r="EP116" s="138"/>
      <c r="EQ116" s="138"/>
      <c r="ER116" s="138"/>
      <c r="ES116" s="138"/>
      <c r="ET116" s="138"/>
      <c r="EU116" s="138"/>
      <c r="EV116" s="138"/>
      <c r="EW116" s="138"/>
      <c r="EX116" s="138"/>
      <c r="EY116" s="138"/>
      <c r="EZ116" s="138"/>
      <c r="FA116" s="138"/>
      <c r="FB116" s="138"/>
      <c r="FC116" s="138"/>
      <c r="FD116" s="138"/>
      <c r="FE116" s="138"/>
      <c r="FF116" s="138"/>
      <c r="FG116" s="138"/>
      <c r="FH116" s="138"/>
      <c r="FI116" s="138"/>
      <c r="FJ116" s="138"/>
      <c r="FK116" s="138"/>
      <c r="FL116" s="138"/>
      <c r="FM116" s="138"/>
      <c r="FN116" s="138"/>
      <c r="FO116" s="138"/>
      <c r="FP116" s="138"/>
      <c r="FQ116" s="138"/>
      <c r="FR116" s="138"/>
      <c r="FS116" s="138"/>
      <c r="FT116" s="138"/>
      <c r="FU116" s="138"/>
      <c r="FV116" s="138"/>
      <c r="FW116" s="138"/>
      <c r="FX116" s="138"/>
      <c r="FY116" s="138"/>
      <c r="FZ116" s="138"/>
      <c r="GA116" s="138"/>
      <c r="GB116" s="138"/>
      <c r="GC116" s="138"/>
      <c r="GD116" s="138"/>
      <c r="GE116" s="138"/>
      <c r="GF116" s="138"/>
      <c r="GG116" s="138"/>
      <c r="GH116" s="138"/>
    </row>
    <row r="117" spans="1:190" x14ac:dyDescent="0.2">
      <c r="A117" s="130">
        <f t="shared" si="1"/>
        <v>2261</v>
      </c>
      <c r="B117" s="150" t="s">
        <v>2185</v>
      </c>
      <c r="C117" s="151">
        <v>85</v>
      </c>
      <c r="D117" s="152">
        <v>30.700000762939453</v>
      </c>
      <c r="E117" s="153">
        <v>0.45</v>
      </c>
      <c r="F117" s="151">
        <v>81</v>
      </c>
      <c r="G117" s="151">
        <v>4</v>
      </c>
      <c r="H117" s="154" t="s">
        <v>1847</v>
      </c>
      <c r="I117" s="154" t="s">
        <v>1848</v>
      </c>
      <c r="J117" s="152">
        <v>8.5</v>
      </c>
      <c r="K117" s="153">
        <v>0.42</v>
      </c>
      <c r="L117" s="151">
        <v>81</v>
      </c>
      <c r="M117" s="151">
        <v>4</v>
      </c>
      <c r="N117" s="154" t="s">
        <v>1847</v>
      </c>
      <c r="O117" s="154" t="s">
        <v>1848</v>
      </c>
      <c r="P117" s="152">
        <v>7.1999998092651367</v>
      </c>
      <c r="Q117" s="153">
        <v>0.48</v>
      </c>
      <c r="R117" s="151">
        <v>77</v>
      </c>
      <c r="S117" s="151">
        <v>8</v>
      </c>
      <c r="T117" s="154" t="s">
        <v>2186</v>
      </c>
      <c r="U117" s="154" t="s">
        <v>2187</v>
      </c>
      <c r="V117" s="152">
        <v>3</v>
      </c>
      <c r="W117" s="153">
        <v>0.33</v>
      </c>
      <c r="X117" s="151">
        <v>85</v>
      </c>
      <c r="Z117" s="154" t="s">
        <v>1545</v>
      </c>
      <c r="AB117" s="152">
        <v>12</v>
      </c>
      <c r="AC117" s="153">
        <v>0.5</v>
      </c>
      <c r="AD117" s="151">
        <v>76</v>
      </c>
      <c r="AE117" s="151">
        <v>9</v>
      </c>
      <c r="AF117" s="154" t="s">
        <v>2188</v>
      </c>
      <c r="AG117" s="154" t="s">
        <v>2189</v>
      </c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  <c r="BV117" s="138"/>
      <c r="BW117" s="138"/>
      <c r="BX117" s="138"/>
      <c r="BY117" s="138"/>
      <c r="BZ117" s="138"/>
      <c r="CA117" s="138"/>
      <c r="CB117" s="138"/>
      <c r="CC117" s="138"/>
      <c r="CD117" s="138"/>
      <c r="CE117" s="138"/>
      <c r="CF117" s="138"/>
      <c r="CG117" s="138"/>
      <c r="CH117" s="138"/>
      <c r="CI117" s="138"/>
      <c r="CJ117" s="138"/>
      <c r="CK117" s="138"/>
      <c r="CL117" s="138"/>
      <c r="CM117" s="138"/>
      <c r="CN117" s="138"/>
      <c r="CO117" s="138"/>
      <c r="CP117" s="138"/>
      <c r="CQ117" s="138"/>
      <c r="CR117" s="138"/>
      <c r="CS117" s="138"/>
      <c r="CT117" s="138"/>
      <c r="CU117" s="138"/>
      <c r="CV117" s="138"/>
      <c r="CW117" s="138"/>
      <c r="CX117" s="138"/>
      <c r="CY117" s="138"/>
      <c r="CZ117" s="138"/>
      <c r="DA117" s="138"/>
      <c r="DB117" s="138"/>
      <c r="DC117" s="138"/>
      <c r="DD117" s="138"/>
      <c r="DE117" s="138"/>
      <c r="DF117" s="138"/>
      <c r="DG117" s="138"/>
      <c r="DH117" s="138"/>
      <c r="DI117" s="138"/>
      <c r="DJ117" s="138"/>
      <c r="DK117" s="138"/>
      <c r="DL117" s="138"/>
      <c r="DM117" s="138"/>
      <c r="DN117" s="138"/>
      <c r="DO117" s="138"/>
      <c r="DP117" s="138"/>
      <c r="DQ117" s="138"/>
      <c r="DR117" s="138"/>
      <c r="DS117" s="138"/>
      <c r="DT117" s="138"/>
      <c r="DU117" s="138"/>
      <c r="DV117" s="138"/>
      <c r="DW117" s="138"/>
      <c r="DX117" s="138"/>
      <c r="DY117" s="138"/>
      <c r="DZ117" s="138"/>
      <c r="EA117" s="138"/>
      <c r="EB117" s="138"/>
      <c r="EC117" s="138"/>
      <c r="ED117" s="138"/>
      <c r="EE117" s="138"/>
      <c r="EF117" s="138"/>
      <c r="EG117" s="138"/>
      <c r="EH117" s="138"/>
      <c r="EI117" s="138"/>
      <c r="EJ117" s="138"/>
      <c r="EK117" s="138"/>
      <c r="EL117" s="138"/>
      <c r="EM117" s="138"/>
      <c r="EN117" s="138"/>
      <c r="EO117" s="138"/>
      <c r="EP117" s="138"/>
      <c r="EQ117" s="138"/>
      <c r="ER117" s="138"/>
      <c r="ES117" s="138"/>
      <c r="ET117" s="138"/>
      <c r="EU117" s="138"/>
      <c r="EV117" s="138"/>
      <c r="EW117" s="138"/>
      <c r="EX117" s="138"/>
      <c r="EY117" s="138"/>
      <c r="EZ117" s="138"/>
      <c r="FA117" s="138"/>
      <c r="FB117" s="138"/>
      <c r="FC117" s="138"/>
      <c r="FD117" s="138"/>
      <c r="FE117" s="138"/>
      <c r="FF117" s="138"/>
      <c r="FG117" s="138"/>
      <c r="FH117" s="138"/>
      <c r="FI117" s="138"/>
      <c r="FJ117" s="138"/>
      <c r="FK117" s="138"/>
      <c r="FL117" s="138"/>
      <c r="FM117" s="138"/>
      <c r="FN117" s="138"/>
      <c r="FO117" s="138"/>
      <c r="FP117" s="138"/>
      <c r="FQ117" s="138"/>
      <c r="FR117" s="138"/>
      <c r="FS117" s="138"/>
      <c r="FT117" s="138"/>
      <c r="FU117" s="138"/>
      <c r="FV117" s="138"/>
      <c r="FW117" s="138"/>
      <c r="FX117" s="138"/>
      <c r="FY117" s="138"/>
      <c r="FZ117" s="138"/>
      <c r="GA117" s="138"/>
      <c r="GB117" s="138"/>
      <c r="GC117" s="138"/>
      <c r="GD117" s="138"/>
      <c r="GE117" s="138"/>
      <c r="GF117" s="138"/>
      <c r="GG117" s="138"/>
      <c r="GH117" s="138"/>
    </row>
    <row r="118" spans="1:190" x14ac:dyDescent="0.2">
      <c r="A118" s="130">
        <f t="shared" si="1"/>
        <v>2281</v>
      </c>
      <c r="B118" s="140" t="s">
        <v>2190</v>
      </c>
      <c r="C118" s="146">
        <v>115</v>
      </c>
      <c r="D118" s="147">
        <v>31.5</v>
      </c>
      <c r="E118" s="148">
        <v>0.46</v>
      </c>
      <c r="F118" s="146">
        <v>112</v>
      </c>
      <c r="G118" s="146">
        <v>3</v>
      </c>
      <c r="H118" s="149" t="s">
        <v>2191</v>
      </c>
      <c r="I118" s="149" t="s">
        <v>2192</v>
      </c>
      <c r="J118" s="147">
        <v>8.3999996185302734</v>
      </c>
      <c r="K118" s="148">
        <v>0.42</v>
      </c>
      <c r="L118" s="146">
        <v>113</v>
      </c>
      <c r="M118" s="146">
        <v>2</v>
      </c>
      <c r="N118" s="149" t="s">
        <v>1582</v>
      </c>
      <c r="O118" s="149" t="s">
        <v>1583</v>
      </c>
      <c r="P118" s="147">
        <v>6.9000000953674316</v>
      </c>
      <c r="Q118" s="148">
        <v>0.46</v>
      </c>
      <c r="R118" s="146">
        <v>105</v>
      </c>
      <c r="S118" s="146">
        <v>10</v>
      </c>
      <c r="T118" s="149" t="s">
        <v>2193</v>
      </c>
      <c r="U118" s="149" t="s">
        <v>2194</v>
      </c>
      <c r="V118" s="147">
        <v>3.0999999046325684</v>
      </c>
      <c r="W118" s="148">
        <v>0.34</v>
      </c>
      <c r="X118" s="146">
        <v>115</v>
      </c>
      <c r="Z118" s="149" t="s">
        <v>1545</v>
      </c>
      <c r="AB118" s="147">
        <v>13.100000381469727</v>
      </c>
      <c r="AC118" s="148">
        <v>0.55000000000000004</v>
      </c>
      <c r="AD118" s="146">
        <v>88</v>
      </c>
      <c r="AE118" s="146">
        <v>27</v>
      </c>
      <c r="AF118" s="149" t="s">
        <v>2195</v>
      </c>
      <c r="AG118" s="149" t="s">
        <v>2196</v>
      </c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  <c r="BV118" s="138"/>
      <c r="BW118" s="138"/>
      <c r="BX118" s="138"/>
      <c r="BY118" s="138"/>
      <c r="BZ118" s="138"/>
      <c r="CA118" s="138"/>
      <c r="CB118" s="138"/>
      <c r="CC118" s="138"/>
      <c r="CD118" s="138"/>
      <c r="CE118" s="138"/>
      <c r="CF118" s="138"/>
      <c r="CG118" s="138"/>
      <c r="CH118" s="138"/>
      <c r="CI118" s="138"/>
      <c r="CJ118" s="138"/>
      <c r="CK118" s="138"/>
      <c r="CL118" s="138"/>
      <c r="CM118" s="138"/>
      <c r="CN118" s="138"/>
      <c r="CO118" s="138"/>
      <c r="CP118" s="138"/>
      <c r="CQ118" s="138"/>
      <c r="CR118" s="138"/>
      <c r="CS118" s="138"/>
      <c r="CT118" s="138"/>
      <c r="CU118" s="138"/>
      <c r="CV118" s="138"/>
      <c r="CW118" s="138"/>
      <c r="CX118" s="138"/>
      <c r="CY118" s="138"/>
      <c r="CZ118" s="138"/>
      <c r="DA118" s="138"/>
      <c r="DB118" s="138"/>
      <c r="DC118" s="138"/>
      <c r="DD118" s="138"/>
      <c r="DE118" s="138"/>
      <c r="DF118" s="138"/>
      <c r="DG118" s="138"/>
      <c r="DH118" s="138"/>
      <c r="DI118" s="138"/>
      <c r="DJ118" s="138"/>
      <c r="DK118" s="138"/>
      <c r="DL118" s="138"/>
      <c r="DM118" s="138"/>
      <c r="DN118" s="138"/>
      <c r="DO118" s="138"/>
      <c r="DP118" s="138"/>
      <c r="DQ118" s="138"/>
      <c r="DR118" s="138"/>
      <c r="DS118" s="138"/>
      <c r="DT118" s="138"/>
      <c r="DU118" s="138"/>
      <c r="DV118" s="138"/>
      <c r="DW118" s="138"/>
      <c r="DX118" s="138"/>
      <c r="DY118" s="138"/>
      <c r="DZ118" s="138"/>
      <c r="EA118" s="138"/>
      <c r="EB118" s="138"/>
      <c r="EC118" s="138"/>
      <c r="ED118" s="138"/>
      <c r="EE118" s="138"/>
      <c r="EF118" s="138"/>
      <c r="EG118" s="138"/>
      <c r="EH118" s="138"/>
      <c r="EI118" s="138"/>
      <c r="EJ118" s="138"/>
      <c r="EK118" s="138"/>
      <c r="EL118" s="138"/>
      <c r="EM118" s="138"/>
      <c r="EN118" s="138"/>
      <c r="EO118" s="138"/>
      <c r="EP118" s="138"/>
      <c r="EQ118" s="138"/>
      <c r="ER118" s="138"/>
      <c r="ES118" s="138"/>
      <c r="ET118" s="138"/>
      <c r="EU118" s="138"/>
      <c r="EV118" s="138"/>
      <c r="EW118" s="138"/>
      <c r="EX118" s="138"/>
      <c r="EY118" s="138"/>
      <c r="EZ118" s="138"/>
      <c r="FA118" s="138"/>
      <c r="FB118" s="138"/>
      <c r="FC118" s="138"/>
      <c r="FD118" s="138"/>
      <c r="FE118" s="138"/>
      <c r="FF118" s="138"/>
      <c r="FG118" s="138"/>
      <c r="FH118" s="138"/>
      <c r="FI118" s="138"/>
      <c r="FJ118" s="138"/>
      <c r="FK118" s="138"/>
      <c r="FL118" s="138"/>
      <c r="FM118" s="138"/>
      <c r="FN118" s="138"/>
      <c r="FO118" s="138"/>
      <c r="FP118" s="138"/>
      <c r="FQ118" s="138"/>
      <c r="FR118" s="138"/>
      <c r="FS118" s="138"/>
      <c r="FT118" s="138"/>
      <c r="FU118" s="138"/>
      <c r="FV118" s="138"/>
      <c r="FW118" s="138"/>
      <c r="FX118" s="138"/>
      <c r="FY118" s="138"/>
      <c r="FZ118" s="138"/>
      <c r="GA118" s="138"/>
      <c r="GB118" s="138"/>
      <c r="GC118" s="138"/>
      <c r="GD118" s="138"/>
      <c r="GE118" s="138"/>
      <c r="GF118" s="138"/>
      <c r="GG118" s="138"/>
      <c r="GH118" s="138"/>
    </row>
    <row r="119" spans="1:190" x14ac:dyDescent="0.2">
      <c r="A119" s="130">
        <f t="shared" si="1"/>
        <v>2321</v>
      </c>
      <c r="B119" s="150" t="s">
        <v>2197</v>
      </c>
      <c r="C119" s="151">
        <v>69</v>
      </c>
      <c r="D119" s="152">
        <v>34.700000762939453</v>
      </c>
      <c r="E119" s="153">
        <v>0.51</v>
      </c>
      <c r="F119" s="151">
        <v>64</v>
      </c>
      <c r="G119" s="151">
        <v>5</v>
      </c>
      <c r="H119" s="154" t="s">
        <v>2198</v>
      </c>
      <c r="I119" s="154" t="s">
        <v>2199</v>
      </c>
      <c r="J119" s="152">
        <v>9.3000001907348633</v>
      </c>
      <c r="K119" s="153">
        <v>0.47</v>
      </c>
      <c r="L119" s="151">
        <v>65</v>
      </c>
      <c r="M119" s="151">
        <v>4</v>
      </c>
      <c r="N119" s="154" t="s">
        <v>2200</v>
      </c>
      <c r="O119" s="154" t="s">
        <v>2201</v>
      </c>
      <c r="P119" s="152">
        <v>7.9000000953674316</v>
      </c>
      <c r="Q119" s="153">
        <v>0.53</v>
      </c>
      <c r="R119" s="151">
        <v>57</v>
      </c>
      <c r="S119" s="151">
        <v>12</v>
      </c>
      <c r="T119" s="154" t="s">
        <v>2202</v>
      </c>
      <c r="U119" s="154" t="s">
        <v>2203</v>
      </c>
      <c r="V119" s="152">
        <v>4</v>
      </c>
      <c r="W119" s="153">
        <v>0.44</v>
      </c>
      <c r="X119" s="151">
        <v>63</v>
      </c>
      <c r="Y119" s="151">
        <v>6</v>
      </c>
      <c r="Z119" s="154" t="s">
        <v>2193</v>
      </c>
      <c r="AA119" s="154" t="s">
        <v>2194</v>
      </c>
      <c r="AB119" s="152">
        <v>13.5</v>
      </c>
      <c r="AC119" s="153">
        <v>0.56000000000000005</v>
      </c>
      <c r="AD119" s="151">
        <v>56</v>
      </c>
      <c r="AE119" s="151">
        <v>13</v>
      </c>
      <c r="AF119" s="154" t="s">
        <v>1820</v>
      </c>
      <c r="AG119" s="154" t="s">
        <v>1821</v>
      </c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  <c r="BT119" s="138"/>
      <c r="BU119" s="138"/>
      <c r="BV119" s="138"/>
      <c r="BW119" s="138"/>
      <c r="BX119" s="138"/>
      <c r="BY119" s="138"/>
      <c r="BZ119" s="138"/>
      <c r="CA119" s="138"/>
      <c r="CB119" s="138"/>
      <c r="CC119" s="138"/>
      <c r="CD119" s="138"/>
      <c r="CE119" s="138"/>
      <c r="CF119" s="138"/>
      <c r="CG119" s="138"/>
      <c r="CH119" s="138"/>
      <c r="CI119" s="138"/>
      <c r="CJ119" s="138"/>
      <c r="CK119" s="138"/>
      <c r="CL119" s="138"/>
      <c r="CM119" s="138"/>
      <c r="CN119" s="138"/>
      <c r="CO119" s="138"/>
      <c r="CP119" s="138"/>
      <c r="CQ119" s="138"/>
      <c r="CR119" s="138"/>
      <c r="CS119" s="138"/>
      <c r="CT119" s="138"/>
      <c r="CU119" s="138"/>
      <c r="CV119" s="138"/>
      <c r="CW119" s="138"/>
      <c r="CX119" s="138"/>
      <c r="CY119" s="138"/>
      <c r="CZ119" s="138"/>
      <c r="DA119" s="138"/>
      <c r="DB119" s="138"/>
      <c r="DC119" s="138"/>
      <c r="DD119" s="138"/>
      <c r="DE119" s="138"/>
      <c r="DF119" s="138"/>
      <c r="DG119" s="138"/>
      <c r="DH119" s="138"/>
      <c r="DI119" s="138"/>
      <c r="DJ119" s="138"/>
      <c r="DK119" s="138"/>
      <c r="DL119" s="138"/>
      <c r="DM119" s="138"/>
      <c r="DN119" s="138"/>
      <c r="DO119" s="138"/>
      <c r="DP119" s="138"/>
      <c r="DQ119" s="138"/>
      <c r="DR119" s="138"/>
      <c r="DS119" s="138"/>
      <c r="DT119" s="138"/>
      <c r="DU119" s="138"/>
      <c r="DV119" s="138"/>
      <c r="DW119" s="138"/>
      <c r="DX119" s="138"/>
      <c r="DY119" s="138"/>
      <c r="DZ119" s="138"/>
      <c r="EA119" s="138"/>
      <c r="EB119" s="138"/>
      <c r="EC119" s="138"/>
      <c r="ED119" s="138"/>
      <c r="EE119" s="138"/>
      <c r="EF119" s="138"/>
      <c r="EG119" s="138"/>
      <c r="EH119" s="138"/>
      <c r="EI119" s="138"/>
      <c r="EJ119" s="138"/>
      <c r="EK119" s="138"/>
      <c r="EL119" s="138"/>
      <c r="EM119" s="138"/>
      <c r="EN119" s="138"/>
      <c r="EO119" s="138"/>
      <c r="EP119" s="138"/>
      <c r="EQ119" s="138"/>
      <c r="ER119" s="138"/>
      <c r="ES119" s="138"/>
      <c r="ET119" s="138"/>
      <c r="EU119" s="138"/>
      <c r="EV119" s="138"/>
      <c r="EW119" s="138"/>
      <c r="EX119" s="138"/>
      <c r="EY119" s="138"/>
      <c r="EZ119" s="138"/>
      <c r="FA119" s="138"/>
      <c r="FB119" s="138"/>
      <c r="FC119" s="138"/>
      <c r="FD119" s="138"/>
      <c r="FE119" s="138"/>
      <c r="FF119" s="138"/>
      <c r="FG119" s="138"/>
      <c r="FH119" s="138"/>
      <c r="FI119" s="138"/>
      <c r="FJ119" s="138"/>
      <c r="FK119" s="138"/>
      <c r="FL119" s="138"/>
      <c r="FM119" s="138"/>
      <c r="FN119" s="138"/>
      <c r="FO119" s="138"/>
      <c r="FP119" s="138"/>
      <c r="FQ119" s="138"/>
      <c r="FR119" s="138"/>
      <c r="FS119" s="138"/>
      <c r="FT119" s="138"/>
      <c r="FU119" s="138"/>
      <c r="FV119" s="138"/>
      <c r="FW119" s="138"/>
      <c r="FX119" s="138"/>
      <c r="FY119" s="138"/>
      <c r="FZ119" s="138"/>
      <c r="GA119" s="138"/>
      <c r="GB119" s="138"/>
      <c r="GC119" s="138"/>
      <c r="GD119" s="138"/>
      <c r="GE119" s="138"/>
      <c r="GF119" s="138"/>
      <c r="GG119" s="138"/>
      <c r="GH119" s="138"/>
    </row>
    <row r="120" spans="1:190" x14ac:dyDescent="0.2">
      <c r="A120" s="130">
        <f t="shared" si="1"/>
        <v>2331</v>
      </c>
      <c r="B120" s="140" t="s">
        <v>2204</v>
      </c>
      <c r="C120" s="146">
        <v>158</v>
      </c>
      <c r="D120" s="147">
        <v>32.299999237060547</v>
      </c>
      <c r="E120" s="148">
        <v>0.47</v>
      </c>
      <c r="F120" s="146">
        <v>150</v>
      </c>
      <c r="G120" s="146">
        <v>8</v>
      </c>
      <c r="H120" s="149" t="s">
        <v>2205</v>
      </c>
      <c r="I120" s="149" t="s">
        <v>2206</v>
      </c>
      <c r="J120" s="147">
        <v>8.6999998092651367</v>
      </c>
      <c r="K120" s="148">
        <v>0.44</v>
      </c>
      <c r="L120" s="146">
        <v>143</v>
      </c>
      <c r="M120" s="146">
        <v>15</v>
      </c>
      <c r="N120" s="149" t="s">
        <v>2207</v>
      </c>
      <c r="O120" s="149" t="s">
        <v>2208</v>
      </c>
      <c r="P120" s="147">
        <v>7.1999998092651367</v>
      </c>
      <c r="Q120" s="148">
        <v>0.48</v>
      </c>
      <c r="R120" s="146">
        <v>139</v>
      </c>
      <c r="S120" s="146">
        <v>19</v>
      </c>
      <c r="T120" s="149" t="s">
        <v>2209</v>
      </c>
      <c r="U120" s="149" t="s">
        <v>2210</v>
      </c>
      <c r="V120" s="147">
        <v>3</v>
      </c>
      <c r="W120" s="148">
        <v>0.33</v>
      </c>
      <c r="X120" s="146">
        <v>153</v>
      </c>
      <c r="Y120" s="146">
        <v>5</v>
      </c>
      <c r="Z120" s="149" t="s">
        <v>2211</v>
      </c>
      <c r="AA120" s="149" t="s">
        <v>2212</v>
      </c>
      <c r="AB120" s="147">
        <v>13.300000190734863</v>
      </c>
      <c r="AC120" s="148">
        <v>0.55000000000000004</v>
      </c>
      <c r="AD120" s="146">
        <v>118</v>
      </c>
      <c r="AE120" s="146">
        <v>40</v>
      </c>
      <c r="AF120" s="149" t="s">
        <v>2213</v>
      </c>
      <c r="AG120" s="149" t="s">
        <v>2214</v>
      </c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  <c r="BT120" s="138"/>
      <c r="BU120" s="138"/>
      <c r="BV120" s="138"/>
      <c r="BW120" s="138"/>
      <c r="BX120" s="138"/>
      <c r="BY120" s="138"/>
      <c r="BZ120" s="138"/>
      <c r="CA120" s="138"/>
      <c r="CB120" s="138"/>
      <c r="CC120" s="138"/>
      <c r="CD120" s="138"/>
      <c r="CE120" s="138"/>
      <c r="CF120" s="138"/>
      <c r="CG120" s="138"/>
      <c r="CH120" s="138"/>
      <c r="CI120" s="138"/>
      <c r="CJ120" s="138"/>
      <c r="CK120" s="138"/>
      <c r="CL120" s="138"/>
      <c r="CM120" s="138"/>
      <c r="CN120" s="138"/>
      <c r="CO120" s="138"/>
      <c r="CP120" s="138"/>
      <c r="CQ120" s="138"/>
      <c r="CR120" s="138"/>
      <c r="CS120" s="138"/>
      <c r="CT120" s="138"/>
      <c r="CU120" s="138"/>
      <c r="CV120" s="138"/>
      <c r="CW120" s="138"/>
      <c r="CX120" s="138"/>
      <c r="CY120" s="138"/>
      <c r="CZ120" s="138"/>
      <c r="DA120" s="138"/>
      <c r="DB120" s="138"/>
      <c r="DC120" s="138"/>
      <c r="DD120" s="138"/>
      <c r="DE120" s="138"/>
      <c r="DF120" s="138"/>
      <c r="DG120" s="138"/>
      <c r="DH120" s="138"/>
      <c r="DI120" s="138"/>
      <c r="DJ120" s="138"/>
      <c r="DK120" s="138"/>
      <c r="DL120" s="138"/>
      <c r="DM120" s="138"/>
      <c r="DN120" s="138"/>
      <c r="DO120" s="138"/>
      <c r="DP120" s="138"/>
      <c r="DQ120" s="138"/>
      <c r="DR120" s="138"/>
      <c r="DS120" s="138"/>
      <c r="DT120" s="138"/>
      <c r="DU120" s="138"/>
      <c r="DV120" s="138"/>
      <c r="DW120" s="138"/>
      <c r="DX120" s="138"/>
      <c r="DY120" s="138"/>
      <c r="DZ120" s="138"/>
      <c r="EA120" s="138"/>
      <c r="EB120" s="138"/>
      <c r="EC120" s="138"/>
      <c r="ED120" s="138"/>
      <c r="EE120" s="138"/>
      <c r="EF120" s="138"/>
      <c r="EG120" s="138"/>
      <c r="EH120" s="138"/>
      <c r="EI120" s="138"/>
      <c r="EJ120" s="138"/>
      <c r="EK120" s="138"/>
      <c r="EL120" s="138"/>
      <c r="EM120" s="138"/>
      <c r="EN120" s="138"/>
      <c r="EO120" s="138"/>
      <c r="EP120" s="138"/>
      <c r="EQ120" s="138"/>
      <c r="ER120" s="138"/>
      <c r="ES120" s="138"/>
      <c r="ET120" s="138"/>
      <c r="EU120" s="138"/>
      <c r="EV120" s="138"/>
      <c r="EW120" s="138"/>
      <c r="EX120" s="138"/>
      <c r="EY120" s="138"/>
      <c r="EZ120" s="138"/>
      <c r="FA120" s="138"/>
      <c r="FB120" s="138"/>
      <c r="FC120" s="138"/>
      <c r="FD120" s="138"/>
      <c r="FE120" s="138"/>
      <c r="FF120" s="138"/>
      <c r="FG120" s="138"/>
      <c r="FH120" s="138"/>
      <c r="FI120" s="138"/>
      <c r="FJ120" s="138"/>
      <c r="FK120" s="138"/>
      <c r="FL120" s="138"/>
      <c r="FM120" s="138"/>
      <c r="FN120" s="138"/>
      <c r="FO120" s="138"/>
      <c r="FP120" s="138"/>
      <c r="FQ120" s="138"/>
      <c r="FR120" s="138"/>
      <c r="FS120" s="138"/>
      <c r="FT120" s="138"/>
      <c r="FU120" s="138"/>
      <c r="FV120" s="138"/>
      <c r="FW120" s="138"/>
      <c r="FX120" s="138"/>
      <c r="FY120" s="138"/>
      <c r="FZ120" s="138"/>
      <c r="GA120" s="138"/>
      <c r="GB120" s="138"/>
      <c r="GC120" s="138"/>
      <c r="GD120" s="138"/>
      <c r="GE120" s="138"/>
      <c r="GF120" s="138"/>
      <c r="GG120" s="138"/>
      <c r="GH120" s="138"/>
    </row>
    <row r="121" spans="1:190" x14ac:dyDescent="0.2">
      <c r="A121" s="130">
        <f t="shared" si="1"/>
        <v>2341</v>
      </c>
      <c r="B121" s="150" t="s">
        <v>2215</v>
      </c>
      <c r="C121" s="151">
        <v>116</v>
      </c>
      <c r="D121" s="152">
        <v>32.5</v>
      </c>
      <c r="E121" s="153">
        <v>0.48</v>
      </c>
      <c r="F121" s="151">
        <v>108</v>
      </c>
      <c r="G121" s="151">
        <v>8</v>
      </c>
      <c r="H121" s="154" t="s">
        <v>2131</v>
      </c>
      <c r="I121" s="154" t="s">
        <v>2132</v>
      </c>
      <c r="J121" s="152">
        <v>9</v>
      </c>
      <c r="K121" s="153">
        <v>0.45</v>
      </c>
      <c r="L121" s="151">
        <v>113</v>
      </c>
      <c r="M121" s="151">
        <v>3</v>
      </c>
      <c r="N121" s="154" t="s">
        <v>2216</v>
      </c>
      <c r="O121" s="154" t="s">
        <v>2217</v>
      </c>
      <c r="P121" s="152">
        <v>7.1999998092651367</v>
      </c>
      <c r="Q121" s="153">
        <v>0.48</v>
      </c>
      <c r="R121" s="151">
        <v>107</v>
      </c>
      <c r="S121" s="151">
        <v>9</v>
      </c>
      <c r="T121" s="154" t="s">
        <v>2218</v>
      </c>
      <c r="U121" s="154" t="s">
        <v>2219</v>
      </c>
      <c r="V121" s="152">
        <v>3.0999999046325684</v>
      </c>
      <c r="W121" s="153">
        <v>0.35</v>
      </c>
      <c r="X121" s="151">
        <v>113</v>
      </c>
      <c r="Y121" s="151">
        <v>3</v>
      </c>
      <c r="Z121" s="154" t="s">
        <v>2216</v>
      </c>
      <c r="AA121" s="154" t="s">
        <v>2217</v>
      </c>
      <c r="AB121" s="152">
        <v>13.199999809265137</v>
      </c>
      <c r="AC121" s="153">
        <v>0.55000000000000004</v>
      </c>
      <c r="AD121" s="151">
        <v>93</v>
      </c>
      <c r="AE121" s="151">
        <v>23</v>
      </c>
      <c r="AF121" s="154" t="s">
        <v>2220</v>
      </c>
      <c r="AG121" s="154" t="s">
        <v>2221</v>
      </c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  <c r="CD121" s="138"/>
      <c r="CE121" s="138"/>
      <c r="CF121" s="138"/>
      <c r="CG121" s="138"/>
      <c r="CH121" s="138"/>
      <c r="CI121" s="138"/>
      <c r="CJ121" s="138"/>
      <c r="CK121" s="138"/>
      <c r="CL121" s="138"/>
      <c r="CM121" s="138"/>
      <c r="CN121" s="138"/>
      <c r="CO121" s="138"/>
      <c r="CP121" s="138"/>
      <c r="CQ121" s="138"/>
      <c r="CR121" s="138"/>
      <c r="CS121" s="138"/>
      <c r="CT121" s="138"/>
      <c r="CU121" s="138"/>
      <c r="CV121" s="138"/>
      <c r="CW121" s="138"/>
      <c r="CX121" s="138"/>
      <c r="CY121" s="138"/>
      <c r="CZ121" s="138"/>
      <c r="DA121" s="138"/>
      <c r="DB121" s="138"/>
      <c r="DC121" s="138"/>
      <c r="DD121" s="138"/>
      <c r="DE121" s="138"/>
      <c r="DF121" s="138"/>
      <c r="DG121" s="138"/>
      <c r="DH121" s="138"/>
      <c r="DI121" s="138"/>
      <c r="DJ121" s="138"/>
      <c r="DK121" s="138"/>
      <c r="DL121" s="138"/>
      <c r="DM121" s="138"/>
      <c r="DN121" s="138"/>
      <c r="DO121" s="138"/>
      <c r="DP121" s="138"/>
      <c r="DQ121" s="138"/>
      <c r="DR121" s="138"/>
      <c r="DS121" s="138"/>
      <c r="DT121" s="138"/>
      <c r="DU121" s="138"/>
      <c r="DV121" s="138"/>
      <c r="DW121" s="138"/>
      <c r="DX121" s="138"/>
      <c r="DY121" s="138"/>
      <c r="DZ121" s="138"/>
      <c r="EA121" s="138"/>
      <c r="EB121" s="138"/>
      <c r="EC121" s="138"/>
      <c r="ED121" s="138"/>
      <c r="EE121" s="138"/>
      <c r="EF121" s="138"/>
      <c r="EG121" s="138"/>
      <c r="EH121" s="138"/>
      <c r="EI121" s="138"/>
      <c r="EJ121" s="138"/>
      <c r="EK121" s="138"/>
      <c r="EL121" s="138"/>
      <c r="EM121" s="138"/>
      <c r="EN121" s="138"/>
      <c r="EO121" s="138"/>
      <c r="EP121" s="138"/>
      <c r="EQ121" s="138"/>
      <c r="ER121" s="138"/>
      <c r="ES121" s="138"/>
      <c r="ET121" s="138"/>
      <c r="EU121" s="138"/>
      <c r="EV121" s="138"/>
      <c r="EW121" s="138"/>
      <c r="EX121" s="138"/>
      <c r="EY121" s="138"/>
      <c r="EZ121" s="138"/>
      <c r="FA121" s="138"/>
      <c r="FB121" s="138"/>
      <c r="FC121" s="138"/>
      <c r="FD121" s="138"/>
      <c r="FE121" s="138"/>
      <c r="FF121" s="138"/>
      <c r="FG121" s="138"/>
      <c r="FH121" s="138"/>
      <c r="FI121" s="138"/>
      <c r="FJ121" s="138"/>
      <c r="FK121" s="138"/>
      <c r="FL121" s="138"/>
      <c r="FM121" s="138"/>
      <c r="FN121" s="138"/>
      <c r="FO121" s="138"/>
      <c r="FP121" s="138"/>
      <c r="FQ121" s="138"/>
      <c r="FR121" s="138"/>
      <c r="FS121" s="138"/>
      <c r="FT121" s="138"/>
      <c r="FU121" s="138"/>
      <c r="FV121" s="138"/>
      <c r="FW121" s="138"/>
      <c r="FX121" s="138"/>
      <c r="FY121" s="138"/>
      <c r="FZ121" s="138"/>
      <c r="GA121" s="138"/>
      <c r="GB121" s="138"/>
      <c r="GC121" s="138"/>
      <c r="GD121" s="138"/>
      <c r="GE121" s="138"/>
      <c r="GF121" s="138"/>
      <c r="GG121" s="138"/>
      <c r="GH121" s="138"/>
    </row>
    <row r="122" spans="1:190" x14ac:dyDescent="0.2">
      <c r="A122" s="130">
        <f t="shared" si="1"/>
        <v>2351</v>
      </c>
      <c r="B122" s="140" t="s">
        <v>2222</v>
      </c>
      <c r="C122" s="146">
        <v>97</v>
      </c>
      <c r="D122" s="147">
        <v>29.799999237060547</v>
      </c>
      <c r="E122" s="148">
        <v>0.44</v>
      </c>
      <c r="F122" s="146">
        <v>96</v>
      </c>
      <c r="G122" s="146">
        <v>1</v>
      </c>
      <c r="H122" s="149" t="s">
        <v>2223</v>
      </c>
      <c r="I122" s="149" t="s">
        <v>2224</v>
      </c>
      <c r="J122" s="147">
        <v>8.5</v>
      </c>
      <c r="K122" s="148">
        <v>0.42</v>
      </c>
      <c r="L122" s="146">
        <v>95</v>
      </c>
      <c r="M122" s="146">
        <v>2</v>
      </c>
      <c r="N122" s="149" t="s">
        <v>2225</v>
      </c>
      <c r="O122" s="149" t="s">
        <v>2226</v>
      </c>
      <c r="P122" s="147">
        <v>6.0999999046325684</v>
      </c>
      <c r="Q122" s="148">
        <v>0.4</v>
      </c>
      <c r="R122" s="146">
        <v>96</v>
      </c>
      <c r="S122" s="146">
        <v>1</v>
      </c>
      <c r="T122" s="149" t="s">
        <v>2223</v>
      </c>
      <c r="U122" s="149" t="s">
        <v>2224</v>
      </c>
      <c r="V122" s="147">
        <v>3.2000000476837158</v>
      </c>
      <c r="W122" s="148">
        <v>0.35</v>
      </c>
      <c r="X122" s="146">
        <v>93</v>
      </c>
      <c r="Y122" s="146">
        <v>4</v>
      </c>
      <c r="Z122" s="149" t="s">
        <v>2227</v>
      </c>
      <c r="AA122" s="149" t="s">
        <v>2228</v>
      </c>
      <c r="AB122" s="147">
        <v>12.100000381469727</v>
      </c>
      <c r="AC122" s="148">
        <v>0.5</v>
      </c>
      <c r="AD122" s="146">
        <v>89</v>
      </c>
      <c r="AE122" s="146">
        <v>8</v>
      </c>
      <c r="AF122" s="149" t="s">
        <v>2229</v>
      </c>
      <c r="AG122" s="149" t="s">
        <v>2230</v>
      </c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  <c r="BV122" s="138"/>
      <c r="BW122" s="138"/>
      <c r="BX122" s="138"/>
      <c r="BY122" s="138"/>
      <c r="BZ122" s="138"/>
      <c r="CA122" s="138"/>
      <c r="CB122" s="138"/>
      <c r="CC122" s="138"/>
      <c r="CD122" s="138"/>
      <c r="CE122" s="138"/>
      <c r="CF122" s="138"/>
      <c r="CG122" s="138"/>
      <c r="CH122" s="138"/>
      <c r="CI122" s="138"/>
      <c r="CJ122" s="138"/>
      <c r="CK122" s="138"/>
      <c r="CL122" s="138"/>
      <c r="CM122" s="138"/>
      <c r="CN122" s="138"/>
      <c r="CO122" s="138"/>
      <c r="CP122" s="138"/>
      <c r="CQ122" s="138"/>
      <c r="CR122" s="138"/>
      <c r="CS122" s="138"/>
      <c r="CT122" s="138"/>
      <c r="CU122" s="138"/>
      <c r="CV122" s="138"/>
      <c r="CW122" s="138"/>
      <c r="CX122" s="138"/>
      <c r="CY122" s="138"/>
      <c r="CZ122" s="138"/>
      <c r="DA122" s="138"/>
      <c r="DB122" s="138"/>
      <c r="DC122" s="138"/>
      <c r="DD122" s="138"/>
      <c r="DE122" s="138"/>
      <c r="DF122" s="138"/>
      <c r="DG122" s="138"/>
      <c r="DH122" s="138"/>
      <c r="DI122" s="138"/>
      <c r="DJ122" s="138"/>
      <c r="DK122" s="138"/>
      <c r="DL122" s="138"/>
      <c r="DM122" s="138"/>
      <c r="DN122" s="138"/>
      <c r="DO122" s="138"/>
      <c r="DP122" s="138"/>
      <c r="DQ122" s="138"/>
      <c r="DR122" s="138"/>
      <c r="DS122" s="138"/>
      <c r="DT122" s="138"/>
      <c r="DU122" s="138"/>
      <c r="DV122" s="138"/>
      <c r="DW122" s="138"/>
      <c r="DX122" s="138"/>
      <c r="DY122" s="138"/>
      <c r="DZ122" s="138"/>
      <c r="EA122" s="138"/>
      <c r="EB122" s="138"/>
      <c r="EC122" s="138"/>
      <c r="ED122" s="138"/>
      <c r="EE122" s="138"/>
      <c r="EF122" s="138"/>
      <c r="EG122" s="138"/>
      <c r="EH122" s="138"/>
      <c r="EI122" s="138"/>
      <c r="EJ122" s="138"/>
      <c r="EK122" s="138"/>
      <c r="EL122" s="138"/>
      <c r="EM122" s="138"/>
      <c r="EN122" s="138"/>
      <c r="EO122" s="138"/>
      <c r="EP122" s="138"/>
      <c r="EQ122" s="138"/>
      <c r="ER122" s="138"/>
      <c r="ES122" s="138"/>
      <c r="ET122" s="138"/>
      <c r="EU122" s="138"/>
      <c r="EV122" s="138"/>
      <c r="EW122" s="138"/>
      <c r="EX122" s="138"/>
      <c r="EY122" s="138"/>
      <c r="EZ122" s="138"/>
      <c r="FA122" s="138"/>
      <c r="FB122" s="138"/>
      <c r="FC122" s="138"/>
      <c r="FD122" s="138"/>
      <c r="FE122" s="138"/>
      <c r="FF122" s="138"/>
      <c r="FG122" s="138"/>
      <c r="FH122" s="138"/>
      <c r="FI122" s="138"/>
      <c r="FJ122" s="138"/>
      <c r="FK122" s="138"/>
      <c r="FL122" s="138"/>
      <c r="FM122" s="138"/>
      <c r="FN122" s="138"/>
      <c r="FO122" s="138"/>
      <c r="FP122" s="138"/>
      <c r="FQ122" s="138"/>
      <c r="FR122" s="138"/>
      <c r="FS122" s="138"/>
      <c r="FT122" s="138"/>
      <c r="FU122" s="138"/>
      <c r="FV122" s="138"/>
      <c r="FW122" s="138"/>
      <c r="FX122" s="138"/>
      <c r="FY122" s="138"/>
      <c r="FZ122" s="138"/>
      <c r="GA122" s="138"/>
      <c r="GB122" s="138"/>
      <c r="GC122" s="138"/>
      <c r="GD122" s="138"/>
      <c r="GE122" s="138"/>
      <c r="GF122" s="138"/>
      <c r="GG122" s="138"/>
      <c r="GH122" s="138"/>
    </row>
    <row r="123" spans="1:190" x14ac:dyDescent="0.2">
      <c r="A123" s="130">
        <f t="shared" si="1"/>
        <v>2361</v>
      </c>
      <c r="B123" s="150" t="s">
        <v>2231</v>
      </c>
      <c r="C123" s="151">
        <v>136</v>
      </c>
      <c r="D123" s="152">
        <v>28.299999237060547</v>
      </c>
      <c r="E123" s="153">
        <v>0.42</v>
      </c>
      <c r="F123" s="151">
        <v>130</v>
      </c>
      <c r="G123" s="151">
        <v>6</v>
      </c>
      <c r="H123" s="154" t="s">
        <v>2232</v>
      </c>
      <c r="I123" s="154" t="s">
        <v>2233</v>
      </c>
      <c r="J123" s="152">
        <v>8</v>
      </c>
      <c r="K123" s="153">
        <v>0.4</v>
      </c>
      <c r="L123" s="151">
        <v>130</v>
      </c>
      <c r="M123" s="151">
        <v>6</v>
      </c>
      <c r="N123" s="154" t="s">
        <v>2232</v>
      </c>
      <c r="O123" s="154" t="s">
        <v>2233</v>
      </c>
      <c r="P123" s="152">
        <v>6</v>
      </c>
      <c r="Q123" s="153">
        <v>0.4</v>
      </c>
      <c r="R123" s="151">
        <v>126</v>
      </c>
      <c r="S123" s="151">
        <v>10</v>
      </c>
      <c r="T123" s="154" t="s">
        <v>2094</v>
      </c>
      <c r="U123" s="154" t="s">
        <v>2095</v>
      </c>
      <c r="V123" s="152">
        <v>3</v>
      </c>
      <c r="W123" s="153">
        <v>0.33</v>
      </c>
      <c r="X123" s="151">
        <v>135</v>
      </c>
      <c r="Y123" s="151">
        <v>1</v>
      </c>
      <c r="Z123" s="154" t="s">
        <v>1802</v>
      </c>
      <c r="AA123" s="154" t="s">
        <v>1803</v>
      </c>
      <c r="AB123" s="152">
        <v>11.300000190734863</v>
      </c>
      <c r="AC123" s="153">
        <v>0.47</v>
      </c>
      <c r="AD123" s="151">
        <v>119</v>
      </c>
      <c r="AE123" s="151">
        <v>17</v>
      </c>
      <c r="AF123" s="154" t="s">
        <v>2234</v>
      </c>
      <c r="AG123" s="154" t="s">
        <v>2235</v>
      </c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  <c r="BV123" s="138"/>
      <c r="BW123" s="138"/>
      <c r="BX123" s="138"/>
      <c r="BY123" s="138"/>
      <c r="BZ123" s="138"/>
      <c r="CA123" s="138"/>
      <c r="CB123" s="138"/>
      <c r="CC123" s="138"/>
      <c r="CD123" s="138"/>
      <c r="CE123" s="138"/>
      <c r="CF123" s="138"/>
      <c r="CG123" s="138"/>
      <c r="CH123" s="138"/>
      <c r="CI123" s="138"/>
      <c r="CJ123" s="138"/>
      <c r="CK123" s="138"/>
      <c r="CL123" s="138"/>
      <c r="CM123" s="138"/>
      <c r="CN123" s="138"/>
      <c r="CO123" s="138"/>
      <c r="CP123" s="138"/>
      <c r="CQ123" s="138"/>
      <c r="CR123" s="138"/>
      <c r="CS123" s="138"/>
      <c r="CT123" s="138"/>
      <c r="CU123" s="138"/>
      <c r="CV123" s="138"/>
      <c r="CW123" s="138"/>
      <c r="CX123" s="138"/>
      <c r="CY123" s="138"/>
      <c r="CZ123" s="138"/>
      <c r="DA123" s="138"/>
      <c r="DB123" s="138"/>
      <c r="DC123" s="138"/>
      <c r="DD123" s="138"/>
      <c r="DE123" s="138"/>
      <c r="DF123" s="138"/>
      <c r="DG123" s="138"/>
      <c r="DH123" s="138"/>
      <c r="DI123" s="138"/>
      <c r="DJ123" s="138"/>
      <c r="DK123" s="138"/>
      <c r="DL123" s="138"/>
      <c r="DM123" s="138"/>
      <c r="DN123" s="138"/>
      <c r="DO123" s="138"/>
      <c r="DP123" s="138"/>
      <c r="DQ123" s="138"/>
      <c r="DR123" s="138"/>
      <c r="DS123" s="138"/>
      <c r="DT123" s="138"/>
      <c r="DU123" s="138"/>
      <c r="DV123" s="138"/>
      <c r="DW123" s="138"/>
      <c r="DX123" s="138"/>
      <c r="DY123" s="138"/>
      <c r="DZ123" s="138"/>
      <c r="EA123" s="138"/>
      <c r="EB123" s="138"/>
      <c r="EC123" s="138"/>
      <c r="ED123" s="138"/>
      <c r="EE123" s="138"/>
      <c r="EF123" s="138"/>
      <c r="EG123" s="138"/>
      <c r="EH123" s="138"/>
      <c r="EI123" s="138"/>
      <c r="EJ123" s="138"/>
      <c r="EK123" s="138"/>
      <c r="EL123" s="138"/>
      <c r="EM123" s="138"/>
      <c r="EN123" s="138"/>
      <c r="EO123" s="138"/>
      <c r="EP123" s="138"/>
      <c r="EQ123" s="138"/>
      <c r="ER123" s="138"/>
      <c r="ES123" s="138"/>
      <c r="ET123" s="138"/>
      <c r="EU123" s="138"/>
      <c r="EV123" s="138"/>
      <c r="EW123" s="138"/>
      <c r="EX123" s="138"/>
      <c r="EY123" s="138"/>
      <c r="EZ123" s="138"/>
      <c r="FA123" s="138"/>
      <c r="FB123" s="138"/>
      <c r="FC123" s="138"/>
      <c r="FD123" s="138"/>
      <c r="FE123" s="138"/>
      <c r="FF123" s="138"/>
      <c r="FG123" s="138"/>
      <c r="FH123" s="138"/>
      <c r="FI123" s="138"/>
      <c r="FJ123" s="138"/>
      <c r="FK123" s="138"/>
      <c r="FL123" s="138"/>
      <c r="FM123" s="138"/>
      <c r="FN123" s="138"/>
      <c r="FO123" s="138"/>
      <c r="FP123" s="138"/>
      <c r="FQ123" s="138"/>
      <c r="FR123" s="138"/>
      <c r="FS123" s="138"/>
      <c r="FT123" s="138"/>
      <c r="FU123" s="138"/>
      <c r="FV123" s="138"/>
      <c r="FW123" s="138"/>
      <c r="FX123" s="138"/>
      <c r="FY123" s="138"/>
      <c r="FZ123" s="138"/>
      <c r="GA123" s="138"/>
      <c r="GB123" s="138"/>
      <c r="GC123" s="138"/>
      <c r="GD123" s="138"/>
      <c r="GE123" s="138"/>
      <c r="GF123" s="138"/>
      <c r="GG123" s="138"/>
      <c r="GH123" s="138"/>
    </row>
    <row r="124" spans="1:190" x14ac:dyDescent="0.2">
      <c r="A124" s="130">
        <f t="shared" si="1"/>
        <v>2371</v>
      </c>
      <c r="B124" s="140" t="s">
        <v>2236</v>
      </c>
      <c r="C124" s="146">
        <v>207</v>
      </c>
      <c r="D124" s="147">
        <v>28.299999237060547</v>
      </c>
      <c r="E124" s="148">
        <v>0.42</v>
      </c>
      <c r="F124" s="146">
        <v>203</v>
      </c>
      <c r="G124" s="146">
        <v>4</v>
      </c>
      <c r="H124" s="149" t="s">
        <v>2237</v>
      </c>
      <c r="I124" s="149" t="s">
        <v>2238</v>
      </c>
      <c r="J124" s="147">
        <v>7.8000001907348633</v>
      </c>
      <c r="K124" s="148">
        <v>0.39</v>
      </c>
      <c r="L124" s="146">
        <v>200</v>
      </c>
      <c r="M124" s="146">
        <v>7</v>
      </c>
      <c r="N124" s="149" t="s">
        <v>2239</v>
      </c>
      <c r="O124" s="149" t="s">
        <v>2240</v>
      </c>
      <c r="P124" s="147">
        <v>6.3000001907348633</v>
      </c>
      <c r="Q124" s="148">
        <v>0.42</v>
      </c>
      <c r="R124" s="146">
        <v>193</v>
      </c>
      <c r="S124" s="146">
        <v>14</v>
      </c>
      <c r="T124" s="149" t="s">
        <v>1722</v>
      </c>
      <c r="U124" s="149" t="s">
        <v>1723</v>
      </c>
      <c r="V124" s="147">
        <v>2.9000000953674316</v>
      </c>
      <c r="W124" s="148">
        <v>0.32</v>
      </c>
      <c r="X124" s="146">
        <v>203</v>
      </c>
      <c r="Y124" s="146">
        <v>4</v>
      </c>
      <c r="Z124" s="149" t="s">
        <v>2237</v>
      </c>
      <c r="AA124" s="149" t="s">
        <v>2238</v>
      </c>
      <c r="AB124" s="147">
        <v>11.199999809265137</v>
      </c>
      <c r="AC124" s="148">
        <v>0.47</v>
      </c>
      <c r="AD124" s="146">
        <v>184</v>
      </c>
      <c r="AE124" s="146">
        <v>23</v>
      </c>
      <c r="AF124" s="149" t="s">
        <v>2241</v>
      </c>
      <c r="AG124" s="149" t="s">
        <v>2242</v>
      </c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  <c r="BV124" s="138"/>
      <c r="BW124" s="138"/>
      <c r="BX124" s="138"/>
      <c r="BY124" s="138"/>
      <c r="BZ124" s="138"/>
      <c r="CA124" s="138"/>
      <c r="CB124" s="138"/>
      <c r="CC124" s="138"/>
      <c r="CD124" s="138"/>
      <c r="CE124" s="138"/>
      <c r="CF124" s="138"/>
      <c r="CG124" s="138"/>
      <c r="CH124" s="138"/>
      <c r="CI124" s="138"/>
      <c r="CJ124" s="138"/>
      <c r="CK124" s="138"/>
      <c r="CL124" s="138"/>
      <c r="CM124" s="138"/>
      <c r="CN124" s="138"/>
      <c r="CO124" s="138"/>
      <c r="CP124" s="138"/>
      <c r="CQ124" s="138"/>
      <c r="CR124" s="138"/>
      <c r="CS124" s="138"/>
      <c r="CT124" s="138"/>
      <c r="CU124" s="138"/>
      <c r="CV124" s="138"/>
      <c r="CW124" s="138"/>
      <c r="CX124" s="138"/>
      <c r="CY124" s="138"/>
      <c r="CZ124" s="138"/>
      <c r="DA124" s="138"/>
      <c r="DB124" s="138"/>
      <c r="DC124" s="138"/>
      <c r="DD124" s="138"/>
      <c r="DE124" s="138"/>
      <c r="DF124" s="138"/>
      <c r="DG124" s="138"/>
      <c r="DH124" s="138"/>
      <c r="DI124" s="138"/>
      <c r="DJ124" s="138"/>
      <c r="DK124" s="138"/>
      <c r="DL124" s="138"/>
      <c r="DM124" s="138"/>
      <c r="DN124" s="138"/>
      <c r="DO124" s="138"/>
      <c r="DP124" s="138"/>
      <c r="DQ124" s="138"/>
      <c r="DR124" s="138"/>
      <c r="DS124" s="138"/>
      <c r="DT124" s="138"/>
      <c r="DU124" s="138"/>
      <c r="DV124" s="138"/>
      <c r="DW124" s="138"/>
      <c r="DX124" s="138"/>
      <c r="DY124" s="138"/>
      <c r="DZ124" s="138"/>
      <c r="EA124" s="138"/>
      <c r="EB124" s="138"/>
      <c r="EC124" s="138"/>
      <c r="ED124" s="138"/>
      <c r="EE124" s="138"/>
      <c r="EF124" s="138"/>
      <c r="EG124" s="138"/>
      <c r="EH124" s="138"/>
      <c r="EI124" s="138"/>
      <c r="EJ124" s="138"/>
      <c r="EK124" s="138"/>
      <c r="EL124" s="138"/>
      <c r="EM124" s="138"/>
      <c r="EN124" s="138"/>
      <c r="EO124" s="138"/>
      <c r="EP124" s="138"/>
      <c r="EQ124" s="138"/>
      <c r="ER124" s="138"/>
      <c r="ES124" s="138"/>
      <c r="ET124" s="138"/>
      <c r="EU124" s="138"/>
      <c r="EV124" s="138"/>
      <c r="EW124" s="138"/>
      <c r="EX124" s="138"/>
      <c r="EY124" s="138"/>
      <c r="EZ124" s="138"/>
      <c r="FA124" s="138"/>
      <c r="FB124" s="138"/>
      <c r="FC124" s="138"/>
      <c r="FD124" s="138"/>
      <c r="FE124" s="138"/>
      <c r="FF124" s="138"/>
      <c r="FG124" s="138"/>
      <c r="FH124" s="138"/>
      <c r="FI124" s="138"/>
      <c r="FJ124" s="138"/>
      <c r="FK124" s="138"/>
      <c r="FL124" s="138"/>
      <c r="FM124" s="138"/>
      <c r="FN124" s="138"/>
      <c r="FO124" s="138"/>
      <c r="FP124" s="138"/>
      <c r="FQ124" s="138"/>
      <c r="FR124" s="138"/>
      <c r="FS124" s="138"/>
      <c r="FT124" s="138"/>
      <c r="FU124" s="138"/>
      <c r="FV124" s="138"/>
      <c r="FW124" s="138"/>
      <c r="FX124" s="138"/>
      <c r="FY124" s="138"/>
      <c r="FZ124" s="138"/>
      <c r="GA124" s="138"/>
      <c r="GB124" s="138"/>
      <c r="GC124" s="138"/>
      <c r="GD124" s="138"/>
      <c r="GE124" s="138"/>
      <c r="GF124" s="138"/>
      <c r="GG124" s="138"/>
      <c r="GH124" s="138"/>
    </row>
    <row r="125" spans="1:190" x14ac:dyDescent="0.2">
      <c r="A125" s="130">
        <f t="shared" si="1"/>
        <v>2401</v>
      </c>
      <c r="B125" s="150" t="s">
        <v>2243</v>
      </c>
      <c r="C125" s="151">
        <v>87</v>
      </c>
      <c r="D125" s="152">
        <v>29.399999618530273</v>
      </c>
      <c r="E125" s="153">
        <v>0.43</v>
      </c>
      <c r="F125" s="151">
        <v>87</v>
      </c>
      <c r="H125" s="154" t="s">
        <v>1545</v>
      </c>
      <c r="J125" s="152">
        <v>8.5</v>
      </c>
      <c r="K125" s="153">
        <v>0.42</v>
      </c>
      <c r="L125" s="151">
        <v>87</v>
      </c>
      <c r="N125" s="154" t="s">
        <v>1545</v>
      </c>
      <c r="P125" s="152">
        <v>6.3000001907348633</v>
      </c>
      <c r="Q125" s="153">
        <v>0.42</v>
      </c>
      <c r="R125" s="151">
        <v>87</v>
      </c>
      <c r="T125" s="154" t="s">
        <v>1545</v>
      </c>
      <c r="V125" s="152">
        <v>2.7000000476837158</v>
      </c>
      <c r="W125" s="153">
        <v>0.3</v>
      </c>
      <c r="X125" s="151">
        <v>86</v>
      </c>
      <c r="Y125" s="151">
        <v>1</v>
      </c>
      <c r="Z125" s="154" t="s">
        <v>2244</v>
      </c>
      <c r="AA125" s="154" t="s">
        <v>2245</v>
      </c>
      <c r="AB125" s="152">
        <v>11.899999618530273</v>
      </c>
      <c r="AC125" s="153">
        <v>0.5</v>
      </c>
      <c r="AD125" s="151">
        <v>83</v>
      </c>
      <c r="AE125" s="151">
        <v>4</v>
      </c>
      <c r="AF125" s="154" t="s">
        <v>1873</v>
      </c>
      <c r="AG125" s="154" t="s">
        <v>1874</v>
      </c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  <c r="BT125" s="138"/>
      <c r="BU125" s="138"/>
      <c r="BV125" s="138"/>
      <c r="BW125" s="138"/>
      <c r="BX125" s="138"/>
      <c r="BY125" s="138"/>
      <c r="BZ125" s="138"/>
      <c r="CA125" s="138"/>
      <c r="CB125" s="138"/>
      <c r="CC125" s="138"/>
      <c r="CD125" s="138"/>
      <c r="CE125" s="138"/>
      <c r="CF125" s="138"/>
      <c r="CG125" s="138"/>
      <c r="CH125" s="138"/>
      <c r="CI125" s="138"/>
      <c r="CJ125" s="138"/>
      <c r="CK125" s="138"/>
      <c r="CL125" s="138"/>
      <c r="CM125" s="138"/>
      <c r="CN125" s="138"/>
      <c r="CO125" s="138"/>
      <c r="CP125" s="138"/>
      <c r="CQ125" s="138"/>
      <c r="CR125" s="138"/>
      <c r="CS125" s="138"/>
      <c r="CT125" s="138"/>
      <c r="CU125" s="138"/>
      <c r="CV125" s="138"/>
      <c r="CW125" s="138"/>
      <c r="CX125" s="138"/>
      <c r="CY125" s="138"/>
      <c r="CZ125" s="138"/>
      <c r="DA125" s="138"/>
      <c r="DB125" s="138"/>
      <c r="DC125" s="138"/>
      <c r="DD125" s="138"/>
      <c r="DE125" s="138"/>
      <c r="DF125" s="138"/>
      <c r="DG125" s="138"/>
      <c r="DH125" s="138"/>
      <c r="DI125" s="138"/>
      <c r="DJ125" s="138"/>
      <c r="DK125" s="138"/>
      <c r="DL125" s="138"/>
      <c r="DM125" s="138"/>
      <c r="DN125" s="138"/>
      <c r="DO125" s="138"/>
      <c r="DP125" s="138"/>
      <c r="DQ125" s="138"/>
      <c r="DR125" s="138"/>
      <c r="DS125" s="138"/>
      <c r="DT125" s="138"/>
      <c r="DU125" s="138"/>
      <c r="DV125" s="138"/>
      <c r="DW125" s="138"/>
      <c r="DX125" s="138"/>
      <c r="DY125" s="138"/>
      <c r="DZ125" s="138"/>
      <c r="EA125" s="138"/>
      <c r="EB125" s="138"/>
      <c r="EC125" s="138"/>
      <c r="ED125" s="138"/>
      <c r="EE125" s="138"/>
      <c r="EF125" s="138"/>
      <c r="EG125" s="138"/>
      <c r="EH125" s="138"/>
      <c r="EI125" s="138"/>
      <c r="EJ125" s="138"/>
      <c r="EK125" s="138"/>
      <c r="EL125" s="138"/>
      <c r="EM125" s="138"/>
      <c r="EN125" s="138"/>
      <c r="EO125" s="138"/>
      <c r="EP125" s="138"/>
      <c r="EQ125" s="138"/>
      <c r="ER125" s="138"/>
      <c r="ES125" s="138"/>
      <c r="ET125" s="138"/>
      <c r="EU125" s="138"/>
      <c r="EV125" s="138"/>
      <c r="EW125" s="138"/>
      <c r="EX125" s="138"/>
      <c r="EY125" s="138"/>
      <c r="EZ125" s="138"/>
      <c r="FA125" s="138"/>
      <c r="FB125" s="138"/>
      <c r="FC125" s="138"/>
      <c r="FD125" s="138"/>
      <c r="FE125" s="138"/>
      <c r="FF125" s="138"/>
      <c r="FG125" s="138"/>
      <c r="FH125" s="138"/>
      <c r="FI125" s="138"/>
      <c r="FJ125" s="138"/>
      <c r="FK125" s="138"/>
      <c r="FL125" s="138"/>
      <c r="FM125" s="138"/>
      <c r="FN125" s="138"/>
      <c r="FO125" s="138"/>
      <c r="FP125" s="138"/>
      <c r="FQ125" s="138"/>
      <c r="FR125" s="138"/>
      <c r="FS125" s="138"/>
      <c r="FT125" s="138"/>
      <c r="FU125" s="138"/>
      <c r="FV125" s="138"/>
      <c r="FW125" s="138"/>
      <c r="FX125" s="138"/>
      <c r="FY125" s="138"/>
      <c r="FZ125" s="138"/>
      <c r="GA125" s="138"/>
      <c r="GB125" s="138"/>
      <c r="GC125" s="138"/>
      <c r="GD125" s="138"/>
      <c r="GE125" s="138"/>
      <c r="GF125" s="138"/>
      <c r="GG125" s="138"/>
      <c r="GH125" s="138"/>
    </row>
    <row r="126" spans="1:190" x14ac:dyDescent="0.2">
      <c r="A126" s="130">
        <f t="shared" si="1"/>
        <v>2441</v>
      </c>
      <c r="B126" s="140" t="s">
        <v>2246</v>
      </c>
      <c r="C126" s="146">
        <v>123</v>
      </c>
      <c r="D126" s="147">
        <v>33.700000762939453</v>
      </c>
      <c r="E126" s="148">
        <v>0.5</v>
      </c>
      <c r="F126" s="146">
        <v>116</v>
      </c>
      <c r="G126" s="146">
        <v>7</v>
      </c>
      <c r="H126" s="149" t="s">
        <v>2247</v>
      </c>
      <c r="I126" s="149" t="s">
        <v>2248</v>
      </c>
      <c r="J126" s="147">
        <v>8.8999996185302734</v>
      </c>
      <c r="K126" s="148">
        <v>0.45</v>
      </c>
      <c r="L126" s="146">
        <v>113</v>
      </c>
      <c r="M126" s="146">
        <v>10</v>
      </c>
      <c r="N126" s="149" t="s">
        <v>2249</v>
      </c>
      <c r="O126" s="149" t="s">
        <v>2250</v>
      </c>
      <c r="P126" s="147">
        <v>7.4000000953674316</v>
      </c>
      <c r="Q126" s="148">
        <v>0.49</v>
      </c>
      <c r="R126" s="146">
        <v>105</v>
      </c>
      <c r="S126" s="146">
        <v>18</v>
      </c>
      <c r="T126" s="149" t="s">
        <v>1680</v>
      </c>
      <c r="U126" s="149" t="s">
        <v>1681</v>
      </c>
      <c r="V126" s="147">
        <v>3.2999999523162842</v>
      </c>
      <c r="W126" s="148">
        <v>0.37</v>
      </c>
      <c r="X126" s="146">
        <v>119</v>
      </c>
      <c r="Y126" s="146">
        <v>4</v>
      </c>
      <c r="Z126" s="149" t="s">
        <v>2251</v>
      </c>
      <c r="AA126" s="149" t="s">
        <v>2252</v>
      </c>
      <c r="AB126" s="147">
        <v>14</v>
      </c>
      <c r="AC126" s="148">
        <v>0.59</v>
      </c>
      <c r="AD126" s="146">
        <v>87</v>
      </c>
      <c r="AE126" s="146">
        <v>36</v>
      </c>
      <c r="AF126" s="149" t="s">
        <v>2253</v>
      </c>
      <c r="AG126" s="149" t="s">
        <v>2254</v>
      </c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  <c r="BV126" s="138"/>
      <c r="BW126" s="138"/>
      <c r="BX126" s="138"/>
      <c r="BY126" s="138"/>
      <c r="BZ126" s="138"/>
      <c r="CA126" s="138"/>
      <c r="CB126" s="138"/>
      <c r="CC126" s="138"/>
      <c r="CD126" s="138"/>
      <c r="CE126" s="138"/>
      <c r="CF126" s="138"/>
      <c r="CG126" s="138"/>
      <c r="CH126" s="138"/>
      <c r="CI126" s="138"/>
      <c r="CJ126" s="138"/>
      <c r="CK126" s="138"/>
      <c r="CL126" s="138"/>
      <c r="CM126" s="138"/>
      <c r="CN126" s="138"/>
      <c r="CO126" s="138"/>
      <c r="CP126" s="138"/>
      <c r="CQ126" s="138"/>
      <c r="CR126" s="138"/>
      <c r="CS126" s="138"/>
      <c r="CT126" s="138"/>
      <c r="CU126" s="138"/>
      <c r="CV126" s="138"/>
      <c r="CW126" s="138"/>
      <c r="CX126" s="138"/>
      <c r="CY126" s="138"/>
      <c r="CZ126" s="138"/>
      <c r="DA126" s="138"/>
      <c r="DB126" s="138"/>
      <c r="DC126" s="138"/>
      <c r="DD126" s="138"/>
      <c r="DE126" s="138"/>
      <c r="DF126" s="138"/>
      <c r="DG126" s="138"/>
      <c r="DH126" s="138"/>
      <c r="DI126" s="138"/>
      <c r="DJ126" s="138"/>
      <c r="DK126" s="138"/>
      <c r="DL126" s="138"/>
      <c r="DM126" s="138"/>
      <c r="DN126" s="138"/>
      <c r="DO126" s="138"/>
      <c r="DP126" s="138"/>
      <c r="DQ126" s="138"/>
      <c r="DR126" s="138"/>
      <c r="DS126" s="138"/>
      <c r="DT126" s="138"/>
      <c r="DU126" s="138"/>
      <c r="DV126" s="138"/>
      <c r="DW126" s="138"/>
      <c r="DX126" s="138"/>
      <c r="DY126" s="138"/>
      <c r="DZ126" s="138"/>
      <c r="EA126" s="138"/>
      <c r="EB126" s="138"/>
      <c r="EC126" s="138"/>
      <c r="ED126" s="138"/>
      <c r="EE126" s="138"/>
      <c r="EF126" s="138"/>
      <c r="EG126" s="138"/>
      <c r="EH126" s="138"/>
      <c r="EI126" s="138"/>
      <c r="EJ126" s="138"/>
      <c r="EK126" s="138"/>
      <c r="EL126" s="138"/>
      <c r="EM126" s="138"/>
      <c r="EN126" s="138"/>
      <c r="EO126" s="138"/>
      <c r="EP126" s="138"/>
      <c r="EQ126" s="138"/>
      <c r="ER126" s="138"/>
      <c r="ES126" s="138"/>
      <c r="ET126" s="138"/>
      <c r="EU126" s="138"/>
      <c r="EV126" s="138"/>
      <c r="EW126" s="138"/>
      <c r="EX126" s="138"/>
      <c r="EY126" s="138"/>
      <c r="EZ126" s="138"/>
      <c r="FA126" s="138"/>
      <c r="FB126" s="138"/>
      <c r="FC126" s="138"/>
      <c r="FD126" s="138"/>
      <c r="FE126" s="138"/>
      <c r="FF126" s="138"/>
      <c r="FG126" s="138"/>
      <c r="FH126" s="138"/>
      <c r="FI126" s="138"/>
      <c r="FJ126" s="138"/>
      <c r="FK126" s="138"/>
      <c r="FL126" s="138"/>
      <c r="FM126" s="138"/>
      <c r="FN126" s="138"/>
      <c r="FO126" s="138"/>
      <c r="FP126" s="138"/>
      <c r="FQ126" s="138"/>
      <c r="FR126" s="138"/>
      <c r="FS126" s="138"/>
      <c r="FT126" s="138"/>
      <c r="FU126" s="138"/>
      <c r="FV126" s="138"/>
      <c r="FW126" s="138"/>
      <c r="FX126" s="138"/>
      <c r="FY126" s="138"/>
      <c r="FZ126" s="138"/>
      <c r="GA126" s="138"/>
      <c r="GB126" s="138"/>
      <c r="GC126" s="138"/>
      <c r="GD126" s="138"/>
      <c r="GE126" s="138"/>
      <c r="GF126" s="138"/>
      <c r="GG126" s="138"/>
      <c r="GH126" s="138"/>
    </row>
    <row r="127" spans="1:190" x14ac:dyDescent="0.2">
      <c r="A127" s="130">
        <f t="shared" si="1"/>
        <v>2501</v>
      </c>
      <c r="B127" s="150" t="s">
        <v>2255</v>
      </c>
      <c r="C127" s="151">
        <v>59</v>
      </c>
      <c r="D127" s="152">
        <v>26.700000762939453</v>
      </c>
      <c r="E127" s="153">
        <v>0.39</v>
      </c>
      <c r="F127" s="151">
        <v>59</v>
      </c>
      <c r="H127" s="154" t="s">
        <v>1545</v>
      </c>
      <c r="J127" s="152">
        <v>7.1999998092651367</v>
      </c>
      <c r="K127" s="153">
        <v>0.36</v>
      </c>
      <c r="L127" s="151">
        <v>59</v>
      </c>
      <c r="N127" s="154" t="s">
        <v>1545</v>
      </c>
      <c r="P127" s="152">
        <v>5.6999998092651367</v>
      </c>
      <c r="Q127" s="153">
        <v>0.38</v>
      </c>
      <c r="R127" s="151">
        <v>58</v>
      </c>
      <c r="S127" s="151">
        <v>1</v>
      </c>
      <c r="T127" s="154" t="s">
        <v>2029</v>
      </c>
      <c r="U127" s="154" t="s">
        <v>2030</v>
      </c>
      <c r="V127" s="152">
        <v>2.7999999523162842</v>
      </c>
      <c r="W127" s="153">
        <v>0.31</v>
      </c>
      <c r="X127" s="151">
        <v>59</v>
      </c>
      <c r="Z127" s="154" t="s">
        <v>1545</v>
      </c>
      <c r="AB127" s="152">
        <v>10.899999618530273</v>
      </c>
      <c r="AC127" s="153">
        <v>0.46</v>
      </c>
      <c r="AD127" s="151">
        <v>57</v>
      </c>
      <c r="AE127" s="151">
        <v>2</v>
      </c>
      <c r="AF127" s="154" t="s">
        <v>2256</v>
      </c>
      <c r="AG127" s="154" t="s">
        <v>2257</v>
      </c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  <c r="BT127" s="138"/>
      <c r="BU127" s="138"/>
      <c r="BV127" s="138"/>
      <c r="BW127" s="138"/>
      <c r="BX127" s="138"/>
      <c r="BY127" s="138"/>
      <c r="BZ127" s="138"/>
      <c r="CA127" s="138"/>
      <c r="CB127" s="138"/>
      <c r="CC127" s="138"/>
      <c r="CD127" s="138"/>
      <c r="CE127" s="138"/>
      <c r="CF127" s="138"/>
      <c r="CG127" s="138"/>
      <c r="CH127" s="138"/>
      <c r="CI127" s="138"/>
      <c r="CJ127" s="138"/>
      <c r="CK127" s="138"/>
      <c r="CL127" s="138"/>
      <c r="CM127" s="138"/>
      <c r="CN127" s="138"/>
      <c r="CO127" s="138"/>
      <c r="CP127" s="138"/>
      <c r="CQ127" s="138"/>
      <c r="CR127" s="138"/>
      <c r="CS127" s="138"/>
      <c r="CT127" s="138"/>
      <c r="CU127" s="138"/>
      <c r="CV127" s="138"/>
      <c r="CW127" s="138"/>
      <c r="CX127" s="138"/>
      <c r="CY127" s="138"/>
      <c r="CZ127" s="138"/>
      <c r="DA127" s="138"/>
      <c r="DB127" s="138"/>
      <c r="DC127" s="138"/>
      <c r="DD127" s="138"/>
      <c r="DE127" s="138"/>
      <c r="DF127" s="138"/>
      <c r="DG127" s="138"/>
      <c r="DH127" s="138"/>
      <c r="DI127" s="138"/>
      <c r="DJ127" s="138"/>
      <c r="DK127" s="138"/>
      <c r="DL127" s="138"/>
      <c r="DM127" s="138"/>
      <c r="DN127" s="138"/>
      <c r="DO127" s="138"/>
      <c r="DP127" s="138"/>
      <c r="DQ127" s="138"/>
      <c r="DR127" s="138"/>
      <c r="DS127" s="138"/>
      <c r="DT127" s="138"/>
      <c r="DU127" s="138"/>
      <c r="DV127" s="138"/>
      <c r="DW127" s="138"/>
      <c r="DX127" s="138"/>
      <c r="DY127" s="138"/>
      <c r="DZ127" s="138"/>
      <c r="EA127" s="138"/>
      <c r="EB127" s="138"/>
      <c r="EC127" s="138"/>
      <c r="ED127" s="138"/>
      <c r="EE127" s="138"/>
      <c r="EF127" s="138"/>
      <c r="EG127" s="138"/>
      <c r="EH127" s="138"/>
      <c r="EI127" s="138"/>
      <c r="EJ127" s="138"/>
      <c r="EK127" s="138"/>
      <c r="EL127" s="138"/>
      <c r="EM127" s="138"/>
      <c r="EN127" s="138"/>
      <c r="EO127" s="138"/>
      <c r="EP127" s="138"/>
      <c r="EQ127" s="138"/>
      <c r="ER127" s="138"/>
      <c r="ES127" s="138"/>
      <c r="ET127" s="138"/>
      <c r="EU127" s="138"/>
      <c r="EV127" s="138"/>
      <c r="EW127" s="138"/>
      <c r="EX127" s="138"/>
      <c r="EY127" s="138"/>
      <c r="EZ127" s="138"/>
      <c r="FA127" s="138"/>
      <c r="FB127" s="138"/>
      <c r="FC127" s="138"/>
      <c r="FD127" s="138"/>
      <c r="FE127" s="138"/>
      <c r="FF127" s="138"/>
      <c r="FG127" s="138"/>
      <c r="FH127" s="138"/>
      <c r="FI127" s="138"/>
      <c r="FJ127" s="138"/>
      <c r="FK127" s="138"/>
      <c r="FL127" s="138"/>
      <c r="FM127" s="138"/>
      <c r="FN127" s="138"/>
      <c r="FO127" s="138"/>
      <c r="FP127" s="138"/>
      <c r="FQ127" s="138"/>
      <c r="FR127" s="138"/>
      <c r="FS127" s="138"/>
      <c r="FT127" s="138"/>
      <c r="FU127" s="138"/>
      <c r="FV127" s="138"/>
      <c r="FW127" s="138"/>
      <c r="FX127" s="138"/>
      <c r="FY127" s="138"/>
      <c r="FZ127" s="138"/>
      <c r="GA127" s="138"/>
      <c r="GB127" s="138"/>
      <c r="GC127" s="138"/>
      <c r="GD127" s="138"/>
      <c r="GE127" s="138"/>
      <c r="GF127" s="138"/>
      <c r="GG127" s="138"/>
      <c r="GH127" s="138"/>
    </row>
    <row r="128" spans="1:190" x14ac:dyDescent="0.2">
      <c r="A128" s="130">
        <f t="shared" si="1"/>
        <v>2511</v>
      </c>
      <c r="B128" s="140" t="s">
        <v>2258</v>
      </c>
      <c r="C128" s="146">
        <v>119</v>
      </c>
      <c r="D128" s="147">
        <v>32.299999237060547</v>
      </c>
      <c r="E128" s="148">
        <v>0.48</v>
      </c>
      <c r="F128" s="146">
        <v>112</v>
      </c>
      <c r="G128" s="146">
        <v>7</v>
      </c>
      <c r="H128" s="149" t="s">
        <v>1800</v>
      </c>
      <c r="I128" s="149" t="s">
        <v>1801</v>
      </c>
      <c r="J128" s="147">
        <v>8.6000003814697266</v>
      </c>
      <c r="K128" s="148">
        <v>0.43</v>
      </c>
      <c r="L128" s="146">
        <v>112</v>
      </c>
      <c r="M128" s="146">
        <v>7</v>
      </c>
      <c r="N128" s="149" t="s">
        <v>1800</v>
      </c>
      <c r="O128" s="149" t="s">
        <v>1801</v>
      </c>
      <c r="P128" s="147">
        <v>7.1999998092651367</v>
      </c>
      <c r="Q128" s="148">
        <v>0.48</v>
      </c>
      <c r="R128" s="146">
        <v>105</v>
      </c>
      <c r="S128" s="146">
        <v>14</v>
      </c>
      <c r="T128" s="149" t="s">
        <v>1925</v>
      </c>
      <c r="U128" s="149" t="s">
        <v>1926</v>
      </c>
      <c r="V128" s="147">
        <v>2.9000000953674316</v>
      </c>
      <c r="W128" s="148">
        <v>0.32</v>
      </c>
      <c r="X128" s="146">
        <v>117</v>
      </c>
      <c r="Y128" s="146">
        <v>2</v>
      </c>
      <c r="Z128" s="149" t="s">
        <v>2259</v>
      </c>
      <c r="AA128" s="149" t="s">
        <v>2260</v>
      </c>
      <c r="AB128" s="147">
        <v>13.699999809265137</v>
      </c>
      <c r="AC128" s="148">
        <v>0.56999999999999995</v>
      </c>
      <c r="AD128" s="146">
        <v>90</v>
      </c>
      <c r="AE128" s="146">
        <v>29</v>
      </c>
      <c r="AF128" s="149" t="s">
        <v>2261</v>
      </c>
      <c r="AG128" s="149" t="s">
        <v>2262</v>
      </c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  <c r="BV128" s="138"/>
      <c r="BW128" s="138"/>
      <c r="BX128" s="138"/>
      <c r="BY128" s="138"/>
      <c r="BZ128" s="138"/>
      <c r="CA128" s="138"/>
      <c r="CB128" s="138"/>
      <c r="CC128" s="138"/>
      <c r="CD128" s="138"/>
      <c r="CE128" s="138"/>
      <c r="CF128" s="138"/>
      <c r="CG128" s="138"/>
      <c r="CH128" s="138"/>
      <c r="CI128" s="138"/>
      <c r="CJ128" s="138"/>
      <c r="CK128" s="138"/>
      <c r="CL128" s="138"/>
      <c r="CM128" s="138"/>
      <c r="CN128" s="138"/>
      <c r="CO128" s="138"/>
      <c r="CP128" s="138"/>
      <c r="CQ128" s="138"/>
      <c r="CR128" s="138"/>
      <c r="CS128" s="138"/>
      <c r="CT128" s="138"/>
      <c r="CU128" s="138"/>
      <c r="CV128" s="138"/>
      <c r="CW128" s="138"/>
      <c r="CX128" s="138"/>
      <c r="CY128" s="138"/>
      <c r="CZ128" s="138"/>
      <c r="DA128" s="138"/>
      <c r="DB128" s="138"/>
      <c r="DC128" s="138"/>
      <c r="DD128" s="138"/>
      <c r="DE128" s="138"/>
      <c r="DF128" s="138"/>
      <c r="DG128" s="138"/>
      <c r="DH128" s="138"/>
      <c r="DI128" s="138"/>
      <c r="DJ128" s="138"/>
      <c r="DK128" s="138"/>
      <c r="DL128" s="138"/>
      <c r="DM128" s="138"/>
      <c r="DN128" s="138"/>
      <c r="DO128" s="138"/>
      <c r="DP128" s="138"/>
      <c r="DQ128" s="138"/>
      <c r="DR128" s="138"/>
      <c r="DS128" s="138"/>
      <c r="DT128" s="138"/>
      <c r="DU128" s="138"/>
      <c r="DV128" s="138"/>
      <c r="DW128" s="138"/>
      <c r="DX128" s="138"/>
      <c r="DY128" s="138"/>
      <c r="DZ128" s="138"/>
      <c r="EA128" s="138"/>
      <c r="EB128" s="138"/>
      <c r="EC128" s="138"/>
      <c r="ED128" s="138"/>
      <c r="EE128" s="138"/>
      <c r="EF128" s="138"/>
      <c r="EG128" s="138"/>
      <c r="EH128" s="138"/>
      <c r="EI128" s="138"/>
      <c r="EJ128" s="138"/>
      <c r="EK128" s="138"/>
      <c r="EL128" s="138"/>
      <c r="EM128" s="138"/>
      <c r="EN128" s="138"/>
      <c r="EO128" s="138"/>
      <c r="EP128" s="138"/>
      <c r="EQ128" s="138"/>
      <c r="ER128" s="138"/>
      <c r="ES128" s="138"/>
      <c r="ET128" s="138"/>
      <c r="EU128" s="138"/>
      <c r="EV128" s="138"/>
      <c r="EW128" s="138"/>
      <c r="EX128" s="138"/>
      <c r="EY128" s="138"/>
      <c r="EZ128" s="138"/>
      <c r="FA128" s="138"/>
      <c r="FB128" s="138"/>
      <c r="FC128" s="138"/>
      <c r="FD128" s="138"/>
      <c r="FE128" s="138"/>
      <c r="FF128" s="138"/>
      <c r="FG128" s="138"/>
      <c r="FH128" s="138"/>
      <c r="FI128" s="138"/>
      <c r="FJ128" s="138"/>
      <c r="FK128" s="138"/>
      <c r="FL128" s="138"/>
      <c r="FM128" s="138"/>
      <c r="FN128" s="138"/>
      <c r="FO128" s="138"/>
      <c r="FP128" s="138"/>
      <c r="FQ128" s="138"/>
      <c r="FR128" s="138"/>
      <c r="FS128" s="138"/>
      <c r="FT128" s="138"/>
      <c r="FU128" s="138"/>
      <c r="FV128" s="138"/>
      <c r="FW128" s="138"/>
      <c r="FX128" s="138"/>
      <c r="FY128" s="138"/>
      <c r="FZ128" s="138"/>
      <c r="GA128" s="138"/>
      <c r="GB128" s="138"/>
      <c r="GC128" s="138"/>
      <c r="GD128" s="138"/>
      <c r="GE128" s="138"/>
      <c r="GF128" s="138"/>
      <c r="GG128" s="138"/>
      <c r="GH128" s="138"/>
    </row>
    <row r="129" spans="1:190" x14ac:dyDescent="0.2">
      <c r="A129" s="130">
        <f t="shared" si="1"/>
        <v>2521</v>
      </c>
      <c r="B129" s="150" t="s">
        <v>2263</v>
      </c>
      <c r="C129" s="151">
        <v>147</v>
      </c>
      <c r="D129" s="152">
        <v>29.600000381469727</v>
      </c>
      <c r="E129" s="153">
        <v>0.43</v>
      </c>
      <c r="F129" s="151">
        <v>140</v>
      </c>
      <c r="G129" s="151">
        <v>7</v>
      </c>
      <c r="H129" s="154" t="s">
        <v>1548</v>
      </c>
      <c r="I129" s="154" t="s">
        <v>1549</v>
      </c>
      <c r="J129" s="152">
        <v>8.1999998092651367</v>
      </c>
      <c r="K129" s="153">
        <v>0.41</v>
      </c>
      <c r="L129" s="151">
        <v>140</v>
      </c>
      <c r="M129" s="151">
        <v>7</v>
      </c>
      <c r="N129" s="154" t="s">
        <v>1548</v>
      </c>
      <c r="O129" s="154" t="s">
        <v>1549</v>
      </c>
      <c r="P129" s="152">
        <v>6.6999998092651367</v>
      </c>
      <c r="Q129" s="153">
        <v>0.44</v>
      </c>
      <c r="R129" s="151">
        <v>129</v>
      </c>
      <c r="S129" s="151">
        <v>18</v>
      </c>
      <c r="T129" s="154" t="s">
        <v>2264</v>
      </c>
      <c r="U129" s="154" t="s">
        <v>2265</v>
      </c>
      <c r="V129" s="152">
        <v>3.0999999046325684</v>
      </c>
      <c r="W129" s="153">
        <v>0.34</v>
      </c>
      <c r="X129" s="151">
        <v>144</v>
      </c>
      <c r="Y129" s="151">
        <v>3</v>
      </c>
      <c r="Z129" s="154" t="s">
        <v>1618</v>
      </c>
      <c r="AA129" s="154" t="s">
        <v>1619</v>
      </c>
      <c r="AB129" s="152">
        <v>11.699999809265137</v>
      </c>
      <c r="AC129" s="153">
        <v>0.49</v>
      </c>
      <c r="AD129" s="151">
        <v>117</v>
      </c>
      <c r="AE129" s="151">
        <v>30</v>
      </c>
      <c r="AF129" s="154" t="s">
        <v>2266</v>
      </c>
      <c r="AG129" s="154" t="s">
        <v>2267</v>
      </c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  <c r="BV129" s="138"/>
      <c r="BW129" s="138"/>
      <c r="BX129" s="138"/>
      <c r="BY129" s="138"/>
      <c r="BZ129" s="138"/>
      <c r="CA129" s="138"/>
      <c r="CB129" s="138"/>
      <c r="CC129" s="138"/>
      <c r="CD129" s="138"/>
      <c r="CE129" s="138"/>
      <c r="CF129" s="138"/>
      <c r="CG129" s="138"/>
      <c r="CH129" s="138"/>
      <c r="CI129" s="138"/>
      <c r="CJ129" s="138"/>
      <c r="CK129" s="138"/>
      <c r="CL129" s="138"/>
      <c r="CM129" s="138"/>
      <c r="CN129" s="138"/>
      <c r="CO129" s="138"/>
      <c r="CP129" s="138"/>
      <c r="CQ129" s="138"/>
      <c r="CR129" s="138"/>
      <c r="CS129" s="138"/>
      <c r="CT129" s="138"/>
      <c r="CU129" s="138"/>
      <c r="CV129" s="138"/>
      <c r="CW129" s="138"/>
      <c r="CX129" s="138"/>
      <c r="CY129" s="138"/>
      <c r="CZ129" s="138"/>
      <c r="DA129" s="138"/>
      <c r="DB129" s="138"/>
      <c r="DC129" s="138"/>
      <c r="DD129" s="138"/>
      <c r="DE129" s="138"/>
      <c r="DF129" s="138"/>
      <c r="DG129" s="138"/>
      <c r="DH129" s="138"/>
      <c r="DI129" s="138"/>
      <c r="DJ129" s="138"/>
      <c r="DK129" s="138"/>
      <c r="DL129" s="138"/>
      <c r="DM129" s="138"/>
      <c r="DN129" s="138"/>
      <c r="DO129" s="138"/>
      <c r="DP129" s="138"/>
      <c r="DQ129" s="138"/>
      <c r="DR129" s="138"/>
      <c r="DS129" s="138"/>
      <c r="DT129" s="138"/>
      <c r="DU129" s="138"/>
      <c r="DV129" s="138"/>
      <c r="DW129" s="138"/>
      <c r="DX129" s="138"/>
      <c r="DY129" s="138"/>
      <c r="DZ129" s="138"/>
      <c r="EA129" s="138"/>
      <c r="EB129" s="138"/>
      <c r="EC129" s="138"/>
      <c r="ED129" s="138"/>
      <c r="EE129" s="138"/>
      <c r="EF129" s="138"/>
      <c r="EG129" s="138"/>
      <c r="EH129" s="138"/>
      <c r="EI129" s="138"/>
      <c r="EJ129" s="138"/>
      <c r="EK129" s="138"/>
      <c r="EL129" s="138"/>
      <c r="EM129" s="138"/>
      <c r="EN129" s="138"/>
      <c r="EO129" s="138"/>
      <c r="EP129" s="138"/>
      <c r="EQ129" s="138"/>
      <c r="ER129" s="138"/>
      <c r="ES129" s="138"/>
      <c r="ET129" s="138"/>
      <c r="EU129" s="138"/>
      <c r="EV129" s="138"/>
      <c r="EW129" s="138"/>
      <c r="EX129" s="138"/>
      <c r="EY129" s="138"/>
      <c r="EZ129" s="138"/>
      <c r="FA129" s="138"/>
      <c r="FB129" s="138"/>
      <c r="FC129" s="138"/>
      <c r="FD129" s="138"/>
      <c r="FE129" s="138"/>
      <c r="FF129" s="138"/>
      <c r="FG129" s="138"/>
      <c r="FH129" s="138"/>
      <c r="FI129" s="138"/>
      <c r="FJ129" s="138"/>
      <c r="FK129" s="138"/>
      <c r="FL129" s="138"/>
      <c r="FM129" s="138"/>
      <c r="FN129" s="138"/>
      <c r="FO129" s="138"/>
      <c r="FP129" s="138"/>
      <c r="FQ129" s="138"/>
      <c r="FR129" s="138"/>
      <c r="FS129" s="138"/>
      <c r="FT129" s="138"/>
      <c r="FU129" s="138"/>
      <c r="FV129" s="138"/>
      <c r="FW129" s="138"/>
      <c r="FX129" s="138"/>
      <c r="FY129" s="138"/>
      <c r="FZ129" s="138"/>
      <c r="GA129" s="138"/>
      <c r="GB129" s="138"/>
      <c r="GC129" s="138"/>
      <c r="GD129" s="138"/>
      <c r="GE129" s="138"/>
      <c r="GF129" s="138"/>
      <c r="GG129" s="138"/>
      <c r="GH129" s="138"/>
    </row>
    <row r="130" spans="1:190" x14ac:dyDescent="0.2">
      <c r="A130" s="130">
        <f t="shared" si="1"/>
        <v>2541</v>
      </c>
      <c r="B130" s="140" t="s">
        <v>2268</v>
      </c>
      <c r="C130" s="146">
        <v>104</v>
      </c>
      <c r="D130" s="147">
        <v>34.5</v>
      </c>
      <c r="E130" s="148">
        <v>0.51</v>
      </c>
      <c r="F130" s="146">
        <v>85</v>
      </c>
      <c r="G130" s="146">
        <v>19</v>
      </c>
      <c r="H130" s="149" t="s">
        <v>2269</v>
      </c>
      <c r="I130" s="149" t="s">
        <v>2270</v>
      </c>
      <c r="J130" s="147">
        <v>9.3999996185302734</v>
      </c>
      <c r="K130" s="148">
        <v>0.47</v>
      </c>
      <c r="L130" s="146">
        <v>94</v>
      </c>
      <c r="M130" s="146">
        <v>10</v>
      </c>
      <c r="N130" s="149" t="s">
        <v>2271</v>
      </c>
      <c r="O130" s="149" t="s">
        <v>2272</v>
      </c>
      <c r="P130" s="147">
        <v>7.5999999046325684</v>
      </c>
      <c r="Q130" s="148">
        <v>0.51</v>
      </c>
      <c r="R130" s="146">
        <v>81</v>
      </c>
      <c r="S130" s="146">
        <v>23</v>
      </c>
      <c r="T130" s="149" t="s">
        <v>2273</v>
      </c>
      <c r="U130" s="149" t="s">
        <v>2274</v>
      </c>
      <c r="V130" s="147">
        <v>3.5999999046325684</v>
      </c>
      <c r="W130" s="148">
        <v>0.4</v>
      </c>
      <c r="X130" s="146">
        <v>94</v>
      </c>
      <c r="Y130" s="146">
        <v>10</v>
      </c>
      <c r="Z130" s="149" t="s">
        <v>2271</v>
      </c>
      <c r="AA130" s="149" t="s">
        <v>2272</v>
      </c>
      <c r="AB130" s="147">
        <v>13.899999618530273</v>
      </c>
      <c r="AC130" s="148">
        <v>0.57999999999999996</v>
      </c>
      <c r="AD130" s="146">
        <v>65</v>
      </c>
      <c r="AE130" s="146">
        <v>39</v>
      </c>
      <c r="AF130" s="149" t="s">
        <v>2275</v>
      </c>
      <c r="AG130" s="149" t="s">
        <v>2276</v>
      </c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  <c r="BV130" s="138"/>
      <c r="BW130" s="138"/>
      <c r="BX130" s="138"/>
      <c r="BY130" s="138"/>
      <c r="BZ130" s="138"/>
      <c r="CA130" s="138"/>
      <c r="CB130" s="138"/>
      <c r="CC130" s="138"/>
      <c r="CD130" s="138"/>
      <c r="CE130" s="138"/>
      <c r="CF130" s="138"/>
      <c r="CG130" s="138"/>
      <c r="CH130" s="138"/>
      <c r="CI130" s="138"/>
      <c r="CJ130" s="138"/>
      <c r="CK130" s="138"/>
      <c r="CL130" s="138"/>
      <c r="CM130" s="138"/>
      <c r="CN130" s="138"/>
      <c r="CO130" s="138"/>
      <c r="CP130" s="138"/>
      <c r="CQ130" s="138"/>
      <c r="CR130" s="138"/>
      <c r="CS130" s="138"/>
      <c r="CT130" s="138"/>
      <c r="CU130" s="138"/>
      <c r="CV130" s="138"/>
      <c r="CW130" s="138"/>
      <c r="CX130" s="138"/>
      <c r="CY130" s="138"/>
      <c r="CZ130" s="138"/>
      <c r="DA130" s="138"/>
      <c r="DB130" s="138"/>
      <c r="DC130" s="138"/>
      <c r="DD130" s="138"/>
      <c r="DE130" s="138"/>
      <c r="DF130" s="138"/>
      <c r="DG130" s="138"/>
      <c r="DH130" s="138"/>
      <c r="DI130" s="138"/>
      <c r="DJ130" s="138"/>
      <c r="DK130" s="138"/>
      <c r="DL130" s="138"/>
      <c r="DM130" s="138"/>
      <c r="DN130" s="138"/>
      <c r="DO130" s="138"/>
      <c r="DP130" s="138"/>
      <c r="DQ130" s="138"/>
      <c r="DR130" s="138"/>
      <c r="DS130" s="138"/>
      <c r="DT130" s="138"/>
      <c r="DU130" s="138"/>
      <c r="DV130" s="138"/>
      <c r="DW130" s="138"/>
      <c r="DX130" s="138"/>
      <c r="DY130" s="138"/>
      <c r="DZ130" s="138"/>
      <c r="EA130" s="138"/>
      <c r="EB130" s="138"/>
      <c r="EC130" s="138"/>
      <c r="ED130" s="138"/>
      <c r="EE130" s="138"/>
      <c r="EF130" s="138"/>
      <c r="EG130" s="138"/>
      <c r="EH130" s="138"/>
      <c r="EI130" s="138"/>
      <c r="EJ130" s="138"/>
      <c r="EK130" s="138"/>
      <c r="EL130" s="138"/>
      <c r="EM130" s="138"/>
      <c r="EN130" s="138"/>
      <c r="EO130" s="138"/>
      <c r="EP130" s="138"/>
      <c r="EQ130" s="138"/>
      <c r="ER130" s="138"/>
      <c r="ES130" s="138"/>
      <c r="ET130" s="138"/>
      <c r="EU130" s="138"/>
      <c r="EV130" s="138"/>
      <c r="EW130" s="138"/>
      <c r="EX130" s="138"/>
      <c r="EY130" s="138"/>
      <c r="EZ130" s="138"/>
      <c r="FA130" s="138"/>
      <c r="FB130" s="138"/>
      <c r="FC130" s="138"/>
      <c r="FD130" s="138"/>
      <c r="FE130" s="138"/>
      <c r="FF130" s="138"/>
      <c r="FG130" s="138"/>
      <c r="FH130" s="138"/>
      <c r="FI130" s="138"/>
      <c r="FJ130" s="138"/>
      <c r="FK130" s="138"/>
      <c r="FL130" s="138"/>
      <c r="FM130" s="138"/>
      <c r="FN130" s="138"/>
      <c r="FO130" s="138"/>
      <c r="FP130" s="138"/>
      <c r="FQ130" s="138"/>
      <c r="FR130" s="138"/>
      <c r="FS130" s="138"/>
      <c r="FT130" s="138"/>
      <c r="FU130" s="138"/>
      <c r="FV130" s="138"/>
      <c r="FW130" s="138"/>
      <c r="FX130" s="138"/>
      <c r="FY130" s="138"/>
      <c r="FZ130" s="138"/>
      <c r="GA130" s="138"/>
      <c r="GB130" s="138"/>
      <c r="GC130" s="138"/>
      <c r="GD130" s="138"/>
      <c r="GE130" s="138"/>
      <c r="GF130" s="138"/>
      <c r="GG130" s="138"/>
      <c r="GH130" s="138"/>
    </row>
    <row r="131" spans="1:190" x14ac:dyDescent="0.2">
      <c r="A131" s="130">
        <f t="shared" si="1"/>
        <v>2581</v>
      </c>
      <c r="B131" s="150" t="s">
        <v>2277</v>
      </c>
      <c r="C131" s="151">
        <v>152</v>
      </c>
      <c r="D131" s="152">
        <v>27.899999618530273</v>
      </c>
      <c r="E131" s="153">
        <v>0.41</v>
      </c>
      <c r="F131" s="151">
        <v>148</v>
      </c>
      <c r="G131" s="151">
        <v>4</v>
      </c>
      <c r="H131" s="154" t="s">
        <v>1522</v>
      </c>
      <c r="I131" s="154" t="s">
        <v>1523</v>
      </c>
      <c r="J131" s="152">
        <v>7.5999999046325684</v>
      </c>
      <c r="K131" s="153">
        <v>0.38</v>
      </c>
      <c r="L131" s="151">
        <v>145</v>
      </c>
      <c r="M131" s="151">
        <v>7</v>
      </c>
      <c r="N131" s="154" t="s">
        <v>2278</v>
      </c>
      <c r="O131" s="154" t="s">
        <v>2279</v>
      </c>
      <c r="P131" s="152">
        <v>6.0999999046325684</v>
      </c>
      <c r="Q131" s="153">
        <v>0.41</v>
      </c>
      <c r="R131" s="151">
        <v>142</v>
      </c>
      <c r="S131" s="151">
        <v>10</v>
      </c>
      <c r="T131" s="154" t="s">
        <v>1518</v>
      </c>
      <c r="U131" s="154" t="s">
        <v>1519</v>
      </c>
      <c r="V131" s="152">
        <v>2.7999999523162842</v>
      </c>
      <c r="W131" s="153">
        <v>0.31</v>
      </c>
      <c r="X131" s="151">
        <v>150</v>
      </c>
      <c r="Y131" s="151">
        <v>2</v>
      </c>
      <c r="Z131" s="154" t="s">
        <v>1610</v>
      </c>
      <c r="AA131" s="154" t="s">
        <v>1611</v>
      </c>
      <c r="AB131" s="152">
        <v>11.399999618530273</v>
      </c>
      <c r="AC131" s="153">
        <v>0.48</v>
      </c>
      <c r="AD131" s="151">
        <v>134</v>
      </c>
      <c r="AE131" s="151">
        <v>18</v>
      </c>
      <c r="AF131" s="154" t="s">
        <v>1520</v>
      </c>
      <c r="AG131" s="154" t="s">
        <v>1521</v>
      </c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  <c r="BV131" s="138"/>
      <c r="BW131" s="138"/>
      <c r="BX131" s="138"/>
      <c r="BY131" s="138"/>
      <c r="BZ131" s="138"/>
      <c r="CA131" s="138"/>
      <c r="CB131" s="138"/>
      <c r="CC131" s="138"/>
      <c r="CD131" s="138"/>
      <c r="CE131" s="138"/>
      <c r="CF131" s="138"/>
      <c r="CG131" s="138"/>
      <c r="CH131" s="138"/>
      <c r="CI131" s="138"/>
      <c r="CJ131" s="138"/>
      <c r="CK131" s="138"/>
      <c r="CL131" s="138"/>
      <c r="CM131" s="138"/>
      <c r="CN131" s="138"/>
      <c r="CO131" s="138"/>
      <c r="CP131" s="138"/>
      <c r="CQ131" s="138"/>
      <c r="CR131" s="138"/>
      <c r="CS131" s="138"/>
      <c r="CT131" s="138"/>
      <c r="CU131" s="138"/>
      <c r="CV131" s="138"/>
      <c r="CW131" s="138"/>
      <c r="CX131" s="138"/>
      <c r="CY131" s="138"/>
      <c r="CZ131" s="138"/>
      <c r="DA131" s="138"/>
      <c r="DB131" s="138"/>
      <c r="DC131" s="138"/>
      <c r="DD131" s="138"/>
      <c r="DE131" s="138"/>
      <c r="DF131" s="138"/>
      <c r="DG131" s="138"/>
      <c r="DH131" s="138"/>
      <c r="DI131" s="138"/>
      <c r="DJ131" s="138"/>
      <c r="DK131" s="138"/>
      <c r="DL131" s="138"/>
      <c r="DM131" s="138"/>
      <c r="DN131" s="138"/>
      <c r="DO131" s="138"/>
      <c r="DP131" s="138"/>
      <c r="DQ131" s="138"/>
      <c r="DR131" s="138"/>
      <c r="DS131" s="138"/>
      <c r="DT131" s="138"/>
      <c r="DU131" s="138"/>
      <c r="DV131" s="138"/>
      <c r="DW131" s="138"/>
      <c r="DX131" s="138"/>
      <c r="DY131" s="138"/>
      <c r="DZ131" s="138"/>
      <c r="EA131" s="138"/>
      <c r="EB131" s="138"/>
      <c r="EC131" s="138"/>
      <c r="ED131" s="138"/>
      <c r="EE131" s="138"/>
      <c r="EF131" s="138"/>
      <c r="EG131" s="138"/>
      <c r="EH131" s="138"/>
      <c r="EI131" s="138"/>
      <c r="EJ131" s="138"/>
      <c r="EK131" s="138"/>
      <c r="EL131" s="138"/>
      <c r="EM131" s="138"/>
      <c r="EN131" s="138"/>
      <c r="EO131" s="138"/>
      <c r="EP131" s="138"/>
      <c r="EQ131" s="138"/>
      <c r="ER131" s="138"/>
      <c r="ES131" s="138"/>
      <c r="ET131" s="138"/>
      <c r="EU131" s="138"/>
      <c r="EV131" s="138"/>
      <c r="EW131" s="138"/>
      <c r="EX131" s="138"/>
      <c r="EY131" s="138"/>
      <c r="EZ131" s="138"/>
      <c r="FA131" s="138"/>
      <c r="FB131" s="138"/>
      <c r="FC131" s="138"/>
      <c r="FD131" s="138"/>
      <c r="FE131" s="138"/>
      <c r="FF131" s="138"/>
      <c r="FG131" s="138"/>
      <c r="FH131" s="138"/>
      <c r="FI131" s="138"/>
      <c r="FJ131" s="138"/>
      <c r="FK131" s="138"/>
      <c r="FL131" s="138"/>
      <c r="FM131" s="138"/>
      <c r="FN131" s="138"/>
      <c r="FO131" s="138"/>
      <c r="FP131" s="138"/>
      <c r="FQ131" s="138"/>
      <c r="FR131" s="138"/>
      <c r="FS131" s="138"/>
      <c r="FT131" s="138"/>
      <c r="FU131" s="138"/>
      <c r="FV131" s="138"/>
      <c r="FW131" s="138"/>
      <c r="FX131" s="138"/>
      <c r="FY131" s="138"/>
      <c r="FZ131" s="138"/>
      <c r="GA131" s="138"/>
      <c r="GB131" s="138"/>
      <c r="GC131" s="138"/>
      <c r="GD131" s="138"/>
      <c r="GE131" s="138"/>
      <c r="GF131" s="138"/>
      <c r="GG131" s="138"/>
      <c r="GH131" s="138"/>
    </row>
    <row r="132" spans="1:190" x14ac:dyDescent="0.2">
      <c r="A132" s="130">
        <f t="shared" si="1"/>
        <v>2641</v>
      </c>
      <c r="B132" s="140" t="s">
        <v>2280</v>
      </c>
      <c r="C132" s="146">
        <v>94</v>
      </c>
      <c r="D132" s="147">
        <v>36.099998474121094</v>
      </c>
      <c r="E132" s="148">
        <v>0.53</v>
      </c>
      <c r="F132" s="146">
        <v>79</v>
      </c>
      <c r="G132" s="146">
        <v>15</v>
      </c>
      <c r="H132" s="149" t="s">
        <v>2281</v>
      </c>
      <c r="I132" s="149" t="s">
        <v>2282</v>
      </c>
      <c r="J132" s="147">
        <v>9.5</v>
      </c>
      <c r="K132" s="148">
        <v>0.47</v>
      </c>
      <c r="L132" s="146">
        <v>83</v>
      </c>
      <c r="M132" s="146">
        <v>11</v>
      </c>
      <c r="N132" s="149" t="s">
        <v>2283</v>
      </c>
      <c r="O132" s="149" t="s">
        <v>2284</v>
      </c>
      <c r="P132" s="147">
        <v>8.3000001907348633</v>
      </c>
      <c r="Q132" s="148">
        <v>0.56000000000000005</v>
      </c>
      <c r="R132" s="146">
        <v>75</v>
      </c>
      <c r="S132" s="146">
        <v>19</v>
      </c>
      <c r="T132" s="149" t="s">
        <v>2285</v>
      </c>
      <c r="U132" s="149" t="s">
        <v>2286</v>
      </c>
      <c r="V132" s="147">
        <v>3.7000000476837158</v>
      </c>
      <c r="W132" s="148">
        <v>0.41</v>
      </c>
      <c r="X132" s="146">
        <v>87</v>
      </c>
      <c r="Y132" s="146">
        <v>7</v>
      </c>
      <c r="Z132" s="149" t="s">
        <v>2287</v>
      </c>
      <c r="AA132" s="149" t="s">
        <v>2288</v>
      </c>
      <c r="AB132" s="147">
        <v>14.600000381469727</v>
      </c>
      <c r="AC132" s="148">
        <v>0.61</v>
      </c>
      <c r="AD132" s="146">
        <v>60</v>
      </c>
      <c r="AE132" s="146">
        <v>34</v>
      </c>
      <c r="AF132" s="149" t="s">
        <v>2289</v>
      </c>
      <c r="AG132" s="149" t="s">
        <v>2290</v>
      </c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  <c r="BV132" s="138"/>
      <c r="BW132" s="138"/>
      <c r="BX132" s="138"/>
      <c r="BY132" s="138"/>
      <c r="BZ132" s="138"/>
      <c r="CA132" s="138"/>
      <c r="CB132" s="138"/>
      <c r="CC132" s="138"/>
      <c r="CD132" s="138"/>
      <c r="CE132" s="138"/>
      <c r="CF132" s="138"/>
      <c r="CG132" s="138"/>
      <c r="CH132" s="138"/>
      <c r="CI132" s="138"/>
      <c r="CJ132" s="138"/>
      <c r="CK132" s="138"/>
      <c r="CL132" s="138"/>
      <c r="CM132" s="138"/>
      <c r="CN132" s="138"/>
      <c r="CO132" s="138"/>
      <c r="CP132" s="138"/>
      <c r="CQ132" s="138"/>
      <c r="CR132" s="138"/>
      <c r="CS132" s="138"/>
      <c r="CT132" s="138"/>
      <c r="CU132" s="138"/>
      <c r="CV132" s="138"/>
      <c r="CW132" s="138"/>
      <c r="CX132" s="138"/>
      <c r="CY132" s="138"/>
      <c r="CZ132" s="138"/>
      <c r="DA132" s="138"/>
      <c r="DB132" s="138"/>
      <c r="DC132" s="138"/>
      <c r="DD132" s="138"/>
      <c r="DE132" s="138"/>
      <c r="DF132" s="138"/>
      <c r="DG132" s="138"/>
      <c r="DH132" s="138"/>
      <c r="DI132" s="138"/>
      <c r="DJ132" s="138"/>
      <c r="DK132" s="138"/>
      <c r="DL132" s="138"/>
      <c r="DM132" s="138"/>
      <c r="DN132" s="138"/>
      <c r="DO132" s="138"/>
      <c r="DP132" s="138"/>
      <c r="DQ132" s="138"/>
      <c r="DR132" s="138"/>
      <c r="DS132" s="138"/>
      <c r="DT132" s="138"/>
      <c r="DU132" s="138"/>
      <c r="DV132" s="138"/>
      <c r="DW132" s="138"/>
      <c r="DX132" s="138"/>
      <c r="DY132" s="138"/>
      <c r="DZ132" s="138"/>
      <c r="EA132" s="138"/>
      <c r="EB132" s="138"/>
      <c r="EC132" s="138"/>
      <c r="ED132" s="138"/>
      <c r="EE132" s="138"/>
      <c r="EF132" s="138"/>
      <c r="EG132" s="138"/>
      <c r="EH132" s="138"/>
      <c r="EI132" s="138"/>
      <c r="EJ132" s="138"/>
      <c r="EK132" s="138"/>
      <c r="EL132" s="138"/>
      <c r="EM132" s="138"/>
      <c r="EN132" s="138"/>
      <c r="EO132" s="138"/>
      <c r="EP132" s="138"/>
      <c r="EQ132" s="138"/>
      <c r="ER132" s="138"/>
      <c r="ES132" s="138"/>
      <c r="ET132" s="138"/>
      <c r="EU132" s="138"/>
      <c r="EV132" s="138"/>
      <c r="EW132" s="138"/>
      <c r="EX132" s="138"/>
      <c r="EY132" s="138"/>
      <c r="EZ132" s="138"/>
      <c r="FA132" s="138"/>
      <c r="FB132" s="138"/>
      <c r="FC132" s="138"/>
      <c r="FD132" s="138"/>
      <c r="FE132" s="138"/>
      <c r="FF132" s="138"/>
      <c r="FG132" s="138"/>
      <c r="FH132" s="138"/>
      <c r="FI132" s="138"/>
      <c r="FJ132" s="138"/>
      <c r="FK132" s="138"/>
      <c r="FL132" s="138"/>
      <c r="FM132" s="138"/>
      <c r="FN132" s="138"/>
      <c r="FO132" s="138"/>
      <c r="FP132" s="138"/>
      <c r="FQ132" s="138"/>
      <c r="FR132" s="138"/>
      <c r="FS132" s="138"/>
      <c r="FT132" s="138"/>
      <c r="FU132" s="138"/>
      <c r="FV132" s="138"/>
      <c r="FW132" s="138"/>
      <c r="FX132" s="138"/>
      <c r="FY132" s="138"/>
      <c r="FZ132" s="138"/>
      <c r="GA132" s="138"/>
      <c r="GB132" s="138"/>
      <c r="GC132" s="138"/>
      <c r="GD132" s="138"/>
      <c r="GE132" s="138"/>
      <c r="GF132" s="138"/>
      <c r="GG132" s="138"/>
      <c r="GH132" s="138"/>
    </row>
    <row r="133" spans="1:190" x14ac:dyDescent="0.2">
      <c r="A133" s="130">
        <f t="shared" si="1"/>
        <v>2651</v>
      </c>
      <c r="B133" s="150" t="s">
        <v>2291</v>
      </c>
      <c r="C133" s="151">
        <v>126</v>
      </c>
      <c r="D133" s="152">
        <v>31.399999618530273</v>
      </c>
      <c r="E133" s="153">
        <v>0.46</v>
      </c>
      <c r="F133" s="151">
        <v>112</v>
      </c>
      <c r="G133" s="151">
        <v>14</v>
      </c>
      <c r="H133" s="154" t="s">
        <v>2241</v>
      </c>
      <c r="I133" s="154" t="s">
        <v>2242</v>
      </c>
      <c r="J133" s="152">
        <v>8.3000001907348633</v>
      </c>
      <c r="K133" s="153">
        <v>0.41</v>
      </c>
      <c r="L133" s="151">
        <v>116</v>
      </c>
      <c r="M133" s="151">
        <v>10</v>
      </c>
      <c r="N133" s="154" t="s">
        <v>2292</v>
      </c>
      <c r="O133" s="154" t="s">
        <v>2293</v>
      </c>
      <c r="P133" s="152">
        <v>6.9000000953674316</v>
      </c>
      <c r="Q133" s="153">
        <v>0.46</v>
      </c>
      <c r="R133" s="151">
        <v>103</v>
      </c>
      <c r="S133" s="151">
        <v>23</v>
      </c>
      <c r="T133" s="154" t="s">
        <v>2294</v>
      </c>
      <c r="U133" s="154" t="s">
        <v>2295</v>
      </c>
      <c r="V133" s="152">
        <v>3.7000000476837158</v>
      </c>
      <c r="W133" s="153">
        <v>0.41</v>
      </c>
      <c r="X133" s="151">
        <v>112</v>
      </c>
      <c r="Y133" s="151">
        <v>14</v>
      </c>
      <c r="Z133" s="154" t="s">
        <v>2241</v>
      </c>
      <c r="AA133" s="154" t="s">
        <v>2242</v>
      </c>
      <c r="AB133" s="152">
        <v>12.5</v>
      </c>
      <c r="AC133" s="153">
        <v>0.52</v>
      </c>
      <c r="AD133" s="151">
        <v>90</v>
      </c>
      <c r="AE133" s="151">
        <v>36</v>
      </c>
      <c r="AF133" s="154" t="s">
        <v>2296</v>
      </c>
      <c r="AG133" s="154" t="s">
        <v>2297</v>
      </c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  <c r="BV133" s="138"/>
      <c r="BW133" s="138"/>
      <c r="BX133" s="138"/>
      <c r="BY133" s="138"/>
      <c r="BZ133" s="138"/>
      <c r="CA133" s="138"/>
      <c r="CB133" s="138"/>
      <c r="CC133" s="138"/>
      <c r="CD133" s="138"/>
      <c r="CE133" s="138"/>
      <c r="CF133" s="138"/>
      <c r="CG133" s="138"/>
      <c r="CH133" s="138"/>
      <c r="CI133" s="138"/>
      <c r="CJ133" s="138"/>
      <c r="CK133" s="138"/>
      <c r="CL133" s="138"/>
      <c r="CM133" s="138"/>
      <c r="CN133" s="138"/>
      <c r="CO133" s="138"/>
      <c r="CP133" s="138"/>
      <c r="CQ133" s="138"/>
      <c r="CR133" s="138"/>
      <c r="CS133" s="138"/>
      <c r="CT133" s="138"/>
      <c r="CU133" s="138"/>
      <c r="CV133" s="138"/>
      <c r="CW133" s="138"/>
      <c r="CX133" s="138"/>
      <c r="CY133" s="138"/>
      <c r="CZ133" s="138"/>
      <c r="DA133" s="138"/>
      <c r="DB133" s="138"/>
      <c r="DC133" s="138"/>
      <c r="DD133" s="138"/>
      <c r="DE133" s="138"/>
      <c r="DF133" s="138"/>
      <c r="DG133" s="138"/>
      <c r="DH133" s="138"/>
      <c r="DI133" s="138"/>
      <c r="DJ133" s="138"/>
      <c r="DK133" s="138"/>
      <c r="DL133" s="138"/>
      <c r="DM133" s="138"/>
      <c r="DN133" s="138"/>
      <c r="DO133" s="138"/>
      <c r="DP133" s="138"/>
      <c r="DQ133" s="138"/>
      <c r="DR133" s="138"/>
      <c r="DS133" s="138"/>
      <c r="DT133" s="138"/>
      <c r="DU133" s="138"/>
      <c r="DV133" s="138"/>
      <c r="DW133" s="138"/>
      <c r="DX133" s="138"/>
      <c r="DY133" s="138"/>
      <c r="DZ133" s="138"/>
      <c r="EA133" s="138"/>
      <c r="EB133" s="138"/>
      <c r="EC133" s="138"/>
      <c r="ED133" s="138"/>
      <c r="EE133" s="138"/>
      <c r="EF133" s="138"/>
      <c r="EG133" s="138"/>
      <c r="EH133" s="138"/>
      <c r="EI133" s="138"/>
      <c r="EJ133" s="138"/>
      <c r="EK133" s="138"/>
      <c r="EL133" s="138"/>
      <c r="EM133" s="138"/>
      <c r="EN133" s="138"/>
      <c r="EO133" s="138"/>
      <c r="EP133" s="138"/>
      <c r="EQ133" s="138"/>
      <c r="ER133" s="138"/>
      <c r="ES133" s="138"/>
      <c r="ET133" s="138"/>
      <c r="EU133" s="138"/>
      <c r="EV133" s="138"/>
      <c r="EW133" s="138"/>
      <c r="EX133" s="138"/>
      <c r="EY133" s="138"/>
      <c r="EZ133" s="138"/>
      <c r="FA133" s="138"/>
      <c r="FB133" s="138"/>
      <c r="FC133" s="138"/>
      <c r="FD133" s="138"/>
      <c r="FE133" s="138"/>
      <c r="FF133" s="138"/>
      <c r="FG133" s="138"/>
      <c r="FH133" s="138"/>
      <c r="FI133" s="138"/>
      <c r="FJ133" s="138"/>
      <c r="FK133" s="138"/>
      <c r="FL133" s="138"/>
      <c r="FM133" s="138"/>
      <c r="FN133" s="138"/>
      <c r="FO133" s="138"/>
      <c r="FP133" s="138"/>
      <c r="FQ133" s="138"/>
      <c r="FR133" s="138"/>
      <c r="FS133" s="138"/>
      <c r="FT133" s="138"/>
      <c r="FU133" s="138"/>
      <c r="FV133" s="138"/>
      <c r="FW133" s="138"/>
      <c r="FX133" s="138"/>
      <c r="FY133" s="138"/>
      <c r="FZ133" s="138"/>
      <c r="GA133" s="138"/>
      <c r="GB133" s="138"/>
      <c r="GC133" s="138"/>
      <c r="GD133" s="138"/>
      <c r="GE133" s="138"/>
      <c r="GF133" s="138"/>
      <c r="GG133" s="138"/>
      <c r="GH133" s="138"/>
    </row>
    <row r="134" spans="1:190" x14ac:dyDescent="0.2">
      <c r="A134" s="130">
        <f t="shared" si="1"/>
        <v>2661</v>
      </c>
      <c r="B134" s="140" t="s">
        <v>2298</v>
      </c>
      <c r="C134" s="146">
        <v>183</v>
      </c>
      <c r="D134" s="147">
        <v>26.700000762939453</v>
      </c>
      <c r="E134" s="148">
        <v>0.39</v>
      </c>
      <c r="F134" s="146">
        <v>181</v>
      </c>
      <c r="G134" s="146">
        <v>2</v>
      </c>
      <c r="H134" s="149" t="s">
        <v>2299</v>
      </c>
      <c r="I134" s="149" t="s">
        <v>2300</v>
      </c>
      <c r="J134" s="147">
        <v>7.4000000953674316</v>
      </c>
      <c r="K134" s="148">
        <v>0.37</v>
      </c>
      <c r="L134" s="146">
        <v>180</v>
      </c>
      <c r="M134" s="146">
        <v>3</v>
      </c>
      <c r="N134" s="149" t="s">
        <v>1868</v>
      </c>
      <c r="O134" s="149" t="s">
        <v>1869</v>
      </c>
      <c r="P134" s="147">
        <v>5.8000001907348633</v>
      </c>
      <c r="Q134" s="148">
        <v>0.39</v>
      </c>
      <c r="R134" s="146">
        <v>174</v>
      </c>
      <c r="S134" s="146">
        <v>9</v>
      </c>
      <c r="T134" s="149" t="s">
        <v>1870</v>
      </c>
      <c r="U134" s="149" t="s">
        <v>1871</v>
      </c>
      <c r="V134" s="147">
        <v>2.5999999046325684</v>
      </c>
      <c r="W134" s="148">
        <v>0.28999999999999998</v>
      </c>
      <c r="X134" s="146">
        <v>182</v>
      </c>
      <c r="Y134" s="146">
        <v>1</v>
      </c>
      <c r="Z134" s="149" t="s">
        <v>2301</v>
      </c>
      <c r="AA134" s="149" t="s">
        <v>2302</v>
      </c>
      <c r="AB134" s="147">
        <v>10.800000190734863</v>
      </c>
      <c r="AC134" s="148">
        <v>0.45</v>
      </c>
      <c r="AD134" s="146">
        <v>170</v>
      </c>
      <c r="AE134" s="146">
        <v>13</v>
      </c>
      <c r="AF134" s="149" t="s">
        <v>2303</v>
      </c>
      <c r="AG134" s="149" t="s">
        <v>2304</v>
      </c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  <c r="BV134" s="138"/>
      <c r="BW134" s="138"/>
      <c r="BX134" s="138"/>
      <c r="BY134" s="138"/>
      <c r="BZ134" s="138"/>
      <c r="CA134" s="138"/>
      <c r="CB134" s="138"/>
      <c r="CC134" s="138"/>
      <c r="CD134" s="138"/>
      <c r="CE134" s="138"/>
      <c r="CF134" s="138"/>
      <c r="CG134" s="138"/>
      <c r="CH134" s="138"/>
      <c r="CI134" s="138"/>
      <c r="CJ134" s="138"/>
      <c r="CK134" s="138"/>
      <c r="CL134" s="138"/>
      <c r="CM134" s="138"/>
      <c r="CN134" s="138"/>
      <c r="CO134" s="138"/>
      <c r="CP134" s="138"/>
      <c r="CQ134" s="138"/>
      <c r="CR134" s="138"/>
      <c r="CS134" s="138"/>
      <c r="CT134" s="138"/>
      <c r="CU134" s="138"/>
      <c r="CV134" s="138"/>
      <c r="CW134" s="138"/>
      <c r="CX134" s="138"/>
      <c r="CY134" s="138"/>
      <c r="CZ134" s="138"/>
      <c r="DA134" s="138"/>
      <c r="DB134" s="138"/>
      <c r="DC134" s="138"/>
      <c r="DD134" s="138"/>
      <c r="DE134" s="138"/>
      <c r="DF134" s="138"/>
      <c r="DG134" s="138"/>
      <c r="DH134" s="138"/>
      <c r="DI134" s="138"/>
      <c r="DJ134" s="138"/>
      <c r="DK134" s="138"/>
      <c r="DL134" s="138"/>
      <c r="DM134" s="138"/>
      <c r="DN134" s="138"/>
      <c r="DO134" s="138"/>
      <c r="DP134" s="138"/>
      <c r="DQ134" s="138"/>
      <c r="DR134" s="138"/>
      <c r="DS134" s="138"/>
      <c r="DT134" s="138"/>
      <c r="DU134" s="138"/>
      <c r="DV134" s="138"/>
      <c r="DW134" s="138"/>
      <c r="DX134" s="138"/>
      <c r="DY134" s="138"/>
      <c r="DZ134" s="138"/>
      <c r="EA134" s="138"/>
      <c r="EB134" s="138"/>
      <c r="EC134" s="138"/>
      <c r="ED134" s="138"/>
      <c r="EE134" s="138"/>
      <c r="EF134" s="138"/>
      <c r="EG134" s="138"/>
      <c r="EH134" s="138"/>
      <c r="EI134" s="138"/>
      <c r="EJ134" s="138"/>
      <c r="EK134" s="138"/>
      <c r="EL134" s="138"/>
      <c r="EM134" s="138"/>
      <c r="EN134" s="138"/>
      <c r="EO134" s="138"/>
      <c r="EP134" s="138"/>
      <c r="EQ134" s="138"/>
      <c r="ER134" s="138"/>
      <c r="ES134" s="138"/>
      <c r="ET134" s="138"/>
      <c r="EU134" s="138"/>
      <c r="EV134" s="138"/>
      <c r="EW134" s="138"/>
      <c r="EX134" s="138"/>
      <c r="EY134" s="138"/>
      <c r="EZ134" s="138"/>
      <c r="FA134" s="138"/>
      <c r="FB134" s="138"/>
      <c r="FC134" s="138"/>
      <c r="FD134" s="138"/>
      <c r="FE134" s="138"/>
      <c r="FF134" s="138"/>
      <c r="FG134" s="138"/>
      <c r="FH134" s="138"/>
      <c r="FI134" s="138"/>
      <c r="FJ134" s="138"/>
      <c r="FK134" s="138"/>
      <c r="FL134" s="138"/>
      <c r="FM134" s="138"/>
      <c r="FN134" s="138"/>
      <c r="FO134" s="138"/>
      <c r="FP134" s="138"/>
      <c r="FQ134" s="138"/>
      <c r="FR134" s="138"/>
      <c r="FS134" s="138"/>
      <c r="FT134" s="138"/>
      <c r="FU134" s="138"/>
      <c r="FV134" s="138"/>
      <c r="FW134" s="138"/>
      <c r="FX134" s="138"/>
      <c r="FY134" s="138"/>
      <c r="FZ134" s="138"/>
      <c r="GA134" s="138"/>
      <c r="GB134" s="138"/>
      <c r="GC134" s="138"/>
      <c r="GD134" s="138"/>
      <c r="GE134" s="138"/>
      <c r="GF134" s="138"/>
      <c r="GG134" s="138"/>
      <c r="GH134" s="138"/>
    </row>
    <row r="135" spans="1:190" x14ac:dyDescent="0.2">
      <c r="A135" s="130">
        <f t="shared" si="1"/>
        <v>2701</v>
      </c>
      <c r="B135" s="150" t="s">
        <v>2305</v>
      </c>
      <c r="C135" s="151">
        <v>135</v>
      </c>
      <c r="D135" s="152">
        <v>26.200000762939453</v>
      </c>
      <c r="E135" s="153">
        <v>0.38</v>
      </c>
      <c r="F135" s="151">
        <v>132</v>
      </c>
      <c r="G135" s="151">
        <v>3</v>
      </c>
      <c r="H135" s="154" t="s">
        <v>2306</v>
      </c>
      <c r="I135" s="154" t="s">
        <v>2307</v>
      </c>
      <c r="J135" s="152">
        <v>7.3000001907348633</v>
      </c>
      <c r="K135" s="153">
        <v>0.37</v>
      </c>
      <c r="L135" s="151">
        <v>125</v>
      </c>
      <c r="M135" s="151">
        <v>10</v>
      </c>
      <c r="N135" s="154" t="s">
        <v>1647</v>
      </c>
      <c r="O135" s="154" t="s">
        <v>1648</v>
      </c>
      <c r="P135" s="152">
        <v>6.1999998092651367</v>
      </c>
      <c r="Q135" s="153">
        <v>0.41</v>
      </c>
      <c r="R135" s="151">
        <v>120</v>
      </c>
      <c r="S135" s="151">
        <v>15</v>
      </c>
      <c r="T135" s="154" t="s">
        <v>2241</v>
      </c>
      <c r="U135" s="154" t="s">
        <v>2242</v>
      </c>
      <c r="V135" s="152">
        <v>2.5999999046325684</v>
      </c>
      <c r="W135" s="153">
        <v>0.28000000000000003</v>
      </c>
      <c r="X135" s="151">
        <v>133</v>
      </c>
      <c r="Y135" s="151">
        <v>2</v>
      </c>
      <c r="Z135" s="154" t="s">
        <v>2308</v>
      </c>
      <c r="AA135" s="154" t="s">
        <v>2309</v>
      </c>
      <c r="AB135" s="152">
        <v>10.100000381469727</v>
      </c>
      <c r="AC135" s="153">
        <v>0.42</v>
      </c>
      <c r="AD135" s="151">
        <v>117</v>
      </c>
      <c r="AE135" s="151">
        <v>18</v>
      </c>
      <c r="AF135" s="154" t="s">
        <v>2047</v>
      </c>
      <c r="AG135" s="154" t="s">
        <v>2048</v>
      </c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  <c r="BV135" s="138"/>
      <c r="BW135" s="138"/>
      <c r="BX135" s="138"/>
      <c r="BY135" s="138"/>
      <c r="BZ135" s="138"/>
      <c r="CA135" s="138"/>
      <c r="CB135" s="138"/>
      <c r="CC135" s="138"/>
      <c r="CD135" s="138"/>
      <c r="CE135" s="138"/>
      <c r="CF135" s="138"/>
      <c r="CG135" s="138"/>
      <c r="CH135" s="138"/>
      <c r="CI135" s="138"/>
      <c r="CJ135" s="138"/>
      <c r="CK135" s="138"/>
      <c r="CL135" s="138"/>
      <c r="CM135" s="138"/>
      <c r="CN135" s="138"/>
      <c r="CO135" s="138"/>
      <c r="CP135" s="138"/>
      <c r="CQ135" s="138"/>
      <c r="CR135" s="138"/>
      <c r="CS135" s="138"/>
      <c r="CT135" s="138"/>
      <c r="CU135" s="138"/>
      <c r="CV135" s="138"/>
      <c r="CW135" s="138"/>
      <c r="CX135" s="138"/>
      <c r="CY135" s="138"/>
      <c r="CZ135" s="138"/>
      <c r="DA135" s="138"/>
      <c r="DB135" s="138"/>
      <c r="DC135" s="138"/>
      <c r="DD135" s="138"/>
      <c r="DE135" s="138"/>
      <c r="DF135" s="138"/>
      <c r="DG135" s="138"/>
      <c r="DH135" s="138"/>
      <c r="DI135" s="138"/>
      <c r="DJ135" s="138"/>
      <c r="DK135" s="138"/>
      <c r="DL135" s="138"/>
      <c r="DM135" s="138"/>
      <c r="DN135" s="138"/>
      <c r="DO135" s="138"/>
      <c r="DP135" s="138"/>
      <c r="DQ135" s="138"/>
      <c r="DR135" s="138"/>
      <c r="DS135" s="138"/>
      <c r="DT135" s="138"/>
      <c r="DU135" s="138"/>
      <c r="DV135" s="138"/>
      <c r="DW135" s="138"/>
      <c r="DX135" s="138"/>
      <c r="DY135" s="138"/>
      <c r="DZ135" s="138"/>
      <c r="EA135" s="138"/>
      <c r="EB135" s="138"/>
      <c r="EC135" s="138"/>
      <c r="ED135" s="138"/>
      <c r="EE135" s="138"/>
      <c r="EF135" s="138"/>
      <c r="EG135" s="138"/>
      <c r="EH135" s="138"/>
      <c r="EI135" s="138"/>
      <c r="EJ135" s="138"/>
      <c r="EK135" s="138"/>
      <c r="EL135" s="138"/>
      <c r="EM135" s="138"/>
      <c r="EN135" s="138"/>
      <c r="EO135" s="138"/>
      <c r="EP135" s="138"/>
      <c r="EQ135" s="138"/>
      <c r="ER135" s="138"/>
      <c r="ES135" s="138"/>
      <c r="ET135" s="138"/>
      <c r="EU135" s="138"/>
      <c r="EV135" s="138"/>
      <c r="EW135" s="138"/>
      <c r="EX135" s="138"/>
      <c r="EY135" s="138"/>
      <c r="EZ135" s="138"/>
      <c r="FA135" s="138"/>
      <c r="FB135" s="138"/>
      <c r="FC135" s="138"/>
      <c r="FD135" s="138"/>
      <c r="FE135" s="138"/>
      <c r="FF135" s="138"/>
      <c r="FG135" s="138"/>
      <c r="FH135" s="138"/>
      <c r="FI135" s="138"/>
      <c r="FJ135" s="138"/>
      <c r="FK135" s="138"/>
      <c r="FL135" s="138"/>
      <c r="FM135" s="138"/>
      <c r="FN135" s="138"/>
      <c r="FO135" s="138"/>
      <c r="FP135" s="138"/>
      <c r="FQ135" s="138"/>
      <c r="FR135" s="138"/>
      <c r="FS135" s="138"/>
      <c r="FT135" s="138"/>
      <c r="FU135" s="138"/>
      <c r="FV135" s="138"/>
      <c r="FW135" s="138"/>
      <c r="FX135" s="138"/>
      <c r="FY135" s="138"/>
      <c r="FZ135" s="138"/>
      <c r="GA135" s="138"/>
      <c r="GB135" s="138"/>
      <c r="GC135" s="138"/>
      <c r="GD135" s="138"/>
      <c r="GE135" s="138"/>
      <c r="GF135" s="138"/>
      <c r="GG135" s="138"/>
      <c r="GH135" s="138"/>
    </row>
    <row r="136" spans="1:190" x14ac:dyDescent="0.2">
      <c r="A136" s="130">
        <f t="shared" si="1"/>
        <v>2741</v>
      </c>
      <c r="B136" s="140" t="s">
        <v>2310</v>
      </c>
      <c r="C136" s="146">
        <v>167</v>
      </c>
      <c r="D136" s="147">
        <v>36.5</v>
      </c>
      <c r="E136" s="148">
        <v>0.54</v>
      </c>
      <c r="F136" s="146">
        <v>146</v>
      </c>
      <c r="G136" s="146">
        <v>21</v>
      </c>
      <c r="H136" s="149" t="s">
        <v>2311</v>
      </c>
      <c r="I136" s="149" t="s">
        <v>2312</v>
      </c>
      <c r="J136" s="147">
        <v>10.199999809265137</v>
      </c>
      <c r="K136" s="148">
        <v>0.51</v>
      </c>
      <c r="L136" s="146">
        <v>143</v>
      </c>
      <c r="M136" s="146">
        <v>24</v>
      </c>
      <c r="N136" s="149" t="s">
        <v>2313</v>
      </c>
      <c r="O136" s="149" t="s">
        <v>2314</v>
      </c>
      <c r="P136" s="147">
        <v>8.1999998092651367</v>
      </c>
      <c r="Q136" s="148">
        <v>0.55000000000000004</v>
      </c>
      <c r="R136" s="146">
        <v>127</v>
      </c>
      <c r="S136" s="146">
        <v>40</v>
      </c>
      <c r="T136" s="149" t="s">
        <v>2315</v>
      </c>
      <c r="U136" s="149" t="s">
        <v>2316</v>
      </c>
      <c r="V136" s="147">
        <v>3.5</v>
      </c>
      <c r="W136" s="148">
        <v>0.38</v>
      </c>
      <c r="X136" s="146">
        <v>158</v>
      </c>
      <c r="Y136" s="146">
        <v>9</v>
      </c>
      <c r="Z136" s="149" t="s">
        <v>2317</v>
      </c>
      <c r="AA136" s="149" t="s">
        <v>2318</v>
      </c>
      <c r="AB136" s="147">
        <v>14.600000381469727</v>
      </c>
      <c r="AC136" s="148">
        <v>0.61</v>
      </c>
      <c r="AD136" s="146">
        <v>108</v>
      </c>
      <c r="AE136" s="146">
        <v>59</v>
      </c>
      <c r="AF136" s="149" t="s">
        <v>2319</v>
      </c>
      <c r="AG136" s="149" t="s">
        <v>2320</v>
      </c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  <c r="BV136" s="138"/>
      <c r="BW136" s="138"/>
      <c r="BX136" s="138"/>
      <c r="BY136" s="138"/>
      <c r="BZ136" s="138"/>
      <c r="CA136" s="138"/>
      <c r="CB136" s="138"/>
      <c r="CC136" s="138"/>
      <c r="CD136" s="138"/>
      <c r="CE136" s="138"/>
      <c r="CF136" s="138"/>
      <c r="CG136" s="138"/>
      <c r="CH136" s="138"/>
      <c r="CI136" s="138"/>
      <c r="CJ136" s="138"/>
      <c r="CK136" s="138"/>
      <c r="CL136" s="138"/>
      <c r="CM136" s="138"/>
      <c r="CN136" s="138"/>
      <c r="CO136" s="138"/>
      <c r="CP136" s="138"/>
      <c r="CQ136" s="138"/>
      <c r="CR136" s="138"/>
      <c r="CS136" s="138"/>
      <c r="CT136" s="138"/>
      <c r="CU136" s="138"/>
      <c r="CV136" s="138"/>
      <c r="CW136" s="138"/>
      <c r="CX136" s="138"/>
      <c r="CY136" s="138"/>
      <c r="CZ136" s="138"/>
      <c r="DA136" s="138"/>
      <c r="DB136" s="138"/>
      <c r="DC136" s="138"/>
      <c r="DD136" s="138"/>
      <c r="DE136" s="138"/>
      <c r="DF136" s="138"/>
      <c r="DG136" s="138"/>
      <c r="DH136" s="138"/>
      <c r="DI136" s="138"/>
      <c r="DJ136" s="138"/>
      <c r="DK136" s="138"/>
      <c r="DL136" s="138"/>
      <c r="DM136" s="138"/>
      <c r="DN136" s="138"/>
      <c r="DO136" s="138"/>
      <c r="DP136" s="138"/>
      <c r="DQ136" s="138"/>
      <c r="DR136" s="138"/>
      <c r="DS136" s="138"/>
      <c r="DT136" s="138"/>
      <c r="DU136" s="138"/>
      <c r="DV136" s="138"/>
      <c r="DW136" s="138"/>
      <c r="DX136" s="138"/>
      <c r="DY136" s="138"/>
      <c r="DZ136" s="138"/>
      <c r="EA136" s="138"/>
      <c r="EB136" s="138"/>
      <c r="EC136" s="138"/>
      <c r="ED136" s="138"/>
      <c r="EE136" s="138"/>
      <c r="EF136" s="138"/>
      <c r="EG136" s="138"/>
      <c r="EH136" s="138"/>
      <c r="EI136" s="138"/>
      <c r="EJ136" s="138"/>
      <c r="EK136" s="138"/>
      <c r="EL136" s="138"/>
      <c r="EM136" s="138"/>
      <c r="EN136" s="138"/>
      <c r="EO136" s="138"/>
      <c r="EP136" s="138"/>
      <c r="EQ136" s="138"/>
      <c r="ER136" s="138"/>
      <c r="ES136" s="138"/>
      <c r="ET136" s="138"/>
      <c r="EU136" s="138"/>
      <c r="EV136" s="138"/>
      <c r="EW136" s="138"/>
      <c r="EX136" s="138"/>
      <c r="EY136" s="138"/>
      <c r="EZ136" s="138"/>
      <c r="FA136" s="138"/>
      <c r="FB136" s="138"/>
      <c r="FC136" s="138"/>
      <c r="FD136" s="138"/>
      <c r="FE136" s="138"/>
      <c r="FF136" s="138"/>
      <c r="FG136" s="138"/>
      <c r="FH136" s="138"/>
      <c r="FI136" s="138"/>
      <c r="FJ136" s="138"/>
      <c r="FK136" s="138"/>
      <c r="FL136" s="138"/>
      <c r="FM136" s="138"/>
      <c r="FN136" s="138"/>
      <c r="FO136" s="138"/>
      <c r="FP136" s="138"/>
      <c r="FQ136" s="138"/>
      <c r="FR136" s="138"/>
      <c r="FS136" s="138"/>
      <c r="FT136" s="138"/>
      <c r="FU136" s="138"/>
      <c r="FV136" s="138"/>
      <c r="FW136" s="138"/>
      <c r="FX136" s="138"/>
      <c r="FY136" s="138"/>
      <c r="FZ136" s="138"/>
      <c r="GA136" s="138"/>
      <c r="GB136" s="138"/>
      <c r="GC136" s="138"/>
      <c r="GD136" s="138"/>
      <c r="GE136" s="138"/>
      <c r="GF136" s="138"/>
      <c r="GG136" s="138"/>
      <c r="GH136" s="138"/>
    </row>
    <row r="137" spans="1:190" x14ac:dyDescent="0.2">
      <c r="A137" s="130">
        <f t="shared" si="1"/>
        <v>2781</v>
      </c>
      <c r="B137" s="150" t="s">
        <v>2321</v>
      </c>
      <c r="C137" s="151">
        <v>137</v>
      </c>
      <c r="D137" s="152">
        <v>28.200000762939453</v>
      </c>
      <c r="E137" s="153">
        <v>0.41</v>
      </c>
      <c r="F137" s="151">
        <v>135</v>
      </c>
      <c r="G137" s="151">
        <v>2</v>
      </c>
      <c r="H137" s="154" t="s">
        <v>2322</v>
      </c>
      <c r="I137" s="154" t="s">
        <v>2323</v>
      </c>
      <c r="J137" s="152">
        <v>7.8000001907348633</v>
      </c>
      <c r="K137" s="153">
        <v>0.39</v>
      </c>
      <c r="L137" s="151">
        <v>134</v>
      </c>
      <c r="M137" s="151">
        <v>3</v>
      </c>
      <c r="N137" s="154" t="s">
        <v>2324</v>
      </c>
      <c r="O137" s="154" t="s">
        <v>2325</v>
      </c>
      <c r="P137" s="152">
        <v>6.3000001907348633</v>
      </c>
      <c r="Q137" s="153">
        <v>0.42</v>
      </c>
      <c r="R137" s="151">
        <v>129</v>
      </c>
      <c r="S137" s="151">
        <v>8</v>
      </c>
      <c r="T137" s="154" t="s">
        <v>2326</v>
      </c>
      <c r="U137" s="154" t="s">
        <v>2327</v>
      </c>
      <c r="V137" s="152">
        <v>2.9000000953674316</v>
      </c>
      <c r="W137" s="153">
        <v>0.32</v>
      </c>
      <c r="X137" s="151">
        <v>134</v>
      </c>
      <c r="Y137" s="151">
        <v>3</v>
      </c>
      <c r="Z137" s="154" t="s">
        <v>2324</v>
      </c>
      <c r="AA137" s="154" t="s">
        <v>2325</v>
      </c>
      <c r="AB137" s="152">
        <v>11.199999809265137</v>
      </c>
      <c r="AC137" s="153">
        <v>0.47</v>
      </c>
      <c r="AD137" s="151">
        <v>119</v>
      </c>
      <c r="AE137" s="151">
        <v>18</v>
      </c>
      <c r="AF137" s="154" t="s">
        <v>2328</v>
      </c>
      <c r="AG137" s="154" t="s">
        <v>2329</v>
      </c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  <c r="BV137" s="138"/>
      <c r="BW137" s="138"/>
      <c r="BX137" s="138"/>
      <c r="BY137" s="138"/>
      <c r="BZ137" s="138"/>
      <c r="CA137" s="138"/>
      <c r="CB137" s="138"/>
      <c r="CC137" s="138"/>
      <c r="CD137" s="138"/>
      <c r="CE137" s="138"/>
      <c r="CF137" s="138"/>
      <c r="CG137" s="138"/>
      <c r="CH137" s="138"/>
      <c r="CI137" s="138"/>
      <c r="CJ137" s="138"/>
      <c r="CK137" s="138"/>
      <c r="CL137" s="138"/>
      <c r="CM137" s="138"/>
      <c r="CN137" s="138"/>
      <c r="CO137" s="138"/>
      <c r="CP137" s="138"/>
      <c r="CQ137" s="138"/>
      <c r="CR137" s="138"/>
      <c r="CS137" s="138"/>
      <c r="CT137" s="138"/>
      <c r="CU137" s="138"/>
      <c r="CV137" s="138"/>
      <c r="CW137" s="138"/>
      <c r="CX137" s="138"/>
      <c r="CY137" s="138"/>
      <c r="CZ137" s="138"/>
      <c r="DA137" s="138"/>
      <c r="DB137" s="138"/>
      <c r="DC137" s="138"/>
      <c r="DD137" s="138"/>
      <c r="DE137" s="138"/>
      <c r="DF137" s="138"/>
      <c r="DG137" s="138"/>
      <c r="DH137" s="138"/>
      <c r="DI137" s="138"/>
      <c r="DJ137" s="138"/>
      <c r="DK137" s="138"/>
      <c r="DL137" s="138"/>
      <c r="DM137" s="138"/>
      <c r="DN137" s="138"/>
      <c r="DO137" s="138"/>
      <c r="DP137" s="138"/>
      <c r="DQ137" s="138"/>
      <c r="DR137" s="138"/>
      <c r="DS137" s="138"/>
      <c r="DT137" s="138"/>
      <c r="DU137" s="138"/>
      <c r="DV137" s="138"/>
      <c r="DW137" s="138"/>
      <c r="DX137" s="138"/>
      <c r="DY137" s="138"/>
      <c r="DZ137" s="138"/>
      <c r="EA137" s="138"/>
      <c r="EB137" s="138"/>
      <c r="EC137" s="138"/>
      <c r="ED137" s="138"/>
      <c r="EE137" s="138"/>
      <c r="EF137" s="138"/>
      <c r="EG137" s="138"/>
      <c r="EH137" s="138"/>
      <c r="EI137" s="138"/>
      <c r="EJ137" s="138"/>
      <c r="EK137" s="138"/>
      <c r="EL137" s="138"/>
      <c r="EM137" s="138"/>
      <c r="EN137" s="138"/>
      <c r="EO137" s="138"/>
      <c r="EP137" s="138"/>
      <c r="EQ137" s="138"/>
      <c r="ER137" s="138"/>
      <c r="ES137" s="138"/>
      <c r="ET137" s="138"/>
      <c r="EU137" s="138"/>
      <c r="EV137" s="138"/>
      <c r="EW137" s="138"/>
      <c r="EX137" s="138"/>
      <c r="EY137" s="138"/>
      <c r="EZ137" s="138"/>
      <c r="FA137" s="138"/>
      <c r="FB137" s="138"/>
      <c r="FC137" s="138"/>
      <c r="FD137" s="138"/>
      <c r="FE137" s="138"/>
      <c r="FF137" s="138"/>
      <c r="FG137" s="138"/>
      <c r="FH137" s="138"/>
      <c r="FI137" s="138"/>
      <c r="FJ137" s="138"/>
      <c r="FK137" s="138"/>
      <c r="FL137" s="138"/>
      <c r="FM137" s="138"/>
      <c r="FN137" s="138"/>
      <c r="FO137" s="138"/>
      <c r="FP137" s="138"/>
      <c r="FQ137" s="138"/>
      <c r="FR137" s="138"/>
      <c r="FS137" s="138"/>
      <c r="FT137" s="138"/>
      <c r="FU137" s="138"/>
      <c r="FV137" s="138"/>
      <c r="FW137" s="138"/>
      <c r="FX137" s="138"/>
      <c r="FY137" s="138"/>
      <c r="FZ137" s="138"/>
      <c r="GA137" s="138"/>
      <c r="GB137" s="138"/>
      <c r="GC137" s="138"/>
      <c r="GD137" s="138"/>
      <c r="GE137" s="138"/>
      <c r="GF137" s="138"/>
      <c r="GG137" s="138"/>
      <c r="GH137" s="138"/>
    </row>
    <row r="138" spans="1:190" x14ac:dyDescent="0.2">
      <c r="A138" s="130">
        <f t="shared" si="1"/>
        <v>2801</v>
      </c>
      <c r="B138" s="140" t="s">
        <v>2330</v>
      </c>
      <c r="C138" s="146">
        <v>43</v>
      </c>
      <c r="D138" s="147">
        <v>28.700000762939453</v>
      </c>
      <c r="E138" s="148">
        <v>0.42</v>
      </c>
      <c r="F138" s="146">
        <v>43</v>
      </c>
      <c r="H138" s="149" t="s">
        <v>1545</v>
      </c>
      <c r="J138" s="147">
        <v>8.1000003814697266</v>
      </c>
      <c r="K138" s="148">
        <v>0.41</v>
      </c>
      <c r="L138" s="146">
        <v>42</v>
      </c>
      <c r="M138" s="146">
        <v>1</v>
      </c>
      <c r="N138" s="149" t="s">
        <v>1892</v>
      </c>
      <c r="O138" s="149" t="s">
        <v>1893</v>
      </c>
      <c r="P138" s="147">
        <v>6.1999998092651367</v>
      </c>
      <c r="Q138" s="148">
        <v>0.41</v>
      </c>
      <c r="R138" s="146">
        <v>39</v>
      </c>
      <c r="S138" s="146">
        <v>4</v>
      </c>
      <c r="T138" s="149" t="s">
        <v>2331</v>
      </c>
      <c r="U138" s="149" t="s">
        <v>2332</v>
      </c>
      <c r="V138" s="147">
        <v>2.7999999523162842</v>
      </c>
      <c r="W138" s="148">
        <v>0.31</v>
      </c>
      <c r="X138" s="146">
        <v>43</v>
      </c>
      <c r="Z138" s="149" t="s">
        <v>1545</v>
      </c>
      <c r="AB138" s="147">
        <v>11.5</v>
      </c>
      <c r="AC138" s="148">
        <v>0.48</v>
      </c>
      <c r="AD138" s="146">
        <v>38</v>
      </c>
      <c r="AE138" s="146">
        <v>5</v>
      </c>
      <c r="AF138" s="149" t="s">
        <v>1854</v>
      </c>
      <c r="AG138" s="149" t="s">
        <v>1855</v>
      </c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  <c r="BV138" s="138"/>
      <c r="BW138" s="138"/>
      <c r="BX138" s="138"/>
      <c r="BY138" s="138"/>
      <c r="BZ138" s="138"/>
      <c r="CA138" s="138"/>
      <c r="CB138" s="138"/>
      <c r="CC138" s="138"/>
      <c r="CD138" s="138"/>
      <c r="CE138" s="138"/>
      <c r="CF138" s="138"/>
      <c r="CG138" s="138"/>
      <c r="CH138" s="138"/>
      <c r="CI138" s="138"/>
      <c r="CJ138" s="138"/>
      <c r="CK138" s="138"/>
      <c r="CL138" s="138"/>
      <c r="CM138" s="138"/>
      <c r="CN138" s="138"/>
      <c r="CO138" s="138"/>
      <c r="CP138" s="138"/>
      <c r="CQ138" s="138"/>
      <c r="CR138" s="138"/>
      <c r="CS138" s="138"/>
      <c r="CT138" s="138"/>
      <c r="CU138" s="138"/>
      <c r="CV138" s="138"/>
      <c r="CW138" s="138"/>
      <c r="CX138" s="138"/>
      <c r="CY138" s="138"/>
      <c r="CZ138" s="138"/>
      <c r="DA138" s="138"/>
      <c r="DB138" s="138"/>
      <c r="DC138" s="138"/>
      <c r="DD138" s="138"/>
      <c r="DE138" s="138"/>
      <c r="DF138" s="138"/>
      <c r="DG138" s="138"/>
      <c r="DH138" s="138"/>
      <c r="DI138" s="138"/>
      <c r="DJ138" s="138"/>
      <c r="DK138" s="138"/>
      <c r="DL138" s="138"/>
      <c r="DM138" s="138"/>
      <c r="DN138" s="138"/>
      <c r="DO138" s="138"/>
      <c r="DP138" s="138"/>
      <c r="DQ138" s="138"/>
      <c r="DR138" s="138"/>
      <c r="DS138" s="138"/>
      <c r="DT138" s="138"/>
      <c r="DU138" s="138"/>
      <c r="DV138" s="138"/>
      <c r="DW138" s="138"/>
      <c r="DX138" s="138"/>
      <c r="DY138" s="138"/>
      <c r="DZ138" s="138"/>
      <c r="EA138" s="138"/>
      <c r="EB138" s="138"/>
      <c r="EC138" s="138"/>
      <c r="ED138" s="138"/>
      <c r="EE138" s="138"/>
      <c r="EF138" s="138"/>
      <c r="EG138" s="138"/>
      <c r="EH138" s="138"/>
      <c r="EI138" s="138"/>
      <c r="EJ138" s="138"/>
      <c r="EK138" s="138"/>
      <c r="EL138" s="138"/>
      <c r="EM138" s="138"/>
      <c r="EN138" s="138"/>
      <c r="EO138" s="138"/>
      <c r="EP138" s="138"/>
      <c r="EQ138" s="138"/>
      <c r="ER138" s="138"/>
      <c r="ES138" s="138"/>
      <c r="ET138" s="138"/>
      <c r="EU138" s="138"/>
      <c r="EV138" s="138"/>
      <c r="EW138" s="138"/>
      <c r="EX138" s="138"/>
      <c r="EY138" s="138"/>
      <c r="EZ138" s="138"/>
      <c r="FA138" s="138"/>
      <c r="FB138" s="138"/>
      <c r="FC138" s="138"/>
      <c r="FD138" s="138"/>
      <c r="FE138" s="138"/>
      <c r="FF138" s="138"/>
      <c r="FG138" s="138"/>
      <c r="FH138" s="138"/>
      <c r="FI138" s="138"/>
      <c r="FJ138" s="138"/>
      <c r="FK138" s="138"/>
      <c r="FL138" s="138"/>
      <c r="FM138" s="138"/>
      <c r="FN138" s="138"/>
      <c r="FO138" s="138"/>
      <c r="FP138" s="138"/>
      <c r="FQ138" s="138"/>
      <c r="FR138" s="138"/>
      <c r="FS138" s="138"/>
      <c r="FT138" s="138"/>
      <c r="FU138" s="138"/>
      <c r="FV138" s="138"/>
      <c r="FW138" s="138"/>
      <c r="FX138" s="138"/>
      <c r="FY138" s="138"/>
      <c r="FZ138" s="138"/>
      <c r="GA138" s="138"/>
      <c r="GB138" s="138"/>
      <c r="GC138" s="138"/>
      <c r="GD138" s="138"/>
      <c r="GE138" s="138"/>
      <c r="GF138" s="138"/>
      <c r="GG138" s="138"/>
      <c r="GH138" s="138"/>
    </row>
    <row r="139" spans="1:190" x14ac:dyDescent="0.2">
      <c r="A139" s="130">
        <f t="shared" si="1"/>
        <v>2821</v>
      </c>
      <c r="B139" s="150" t="s">
        <v>2333</v>
      </c>
      <c r="C139" s="151">
        <v>78</v>
      </c>
      <c r="D139" s="152">
        <v>29.100000381469727</v>
      </c>
      <c r="E139" s="153">
        <v>0.43</v>
      </c>
      <c r="F139" s="151">
        <v>76</v>
      </c>
      <c r="G139" s="151">
        <v>2</v>
      </c>
      <c r="H139" s="154" t="s">
        <v>2040</v>
      </c>
      <c r="I139" s="154" t="s">
        <v>2041</v>
      </c>
      <c r="J139" s="152">
        <v>7.6999998092651367</v>
      </c>
      <c r="K139" s="153">
        <v>0.39</v>
      </c>
      <c r="L139" s="151">
        <v>76</v>
      </c>
      <c r="M139" s="151">
        <v>2</v>
      </c>
      <c r="N139" s="154" t="s">
        <v>2040</v>
      </c>
      <c r="O139" s="154" t="s">
        <v>2041</v>
      </c>
      <c r="P139" s="152">
        <v>6.4000000953674316</v>
      </c>
      <c r="Q139" s="153">
        <v>0.43</v>
      </c>
      <c r="R139" s="151">
        <v>74</v>
      </c>
      <c r="S139" s="151">
        <v>4</v>
      </c>
      <c r="T139" s="154" t="s">
        <v>2334</v>
      </c>
      <c r="U139" s="154" t="s">
        <v>2335</v>
      </c>
      <c r="V139" s="152">
        <v>2.9000000953674316</v>
      </c>
      <c r="W139" s="153">
        <v>0.32</v>
      </c>
      <c r="X139" s="151">
        <v>78</v>
      </c>
      <c r="Z139" s="154" t="s">
        <v>1545</v>
      </c>
      <c r="AB139" s="152">
        <v>12</v>
      </c>
      <c r="AC139" s="153">
        <v>0.5</v>
      </c>
      <c r="AD139" s="151">
        <v>65</v>
      </c>
      <c r="AE139" s="151">
        <v>13</v>
      </c>
      <c r="AF139" s="154" t="s">
        <v>1651</v>
      </c>
      <c r="AG139" s="154" t="s">
        <v>1652</v>
      </c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  <c r="BV139" s="138"/>
      <c r="BW139" s="138"/>
      <c r="BX139" s="138"/>
      <c r="BY139" s="138"/>
      <c r="BZ139" s="138"/>
      <c r="CA139" s="138"/>
      <c r="CB139" s="138"/>
      <c r="CC139" s="138"/>
      <c r="CD139" s="138"/>
      <c r="CE139" s="138"/>
      <c r="CF139" s="138"/>
      <c r="CG139" s="138"/>
      <c r="CH139" s="138"/>
      <c r="CI139" s="138"/>
      <c r="CJ139" s="138"/>
      <c r="CK139" s="138"/>
      <c r="CL139" s="138"/>
      <c r="CM139" s="138"/>
      <c r="CN139" s="138"/>
      <c r="CO139" s="138"/>
      <c r="CP139" s="138"/>
      <c r="CQ139" s="138"/>
      <c r="CR139" s="138"/>
      <c r="CS139" s="138"/>
      <c r="CT139" s="138"/>
      <c r="CU139" s="138"/>
      <c r="CV139" s="138"/>
      <c r="CW139" s="138"/>
      <c r="CX139" s="138"/>
      <c r="CY139" s="138"/>
      <c r="CZ139" s="138"/>
      <c r="DA139" s="138"/>
      <c r="DB139" s="138"/>
      <c r="DC139" s="138"/>
      <c r="DD139" s="138"/>
      <c r="DE139" s="138"/>
      <c r="DF139" s="138"/>
      <c r="DG139" s="138"/>
      <c r="DH139" s="138"/>
      <c r="DI139" s="138"/>
      <c r="DJ139" s="138"/>
      <c r="DK139" s="138"/>
      <c r="DL139" s="138"/>
      <c r="DM139" s="138"/>
      <c r="DN139" s="138"/>
      <c r="DO139" s="138"/>
      <c r="DP139" s="138"/>
      <c r="DQ139" s="138"/>
      <c r="DR139" s="138"/>
      <c r="DS139" s="138"/>
      <c r="DT139" s="138"/>
      <c r="DU139" s="138"/>
      <c r="DV139" s="138"/>
      <c r="DW139" s="138"/>
      <c r="DX139" s="138"/>
      <c r="DY139" s="138"/>
      <c r="DZ139" s="138"/>
      <c r="EA139" s="138"/>
      <c r="EB139" s="138"/>
      <c r="EC139" s="138"/>
      <c r="ED139" s="138"/>
      <c r="EE139" s="138"/>
      <c r="EF139" s="138"/>
      <c r="EG139" s="138"/>
      <c r="EH139" s="138"/>
      <c r="EI139" s="138"/>
      <c r="EJ139" s="138"/>
      <c r="EK139" s="138"/>
      <c r="EL139" s="138"/>
      <c r="EM139" s="138"/>
      <c r="EN139" s="138"/>
      <c r="EO139" s="138"/>
      <c r="EP139" s="138"/>
      <c r="EQ139" s="138"/>
      <c r="ER139" s="138"/>
      <c r="ES139" s="138"/>
      <c r="ET139" s="138"/>
      <c r="EU139" s="138"/>
      <c r="EV139" s="138"/>
      <c r="EW139" s="138"/>
      <c r="EX139" s="138"/>
      <c r="EY139" s="138"/>
      <c r="EZ139" s="138"/>
      <c r="FA139" s="138"/>
      <c r="FB139" s="138"/>
      <c r="FC139" s="138"/>
      <c r="FD139" s="138"/>
      <c r="FE139" s="138"/>
      <c r="FF139" s="138"/>
      <c r="FG139" s="138"/>
      <c r="FH139" s="138"/>
      <c r="FI139" s="138"/>
      <c r="FJ139" s="138"/>
      <c r="FK139" s="138"/>
      <c r="FL139" s="138"/>
      <c r="FM139" s="138"/>
      <c r="FN139" s="138"/>
      <c r="FO139" s="138"/>
      <c r="FP139" s="138"/>
      <c r="FQ139" s="138"/>
      <c r="FR139" s="138"/>
      <c r="FS139" s="138"/>
      <c r="FT139" s="138"/>
      <c r="FU139" s="138"/>
      <c r="FV139" s="138"/>
      <c r="FW139" s="138"/>
      <c r="FX139" s="138"/>
      <c r="FY139" s="138"/>
      <c r="FZ139" s="138"/>
      <c r="GA139" s="138"/>
      <c r="GB139" s="138"/>
      <c r="GC139" s="138"/>
      <c r="GD139" s="138"/>
      <c r="GE139" s="138"/>
      <c r="GF139" s="138"/>
      <c r="GG139" s="138"/>
      <c r="GH139" s="138"/>
    </row>
    <row r="140" spans="1:190" x14ac:dyDescent="0.2">
      <c r="A140" s="130">
        <f t="shared" si="1"/>
        <v>2881</v>
      </c>
      <c r="B140" s="140" t="s">
        <v>2336</v>
      </c>
      <c r="C140" s="146">
        <v>109</v>
      </c>
      <c r="D140" s="147">
        <v>34.099998474121094</v>
      </c>
      <c r="E140" s="148">
        <v>0.5</v>
      </c>
      <c r="F140" s="146">
        <v>99</v>
      </c>
      <c r="G140" s="146">
        <v>10</v>
      </c>
      <c r="H140" s="149" t="s">
        <v>2337</v>
      </c>
      <c r="I140" s="149" t="s">
        <v>2338</v>
      </c>
      <c r="J140" s="147">
        <v>9.6999998092651367</v>
      </c>
      <c r="K140" s="148">
        <v>0.49</v>
      </c>
      <c r="L140" s="146">
        <v>99</v>
      </c>
      <c r="M140" s="146">
        <v>10</v>
      </c>
      <c r="N140" s="149" t="s">
        <v>2337</v>
      </c>
      <c r="O140" s="149" t="s">
        <v>2338</v>
      </c>
      <c r="P140" s="147">
        <v>7.8000001907348633</v>
      </c>
      <c r="Q140" s="148">
        <v>0.52</v>
      </c>
      <c r="R140" s="146">
        <v>85</v>
      </c>
      <c r="S140" s="146">
        <v>24</v>
      </c>
      <c r="T140" s="149" t="s">
        <v>2339</v>
      </c>
      <c r="U140" s="149" t="s">
        <v>2340</v>
      </c>
      <c r="V140" s="147">
        <v>3.5999999046325684</v>
      </c>
      <c r="W140" s="148">
        <v>0.4</v>
      </c>
      <c r="X140" s="146">
        <v>102</v>
      </c>
      <c r="Y140" s="146">
        <v>7</v>
      </c>
      <c r="Z140" s="149" t="s">
        <v>2341</v>
      </c>
      <c r="AA140" s="149" t="s">
        <v>2342</v>
      </c>
      <c r="AB140" s="147">
        <v>12.899999618530273</v>
      </c>
      <c r="AC140" s="148">
        <v>0.54</v>
      </c>
      <c r="AD140" s="146">
        <v>84</v>
      </c>
      <c r="AE140" s="146">
        <v>25</v>
      </c>
      <c r="AF140" s="149" t="s">
        <v>2343</v>
      </c>
      <c r="AG140" s="149" t="s">
        <v>2344</v>
      </c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  <c r="BV140" s="138"/>
      <c r="BW140" s="138"/>
      <c r="BX140" s="138"/>
      <c r="BY140" s="138"/>
      <c r="BZ140" s="138"/>
      <c r="CA140" s="138"/>
      <c r="CB140" s="138"/>
      <c r="CC140" s="138"/>
      <c r="CD140" s="138"/>
      <c r="CE140" s="138"/>
      <c r="CF140" s="138"/>
      <c r="CG140" s="138"/>
      <c r="CH140" s="138"/>
      <c r="CI140" s="138"/>
      <c r="CJ140" s="138"/>
      <c r="CK140" s="138"/>
      <c r="CL140" s="138"/>
      <c r="CM140" s="138"/>
      <c r="CN140" s="138"/>
      <c r="CO140" s="138"/>
      <c r="CP140" s="138"/>
      <c r="CQ140" s="138"/>
      <c r="CR140" s="138"/>
      <c r="CS140" s="138"/>
      <c r="CT140" s="138"/>
      <c r="CU140" s="138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8"/>
      <c r="DL140" s="138"/>
      <c r="DM140" s="138"/>
      <c r="DN140" s="138"/>
      <c r="DO140" s="138"/>
      <c r="DP140" s="138"/>
      <c r="DQ140" s="138"/>
      <c r="DR140" s="138"/>
      <c r="DS140" s="138"/>
      <c r="DT140" s="138"/>
      <c r="DU140" s="138"/>
      <c r="DV140" s="138"/>
      <c r="DW140" s="138"/>
      <c r="DX140" s="138"/>
      <c r="DY140" s="138"/>
      <c r="DZ140" s="138"/>
      <c r="EA140" s="138"/>
      <c r="EB140" s="138"/>
      <c r="EC140" s="138"/>
      <c r="ED140" s="138"/>
      <c r="EE140" s="138"/>
      <c r="EF140" s="138"/>
      <c r="EG140" s="138"/>
      <c r="EH140" s="138"/>
      <c r="EI140" s="138"/>
      <c r="EJ140" s="138"/>
      <c r="EK140" s="138"/>
      <c r="EL140" s="138"/>
      <c r="EM140" s="138"/>
      <c r="EN140" s="138"/>
      <c r="EO140" s="138"/>
      <c r="EP140" s="138"/>
      <c r="EQ140" s="138"/>
      <c r="ER140" s="138"/>
      <c r="ES140" s="138"/>
      <c r="ET140" s="138"/>
      <c r="EU140" s="138"/>
      <c r="EV140" s="138"/>
      <c r="EW140" s="138"/>
      <c r="EX140" s="138"/>
      <c r="EY140" s="138"/>
      <c r="EZ140" s="138"/>
      <c r="FA140" s="138"/>
      <c r="FB140" s="138"/>
      <c r="FC140" s="138"/>
      <c r="FD140" s="138"/>
      <c r="FE140" s="138"/>
      <c r="FF140" s="138"/>
      <c r="FG140" s="138"/>
      <c r="FH140" s="138"/>
      <c r="FI140" s="138"/>
      <c r="FJ140" s="138"/>
      <c r="FK140" s="138"/>
      <c r="FL140" s="138"/>
      <c r="FM140" s="138"/>
      <c r="FN140" s="138"/>
      <c r="FO140" s="138"/>
      <c r="FP140" s="138"/>
      <c r="FQ140" s="138"/>
      <c r="FR140" s="138"/>
      <c r="FS140" s="138"/>
      <c r="FT140" s="138"/>
      <c r="FU140" s="138"/>
      <c r="FV140" s="138"/>
      <c r="FW140" s="138"/>
      <c r="FX140" s="138"/>
      <c r="FY140" s="138"/>
      <c r="FZ140" s="138"/>
      <c r="GA140" s="138"/>
      <c r="GB140" s="138"/>
      <c r="GC140" s="138"/>
      <c r="GD140" s="138"/>
      <c r="GE140" s="138"/>
      <c r="GF140" s="138"/>
      <c r="GG140" s="138"/>
      <c r="GH140" s="138"/>
    </row>
    <row r="141" spans="1:190" x14ac:dyDescent="0.2">
      <c r="A141" s="130">
        <f t="shared" si="1"/>
        <v>2891</v>
      </c>
      <c r="B141" s="150" t="s">
        <v>2345</v>
      </c>
      <c r="C141" s="151">
        <v>123</v>
      </c>
      <c r="D141" s="152">
        <v>29.899999618530273</v>
      </c>
      <c r="E141" s="153">
        <v>0.44</v>
      </c>
      <c r="F141" s="151">
        <v>114</v>
      </c>
      <c r="G141" s="151">
        <v>9</v>
      </c>
      <c r="H141" s="154" t="s">
        <v>2346</v>
      </c>
      <c r="I141" s="154" t="s">
        <v>2347</v>
      </c>
      <c r="J141" s="152">
        <v>8.1999998092651367</v>
      </c>
      <c r="K141" s="153">
        <v>0.41</v>
      </c>
      <c r="L141" s="151">
        <v>113</v>
      </c>
      <c r="M141" s="151">
        <v>10</v>
      </c>
      <c r="N141" s="154" t="s">
        <v>2249</v>
      </c>
      <c r="O141" s="154" t="s">
        <v>2250</v>
      </c>
      <c r="P141" s="152">
        <v>6.5999999046325684</v>
      </c>
      <c r="Q141" s="153">
        <v>0.44</v>
      </c>
      <c r="R141" s="151">
        <v>110</v>
      </c>
      <c r="S141" s="151">
        <v>13</v>
      </c>
      <c r="T141" s="154" t="s">
        <v>2348</v>
      </c>
      <c r="U141" s="154" t="s">
        <v>2349</v>
      </c>
      <c r="V141" s="152">
        <v>3</v>
      </c>
      <c r="W141" s="153">
        <v>0.33</v>
      </c>
      <c r="X141" s="151">
        <v>120</v>
      </c>
      <c r="Y141" s="151">
        <v>3</v>
      </c>
      <c r="Z141" s="154" t="s">
        <v>1764</v>
      </c>
      <c r="AA141" s="154" t="s">
        <v>1765</v>
      </c>
      <c r="AB141" s="152">
        <v>12.100000381469727</v>
      </c>
      <c r="AC141" s="153">
        <v>0.51</v>
      </c>
      <c r="AD141" s="151">
        <v>104</v>
      </c>
      <c r="AE141" s="151">
        <v>19</v>
      </c>
      <c r="AF141" s="154" t="s">
        <v>2350</v>
      </c>
      <c r="AG141" s="154" t="s">
        <v>2351</v>
      </c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A141" s="138"/>
      <c r="CB141" s="138"/>
      <c r="CC141" s="138"/>
      <c r="CD141" s="138"/>
      <c r="CE141" s="138"/>
      <c r="CF141" s="138"/>
      <c r="CG141" s="138"/>
      <c r="CH141" s="138"/>
      <c r="CI141" s="138"/>
      <c r="CJ141" s="138"/>
      <c r="CK141" s="138"/>
      <c r="CL141" s="138"/>
      <c r="CM141" s="138"/>
      <c r="CN141" s="138"/>
      <c r="CO141" s="138"/>
      <c r="CP141" s="138"/>
      <c r="CQ141" s="138"/>
      <c r="CR141" s="138"/>
      <c r="CS141" s="138"/>
      <c r="CT141" s="138"/>
      <c r="CU141" s="138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38"/>
      <c r="DH141" s="138"/>
      <c r="DI141" s="138"/>
      <c r="DJ141" s="138"/>
      <c r="DK141" s="138"/>
      <c r="DL141" s="138"/>
      <c r="DM141" s="138"/>
      <c r="DN141" s="138"/>
      <c r="DO141" s="138"/>
      <c r="DP141" s="138"/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  <c r="GC141" s="138"/>
      <c r="GD141" s="138"/>
      <c r="GE141" s="138"/>
      <c r="GF141" s="138"/>
      <c r="GG141" s="138"/>
      <c r="GH141" s="138"/>
    </row>
    <row r="142" spans="1:190" x14ac:dyDescent="0.2">
      <c r="A142" s="130">
        <f t="shared" si="1"/>
        <v>2901</v>
      </c>
      <c r="B142" s="140" t="s">
        <v>2352</v>
      </c>
      <c r="C142" s="146">
        <v>94</v>
      </c>
      <c r="D142" s="147">
        <v>29</v>
      </c>
      <c r="E142" s="148">
        <v>0.43</v>
      </c>
      <c r="F142" s="146">
        <v>94</v>
      </c>
      <c r="H142" s="149" t="s">
        <v>1545</v>
      </c>
      <c r="J142" s="147">
        <v>8.3000001907348633</v>
      </c>
      <c r="K142" s="148">
        <v>0.41</v>
      </c>
      <c r="L142" s="146">
        <v>89</v>
      </c>
      <c r="M142" s="146">
        <v>5</v>
      </c>
      <c r="N142" s="149" t="s">
        <v>2353</v>
      </c>
      <c r="O142" s="149" t="s">
        <v>2354</v>
      </c>
      <c r="P142" s="147">
        <v>6.3000001907348633</v>
      </c>
      <c r="Q142" s="148">
        <v>0.42</v>
      </c>
      <c r="R142" s="146">
        <v>91</v>
      </c>
      <c r="S142" s="146">
        <v>3</v>
      </c>
      <c r="T142" s="149" t="s">
        <v>2355</v>
      </c>
      <c r="U142" s="149" t="s">
        <v>2356</v>
      </c>
      <c r="V142" s="147">
        <v>2.9000000953674316</v>
      </c>
      <c r="W142" s="148">
        <v>0.32</v>
      </c>
      <c r="X142" s="146">
        <v>93</v>
      </c>
      <c r="Y142" s="146">
        <v>1</v>
      </c>
      <c r="Z142" s="149" t="s">
        <v>2357</v>
      </c>
      <c r="AA142" s="149" t="s">
        <v>2358</v>
      </c>
      <c r="AB142" s="147">
        <v>11.5</v>
      </c>
      <c r="AC142" s="148">
        <v>0.48</v>
      </c>
      <c r="AD142" s="146">
        <v>89</v>
      </c>
      <c r="AE142" s="146">
        <v>5</v>
      </c>
      <c r="AF142" s="149" t="s">
        <v>2353</v>
      </c>
      <c r="AG142" s="149" t="s">
        <v>2354</v>
      </c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  <c r="BV142" s="138"/>
      <c r="BW142" s="138"/>
      <c r="BX142" s="138"/>
      <c r="BY142" s="138"/>
      <c r="BZ142" s="138"/>
      <c r="CA142" s="138"/>
      <c r="CB142" s="138"/>
      <c r="CC142" s="138"/>
      <c r="CD142" s="138"/>
      <c r="CE142" s="138"/>
      <c r="CF142" s="138"/>
      <c r="CG142" s="138"/>
      <c r="CH142" s="138"/>
      <c r="CI142" s="138"/>
      <c r="CJ142" s="138"/>
      <c r="CK142" s="138"/>
      <c r="CL142" s="138"/>
      <c r="CM142" s="138"/>
      <c r="CN142" s="138"/>
      <c r="CO142" s="138"/>
      <c r="CP142" s="138"/>
      <c r="CQ142" s="138"/>
      <c r="CR142" s="138"/>
      <c r="CS142" s="138"/>
      <c r="CT142" s="138"/>
      <c r="CU142" s="138"/>
      <c r="CV142" s="138"/>
      <c r="CW142" s="138"/>
      <c r="CX142" s="138"/>
      <c r="CY142" s="138"/>
      <c r="CZ142" s="138"/>
      <c r="DA142" s="138"/>
      <c r="DB142" s="138"/>
      <c r="DC142" s="138"/>
      <c r="DD142" s="138"/>
      <c r="DE142" s="138"/>
      <c r="DF142" s="138"/>
      <c r="DG142" s="138"/>
      <c r="DH142" s="138"/>
      <c r="DI142" s="138"/>
      <c r="DJ142" s="138"/>
      <c r="DK142" s="138"/>
      <c r="DL142" s="138"/>
      <c r="DM142" s="138"/>
      <c r="DN142" s="138"/>
      <c r="DO142" s="138"/>
      <c r="DP142" s="138"/>
      <c r="DQ142" s="138"/>
      <c r="DR142" s="138"/>
      <c r="DS142" s="138"/>
      <c r="DT142" s="138"/>
      <c r="DU142" s="138"/>
      <c r="DV142" s="138"/>
      <c r="DW142" s="138"/>
      <c r="DX142" s="138"/>
      <c r="DY142" s="138"/>
      <c r="DZ142" s="138"/>
      <c r="EA142" s="138"/>
      <c r="EB142" s="138"/>
      <c r="EC142" s="138"/>
      <c r="ED142" s="138"/>
      <c r="EE142" s="138"/>
      <c r="EF142" s="138"/>
      <c r="EG142" s="138"/>
      <c r="EH142" s="138"/>
      <c r="EI142" s="138"/>
      <c r="EJ142" s="138"/>
      <c r="EK142" s="138"/>
      <c r="EL142" s="138"/>
      <c r="EM142" s="138"/>
      <c r="EN142" s="138"/>
      <c r="EO142" s="138"/>
      <c r="EP142" s="138"/>
      <c r="EQ142" s="138"/>
      <c r="ER142" s="138"/>
      <c r="ES142" s="138"/>
      <c r="ET142" s="138"/>
      <c r="EU142" s="138"/>
      <c r="EV142" s="138"/>
      <c r="EW142" s="138"/>
      <c r="EX142" s="138"/>
      <c r="EY142" s="138"/>
      <c r="EZ142" s="138"/>
      <c r="FA142" s="138"/>
      <c r="FB142" s="138"/>
      <c r="FC142" s="138"/>
      <c r="FD142" s="138"/>
      <c r="FE142" s="138"/>
      <c r="FF142" s="138"/>
      <c r="FG142" s="138"/>
      <c r="FH142" s="138"/>
      <c r="FI142" s="138"/>
      <c r="FJ142" s="138"/>
      <c r="FK142" s="138"/>
      <c r="FL142" s="138"/>
      <c r="FM142" s="138"/>
      <c r="FN142" s="138"/>
      <c r="FO142" s="138"/>
      <c r="FP142" s="138"/>
      <c r="FQ142" s="138"/>
      <c r="FR142" s="138"/>
      <c r="FS142" s="138"/>
      <c r="FT142" s="138"/>
      <c r="FU142" s="138"/>
      <c r="FV142" s="138"/>
      <c r="FW142" s="138"/>
      <c r="FX142" s="138"/>
      <c r="FY142" s="138"/>
      <c r="FZ142" s="138"/>
      <c r="GA142" s="138"/>
      <c r="GB142" s="138"/>
      <c r="GC142" s="138"/>
      <c r="GD142" s="138"/>
      <c r="GE142" s="138"/>
      <c r="GF142" s="138"/>
      <c r="GG142" s="138"/>
      <c r="GH142" s="138"/>
    </row>
    <row r="143" spans="1:190" x14ac:dyDescent="0.2">
      <c r="A143" s="130">
        <f t="shared" ref="A143:A206" si="2">IFERROR(VALUE(LEFT(B143,4)),"")</f>
        <v>2911</v>
      </c>
      <c r="B143" s="150" t="s">
        <v>2359</v>
      </c>
      <c r="C143" s="151">
        <v>101</v>
      </c>
      <c r="D143" s="152">
        <v>26.5</v>
      </c>
      <c r="E143" s="153">
        <v>0.39</v>
      </c>
      <c r="F143" s="151">
        <v>101</v>
      </c>
      <c r="H143" s="154" t="s">
        <v>1545</v>
      </c>
      <c r="J143" s="152">
        <v>7.6999998092651367</v>
      </c>
      <c r="K143" s="153">
        <v>0.39</v>
      </c>
      <c r="L143" s="151">
        <v>100</v>
      </c>
      <c r="M143" s="151">
        <v>1</v>
      </c>
      <c r="N143" s="154" t="s">
        <v>2360</v>
      </c>
      <c r="O143" s="154" t="s">
        <v>2361</v>
      </c>
      <c r="P143" s="152">
        <v>5.6999998092651367</v>
      </c>
      <c r="Q143" s="153">
        <v>0.38</v>
      </c>
      <c r="R143" s="151">
        <v>98</v>
      </c>
      <c r="S143" s="151">
        <v>3</v>
      </c>
      <c r="T143" s="154" t="s">
        <v>2362</v>
      </c>
      <c r="U143" s="154" t="s">
        <v>2363</v>
      </c>
      <c r="V143" s="152">
        <v>2.7999999523162842</v>
      </c>
      <c r="W143" s="153">
        <v>0.31</v>
      </c>
      <c r="X143" s="151">
        <v>100</v>
      </c>
      <c r="Y143" s="151">
        <v>1</v>
      </c>
      <c r="Z143" s="154" t="s">
        <v>2360</v>
      </c>
      <c r="AA143" s="154" t="s">
        <v>2361</v>
      </c>
      <c r="AB143" s="152">
        <v>10.300000190734863</v>
      </c>
      <c r="AC143" s="153">
        <v>0.43</v>
      </c>
      <c r="AD143" s="151">
        <v>93</v>
      </c>
      <c r="AE143" s="151">
        <v>8</v>
      </c>
      <c r="AF143" s="154" t="s">
        <v>2364</v>
      </c>
      <c r="AG143" s="154" t="s">
        <v>2365</v>
      </c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A143" s="138"/>
      <c r="CB143" s="138"/>
      <c r="CC143" s="138"/>
      <c r="CD143" s="138"/>
      <c r="CE143" s="138"/>
      <c r="CF143" s="138"/>
      <c r="CG143" s="138"/>
      <c r="CH143" s="138"/>
      <c r="CI143" s="138"/>
      <c r="CJ143" s="138"/>
      <c r="CK143" s="138"/>
      <c r="CL143" s="138"/>
      <c r="CM143" s="138"/>
      <c r="CN143" s="138"/>
      <c r="CO143" s="138"/>
      <c r="CP143" s="138"/>
      <c r="CQ143" s="138"/>
      <c r="CR143" s="138"/>
      <c r="CS143" s="138"/>
      <c r="CT143" s="138"/>
      <c r="CU143" s="138"/>
      <c r="CV143" s="138"/>
      <c r="CW143" s="138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  <c r="GC143" s="138"/>
      <c r="GD143" s="138"/>
      <c r="GE143" s="138"/>
      <c r="GF143" s="138"/>
      <c r="GG143" s="138"/>
      <c r="GH143" s="138"/>
    </row>
    <row r="144" spans="1:190" x14ac:dyDescent="0.2">
      <c r="A144" s="130">
        <f t="shared" si="2"/>
        <v>2941</v>
      </c>
      <c r="B144" s="140" t="s">
        <v>2366</v>
      </c>
      <c r="C144" s="146">
        <v>126</v>
      </c>
      <c r="D144" s="147">
        <v>26.700000762939453</v>
      </c>
      <c r="E144" s="148">
        <v>0.39</v>
      </c>
      <c r="F144" s="146">
        <v>125</v>
      </c>
      <c r="G144" s="146">
        <v>1</v>
      </c>
      <c r="H144" s="149" t="s">
        <v>2113</v>
      </c>
      <c r="I144" s="149" t="s">
        <v>2114</v>
      </c>
      <c r="J144" s="147">
        <v>7.1999998092651367</v>
      </c>
      <c r="K144" s="148">
        <v>0.36</v>
      </c>
      <c r="L144" s="146">
        <v>126</v>
      </c>
      <c r="N144" s="149" t="s">
        <v>1545</v>
      </c>
      <c r="P144" s="147">
        <v>5.6999998092651367</v>
      </c>
      <c r="Q144" s="148">
        <v>0.38</v>
      </c>
      <c r="R144" s="146">
        <v>119</v>
      </c>
      <c r="S144" s="146">
        <v>7</v>
      </c>
      <c r="T144" s="149" t="s">
        <v>1649</v>
      </c>
      <c r="U144" s="149" t="s">
        <v>1650</v>
      </c>
      <c r="V144" s="147">
        <v>2.7000000476837158</v>
      </c>
      <c r="W144" s="148">
        <v>0.3</v>
      </c>
      <c r="X144" s="146">
        <v>125</v>
      </c>
      <c r="Y144" s="146">
        <v>1</v>
      </c>
      <c r="Z144" s="149" t="s">
        <v>2113</v>
      </c>
      <c r="AA144" s="149" t="s">
        <v>2114</v>
      </c>
      <c r="AB144" s="147">
        <v>11.100000381469727</v>
      </c>
      <c r="AC144" s="148">
        <v>0.46</v>
      </c>
      <c r="AD144" s="146">
        <v>117</v>
      </c>
      <c r="AE144" s="146">
        <v>9</v>
      </c>
      <c r="AF144" s="149" t="s">
        <v>2099</v>
      </c>
      <c r="AG144" s="149" t="s">
        <v>2100</v>
      </c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  <c r="BV144" s="138"/>
      <c r="BW144" s="138"/>
      <c r="BX144" s="138"/>
      <c r="BY144" s="138"/>
      <c r="BZ144" s="138"/>
      <c r="CA144" s="138"/>
      <c r="CB144" s="138"/>
      <c r="CC144" s="138"/>
      <c r="CD144" s="138"/>
      <c r="CE144" s="138"/>
      <c r="CF144" s="138"/>
      <c r="CG144" s="138"/>
      <c r="CH144" s="138"/>
      <c r="CI144" s="138"/>
      <c r="CJ144" s="138"/>
      <c r="CK144" s="138"/>
      <c r="CL144" s="138"/>
      <c r="CM144" s="138"/>
      <c r="CN144" s="138"/>
      <c r="CO144" s="138"/>
      <c r="CP144" s="138"/>
      <c r="CQ144" s="138"/>
      <c r="CR144" s="138"/>
      <c r="CS144" s="138"/>
      <c r="CT144" s="138"/>
      <c r="CU144" s="138"/>
      <c r="CV144" s="138"/>
      <c r="CW144" s="138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  <c r="GC144" s="138"/>
      <c r="GD144" s="138"/>
      <c r="GE144" s="138"/>
      <c r="GF144" s="138"/>
      <c r="GG144" s="138"/>
      <c r="GH144" s="138"/>
    </row>
    <row r="145" spans="1:190" x14ac:dyDescent="0.2">
      <c r="A145" s="130">
        <f t="shared" si="2"/>
        <v>2981</v>
      </c>
      <c r="B145" s="150" t="s">
        <v>2367</v>
      </c>
      <c r="C145" s="151">
        <v>41</v>
      </c>
      <c r="D145" s="152">
        <v>27.299999237060547</v>
      </c>
      <c r="E145" s="153">
        <v>0.4</v>
      </c>
      <c r="F145" s="151">
        <v>41</v>
      </c>
      <c r="H145" s="154" t="s">
        <v>1545</v>
      </c>
      <c r="J145" s="152">
        <v>7.4000000953674316</v>
      </c>
      <c r="K145" s="153">
        <v>0.37</v>
      </c>
      <c r="L145" s="151">
        <v>41</v>
      </c>
      <c r="N145" s="154" t="s">
        <v>1545</v>
      </c>
      <c r="P145" s="152">
        <v>5.5</v>
      </c>
      <c r="Q145" s="153">
        <v>0.37</v>
      </c>
      <c r="R145" s="151">
        <v>40</v>
      </c>
      <c r="S145" s="151">
        <v>1</v>
      </c>
      <c r="T145" s="154" t="s">
        <v>1764</v>
      </c>
      <c r="U145" s="154" t="s">
        <v>1765</v>
      </c>
      <c r="V145" s="152">
        <v>3.2000000476837158</v>
      </c>
      <c r="W145" s="153">
        <v>0.36</v>
      </c>
      <c r="X145" s="151">
        <v>41</v>
      </c>
      <c r="Z145" s="154" t="s">
        <v>1545</v>
      </c>
      <c r="AB145" s="152">
        <v>11.100000381469727</v>
      </c>
      <c r="AC145" s="153">
        <v>0.47</v>
      </c>
      <c r="AD145" s="151">
        <v>38</v>
      </c>
      <c r="AE145" s="151">
        <v>3</v>
      </c>
      <c r="AF145" s="154" t="s">
        <v>2346</v>
      </c>
      <c r="AG145" s="154" t="s">
        <v>2347</v>
      </c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  <c r="BV145" s="138"/>
      <c r="BW145" s="138"/>
      <c r="BX145" s="138"/>
      <c r="BY145" s="138"/>
      <c r="BZ145" s="138"/>
      <c r="CA145" s="138"/>
      <c r="CB145" s="138"/>
      <c r="CC145" s="138"/>
      <c r="CD145" s="138"/>
      <c r="CE145" s="138"/>
      <c r="CF145" s="138"/>
      <c r="CG145" s="138"/>
      <c r="CH145" s="138"/>
      <c r="CI145" s="138"/>
      <c r="CJ145" s="138"/>
      <c r="CK145" s="138"/>
      <c r="CL145" s="138"/>
      <c r="CM145" s="138"/>
      <c r="CN145" s="138"/>
      <c r="CO145" s="138"/>
      <c r="CP145" s="138"/>
      <c r="CQ145" s="138"/>
      <c r="CR145" s="138"/>
      <c r="CS145" s="138"/>
      <c r="CT145" s="138"/>
      <c r="CU145" s="138"/>
      <c r="CV145" s="138"/>
      <c r="CW145" s="138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  <c r="GC145" s="138"/>
      <c r="GD145" s="138"/>
      <c r="GE145" s="138"/>
      <c r="GF145" s="138"/>
      <c r="GG145" s="138"/>
      <c r="GH145" s="138"/>
    </row>
    <row r="146" spans="1:190" x14ac:dyDescent="0.2">
      <c r="A146" s="130">
        <f t="shared" si="2"/>
        <v>3021</v>
      </c>
      <c r="B146" s="140" t="s">
        <v>2368</v>
      </c>
      <c r="C146" s="146">
        <v>78</v>
      </c>
      <c r="D146" s="147">
        <v>25</v>
      </c>
      <c r="E146" s="148">
        <v>0.37</v>
      </c>
      <c r="F146" s="146">
        <v>78</v>
      </c>
      <c r="H146" s="149" t="s">
        <v>1545</v>
      </c>
      <c r="J146" s="147">
        <v>7.1999998092651367</v>
      </c>
      <c r="K146" s="148">
        <v>0.36</v>
      </c>
      <c r="L146" s="146">
        <v>78</v>
      </c>
      <c r="N146" s="149" t="s">
        <v>1545</v>
      </c>
      <c r="P146" s="147">
        <v>5.4000000953674316</v>
      </c>
      <c r="Q146" s="148">
        <v>0.36</v>
      </c>
      <c r="R146" s="146">
        <v>76</v>
      </c>
      <c r="S146" s="146">
        <v>2</v>
      </c>
      <c r="T146" s="149" t="s">
        <v>2040</v>
      </c>
      <c r="U146" s="149" t="s">
        <v>2041</v>
      </c>
      <c r="V146" s="147">
        <v>2.5999999046325684</v>
      </c>
      <c r="W146" s="148">
        <v>0.28999999999999998</v>
      </c>
      <c r="X146" s="146">
        <v>78</v>
      </c>
      <c r="Z146" s="149" t="s">
        <v>1545</v>
      </c>
      <c r="AB146" s="147">
        <v>9.8000001907348633</v>
      </c>
      <c r="AC146" s="148">
        <v>0.41</v>
      </c>
      <c r="AD146" s="146">
        <v>74</v>
      </c>
      <c r="AE146" s="146">
        <v>4</v>
      </c>
      <c r="AF146" s="149" t="s">
        <v>2334</v>
      </c>
      <c r="AG146" s="149" t="s">
        <v>2335</v>
      </c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  <c r="BV146" s="138"/>
      <c r="BW146" s="138"/>
      <c r="BX146" s="138"/>
      <c r="BY146" s="138"/>
      <c r="BZ146" s="138"/>
      <c r="CA146" s="138"/>
      <c r="CB146" s="138"/>
      <c r="CC146" s="138"/>
      <c r="CD146" s="138"/>
      <c r="CE146" s="138"/>
      <c r="CF146" s="138"/>
      <c r="CG146" s="138"/>
      <c r="CH146" s="138"/>
      <c r="CI146" s="138"/>
      <c r="CJ146" s="138"/>
      <c r="CK146" s="138"/>
      <c r="CL146" s="138"/>
      <c r="CM146" s="138"/>
      <c r="CN146" s="138"/>
      <c r="CO146" s="138"/>
      <c r="CP146" s="138"/>
      <c r="CQ146" s="138"/>
      <c r="CR146" s="138"/>
      <c r="CS146" s="138"/>
      <c r="CT146" s="138"/>
      <c r="CU146" s="138"/>
      <c r="CV146" s="138"/>
      <c r="CW146" s="138"/>
      <c r="CX146" s="138"/>
      <c r="CY146" s="138"/>
      <c r="CZ146" s="138"/>
      <c r="DA146" s="138"/>
      <c r="DB146" s="138"/>
      <c r="DC146" s="138"/>
      <c r="DD146" s="138"/>
      <c r="DE146" s="138"/>
      <c r="DF146" s="138"/>
      <c r="DG146" s="138"/>
      <c r="DH146" s="138"/>
      <c r="DI146" s="138"/>
      <c r="DJ146" s="138"/>
      <c r="DK146" s="138"/>
      <c r="DL146" s="138"/>
      <c r="DM146" s="138"/>
      <c r="DN146" s="138"/>
      <c r="DO146" s="138"/>
      <c r="DP146" s="138"/>
      <c r="DQ146" s="138"/>
      <c r="DR146" s="138"/>
      <c r="DS146" s="138"/>
      <c r="DT146" s="138"/>
      <c r="DU146" s="138"/>
      <c r="DV146" s="138"/>
      <c r="DW146" s="138"/>
      <c r="DX146" s="138"/>
      <c r="DY146" s="138"/>
      <c r="DZ146" s="138"/>
      <c r="EA146" s="138"/>
      <c r="EB146" s="138"/>
      <c r="EC146" s="138"/>
      <c r="ED146" s="138"/>
      <c r="EE146" s="138"/>
      <c r="EF146" s="138"/>
      <c r="EG146" s="138"/>
      <c r="EH146" s="138"/>
      <c r="EI146" s="138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38"/>
      <c r="FP146" s="138"/>
      <c r="FQ146" s="138"/>
      <c r="FR146" s="138"/>
      <c r="FS146" s="138"/>
      <c r="FT146" s="138"/>
      <c r="FU146" s="138"/>
      <c r="FV146" s="138"/>
      <c r="FW146" s="138"/>
      <c r="FX146" s="138"/>
      <c r="FY146" s="138"/>
      <c r="FZ146" s="138"/>
      <c r="GA146" s="138"/>
      <c r="GB146" s="138"/>
      <c r="GC146" s="138"/>
      <c r="GD146" s="138"/>
      <c r="GE146" s="138"/>
      <c r="GF146" s="138"/>
      <c r="GG146" s="138"/>
      <c r="GH146" s="138"/>
    </row>
    <row r="147" spans="1:190" x14ac:dyDescent="0.2">
      <c r="A147" s="130">
        <f t="shared" si="2"/>
        <v>3024</v>
      </c>
      <c r="B147" s="150" t="s">
        <v>2369</v>
      </c>
      <c r="C147" s="151">
        <v>60</v>
      </c>
      <c r="D147" s="152">
        <v>25.700000762939453</v>
      </c>
      <c r="E147" s="153">
        <v>0.38</v>
      </c>
      <c r="F147" s="151">
        <v>59</v>
      </c>
      <c r="G147" s="151">
        <v>1</v>
      </c>
      <c r="H147" s="154" t="s">
        <v>2370</v>
      </c>
      <c r="I147" s="154" t="s">
        <v>2371</v>
      </c>
      <c r="J147" s="152">
        <v>6.6999998092651367</v>
      </c>
      <c r="K147" s="153">
        <v>0.34</v>
      </c>
      <c r="L147" s="151">
        <v>60</v>
      </c>
      <c r="N147" s="154" t="s">
        <v>1545</v>
      </c>
      <c r="P147" s="152">
        <v>5.5999999046325684</v>
      </c>
      <c r="Q147" s="153">
        <v>0.38</v>
      </c>
      <c r="R147" s="151">
        <v>57</v>
      </c>
      <c r="S147" s="151">
        <v>3</v>
      </c>
      <c r="T147" s="154" t="s">
        <v>1982</v>
      </c>
      <c r="U147" s="154" t="s">
        <v>1983</v>
      </c>
      <c r="V147" s="152">
        <v>2.7999999523162842</v>
      </c>
      <c r="W147" s="153">
        <v>0.3</v>
      </c>
      <c r="X147" s="151">
        <v>59</v>
      </c>
      <c r="Y147" s="151">
        <v>1</v>
      </c>
      <c r="Z147" s="154" t="s">
        <v>2370</v>
      </c>
      <c r="AA147" s="154" t="s">
        <v>2371</v>
      </c>
      <c r="AB147" s="152">
        <v>10.600000381469727</v>
      </c>
      <c r="AC147" s="153">
        <v>0.44</v>
      </c>
      <c r="AD147" s="151">
        <v>57</v>
      </c>
      <c r="AE147" s="151">
        <v>3</v>
      </c>
      <c r="AF147" s="154" t="s">
        <v>1982</v>
      </c>
      <c r="AG147" s="154" t="s">
        <v>1983</v>
      </c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A147" s="138"/>
      <c r="CB147" s="138"/>
      <c r="CC147" s="138"/>
      <c r="CD147" s="138"/>
      <c r="CE147" s="138"/>
      <c r="CF147" s="138"/>
      <c r="CG147" s="138"/>
      <c r="CH147" s="138"/>
      <c r="CI147" s="138"/>
      <c r="CJ147" s="138"/>
      <c r="CK147" s="138"/>
      <c r="CL147" s="138"/>
      <c r="CM147" s="138"/>
      <c r="CN147" s="138"/>
      <c r="CO147" s="138"/>
      <c r="CP147" s="138"/>
      <c r="CQ147" s="138"/>
      <c r="CR147" s="138"/>
      <c r="CS147" s="138"/>
      <c r="CT147" s="138"/>
      <c r="CU147" s="138"/>
      <c r="CV147" s="138"/>
      <c r="CW147" s="138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  <c r="GC147" s="138"/>
      <c r="GD147" s="138"/>
      <c r="GE147" s="138"/>
      <c r="GF147" s="138"/>
      <c r="GG147" s="138"/>
      <c r="GH147" s="138"/>
    </row>
    <row r="148" spans="1:190" x14ac:dyDescent="0.2">
      <c r="A148" s="130">
        <f t="shared" si="2"/>
        <v>3025</v>
      </c>
      <c r="B148" s="140" t="s">
        <v>2372</v>
      </c>
      <c r="C148" s="146">
        <v>59</v>
      </c>
      <c r="D148" s="147">
        <v>35.099998474121094</v>
      </c>
      <c r="E148" s="148">
        <v>0.52</v>
      </c>
      <c r="F148" s="146">
        <v>55</v>
      </c>
      <c r="G148" s="146">
        <v>4</v>
      </c>
      <c r="H148" s="149" t="s">
        <v>2373</v>
      </c>
      <c r="I148" s="149" t="s">
        <v>2374</v>
      </c>
      <c r="J148" s="147">
        <v>9.5</v>
      </c>
      <c r="K148" s="148">
        <v>0.48</v>
      </c>
      <c r="L148" s="146">
        <v>54</v>
      </c>
      <c r="M148" s="146">
        <v>5</v>
      </c>
      <c r="N148" s="149" t="s">
        <v>2375</v>
      </c>
      <c r="O148" s="149" t="s">
        <v>2376</v>
      </c>
      <c r="P148" s="147">
        <v>8.1000003814697266</v>
      </c>
      <c r="Q148" s="148">
        <v>0.54</v>
      </c>
      <c r="R148" s="146">
        <v>52</v>
      </c>
      <c r="S148" s="146">
        <v>7</v>
      </c>
      <c r="T148" s="149" t="s">
        <v>2035</v>
      </c>
      <c r="U148" s="149" t="s">
        <v>2036</v>
      </c>
      <c r="V148" s="147">
        <v>3.2999999523162842</v>
      </c>
      <c r="W148" s="148">
        <v>0.37</v>
      </c>
      <c r="X148" s="146">
        <v>58</v>
      </c>
      <c r="Y148" s="146">
        <v>1</v>
      </c>
      <c r="Z148" s="149" t="s">
        <v>2029</v>
      </c>
      <c r="AA148" s="149" t="s">
        <v>2030</v>
      </c>
      <c r="AB148" s="147">
        <v>14.300000190734863</v>
      </c>
      <c r="AC148" s="148">
        <v>0.59</v>
      </c>
      <c r="AD148" s="146">
        <v>44</v>
      </c>
      <c r="AE148" s="146">
        <v>15</v>
      </c>
      <c r="AF148" s="149" t="s">
        <v>2377</v>
      </c>
      <c r="AG148" s="149" t="s">
        <v>2378</v>
      </c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  <c r="BT148" s="138"/>
      <c r="BU148" s="138"/>
      <c r="BV148" s="138"/>
      <c r="BW148" s="138"/>
      <c r="BX148" s="138"/>
      <c r="BY148" s="138"/>
      <c r="BZ148" s="138"/>
      <c r="CA148" s="138"/>
      <c r="CB148" s="138"/>
      <c r="CC148" s="138"/>
      <c r="CD148" s="138"/>
      <c r="CE148" s="138"/>
      <c r="CF148" s="138"/>
      <c r="CG148" s="138"/>
      <c r="CH148" s="138"/>
      <c r="CI148" s="138"/>
      <c r="CJ148" s="138"/>
      <c r="CK148" s="138"/>
      <c r="CL148" s="138"/>
      <c r="CM148" s="138"/>
      <c r="CN148" s="138"/>
      <c r="CO148" s="138"/>
      <c r="CP148" s="138"/>
      <c r="CQ148" s="138"/>
      <c r="CR148" s="138"/>
      <c r="CS148" s="138"/>
      <c r="CT148" s="138"/>
      <c r="CU148" s="138"/>
      <c r="CV148" s="138"/>
      <c r="CW148" s="138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  <c r="GC148" s="138"/>
      <c r="GD148" s="138"/>
      <c r="GE148" s="138"/>
      <c r="GF148" s="138"/>
      <c r="GG148" s="138"/>
      <c r="GH148" s="138"/>
    </row>
    <row r="149" spans="1:190" x14ac:dyDescent="0.2">
      <c r="A149" s="130">
        <f t="shared" si="2"/>
        <v>3030</v>
      </c>
      <c r="B149" s="150" t="s">
        <v>2379</v>
      </c>
      <c r="C149" s="151">
        <v>131</v>
      </c>
      <c r="D149" s="152">
        <v>36.700000762939453</v>
      </c>
      <c r="E149" s="153">
        <v>0.54</v>
      </c>
      <c r="F149" s="151">
        <v>117</v>
      </c>
      <c r="G149" s="151">
        <v>14</v>
      </c>
      <c r="H149" s="154" t="s">
        <v>1683</v>
      </c>
      <c r="I149" s="154" t="s">
        <v>1684</v>
      </c>
      <c r="J149" s="152">
        <v>10.300000190734863</v>
      </c>
      <c r="K149" s="153">
        <v>0.51</v>
      </c>
      <c r="L149" s="151">
        <v>113</v>
      </c>
      <c r="M149" s="151">
        <v>18</v>
      </c>
      <c r="N149" s="154" t="s">
        <v>2380</v>
      </c>
      <c r="O149" s="154" t="s">
        <v>2381</v>
      </c>
      <c r="P149" s="152">
        <v>8.1000003814697266</v>
      </c>
      <c r="Q149" s="153">
        <v>0.54</v>
      </c>
      <c r="R149" s="151">
        <v>109</v>
      </c>
      <c r="S149" s="151">
        <v>22</v>
      </c>
      <c r="T149" s="154" t="s">
        <v>2382</v>
      </c>
      <c r="U149" s="154" t="s">
        <v>2383</v>
      </c>
      <c r="V149" s="152">
        <v>3.5</v>
      </c>
      <c r="W149" s="153">
        <v>0.39</v>
      </c>
      <c r="X149" s="151">
        <v>125</v>
      </c>
      <c r="Y149" s="151">
        <v>6</v>
      </c>
      <c r="Z149" s="154" t="s">
        <v>2104</v>
      </c>
      <c r="AA149" s="154" t="s">
        <v>2105</v>
      </c>
      <c r="AB149" s="152">
        <v>14.800000190734863</v>
      </c>
      <c r="AC149" s="153">
        <v>0.62</v>
      </c>
      <c r="AD149" s="151">
        <v>89</v>
      </c>
      <c r="AE149" s="151">
        <v>42</v>
      </c>
      <c r="AF149" s="154" t="s">
        <v>2384</v>
      </c>
      <c r="AG149" s="154" t="s">
        <v>2385</v>
      </c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  <c r="BV149" s="138"/>
      <c r="BW149" s="138"/>
      <c r="BX149" s="138"/>
      <c r="BY149" s="138"/>
      <c r="BZ149" s="138"/>
      <c r="CA149" s="138"/>
      <c r="CB149" s="138"/>
      <c r="CC149" s="138"/>
      <c r="CD149" s="138"/>
      <c r="CE149" s="138"/>
      <c r="CF149" s="138"/>
      <c r="CG149" s="138"/>
      <c r="CH149" s="138"/>
      <c r="CI149" s="138"/>
      <c r="CJ149" s="138"/>
      <c r="CK149" s="138"/>
      <c r="CL149" s="138"/>
      <c r="CM149" s="138"/>
      <c r="CN149" s="138"/>
      <c r="CO149" s="138"/>
      <c r="CP149" s="138"/>
      <c r="CQ149" s="138"/>
      <c r="CR149" s="138"/>
      <c r="CS149" s="138"/>
      <c r="CT149" s="138"/>
      <c r="CU149" s="138"/>
      <c r="CV149" s="138"/>
      <c r="CW149" s="138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  <c r="GC149" s="138"/>
      <c r="GD149" s="138"/>
      <c r="GE149" s="138"/>
      <c r="GF149" s="138"/>
      <c r="GG149" s="138"/>
      <c r="GH149" s="138"/>
    </row>
    <row r="150" spans="1:190" x14ac:dyDescent="0.2">
      <c r="A150" s="130">
        <f t="shared" si="2"/>
        <v>3035</v>
      </c>
      <c r="B150" s="140" t="s">
        <v>2386</v>
      </c>
      <c r="C150" s="146">
        <v>22</v>
      </c>
      <c r="D150" s="147">
        <v>23.700000762939453</v>
      </c>
      <c r="E150" s="148">
        <v>0.35</v>
      </c>
      <c r="F150" s="146">
        <v>22</v>
      </c>
      <c r="H150" s="149" t="s">
        <v>1545</v>
      </c>
      <c r="J150" s="147">
        <v>6.9000000953674316</v>
      </c>
      <c r="K150" s="148">
        <v>0.34</v>
      </c>
      <c r="L150" s="146">
        <v>22</v>
      </c>
      <c r="N150" s="149" t="s">
        <v>1545</v>
      </c>
      <c r="P150" s="147">
        <v>5.0999999046325684</v>
      </c>
      <c r="Q150" s="148">
        <v>0.34</v>
      </c>
      <c r="R150" s="146">
        <v>22</v>
      </c>
      <c r="T150" s="149" t="s">
        <v>1545</v>
      </c>
      <c r="V150" s="147">
        <v>2.5999999046325684</v>
      </c>
      <c r="W150" s="148">
        <v>0.28999999999999998</v>
      </c>
      <c r="X150" s="146">
        <v>22</v>
      </c>
      <c r="Z150" s="149" t="s">
        <v>1545</v>
      </c>
      <c r="AB150" s="147">
        <v>9.1000003814697266</v>
      </c>
      <c r="AC150" s="148">
        <v>0.38</v>
      </c>
      <c r="AD150" s="146">
        <v>21</v>
      </c>
      <c r="AE150" s="146">
        <v>1</v>
      </c>
      <c r="AF150" s="149" t="s">
        <v>1669</v>
      </c>
      <c r="AG150" s="149" t="s">
        <v>1670</v>
      </c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  <c r="BV150" s="138"/>
      <c r="BW150" s="138"/>
      <c r="BX150" s="138"/>
      <c r="BY150" s="138"/>
      <c r="BZ150" s="138"/>
      <c r="CA150" s="138"/>
      <c r="CB150" s="138"/>
      <c r="CC150" s="138"/>
      <c r="CD150" s="138"/>
      <c r="CE150" s="138"/>
      <c r="CF150" s="138"/>
      <c r="CG150" s="138"/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138"/>
      <c r="CS150" s="138"/>
      <c r="CT150" s="138"/>
      <c r="CU150" s="138"/>
      <c r="CV150" s="138"/>
      <c r="CW150" s="138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  <c r="GC150" s="138"/>
      <c r="GD150" s="138"/>
      <c r="GE150" s="138"/>
      <c r="GF150" s="138"/>
      <c r="GG150" s="138"/>
      <c r="GH150" s="138"/>
    </row>
    <row r="151" spans="1:190" x14ac:dyDescent="0.2">
      <c r="A151" s="130">
        <f t="shared" si="2"/>
        <v>3041</v>
      </c>
      <c r="B151" s="150" t="s">
        <v>2387</v>
      </c>
      <c r="C151" s="151">
        <v>90</v>
      </c>
      <c r="D151" s="152">
        <v>25.200000762939453</v>
      </c>
      <c r="E151" s="153">
        <v>0.37</v>
      </c>
      <c r="F151" s="151">
        <v>87</v>
      </c>
      <c r="G151" s="151">
        <v>3</v>
      </c>
      <c r="H151" s="154" t="s">
        <v>1734</v>
      </c>
      <c r="I151" s="154" t="s">
        <v>1735</v>
      </c>
      <c r="J151" s="152">
        <v>7.3000001907348633</v>
      </c>
      <c r="K151" s="153">
        <v>0.36</v>
      </c>
      <c r="L151" s="151">
        <v>88</v>
      </c>
      <c r="M151" s="151">
        <v>2</v>
      </c>
      <c r="N151" s="154" t="s">
        <v>2306</v>
      </c>
      <c r="O151" s="154" t="s">
        <v>2307</v>
      </c>
      <c r="P151" s="152">
        <v>5.5</v>
      </c>
      <c r="Q151" s="153">
        <v>0.37</v>
      </c>
      <c r="R151" s="151">
        <v>86</v>
      </c>
      <c r="S151" s="151">
        <v>4</v>
      </c>
      <c r="T151" s="154" t="s">
        <v>2166</v>
      </c>
      <c r="U151" s="154" t="s">
        <v>2167</v>
      </c>
      <c r="V151" s="152">
        <v>2.5</v>
      </c>
      <c r="W151" s="153">
        <v>0.28000000000000003</v>
      </c>
      <c r="X151" s="151">
        <v>88</v>
      </c>
      <c r="Y151" s="151">
        <v>2</v>
      </c>
      <c r="Z151" s="154" t="s">
        <v>2306</v>
      </c>
      <c r="AA151" s="154" t="s">
        <v>2307</v>
      </c>
      <c r="AB151" s="152">
        <v>10</v>
      </c>
      <c r="AC151" s="153">
        <v>0.42</v>
      </c>
      <c r="AD151" s="151">
        <v>84</v>
      </c>
      <c r="AE151" s="151">
        <v>6</v>
      </c>
      <c r="AF151" s="154" t="s">
        <v>1950</v>
      </c>
      <c r="AG151" s="154" t="s">
        <v>1951</v>
      </c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  <c r="BV151" s="138"/>
      <c r="BW151" s="138"/>
      <c r="BX151" s="138"/>
      <c r="BY151" s="138"/>
      <c r="BZ151" s="138"/>
      <c r="CA151" s="138"/>
      <c r="CB151" s="138"/>
      <c r="CC151" s="138"/>
      <c r="CD151" s="138"/>
      <c r="CE151" s="138"/>
      <c r="CF151" s="138"/>
      <c r="CG151" s="138"/>
      <c r="CH151" s="138"/>
      <c r="CI151" s="138"/>
      <c r="CJ151" s="138"/>
      <c r="CK151" s="138"/>
      <c r="CL151" s="138"/>
      <c r="CM151" s="138"/>
      <c r="CN151" s="138"/>
      <c r="CO151" s="138"/>
      <c r="CP151" s="138"/>
      <c r="CQ151" s="138"/>
      <c r="CR151" s="138"/>
      <c r="CS151" s="138"/>
      <c r="CT151" s="138"/>
      <c r="CU151" s="138"/>
      <c r="CV151" s="138"/>
      <c r="CW151" s="138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  <c r="GC151" s="138"/>
      <c r="GD151" s="138"/>
      <c r="GE151" s="138"/>
      <c r="GF151" s="138"/>
      <c r="GG151" s="138"/>
      <c r="GH151" s="138"/>
    </row>
    <row r="152" spans="1:190" x14ac:dyDescent="0.2">
      <c r="A152" s="130">
        <f t="shared" si="2"/>
        <v>3051</v>
      </c>
      <c r="B152" s="140" t="s">
        <v>2388</v>
      </c>
      <c r="C152" s="146">
        <v>68</v>
      </c>
      <c r="D152" s="147">
        <v>26.299999237060547</v>
      </c>
      <c r="E152" s="148">
        <v>0.39</v>
      </c>
      <c r="F152" s="146">
        <v>68</v>
      </c>
      <c r="H152" s="149" t="s">
        <v>1545</v>
      </c>
      <c r="J152" s="147">
        <v>7.3000001907348633</v>
      </c>
      <c r="K152" s="148">
        <v>0.36</v>
      </c>
      <c r="L152" s="146">
        <v>68</v>
      </c>
      <c r="N152" s="149" t="s">
        <v>1545</v>
      </c>
      <c r="P152" s="147">
        <v>5.4000000953674316</v>
      </c>
      <c r="Q152" s="148">
        <v>0.36</v>
      </c>
      <c r="R152" s="146">
        <v>68</v>
      </c>
      <c r="T152" s="149" t="s">
        <v>1545</v>
      </c>
      <c r="V152" s="147">
        <v>2.7000000476837158</v>
      </c>
      <c r="W152" s="148">
        <v>0.28999999999999998</v>
      </c>
      <c r="X152" s="146">
        <v>68</v>
      </c>
      <c r="Z152" s="149" t="s">
        <v>1545</v>
      </c>
      <c r="AB152" s="147">
        <v>10.899999618530273</v>
      </c>
      <c r="AC152" s="148">
        <v>0.46</v>
      </c>
      <c r="AD152" s="146">
        <v>67</v>
      </c>
      <c r="AE152" s="146">
        <v>1</v>
      </c>
      <c r="AF152" s="149" t="s">
        <v>2092</v>
      </c>
      <c r="AG152" s="149" t="s">
        <v>2093</v>
      </c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  <c r="BV152" s="138"/>
      <c r="BW152" s="138"/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8"/>
      <c r="CH152" s="138"/>
      <c r="CI152" s="138"/>
      <c r="CJ152" s="138"/>
      <c r="CK152" s="138"/>
      <c r="CL152" s="138"/>
      <c r="CM152" s="138"/>
      <c r="CN152" s="138"/>
      <c r="CO152" s="138"/>
      <c r="CP152" s="138"/>
      <c r="CQ152" s="138"/>
      <c r="CR152" s="138"/>
      <c r="CS152" s="138"/>
      <c r="CT152" s="138"/>
      <c r="CU152" s="138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  <c r="GC152" s="138"/>
      <c r="GD152" s="138"/>
      <c r="GE152" s="138"/>
      <c r="GF152" s="138"/>
      <c r="GG152" s="138"/>
      <c r="GH152" s="138"/>
    </row>
    <row r="153" spans="1:190" x14ac:dyDescent="0.2">
      <c r="A153" s="130">
        <f t="shared" si="2"/>
        <v>3061</v>
      </c>
      <c r="B153" s="150" t="s">
        <v>2389</v>
      </c>
      <c r="C153" s="151">
        <v>78</v>
      </c>
      <c r="D153" s="152">
        <v>34.099998474121094</v>
      </c>
      <c r="E153" s="153">
        <v>0.5</v>
      </c>
      <c r="F153" s="151">
        <v>64</v>
      </c>
      <c r="G153" s="151">
        <v>14</v>
      </c>
      <c r="H153" s="154" t="s">
        <v>2390</v>
      </c>
      <c r="I153" s="154" t="s">
        <v>2391</v>
      </c>
      <c r="J153" s="152">
        <v>9</v>
      </c>
      <c r="K153" s="153">
        <v>0.45</v>
      </c>
      <c r="L153" s="151">
        <v>68</v>
      </c>
      <c r="M153" s="151">
        <v>10</v>
      </c>
      <c r="N153" s="154" t="s">
        <v>2392</v>
      </c>
      <c r="O153" s="154" t="s">
        <v>2393</v>
      </c>
      <c r="P153" s="152">
        <v>8.1000003814697266</v>
      </c>
      <c r="Q153" s="153">
        <v>0.54</v>
      </c>
      <c r="R153" s="151">
        <v>56</v>
      </c>
      <c r="S153" s="151">
        <v>22</v>
      </c>
      <c r="T153" s="154" t="s">
        <v>2394</v>
      </c>
      <c r="U153" s="154" t="s">
        <v>2395</v>
      </c>
      <c r="V153" s="152">
        <v>3.5999999046325684</v>
      </c>
      <c r="W153" s="153">
        <v>0.4</v>
      </c>
      <c r="X153" s="151">
        <v>77</v>
      </c>
      <c r="Y153" s="151">
        <v>1</v>
      </c>
      <c r="Z153" s="154" t="s">
        <v>2038</v>
      </c>
      <c r="AA153" s="154" t="s">
        <v>2039</v>
      </c>
      <c r="AB153" s="152">
        <v>13.399999618530273</v>
      </c>
      <c r="AC153" s="153">
        <v>0.56000000000000005</v>
      </c>
      <c r="AD153" s="151">
        <v>56</v>
      </c>
      <c r="AE153" s="151">
        <v>22</v>
      </c>
      <c r="AF153" s="154" t="s">
        <v>2394</v>
      </c>
      <c r="AG153" s="154" t="s">
        <v>2395</v>
      </c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  <c r="BV153" s="138"/>
      <c r="BW153" s="138"/>
      <c r="BX153" s="138"/>
      <c r="BY153" s="138"/>
      <c r="BZ153" s="138"/>
      <c r="CA153" s="138"/>
      <c r="CB153" s="138"/>
      <c r="CC153" s="138"/>
      <c r="CD153" s="138"/>
      <c r="CE153" s="138"/>
      <c r="CF153" s="138"/>
      <c r="CG153" s="138"/>
      <c r="CH153" s="138"/>
      <c r="CI153" s="138"/>
      <c r="CJ153" s="138"/>
      <c r="CK153" s="138"/>
      <c r="CL153" s="138"/>
      <c r="CM153" s="138"/>
      <c r="CN153" s="138"/>
      <c r="CO153" s="138"/>
      <c r="CP153" s="138"/>
      <c r="CQ153" s="138"/>
      <c r="CR153" s="138"/>
      <c r="CS153" s="138"/>
      <c r="CT153" s="138"/>
      <c r="CU153" s="138"/>
      <c r="CV153" s="138"/>
      <c r="CW153" s="138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  <c r="GC153" s="138"/>
      <c r="GD153" s="138"/>
      <c r="GE153" s="138"/>
      <c r="GF153" s="138"/>
      <c r="GG153" s="138"/>
      <c r="GH153" s="138"/>
    </row>
    <row r="154" spans="1:190" x14ac:dyDescent="0.2">
      <c r="A154" s="130">
        <f t="shared" si="2"/>
        <v>3101</v>
      </c>
      <c r="B154" s="140" t="s">
        <v>2396</v>
      </c>
      <c r="C154" s="146">
        <v>123</v>
      </c>
      <c r="D154" s="147">
        <v>37.200000762939453</v>
      </c>
      <c r="E154" s="148">
        <v>0.55000000000000004</v>
      </c>
      <c r="F154" s="146">
        <v>110</v>
      </c>
      <c r="G154" s="146">
        <v>13</v>
      </c>
      <c r="H154" s="149" t="s">
        <v>2348</v>
      </c>
      <c r="I154" s="149" t="s">
        <v>2349</v>
      </c>
      <c r="J154" s="147">
        <v>9.8000001907348633</v>
      </c>
      <c r="K154" s="148">
        <v>0.49</v>
      </c>
      <c r="L154" s="146">
        <v>109</v>
      </c>
      <c r="M154" s="146">
        <v>14</v>
      </c>
      <c r="N154" s="149" t="s">
        <v>2397</v>
      </c>
      <c r="O154" s="149" t="s">
        <v>2398</v>
      </c>
      <c r="P154" s="147">
        <v>8.8000001907348633</v>
      </c>
      <c r="Q154" s="148">
        <v>0.57999999999999996</v>
      </c>
      <c r="R154" s="146">
        <v>89</v>
      </c>
      <c r="S154" s="146">
        <v>34</v>
      </c>
      <c r="T154" s="149" t="s">
        <v>2399</v>
      </c>
      <c r="U154" s="149" t="s">
        <v>2400</v>
      </c>
      <c r="V154" s="147">
        <v>3.7000000476837158</v>
      </c>
      <c r="W154" s="148">
        <v>0.41</v>
      </c>
      <c r="X154" s="146">
        <v>115</v>
      </c>
      <c r="Y154" s="146">
        <v>8</v>
      </c>
      <c r="Z154" s="149" t="s">
        <v>2401</v>
      </c>
      <c r="AA154" s="149" t="s">
        <v>2402</v>
      </c>
      <c r="AB154" s="147">
        <v>15</v>
      </c>
      <c r="AC154" s="148">
        <v>0.62</v>
      </c>
      <c r="AD154" s="146">
        <v>75</v>
      </c>
      <c r="AE154" s="146">
        <v>48</v>
      </c>
      <c r="AF154" s="149" t="s">
        <v>2403</v>
      </c>
      <c r="AG154" s="149" t="s">
        <v>2404</v>
      </c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  <c r="BV154" s="138"/>
      <c r="BW154" s="138"/>
      <c r="BX154" s="138"/>
      <c r="BY154" s="138"/>
      <c r="BZ154" s="138"/>
      <c r="CA154" s="138"/>
      <c r="CB154" s="138"/>
      <c r="CC154" s="138"/>
      <c r="CD154" s="138"/>
      <c r="CE154" s="138"/>
      <c r="CF154" s="138"/>
      <c r="CG154" s="138"/>
      <c r="CH154" s="138"/>
      <c r="CI154" s="138"/>
      <c r="CJ154" s="138"/>
      <c r="CK154" s="138"/>
      <c r="CL154" s="138"/>
      <c r="CM154" s="138"/>
      <c r="CN154" s="138"/>
      <c r="CO154" s="138"/>
      <c r="CP154" s="138"/>
      <c r="CQ154" s="138"/>
      <c r="CR154" s="138"/>
      <c r="CS154" s="138"/>
      <c r="CT154" s="138"/>
      <c r="CU154" s="138"/>
      <c r="CV154" s="138"/>
      <c r="CW154" s="138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  <c r="GC154" s="138"/>
      <c r="GD154" s="138"/>
      <c r="GE154" s="138"/>
      <c r="GF154" s="138"/>
      <c r="GG154" s="138"/>
      <c r="GH154" s="138"/>
    </row>
    <row r="155" spans="1:190" x14ac:dyDescent="0.2">
      <c r="A155" s="130">
        <f t="shared" si="2"/>
        <v>3111</v>
      </c>
      <c r="B155" s="150" t="s">
        <v>2405</v>
      </c>
      <c r="C155" s="151">
        <v>72</v>
      </c>
      <c r="D155" s="152">
        <v>30.100000381469727</v>
      </c>
      <c r="E155" s="153">
        <v>0.44</v>
      </c>
      <c r="F155" s="151">
        <v>72</v>
      </c>
      <c r="H155" s="154" t="s">
        <v>1545</v>
      </c>
      <c r="J155" s="152">
        <v>8.3000001907348633</v>
      </c>
      <c r="K155" s="153">
        <v>0.42</v>
      </c>
      <c r="L155" s="151">
        <v>71</v>
      </c>
      <c r="M155" s="151">
        <v>1</v>
      </c>
      <c r="N155" s="154" t="s">
        <v>1773</v>
      </c>
      <c r="O155" s="154" t="s">
        <v>1774</v>
      </c>
      <c r="P155" s="152">
        <v>6.6999998092651367</v>
      </c>
      <c r="Q155" s="153">
        <v>0.45</v>
      </c>
      <c r="R155" s="151">
        <v>67</v>
      </c>
      <c r="S155" s="151">
        <v>5</v>
      </c>
      <c r="T155" s="154" t="s">
        <v>1656</v>
      </c>
      <c r="U155" s="154" t="s">
        <v>1657</v>
      </c>
      <c r="V155" s="152">
        <v>3</v>
      </c>
      <c r="W155" s="153">
        <v>0.33</v>
      </c>
      <c r="X155" s="151">
        <v>71</v>
      </c>
      <c r="Y155" s="151">
        <v>1</v>
      </c>
      <c r="Z155" s="154" t="s">
        <v>1773</v>
      </c>
      <c r="AA155" s="154" t="s">
        <v>1774</v>
      </c>
      <c r="AB155" s="152">
        <v>12.100000381469727</v>
      </c>
      <c r="AC155" s="153">
        <v>0.51</v>
      </c>
      <c r="AD155" s="151">
        <v>61</v>
      </c>
      <c r="AE155" s="151">
        <v>11</v>
      </c>
      <c r="AF155" s="154" t="s">
        <v>2406</v>
      </c>
      <c r="AG155" s="154" t="s">
        <v>2407</v>
      </c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  <c r="CM155" s="138"/>
      <c r="CN155" s="138"/>
      <c r="CO155" s="138"/>
      <c r="CP155" s="138"/>
      <c r="CQ155" s="138"/>
      <c r="CR155" s="138"/>
      <c r="CS155" s="138"/>
      <c r="CT155" s="138"/>
      <c r="CU155" s="138"/>
      <c r="CV155" s="138"/>
      <c r="CW155" s="138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  <c r="GC155" s="138"/>
      <c r="GD155" s="138"/>
      <c r="GE155" s="138"/>
      <c r="GF155" s="138"/>
      <c r="GG155" s="138"/>
      <c r="GH155" s="138"/>
    </row>
    <row r="156" spans="1:190" x14ac:dyDescent="0.2">
      <c r="A156" s="130">
        <f t="shared" si="2"/>
        <v>3141</v>
      </c>
      <c r="B156" s="140" t="s">
        <v>2408</v>
      </c>
      <c r="C156" s="146">
        <v>199</v>
      </c>
      <c r="D156" s="147">
        <v>29.200000762939453</v>
      </c>
      <c r="E156" s="148">
        <v>0.43</v>
      </c>
      <c r="F156" s="146">
        <v>198</v>
      </c>
      <c r="G156" s="146">
        <v>1</v>
      </c>
      <c r="H156" s="149" t="s">
        <v>2409</v>
      </c>
      <c r="I156" s="149" t="s">
        <v>2410</v>
      </c>
      <c r="J156" s="147">
        <v>7.8000001907348633</v>
      </c>
      <c r="K156" s="148">
        <v>0.39</v>
      </c>
      <c r="L156" s="146">
        <v>197</v>
      </c>
      <c r="M156" s="146">
        <v>2</v>
      </c>
      <c r="N156" s="149" t="s">
        <v>2411</v>
      </c>
      <c r="O156" s="149" t="s">
        <v>2412</v>
      </c>
      <c r="P156" s="147">
        <v>6.5999999046325684</v>
      </c>
      <c r="Q156" s="148">
        <v>0.44</v>
      </c>
      <c r="R156" s="146">
        <v>185</v>
      </c>
      <c r="S156" s="146">
        <v>14</v>
      </c>
      <c r="T156" s="149" t="s">
        <v>2413</v>
      </c>
      <c r="U156" s="149" t="s">
        <v>2414</v>
      </c>
      <c r="V156" s="147">
        <v>3</v>
      </c>
      <c r="W156" s="148">
        <v>0.33</v>
      </c>
      <c r="X156" s="146">
        <v>195</v>
      </c>
      <c r="Y156" s="146">
        <v>4</v>
      </c>
      <c r="Z156" s="149" t="s">
        <v>2174</v>
      </c>
      <c r="AA156" s="149" t="s">
        <v>2175</v>
      </c>
      <c r="AB156" s="147">
        <v>11.800000190734863</v>
      </c>
      <c r="AC156" s="148">
        <v>0.49</v>
      </c>
      <c r="AD156" s="146">
        <v>176</v>
      </c>
      <c r="AE156" s="146">
        <v>23</v>
      </c>
      <c r="AF156" s="149" t="s">
        <v>2415</v>
      </c>
      <c r="AG156" s="149" t="s">
        <v>2416</v>
      </c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/>
      <c r="BY156" s="138"/>
      <c r="BZ156" s="138"/>
      <c r="CA156" s="138"/>
      <c r="CB156" s="138"/>
      <c r="CC156" s="138"/>
      <c r="CD156" s="138"/>
      <c r="CE156" s="138"/>
      <c r="CF156" s="138"/>
      <c r="CG156" s="138"/>
      <c r="CH156" s="138"/>
      <c r="CI156" s="138"/>
      <c r="CJ156" s="138"/>
      <c r="CK156" s="138"/>
      <c r="CL156" s="138"/>
      <c r="CM156" s="138"/>
      <c r="CN156" s="138"/>
      <c r="CO156" s="138"/>
      <c r="CP156" s="138"/>
      <c r="CQ156" s="138"/>
      <c r="CR156" s="138"/>
      <c r="CS156" s="138"/>
      <c r="CT156" s="138"/>
      <c r="CU156" s="138"/>
      <c r="CV156" s="138"/>
      <c r="CW156" s="138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</row>
    <row r="157" spans="1:190" x14ac:dyDescent="0.2">
      <c r="A157" s="130">
        <f t="shared" si="2"/>
        <v>3181</v>
      </c>
      <c r="B157" s="150" t="s">
        <v>2417</v>
      </c>
      <c r="C157" s="151">
        <v>76</v>
      </c>
      <c r="D157" s="152">
        <v>26.700000762939453</v>
      </c>
      <c r="E157" s="153">
        <v>0.39</v>
      </c>
      <c r="F157" s="151">
        <v>75</v>
      </c>
      <c r="G157" s="151">
        <v>1</v>
      </c>
      <c r="H157" s="154" t="s">
        <v>1610</v>
      </c>
      <c r="I157" s="154" t="s">
        <v>1611</v>
      </c>
      <c r="J157" s="152">
        <v>7.4000000953674316</v>
      </c>
      <c r="K157" s="153">
        <v>0.37</v>
      </c>
      <c r="L157" s="151">
        <v>74</v>
      </c>
      <c r="M157" s="151">
        <v>2</v>
      </c>
      <c r="N157" s="154" t="s">
        <v>1522</v>
      </c>
      <c r="O157" s="154" t="s">
        <v>1523</v>
      </c>
      <c r="P157" s="152">
        <v>5.5999999046325684</v>
      </c>
      <c r="Q157" s="153">
        <v>0.37</v>
      </c>
      <c r="R157" s="151">
        <v>74</v>
      </c>
      <c r="S157" s="151">
        <v>2</v>
      </c>
      <c r="T157" s="154" t="s">
        <v>1522</v>
      </c>
      <c r="U157" s="154" t="s">
        <v>1523</v>
      </c>
      <c r="V157" s="152">
        <v>3</v>
      </c>
      <c r="W157" s="153">
        <v>0.33</v>
      </c>
      <c r="X157" s="151">
        <v>72</v>
      </c>
      <c r="Y157" s="151">
        <v>4</v>
      </c>
      <c r="Z157" s="154" t="s">
        <v>2418</v>
      </c>
      <c r="AA157" s="154" t="s">
        <v>2419</v>
      </c>
      <c r="AB157" s="152">
        <v>10.699999809265137</v>
      </c>
      <c r="AC157" s="153">
        <v>0.45</v>
      </c>
      <c r="AD157" s="151">
        <v>72</v>
      </c>
      <c r="AE157" s="151">
        <v>4</v>
      </c>
      <c r="AF157" s="154" t="s">
        <v>2418</v>
      </c>
      <c r="AG157" s="154" t="s">
        <v>2419</v>
      </c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  <c r="BV157" s="138"/>
      <c r="BW157" s="138"/>
      <c r="BX157" s="138"/>
      <c r="BY157" s="138"/>
      <c r="BZ157" s="138"/>
      <c r="CA157" s="138"/>
      <c r="CB157" s="138"/>
      <c r="CC157" s="138"/>
      <c r="CD157" s="138"/>
      <c r="CE157" s="138"/>
      <c r="CF157" s="138"/>
      <c r="CG157" s="138"/>
      <c r="CH157" s="138"/>
      <c r="CI157" s="138"/>
      <c r="CJ157" s="138"/>
      <c r="CK157" s="138"/>
      <c r="CL157" s="138"/>
      <c r="CM157" s="138"/>
      <c r="CN157" s="138"/>
      <c r="CO157" s="138"/>
      <c r="CP157" s="138"/>
      <c r="CQ157" s="138"/>
      <c r="CR157" s="138"/>
      <c r="CS157" s="138"/>
      <c r="CT157" s="138"/>
      <c r="CU157" s="138"/>
      <c r="CV157" s="138"/>
      <c r="CW157" s="138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</row>
    <row r="158" spans="1:190" x14ac:dyDescent="0.2">
      <c r="A158" s="130">
        <f t="shared" si="2"/>
        <v>3191</v>
      </c>
      <c r="B158" s="140" t="s">
        <v>2420</v>
      </c>
      <c r="C158" s="146">
        <v>95</v>
      </c>
      <c r="D158" s="147">
        <v>36.200000762939453</v>
      </c>
      <c r="E158" s="148">
        <v>0.53</v>
      </c>
      <c r="F158" s="146">
        <v>81</v>
      </c>
      <c r="G158" s="146">
        <v>14</v>
      </c>
      <c r="H158" s="149" t="s">
        <v>2421</v>
      </c>
      <c r="I158" s="149" t="s">
        <v>2422</v>
      </c>
      <c r="J158" s="147">
        <v>10.300000190734863</v>
      </c>
      <c r="K158" s="148">
        <v>0.52</v>
      </c>
      <c r="L158" s="146">
        <v>76</v>
      </c>
      <c r="M158" s="146">
        <v>19</v>
      </c>
      <c r="N158" s="149" t="s">
        <v>1986</v>
      </c>
      <c r="O158" s="149" t="s">
        <v>1987</v>
      </c>
      <c r="P158" s="147">
        <v>8.1999998092651367</v>
      </c>
      <c r="Q158" s="148">
        <v>0.55000000000000004</v>
      </c>
      <c r="R158" s="146">
        <v>73</v>
      </c>
      <c r="S158" s="146">
        <v>22</v>
      </c>
      <c r="T158" s="149" t="s">
        <v>2423</v>
      </c>
      <c r="U158" s="149" t="s">
        <v>2424</v>
      </c>
      <c r="V158" s="147">
        <v>3.5999999046325684</v>
      </c>
      <c r="W158" s="148">
        <v>0.4</v>
      </c>
      <c r="X158" s="146">
        <v>89</v>
      </c>
      <c r="Y158" s="146">
        <v>6</v>
      </c>
      <c r="Z158" s="149" t="s">
        <v>2425</v>
      </c>
      <c r="AA158" s="149" t="s">
        <v>2426</v>
      </c>
      <c r="AB158" s="147">
        <v>14.100000381469727</v>
      </c>
      <c r="AC158" s="148">
        <v>0.59</v>
      </c>
      <c r="AD158" s="146">
        <v>57</v>
      </c>
      <c r="AE158" s="146">
        <v>38</v>
      </c>
      <c r="AF158" s="149" t="s">
        <v>2427</v>
      </c>
      <c r="AG158" s="149" t="s">
        <v>2428</v>
      </c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  <c r="BV158" s="138"/>
      <c r="BW158" s="138"/>
      <c r="BX158" s="138"/>
      <c r="BY158" s="138"/>
      <c r="BZ158" s="138"/>
      <c r="CA158" s="138"/>
      <c r="CB158" s="138"/>
      <c r="CC158" s="138"/>
      <c r="CD158" s="138"/>
      <c r="CE158" s="138"/>
      <c r="CF158" s="138"/>
      <c r="CG158" s="138"/>
      <c r="CH158" s="138"/>
      <c r="CI158" s="138"/>
      <c r="CJ158" s="138"/>
      <c r="CK158" s="138"/>
      <c r="CL158" s="138"/>
      <c r="CM158" s="138"/>
      <c r="CN158" s="138"/>
      <c r="CO158" s="138"/>
      <c r="CP158" s="138"/>
      <c r="CQ158" s="138"/>
      <c r="CR158" s="138"/>
      <c r="CS158" s="138"/>
      <c r="CT158" s="138"/>
      <c r="CU158" s="138"/>
      <c r="CV158" s="138"/>
      <c r="CW158" s="138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  <c r="GC158" s="138"/>
      <c r="GD158" s="138"/>
      <c r="GE158" s="138"/>
      <c r="GF158" s="138"/>
      <c r="GG158" s="138"/>
      <c r="GH158" s="138"/>
    </row>
    <row r="159" spans="1:190" x14ac:dyDescent="0.2">
      <c r="A159" s="130">
        <f t="shared" si="2"/>
        <v>3241</v>
      </c>
      <c r="B159" s="150" t="s">
        <v>2429</v>
      </c>
      <c r="C159" s="151">
        <v>57</v>
      </c>
      <c r="D159" s="152">
        <v>27.899999618530273</v>
      </c>
      <c r="E159" s="153">
        <v>0.41</v>
      </c>
      <c r="F159" s="151">
        <v>57</v>
      </c>
      <c r="H159" s="154" t="s">
        <v>1545</v>
      </c>
      <c r="J159" s="152">
        <v>7.5999999046325684</v>
      </c>
      <c r="K159" s="153">
        <v>0.38</v>
      </c>
      <c r="L159" s="151">
        <v>57</v>
      </c>
      <c r="N159" s="154" t="s">
        <v>1545</v>
      </c>
      <c r="P159" s="152">
        <v>5.9000000953674316</v>
      </c>
      <c r="Q159" s="153">
        <v>0.39</v>
      </c>
      <c r="R159" s="151">
        <v>55</v>
      </c>
      <c r="S159" s="151">
        <v>2</v>
      </c>
      <c r="T159" s="154" t="s">
        <v>2430</v>
      </c>
      <c r="U159" s="154" t="s">
        <v>2431</v>
      </c>
      <c r="V159" s="152">
        <v>3.2999999523162842</v>
      </c>
      <c r="W159" s="153">
        <v>0.37</v>
      </c>
      <c r="X159" s="151">
        <v>55</v>
      </c>
      <c r="Y159" s="151">
        <v>2</v>
      </c>
      <c r="Z159" s="154" t="s">
        <v>2430</v>
      </c>
      <c r="AA159" s="154" t="s">
        <v>2431</v>
      </c>
      <c r="AB159" s="152">
        <v>11</v>
      </c>
      <c r="AC159" s="153">
        <v>0.46</v>
      </c>
      <c r="AD159" s="151">
        <v>55</v>
      </c>
      <c r="AE159" s="151">
        <v>2</v>
      </c>
      <c r="AF159" s="154" t="s">
        <v>2430</v>
      </c>
      <c r="AG159" s="154" t="s">
        <v>2431</v>
      </c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  <c r="BV159" s="138"/>
      <c r="BW159" s="138"/>
      <c r="BX159" s="138"/>
      <c r="BY159" s="138"/>
      <c r="BZ159" s="138"/>
      <c r="CA159" s="138"/>
      <c r="CB159" s="138"/>
      <c r="CC159" s="138"/>
      <c r="CD159" s="138"/>
      <c r="CE159" s="138"/>
      <c r="CF159" s="138"/>
      <c r="CG159" s="138"/>
      <c r="CH159" s="138"/>
      <c r="CI159" s="138"/>
      <c r="CJ159" s="138"/>
      <c r="CK159" s="138"/>
      <c r="CL159" s="138"/>
      <c r="CM159" s="138"/>
      <c r="CN159" s="138"/>
      <c r="CO159" s="138"/>
      <c r="CP159" s="138"/>
      <c r="CQ159" s="138"/>
      <c r="CR159" s="138"/>
      <c r="CS159" s="138"/>
      <c r="CT159" s="138"/>
      <c r="CU159" s="138"/>
      <c r="CV159" s="138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  <c r="GC159" s="138"/>
      <c r="GD159" s="138"/>
      <c r="GE159" s="138"/>
      <c r="GF159" s="138"/>
      <c r="GG159" s="138"/>
      <c r="GH159" s="138"/>
    </row>
    <row r="160" spans="1:190" x14ac:dyDescent="0.2">
      <c r="A160" s="130">
        <f t="shared" si="2"/>
        <v>3261</v>
      </c>
      <c r="B160" s="140" t="s">
        <v>2432</v>
      </c>
      <c r="C160" s="146">
        <v>176</v>
      </c>
      <c r="D160" s="147">
        <v>27.899999618530273</v>
      </c>
      <c r="E160" s="148">
        <v>0.41</v>
      </c>
      <c r="F160" s="146">
        <v>173</v>
      </c>
      <c r="G160" s="146">
        <v>3</v>
      </c>
      <c r="H160" s="149" t="s">
        <v>2433</v>
      </c>
      <c r="I160" s="149" t="s">
        <v>2434</v>
      </c>
      <c r="J160" s="147">
        <v>7.6999998092651367</v>
      </c>
      <c r="K160" s="148">
        <v>0.38</v>
      </c>
      <c r="L160" s="146">
        <v>174</v>
      </c>
      <c r="M160" s="146">
        <v>2</v>
      </c>
      <c r="N160" s="149" t="s">
        <v>1882</v>
      </c>
      <c r="O160" s="149" t="s">
        <v>1883</v>
      </c>
      <c r="P160" s="147">
        <v>6</v>
      </c>
      <c r="Q160" s="148">
        <v>0.4</v>
      </c>
      <c r="R160" s="146">
        <v>170</v>
      </c>
      <c r="S160" s="146">
        <v>6</v>
      </c>
      <c r="T160" s="149" t="s">
        <v>1674</v>
      </c>
      <c r="U160" s="149" t="s">
        <v>1675</v>
      </c>
      <c r="V160" s="147">
        <v>2.7999999523162842</v>
      </c>
      <c r="W160" s="148">
        <v>0.31</v>
      </c>
      <c r="X160" s="146">
        <v>173</v>
      </c>
      <c r="Y160" s="146">
        <v>3</v>
      </c>
      <c r="Z160" s="149" t="s">
        <v>2433</v>
      </c>
      <c r="AA160" s="149" t="s">
        <v>2434</v>
      </c>
      <c r="AB160" s="147">
        <v>11.399999618530273</v>
      </c>
      <c r="AC160" s="148">
        <v>0.48</v>
      </c>
      <c r="AD160" s="146">
        <v>156</v>
      </c>
      <c r="AE160" s="146">
        <v>20</v>
      </c>
      <c r="AF160" s="149" t="s">
        <v>1540</v>
      </c>
      <c r="AG160" s="149" t="s">
        <v>1541</v>
      </c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  <c r="BV160" s="138"/>
      <c r="BW160" s="138"/>
      <c r="BX160" s="138"/>
      <c r="BY160" s="138"/>
      <c r="BZ160" s="138"/>
      <c r="CA160" s="138"/>
      <c r="CB160" s="138"/>
      <c r="CC160" s="138"/>
      <c r="CD160" s="138"/>
      <c r="CE160" s="138"/>
      <c r="CF160" s="138"/>
      <c r="CG160" s="138"/>
      <c r="CH160" s="138"/>
      <c r="CI160" s="138"/>
      <c r="CJ160" s="138"/>
      <c r="CK160" s="138"/>
      <c r="CL160" s="138"/>
      <c r="CM160" s="138"/>
      <c r="CN160" s="138"/>
      <c r="CO160" s="138"/>
      <c r="CP160" s="138"/>
      <c r="CQ160" s="138"/>
      <c r="CR160" s="138"/>
      <c r="CS160" s="138"/>
      <c r="CT160" s="138"/>
      <c r="CU160" s="138"/>
      <c r="CV160" s="138"/>
      <c r="CW160" s="138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  <c r="GC160" s="138"/>
      <c r="GD160" s="138"/>
      <c r="GE160" s="138"/>
      <c r="GF160" s="138"/>
      <c r="GG160" s="138"/>
      <c r="GH160" s="138"/>
    </row>
    <row r="161" spans="1:190" x14ac:dyDescent="0.2">
      <c r="A161" s="130">
        <f t="shared" si="2"/>
        <v>3281</v>
      </c>
      <c r="B161" s="150" t="s">
        <v>2435</v>
      </c>
      <c r="C161" s="151">
        <v>180</v>
      </c>
      <c r="D161" s="152">
        <v>32.5</v>
      </c>
      <c r="E161" s="153">
        <v>0.48</v>
      </c>
      <c r="F161" s="151">
        <v>173</v>
      </c>
      <c r="G161" s="151">
        <v>7</v>
      </c>
      <c r="H161" s="154" t="s">
        <v>2436</v>
      </c>
      <c r="I161" s="154" t="s">
        <v>2437</v>
      </c>
      <c r="J161" s="152">
        <v>9</v>
      </c>
      <c r="K161" s="153">
        <v>0.45</v>
      </c>
      <c r="L161" s="151">
        <v>168</v>
      </c>
      <c r="M161" s="151">
        <v>12</v>
      </c>
      <c r="N161" s="154" t="s">
        <v>1950</v>
      </c>
      <c r="O161" s="154" t="s">
        <v>1951</v>
      </c>
      <c r="P161" s="152">
        <v>7.1999998092651367</v>
      </c>
      <c r="Q161" s="153">
        <v>0.48</v>
      </c>
      <c r="R161" s="151">
        <v>162</v>
      </c>
      <c r="S161" s="151">
        <v>18</v>
      </c>
      <c r="T161" s="154" t="s">
        <v>1755</v>
      </c>
      <c r="U161" s="154" t="s">
        <v>1756</v>
      </c>
      <c r="V161" s="152">
        <v>3</v>
      </c>
      <c r="W161" s="153">
        <v>0.34</v>
      </c>
      <c r="X161" s="151">
        <v>178</v>
      </c>
      <c r="Y161" s="151">
        <v>2</v>
      </c>
      <c r="Z161" s="154" t="s">
        <v>2438</v>
      </c>
      <c r="AA161" s="154" t="s">
        <v>2439</v>
      </c>
      <c r="AB161" s="152">
        <v>13.199999809265137</v>
      </c>
      <c r="AC161" s="153">
        <v>0.55000000000000004</v>
      </c>
      <c r="AD161" s="151">
        <v>143</v>
      </c>
      <c r="AE161" s="151">
        <v>37</v>
      </c>
      <c r="AF161" s="154" t="s">
        <v>2440</v>
      </c>
      <c r="AG161" s="154" t="s">
        <v>2441</v>
      </c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  <c r="BV161" s="138"/>
      <c r="BW161" s="138"/>
      <c r="BX161" s="138"/>
      <c r="BY161" s="138"/>
      <c r="BZ161" s="138"/>
      <c r="CA161" s="138"/>
      <c r="CB161" s="138"/>
      <c r="CC161" s="138"/>
      <c r="CD161" s="138"/>
      <c r="CE161" s="138"/>
      <c r="CF161" s="138"/>
      <c r="CG161" s="138"/>
      <c r="CH161" s="138"/>
      <c r="CI161" s="138"/>
      <c r="CJ161" s="138"/>
      <c r="CK161" s="138"/>
      <c r="CL161" s="138"/>
      <c r="CM161" s="138"/>
      <c r="CN161" s="138"/>
      <c r="CO161" s="138"/>
      <c r="CP161" s="138"/>
      <c r="CQ161" s="138"/>
      <c r="CR161" s="138"/>
      <c r="CS161" s="138"/>
      <c r="CT161" s="138"/>
      <c r="CU161" s="138"/>
      <c r="CV161" s="138"/>
      <c r="CW161" s="138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  <c r="GC161" s="138"/>
      <c r="GD161" s="138"/>
      <c r="GE161" s="138"/>
      <c r="GF161" s="138"/>
      <c r="GG161" s="138"/>
      <c r="GH161" s="138"/>
    </row>
    <row r="162" spans="1:190" x14ac:dyDescent="0.2">
      <c r="A162" s="130">
        <f t="shared" si="2"/>
        <v>3301</v>
      </c>
      <c r="B162" s="140" t="s">
        <v>2442</v>
      </c>
      <c r="C162" s="146">
        <v>59</v>
      </c>
      <c r="D162" s="147">
        <v>25.799999237060547</v>
      </c>
      <c r="E162" s="148">
        <v>0.38</v>
      </c>
      <c r="F162" s="146">
        <v>59</v>
      </c>
      <c r="H162" s="149" t="s">
        <v>1545</v>
      </c>
      <c r="J162" s="147">
        <v>7</v>
      </c>
      <c r="K162" s="148">
        <v>0.35</v>
      </c>
      <c r="L162" s="146">
        <v>59</v>
      </c>
      <c r="N162" s="149" t="s">
        <v>1545</v>
      </c>
      <c r="P162" s="147">
        <v>5.3000001907348633</v>
      </c>
      <c r="Q162" s="148">
        <v>0.35</v>
      </c>
      <c r="R162" s="146">
        <v>57</v>
      </c>
      <c r="S162" s="146">
        <v>2</v>
      </c>
      <c r="T162" s="149" t="s">
        <v>2256</v>
      </c>
      <c r="U162" s="149" t="s">
        <v>2257</v>
      </c>
      <c r="V162" s="147">
        <v>2.5</v>
      </c>
      <c r="W162" s="148">
        <v>0.28000000000000003</v>
      </c>
      <c r="X162" s="146">
        <v>59</v>
      </c>
      <c r="Z162" s="149" t="s">
        <v>1545</v>
      </c>
      <c r="AB162" s="147">
        <v>11</v>
      </c>
      <c r="AC162" s="148">
        <v>0.46</v>
      </c>
      <c r="AD162" s="146">
        <v>55</v>
      </c>
      <c r="AE162" s="146">
        <v>4</v>
      </c>
      <c r="AF162" s="149" t="s">
        <v>2373</v>
      </c>
      <c r="AG162" s="149" t="s">
        <v>2374</v>
      </c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  <c r="BV162" s="138"/>
      <c r="BW162" s="138"/>
      <c r="BX162" s="138"/>
      <c r="BY162" s="138"/>
      <c r="BZ162" s="138"/>
      <c r="CA162" s="138"/>
      <c r="CB162" s="138"/>
      <c r="CC162" s="138"/>
      <c r="CD162" s="138"/>
      <c r="CE162" s="138"/>
      <c r="CF162" s="138"/>
      <c r="CG162" s="138"/>
      <c r="CH162" s="138"/>
      <c r="CI162" s="138"/>
      <c r="CJ162" s="138"/>
      <c r="CK162" s="138"/>
      <c r="CL162" s="138"/>
      <c r="CM162" s="138"/>
      <c r="CN162" s="138"/>
      <c r="CO162" s="138"/>
      <c r="CP162" s="138"/>
      <c r="CQ162" s="138"/>
      <c r="CR162" s="138"/>
      <c r="CS162" s="138"/>
      <c r="CT162" s="138"/>
      <c r="CU162" s="138"/>
      <c r="CV162" s="138"/>
      <c r="CW162" s="138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  <c r="GC162" s="138"/>
      <c r="GD162" s="138"/>
      <c r="GE162" s="138"/>
      <c r="GF162" s="138"/>
      <c r="GG162" s="138"/>
      <c r="GH162" s="138"/>
    </row>
    <row r="163" spans="1:190" x14ac:dyDescent="0.2">
      <c r="A163" s="130">
        <f t="shared" si="2"/>
        <v>3341</v>
      </c>
      <c r="B163" s="150" t="s">
        <v>2443</v>
      </c>
      <c r="C163" s="151">
        <v>118</v>
      </c>
      <c r="D163" s="152">
        <v>30.399999618530273</v>
      </c>
      <c r="E163" s="153">
        <v>0.45</v>
      </c>
      <c r="F163" s="151">
        <v>111</v>
      </c>
      <c r="G163" s="151">
        <v>7</v>
      </c>
      <c r="H163" s="154" t="s">
        <v>2444</v>
      </c>
      <c r="I163" s="154" t="s">
        <v>2445</v>
      </c>
      <c r="J163" s="152">
        <v>8.3000001907348633</v>
      </c>
      <c r="K163" s="153">
        <v>0.42</v>
      </c>
      <c r="L163" s="151">
        <v>107</v>
      </c>
      <c r="M163" s="151">
        <v>11</v>
      </c>
      <c r="N163" s="154" t="s">
        <v>2446</v>
      </c>
      <c r="O163" s="154" t="s">
        <v>2447</v>
      </c>
      <c r="P163" s="152">
        <v>6.8000001907348633</v>
      </c>
      <c r="Q163" s="153">
        <v>0.45</v>
      </c>
      <c r="R163" s="151">
        <v>103</v>
      </c>
      <c r="S163" s="151">
        <v>15</v>
      </c>
      <c r="T163" s="154" t="s">
        <v>2448</v>
      </c>
      <c r="U163" s="154" t="s">
        <v>2449</v>
      </c>
      <c r="V163" s="152">
        <v>3.0999999046325684</v>
      </c>
      <c r="W163" s="153">
        <v>0.34</v>
      </c>
      <c r="X163" s="151">
        <v>113</v>
      </c>
      <c r="Y163" s="151">
        <v>5</v>
      </c>
      <c r="Z163" s="154" t="s">
        <v>2450</v>
      </c>
      <c r="AA163" s="154" t="s">
        <v>2451</v>
      </c>
      <c r="AB163" s="152">
        <v>12.300000190734863</v>
      </c>
      <c r="AC163" s="153">
        <v>0.51</v>
      </c>
      <c r="AD163" s="151">
        <v>100</v>
      </c>
      <c r="AE163" s="151">
        <v>18</v>
      </c>
      <c r="AF163" s="154" t="s">
        <v>2452</v>
      </c>
      <c r="AG163" s="154" t="s">
        <v>2453</v>
      </c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  <c r="BV163" s="138"/>
      <c r="BW163" s="138"/>
      <c r="BX163" s="138"/>
      <c r="BY163" s="138"/>
      <c r="BZ163" s="138"/>
      <c r="CA163" s="138"/>
      <c r="CB163" s="138"/>
      <c r="CC163" s="138"/>
      <c r="CD163" s="138"/>
      <c r="CE163" s="138"/>
      <c r="CF163" s="138"/>
      <c r="CG163" s="138"/>
      <c r="CH163" s="138"/>
      <c r="CI163" s="138"/>
      <c r="CJ163" s="138"/>
      <c r="CK163" s="138"/>
      <c r="CL163" s="138"/>
      <c r="CM163" s="138"/>
      <c r="CN163" s="138"/>
      <c r="CO163" s="138"/>
      <c r="CP163" s="138"/>
      <c r="CQ163" s="138"/>
      <c r="CR163" s="138"/>
      <c r="CS163" s="138"/>
      <c r="CT163" s="138"/>
      <c r="CU163" s="138"/>
      <c r="CV163" s="138"/>
      <c r="CW163" s="138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  <c r="GC163" s="138"/>
      <c r="GD163" s="138"/>
      <c r="GE163" s="138"/>
      <c r="GF163" s="138"/>
      <c r="GG163" s="138"/>
      <c r="GH163" s="138"/>
    </row>
    <row r="164" spans="1:190" x14ac:dyDescent="0.2">
      <c r="A164" s="130">
        <f t="shared" si="2"/>
        <v>3381</v>
      </c>
      <c r="B164" s="140" t="s">
        <v>2454</v>
      </c>
      <c r="C164" s="146">
        <v>107</v>
      </c>
      <c r="D164" s="147">
        <v>32.599998474121094</v>
      </c>
      <c r="E164" s="148">
        <v>0.48</v>
      </c>
      <c r="F164" s="146">
        <v>103</v>
      </c>
      <c r="G164" s="146">
        <v>4</v>
      </c>
      <c r="H164" s="149" t="s">
        <v>2455</v>
      </c>
      <c r="I164" s="149" t="s">
        <v>2456</v>
      </c>
      <c r="J164" s="147">
        <v>8.8000001907348633</v>
      </c>
      <c r="K164" s="148">
        <v>0.44</v>
      </c>
      <c r="L164" s="146">
        <v>104</v>
      </c>
      <c r="M164" s="146">
        <v>3</v>
      </c>
      <c r="N164" s="149" t="s">
        <v>2457</v>
      </c>
      <c r="O164" s="149" t="s">
        <v>2458</v>
      </c>
      <c r="P164" s="147">
        <v>7.1999998092651367</v>
      </c>
      <c r="Q164" s="148">
        <v>0.48</v>
      </c>
      <c r="R164" s="146">
        <v>91</v>
      </c>
      <c r="S164" s="146">
        <v>16</v>
      </c>
      <c r="T164" s="149" t="s">
        <v>2459</v>
      </c>
      <c r="U164" s="149" t="s">
        <v>2460</v>
      </c>
      <c r="V164" s="147">
        <v>3.5</v>
      </c>
      <c r="W164" s="148">
        <v>0.38</v>
      </c>
      <c r="X164" s="146">
        <v>103</v>
      </c>
      <c r="Y164" s="146">
        <v>4</v>
      </c>
      <c r="Z164" s="149" t="s">
        <v>2455</v>
      </c>
      <c r="AA164" s="149" t="s">
        <v>2456</v>
      </c>
      <c r="AB164" s="147">
        <v>13.199999809265137</v>
      </c>
      <c r="AC164" s="148">
        <v>0.55000000000000004</v>
      </c>
      <c r="AD164" s="146">
        <v>87</v>
      </c>
      <c r="AE164" s="146">
        <v>20</v>
      </c>
      <c r="AF164" s="149" t="s">
        <v>2461</v>
      </c>
      <c r="AG164" s="149" t="s">
        <v>2462</v>
      </c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  <c r="BV164" s="138"/>
      <c r="BW164" s="138"/>
      <c r="BX164" s="138"/>
      <c r="BY164" s="138"/>
      <c r="BZ164" s="138"/>
      <c r="CA164" s="138"/>
      <c r="CB164" s="138"/>
      <c r="CC164" s="138"/>
      <c r="CD164" s="138"/>
      <c r="CE164" s="138"/>
      <c r="CF164" s="138"/>
      <c r="CG164" s="138"/>
      <c r="CH164" s="138"/>
      <c r="CI164" s="138"/>
      <c r="CJ164" s="138"/>
      <c r="CK164" s="138"/>
      <c r="CL164" s="138"/>
      <c r="CM164" s="138"/>
      <c r="CN164" s="138"/>
      <c r="CO164" s="138"/>
      <c r="CP164" s="138"/>
      <c r="CQ164" s="138"/>
      <c r="CR164" s="138"/>
      <c r="CS164" s="138"/>
      <c r="CT164" s="138"/>
      <c r="CU164" s="138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  <c r="GC164" s="138"/>
      <c r="GD164" s="138"/>
      <c r="GE164" s="138"/>
      <c r="GF164" s="138"/>
      <c r="GG164" s="138"/>
      <c r="GH164" s="138"/>
    </row>
    <row r="165" spans="1:190" x14ac:dyDescent="0.2">
      <c r="A165" s="130">
        <f t="shared" si="2"/>
        <v>3421</v>
      </c>
      <c r="B165" s="150" t="s">
        <v>2463</v>
      </c>
      <c r="C165" s="151">
        <v>114</v>
      </c>
      <c r="D165" s="152">
        <v>30.899999618530273</v>
      </c>
      <c r="E165" s="153">
        <v>0.45</v>
      </c>
      <c r="F165" s="151">
        <v>111</v>
      </c>
      <c r="G165" s="151">
        <v>3</v>
      </c>
      <c r="H165" s="154" t="s">
        <v>1522</v>
      </c>
      <c r="I165" s="154" t="s">
        <v>1523</v>
      </c>
      <c r="J165" s="152">
        <v>8.6000003814697266</v>
      </c>
      <c r="K165" s="153">
        <v>0.43</v>
      </c>
      <c r="L165" s="151">
        <v>111</v>
      </c>
      <c r="M165" s="151">
        <v>3</v>
      </c>
      <c r="N165" s="154" t="s">
        <v>1522</v>
      </c>
      <c r="O165" s="154" t="s">
        <v>1523</v>
      </c>
      <c r="P165" s="152">
        <v>6.5999999046325684</v>
      </c>
      <c r="Q165" s="153">
        <v>0.44</v>
      </c>
      <c r="R165" s="151">
        <v>105</v>
      </c>
      <c r="S165" s="151">
        <v>9</v>
      </c>
      <c r="T165" s="154" t="s">
        <v>2464</v>
      </c>
      <c r="U165" s="154" t="s">
        <v>2465</v>
      </c>
      <c r="V165" s="152">
        <v>3.0999999046325684</v>
      </c>
      <c r="W165" s="153">
        <v>0.34</v>
      </c>
      <c r="X165" s="151">
        <v>110</v>
      </c>
      <c r="Y165" s="151">
        <v>4</v>
      </c>
      <c r="Z165" s="154" t="s">
        <v>2430</v>
      </c>
      <c r="AA165" s="154" t="s">
        <v>2431</v>
      </c>
      <c r="AB165" s="152">
        <v>12.600000381469727</v>
      </c>
      <c r="AC165" s="153">
        <v>0.52</v>
      </c>
      <c r="AD165" s="151">
        <v>91</v>
      </c>
      <c r="AE165" s="151">
        <v>23</v>
      </c>
      <c r="AF165" s="154" t="s">
        <v>2466</v>
      </c>
      <c r="AG165" s="154" t="s">
        <v>2467</v>
      </c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A165" s="138"/>
      <c r="CB165" s="138"/>
      <c r="CC165" s="138"/>
      <c r="CD165" s="138"/>
      <c r="CE165" s="138"/>
      <c r="CF165" s="138"/>
      <c r="CG165" s="138"/>
      <c r="CH165" s="138"/>
      <c r="CI165" s="138"/>
      <c r="CJ165" s="138"/>
      <c r="CK165" s="138"/>
      <c r="CL165" s="138"/>
      <c r="CM165" s="138"/>
      <c r="CN165" s="138"/>
      <c r="CO165" s="138"/>
      <c r="CP165" s="138"/>
      <c r="CQ165" s="138"/>
      <c r="CR165" s="138"/>
      <c r="CS165" s="138"/>
      <c r="CT165" s="138"/>
      <c r="CU165" s="138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</row>
    <row r="166" spans="1:190" x14ac:dyDescent="0.2">
      <c r="A166" s="130">
        <f t="shared" si="2"/>
        <v>3431</v>
      </c>
      <c r="B166" s="140" t="s">
        <v>2468</v>
      </c>
      <c r="C166" s="146">
        <v>85</v>
      </c>
      <c r="D166" s="147">
        <v>30.799999237060547</v>
      </c>
      <c r="E166" s="148">
        <v>0.45</v>
      </c>
      <c r="F166" s="146">
        <v>80</v>
      </c>
      <c r="G166" s="146">
        <v>5</v>
      </c>
      <c r="H166" s="149" t="s">
        <v>1800</v>
      </c>
      <c r="I166" s="149" t="s">
        <v>1801</v>
      </c>
      <c r="J166" s="147">
        <v>8.3999996185302734</v>
      </c>
      <c r="K166" s="148">
        <v>0.42</v>
      </c>
      <c r="L166" s="146">
        <v>79</v>
      </c>
      <c r="M166" s="146">
        <v>6</v>
      </c>
      <c r="N166" s="149" t="s">
        <v>2469</v>
      </c>
      <c r="O166" s="149" t="s">
        <v>2470</v>
      </c>
      <c r="P166" s="147">
        <v>6.5</v>
      </c>
      <c r="Q166" s="148">
        <v>0.43</v>
      </c>
      <c r="R166" s="146">
        <v>79</v>
      </c>
      <c r="S166" s="146">
        <v>6</v>
      </c>
      <c r="T166" s="149" t="s">
        <v>2469</v>
      </c>
      <c r="U166" s="149" t="s">
        <v>2470</v>
      </c>
      <c r="V166" s="147">
        <v>3.5</v>
      </c>
      <c r="W166" s="148">
        <v>0.39</v>
      </c>
      <c r="X166" s="146">
        <v>79</v>
      </c>
      <c r="Y166" s="146">
        <v>6</v>
      </c>
      <c r="Z166" s="149" t="s">
        <v>2469</v>
      </c>
      <c r="AA166" s="149" t="s">
        <v>2470</v>
      </c>
      <c r="AB166" s="147">
        <v>12.300000190734863</v>
      </c>
      <c r="AC166" s="148">
        <v>0.51</v>
      </c>
      <c r="AD166" s="146">
        <v>68</v>
      </c>
      <c r="AE166" s="146">
        <v>17</v>
      </c>
      <c r="AF166" s="149" t="s">
        <v>1986</v>
      </c>
      <c r="AG166" s="149" t="s">
        <v>1987</v>
      </c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A166" s="138"/>
      <c r="CB166" s="138"/>
      <c r="CC166" s="138"/>
      <c r="CD166" s="138"/>
      <c r="CE166" s="138"/>
      <c r="CF166" s="138"/>
      <c r="CG166" s="138"/>
      <c r="CH166" s="138"/>
      <c r="CI166" s="138"/>
      <c r="CJ166" s="138"/>
      <c r="CK166" s="138"/>
      <c r="CL166" s="138"/>
      <c r="CM166" s="138"/>
      <c r="CN166" s="138"/>
      <c r="CO166" s="138"/>
      <c r="CP166" s="138"/>
      <c r="CQ166" s="138"/>
      <c r="CR166" s="138"/>
      <c r="CS166" s="138"/>
      <c r="CT166" s="138"/>
      <c r="CU166" s="138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</row>
    <row r="167" spans="1:190" x14ac:dyDescent="0.2">
      <c r="A167" s="130">
        <f t="shared" si="2"/>
        <v>3501</v>
      </c>
      <c r="B167" s="150" t="s">
        <v>2471</v>
      </c>
      <c r="C167" s="151">
        <v>57</v>
      </c>
      <c r="D167" s="152">
        <v>28.299999237060547</v>
      </c>
      <c r="E167" s="153">
        <v>0.42</v>
      </c>
      <c r="F167" s="151">
        <v>56</v>
      </c>
      <c r="G167" s="151">
        <v>1</v>
      </c>
      <c r="H167" s="154" t="s">
        <v>2472</v>
      </c>
      <c r="I167" s="154" t="s">
        <v>2473</v>
      </c>
      <c r="J167" s="152">
        <v>7.5</v>
      </c>
      <c r="K167" s="153">
        <v>0.38</v>
      </c>
      <c r="L167" s="151">
        <v>57</v>
      </c>
      <c r="N167" s="154" t="s">
        <v>1545</v>
      </c>
      <c r="P167" s="152">
        <v>6.4000000953674316</v>
      </c>
      <c r="Q167" s="153">
        <v>0.42</v>
      </c>
      <c r="R167" s="151">
        <v>53</v>
      </c>
      <c r="S167" s="151">
        <v>4</v>
      </c>
      <c r="T167" s="154" t="s">
        <v>2474</v>
      </c>
      <c r="U167" s="154" t="s">
        <v>2475</v>
      </c>
      <c r="V167" s="152">
        <v>3.2000000476837158</v>
      </c>
      <c r="W167" s="153">
        <v>0.35</v>
      </c>
      <c r="X167" s="151">
        <v>55</v>
      </c>
      <c r="Y167" s="151">
        <v>2</v>
      </c>
      <c r="Z167" s="154" t="s">
        <v>2430</v>
      </c>
      <c r="AA167" s="154" t="s">
        <v>2431</v>
      </c>
      <c r="AB167" s="152">
        <v>11.300000190734863</v>
      </c>
      <c r="AC167" s="153">
        <v>0.47</v>
      </c>
      <c r="AD167" s="151">
        <v>53</v>
      </c>
      <c r="AE167" s="151">
        <v>4</v>
      </c>
      <c r="AF167" s="154" t="s">
        <v>2474</v>
      </c>
      <c r="AG167" s="154" t="s">
        <v>2475</v>
      </c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A167" s="138"/>
      <c r="CB167" s="138"/>
      <c r="CC167" s="138"/>
      <c r="CD167" s="138"/>
      <c r="CE167" s="138"/>
      <c r="CF167" s="138"/>
      <c r="CG167" s="138"/>
      <c r="CH167" s="138"/>
      <c r="CI167" s="138"/>
      <c r="CJ167" s="138"/>
      <c r="CK167" s="138"/>
      <c r="CL167" s="138"/>
      <c r="CM167" s="138"/>
      <c r="CN167" s="138"/>
      <c r="CO167" s="138"/>
      <c r="CP167" s="138"/>
      <c r="CQ167" s="138"/>
      <c r="CR167" s="138"/>
      <c r="CS167" s="138"/>
      <c r="CT167" s="138"/>
      <c r="CU167" s="138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</row>
    <row r="168" spans="1:190" x14ac:dyDescent="0.2">
      <c r="A168" s="130">
        <f t="shared" si="2"/>
        <v>3541</v>
      </c>
      <c r="B168" s="140" t="s">
        <v>2476</v>
      </c>
      <c r="C168" s="146">
        <v>60</v>
      </c>
      <c r="D168" s="147">
        <v>28.5</v>
      </c>
      <c r="E168" s="148">
        <v>0.42</v>
      </c>
      <c r="F168" s="146">
        <v>60</v>
      </c>
      <c r="H168" s="149" t="s">
        <v>1545</v>
      </c>
      <c r="J168" s="147">
        <v>7.1999998092651367</v>
      </c>
      <c r="K168" s="148">
        <v>0.36</v>
      </c>
      <c r="L168" s="146">
        <v>60</v>
      </c>
      <c r="N168" s="149" t="s">
        <v>1545</v>
      </c>
      <c r="P168" s="147">
        <v>6.4000000953674316</v>
      </c>
      <c r="Q168" s="148">
        <v>0.43</v>
      </c>
      <c r="R168" s="146">
        <v>60</v>
      </c>
      <c r="T168" s="149" t="s">
        <v>1545</v>
      </c>
      <c r="V168" s="147">
        <v>2.9000000953674316</v>
      </c>
      <c r="W168" s="148">
        <v>0.32</v>
      </c>
      <c r="X168" s="146">
        <v>60</v>
      </c>
      <c r="Z168" s="149" t="s">
        <v>1545</v>
      </c>
      <c r="AB168" s="147">
        <v>12</v>
      </c>
      <c r="AC168" s="148">
        <v>0.5</v>
      </c>
      <c r="AD168" s="146">
        <v>51</v>
      </c>
      <c r="AE168" s="146">
        <v>9</v>
      </c>
      <c r="AF168" s="149" t="s">
        <v>2477</v>
      </c>
      <c r="AG168" s="149" t="s">
        <v>2478</v>
      </c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  <c r="BV168" s="138"/>
      <c r="BW168" s="138"/>
      <c r="BX168" s="138"/>
      <c r="BY168" s="138"/>
      <c r="BZ168" s="138"/>
      <c r="CA168" s="138"/>
      <c r="CB168" s="138"/>
      <c r="CC168" s="138"/>
      <c r="CD168" s="138"/>
      <c r="CE168" s="138"/>
      <c r="CF168" s="138"/>
      <c r="CG168" s="138"/>
      <c r="CH168" s="138"/>
      <c r="CI168" s="138"/>
      <c r="CJ168" s="138"/>
      <c r="CK168" s="138"/>
      <c r="CL168" s="138"/>
      <c r="CM168" s="138"/>
      <c r="CN168" s="138"/>
      <c r="CO168" s="138"/>
      <c r="CP168" s="138"/>
      <c r="CQ168" s="138"/>
      <c r="CR168" s="138"/>
      <c r="CS168" s="138"/>
      <c r="CT168" s="138"/>
      <c r="CU168" s="138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</row>
    <row r="169" spans="1:190" x14ac:dyDescent="0.2">
      <c r="A169" s="130">
        <f t="shared" si="2"/>
        <v>3581</v>
      </c>
      <c r="B169" s="150" t="s">
        <v>2479</v>
      </c>
      <c r="C169" s="151">
        <v>45</v>
      </c>
      <c r="D169" s="152">
        <v>26.899999618530273</v>
      </c>
      <c r="E169" s="153">
        <v>0.39</v>
      </c>
      <c r="F169" s="151">
        <v>45</v>
      </c>
      <c r="H169" s="154" t="s">
        <v>1545</v>
      </c>
      <c r="J169" s="152">
        <v>7.4000000953674316</v>
      </c>
      <c r="K169" s="153">
        <v>0.37</v>
      </c>
      <c r="L169" s="151">
        <v>45</v>
      </c>
      <c r="N169" s="154" t="s">
        <v>1545</v>
      </c>
      <c r="P169" s="152">
        <v>5.5999999046325684</v>
      </c>
      <c r="Q169" s="153">
        <v>0.37</v>
      </c>
      <c r="R169" s="151">
        <v>44</v>
      </c>
      <c r="S169" s="151">
        <v>1</v>
      </c>
      <c r="T169" s="154" t="s">
        <v>2306</v>
      </c>
      <c r="U169" s="154" t="s">
        <v>2307</v>
      </c>
      <c r="V169" s="152">
        <v>2.7999999523162842</v>
      </c>
      <c r="W169" s="153">
        <v>0.31</v>
      </c>
      <c r="X169" s="151">
        <v>45</v>
      </c>
      <c r="Z169" s="154" t="s">
        <v>1545</v>
      </c>
      <c r="AB169" s="152">
        <v>11.100000381469727</v>
      </c>
      <c r="AC169" s="153">
        <v>0.46</v>
      </c>
      <c r="AD169" s="151">
        <v>41</v>
      </c>
      <c r="AE169" s="151">
        <v>4</v>
      </c>
      <c r="AF169" s="154" t="s">
        <v>2069</v>
      </c>
      <c r="AG169" s="154" t="s">
        <v>2070</v>
      </c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  <c r="BV169" s="138"/>
      <c r="BW169" s="138"/>
      <c r="BX169" s="138"/>
      <c r="BY169" s="138"/>
      <c r="BZ169" s="138"/>
      <c r="CA169" s="138"/>
      <c r="CB169" s="138"/>
      <c r="CC169" s="138"/>
      <c r="CD169" s="138"/>
      <c r="CE169" s="138"/>
      <c r="CF169" s="138"/>
      <c r="CG169" s="138"/>
      <c r="CH169" s="138"/>
      <c r="CI169" s="138"/>
      <c r="CJ169" s="138"/>
      <c r="CK169" s="138"/>
      <c r="CL169" s="138"/>
      <c r="CM169" s="138"/>
      <c r="CN169" s="138"/>
      <c r="CO169" s="138"/>
      <c r="CP169" s="138"/>
      <c r="CQ169" s="138"/>
      <c r="CR169" s="138"/>
      <c r="CS169" s="138"/>
      <c r="CT169" s="138"/>
      <c r="CU169" s="138"/>
      <c r="CV169" s="138"/>
      <c r="CW169" s="138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  <c r="GC169" s="138"/>
      <c r="GD169" s="138"/>
      <c r="GE169" s="138"/>
      <c r="GF169" s="138"/>
      <c r="GG169" s="138"/>
      <c r="GH169" s="138"/>
    </row>
    <row r="170" spans="1:190" x14ac:dyDescent="0.2">
      <c r="A170" s="130">
        <f t="shared" si="2"/>
        <v>3621</v>
      </c>
      <c r="B170" s="140" t="s">
        <v>2480</v>
      </c>
      <c r="C170" s="146">
        <v>135</v>
      </c>
      <c r="D170" s="147">
        <v>27.799999237060547</v>
      </c>
      <c r="E170" s="148">
        <v>0.41</v>
      </c>
      <c r="F170" s="146">
        <v>132</v>
      </c>
      <c r="G170" s="146">
        <v>3</v>
      </c>
      <c r="H170" s="149" t="s">
        <v>2306</v>
      </c>
      <c r="I170" s="149" t="s">
        <v>2307</v>
      </c>
      <c r="J170" s="147">
        <v>7.3000001907348633</v>
      </c>
      <c r="K170" s="148">
        <v>0.37</v>
      </c>
      <c r="L170" s="146">
        <v>135</v>
      </c>
      <c r="N170" s="149" t="s">
        <v>1545</v>
      </c>
      <c r="P170" s="147">
        <v>6.0999999046325684</v>
      </c>
      <c r="Q170" s="148">
        <v>0.4</v>
      </c>
      <c r="R170" s="146">
        <v>123</v>
      </c>
      <c r="S170" s="146">
        <v>12</v>
      </c>
      <c r="T170" s="149" t="s">
        <v>2069</v>
      </c>
      <c r="U170" s="149" t="s">
        <v>2070</v>
      </c>
      <c r="V170" s="147">
        <v>3</v>
      </c>
      <c r="W170" s="148">
        <v>0.33</v>
      </c>
      <c r="X170" s="146">
        <v>132</v>
      </c>
      <c r="Y170" s="146">
        <v>3</v>
      </c>
      <c r="Z170" s="149" t="s">
        <v>2306</v>
      </c>
      <c r="AA170" s="149" t="s">
        <v>2307</v>
      </c>
      <c r="AB170" s="147">
        <v>11.5</v>
      </c>
      <c r="AC170" s="148">
        <v>0.48</v>
      </c>
      <c r="AD170" s="146">
        <v>116</v>
      </c>
      <c r="AE170" s="146">
        <v>19</v>
      </c>
      <c r="AF170" s="149" t="s">
        <v>2481</v>
      </c>
      <c r="AG170" s="149" t="s">
        <v>2482</v>
      </c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  <c r="BV170" s="138"/>
      <c r="BW170" s="138"/>
      <c r="BX170" s="138"/>
      <c r="BY170" s="138"/>
      <c r="BZ170" s="138"/>
      <c r="CA170" s="138"/>
      <c r="CB170" s="138"/>
      <c r="CC170" s="138"/>
      <c r="CD170" s="138"/>
      <c r="CE170" s="138"/>
      <c r="CF170" s="138"/>
      <c r="CG170" s="138"/>
      <c r="CH170" s="138"/>
      <c r="CI170" s="138"/>
      <c r="CJ170" s="138"/>
      <c r="CK170" s="138"/>
      <c r="CL170" s="138"/>
      <c r="CM170" s="138"/>
      <c r="CN170" s="138"/>
      <c r="CO170" s="138"/>
      <c r="CP170" s="138"/>
      <c r="CQ170" s="138"/>
      <c r="CR170" s="138"/>
      <c r="CS170" s="138"/>
      <c r="CT170" s="138"/>
      <c r="CU170" s="138"/>
      <c r="CV170" s="138"/>
      <c r="CW170" s="138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  <c r="GC170" s="138"/>
      <c r="GD170" s="138"/>
      <c r="GE170" s="138"/>
      <c r="GF170" s="138"/>
      <c r="GG170" s="138"/>
      <c r="GH170" s="138"/>
    </row>
    <row r="171" spans="1:190" x14ac:dyDescent="0.2">
      <c r="A171" s="130">
        <f t="shared" si="2"/>
        <v>3661</v>
      </c>
      <c r="B171" s="150" t="s">
        <v>2483</v>
      </c>
      <c r="C171" s="151">
        <v>84</v>
      </c>
      <c r="D171" s="152">
        <v>27.700000762939453</v>
      </c>
      <c r="E171" s="153">
        <v>0.41</v>
      </c>
      <c r="F171" s="151">
        <v>83</v>
      </c>
      <c r="G171" s="151">
        <v>1</v>
      </c>
      <c r="H171" s="154" t="s">
        <v>1746</v>
      </c>
      <c r="I171" s="154" t="s">
        <v>1747</v>
      </c>
      <c r="J171" s="152">
        <v>8.1000003814697266</v>
      </c>
      <c r="K171" s="153">
        <v>0.4</v>
      </c>
      <c r="L171" s="151">
        <v>81</v>
      </c>
      <c r="M171" s="151">
        <v>3</v>
      </c>
      <c r="N171" s="154" t="s">
        <v>2484</v>
      </c>
      <c r="O171" s="154" t="s">
        <v>2485</v>
      </c>
      <c r="P171" s="152">
        <v>6</v>
      </c>
      <c r="Q171" s="153">
        <v>0.4</v>
      </c>
      <c r="R171" s="151">
        <v>77</v>
      </c>
      <c r="S171" s="151">
        <v>7</v>
      </c>
      <c r="T171" s="154" t="s">
        <v>1736</v>
      </c>
      <c r="U171" s="154" t="s">
        <v>1737</v>
      </c>
      <c r="V171" s="152">
        <v>2.7999999523162842</v>
      </c>
      <c r="W171" s="153">
        <v>0.31</v>
      </c>
      <c r="X171" s="151">
        <v>82</v>
      </c>
      <c r="Y171" s="151">
        <v>2</v>
      </c>
      <c r="Z171" s="154" t="s">
        <v>1744</v>
      </c>
      <c r="AA171" s="154" t="s">
        <v>1745</v>
      </c>
      <c r="AB171" s="152">
        <v>10.899999618530273</v>
      </c>
      <c r="AC171" s="153">
        <v>0.45</v>
      </c>
      <c r="AD171" s="151">
        <v>79</v>
      </c>
      <c r="AE171" s="151">
        <v>5</v>
      </c>
      <c r="AF171" s="154" t="s">
        <v>1748</v>
      </c>
      <c r="AG171" s="154" t="s">
        <v>1749</v>
      </c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  <c r="CD171" s="138"/>
      <c r="CE171" s="138"/>
      <c r="CF171" s="138"/>
      <c r="CG171" s="138"/>
      <c r="CH171" s="138"/>
      <c r="CI171" s="138"/>
      <c r="CJ171" s="138"/>
      <c r="CK171" s="138"/>
      <c r="CL171" s="138"/>
      <c r="CM171" s="138"/>
      <c r="CN171" s="138"/>
      <c r="CO171" s="138"/>
      <c r="CP171" s="138"/>
      <c r="CQ171" s="138"/>
      <c r="CR171" s="138"/>
      <c r="CS171" s="138"/>
      <c r="CT171" s="138"/>
      <c r="CU171" s="138"/>
      <c r="CV171" s="138"/>
      <c r="CW171" s="138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  <c r="GC171" s="138"/>
      <c r="GD171" s="138"/>
      <c r="GE171" s="138"/>
      <c r="GF171" s="138"/>
      <c r="GG171" s="138"/>
      <c r="GH171" s="138"/>
    </row>
    <row r="172" spans="1:190" x14ac:dyDescent="0.2">
      <c r="A172" s="130">
        <f t="shared" si="2"/>
        <v>3701</v>
      </c>
      <c r="B172" s="140" t="s">
        <v>2486</v>
      </c>
      <c r="C172" s="146">
        <v>109</v>
      </c>
      <c r="D172" s="147">
        <v>31.799999237060547</v>
      </c>
      <c r="E172" s="148">
        <v>0.47</v>
      </c>
      <c r="F172" s="146">
        <v>105</v>
      </c>
      <c r="G172" s="146">
        <v>4</v>
      </c>
      <c r="H172" s="149" t="s">
        <v>2487</v>
      </c>
      <c r="I172" s="149" t="s">
        <v>2488</v>
      </c>
      <c r="J172" s="147">
        <v>8.3000001907348633</v>
      </c>
      <c r="K172" s="148">
        <v>0.41</v>
      </c>
      <c r="L172" s="146">
        <v>105</v>
      </c>
      <c r="M172" s="146">
        <v>4</v>
      </c>
      <c r="N172" s="149" t="s">
        <v>2487</v>
      </c>
      <c r="O172" s="149" t="s">
        <v>2488</v>
      </c>
      <c r="P172" s="147">
        <v>6.5999999046325684</v>
      </c>
      <c r="Q172" s="148">
        <v>0.44</v>
      </c>
      <c r="R172" s="146">
        <v>103</v>
      </c>
      <c r="S172" s="146">
        <v>6</v>
      </c>
      <c r="T172" s="149" t="s">
        <v>2489</v>
      </c>
      <c r="U172" s="149" t="s">
        <v>2490</v>
      </c>
      <c r="V172" s="147">
        <v>3.4000000953674316</v>
      </c>
      <c r="W172" s="148">
        <v>0.37</v>
      </c>
      <c r="X172" s="146">
        <v>104</v>
      </c>
      <c r="Y172" s="146">
        <v>5</v>
      </c>
      <c r="Z172" s="149" t="s">
        <v>2491</v>
      </c>
      <c r="AA172" s="149" t="s">
        <v>2492</v>
      </c>
      <c r="AB172" s="147">
        <v>13.600000381469727</v>
      </c>
      <c r="AC172" s="148">
        <v>0.56999999999999995</v>
      </c>
      <c r="AD172" s="146">
        <v>82</v>
      </c>
      <c r="AE172" s="146">
        <v>27</v>
      </c>
      <c r="AF172" s="149" t="s">
        <v>2493</v>
      </c>
      <c r="AG172" s="149" t="s">
        <v>2494</v>
      </c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  <c r="BV172" s="138"/>
      <c r="BW172" s="138"/>
      <c r="BX172" s="138"/>
      <c r="BY172" s="138"/>
      <c r="BZ172" s="138"/>
      <c r="CA172" s="138"/>
      <c r="CB172" s="138"/>
      <c r="CC172" s="138"/>
      <c r="CD172" s="138"/>
      <c r="CE172" s="138"/>
      <c r="CF172" s="138"/>
      <c r="CG172" s="138"/>
      <c r="CH172" s="138"/>
      <c r="CI172" s="138"/>
      <c r="CJ172" s="138"/>
      <c r="CK172" s="138"/>
      <c r="CL172" s="138"/>
      <c r="CM172" s="138"/>
      <c r="CN172" s="138"/>
      <c r="CO172" s="138"/>
      <c r="CP172" s="138"/>
      <c r="CQ172" s="138"/>
      <c r="CR172" s="138"/>
      <c r="CS172" s="138"/>
      <c r="CT172" s="138"/>
      <c r="CU172" s="138"/>
      <c r="CV172" s="138"/>
      <c r="CW172" s="138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8"/>
      <c r="GG172" s="138"/>
      <c r="GH172" s="138"/>
    </row>
    <row r="173" spans="1:190" x14ac:dyDescent="0.2">
      <c r="A173" s="130">
        <f t="shared" si="2"/>
        <v>3741</v>
      </c>
      <c r="B173" s="150" t="s">
        <v>2495</v>
      </c>
      <c r="C173" s="151">
        <v>134</v>
      </c>
      <c r="D173" s="152">
        <v>34.900001525878906</v>
      </c>
      <c r="E173" s="153">
        <v>0.51</v>
      </c>
      <c r="F173" s="151">
        <v>126</v>
      </c>
      <c r="G173" s="151">
        <v>8</v>
      </c>
      <c r="H173" s="154" t="s">
        <v>1706</v>
      </c>
      <c r="I173" s="154" t="s">
        <v>1707</v>
      </c>
      <c r="J173" s="152">
        <v>9.3999996185302734</v>
      </c>
      <c r="K173" s="153">
        <v>0.47</v>
      </c>
      <c r="L173" s="151">
        <v>126</v>
      </c>
      <c r="M173" s="151">
        <v>8</v>
      </c>
      <c r="N173" s="154" t="s">
        <v>1706</v>
      </c>
      <c r="O173" s="154" t="s">
        <v>1707</v>
      </c>
      <c r="P173" s="152">
        <v>7.6999998092651367</v>
      </c>
      <c r="Q173" s="153">
        <v>0.51</v>
      </c>
      <c r="R173" s="151">
        <v>114</v>
      </c>
      <c r="S173" s="151">
        <v>20</v>
      </c>
      <c r="T173" s="154" t="s">
        <v>2496</v>
      </c>
      <c r="U173" s="154" t="s">
        <v>2497</v>
      </c>
      <c r="V173" s="152">
        <v>3.7000000476837158</v>
      </c>
      <c r="W173" s="153">
        <v>0.41</v>
      </c>
      <c r="X173" s="151">
        <v>125</v>
      </c>
      <c r="Y173" s="151">
        <v>9</v>
      </c>
      <c r="Z173" s="154" t="s">
        <v>2498</v>
      </c>
      <c r="AA173" s="154" t="s">
        <v>2499</v>
      </c>
      <c r="AB173" s="152">
        <v>14.199999809265137</v>
      </c>
      <c r="AC173" s="153">
        <v>0.59</v>
      </c>
      <c r="AD173" s="151">
        <v>91</v>
      </c>
      <c r="AE173" s="151">
        <v>43</v>
      </c>
      <c r="AF173" s="154" t="s">
        <v>2500</v>
      </c>
      <c r="AG173" s="154" t="s">
        <v>2501</v>
      </c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8"/>
      <c r="CL173" s="138"/>
      <c r="CM173" s="138"/>
      <c r="CN173" s="138"/>
      <c r="CO173" s="138"/>
      <c r="CP173" s="138"/>
      <c r="CQ173" s="138"/>
      <c r="CR173" s="138"/>
      <c r="CS173" s="138"/>
      <c r="CT173" s="138"/>
      <c r="CU173" s="138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</row>
    <row r="174" spans="1:190" x14ac:dyDescent="0.2">
      <c r="A174" s="130">
        <f t="shared" si="2"/>
        <v>3781</v>
      </c>
      <c r="B174" s="140" t="s">
        <v>2502</v>
      </c>
      <c r="C174" s="146">
        <v>45</v>
      </c>
      <c r="D174" s="147">
        <v>26.899999618530273</v>
      </c>
      <c r="E174" s="148">
        <v>0.4</v>
      </c>
      <c r="F174" s="146">
        <v>45</v>
      </c>
      <c r="H174" s="149" t="s">
        <v>1545</v>
      </c>
      <c r="J174" s="147">
        <v>7.4000000953674316</v>
      </c>
      <c r="K174" s="148">
        <v>0.37</v>
      </c>
      <c r="L174" s="146">
        <v>45</v>
      </c>
      <c r="N174" s="149" t="s">
        <v>1545</v>
      </c>
      <c r="P174" s="147">
        <v>5.5999999046325684</v>
      </c>
      <c r="Q174" s="148">
        <v>0.37</v>
      </c>
      <c r="R174" s="146">
        <v>45</v>
      </c>
      <c r="T174" s="149" t="s">
        <v>1545</v>
      </c>
      <c r="V174" s="147">
        <v>2.7999999523162842</v>
      </c>
      <c r="W174" s="148">
        <v>0.31</v>
      </c>
      <c r="X174" s="146">
        <v>44</v>
      </c>
      <c r="Y174" s="146">
        <v>1</v>
      </c>
      <c r="Z174" s="149" t="s">
        <v>2306</v>
      </c>
      <c r="AA174" s="149" t="s">
        <v>2307</v>
      </c>
      <c r="AB174" s="147">
        <v>11.199999809265137</v>
      </c>
      <c r="AC174" s="148">
        <v>0.47</v>
      </c>
      <c r="AD174" s="146">
        <v>41</v>
      </c>
      <c r="AE174" s="146">
        <v>4</v>
      </c>
      <c r="AF174" s="149" t="s">
        <v>2069</v>
      </c>
      <c r="AG174" s="149" t="s">
        <v>2070</v>
      </c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8"/>
      <c r="CL174" s="138"/>
      <c r="CM174" s="138"/>
      <c r="CN174" s="138"/>
      <c r="CO174" s="138"/>
      <c r="CP174" s="138"/>
      <c r="CQ174" s="138"/>
      <c r="CR174" s="138"/>
      <c r="CS174" s="138"/>
      <c r="CT174" s="138"/>
      <c r="CU174" s="138"/>
      <c r="CV174" s="138"/>
      <c r="CW174" s="138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</row>
    <row r="175" spans="1:190" x14ac:dyDescent="0.2">
      <c r="A175" s="130">
        <f t="shared" si="2"/>
        <v>3821</v>
      </c>
      <c r="B175" s="150" t="s">
        <v>2503</v>
      </c>
      <c r="C175" s="151">
        <v>50</v>
      </c>
      <c r="D175" s="152">
        <v>24.399999618530273</v>
      </c>
      <c r="E175" s="153">
        <v>0.36</v>
      </c>
      <c r="F175" s="151">
        <v>50</v>
      </c>
      <c r="H175" s="154" t="s">
        <v>1545</v>
      </c>
      <c r="J175" s="152">
        <v>6.9000000953674316</v>
      </c>
      <c r="K175" s="153">
        <v>0.34</v>
      </c>
      <c r="L175" s="151">
        <v>49</v>
      </c>
      <c r="M175" s="151">
        <v>1</v>
      </c>
      <c r="N175" s="154" t="s">
        <v>2504</v>
      </c>
      <c r="O175" s="154" t="s">
        <v>2505</v>
      </c>
      <c r="P175" s="152">
        <v>5.4000000953674316</v>
      </c>
      <c r="Q175" s="153">
        <v>0.36</v>
      </c>
      <c r="R175" s="151">
        <v>47</v>
      </c>
      <c r="S175" s="151">
        <v>3</v>
      </c>
      <c r="T175" s="154" t="s">
        <v>1753</v>
      </c>
      <c r="U175" s="154" t="s">
        <v>1754</v>
      </c>
      <c r="V175" s="152">
        <v>2.5999999046325684</v>
      </c>
      <c r="W175" s="153">
        <v>0.28000000000000003</v>
      </c>
      <c r="X175" s="151">
        <v>50</v>
      </c>
      <c r="Z175" s="154" t="s">
        <v>1545</v>
      </c>
      <c r="AB175" s="152">
        <v>9.5</v>
      </c>
      <c r="AC175" s="153">
        <v>0.4</v>
      </c>
      <c r="AD175" s="151">
        <v>48</v>
      </c>
      <c r="AE175" s="151">
        <v>2</v>
      </c>
      <c r="AF175" s="154" t="s">
        <v>2506</v>
      </c>
      <c r="AG175" s="154" t="s">
        <v>2507</v>
      </c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</row>
    <row r="176" spans="1:190" x14ac:dyDescent="0.2">
      <c r="A176" s="130">
        <f t="shared" si="2"/>
        <v>3861</v>
      </c>
      <c r="B176" s="140" t="s">
        <v>2508</v>
      </c>
      <c r="C176" s="146">
        <v>47</v>
      </c>
      <c r="D176" s="147">
        <v>27</v>
      </c>
      <c r="E176" s="148">
        <v>0.4</v>
      </c>
      <c r="F176" s="146">
        <v>46</v>
      </c>
      <c r="G176" s="146">
        <v>1</v>
      </c>
      <c r="H176" s="149" t="s">
        <v>2509</v>
      </c>
      <c r="I176" s="149" t="s">
        <v>2510</v>
      </c>
      <c r="J176" s="147">
        <v>7.0999999046325684</v>
      </c>
      <c r="K176" s="148">
        <v>0.36</v>
      </c>
      <c r="L176" s="146">
        <v>47</v>
      </c>
      <c r="N176" s="149" t="s">
        <v>1545</v>
      </c>
      <c r="P176" s="147">
        <v>6.3000001907348633</v>
      </c>
      <c r="Q176" s="148">
        <v>0.42</v>
      </c>
      <c r="R176" s="146">
        <v>44</v>
      </c>
      <c r="S176" s="146">
        <v>3</v>
      </c>
      <c r="T176" s="149" t="s">
        <v>2511</v>
      </c>
      <c r="U176" s="149" t="s">
        <v>2512</v>
      </c>
      <c r="V176" s="147">
        <v>2.7000000476837158</v>
      </c>
      <c r="W176" s="148">
        <v>0.3</v>
      </c>
      <c r="X176" s="146">
        <v>46</v>
      </c>
      <c r="Y176" s="146">
        <v>1</v>
      </c>
      <c r="Z176" s="149" t="s">
        <v>2509</v>
      </c>
      <c r="AA176" s="149" t="s">
        <v>2510</v>
      </c>
      <c r="AB176" s="147">
        <v>10.899999618530273</v>
      </c>
      <c r="AC176" s="148">
        <v>0.45</v>
      </c>
      <c r="AD176" s="146">
        <v>45</v>
      </c>
      <c r="AE176" s="146">
        <v>2</v>
      </c>
      <c r="AF176" s="149" t="s">
        <v>2513</v>
      </c>
      <c r="AG176" s="149" t="s">
        <v>2514</v>
      </c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  <c r="BV176" s="138"/>
      <c r="BW176" s="138"/>
      <c r="BX176" s="138"/>
      <c r="BY176" s="138"/>
      <c r="BZ176" s="138"/>
      <c r="CA176" s="138"/>
      <c r="CB176" s="138"/>
      <c r="CC176" s="138"/>
      <c r="CD176" s="138"/>
      <c r="CE176" s="138"/>
      <c r="CF176" s="138"/>
      <c r="CG176" s="138"/>
      <c r="CH176" s="138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138"/>
      <c r="CS176" s="138"/>
      <c r="CT176" s="138"/>
      <c r="CU176" s="138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8"/>
      <c r="GG176" s="138"/>
      <c r="GH176" s="138"/>
    </row>
    <row r="177" spans="1:190" x14ac:dyDescent="0.2">
      <c r="A177" s="130">
        <f t="shared" si="2"/>
        <v>3901</v>
      </c>
      <c r="B177" s="150" t="s">
        <v>2515</v>
      </c>
      <c r="C177" s="151">
        <v>111</v>
      </c>
      <c r="D177" s="152">
        <v>27.899999618530273</v>
      </c>
      <c r="E177" s="153">
        <v>0.41</v>
      </c>
      <c r="F177" s="151">
        <v>109</v>
      </c>
      <c r="G177" s="151">
        <v>2</v>
      </c>
      <c r="H177" s="154" t="s">
        <v>2516</v>
      </c>
      <c r="I177" s="154" t="s">
        <v>2517</v>
      </c>
      <c r="J177" s="152">
        <v>7.9000000953674316</v>
      </c>
      <c r="K177" s="153">
        <v>0.39</v>
      </c>
      <c r="L177" s="151">
        <v>108</v>
      </c>
      <c r="M177" s="151">
        <v>3</v>
      </c>
      <c r="N177" s="154" t="s">
        <v>1779</v>
      </c>
      <c r="O177" s="154" t="s">
        <v>1780</v>
      </c>
      <c r="P177" s="152">
        <v>6.4000000953674316</v>
      </c>
      <c r="Q177" s="153">
        <v>0.42</v>
      </c>
      <c r="R177" s="151">
        <v>103</v>
      </c>
      <c r="S177" s="151">
        <v>8</v>
      </c>
      <c r="T177" s="154" t="s">
        <v>2518</v>
      </c>
      <c r="U177" s="154" t="s">
        <v>2519</v>
      </c>
      <c r="V177" s="152">
        <v>2.7000000476837158</v>
      </c>
      <c r="W177" s="153">
        <v>0.3</v>
      </c>
      <c r="X177" s="151">
        <v>110</v>
      </c>
      <c r="Y177" s="151">
        <v>1</v>
      </c>
      <c r="Z177" s="154" t="s">
        <v>2520</v>
      </c>
      <c r="AA177" s="154" t="s">
        <v>2521</v>
      </c>
      <c r="AB177" s="152">
        <v>11</v>
      </c>
      <c r="AC177" s="153">
        <v>0.46</v>
      </c>
      <c r="AD177" s="151">
        <v>98</v>
      </c>
      <c r="AE177" s="151">
        <v>13</v>
      </c>
      <c r="AF177" s="154" t="s">
        <v>2522</v>
      </c>
      <c r="AG177" s="154" t="s">
        <v>2523</v>
      </c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</row>
    <row r="178" spans="1:190" x14ac:dyDescent="0.2">
      <c r="A178" s="130">
        <f t="shared" si="2"/>
        <v>3941</v>
      </c>
      <c r="B178" s="140" t="s">
        <v>2524</v>
      </c>
      <c r="C178" s="146">
        <v>87</v>
      </c>
      <c r="D178" s="147">
        <v>27.799999237060547</v>
      </c>
      <c r="E178" s="148">
        <v>0.41</v>
      </c>
      <c r="F178" s="146">
        <v>87</v>
      </c>
      <c r="H178" s="149" t="s">
        <v>1545</v>
      </c>
      <c r="J178" s="147">
        <v>7.5</v>
      </c>
      <c r="K178" s="148">
        <v>0.37</v>
      </c>
      <c r="L178" s="146">
        <v>87</v>
      </c>
      <c r="N178" s="149" t="s">
        <v>1545</v>
      </c>
      <c r="P178" s="147">
        <v>6.4000000953674316</v>
      </c>
      <c r="Q178" s="148">
        <v>0.43</v>
      </c>
      <c r="R178" s="146">
        <v>83</v>
      </c>
      <c r="S178" s="146">
        <v>4</v>
      </c>
      <c r="T178" s="149" t="s">
        <v>1873</v>
      </c>
      <c r="U178" s="149" t="s">
        <v>1874</v>
      </c>
      <c r="V178" s="147">
        <v>2.7999999523162842</v>
      </c>
      <c r="W178" s="148">
        <v>0.31</v>
      </c>
      <c r="X178" s="146">
        <v>87</v>
      </c>
      <c r="Z178" s="149" t="s">
        <v>1545</v>
      </c>
      <c r="AB178" s="147">
        <v>11</v>
      </c>
      <c r="AC178" s="148">
        <v>0.46</v>
      </c>
      <c r="AD178" s="146">
        <v>82</v>
      </c>
      <c r="AE178" s="146">
        <v>5</v>
      </c>
      <c r="AF178" s="149" t="s">
        <v>1875</v>
      </c>
      <c r="AG178" s="149" t="s">
        <v>1876</v>
      </c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  <c r="BV178" s="138"/>
      <c r="BW178" s="138"/>
      <c r="BX178" s="138"/>
      <c r="BY178" s="138"/>
      <c r="BZ178" s="138"/>
      <c r="CA178" s="138"/>
      <c r="CB178" s="138"/>
      <c r="CC178" s="138"/>
      <c r="CD178" s="138"/>
      <c r="CE178" s="138"/>
      <c r="CF178" s="138"/>
      <c r="CG178" s="138"/>
      <c r="CH178" s="138"/>
      <c r="CI178" s="138"/>
      <c r="CJ178" s="138"/>
      <c r="CK178" s="138"/>
      <c r="CL178" s="138"/>
      <c r="CM178" s="138"/>
      <c r="CN178" s="138"/>
      <c r="CO178" s="138"/>
      <c r="CP178" s="138"/>
      <c r="CQ178" s="138"/>
      <c r="CR178" s="138"/>
      <c r="CS178" s="138"/>
      <c r="CT178" s="138"/>
      <c r="CU178" s="138"/>
      <c r="CV178" s="138"/>
      <c r="CW178" s="138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</row>
    <row r="179" spans="1:190" x14ac:dyDescent="0.2">
      <c r="A179" s="130">
        <f t="shared" si="2"/>
        <v>3981</v>
      </c>
      <c r="B179" s="150" t="s">
        <v>2525</v>
      </c>
      <c r="C179" s="151">
        <v>89</v>
      </c>
      <c r="D179" s="152">
        <v>32.200000762939453</v>
      </c>
      <c r="E179" s="153">
        <v>0.47</v>
      </c>
      <c r="F179" s="151">
        <v>83</v>
      </c>
      <c r="G179" s="151">
        <v>6</v>
      </c>
      <c r="H179" s="154" t="s">
        <v>2526</v>
      </c>
      <c r="I179" s="154" t="s">
        <v>2527</v>
      </c>
      <c r="J179" s="152">
        <v>8.8000001907348633</v>
      </c>
      <c r="K179" s="153">
        <v>0.44</v>
      </c>
      <c r="L179" s="151">
        <v>83</v>
      </c>
      <c r="M179" s="151">
        <v>6</v>
      </c>
      <c r="N179" s="154" t="s">
        <v>2526</v>
      </c>
      <c r="O179" s="154" t="s">
        <v>2527</v>
      </c>
      <c r="P179" s="152">
        <v>7.5999999046325684</v>
      </c>
      <c r="Q179" s="153">
        <v>0.5</v>
      </c>
      <c r="R179" s="151">
        <v>74</v>
      </c>
      <c r="S179" s="151">
        <v>15</v>
      </c>
      <c r="T179" s="154" t="s">
        <v>2528</v>
      </c>
      <c r="U179" s="154" t="s">
        <v>2529</v>
      </c>
      <c r="V179" s="152">
        <v>3</v>
      </c>
      <c r="W179" s="153">
        <v>0.33</v>
      </c>
      <c r="X179" s="151">
        <v>87</v>
      </c>
      <c r="Y179" s="151">
        <v>2</v>
      </c>
      <c r="Z179" s="154" t="s">
        <v>2530</v>
      </c>
      <c r="AA179" s="154" t="s">
        <v>2531</v>
      </c>
      <c r="AB179" s="152">
        <v>12.800000190734863</v>
      </c>
      <c r="AC179" s="153">
        <v>0.54</v>
      </c>
      <c r="AD179" s="151">
        <v>72</v>
      </c>
      <c r="AE179" s="151">
        <v>17</v>
      </c>
      <c r="AF179" s="154" t="s">
        <v>2532</v>
      </c>
      <c r="AG179" s="154" t="s">
        <v>2533</v>
      </c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  <c r="BV179" s="138"/>
      <c r="BW179" s="138"/>
      <c r="BX179" s="138"/>
      <c r="BY179" s="138"/>
      <c r="BZ179" s="138"/>
      <c r="CA179" s="138"/>
      <c r="CB179" s="138"/>
      <c r="CC179" s="138"/>
      <c r="CD179" s="138"/>
      <c r="CE179" s="138"/>
      <c r="CF179" s="138"/>
      <c r="CG179" s="138"/>
      <c r="CH179" s="138"/>
      <c r="CI179" s="138"/>
      <c r="CJ179" s="138"/>
      <c r="CK179" s="138"/>
      <c r="CL179" s="138"/>
      <c r="CM179" s="138"/>
      <c r="CN179" s="138"/>
      <c r="CO179" s="138"/>
      <c r="CP179" s="138"/>
      <c r="CQ179" s="138"/>
      <c r="CR179" s="138"/>
      <c r="CS179" s="138"/>
      <c r="CT179" s="138"/>
      <c r="CU179" s="138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</row>
    <row r="180" spans="1:190" x14ac:dyDescent="0.2">
      <c r="A180" s="130">
        <f t="shared" si="2"/>
        <v>4000</v>
      </c>
      <c r="B180" s="140" t="s">
        <v>2534</v>
      </c>
      <c r="C180" s="146">
        <v>19</v>
      </c>
      <c r="D180" s="147">
        <v>34.799999237060547</v>
      </c>
      <c r="E180" s="148">
        <v>0.51</v>
      </c>
      <c r="F180" s="146">
        <v>17</v>
      </c>
      <c r="G180" s="146">
        <v>2</v>
      </c>
      <c r="H180" s="149" t="s">
        <v>1807</v>
      </c>
      <c r="I180" s="149" t="s">
        <v>1808</v>
      </c>
      <c r="J180" s="147">
        <v>9.5</v>
      </c>
      <c r="K180" s="148">
        <v>0.48</v>
      </c>
      <c r="L180" s="146">
        <v>17</v>
      </c>
      <c r="M180" s="146">
        <v>2</v>
      </c>
      <c r="N180" s="149" t="s">
        <v>1807</v>
      </c>
      <c r="O180" s="149" t="s">
        <v>1808</v>
      </c>
      <c r="P180" s="147">
        <v>8.1000003814697266</v>
      </c>
      <c r="Q180" s="148">
        <v>0.54</v>
      </c>
      <c r="R180" s="146">
        <v>15</v>
      </c>
      <c r="S180" s="146">
        <v>4</v>
      </c>
      <c r="T180" s="149" t="s">
        <v>2535</v>
      </c>
      <c r="U180" s="149" t="s">
        <v>2536</v>
      </c>
      <c r="V180" s="147">
        <v>4.0999999046325684</v>
      </c>
      <c r="W180" s="148">
        <v>0.45</v>
      </c>
      <c r="X180" s="146">
        <v>16</v>
      </c>
      <c r="Y180" s="146">
        <v>3</v>
      </c>
      <c r="Z180" s="149" t="s">
        <v>2537</v>
      </c>
      <c r="AA180" s="149" t="s">
        <v>2538</v>
      </c>
      <c r="AB180" s="147">
        <v>13.199999809265137</v>
      </c>
      <c r="AC180" s="148">
        <v>0.55000000000000004</v>
      </c>
      <c r="AD180" s="146">
        <v>16</v>
      </c>
      <c r="AE180" s="146">
        <v>3</v>
      </c>
      <c r="AF180" s="149" t="s">
        <v>2537</v>
      </c>
      <c r="AG180" s="149" t="s">
        <v>2538</v>
      </c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  <c r="BV180" s="138"/>
      <c r="BW180" s="138"/>
      <c r="BX180" s="138"/>
      <c r="BY180" s="138"/>
      <c r="BZ180" s="138"/>
      <c r="CA180" s="138"/>
      <c r="CB180" s="138"/>
      <c r="CC180" s="138"/>
      <c r="CD180" s="138"/>
      <c r="CE180" s="138"/>
      <c r="CF180" s="138"/>
      <c r="CG180" s="138"/>
      <c r="CH180" s="138"/>
      <c r="CI180" s="138"/>
      <c r="CJ180" s="138"/>
      <c r="CK180" s="138"/>
      <c r="CL180" s="138"/>
      <c r="CM180" s="138"/>
      <c r="CN180" s="138"/>
      <c r="CO180" s="138"/>
      <c r="CP180" s="138"/>
      <c r="CQ180" s="138"/>
      <c r="CR180" s="138"/>
      <c r="CS180" s="138"/>
      <c r="CT180" s="138"/>
      <c r="CU180" s="138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</row>
    <row r="181" spans="1:190" x14ac:dyDescent="0.2">
      <c r="A181" s="130">
        <f t="shared" si="2"/>
        <v>4001</v>
      </c>
      <c r="B181" s="150" t="s">
        <v>2539</v>
      </c>
      <c r="C181" s="151">
        <v>73</v>
      </c>
      <c r="D181" s="152">
        <v>32.599998474121094</v>
      </c>
      <c r="E181" s="153">
        <v>0.48</v>
      </c>
      <c r="F181" s="151">
        <v>70</v>
      </c>
      <c r="G181" s="151">
        <v>3</v>
      </c>
      <c r="H181" s="154" t="s">
        <v>2540</v>
      </c>
      <c r="I181" s="154" t="s">
        <v>2541</v>
      </c>
      <c r="J181" s="152">
        <v>8.8999996185302734</v>
      </c>
      <c r="K181" s="153">
        <v>0.45</v>
      </c>
      <c r="L181" s="151">
        <v>69</v>
      </c>
      <c r="M181" s="151">
        <v>4</v>
      </c>
      <c r="N181" s="154" t="s">
        <v>2542</v>
      </c>
      <c r="O181" s="154" t="s">
        <v>2543</v>
      </c>
      <c r="P181" s="152">
        <v>7</v>
      </c>
      <c r="Q181" s="153">
        <v>0.46</v>
      </c>
      <c r="R181" s="151">
        <v>66</v>
      </c>
      <c r="S181" s="151">
        <v>7</v>
      </c>
      <c r="T181" s="154" t="s">
        <v>1831</v>
      </c>
      <c r="U181" s="154" t="s">
        <v>1832</v>
      </c>
      <c r="V181" s="152">
        <v>3.5999999046325684</v>
      </c>
      <c r="W181" s="153">
        <v>0.4</v>
      </c>
      <c r="X181" s="151">
        <v>69</v>
      </c>
      <c r="Y181" s="151">
        <v>4</v>
      </c>
      <c r="Z181" s="154" t="s">
        <v>2542</v>
      </c>
      <c r="AA181" s="154" t="s">
        <v>2543</v>
      </c>
      <c r="AB181" s="152">
        <v>13.100000381469727</v>
      </c>
      <c r="AC181" s="153">
        <v>0.55000000000000004</v>
      </c>
      <c r="AD181" s="151">
        <v>56</v>
      </c>
      <c r="AE181" s="151">
        <v>17</v>
      </c>
      <c r="AF181" s="154" t="s">
        <v>2544</v>
      </c>
      <c r="AG181" s="154" t="s">
        <v>2545</v>
      </c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138"/>
      <c r="CP181" s="138"/>
      <c r="CQ181" s="138"/>
      <c r="CR181" s="138"/>
      <c r="CS181" s="138"/>
      <c r="CT181" s="138"/>
      <c r="CU181" s="138"/>
      <c r="CV181" s="138"/>
      <c r="CW181" s="138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</row>
    <row r="182" spans="1:190" x14ac:dyDescent="0.2">
      <c r="A182" s="130">
        <f t="shared" si="2"/>
        <v>4021</v>
      </c>
      <c r="B182" s="140" t="s">
        <v>2546</v>
      </c>
      <c r="C182" s="146">
        <v>114</v>
      </c>
      <c r="D182" s="147">
        <v>27.200000762939453</v>
      </c>
      <c r="E182" s="148">
        <v>0.4</v>
      </c>
      <c r="F182" s="146">
        <v>113</v>
      </c>
      <c r="G182" s="146">
        <v>1</v>
      </c>
      <c r="H182" s="149" t="s">
        <v>2547</v>
      </c>
      <c r="I182" s="149" t="s">
        <v>2548</v>
      </c>
      <c r="J182" s="147">
        <v>7.5999999046325684</v>
      </c>
      <c r="K182" s="148">
        <v>0.38</v>
      </c>
      <c r="L182" s="146">
        <v>111</v>
      </c>
      <c r="M182" s="146">
        <v>3</v>
      </c>
      <c r="N182" s="149" t="s">
        <v>1522</v>
      </c>
      <c r="O182" s="149" t="s">
        <v>1523</v>
      </c>
      <c r="P182" s="147">
        <v>5.9000000953674316</v>
      </c>
      <c r="Q182" s="148">
        <v>0.4</v>
      </c>
      <c r="R182" s="146">
        <v>111</v>
      </c>
      <c r="S182" s="146">
        <v>3</v>
      </c>
      <c r="T182" s="149" t="s">
        <v>1522</v>
      </c>
      <c r="U182" s="149" t="s">
        <v>1523</v>
      </c>
      <c r="V182" s="147">
        <v>2.9000000953674316</v>
      </c>
      <c r="W182" s="148">
        <v>0.32</v>
      </c>
      <c r="X182" s="146">
        <v>114</v>
      </c>
      <c r="Z182" s="149" t="s">
        <v>1545</v>
      </c>
      <c r="AB182" s="147">
        <v>10.699999809265137</v>
      </c>
      <c r="AC182" s="148">
        <v>0.45</v>
      </c>
      <c r="AD182" s="146">
        <v>105</v>
      </c>
      <c r="AE182" s="146">
        <v>9</v>
      </c>
      <c r="AF182" s="149" t="s">
        <v>2464</v>
      </c>
      <c r="AG182" s="149" t="s">
        <v>2465</v>
      </c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138"/>
      <c r="BX182" s="138"/>
      <c r="BY182" s="138"/>
      <c r="BZ182" s="138"/>
      <c r="CA182" s="138"/>
      <c r="CB182" s="138"/>
      <c r="CC182" s="138"/>
      <c r="CD182" s="138"/>
      <c r="CE182" s="138"/>
      <c r="CF182" s="138"/>
      <c r="CG182" s="138"/>
      <c r="CH182" s="138"/>
      <c r="CI182" s="138"/>
      <c r="CJ182" s="138"/>
      <c r="CK182" s="138"/>
      <c r="CL182" s="138"/>
      <c r="CM182" s="138"/>
      <c r="CN182" s="138"/>
      <c r="CO182" s="138"/>
      <c r="CP182" s="138"/>
      <c r="CQ182" s="138"/>
      <c r="CR182" s="138"/>
      <c r="CS182" s="138"/>
      <c r="CT182" s="138"/>
      <c r="CU182" s="138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  <c r="GC182" s="138"/>
      <c r="GD182" s="138"/>
      <c r="GE182" s="138"/>
      <c r="GF182" s="138"/>
      <c r="GG182" s="138"/>
      <c r="GH182" s="138"/>
    </row>
    <row r="183" spans="1:190" x14ac:dyDescent="0.2">
      <c r="A183" s="130">
        <f t="shared" si="2"/>
        <v>4031</v>
      </c>
      <c r="B183" s="150" t="s">
        <v>2549</v>
      </c>
      <c r="C183" s="151">
        <v>177</v>
      </c>
      <c r="D183" s="152">
        <v>28.600000381469727</v>
      </c>
      <c r="E183" s="153">
        <v>0.42</v>
      </c>
      <c r="F183" s="151">
        <v>175</v>
      </c>
      <c r="G183" s="151">
        <v>2</v>
      </c>
      <c r="H183" s="154" t="s">
        <v>2550</v>
      </c>
      <c r="I183" s="154" t="s">
        <v>2551</v>
      </c>
      <c r="J183" s="152">
        <v>7.9000000953674316</v>
      </c>
      <c r="K183" s="153">
        <v>0.39</v>
      </c>
      <c r="L183" s="151">
        <v>172</v>
      </c>
      <c r="M183" s="151">
        <v>5</v>
      </c>
      <c r="N183" s="154" t="s">
        <v>2552</v>
      </c>
      <c r="O183" s="154" t="s">
        <v>2553</v>
      </c>
      <c r="P183" s="152">
        <v>6.3000001907348633</v>
      </c>
      <c r="Q183" s="153">
        <v>0.42</v>
      </c>
      <c r="R183" s="151">
        <v>171</v>
      </c>
      <c r="S183" s="151">
        <v>6</v>
      </c>
      <c r="T183" s="154" t="s">
        <v>2256</v>
      </c>
      <c r="U183" s="154" t="s">
        <v>2257</v>
      </c>
      <c r="V183" s="152">
        <v>2.7999999523162842</v>
      </c>
      <c r="W183" s="153">
        <v>0.31</v>
      </c>
      <c r="X183" s="151">
        <v>176</v>
      </c>
      <c r="Y183" s="151">
        <v>1</v>
      </c>
      <c r="Z183" s="154" t="s">
        <v>2554</v>
      </c>
      <c r="AA183" s="154" t="s">
        <v>2555</v>
      </c>
      <c r="AB183" s="152">
        <v>11.699999809265137</v>
      </c>
      <c r="AC183" s="153">
        <v>0.49</v>
      </c>
      <c r="AD183" s="151">
        <v>158</v>
      </c>
      <c r="AE183" s="151">
        <v>19</v>
      </c>
      <c r="AF183" s="154" t="s">
        <v>2556</v>
      </c>
      <c r="AG183" s="154" t="s">
        <v>2557</v>
      </c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138"/>
      <c r="CP183" s="138"/>
      <c r="CQ183" s="138"/>
      <c r="CR183" s="138"/>
      <c r="CS183" s="138"/>
      <c r="CT183" s="138"/>
      <c r="CU183" s="138"/>
      <c r="CV183" s="138"/>
      <c r="CW183" s="138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  <c r="GC183" s="138"/>
      <c r="GD183" s="138"/>
      <c r="GE183" s="138"/>
      <c r="GF183" s="138"/>
      <c r="GG183" s="138"/>
      <c r="GH183" s="138"/>
    </row>
    <row r="184" spans="1:190" x14ac:dyDescent="0.2">
      <c r="A184" s="130">
        <f t="shared" si="2"/>
        <v>4061</v>
      </c>
      <c r="B184" s="140" t="s">
        <v>2558</v>
      </c>
      <c r="C184" s="146">
        <v>133</v>
      </c>
      <c r="D184" s="147">
        <v>32.400001525878906</v>
      </c>
      <c r="E184" s="148">
        <v>0.48</v>
      </c>
      <c r="F184" s="146">
        <v>130</v>
      </c>
      <c r="G184" s="146">
        <v>3</v>
      </c>
      <c r="H184" s="149" t="s">
        <v>2559</v>
      </c>
      <c r="I184" s="149" t="s">
        <v>2560</v>
      </c>
      <c r="J184" s="147">
        <v>8.6000003814697266</v>
      </c>
      <c r="K184" s="148">
        <v>0.43</v>
      </c>
      <c r="L184" s="146">
        <v>128</v>
      </c>
      <c r="M184" s="146">
        <v>5</v>
      </c>
      <c r="N184" s="149" t="s">
        <v>2561</v>
      </c>
      <c r="O184" s="149" t="s">
        <v>2562</v>
      </c>
      <c r="P184" s="147">
        <v>7.5999999046325684</v>
      </c>
      <c r="Q184" s="148">
        <v>0.5</v>
      </c>
      <c r="R184" s="146">
        <v>115</v>
      </c>
      <c r="S184" s="146">
        <v>18</v>
      </c>
      <c r="T184" s="149" t="s">
        <v>2563</v>
      </c>
      <c r="U184" s="149" t="s">
        <v>2564</v>
      </c>
      <c r="V184" s="147">
        <v>3.4000000953674316</v>
      </c>
      <c r="W184" s="148">
        <v>0.37</v>
      </c>
      <c r="X184" s="146">
        <v>129</v>
      </c>
      <c r="Y184" s="146">
        <v>4</v>
      </c>
      <c r="Z184" s="149" t="s">
        <v>2565</v>
      </c>
      <c r="AA184" s="149" t="s">
        <v>2566</v>
      </c>
      <c r="AB184" s="147">
        <v>12.800000190734863</v>
      </c>
      <c r="AC184" s="148">
        <v>0.54</v>
      </c>
      <c r="AD184" s="146">
        <v>114</v>
      </c>
      <c r="AE184" s="146">
        <v>19</v>
      </c>
      <c r="AF184" s="149" t="s">
        <v>1546</v>
      </c>
      <c r="AG184" s="149" t="s">
        <v>1547</v>
      </c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138"/>
      <c r="CP184" s="138"/>
      <c r="CQ184" s="138"/>
      <c r="CR184" s="138"/>
      <c r="CS184" s="138"/>
      <c r="CT184" s="138"/>
      <c r="CU184" s="138"/>
      <c r="CV184" s="138"/>
      <c r="CW184" s="138"/>
      <c r="CX184" s="138"/>
      <c r="CY184" s="138"/>
      <c r="CZ184" s="138"/>
      <c r="DA184" s="138"/>
      <c r="DB184" s="138"/>
      <c r="DC184" s="138"/>
      <c r="DD184" s="138"/>
      <c r="DE184" s="138"/>
      <c r="DF184" s="138"/>
      <c r="DG184" s="138"/>
      <c r="DH184" s="138"/>
      <c r="DI184" s="138"/>
      <c r="DJ184" s="138"/>
      <c r="DK184" s="138"/>
      <c r="DL184" s="138"/>
      <c r="DM184" s="138"/>
      <c r="DN184" s="138"/>
      <c r="DO184" s="138"/>
      <c r="DP184" s="138"/>
      <c r="DQ184" s="138"/>
      <c r="DR184" s="138"/>
      <c r="DS184" s="138"/>
      <c r="DT184" s="138"/>
      <c r="DU184" s="138"/>
      <c r="DV184" s="138"/>
      <c r="DW184" s="138"/>
      <c r="DX184" s="138"/>
      <c r="DY184" s="138"/>
      <c r="DZ184" s="138"/>
      <c r="EA184" s="138"/>
      <c r="EB184" s="138"/>
      <c r="EC184" s="138"/>
      <c r="ED184" s="138"/>
      <c r="EE184" s="138"/>
      <c r="EF184" s="138"/>
      <c r="EG184" s="138"/>
      <c r="EH184" s="138"/>
      <c r="EI184" s="138"/>
      <c r="EJ184" s="138"/>
      <c r="EK184" s="138"/>
      <c r="EL184" s="138"/>
      <c r="EM184" s="138"/>
      <c r="EN184" s="138"/>
      <c r="EO184" s="138"/>
      <c r="EP184" s="138"/>
      <c r="EQ184" s="138"/>
      <c r="ER184" s="138"/>
      <c r="ES184" s="138"/>
      <c r="ET184" s="138"/>
      <c r="EU184" s="138"/>
      <c r="EV184" s="138"/>
      <c r="EW184" s="138"/>
      <c r="EX184" s="138"/>
      <c r="EY184" s="138"/>
      <c r="EZ184" s="138"/>
      <c r="FA184" s="138"/>
      <c r="FB184" s="138"/>
      <c r="FC184" s="138"/>
      <c r="FD184" s="138"/>
      <c r="FE184" s="138"/>
      <c r="FF184" s="138"/>
      <c r="FG184" s="138"/>
      <c r="FH184" s="138"/>
      <c r="FI184" s="138"/>
      <c r="FJ184" s="138"/>
      <c r="FK184" s="138"/>
      <c r="FL184" s="138"/>
      <c r="FM184" s="138"/>
      <c r="FN184" s="138"/>
      <c r="FO184" s="138"/>
      <c r="FP184" s="138"/>
      <c r="FQ184" s="138"/>
      <c r="FR184" s="138"/>
      <c r="FS184" s="138"/>
      <c r="FT184" s="138"/>
      <c r="FU184" s="138"/>
      <c r="FV184" s="138"/>
      <c r="FW184" s="138"/>
      <c r="FX184" s="138"/>
      <c r="FY184" s="138"/>
      <c r="FZ184" s="138"/>
      <c r="GA184" s="138"/>
      <c r="GB184" s="138"/>
      <c r="GC184" s="138"/>
      <c r="GD184" s="138"/>
      <c r="GE184" s="138"/>
      <c r="GF184" s="138"/>
      <c r="GG184" s="138"/>
      <c r="GH184" s="138"/>
    </row>
    <row r="185" spans="1:190" x14ac:dyDescent="0.2">
      <c r="A185" s="130">
        <f t="shared" si="2"/>
        <v>4071</v>
      </c>
      <c r="B185" s="150" t="s">
        <v>2567</v>
      </c>
      <c r="C185" s="151">
        <v>45</v>
      </c>
      <c r="D185" s="152">
        <v>25.600000381469727</v>
      </c>
      <c r="E185" s="153">
        <v>0.38</v>
      </c>
      <c r="F185" s="151">
        <v>45</v>
      </c>
      <c r="H185" s="154" t="s">
        <v>1545</v>
      </c>
      <c r="J185" s="152">
        <v>6.3000001907348633</v>
      </c>
      <c r="K185" s="153">
        <v>0.31</v>
      </c>
      <c r="L185" s="151">
        <v>44</v>
      </c>
      <c r="M185" s="151">
        <v>1</v>
      </c>
      <c r="N185" s="154" t="s">
        <v>2306</v>
      </c>
      <c r="O185" s="154" t="s">
        <v>2307</v>
      </c>
      <c r="P185" s="152">
        <v>5.9000000953674316</v>
      </c>
      <c r="Q185" s="153">
        <v>0.39</v>
      </c>
      <c r="R185" s="151">
        <v>44</v>
      </c>
      <c r="S185" s="151">
        <v>1</v>
      </c>
      <c r="T185" s="154" t="s">
        <v>2306</v>
      </c>
      <c r="U185" s="154" t="s">
        <v>2307</v>
      </c>
      <c r="V185" s="152">
        <v>2.7000000476837158</v>
      </c>
      <c r="W185" s="153">
        <v>0.3</v>
      </c>
      <c r="X185" s="151">
        <v>45</v>
      </c>
      <c r="Z185" s="154" t="s">
        <v>1545</v>
      </c>
      <c r="AB185" s="152">
        <v>10.600000381469727</v>
      </c>
      <c r="AC185" s="153">
        <v>0.44</v>
      </c>
      <c r="AD185" s="151">
        <v>45</v>
      </c>
      <c r="AF185" s="154" t="s">
        <v>1545</v>
      </c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  <c r="BV185" s="138"/>
      <c r="BW185" s="138"/>
      <c r="BX185" s="138"/>
      <c r="BY185" s="138"/>
      <c r="BZ185" s="138"/>
      <c r="CA185" s="138"/>
      <c r="CB185" s="138"/>
      <c r="CC185" s="138"/>
      <c r="CD185" s="138"/>
      <c r="CE185" s="138"/>
      <c r="CF185" s="138"/>
      <c r="CG185" s="138"/>
      <c r="CH185" s="138"/>
      <c r="CI185" s="138"/>
      <c r="CJ185" s="138"/>
      <c r="CK185" s="138"/>
      <c r="CL185" s="138"/>
      <c r="CM185" s="138"/>
      <c r="CN185" s="138"/>
      <c r="CO185" s="138"/>
      <c r="CP185" s="138"/>
      <c r="CQ185" s="138"/>
      <c r="CR185" s="138"/>
      <c r="CS185" s="138"/>
      <c r="CT185" s="138"/>
      <c r="CU185" s="138"/>
      <c r="CV185" s="138"/>
      <c r="CW185" s="138"/>
      <c r="CX185" s="138"/>
      <c r="CY185" s="138"/>
      <c r="CZ185" s="138"/>
      <c r="DA185" s="138"/>
      <c r="DB185" s="138"/>
      <c r="DC185" s="138"/>
      <c r="DD185" s="138"/>
      <c r="DE185" s="138"/>
      <c r="DF185" s="138"/>
      <c r="DG185" s="138"/>
      <c r="DH185" s="138"/>
      <c r="DI185" s="138"/>
      <c r="DJ185" s="138"/>
      <c r="DK185" s="138"/>
      <c r="DL185" s="138"/>
      <c r="DM185" s="138"/>
      <c r="DN185" s="138"/>
      <c r="DO185" s="138"/>
      <c r="DP185" s="138"/>
      <c r="DQ185" s="138"/>
      <c r="DR185" s="138"/>
      <c r="DS185" s="138"/>
      <c r="DT185" s="138"/>
      <c r="DU185" s="138"/>
      <c r="DV185" s="138"/>
      <c r="DW185" s="138"/>
      <c r="DX185" s="138"/>
      <c r="DY185" s="138"/>
      <c r="DZ185" s="138"/>
      <c r="EA185" s="138"/>
      <c r="EB185" s="138"/>
      <c r="EC185" s="138"/>
      <c r="ED185" s="138"/>
      <c r="EE185" s="138"/>
      <c r="EF185" s="138"/>
      <c r="EG185" s="138"/>
      <c r="EH185" s="138"/>
      <c r="EI185" s="138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38"/>
      <c r="FP185" s="138"/>
      <c r="FQ185" s="138"/>
      <c r="FR185" s="138"/>
      <c r="FS185" s="138"/>
      <c r="FT185" s="138"/>
      <c r="FU185" s="138"/>
      <c r="FV185" s="138"/>
      <c r="FW185" s="138"/>
      <c r="FX185" s="138"/>
      <c r="FY185" s="138"/>
      <c r="FZ185" s="138"/>
      <c r="GA185" s="138"/>
      <c r="GB185" s="138"/>
      <c r="GC185" s="138"/>
      <c r="GD185" s="138"/>
      <c r="GE185" s="138"/>
      <c r="GF185" s="138"/>
      <c r="GG185" s="138"/>
      <c r="GH185" s="138"/>
    </row>
    <row r="186" spans="1:190" x14ac:dyDescent="0.2">
      <c r="A186" s="130">
        <f t="shared" si="2"/>
        <v>4091</v>
      </c>
      <c r="B186" s="140" t="s">
        <v>2568</v>
      </c>
      <c r="C186" s="146">
        <v>82</v>
      </c>
      <c r="D186" s="147">
        <v>26.100000381469727</v>
      </c>
      <c r="E186" s="148">
        <v>0.38</v>
      </c>
      <c r="F186" s="146">
        <v>79</v>
      </c>
      <c r="G186" s="146">
        <v>3</v>
      </c>
      <c r="H186" s="149" t="s">
        <v>2569</v>
      </c>
      <c r="I186" s="149" t="s">
        <v>2570</v>
      </c>
      <c r="J186" s="147">
        <v>7.4000000953674316</v>
      </c>
      <c r="K186" s="148">
        <v>0.37</v>
      </c>
      <c r="L186" s="146">
        <v>80</v>
      </c>
      <c r="M186" s="146">
        <v>2</v>
      </c>
      <c r="N186" s="149" t="s">
        <v>1764</v>
      </c>
      <c r="O186" s="149" t="s">
        <v>1765</v>
      </c>
      <c r="P186" s="147">
        <v>5.6999998092651367</v>
      </c>
      <c r="Q186" s="148">
        <v>0.38</v>
      </c>
      <c r="R186" s="146">
        <v>78</v>
      </c>
      <c r="S186" s="146">
        <v>4</v>
      </c>
      <c r="T186" s="149" t="s">
        <v>1672</v>
      </c>
      <c r="U186" s="149" t="s">
        <v>1673</v>
      </c>
      <c r="V186" s="147">
        <v>2.7999999523162842</v>
      </c>
      <c r="W186" s="148">
        <v>0.31</v>
      </c>
      <c r="X186" s="146">
        <v>80</v>
      </c>
      <c r="Y186" s="146">
        <v>2</v>
      </c>
      <c r="Z186" s="149" t="s">
        <v>1764</v>
      </c>
      <c r="AA186" s="149" t="s">
        <v>1765</v>
      </c>
      <c r="AB186" s="147">
        <v>10.300000190734863</v>
      </c>
      <c r="AC186" s="148">
        <v>0.43</v>
      </c>
      <c r="AD186" s="146">
        <v>71</v>
      </c>
      <c r="AE186" s="146">
        <v>11</v>
      </c>
      <c r="AF186" s="149" t="s">
        <v>2571</v>
      </c>
      <c r="AG186" s="149" t="s">
        <v>2572</v>
      </c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  <c r="CD186" s="138"/>
      <c r="CE186" s="138"/>
      <c r="CF186" s="138"/>
      <c r="CG186" s="138"/>
      <c r="CH186" s="138"/>
      <c r="CI186" s="138"/>
      <c r="CJ186" s="138"/>
      <c r="CK186" s="138"/>
      <c r="CL186" s="138"/>
      <c r="CM186" s="138"/>
      <c r="CN186" s="138"/>
      <c r="CO186" s="138"/>
      <c r="CP186" s="138"/>
      <c r="CQ186" s="138"/>
      <c r="CR186" s="138"/>
      <c r="CS186" s="138"/>
      <c r="CT186" s="138"/>
      <c r="CU186" s="138"/>
      <c r="CV186" s="138"/>
      <c r="CW186" s="138"/>
      <c r="CX186" s="138"/>
      <c r="CY186" s="138"/>
      <c r="CZ186" s="138"/>
      <c r="DA186" s="138"/>
      <c r="DB186" s="138"/>
      <c r="DC186" s="138"/>
      <c r="DD186" s="138"/>
      <c r="DE186" s="138"/>
      <c r="DF186" s="138"/>
      <c r="DG186" s="138"/>
      <c r="DH186" s="138"/>
      <c r="DI186" s="138"/>
      <c r="DJ186" s="138"/>
      <c r="DK186" s="138"/>
      <c r="DL186" s="138"/>
      <c r="DM186" s="138"/>
      <c r="DN186" s="138"/>
      <c r="DO186" s="138"/>
      <c r="DP186" s="138"/>
      <c r="DQ186" s="138"/>
      <c r="DR186" s="138"/>
      <c r="DS186" s="138"/>
      <c r="DT186" s="138"/>
      <c r="DU186" s="138"/>
      <c r="DV186" s="138"/>
      <c r="DW186" s="138"/>
      <c r="DX186" s="138"/>
      <c r="DY186" s="138"/>
      <c r="DZ186" s="138"/>
      <c r="EA186" s="138"/>
      <c r="EB186" s="138"/>
      <c r="EC186" s="138"/>
      <c r="ED186" s="138"/>
      <c r="EE186" s="138"/>
      <c r="EF186" s="138"/>
      <c r="EG186" s="138"/>
      <c r="EH186" s="138"/>
      <c r="EI186" s="138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38"/>
      <c r="FP186" s="138"/>
      <c r="FQ186" s="138"/>
      <c r="FR186" s="138"/>
      <c r="FS186" s="138"/>
      <c r="FT186" s="138"/>
      <c r="FU186" s="138"/>
      <c r="FV186" s="138"/>
      <c r="FW186" s="138"/>
      <c r="FX186" s="138"/>
      <c r="FY186" s="138"/>
      <c r="FZ186" s="138"/>
      <c r="GA186" s="138"/>
      <c r="GB186" s="138"/>
      <c r="GC186" s="138"/>
      <c r="GD186" s="138"/>
      <c r="GE186" s="138"/>
      <c r="GF186" s="138"/>
      <c r="GG186" s="138"/>
      <c r="GH186" s="138"/>
    </row>
    <row r="187" spans="1:190" x14ac:dyDescent="0.2">
      <c r="A187" s="130">
        <f t="shared" si="2"/>
        <v>4121</v>
      </c>
      <c r="B187" s="150" t="s">
        <v>2573</v>
      </c>
      <c r="C187" s="151">
        <v>48</v>
      </c>
      <c r="D187" s="152">
        <v>27.899999618530273</v>
      </c>
      <c r="E187" s="153">
        <v>0.41</v>
      </c>
      <c r="F187" s="151">
        <v>47</v>
      </c>
      <c r="G187" s="151">
        <v>1</v>
      </c>
      <c r="H187" s="154" t="s">
        <v>2007</v>
      </c>
      <c r="I187" s="154" t="s">
        <v>2008</v>
      </c>
      <c r="J187" s="152">
        <v>7.3000001907348633</v>
      </c>
      <c r="K187" s="153">
        <v>0.37</v>
      </c>
      <c r="L187" s="151">
        <v>48</v>
      </c>
      <c r="N187" s="154" t="s">
        <v>1545</v>
      </c>
      <c r="P187" s="152">
        <v>6.3000001907348633</v>
      </c>
      <c r="Q187" s="153">
        <v>0.42</v>
      </c>
      <c r="R187" s="151">
        <v>45</v>
      </c>
      <c r="S187" s="151">
        <v>3</v>
      </c>
      <c r="T187" s="154" t="s">
        <v>2003</v>
      </c>
      <c r="U187" s="154" t="s">
        <v>2004</v>
      </c>
      <c r="V187" s="152">
        <v>3.2000000476837158</v>
      </c>
      <c r="W187" s="153">
        <v>0.35</v>
      </c>
      <c r="X187" s="151">
        <v>45</v>
      </c>
      <c r="Y187" s="151">
        <v>3</v>
      </c>
      <c r="Z187" s="154" t="s">
        <v>2003</v>
      </c>
      <c r="AA187" s="154" t="s">
        <v>2004</v>
      </c>
      <c r="AB187" s="152">
        <v>11.100000381469727</v>
      </c>
      <c r="AC187" s="153">
        <v>0.47</v>
      </c>
      <c r="AD187" s="151">
        <v>46</v>
      </c>
      <c r="AE187" s="151">
        <v>2</v>
      </c>
      <c r="AF187" s="154" t="s">
        <v>1769</v>
      </c>
      <c r="AG187" s="154" t="s">
        <v>1770</v>
      </c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  <c r="GC187" s="138"/>
      <c r="GD187" s="138"/>
      <c r="GE187" s="138"/>
      <c r="GF187" s="138"/>
      <c r="GG187" s="138"/>
      <c r="GH187" s="138"/>
    </row>
    <row r="188" spans="1:190" x14ac:dyDescent="0.2">
      <c r="A188" s="130">
        <f t="shared" si="2"/>
        <v>4171</v>
      </c>
      <c r="B188" s="140" t="s">
        <v>2574</v>
      </c>
      <c r="C188" s="146">
        <v>55</v>
      </c>
      <c r="D188" s="147">
        <v>27.399999618530273</v>
      </c>
      <c r="E188" s="148">
        <v>0.4</v>
      </c>
      <c r="F188" s="146">
        <v>55</v>
      </c>
      <c r="H188" s="149" t="s">
        <v>1545</v>
      </c>
      <c r="J188" s="147">
        <v>7.5</v>
      </c>
      <c r="K188" s="148">
        <v>0.38</v>
      </c>
      <c r="L188" s="146">
        <v>55</v>
      </c>
      <c r="N188" s="149" t="s">
        <v>1545</v>
      </c>
      <c r="P188" s="147">
        <v>6</v>
      </c>
      <c r="Q188" s="148">
        <v>0.4</v>
      </c>
      <c r="R188" s="146">
        <v>52</v>
      </c>
      <c r="S188" s="146">
        <v>3</v>
      </c>
      <c r="T188" s="149" t="s">
        <v>2575</v>
      </c>
      <c r="U188" s="149" t="s">
        <v>2576</v>
      </c>
      <c r="V188" s="147">
        <v>2.7999999523162842</v>
      </c>
      <c r="W188" s="148">
        <v>0.31</v>
      </c>
      <c r="X188" s="146">
        <v>53</v>
      </c>
      <c r="Y188" s="146">
        <v>2</v>
      </c>
      <c r="Z188" s="149" t="s">
        <v>2577</v>
      </c>
      <c r="AA188" s="149" t="s">
        <v>2578</v>
      </c>
      <c r="AB188" s="147">
        <v>11.100000381469727</v>
      </c>
      <c r="AC188" s="148">
        <v>0.46</v>
      </c>
      <c r="AD188" s="146">
        <v>49</v>
      </c>
      <c r="AE188" s="146">
        <v>6</v>
      </c>
      <c r="AF188" s="149" t="s">
        <v>2579</v>
      </c>
      <c r="AG188" s="149" t="s">
        <v>2580</v>
      </c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  <c r="GC188" s="138"/>
      <c r="GD188" s="138"/>
      <c r="GE188" s="138"/>
      <c r="GF188" s="138"/>
      <c r="GG188" s="138"/>
      <c r="GH188" s="138"/>
    </row>
    <row r="189" spans="1:190" x14ac:dyDescent="0.2">
      <c r="A189" s="130">
        <f t="shared" si="2"/>
        <v>4221</v>
      </c>
      <c r="B189" s="150" t="s">
        <v>2581</v>
      </c>
      <c r="C189" s="151">
        <v>100</v>
      </c>
      <c r="D189" s="152">
        <v>36.700000762939453</v>
      </c>
      <c r="E189" s="153">
        <v>0.54</v>
      </c>
      <c r="F189" s="151">
        <v>84</v>
      </c>
      <c r="G189" s="151">
        <v>16</v>
      </c>
      <c r="H189" s="154" t="s">
        <v>1759</v>
      </c>
      <c r="I189" s="154" t="s">
        <v>1760</v>
      </c>
      <c r="J189" s="152">
        <v>9.6000003814697266</v>
      </c>
      <c r="K189" s="153">
        <v>0.48</v>
      </c>
      <c r="L189" s="151">
        <v>94</v>
      </c>
      <c r="M189" s="151">
        <v>6</v>
      </c>
      <c r="N189" s="154" t="s">
        <v>1753</v>
      </c>
      <c r="O189" s="154" t="s">
        <v>1754</v>
      </c>
      <c r="P189" s="152">
        <v>8.6999998092651367</v>
      </c>
      <c r="Q189" s="153">
        <v>0.57999999999999996</v>
      </c>
      <c r="R189" s="151">
        <v>71</v>
      </c>
      <c r="S189" s="151">
        <v>29</v>
      </c>
      <c r="T189" s="154" t="s">
        <v>2582</v>
      </c>
      <c r="U189" s="154" t="s">
        <v>2583</v>
      </c>
      <c r="V189" s="152">
        <v>4</v>
      </c>
      <c r="W189" s="153">
        <v>0.45</v>
      </c>
      <c r="X189" s="151">
        <v>86</v>
      </c>
      <c r="Y189" s="151">
        <v>14</v>
      </c>
      <c r="Z189" s="154" t="s">
        <v>2584</v>
      </c>
      <c r="AA189" s="154" t="s">
        <v>2585</v>
      </c>
      <c r="AB189" s="152">
        <v>14.300000190734863</v>
      </c>
      <c r="AC189" s="153">
        <v>0.6</v>
      </c>
      <c r="AD189" s="151">
        <v>66</v>
      </c>
      <c r="AE189" s="151">
        <v>34</v>
      </c>
      <c r="AF189" s="154" t="s">
        <v>2586</v>
      </c>
      <c r="AG189" s="154" t="s">
        <v>2587</v>
      </c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</row>
    <row r="190" spans="1:190" x14ac:dyDescent="0.2">
      <c r="A190" s="130">
        <f t="shared" si="2"/>
        <v>4241</v>
      </c>
      <c r="B190" s="140" t="s">
        <v>2588</v>
      </c>
      <c r="C190" s="146">
        <v>142</v>
      </c>
      <c r="D190" s="147">
        <v>33.099998474121094</v>
      </c>
      <c r="E190" s="148">
        <v>0.49</v>
      </c>
      <c r="F190" s="146">
        <v>138</v>
      </c>
      <c r="G190" s="146">
        <v>4</v>
      </c>
      <c r="H190" s="149" t="s">
        <v>2552</v>
      </c>
      <c r="I190" s="149" t="s">
        <v>2553</v>
      </c>
      <c r="J190" s="147">
        <v>8.8000001907348633</v>
      </c>
      <c r="K190" s="148">
        <v>0.44</v>
      </c>
      <c r="L190" s="146">
        <v>135</v>
      </c>
      <c r="M190" s="146">
        <v>7</v>
      </c>
      <c r="N190" s="149" t="s">
        <v>2589</v>
      </c>
      <c r="O190" s="149" t="s">
        <v>2590</v>
      </c>
      <c r="P190" s="147">
        <v>7.8000001907348633</v>
      </c>
      <c r="Q190" s="148">
        <v>0.52</v>
      </c>
      <c r="R190" s="146">
        <v>116</v>
      </c>
      <c r="S190" s="146">
        <v>26</v>
      </c>
      <c r="T190" s="149" t="s">
        <v>2591</v>
      </c>
      <c r="U190" s="149" t="s">
        <v>2592</v>
      </c>
      <c r="V190" s="147">
        <v>3.4000000953674316</v>
      </c>
      <c r="W190" s="148">
        <v>0.37</v>
      </c>
      <c r="X190" s="146">
        <v>142</v>
      </c>
      <c r="Z190" s="149" t="s">
        <v>1545</v>
      </c>
      <c r="AB190" s="147">
        <v>13.199999809265137</v>
      </c>
      <c r="AC190" s="148">
        <v>0.55000000000000004</v>
      </c>
      <c r="AD190" s="146">
        <v>114</v>
      </c>
      <c r="AE190" s="146">
        <v>28</v>
      </c>
      <c r="AF190" s="149" t="s">
        <v>2593</v>
      </c>
      <c r="AG190" s="149" t="s">
        <v>2594</v>
      </c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8"/>
      <c r="CO190" s="138"/>
      <c r="CP190" s="138"/>
      <c r="CQ190" s="138"/>
      <c r="CR190" s="138"/>
      <c r="CS190" s="138"/>
      <c r="CT190" s="138"/>
      <c r="CU190" s="138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</row>
    <row r="191" spans="1:190" x14ac:dyDescent="0.2">
      <c r="A191" s="130">
        <f t="shared" si="2"/>
        <v>4261</v>
      </c>
      <c r="B191" s="150" t="s">
        <v>2595</v>
      </c>
      <c r="C191" s="151">
        <v>133</v>
      </c>
      <c r="D191" s="152">
        <v>29.200000762939453</v>
      </c>
      <c r="E191" s="153">
        <v>0.43</v>
      </c>
      <c r="F191" s="151">
        <v>129</v>
      </c>
      <c r="G191" s="151">
        <v>4</v>
      </c>
      <c r="H191" s="154" t="s">
        <v>2565</v>
      </c>
      <c r="I191" s="154" t="s">
        <v>2566</v>
      </c>
      <c r="J191" s="152">
        <v>7.9000000953674316</v>
      </c>
      <c r="K191" s="153">
        <v>0.39</v>
      </c>
      <c r="L191" s="151">
        <v>130</v>
      </c>
      <c r="M191" s="151">
        <v>3</v>
      </c>
      <c r="N191" s="154" t="s">
        <v>2559</v>
      </c>
      <c r="O191" s="154" t="s">
        <v>2560</v>
      </c>
      <c r="P191" s="152">
        <v>6.6999998092651367</v>
      </c>
      <c r="Q191" s="153">
        <v>0.45</v>
      </c>
      <c r="R191" s="151">
        <v>125</v>
      </c>
      <c r="S191" s="151">
        <v>8</v>
      </c>
      <c r="T191" s="154" t="s">
        <v>2596</v>
      </c>
      <c r="U191" s="154" t="s">
        <v>2597</v>
      </c>
      <c r="V191" s="152">
        <v>3</v>
      </c>
      <c r="W191" s="153">
        <v>0.33</v>
      </c>
      <c r="X191" s="151">
        <v>128</v>
      </c>
      <c r="Y191" s="151">
        <v>5</v>
      </c>
      <c r="Z191" s="154" t="s">
        <v>2561</v>
      </c>
      <c r="AA191" s="154" t="s">
        <v>2562</v>
      </c>
      <c r="AB191" s="152">
        <v>11.600000381469727</v>
      </c>
      <c r="AC191" s="153">
        <v>0.49</v>
      </c>
      <c r="AD191" s="151">
        <v>117</v>
      </c>
      <c r="AE191" s="151">
        <v>16</v>
      </c>
      <c r="AF191" s="154" t="s">
        <v>2209</v>
      </c>
      <c r="AG191" s="154" t="s">
        <v>2210</v>
      </c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</row>
    <row r="192" spans="1:190" x14ac:dyDescent="0.2">
      <c r="A192" s="130">
        <f t="shared" si="2"/>
        <v>4281</v>
      </c>
      <c r="B192" s="140" t="s">
        <v>2598</v>
      </c>
      <c r="C192" s="146">
        <v>141</v>
      </c>
      <c r="D192" s="147">
        <v>30.200000762939453</v>
      </c>
      <c r="E192" s="148">
        <v>0.44</v>
      </c>
      <c r="F192" s="146">
        <v>139</v>
      </c>
      <c r="G192" s="146">
        <v>2</v>
      </c>
      <c r="H192" s="149" t="s">
        <v>2599</v>
      </c>
      <c r="I192" s="149" t="s">
        <v>2600</v>
      </c>
      <c r="J192" s="147">
        <v>7.9000000953674316</v>
      </c>
      <c r="K192" s="148">
        <v>0.4</v>
      </c>
      <c r="L192" s="146">
        <v>141</v>
      </c>
      <c r="N192" s="149" t="s">
        <v>1545</v>
      </c>
      <c r="P192" s="147">
        <v>6.5</v>
      </c>
      <c r="Q192" s="148">
        <v>0.43</v>
      </c>
      <c r="R192" s="146">
        <v>128</v>
      </c>
      <c r="S192" s="146">
        <v>13</v>
      </c>
      <c r="T192" s="149" t="s">
        <v>2601</v>
      </c>
      <c r="U192" s="149" t="s">
        <v>2602</v>
      </c>
      <c r="V192" s="147">
        <v>3.2999999523162842</v>
      </c>
      <c r="W192" s="148">
        <v>0.37</v>
      </c>
      <c r="X192" s="146">
        <v>137</v>
      </c>
      <c r="Y192" s="146">
        <v>4</v>
      </c>
      <c r="Z192" s="149" t="s">
        <v>2603</v>
      </c>
      <c r="AA192" s="149" t="s">
        <v>2604</v>
      </c>
      <c r="AB192" s="147">
        <v>12.5</v>
      </c>
      <c r="AC192" s="148">
        <v>0.52</v>
      </c>
      <c r="AD192" s="146">
        <v>112</v>
      </c>
      <c r="AE192" s="146">
        <v>29</v>
      </c>
      <c r="AF192" s="149" t="s">
        <v>2605</v>
      </c>
      <c r="AG192" s="149" t="s">
        <v>2606</v>
      </c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</row>
    <row r="193" spans="1:190" x14ac:dyDescent="0.2">
      <c r="A193" s="130">
        <f t="shared" si="2"/>
        <v>4301</v>
      </c>
      <c r="B193" s="150" t="s">
        <v>2607</v>
      </c>
      <c r="C193" s="151">
        <v>58</v>
      </c>
      <c r="D193" s="152">
        <v>28.299999237060547</v>
      </c>
      <c r="E193" s="153">
        <v>0.42</v>
      </c>
      <c r="F193" s="151">
        <v>58</v>
      </c>
      <c r="H193" s="154" t="s">
        <v>1545</v>
      </c>
      <c r="J193" s="152">
        <v>7.5</v>
      </c>
      <c r="K193" s="153">
        <v>0.38</v>
      </c>
      <c r="L193" s="151">
        <v>57</v>
      </c>
      <c r="M193" s="151">
        <v>1</v>
      </c>
      <c r="N193" s="154" t="s">
        <v>2608</v>
      </c>
      <c r="O193" s="154" t="s">
        <v>2609</v>
      </c>
      <c r="P193" s="152">
        <v>6</v>
      </c>
      <c r="Q193" s="153">
        <v>0.4</v>
      </c>
      <c r="R193" s="151">
        <v>55</v>
      </c>
      <c r="S193" s="151">
        <v>3</v>
      </c>
      <c r="T193" s="154" t="s">
        <v>2610</v>
      </c>
      <c r="U193" s="154" t="s">
        <v>2611</v>
      </c>
      <c r="V193" s="152">
        <v>3.0999999046325684</v>
      </c>
      <c r="W193" s="153">
        <v>0.34</v>
      </c>
      <c r="X193" s="151">
        <v>57</v>
      </c>
      <c r="Y193" s="151">
        <v>1</v>
      </c>
      <c r="Z193" s="154" t="s">
        <v>2608</v>
      </c>
      <c r="AA193" s="154" t="s">
        <v>2609</v>
      </c>
      <c r="AB193" s="152">
        <v>11.699999809265137</v>
      </c>
      <c r="AC193" s="153">
        <v>0.49</v>
      </c>
      <c r="AD193" s="151">
        <v>53</v>
      </c>
      <c r="AE193" s="151">
        <v>5</v>
      </c>
      <c r="AF193" s="154" t="s">
        <v>1859</v>
      </c>
      <c r="AG193" s="154" t="s">
        <v>1860</v>
      </c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  <c r="CM193" s="138"/>
      <c r="CN193" s="138"/>
      <c r="CO193" s="138"/>
      <c r="CP193" s="138"/>
      <c r="CQ193" s="138"/>
      <c r="CR193" s="138"/>
      <c r="CS193" s="138"/>
      <c r="CT193" s="138"/>
      <c r="CU193" s="138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</row>
    <row r="194" spans="1:190" x14ac:dyDescent="0.2">
      <c r="A194" s="130">
        <f t="shared" si="2"/>
        <v>4341</v>
      </c>
      <c r="B194" s="140" t="s">
        <v>2612</v>
      </c>
      <c r="C194" s="146">
        <v>60</v>
      </c>
      <c r="D194" s="147">
        <v>29.100000381469727</v>
      </c>
      <c r="E194" s="148">
        <v>0.43</v>
      </c>
      <c r="F194" s="146">
        <v>59</v>
      </c>
      <c r="G194" s="146">
        <v>1</v>
      </c>
      <c r="H194" s="149" t="s">
        <v>2370</v>
      </c>
      <c r="I194" s="149" t="s">
        <v>2371</v>
      </c>
      <c r="J194" s="147">
        <v>7.8000001907348633</v>
      </c>
      <c r="K194" s="148">
        <v>0.39</v>
      </c>
      <c r="L194" s="146">
        <v>59</v>
      </c>
      <c r="M194" s="146">
        <v>1</v>
      </c>
      <c r="N194" s="149" t="s">
        <v>2370</v>
      </c>
      <c r="O194" s="149" t="s">
        <v>2371</v>
      </c>
      <c r="P194" s="147">
        <v>6.6999998092651367</v>
      </c>
      <c r="Q194" s="148">
        <v>0.45</v>
      </c>
      <c r="R194" s="146">
        <v>57</v>
      </c>
      <c r="S194" s="146">
        <v>3</v>
      </c>
      <c r="T194" s="149" t="s">
        <v>1982</v>
      </c>
      <c r="U194" s="149" t="s">
        <v>1983</v>
      </c>
      <c r="V194" s="147">
        <v>3.5</v>
      </c>
      <c r="W194" s="148">
        <v>0.39</v>
      </c>
      <c r="X194" s="146">
        <v>58</v>
      </c>
      <c r="Y194" s="146">
        <v>2</v>
      </c>
      <c r="Z194" s="149" t="s">
        <v>1734</v>
      </c>
      <c r="AA194" s="149" t="s">
        <v>1735</v>
      </c>
      <c r="AB194" s="147">
        <v>11.100000381469727</v>
      </c>
      <c r="AC194" s="148">
        <v>0.46</v>
      </c>
      <c r="AD194" s="146">
        <v>53</v>
      </c>
      <c r="AE194" s="146">
        <v>7</v>
      </c>
      <c r="AF194" s="149" t="s">
        <v>2045</v>
      </c>
      <c r="AG194" s="149" t="s">
        <v>2046</v>
      </c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</row>
    <row r="195" spans="1:190" x14ac:dyDescent="0.2">
      <c r="A195" s="130">
        <f t="shared" si="2"/>
        <v>4381</v>
      </c>
      <c r="B195" s="150" t="s">
        <v>2613</v>
      </c>
      <c r="C195" s="151">
        <v>128</v>
      </c>
      <c r="D195" s="152">
        <v>26.299999237060547</v>
      </c>
      <c r="E195" s="153">
        <v>0.39</v>
      </c>
      <c r="F195" s="151">
        <v>125</v>
      </c>
      <c r="G195" s="151">
        <v>3</v>
      </c>
      <c r="H195" s="154" t="s">
        <v>2082</v>
      </c>
      <c r="I195" s="154" t="s">
        <v>2083</v>
      </c>
      <c r="J195" s="152">
        <v>7</v>
      </c>
      <c r="K195" s="153">
        <v>0.35</v>
      </c>
      <c r="L195" s="151">
        <v>128</v>
      </c>
      <c r="N195" s="154" t="s">
        <v>1545</v>
      </c>
      <c r="P195" s="152">
        <v>5.9000000953674316</v>
      </c>
      <c r="Q195" s="153">
        <v>0.39</v>
      </c>
      <c r="R195" s="151">
        <v>117</v>
      </c>
      <c r="S195" s="151">
        <v>11</v>
      </c>
      <c r="T195" s="154" t="s">
        <v>2080</v>
      </c>
      <c r="U195" s="154" t="s">
        <v>2081</v>
      </c>
      <c r="V195" s="152">
        <v>2.9000000953674316</v>
      </c>
      <c r="W195" s="153">
        <v>0.32</v>
      </c>
      <c r="X195" s="151">
        <v>125</v>
      </c>
      <c r="Y195" s="151">
        <v>3</v>
      </c>
      <c r="Z195" s="154" t="s">
        <v>2082</v>
      </c>
      <c r="AA195" s="154" t="s">
        <v>2083</v>
      </c>
      <c r="AB195" s="152">
        <v>10.600000381469727</v>
      </c>
      <c r="AC195" s="153">
        <v>0.44</v>
      </c>
      <c r="AD195" s="151">
        <v>116</v>
      </c>
      <c r="AE195" s="151">
        <v>12</v>
      </c>
      <c r="AF195" s="154" t="s">
        <v>2156</v>
      </c>
      <c r="AG195" s="154" t="s">
        <v>2157</v>
      </c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</row>
    <row r="196" spans="1:190" x14ac:dyDescent="0.2">
      <c r="A196" s="130">
        <f t="shared" si="2"/>
        <v>4391</v>
      </c>
      <c r="B196" s="140" t="s">
        <v>2614</v>
      </c>
      <c r="C196" s="146">
        <v>93</v>
      </c>
      <c r="D196" s="147">
        <v>29.399999618530273</v>
      </c>
      <c r="E196" s="148">
        <v>0.43</v>
      </c>
      <c r="F196" s="146">
        <v>91</v>
      </c>
      <c r="G196" s="146">
        <v>2</v>
      </c>
      <c r="H196" s="149" t="s">
        <v>2615</v>
      </c>
      <c r="I196" s="149" t="s">
        <v>2616</v>
      </c>
      <c r="J196" s="147">
        <v>8.3000001907348633</v>
      </c>
      <c r="K196" s="148">
        <v>0.42</v>
      </c>
      <c r="L196" s="146">
        <v>87</v>
      </c>
      <c r="M196" s="146">
        <v>6</v>
      </c>
      <c r="N196" s="149" t="s">
        <v>2617</v>
      </c>
      <c r="O196" s="149" t="s">
        <v>2618</v>
      </c>
      <c r="P196" s="147">
        <v>6.3000001907348633</v>
      </c>
      <c r="Q196" s="148">
        <v>0.42</v>
      </c>
      <c r="R196" s="146">
        <v>88</v>
      </c>
      <c r="S196" s="146">
        <v>5</v>
      </c>
      <c r="T196" s="149" t="s">
        <v>2619</v>
      </c>
      <c r="U196" s="149" t="s">
        <v>2620</v>
      </c>
      <c r="V196" s="147">
        <v>3</v>
      </c>
      <c r="W196" s="148">
        <v>0.33</v>
      </c>
      <c r="X196" s="146">
        <v>92</v>
      </c>
      <c r="Y196" s="146">
        <v>1</v>
      </c>
      <c r="Z196" s="149" t="s">
        <v>2621</v>
      </c>
      <c r="AA196" s="149" t="s">
        <v>2622</v>
      </c>
      <c r="AB196" s="147">
        <v>11.800000190734863</v>
      </c>
      <c r="AC196" s="148">
        <v>0.49</v>
      </c>
      <c r="AD196" s="146">
        <v>83</v>
      </c>
      <c r="AE196" s="146">
        <v>10</v>
      </c>
      <c r="AF196" s="149" t="s">
        <v>2623</v>
      </c>
      <c r="AG196" s="149" t="s">
        <v>2624</v>
      </c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</row>
    <row r="197" spans="1:190" x14ac:dyDescent="0.2">
      <c r="A197" s="130">
        <f t="shared" si="2"/>
        <v>4401</v>
      </c>
      <c r="B197" s="150" t="s">
        <v>2625</v>
      </c>
      <c r="C197" s="151">
        <v>48</v>
      </c>
      <c r="D197" s="152">
        <v>22.100000381469727</v>
      </c>
      <c r="E197" s="153">
        <v>0.32</v>
      </c>
      <c r="F197" s="151">
        <v>48</v>
      </c>
      <c r="H197" s="154" t="s">
        <v>1545</v>
      </c>
      <c r="J197" s="152">
        <v>6.5</v>
      </c>
      <c r="K197" s="153">
        <v>0.32</v>
      </c>
      <c r="L197" s="151">
        <v>48</v>
      </c>
      <c r="N197" s="154" t="s">
        <v>1545</v>
      </c>
      <c r="P197" s="152">
        <v>5</v>
      </c>
      <c r="Q197" s="153">
        <v>0.33</v>
      </c>
      <c r="R197" s="151">
        <v>48</v>
      </c>
      <c r="T197" s="154" t="s">
        <v>1545</v>
      </c>
      <c r="V197" s="152">
        <v>1.8999999761581421</v>
      </c>
      <c r="W197" s="153">
        <v>0.2</v>
      </c>
      <c r="X197" s="151">
        <v>48</v>
      </c>
      <c r="Z197" s="154" t="s">
        <v>1545</v>
      </c>
      <c r="AB197" s="152">
        <v>8.8000001907348633</v>
      </c>
      <c r="AC197" s="153">
        <v>0.37</v>
      </c>
      <c r="AD197" s="151">
        <v>48</v>
      </c>
      <c r="AF197" s="154" t="s">
        <v>1545</v>
      </c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</row>
    <row r="198" spans="1:190" x14ac:dyDescent="0.2">
      <c r="A198" s="130">
        <f t="shared" si="2"/>
        <v>4421</v>
      </c>
      <c r="B198" s="140" t="s">
        <v>2626</v>
      </c>
      <c r="C198" s="146">
        <v>145</v>
      </c>
      <c r="D198" s="147">
        <v>36.400001525878906</v>
      </c>
      <c r="E198" s="148">
        <v>0.54</v>
      </c>
      <c r="F198" s="146">
        <v>122</v>
      </c>
      <c r="G198" s="146">
        <v>23</v>
      </c>
      <c r="H198" s="149" t="s">
        <v>2627</v>
      </c>
      <c r="I198" s="149" t="s">
        <v>2628</v>
      </c>
      <c r="J198" s="147">
        <v>10.199999809265137</v>
      </c>
      <c r="K198" s="148">
        <v>0.51</v>
      </c>
      <c r="L198" s="146">
        <v>121</v>
      </c>
      <c r="M198" s="146">
        <v>24</v>
      </c>
      <c r="N198" s="149" t="s">
        <v>2629</v>
      </c>
      <c r="O198" s="149" t="s">
        <v>2630</v>
      </c>
      <c r="P198" s="147">
        <v>8.3000001907348633</v>
      </c>
      <c r="Q198" s="148">
        <v>0.55000000000000004</v>
      </c>
      <c r="R198" s="146">
        <v>111</v>
      </c>
      <c r="S198" s="146">
        <v>34</v>
      </c>
      <c r="T198" s="149" t="s">
        <v>2631</v>
      </c>
      <c r="U198" s="149" t="s">
        <v>2632</v>
      </c>
      <c r="V198" s="147">
        <v>3.7999999523162842</v>
      </c>
      <c r="W198" s="148">
        <v>0.42</v>
      </c>
      <c r="X198" s="146">
        <v>131</v>
      </c>
      <c r="Y198" s="146">
        <v>14</v>
      </c>
      <c r="Z198" s="149" t="s">
        <v>2633</v>
      </c>
      <c r="AA198" s="149" t="s">
        <v>2634</v>
      </c>
      <c r="AB198" s="147">
        <v>14.100000381469727</v>
      </c>
      <c r="AC198" s="148">
        <v>0.59</v>
      </c>
      <c r="AD198" s="146">
        <v>101</v>
      </c>
      <c r="AE198" s="146">
        <v>44</v>
      </c>
      <c r="AF198" s="149" t="s">
        <v>2635</v>
      </c>
      <c r="AG198" s="149" t="s">
        <v>2636</v>
      </c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8"/>
      <c r="CO198" s="138"/>
      <c r="CP198" s="138"/>
      <c r="CQ198" s="138"/>
      <c r="CR198" s="138"/>
      <c r="CS198" s="138"/>
      <c r="CT198" s="138"/>
      <c r="CU198" s="138"/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</row>
    <row r="199" spans="1:190" x14ac:dyDescent="0.2">
      <c r="A199" s="130">
        <f t="shared" si="2"/>
        <v>4441</v>
      </c>
      <c r="B199" s="150" t="s">
        <v>2637</v>
      </c>
      <c r="C199" s="151">
        <v>64</v>
      </c>
      <c r="D199" s="152">
        <v>26.200000762939453</v>
      </c>
      <c r="E199" s="153">
        <v>0.39</v>
      </c>
      <c r="F199" s="151">
        <v>64</v>
      </c>
      <c r="H199" s="154" t="s">
        <v>1545</v>
      </c>
      <c r="J199" s="152">
        <v>7.8000001907348633</v>
      </c>
      <c r="K199" s="153">
        <v>0.39</v>
      </c>
      <c r="L199" s="151">
        <v>62</v>
      </c>
      <c r="M199" s="151">
        <v>2</v>
      </c>
      <c r="N199" s="154" t="s">
        <v>2078</v>
      </c>
      <c r="O199" s="154" t="s">
        <v>2079</v>
      </c>
      <c r="P199" s="152">
        <v>5.4000000953674316</v>
      </c>
      <c r="Q199" s="153">
        <v>0.36</v>
      </c>
      <c r="R199" s="151">
        <v>61</v>
      </c>
      <c r="S199" s="151">
        <v>3</v>
      </c>
      <c r="T199" s="154" t="s">
        <v>2638</v>
      </c>
      <c r="U199" s="154" t="s">
        <v>2639</v>
      </c>
      <c r="V199" s="152">
        <v>2.5</v>
      </c>
      <c r="W199" s="153">
        <v>0.28000000000000003</v>
      </c>
      <c r="X199" s="151">
        <v>63</v>
      </c>
      <c r="Y199" s="151">
        <v>1</v>
      </c>
      <c r="Z199" s="154" t="s">
        <v>2640</v>
      </c>
      <c r="AA199" s="154" t="s">
        <v>2641</v>
      </c>
      <c r="AB199" s="152">
        <v>10.399999618530273</v>
      </c>
      <c r="AC199" s="153">
        <v>0.43</v>
      </c>
      <c r="AD199" s="151">
        <v>62</v>
      </c>
      <c r="AE199" s="151">
        <v>2</v>
      </c>
      <c r="AF199" s="154" t="s">
        <v>2078</v>
      </c>
      <c r="AG199" s="154" t="s">
        <v>2079</v>
      </c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</row>
    <row r="200" spans="1:190" x14ac:dyDescent="0.2">
      <c r="A200" s="130">
        <f t="shared" si="2"/>
        <v>4461</v>
      </c>
      <c r="B200" s="140" t="s">
        <v>2642</v>
      </c>
      <c r="C200" s="146">
        <v>41</v>
      </c>
      <c r="D200" s="147">
        <v>25.299999237060547</v>
      </c>
      <c r="E200" s="148">
        <v>0.37</v>
      </c>
      <c r="F200" s="146">
        <v>40</v>
      </c>
      <c r="G200" s="146">
        <v>1</v>
      </c>
      <c r="H200" s="149" t="s">
        <v>1764</v>
      </c>
      <c r="I200" s="149" t="s">
        <v>1765</v>
      </c>
      <c r="J200" s="147">
        <v>7.4000000953674316</v>
      </c>
      <c r="K200" s="148">
        <v>0.37</v>
      </c>
      <c r="L200" s="146">
        <v>40</v>
      </c>
      <c r="M200" s="146">
        <v>1</v>
      </c>
      <c r="N200" s="149" t="s">
        <v>1764</v>
      </c>
      <c r="O200" s="149" t="s">
        <v>1765</v>
      </c>
      <c r="P200" s="147">
        <v>5.9000000953674316</v>
      </c>
      <c r="Q200" s="148">
        <v>0.39</v>
      </c>
      <c r="R200" s="146">
        <v>40</v>
      </c>
      <c r="S200" s="146">
        <v>1</v>
      </c>
      <c r="T200" s="149" t="s">
        <v>1764</v>
      </c>
      <c r="U200" s="149" t="s">
        <v>1765</v>
      </c>
      <c r="V200" s="147">
        <v>2.2999999523162842</v>
      </c>
      <c r="W200" s="148">
        <v>0.26</v>
      </c>
      <c r="X200" s="146">
        <v>41</v>
      </c>
      <c r="Z200" s="149" t="s">
        <v>1545</v>
      </c>
      <c r="AB200" s="147">
        <v>9.6999998092651367</v>
      </c>
      <c r="AC200" s="148">
        <v>0.4</v>
      </c>
      <c r="AD200" s="146">
        <v>40</v>
      </c>
      <c r="AE200" s="146">
        <v>1</v>
      </c>
      <c r="AF200" s="149" t="s">
        <v>1764</v>
      </c>
      <c r="AG200" s="149" t="s">
        <v>1765</v>
      </c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</row>
    <row r="201" spans="1:190" x14ac:dyDescent="0.2">
      <c r="A201" s="130">
        <f t="shared" si="2"/>
        <v>4491</v>
      </c>
      <c r="B201" s="150" t="s">
        <v>2643</v>
      </c>
      <c r="C201" s="151">
        <v>134</v>
      </c>
      <c r="D201" s="152">
        <v>28.799999237060547</v>
      </c>
      <c r="E201" s="153">
        <v>0.42</v>
      </c>
      <c r="F201" s="151">
        <v>129</v>
      </c>
      <c r="G201" s="151">
        <v>5</v>
      </c>
      <c r="H201" s="154" t="s">
        <v>2644</v>
      </c>
      <c r="I201" s="154" t="s">
        <v>2645</v>
      </c>
      <c r="J201" s="152">
        <v>8.1000003814697266</v>
      </c>
      <c r="K201" s="153">
        <v>0.41</v>
      </c>
      <c r="L201" s="151">
        <v>131</v>
      </c>
      <c r="M201" s="151">
        <v>3</v>
      </c>
      <c r="N201" s="154" t="s">
        <v>2646</v>
      </c>
      <c r="O201" s="154" t="s">
        <v>2647</v>
      </c>
      <c r="P201" s="152">
        <v>6.3000001907348633</v>
      </c>
      <c r="Q201" s="153">
        <v>0.42</v>
      </c>
      <c r="R201" s="151">
        <v>128</v>
      </c>
      <c r="S201" s="151">
        <v>6</v>
      </c>
      <c r="T201" s="154" t="s">
        <v>2648</v>
      </c>
      <c r="U201" s="154" t="s">
        <v>2649</v>
      </c>
      <c r="V201" s="152">
        <v>3.2000000476837158</v>
      </c>
      <c r="W201" s="153">
        <v>0.35</v>
      </c>
      <c r="X201" s="151">
        <v>130</v>
      </c>
      <c r="Y201" s="151">
        <v>4</v>
      </c>
      <c r="Z201" s="154" t="s">
        <v>2650</v>
      </c>
      <c r="AA201" s="154" t="s">
        <v>2651</v>
      </c>
      <c r="AB201" s="152">
        <v>11.199999809265137</v>
      </c>
      <c r="AC201" s="153">
        <v>0.47</v>
      </c>
      <c r="AD201" s="151">
        <v>122</v>
      </c>
      <c r="AE201" s="151">
        <v>12</v>
      </c>
      <c r="AF201" s="154" t="s">
        <v>2652</v>
      </c>
      <c r="AG201" s="154" t="s">
        <v>2653</v>
      </c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</row>
    <row r="202" spans="1:190" x14ac:dyDescent="0.2">
      <c r="A202" s="130">
        <f t="shared" si="2"/>
        <v>4501</v>
      </c>
      <c r="B202" s="140" t="s">
        <v>2654</v>
      </c>
      <c r="C202" s="146">
        <v>56</v>
      </c>
      <c r="D202" s="147">
        <v>25.700000762939453</v>
      </c>
      <c r="E202" s="148">
        <v>0.38</v>
      </c>
      <c r="F202" s="146">
        <v>56</v>
      </c>
      <c r="H202" s="149" t="s">
        <v>1545</v>
      </c>
      <c r="J202" s="147">
        <v>7.4000000953674316</v>
      </c>
      <c r="K202" s="148">
        <v>0.37</v>
      </c>
      <c r="L202" s="146">
        <v>56</v>
      </c>
      <c r="N202" s="149" t="s">
        <v>1545</v>
      </c>
      <c r="P202" s="147">
        <v>5.1999998092651367</v>
      </c>
      <c r="Q202" s="148">
        <v>0.35</v>
      </c>
      <c r="R202" s="146">
        <v>54</v>
      </c>
      <c r="S202" s="146">
        <v>2</v>
      </c>
      <c r="T202" s="149" t="s">
        <v>2484</v>
      </c>
      <c r="U202" s="149" t="s">
        <v>2485</v>
      </c>
      <c r="V202" s="147">
        <v>2.7000000476837158</v>
      </c>
      <c r="W202" s="148">
        <v>0.3</v>
      </c>
      <c r="X202" s="146">
        <v>56</v>
      </c>
      <c r="Z202" s="149" t="s">
        <v>1545</v>
      </c>
      <c r="AB202" s="147">
        <v>10.399999618530273</v>
      </c>
      <c r="AC202" s="148">
        <v>0.44</v>
      </c>
      <c r="AD202" s="146">
        <v>53</v>
      </c>
      <c r="AE202" s="146">
        <v>3</v>
      </c>
      <c r="AF202" s="149" t="s">
        <v>1731</v>
      </c>
      <c r="AG202" s="149" t="s">
        <v>1732</v>
      </c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</row>
    <row r="203" spans="1:190" x14ac:dyDescent="0.2">
      <c r="A203" s="130">
        <f t="shared" si="2"/>
        <v>4511</v>
      </c>
      <c r="B203" s="150" t="s">
        <v>2655</v>
      </c>
      <c r="C203" s="151">
        <v>130</v>
      </c>
      <c r="D203" s="152">
        <v>33</v>
      </c>
      <c r="E203" s="153">
        <v>0.49</v>
      </c>
      <c r="F203" s="151">
        <v>122</v>
      </c>
      <c r="G203" s="151">
        <v>8</v>
      </c>
      <c r="H203" s="154" t="s">
        <v>1605</v>
      </c>
      <c r="I203" s="154" t="s">
        <v>1606</v>
      </c>
      <c r="J203" s="152">
        <v>8.6999998092651367</v>
      </c>
      <c r="K203" s="153">
        <v>0.43</v>
      </c>
      <c r="L203" s="151">
        <v>121</v>
      </c>
      <c r="M203" s="151">
        <v>9</v>
      </c>
      <c r="N203" s="154" t="s">
        <v>2656</v>
      </c>
      <c r="O203" s="154" t="s">
        <v>2657</v>
      </c>
      <c r="P203" s="152">
        <v>7.5999999046325684</v>
      </c>
      <c r="Q203" s="153">
        <v>0.51</v>
      </c>
      <c r="R203" s="151">
        <v>111</v>
      </c>
      <c r="S203" s="151">
        <v>19</v>
      </c>
      <c r="T203" s="154" t="s">
        <v>2658</v>
      </c>
      <c r="U203" s="154" t="s">
        <v>2659</v>
      </c>
      <c r="V203" s="152">
        <v>3.5</v>
      </c>
      <c r="W203" s="153">
        <v>0.39</v>
      </c>
      <c r="X203" s="151">
        <v>125</v>
      </c>
      <c r="Y203" s="151">
        <v>5</v>
      </c>
      <c r="Z203" s="154" t="s">
        <v>1791</v>
      </c>
      <c r="AA203" s="154" t="s">
        <v>1792</v>
      </c>
      <c r="AB203" s="152">
        <v>13.199999809265137</v>
      </c>
      <c r="AC203" s="153">
        <v>0.55000000000000004</v>
      </c>
      <c r="AD203" s="151">
        <v>98</v>
      </c>
      <c r="AE203" s="151">
        <v>32</v>
      </c>
      <c r="AF203" s="154" t="s">
        <v>2660</v>
      </c>
      <c r="AG203" s="154" t="s">
        <v>2661</v>
      </c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</row>
    <row r="204" spans="1:190" x14ac:dyDescent="0.2">
      <c r="A204" s="130">
        <f t="shared" si="2"/>
        <v>4541</v>
      </c>
      <c r="B204" s="140" t="s">
        <v>2662</v>
      </c>
      <c r="C204" s="146">
        <v>75</v>
      </c>
      <c r="D204" s="147">
        <v>29.399999618530273</v>
      </c>
      <c r="E204" s="148">
        <v>0.43</v>
      </c>
      <c r="F204" s="146">
        <v>74</v>
      </c>
      <c r="G204" s="146">
        <v>1</v>
      </c>
      <c r="H204" s="149" t="s">
        <v>1757</v>
      </c>
      <c r="I204" s="149" t="s">
        <v>1758</v>
      </c>
      <c r="J204" s="147">
        <v>7.9000000953674316</v>
      </c>
      <c r="K204" s="148">
        <v>0.39</v>
      </c>
      <c r="L204" s="146">
        <v>74</v>
      </c>
      <c r="M204" s="146">
        <v>1</v>
      </c>
      <c r="N204" s="149" t="s">
        <v>1757</v>
      </c>
      <c r="O204" s="149" t="s">
        <v>1758</v>
      </c>
      <c r="P204" s="147">
        <v>6.5</v>
      </c>
      <c r="Q204" s="148">
        <v>0.43</v>
      </c>
      <c r="R204" s="146">
        <v>71</v>
      </c>
      <c r="S204" s="146">
        <v>4</v>
      </c>
      <c r="T204" s="149" t="s">
        <v>2663</v>
      </c>
      <c r="U204" s="149" t="s">
        <v>2664</v>
      </c>
      <c r="V204" s="147">
        <v>3.2000000476837158</v>
      </c>
      <c r="W204" s="148">
        <v>0.35</v>
      </c>
      <c r="X204" s="146">
        <v>71</v>
      </c>
      <c r="Y204" s="146">
        <v>4</v>
      </c>
      <c r="Z204" s="149" t="s">
        <v>2663</v>
      </c>
      <c r="AA204" s="149" t="s">
        <v>2664</v>
      </c>
      <c r="AB204" s="147">
        <v>11.899999618530273</v>
      </c>
      <c r="AC204" s="148">
        <v>0.49</v>
      </c>
      <c r="AD204" s="146">
        <v>66</v>
      </c>
      <c r="AE204" s="146">
        <v>9</v>
      </c>
      <c r="AF204" s="149" t="s">
        <v>2665</v>
      </c>
      <c r="AG204" s="149" t="s">
        <v>2666</v>
      </c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</row>
    <row r="205" spans="1:190" x14ac:dyDescent="0.2">
      <c r="A205" s="130">
        <f t="shared" si="2"/>
        <v>4581</v>
      </c>
      <c r="B205" s="150" t="s">
        <v>2667</v>
      </c>
      <c r="C205" s="151">
        <v>130</v>
      </c>
      <c r="D205" s="152">
        <v>31.200000762939453</v>
      </c>
      <c r="E205" s="153">
        <v>0.46</v>
      </c>
      <c r="F205" s="151">
        <v>122</v>
      </c>
      <c r="G205" s="151">
        <v>8</v>
      </c>
      <c r="H205" s="154" t="s">
        <v>1605</v>
      </c>
      <c r="I205" s="154" t="s">
        <v>1606</v>
      </c>
      <c r="J205" s="152">
        <v>8.6000003814697266</v>
      </c>
      <c r="K205" s="153">
        <v>0.43</v>
      </c>
      <c r="L205" s="151">
        <v>119</v>
      </c>
      <c r="M205" s="151">
        <v>11</v>
      </c>
      <c r="N205" s="154" t="s">
        <v>2668</v>
      </c>
      <c r="O205" s="154" t="s">
        <v>2669</v>
      </c>
      <c r="P205" s="152">
        <v>7.0999999046325684</v>
      </c>
      <c r="Q205" s="153">
        <v>0.47</v>
      </c>
      <c r="R205" s="151">
        <v>115</v>
      </c>
      <c r="S205" s="151">
        <v>15</v>
      </c>
      <c r="T205" s="154" t="s">
        <v>2670</v>
      </c>
      <c r="U205" s="154" t="s">
        <v>2671</v>
      </c>
      <c r="V205" s="152">
        <v>3.4000000953674316</v>
      </c>
      <c r="W205" s="153">
        <v>0.38</v>
      </c>
      <c r="X205" s="151">
        <v>124</v>
      </c>
      <c r="Y205" s="151">
        <v>6</v>
      </c>
      <c r="Z205" s="154" t="s">
        <v>2672</v>
      </c>
      <c r="AA205" s="154" t="s">
        <v>2673</v>
      </c>
      <c r="AB205" s="152">
        <v>12.100000381469727</v>
      </c>
      <c r="AC205" s="153">
        <v>0.51</v>
      </c>
      <c r="AD205" s="151">
        <v>103</v>
      </c>
      <c r="AE205" s="151">
        <v>27</v>
      </c>
      <c r="AF205" s="154" t="s">
        <v>2674</v>
      </c>
      <c r="AG205" s="154" t="s">
        <v>2675</v>
      </c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</row>
    <row r="206" spans="1:190" x14ac:dyDescent="0.2">
      <c r="A206" s="130">
        <f t="shared" si="2"/>
        <v>4651</v>
      </c>
      <c r="B206" s="140" t="s">
        <v>2676</v>
      </c>
      <c r="C206" s="146">
        <v>36</v>
      </c>
      <c r="D206" s="147">
        <v>29.299999237060547</v>
      </c>
      <c r="E206" s="148">
        <v>0.43</v>
      </c>
      <c r="F206" s="146">
        <v>34</v>
      </c>
      <c r="G206" s="146">
        <v>2</v>
      </c>
      <c r="H206" s="149" t="s">
        <v>1649</v>
      </c>
      <c r="I206" s="149" t="s">
        <v>1650</v>
      </c>
      <c r="J206" s="147">
        <v>8</v>
      </c>
      <c r="K206" s="148">
        <v>0.4</v>
      </c>
      <c r="L206" s="146">
        <v>34</v>
      </c>
      <c r="M206" s="146">
        <v>2</v>
      </c>
      <c r="N206" s="149" t="s">
        <v>1649</v>
      </c>
      <c r="O206" s="149" t="s">
        <v>1650</v>
      </c>
      <c r="P206" s="147">
        <v>6.5</v>
      </c>
      <c r="Q206" s="148">
        <v>0.44</v>
      </c>
      <c r="R206" s="146">
        <v>34</v>
      </c>
      <c r="S206" s="146">
        <v>2</v>
      </c>
      <c r="T206" s="149" t="s">
        <v>1649</v>
      </c>
      <c r="U206" s="149" t="s">
        <v>1650</v>
      </c>
      <c r="V206" s="147">
        <v>2.9000000953674316</v>
      </c>
      <c r="W206" s="148">
        <v>0.32</v>
      </c>
      <c r="X206" s="146">
        <v>36</v>
      </c>
      <c r="Z206" s="149" t="s">
        <v>1545</v>
      </c>
      <c r="AB206" s="147">
        <v>11.899999618530273</v>
      </c>
      <c r="AC206" s="148">
        <v>0.5</v>
      </c>
      <c r="AD206" s="146">
        <v>33</v>
      </c>
      <c r="AE206" s="146">
        <v>3</v>
      </c>
      <c r="AF206" s="149" t="s">
        <v>1736</v>
      </c>
      <c r="AG206" s="149" t="s">
        <v>1737</v>
      </c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</row>
    <row r="207" spans="1:190" x14ac:dyDescent="0.2">
      <c r="A207" s="130">
        <f t="shared" ref="A207:A270" si="3">IFERROR(VALUE(LEFT(B207,4)),"")</f>
        <v>4681</v>
      </c>
      <c r="B207" s="150" t="s">
        <v>2677</v>
      </c>
      <c r="C207" s="151">
        <v>140</v>
      </c>
      <c r="D207" s="152">
        <v>28</v>
      </c>
      <c r="E207" s="153">
        <v>0.41</v>
      </c>
      <c r="F207" s="151">
        <v>136</v>
      </c>
      <c r="G207" s="151">
        <v>4</v>
      </c>
      <c r="H207" s="154" t="s">
        <v>2116</v>
      </c>
      <c r="I207" s="154" t="s">
        <v>2117</v>
      </c>
      <c r="J207" s="152">
        <v>8</v>
      </c>
      <c r="K207" s="153">
        <v>0.4</v>
      </c>
      <c r="L207" s="151">
        <v>135</v>
      </c>
      <c r="M207" s="151">
        <v>5</v>
      </c>
      <c r="N207" s="154" t="s">
        <v>2484</v>
      </c>
      <c r="O207" s="154" t="s">
        <v>2485</v>
      </c>
      <c r="P207" s="152">
        <v>6.1999998092651367</v>
      </c>
      <c r="Q207" s="153">
        <v>0.41</v>
      </c>
      <c r="R207" s="151">
        <v>129</v>
      </c>
      <c r="S207" s="151">
        <v>11</v>
      </c>
      <c r="T207" s="154" t="s">
        <v>2678</v>
      </c>
      <c r="U207" s="154" t="s">
        <v>2679</v>
      </c>
      <c r="V207" s="152">
        <v>2.9000000953674316</v>
      </c>
      <c r="W207" s="153">
        <v>0.32</v>
      </c>
      <c r="X207" s="151">
        <v>134</v>
      </c>
      <c r="Y207" s="151">
        <v>6</v>
      </c>
      <c r="Z207" s="154" t="s">
        <v>2680</v>
      </c>
      <c r="AA207" s="154" t="s">
        <v>2681</v>
      </c>
      <c r="AB207" s="152">
        <v>11.100000381469727</v>
      </c>
      <c r="AC207" s="153">
        <v>0.46</v>
      </c>
      <c r="AD207" s="151">
        <v>127</v>
      </c>
      <c r="AE207" s="151">
        <v>13</v>
      </c>
      <c r="AF207" s="154" t="s">
        <v>2682</v>
      </c>
      <c r="AG207" s="154" t="s">
        <v>2683</v>
      </c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</row>
    <row r="208" spans="1:190" x14ac:dyDescent="0.2">
      <c r="A208" s="130">
        <f t="shared" si="3"/>
        <v>4691</v>
      </c>
      <c r="B208" s="140" t="s">
        <v>2684</v>
      </c>
      <c r="C208" s="146">
        <v>97</v>
      </c>
      <c r="D208" s="147">
        <v>33.5</v>
      </c>
      <c r="E208" s="148">
        <v>0.49</v>
      </c>
      <c r="F208" s="146">
        <v>91</v>
      </c>
      <c r="G208" s="146">
        <v>6</v>
      </c>
      <c r="H208" s="149" t="s">
        <v>1899</v>
      </c>
      <c r="I208" s="149" t="s">
        <v>1900</v>
      </c>
      <c r="J208" s="147">
        <v>9.3999996185302734</v>
      </c>
      <c r="K208" s="148">
        <v>0.47</v>
      </c>
      <c r="L208" s="146">
        <v>90</v>
      </c>
      <c r="M208" s="146">
        <v>7</v>
      </c>
      <c r="N208" s="149" t="s">
        <v>2685</v>
      </c>
      <c r="O208" s="149" t="s">
        <v>2686</v>
      </c>
      <c r="P208" s="147">
        <v>7.5</v>
      </c>
      <c r="Q208" s="148">
        <v>0.5</v>
      </c>
      <c r="R208" s="146">
        <v>85</v>
      </c>
      <c r="S208" s="146">
        <v>12</v>
      </c>
      <c r="T208" s="149" t="s">
        <v>2687</v>
      </c>
      <c r="U208" s="149" t="s">
        <v>2688</v>
      </c>
      <c r="V208" s="147">
        <v>3.4000000953674316</v>
      </c>
      <c r="W208" s="148">
        <v>0.37</v>
      </c>
      <c r="X208" s="146">
        <v>93</v>
      </c>
      <c r="Y208" s="146">
        <v>4</v>
      </c>
      <c r="Z208" s="149" t="s">
        <v>2227</v>
      </c>
      <c r="AA208" s="149" t="s">
        <v>2228</v>
      </c>
      <c r="AB208" s="147">
        <v>13.199999809265137</v>
      </c>
      <c r="AC208" s="148">
        <v>0.55000000000000004</v>
      </c>
      <c r="AD208" s="146">
        <v>73</v>
      </c>
      <c r="AE208" s="146">
        <v>24</v>
      </c>
      <c r="AF208" s="149" t="s">
        <v>2689</v>
      </c>
      <c r="AG208" s="149" t="s">
        <v>2690</v>
      </c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</row>
    <row r="209" spans="1:190" x14ac:dyDescent="0.2">
      <c r="A209" s="130">
        <f t="shared" si="3"/>
        <v>4721</v>
      </c>
      <c r="B209" s="150" t="s">
        <v>2691</v>
      </c>
      <c r="C209" s="151">
        <v>85</v>
      </c>
      <c r="D209" s="152">
        <v>34.099998474121094</v>
      </c>
      <c r="E209" s="153">
        <v>0.5</v>
      </c>
      <c r="F209" s="151">
        <v>78</v>
      </c>
      <c r="G209" s="151">
        <v>7</v>
      </c>
      <c r="H209" s="154" t="s">
        <v>2692</v>
      </c>
      <c r="I209" s="154" t="s">
        <v>2693</v>
      </c>
      <c r="J209" s="152">
        <v>9.3999996185302734</v>
      </c>
      <c r="K209" s="153">
        <v>0.47</v>
      </c>
      <c r="L209" s="151">
        <v>75</v>
      </c>
      <c r="M209" s="151">
        <v>10</v>
      </c>
      <c r="N209" s="154" t="s">
        <v>1925</v>
      </c>
      <c r="O209" s="154" t="s">
        <v>1926</v>
      </c>
      <c r="P209" s="152">
        <v>7.3000001907348633</v>
      </c>
      <c r="Q209" s="153">
        <v>0.49</v>
      </c>
      <c r="R209" s="151">
        <v>72</v>
      </c>
      <c r="S209" s="151">
        <v>13</v>
      </c>
      <c r="T209" s="154" t="s">
        <v>2694</v>
      </c>
      <c r="U209" s="154" t="s">
        <v>2695</v>
      </c>
      <c r="V209" s="152">
        <v>3.5</v>
      </c>
      <c r="W209" s="153">
        <v>0.38</v>
      </c>
      <c r="X209" s="151">
        <v>83</v>
      </c>
      <c r="Y209" s="151">
        <v>2</v>
      </c>
      <c r="Z209" s="154" t="s">
        <v>2696</v>
      </c>
      <c r="AA209" s="154" t="s">
        <v>2697</v>
      </c>
      <c r="AB209" s="152">
        <v>14</v>
      </c>
      <c r="AC209" s="153">
        <v>0.57999999999999996</v>
      </c>
      <c r="AD209" s="151">
        <v>59</v>
      </c>
      <c r="AE209" s="151">
        <v>26</v>
      </c>
      <c r="AF209" s="154" t="s">
        <v>2698</v>
      </c>
      <c r="AG209" s="154" t="s">
        <v>2699</v>
      </c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</row>
    <row r="210" spans="1:190" x14ac:dyDescent="0.2">
      <c r="A210" s="130">
        <f t="shared" si="3"/>
        <v>4741</v>
      </c>
      <c r="B210" s="140" t="s">
        <v>2700</v>
      </c>
      <c r="C210" s="146">
        <v>120</v>
      </c>
      <c r="D210" s="147">
        <v>32.799999237060547</v>
      </c>
      <c r="E210" s="148">
        <v>0.48</v>
      </c>
      <c r="F210" s="146">
        <v>116</v>
      </c>
      <c r="G210" s="146">
        <v>4</v>
      </c>
      <c r="H210" s="149" t="s">
        <v>1734</v>
      </c>
      <c r="I210" s="149" t="s">
        <v>1735</v>
      </c>
      <c r="J210" s="147">
        <v>9.1000003814697266</v>
      </c>
      <c r="K210" s="148">
        <v>0.45</v>
      </c>
      <c r="L210" s="146">
        <v>113</v>
      </c>
      <c r="M210" s="146">
        <v>7</v>
      </c>
      <c r="N210" s="149" t="s">
        <v>2057</v>
      </c>
      <c r="O210" s="149" t="s">
        <v>2058</v>
      </c>
      <c r="P210" s="147">
        <v>7.4000000953674316</v>
      </c>
      <c r="Q210" s="148">
        <v>0.5</v>
      </c>
      <c r="R210" s="146">
        <v>109</v>
      </c>
      <c r="S210" s="146">
        <v>11</v>
      </c>
      <c r="T210" s="149" t="s">
        <v>2337</v>
      </c>
      <c r="U210" s="149" t="s">
        <v>2338</v>
      </c>
      <c r="V210" s="147">
        <v>3.0999999046325684</v>
      </c>
      <c r="W210" s="148">
        <v>0.34</v>
      </c>
      <c r="X210" s="146">
        <v>117</v>
      </c>
      <c r="Y210" s="146">
        <v>3</v>
      </c>
      <c r="Z210" s="149" t="s">
        <v>2147</v>
      </c>
      <c r="AA210" s="149" t="s">
        <v>2148</v>
      </c>
      <c r="AB210" s="147">
        <v>13.300000190734863</v>
      </c>
      <c r="AC210" s="148">
        <v>0.55000000000000004</v>
      </c>
      <c r="AD210" s="146">
        <v>94</v>
      </c>
      <c r="AE210" s="146">
        <v>26</v>
      </c>
      <c r="AF210" s="149" t="s">
        <v>2701</v>
      </c>
      <c r="AG210" s="149" t="s">
        <v>2702</v>
      </c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</row>
    <row r="211" spans="1:190" x14ac:dyDescent="0.2">
      <c r="A211" s="130">
        <f t="shared" si="3"/>
        <v>4761</v>
      </c>
      <c r="B211" s="150" t="s">
        <v>2703</v>
      </c>
      <c r="C211" s="151">
        <v>92</v>
      </c>
      <c r="D211" s="152">
        <v>27.100000381469727</v>
      </c>
      <c r="E211" s="153">
        <v>0.4</v>
      </c>
      <c r="F211" s="151">
        <v>90</v>
      </c>
      <c r="G211" s="151">
        <v>2</v>
      </c>
      <c r="H211" s="154" t="s">
        <v>2020</v>
      </c>
      <c r="I211" s="154" t="s">
        <v>2021</v>
      </c>
      <c r="J211" s="152">
        <v>7.5</v>
      </c>
      <c r="K211" s="153">
        <v>0.38</v>
      </c>
      <c r="L211" s="151">
        <v>89</v>
      </c>
      <c r="M211" s="151">
        <v>3</v>
      </c>
      <c r="N211" s="154" t="s">
        <v>2704</v>
      </c>
      <c r="O211" s="154" t="s">
        <v>2705</v>
      </c>
      <c r="P211" s="152">
        <v>6.3000001907348633</v>
      </c>
      <c r="Q211" s="153">
        <v>0.42</v>
      </c>
      <c r="R211" s="151">
        <v>86</v>
      </c>
      <c r="S211" s="151">
        <v>6</v>
      </c>
      <c r="T211" s="154" t="s">
        <v>2706</v>
      </c>
      <c r="U211" s="154" t="s">
        <v>2707</v>
      </c>
      <c r="V211" s="152">
        <v>2.2999999523162842</v>
      </c>
      <c r="W211" s="153">
        <v>0.25</v>
      </c>
      <c r="X211" s="151">
        <v>91</v>
      </c>
      <c r="Y211" s="151">
        <v>1</v>
      </c>
      <c r="Z211" s="154" t="s">
        <v>2299</v>
      </c>
      <c r="AA211" s="154" t="s">
        <v>2300</v>
      </c>
      <c r="AB211" s="152">
        <v>11</v>
      </c>
      <c r="AC211" s="153">
        <v>0.46</v>
      </c>
      <c r="AD211" s="151">
        <v>83</v>
      </c>
      <c r="AE211" s="151">
        <v>9</v>
      </c>
      <c r="AF211" s="154" t="s">
        <v>2708</v>
      </c>
      <c r="AG211" s="154" t="s">
        <v>2709</v>
      </c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</row>
    <row r="212" spans="1:190" x14ac:dyDescent="0.2">
      <c r="A212" s="130">
        <f t="shared" si="3"/>
        <v>4801</v>
      </c>
      <c r="B212" s="140" t="s">
        <v>2710</v>
      </c>
      <c r="C212" s="146">
        <v>127</v>
      </c>
      <c r="D212" s="147">
        <v>26.299999237060547</v>
      </c>
      <c r="E212" s="148">
        <v>0.39</v>
      </c>
      <c r="F212" s="146">
        <v>127</v>
      </c>
      <c r="H212" s="149" t="s">
        <v>1545</v>
      </c>
      <c r="J212" s="147">
        <v>7.4000000953674316</v>
      </c>
      <c r="K212" s="148">
        <v>0.37</v>
      </c>
      <c r="L212" s="146">
        <v>127</v>
      </c>
      <c r="N212" s="149" t="s">
        <v>1545</v>
      </c>
      <c r="P212" s="147">
        <v>5.4000000953674316</v>
      </c>
      <c r="Q212" s="148">
        <v>0.36</v>
      </c>
      <c r="R212" s="146">
        <v>127</v>
      </c>
      <c r="T212" s="149" t="s">
        <v>1545</v>
      </c>
      <c r="V212" s="147">
        <v>2.7999999523162842</v>
      </c>
      <c r="W212" s="148">
        <v>0.31</v>
      </c>
      <c r="X212" s="146">
        <v>126</v>
      </c>
      <c r="Y212" s="146">
        <v>1</v>
      </c>
      <c r="Z212" s="149" t="s">
        <v>2113</v>
      </c>
      <c r="AA212" s="149" t="s">
        <v>2114</v>
      </c>
      <c r="AB212" s="147">
        <v>10.699999809265137</v>
      </c>
      <c r="AC212" s="148">
        <v>0.45</v>
      </c>
      <c r="AD212" s="146">
        <v>122</v>
      </c>
      <c r="AE212" s="146">
        <v>5</v>
      </c>
      <c r="AF212" s="149" t="s">
        <v>2711</v>
      </c>
      <c r="AG212" s="149" t="s">
        <v>2712</v>
      </c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</row>
    <row r="213" spans="1:190" x14ac:dyDescent="0.2">
      <c r="A213" s="130">
        <f t="shared" si="3"/>
        <v>4841</v>
      </c>
      <c r="B213" s="150" t="s">
        <v>2713</v>
      </c>
      <c r="C213" s="151">
        <v>94</v>
      </c>
      <c r="D213" s="152">
        <v>27</v>
      </c>
      <c r="E213" s="153">
        <v>0.4</v>
      </c>
      <c r="F213" s="151">
        <v>93</v>
      </c>
      <c r="G213" s="151">
        <v>1</v>
      </c>
      <c r="H213" s="154" t="s">
        <v>2357</v>
      </c>
      <c r="I213" s="154" t="s">
        <v>2358</v>
      </c>
      <c r="J213" s="152">
        <v>7.0999999046325684</v>
      </c>
      <c r="K213" s="153">
        <v>0.35</v>
      </c>
      <c r="L213" s="151">
        <v>92</v>
      </c>
      <c r="M213" s="151">
        <v>2</v>
      </c>
      <c r="N213" s="154" t="s">
        <v>2509</v>
      </c>
      <c r="O213" s="154" t="s">
        <v>2510</v>
      </c>
      <c r="P213" s="152">
        <v>5.9000000953674316</v>
      </c>
      <c r="Q213" s="153">
        <v>0.39</v>
      </c>
      <c r="R213" s="151">
        <v>93</v>
      </c>
      <c r="S213" s="151">
        <v>1</v>
      </c>
      <c r="T213" s="154" t="s">
        <v>2357</v>
      </c>
      <c r="U213" s="154" t="s">
        <v>2358</v>
      </c>
      <c r="V213" s="152">
        <v>3.0999999046325684</v>
      </c>
      <c r="W213" s="153">
        <v>0.34</v>
      </c>
      <c r="X213" s="151">
        <v>94</v>
      </c>
      <c r="Z213" s="154" t="s">
        <v>1545</v>
      </c>
      <c r="AB213" s="152">
        <v>11</v>
      </c>
      <c r="AC213" s="153">
        <v>0.46</v>
      </c>
      <c r="AD213" s="151">
        <v>86</v>
      </c>
      <c r="AE213" s="151">
        <v>8</v>
      </c>
      <c r="AF213" s="154" t="s">
        <v>2714</v>
      </c>
      <c r="AG213" s="154" t="s">
        <v>2715</v>
      </c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</row>
    <row r="214" spans="1:190" x14ac:dyDescent="0.2">
      <c r="A214" s="130">
        <f t="shared" si="3"/>
        <v>4881</v>
      </c>
      <c r="B214" s="140" t="s">
        <v>2716</v>
      </c>
      <c r="C214" s="146">
        <v>78</v>
      </c>
      <c r="D214" s="147">
        <v>28.899999618530273</v>
      </c>
      <c r="E214" s="148">
        <v>0.43</v>
      </c>
      <c r="F214" s="146">
        <v>76</v>
      </c>
      <c r="G214" s="146">
        <v>2</v>
      </c>
      <c r="H214" s="149" t="s">
        <v>2040</v>
      </c>
      <c r="I214" s="149" t="s">
        <v>2041</v>
      </c>
      <c r="J214" s="147">
        <v>7.9000000953674316</v>
      </c>
      <c r="K214" s="148">
        <v>0.39</v>
      </c>
      <c r="L214" s="146">
        <v>76</v>
      </c>
      <c r="M214" s="146">
        <v>2</v>
      </c>
      <c r="N214" s="149" t="s">
        <v>2040</v>
      </c>
      <c r="O214" s="149" t="s">
        <v>2041</v>
      </c>
      <c r="P214" s="147">
        <v>6.4000000953674316</v>
      </c>
      <c r="Q214" s="148">
        <v>0.43</v>
      </c>
      <c r="R214" s="146">
        <v>76</v>
      </c>
      <c r="S214" s="146">
        <v>2</v>
      </c>
      <c r="T214" s="149" t="s">
        <v>2040</v>
      </c>
      <c r="U214" s="149" t="s">
        <v>2041</v>
      </c>
      <c r="V214" s="147">
        <v>3.0999999046325684</v>
      </c>
      <c r="W214" s="148">
        <v>0.35</v>
      </c>
      <c r="X214" s="146">
        <v>76</v>
      </c>
      <c r="Y214" s="146">
        <v>2</v>
      </c>
      <c r="Z214" s="149" t="s">
        <v>2040</v>
      </c>
      <c r="AA214" s="149" t="s">
        <v>2041</v>
      </c>
      <c r="AB214" s="147">
        <v>11.600000381469727</v>
      </c>
      <c r="AC214" s="148">
        <v>0.48</v>
      </c>
      <c r="AD214" s="146">
        <v>70</v>
      </c>
      <c r="AE214" s="146">
        <v>8</v>
      </c>
      <c r="AF214" s="149" t="s">
        <v>2717</v>
      </c>
      <c r="AG214" s="149" t="s">
        <v>2718</v>
      </c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</row>
    <row r="215" spans="1:190" x14ac:dyDescent="0.2">
      <c r="A215" s="130">
        <f t="shared" si="3"/>
        <v>4921</v>
      </c>
      <c r="B215" s="150" t="s">
        <v>2719</v>
      </c>
      <c r="C215" s="151">
        <v>92</v>
      </c>
      <c r="D215" s="152">
        <v>32.200000762939453</v>
      </c>
      <c r="E215" s="153">
        <v>0.47</v>
      </c>
      <c r="F215" s="151">
        <v>87</v>
      </c>
      <c r="G215" s="151">
        <v>5</v>
      </c>
      <c r="H215" s="154" t="s">
        <v>2720</v>
      </c>
      <c r="I215" s="154" t="s">
        <v>2721</v>
      </c>
      <c r="J215" s="152">
        <v>8.8999996185302734</v>
      </c>
      <c r="K215" s="153">
        <v>0.44</v>
      </c>
      <c r="L215" s="151">
        <v>86</v>
      </c>
      <c r="M215" s="151">
        <v>6</v>
      </c>
      <c r="N215" s="154" t="s">
        <v>2706</v>
      </c>
      <c r="O215" s="154" t="s">
        <v>2707</v>
      </c>
      <c r="P215" s="152">
        <v>7</v>
      </c>
      <c r="Q215" s="153">
        <v>0.46</v>
      </c>
      <c r="R215" s="151">
        <v>84</v>
      </c>
      <c r="S215" s="151">
        <v>8</v>
      </c>
      <c r="T215" s="154" t="s">
        <v>2193</v>
      </c>
      <c r="U215" s="154" t="s">
        <v>2194</v>
      </c>
      <c r="V215" s="152">
        <v>3.2999999523162842</v>
      </c>
      <c r="W215" s="153">
        <v>0.36</v>
      </c>
      <c r="X215" s="151">
        <v>89</v>
      </c>
      <c r="Y215" s="151">
        <v>3</v>
      </c>
      <c r="Z215" s="154" t="s">
        <v>2704</v>
      </c>
      <c r="AA215" s="154" t="s">
        <v>2705</v>
      </c>
      <c r="AB215" s="152">
        <v>13.100000381469727</v>
      </c>
      <c r="AC215" s="153">
        <v>0.55000000000000004</v>
      </c>
      <c r="AD215" s="151">
        <v>73</v>
      </c>
      <c r="AE215" s="151">
        <v>19</v>
      </c>
      <c r="AF215" s="154" t="s">
        <v>2722</v>
      </c>
      <c r="AG215" s="154" t="s">
        <v>2723</v>
      </c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</row>
    <row r="216" spans="1:190" x14ac:dyDescent="0.2">
      <c r="A216" s="130">
        <f t="shared" si="3"/>
        <v>4961</v>
      </c>
      <c r="B216" s="140" t="s">
        <v>2724</v>
      </c>
      <c r="C216" s="146">
        <v>28</v>
      </c>
      <c r="D216" s="147">
        <v>30.700000762939453</v>
      </c>
      <c r="E216" s="148">
        <v>0.45</v>
      </c>
      <c r="F216" s="146">
        <v>27</v>
      </c>
      <c r="G216" s="146">
        <v>1</v>
      </c>
      <c r="H216" s="149" t="s">
        <v>2484</v>
      </c>
      <c r="I216" s="149" t="s">
        <v>2485</v>
      </c>
      <c r="J216" s="147">
        <v>8.3999996185302734</v>
      </c>
      <c r="K216" s="148">
        <v>0.42</v>
      </c>
      <c r="L216" s="146">
        <v>27</v>
      </c>
      <c r="M216" s="146">
        <v>1</v>
      </c>
      <c r="N216" s="149" t="s">
        <v>2484</v>
      </c>
      <c r="O216" s="149" t="s">
        <v>2485</v>
      </c>
      <c r="P216" s="147">
        <v>6.5</v>
      </c>
      <c r="Q216" s="148">
        <v>0.43</v>
      </c>
      <c r="R216" s="146">
        <v>24</v>
      </c>
      <c r="S216" s="146">
        <v>4</v>
      </c>
      <c r="T216" s="149" t="s">
        <v>1546</v>
      </c>
      <c r="U216" s="149" t="s">
        <v>1547</v>
      </c>
      <c r="V216" s="147">
        <v>3.0999999046325684</v>
      </c>
      <c r="W216" s="148">
        <v>0.34</v>
      </c>
      <c r="X216" s="146">
        <v>28</v>
      </c>
      <c r="Z216" s="149" t="s">
        <v>1545</v>
      </c>
      <c r="AB216" s="147">
        <v>12.800000190734863</v>
      </c>
      <c r="AC216" s="148">
        <v>0.53</v>
      </c>
      <c r="AD216" s="146">
        <v>23</v>
      </c>
      <c r="AE216" s="146">
        <v>5</v>
      </c>
      <c r="AF216" s="149" t="s">
        <v>2725</v>
      </c>
      <c r="AG216" s="149" t="s">
        <v>2726</v>
      </c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</row>
    <row r="217" spans="1:190" x14ac:dyDescent="0.2">
      <c r="A217" s="130">
        <f t="shared" si="3"/>
        <v>5001</v>
      </c>
      <c r="B217" s="150" t="s">
        <v>2727</v>
      </c>
      <c r="C217" s="151">
        <v>161</v>
      </c>
      <c r="D217" s="152">
        <v>27.399999618530273</v>
      </c>
      <c r="E217" s="153">
        <v>0.4</v>
      </c>
      <c r="F217" s="151">
        <v>156</v>
      </c>
      <c r="G217" s="151">
        <v>5</v>
      </c>
      <c r="H217" s="154" t="s">
        <v>2728</v>
      </c>
      <c r="I217" s="154" t="s">
        <v>2729</v>
      </c>
      <c r="J217" s="152">
        <v>7.5999999046325684</v>
      </c>
      <c r="K217" s="153">
        <v>0.38</v>
      </c>
      <c r="L217" s="151">
        <v>150</v>
      </c>
      <c r="M217" s="151">
        <v>11</v>
      </c>
      <c r="N217" s="154" t="s">
        <v>1676</v>
      </c>
      <c r="O217" s="154" t="s">
        <v>1677</v>
      </c>
      <c r="P217" s="152">
        <v>6.0999999046325684</v>
      </c>
      <c r="Q217" s="153">
        <v>0.41</v>
      </c>
      <c r="R217" s="151">
        <v>152</v>
      </c>
      <c r="S217" s="151">
        <v>9</v>
      </c>
      <c r="T217" s="154" t="s">
        <v>2730</v>
      </c>
      <c r="U217" s="154" t="s">
        <v>2731</v>
      </c>
      <c r="V217" s="152">
        <v>2.7999999523162842</v>
      </c>
      <c r="W217" s="153">
        <v>0.31</v>
      </c>
      <c r="X217" s="151">
        <v>158</v>
      </c>
      <c r="Y217" s="151">
        <v>3</v>
      </c>
      <c r="Z217" s="154" t="s">
        <v>2732</v>
      </c>
      <c r="AA217" s="154" t="s">
        <v>2733</v>
      </c>
      <c r="AB217" s="152">
        <v>10.899999618530273</v>
      </c>
      <c r="AC217" s="153">
        <v>0.46</v>
      </c>
      <c r="AD217" s="151">
        <v>148</v>
      </c>
      <c r="AE217" s="151">
        <v>13</v>
      </c>
      <c r="AF217" s="154" t="s">
        <v>2734</v>
      </c>
      <c r="AG217" s="154" t="s">
        <v>2735</v>
      </c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</row>
    <row r="218" spans="1:190" x14ac:dyDescent="0.2">
      <c r="A218" s="130">
        <f t="shared" si="3"/>
        <v>5003</v>
      </c>
      <c r="B218" s="140" t="s">
        <v>2736</v>
      </c>
      <c r="C218" s="146">
        <v>238</v>
      </c>
      <c r="D218" s="147">
        <v>28.200000762939453</v>
      </c>
      <c r="E218" s="148">
        <v>0.41</v>
      </c>
      <c r="F218" s="146">
        <v>236</v>
      </c>
      <c r="G218" s="146">
        <v>2</v>
      </c>
      <c r="H218" s="149" t="s">
        <v>2737</v>
      </c>
      <c r="I218" s="149" t="s">
        <v>2738</v>
      </c>
      <c r="J218" s="147">
        <v>8</v>
      </c>
      <c r="K218" s="148">
        <v>0.4</v>
      </c>
      <c r="L218" s="146">
        <v>230</v>
      </c>
      <c r="M218" s="146">
        <v>8</v>
      </c>
      <c r="N218" s="149" t="s">
        <v>2739</v>
      </c>
      <c r="O218" s="149" t="s">
        <v>2740</v>
      </c>
      <c r="P218" s="147">
        <v>6.0999999046325684</v>
      </c>
      <c r="Q218" s="148">
        <v>0.41</v>
      </c>
      <c r="R218" s="146">
        <v>228</v>
      </c>
      <c r="S218" s="146">
        <v>10</v>
      </c>
      <c r="T218" s="149" t="s">
        <v>1555</v>
      </c>
      <c r="U218" s="149" t="s">
        <v>1556</v>
      </c>
      <c r="V218" s="147">
        <v>2.7000000476837158</v>
      </c>
      <c r="W218" s="148">
        <v>0.3</v>
      </c>
      <c r="X218" s="146">
        <v>234</v>
      </c>
      <c r="Y218" s="146">
        <v>4</v>
      </c>
      <c r="Z218" s="149" t="s">
        <v>2259</v>
      </c>
      <c r="AA218" s="149" t="s">
        <v>2260</v>
      </c>
      <c r="AB218" s="147">
        <v>11.399999618530273</v>
      </c>
      <c r="AC218" s="148">
        <v>0.47</v>
      </c>
      <c r="AD218" s="146">
        <v>213</v>
      </c>
      <c r="AE218" s="146">
        <v>25</v>
      </c>
      <c r="AF218" s="149" t="s">
        <v>2741</v>
      </c>
      <c r="AG218" s="149" t="s">
        <v>2742</v>
      </c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</row>
    <row r="219" spans="1:190" x14ac:dyDescent="0.2">
      <c r="A219" s="130">
        <f t="shared" si="3"/>
        <v>5005</v>
      </c>
      <c r="B219" s="150" t="s">
        <v>2743</v>
      </c>
      <c r="C219" s="151">
        <v>152</v>
      </c>
      <c r="D219" s="152">
        <v>31.299999237060547</v>
      </c>
      <c r="E219" s="153">
        <v>0.46</v>
      </c>
      <c r="F219" s="151">
        <v>145</v>
      </c>
      <c r="G219" s="151">
        <v>7</v>
      </c>
      <c r="H219" s="154" t="s">
        <v>2278</v>
      </c>
      <c r="I219" s="154" t="s">
        <v>2279</v>
      </c>
      <c r="J219" s="152">
        <v>8.6000003814697266</v>
      </c>
      <c r="K219" s="153">
        <v>0.43</v>
      </c>
      <c r="L219" s="151">
        <v>145</v>
      </c>
      <c r="M219" s="151">
        <v>7</v>
      </c>
      <c r="N219" s="154" t="s">
        <v>2278</v>
      </c>
      <c r="O219" s="154" t="s">
        <v>2279</v>
      </c>
      <c r="P219" s="152">
        <v>7.0999999046325684</v>
      </c>
      <c r="Q219" s="153">
        <v>0.47</v>
      </c>
      <c r="R219" s="151">
        <v>131</v>
      </c>
      <c r="S219" s="151">
        <v>21</v>
      </c>
      <c r="T219" s="154" t="s">
        <v>2744</v>
      </c>
      <c r="U219" s="154" t="s">
        <v>2745</v>
      </c>
      <c r="V219" s="152">
        <v>3.0999999046325684</v>
      </c>
      <c r="W219" s="153">
        <v>0.34</v>
      </c>
      <c r="X219" s="151">
        <v>149</v>
      </c>
      <c r="Y219" s="151">
        <v>3</v>
      </c>
      <c r="Z219" s="154" t="s">
        <v>2746</v>
      </c>
      <c r="AA219" s="154" t="s">
        <v>2747</v>
      </c>
      <c r="AB219" s="152">
        <v>12.5</v>
      </c>
      <c r="AC219" s="153">
        <v>0.52</v>
      </c>
      <c r="AD219" s="151">
        <v>128</v>
      </c>
      <c r="AE219" s="151">
        <v>24</v>
      </c>
      <c r="AF219" s="154" t="s">
        <v>2537</v>
      </c>
      <c r="AG219" s="154" t="s">
        <v>2538</v>
      </c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</row>
    <row r="220" spans="1:190" x14ac:dyDescent="0.2">
      <c r="A220" s="130">
        <f t="shared" si="3"/>
        <v>5007</v>
      </c>
      <c r="B220" s="140" t="s">
        <v>2748</v>
      </c>
      <c r="C220" s="146">
        <v>22</v>
      </c>
      <c r="D220" s="147">
        <v>28.5</v>
      </c>
      <c r="E220" s="148">
        <v>0.42</v>
      </c>
      <c r="F220" s="146">
        <v>22</v>
      </c>
      <c r="H220" s="149" t="s">
        <v>1545</v>
      </c>
      <c r="J220" s="147">
        <v>8.3000001907348633</v>
      </c>
      <c r="K220" s="148">
        <v>0.41</v>
      </c>
      <c r="L220" s="146">
        <v>22</v>
      </c>
      <c r="N220" s="149" t="s">
        <v>1545</v>
      </c>
      <c r="P220" s="147">
        <v>6.1999998092651367</v>
      </c>
      <c r="Q220" s="148">
        <v>0.41</v>
      </c>
      <c r="R220" s="146">
        <v>22</v>
      </c>
      <c r="T220" s="149" t="s">
        <v>1545</v>
      </c>
      <c r="V220" s="147">
        <v>2.5999999046325684</v>
      </c>
      <c r="W220" s="148">
        <v>0.28999999999999998</v>
      </c>
      <c r="X220" s="146">
        <v>22</v>
      </c>
      <c r="Z220" s="149" t="s">
        <v>1545</v>
      </c>
      <c r="AB220" s="147">
        <v>11.399999618530273</v>
      </c>
      <c r="AC220" s="148">
        <v>0.48</v>
      </c>
      <c r="AD220" s="146">
        <v>22</v>
      </c>
      <c r="AF220" s="149" t="s">
        <v>1545</v>
      </c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</row>
    <row r="221" spans="1:190" x14ac:dyDescent="0.2">
      <c r="A221" s="130">
        <f t="shared" si="3"/>
        <v>5010</v>
      </c>
      <c r="B221" s="150" t="s">
        <v>2749</v>
      </c>
      <c r="C221" s="151">
        <v>8</v>
      </c>
      <c r="D221" s="152">
        <v>29.399999618530273</v>
      </c>
      <c r="E221" s="153">
        <v>0.43</v>
      </c>
      <c r="F221" s="151">
        <v>8</v>
      </c>
      <c r="H221" s="154" t="s">
        <v>1545</v>
      </c>
      <c r="J221" s="152">
        <v>8.1000003814697266</v>
      </c>
      <c r="K221" s="153">
        <v>0.41</v>
      </c>
      <c r="L221" s="151">
        <v>8</v>
      </c>
      <c r="N221" s="154" t="s">
        <v>1545</v>
      </c>
      <c r="P221" s="152">
        <v>5.8000001907348633</v>
      </c>
      <c r="Q221" s="153">
        <v>0.38</v>
      </c>
      <c r="R221" s="151">
        <v>8</v>
      </c>
      <c r="T221" s="154" t="s">
        <v>1545</v>
      </c>
      <c r="V221" s="152">
        <v>2.4000000953674316</v>
      </c>
      <c r="W221" s="153">
        <v>0.26</v>
      </c>
      <c r="X221" s="151">
        <v>8</v>
      </c>
      <c r="Z221" s="154" t="s">
        <v>1545</v>
      </c>
      <c r="AB221" s="152">
        <v>13.100000381469727</v>
      </c>
      <c r="AC221" s="153">
        <v>0.55000000000000004</v>
      </c>
      <c r="AD221" s="151">
        <v>7</v>
      </c>
      <c r="AE221" s="151">
        <v>1</v>
      </c>
      <c r="AF221" s="154" t="s">
        <v>2234</v>
      </c>
      <c r="AG221" s="154" t="s">
        <v>2235</v>
      </c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</row>
    <row r="222" spans="1:190" x14ac:dyDescent="0.2">
      <c r="A222" s="130">
        <f t="shared" si="3"/>
        <v>5021</v>
      </c>
      <c r="B222" s="140" t="s">
        <v>2750</v>
      </c>
      <c r="C222" s="146">
        <v>161</v>
      </c>
      <c r="D222" s="147">
        <v>28.100000381469727</v>
      </c>
      <c r="E222" s="148">
        <v>0.41</v>
      </c>
      <c r="F222" s="146">
        <v>161</v>
      </c>
      <c r="H222" s="149" t="s">
        <v>1545</v>
      </c>
      <c r="J222" s="147">
        <v>7.8000001907348633</v>
      </c>
      <c r="K222" s="148">
        <v>0.39</v>
      </c>
      <c r="L222" s="146">
        <v>161</v>
      </c>
      <c r="N222" s="149" t="s">
        <v>1545</v>
      </c>
      <c r="P222" s="147">
        <v>6.1999998092651367</v>
      </c>
      <c r="Q222" s="148">
        <v>0.41</v>
      </c>
      <c r="R222" s="146">
        <v>156</v>
      </c>
      <c r="S222" s="146">
        <v>5</v>
      </c>
      <c r="T222" s="149" t="s">
        <v>2728</v>
      </c>
      <c r="U222" s="149" t="s">
        <v>2729</v>
      </c>
      <c r="V222" s="147">
        <v>2.7999999523162842</v>
      </c>
      <c r="W222" s="148">
        <v>0.31</v>
      </c>
      <c r="X222" s="146">
        <v>159</v>
      </c>
      <c r="Y222" s="146">
        <v>2</v>
      </c>
      <c r="Z222" s="149" t="s">
        <v>2751</v>
      </c>
      <c r="AA222" s="149" t="s">
        <v>2752</v>
      </c>
      <c r="AB222" s="147">
        <v>11.300000190734863</v>
      </c>
      <c r="AC222" s="148">
        <v>0.47</v>
      </c>
      <c r="AD222" s="146">
        <v>146</v>
      </c>
      <c r="AE222" s="146">
        <v>15</v>
      </c>
      <c r="AF222" s="149" t="s">
        <v>2446</v>
      </c>
      <c r="AG222" s="149" t="s">
        <v>2447</v>
      </c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</row>
    <row r="223" spans="1:190" x14ac:dyDescent="0.2">
      <c r="A223" s="130">
        <f t="shared" si="3"/>
        <v>5022</v>
      </c>
      <c r="B223" s="150" t="s">
        <v>2753</v>
      </c>
      <c r="C223" s="151">
        <v>21</v>
      </c>
      <c r="D223" s="152">
        <v>37.400001525878906</v>
      </c>
      <c r="E223" s="153">
        <v>0.55000000000000004</v>
      </c>
      <c r="F223" s="151">
        <v>18</v>
      </c>
      <c r="G223" s="151">
        <v>3</v>
      </c>
      <c r="H223" s="154" t="s">
        <v>1546</v>
      </c>
      <c r="I223" s="154" t="s">
        <v>1547</v>
      </c>
      <c r="J223" s="152">
        <v>10.300000190734863</v>
      </c>
      <c r="K223" s="153">
        <v>0.52</v>
      </c>
      <c r="L223" s="151">
        <v>18</v>
      </c>
      <c r="M223" s="151">
        <v>3</v>
      </c>
      <c r="N223" s="154" t="s">
        <v>1546</v>
      </c>
      <c r="O223" s="154" t="s">
        <v>1547</v>
      </c>
      <c r="P223" s="152">
        <v>8.6000003814697266</v>
      </c>
      <c r="Q223" s="153">
        <v>0.56999999999999995</v>
      </c>
      <c r="R223" s="151">
        <v>14</v>
      </c>
      <c r="S223" s="151">
        <v>7</v>
      </c>
      <c r="T223" s="154" t="s">
        <v>2754</v>
      </c>
      <c r="U223" s="154" t="s">
        <v>2755</v>
      </c>
      <c r="V223" s="152">
        <v>4</v>
      </c>
      <c r="W223" s="153">
        <v>0.45</v>
      </c>
      <c r="X223" s="151">
        <v>20</v>
      </c>
      <c r="Y223" s="151">
        <v>1</v>
      </c>
      <c r="Z223" s="154" t="s">
        <v>1548</v>
      </c>
      <c r="AA223" s="154" t="s">
        <v>1549</v>
      </c>
      <c r="AB223" s="152">
        <v>14.399999618530273</v>
      </c>
      <c r="AC223" s="153">
        <v>0.6</v>
      </c>
      <c r="AD223" s="151">
        <v>15</v>
      </c>
      <c r="AE223" s="151">
        <v>6</v>
      </c>
      <c r="AF223" s="154" t="s">
        <v>2296</v>
      </c>
      <c r="AG223" s="154" t="s">
        <v>2297</v>
      </c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</row>
    <row r="224" spans="1:190" x14ac:dyDescent="0.2">
      <c r="A224" s="130">
        <f t="shared" si="3"/>
        <v>5025</v>
      </c>
      <c r="B224" s="140" t="s">
        <v>2756</v>
      </c>
      <c r="C224" s="146">
        <v>40</v>
      </c>
      <c r="D224" s="147">
        <v>27.600000381469727</v>
      </c>
      <c r="E224" s="148">
        <v>0.4</v>
      </c>
      <c r="F224" s="146">
        <v>40</v>
      </c>
      <c r="H224" s="149" t="s">
        <v>1545</v>
      </c>
      <c r="J224" s="147">
        <v>8</v>
      </c>
      <c r="K224" s="148">
        <v>0.4</v>
      </c>
      <c r="L224" s="146">
        <v>40</v>
      </c>
      <c r="N224" s="149" t="s">
        <v>1545</v>
      </c>
      <c r="P224" s="147">
        <v>6.3000001907348633</v>
      </c>
      <c r="Q224" s="148">
        <v>0.42</v>
      </c>
      <c r="R224" s="146">
        <v>37</v>
      </c>
      <c r="S224" s="146">
        <v>3</v>
      </c>
      <c r="T224" s="149" t="s">
        <v>2757</v>
      </c>
      <c r="U224" s="149" t="s">
        <v>2758</v>
      </c>
      <c r="V224" s="147">
        <v>2.5999999046325684</v>
      </c>
      <c r="W224" s="148">
        <v>0.28000000000000003</v>
      </c>
      <c r="X224" s="146">
        <v>40</v>
      </c>
      <c r="Z224" s="149" t="s">
        <v>1545</v>
      </c>
      <c r="AB224" s="147">
        <v>10.699999809265137</v>
      </c>
      <c r="AC224" s="148">
        <v>0.45</v>
      </c>
      <c r="AD224" s="146">
        <v>36</v>
      </c>
      <c r="AE224" s="146">
        <v>4</v>
      </c>
      <c r="AF224" s="149" t="s">
        <v>1755</v>
      </c>
      <c r="AG224" s="149" t="s">
        <v>1756</v>
      </c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</row>
    <row r="225" spans="1:190" x14ac:dyDescent="0.2">
      <c r="A225" s="130">
        <f t="shared" si="3"/>
        <v>5029</v>
      </c>
      <c r="B225" s="150" t="s">
        <v>2759</v>
      </c>
      <c r="C225" s="151">
        <v>41</v>
      </c>
      <c r="D225" s="152">
        <v>29.600000381469727</v>
      </c>
      <c r="E225" s="153">
        <v>0.44</v>
      </c>
      <c r="F225" s="151">
        <v>39</v>
      </c>
      <c r="G225" s="151">
        <v>2</v>
      </c>
      <c r="H225" s="154" t="s">
        <v>1672</v>
      </c>
      <c r="I225" s="154" t="s">
        <v>1673</v>
      </c>
      <c r="J225" s="152">
        <v>8.1000003814697266</v>
      </c>
      <c r="K225" s="153">
        <v>0.4</v>
      </c>
      <c r="L225" s="151">
        <v>40</v>
      </c>
      <c r="M225" s="151">
        <v>1</v>
      </c>
      <c r="N225" s="154" t="s">
        <v>1764</v>
      </c>
      <c r="O225" s="154" t="s">
        <v>1765</v>
      </c>
      <c r="P225" s="152">
        <v>6.5</v>
      </c>
      <c r="Q225" s="153">
        <v>0.43</v>
      </c>
      <c r="R225" s="151">
        <v>38</v>
      </c>
      <c r="S225" s="151">
        <v>3</v>
      </c>
      <c r="T225" s="154" t="s">
        <v>2346</v>
      </c>
      <c r="U225" s="154" t="s">
        <v>2347</v>
      </c>
      <c r="V225" s="152">
        <v>3.5</v>
      </c>
      <c r="W225" s="153">
        <v>0.39</v>
      </c>
      <c r="X225" s="151">
        <v>39</v>
      </c>
      <c r="Y225" s="151">
        <v>2</v>
      </c>
      <c r="Z225" s="154" t="s">
        <v>1672</v>
      </c>
      <c r="AA225" s="154" t="s">
        <v>1673</v>
      </c>
      <c r="AB225" s="152">
        <v>11.5</v>
      </c>
      <c r="AC225" s="153">
        <v>0.48</v>
      </c>
      <c r="AD225" s="151">
        <v>37</v>
      </c>
      <c r="AE225" s="151">
        <v>4</v>
      </c>
      <c r="AF225" s="154" t="s">
        <v>2760</v>
      </c>
      <c r="AG225" s="154" t="s">
        <v>2761</v>
      </c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</row>
    <row r="226" spans="1:190" x14ac:dyDescent="0.2">
      <c r="A226" s="130">
        <f t="shared" si="3"/>
        <v>5032</v>
      </c>
      <c r="B226" s="140" t="s">
        <v>2762</v>
      </c>
      <c r="C226" s="146">
        <v>24</v>
      </c>
      <c r="D226" s="147">
        <v>26.5</v>
      </c>
      <c r="E226" s="148">
        <v>0.39</v>
      </c>
      <c r="F226" s="146">
        <v>24</v>
      </c>
      <c r="H226" s="149" t="s">
        <v>1545</v>
      </c>
      <c r="J226" s="147">
        <v>7.5</v>
      </c>
      <c r="K226" s="148">
        <v>0.38</v>
      </c>
      <c r="L226" s="146">
        <v>24</v>
      </c>
      <c r="N226" s="149" t="s">
        <v>1545</v>
      </c>
      <c r="P226" s="147">
        <v>5.4000000953674316</v>
      </c>
      <c r="Q226" s="148">
        <v>0.36</v>
      </c>
      <c r="R226" s="146">
        <v>24</v>
      </c>
      <c r="T226" s="149" t="s">
        <v>1545</v>
      </c>
      <c r="V226" s="147">
        <v>2.9000000953674316</v>
      </c>
      <c r="W226" s="148">
        <v>0.32</v>
      </c>
      <c r="X226" s="146">
        <v>23</v>
      </c>
      <c r="Y226" s="146">
        <v>1</v>
      </c>
      <c r="Z226" s="149" t="s">
        <v>1769</v>
      </c>
      <c r="AA226" s="149" t="s">
        <v>1770</v>
      </c>
      <c r="AB226" s="147">
        <v>10.600000381469727</v>
      </c>
      <c r="AC226" s="148">
        <v>0.44</v>
      </c>
      <c r="AD226" s="146">
        <v>24</v>
      </c>
      <c r="AF226" s="149" t="s">
        <v>1545</v>
      </c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</row>
    <row r="227" spans="1:190" x14ac:dyDescent="0.2">
      <c r="A227" s="130">
        <f t="shared" si="3"/>
        <v>5041</v>
      </c>
      <c r="B227" s="150" t="s">
        <v>2763</v>
      </c>
      <c r="C227" s="151">
        <v>74</v>
      </c>
      <c r="D227" s="152">
        <v>25.700000762939453</v>
      </c>
      <c r="E227" s="153">
        <v>0.38</v>
      </c>
      <c r="F227" s="151">
        <v>73</v>
      </c>
      <c r="G227" s="151">
        <v>1</v>
      </c>
      <c r="H227" s="154" t="s">
        <v>1560</v>
      </c>
      <c r="I227" s="154" t="s">
        <v>1561</v>
      </c>
      <c r="J227" s="152">
        <v>7.5999999046325684</v>
      </c>
      <c r="K227" s="153">
        <v>0.38</v>
      </c>
      <c r="L227" s="151">
        <v>69</v>
      </c>
      <c r="M227" s="151">
        <v>5</v>
      </c>
      <c r="N227" s="154" t="s">
        <v>1722</v>
      </c>
      <c r="O227" s="154" t="s">
        <v>1723</v>
      </c>
      <c r="P227" s="152">
        <v>5.4000000953674316</v>
      </c>
      <c r="Q227" s="153">
        <v>0.36</v>
      </c>
      <c r="R227" s="151">
        <v>73</v>
      </c>
      <c r="S227" s="151">
        <v>1</v>
      </c>
      <c r="T227" s="154" t="s">
        <v>1560</v>
      </c>
      <c r="U227" s="154" t="s">
        <v>1561</v>
      </c>
      <c r="V227" s="152">
        <v>2.5999999046325684</v>
      </c>
      <c r="W227" s="153">
        <v>0.28999999999999998</v>
      </c>
      <c r="X227" s="151">
        <v>73</v>
      </c>
      <c r="Y227" s="151">
        <v>1</v>
      </c>
      <c r="Z227" s="154" t="s">
        <v>1560</v>
      </c>
      <c r="AA227" s="154" t="s">
        <v>1561</v>
      </c>
      <c r="AB227" s="152">
        <v>10.199999809265137</v>
      </c>
      <c r="AC227" s="153">
        <v>0.43</v>
      </c>
      <c r="AD227" s="151">
        <v>68</v>
      </c>
      <c r="AE227" s="151">
        <v>6</v>
      </c>
      <c r="AF227" s="154" t="s">
        <v>2764</v>
      </c>
      <c r="AG227" s="154" t="s">
        <v>2765</v>
      </c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</row>
    <row r="228" spans="1:190" x14ac:dyDescent="0.2">
      <c r="A228" s="130">
        <f t="shared" si="3"/>
        <v>5043</v>
      </c>
      <c r="B228" s="140" t="s">
        <v>2766</v>
      </c>
      <c r="C228" s="146">
        <v>4</v>
      </c>
      <c r="D228" s="147">
        <v>25.799999237060547</v>
      </c>
      <c r="E228" s="148">
        <v>0.38</v>
      </c>
      <c r="F228" s="146">
        <v>4</v>
      </c>
      <c r="H228" s="149" t="s">
        <v>1545</v>
      </c>
      <c r="J228" s="147">
        <v>4.8000001907348633</v>
      </c>
      <c r="K228" s="148">
        <v>0.24</v>
      </c>
      <c r="L228" s="146">
        <v>4</v>
      </c>
      <c r="N228" s="149" t="s">
        <v>1545</v>
      </c>
      <c r="P228" s="147">
        <v>6.5</v>
      </c>
      <c r="Q228" s="148">
        <v>0.43</v>
      </c>
      <c r="R228" s="146">
        <v>3</v>
      </c>
      <c r="S228" s="146">
        <v>1</v>
      </c>
      <c r="T228" s="149" t="s">
        <v>1524</v>
      </c>
      <c r="U228" s="149" t="s">
        <v>1525</v>
      </c>
      <c r="V228" s="147">
        <v>3.7999999523162842</v>
      </c>
      <c r="W228" s="148">
        <v>0.42</v>
      </c>
      <c r="X228" s="146">
        <v>4</v>
      </c>
      <c r="Z228" s="149" t="s">
        <v>1545</v>
      </c>
      <c r="AB228" s="147">
        <v>10.800000190734863</v>
      </c>
      <c r="AC228" s="148">
        <v>0.45</v>
      </c>
      <c r="AD228" s="146">
        <v>3</v>
      </c>
      <c r="AE228" s="146">
        <v>1</v>
      </c>
      <c r="AF228" s="149" t="s">
        <v>1524</v>
      </c>
      <c r="AG228" s="149" t="s">
        <v>1525</v>
      </c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</row>
    <row r="229" spans="1:190" x14ac:dyDescent="0.2">
      <c r="A229" s="130">
        <f t="shared" si="3"/>
        <v>5045</v>
      </c>
      <c r="B229" s="150" t="s">
        <v>2767</v>
      </c>
      <c r="C229" s="151">
        <v>17</v>
      </c>
      <c r="D229" s="152">
        <v>28.799999237060547</v>
      </c>
      <c r="E229" s="153">
        <v>0.42</v>
      </c>
      <c r="F229" s="151">
        <v>17</v>
      </c>
      <c r="H229" s="154" t="s">
        <v>1545</v>
      </c>
      <c r="J229" s="152">
        <v>8.3000001907348633</v>
      </c>
      <c r="K229" s="153">
        <v>0.41</v>
      </c>
      <c r="L229" s="151">
        <v>16</v>
      </c>
      <c r="M229" s="151">
        <v>1</v>
      </c>
      <c r="N229" s="154" t="s">
        <v>1800</v>
      </c>
      <c r="O229" s="154" t="s">
        <v>1801</v>
      </c>
      <c r="P229" s="152">
        <v>6.5999999046325684</v>
      </c>
      <c r="Q229" s="153">
        <v>0.44</v>
      </c>
      <c r="R229" s="151">
        <v>16</v>
      </c>
      <c r="S229" s="151">
        <v>1</v>
      </c>
      <c r="T229" s="154" t="s">
        <v>1800</v>
      </c>
      <c r="U229" s="154" t="s">
        <v>1801</v>
      </c>
      <c r="V229" s="152">
        <v>2.7999999523162842</v>
      </c>
      <c r="W229" s="153">
        <v>0.31</v>
      </c>
      <c r="X229" s="151">
        <v>17</v>
      </c>
      <c r="Z229" s="154" t="s">
        <v>1545</v>
      </c>
      <c r="AB229" s="152">
        <v>11.100000381469727</v>
      </c>
      <c r="AC229" s="153">
        <v>0.46</v>
      </c>
      <c r="AD229" s="151">
        <v>16</v>
      </c>
      <c r="AE229" s="151">
        <v>1</v>
      </c>
      <c r="AF229" s="154" t="s">
        <v>1800</v>
      </c>
      <c r="AG229" s="154" t="s">
        <v>1801</v>
      </c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</row>
    <row r="230" spans="1:190" x14ac:dyDescent="0.2">
      <c r="A230" s="130">
        <f t="shared" si="3"/>
        <v>5047</v>
      </c>
      <c r="B230" s="140" t="s">
        <v>2768</v>
      </c>
      <c r="C230" s="146">
        <v>38</v>
      </c>
      <c r="D230" s="147">
        <v>35.299999237060547</v>
      </c>
      <c r="E230" s="148">
        <v>0.52</v>
      </c>
      <c r="F230" s="146">
        <v>35</v>
      </c>
      <c r="G230" s="146">
        <v>3</v>
      </c>
      <c r="H230" s="149" t="s">
        <v>2464</v>
      </c>
      <c r="I230" s="149" t="s">
        <v>2465</v>
      </c>
      <c r="J230" s="147">
        <v>9.3999996185302734</v>
      </c>
      <c r="K230" s="148">
        <v>0.47</v>
      </c>
      <c r="L230" s="146">
        <v>34</v>
      </c>
      <c r="M230" s="146">
        <v>4</v>
      </c>
      <c r="N230" s="149" t="s">
        <v>1807</v>
      </c>
      <c r="O230" s="149" t="s">
        <v>1808</v>
      </c>
      <c r="P230" s="147">
        <v>7.9000000953674316</v>
      </c>
      <c r="Q230" s="148">
        <v>0.52</v>
      </c>
      <c r="R230" s="146">
        <v>30</v>
      </c>
      <c r="S230" s="146">
        <v>8</v>
      </c>
      <c r="T230" s="149" t="s">
        <v>2535</v>
      </c>
      <c r="U230" s="149" t="s">
        <v>2536</v>
      </c>
      <c r="V230" s="147">
        <v>3.7999999523162842</v>
      </c>
      <c r="W230" s="148">
        <v>0.42</v>
      </c>
      <c r="X230" s="146">
        <v>34</v>
      </c>
      <c r="Y230" s="146">
        <v>4</v>
      </c>
      <c r="Z230" s="149" t="s">
        <v>1807</v>
      </c>
      <c r="AA230" s="149" t="s">
        <v>1808</v>
      </c>
      <c r="AB230" s="147">
        <v>14.300000190734863</v>
      </c>
      <c r="AC230" s="148">
        <v>0.6</v>
      </c>
      <c r="AD230" s="146">
        <v>29</v>
      </c>
      <c r="AE230" s="146">
        <v>9</v>
      </c>
      <c r="AF230" s="149" t="s">
        <v>2769</v>
      </c>
      <c r="AG230" s="149" t="s">
        <v>2770</v>
      </c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</row>
    <row r="231" spans="1:190" x14ac:dyDescent="0.2">
      <c r="A231" s="130">
        <f t="shared" si="3"/>
        <v>5048</v>
      </c>
      <c r="B231" s="150" t="s">
        <v>2771</v>
      </c>
      <c r="C231" s="151">
        <v>43</v>
      </c>
      <c r="D231" s="152">
        <v>34.599998474121094</v>
      </c>
      <c r="E231" s="153">
        <v>0.51</v>
      </c>
      <c r="F231" s="151">
        <v>42</v>
      </c>
      <c r="G231" s="151">
        <v>1</v>
      </c>
      <c r="H231" s="154" t="s">
        <v>1892</v>
      </c>
      <c r="I231" s="154" t="s">
        <v>1893</v>
      </c>
      <c r="J231" s="152">
        <v>8.6999998092651367</v>
      </c>
      <c r="K231" s="153">
        <v>0.44</v>
      </c>
      <c r="L231" s="151">
        <v>43</v>
      </c>
      <c r="N231" s="154" t="s">
        <v>1545</v>
      </c>
      <c r="P231" s="152">
        <v>8.3000001907348633</v>
      </c>
      <c r="Q231" s="153">
        <v>0.55000000000000004</v>
      </c>
      <c r="R231" s="151">
        <v>36</v>
      </c>
      <c r="S231" s="151">
        <v>7</v>
      </c>
      <c r="T231" s="154" t="s">
        <v>1964</v>
      </c>
      <c r="U231" s="154" t="s">
        <v>1965</v>
      </c>
      <c r="V231" s="152">
        <v>3.5</v>
      </c>
      <c r="W231" s="153">
        <v>0.38</v>
      </c>
      <c r="X231" s="151">
        <v>39</v>
      </c>
      <c r="Y231" s="151">
        <v>4</v>
      </c>
      <c r="Z231" s="154" t="s">
        <v>2331</v>
      </c>
      <c r="AA231" s="154" t="s">
        <v>2332</v>
      </c>
      <c r="AB231" s="152">
        <v>14.100000381469727</v>
      </c>
      <c r="AC231" s="153">
        <v>0.59</v>
      </c>
      <c r="AD231" s="151">
        <v>35</v>
      </c>
      <c r="AE231" s="151">
        <v>8</v>
      </c>
      <c r="AF231" s="154" t="s">
        <v>2772</v>
      </c>
      <c r="AG231" s="154" t="s">
        <v>2773</v>
      </c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</row>
    <row r="232" spans="1:190" x14ac:dyDescent="0.2">
      <c r="A232" s="130">
        <f t="shared" si="3"/>
        <v>5049</v>
      </c>
      <c r="B232" s="140" t="s">
        <v>2774</v>
      </c>
      <c r="C232" s="146">
        <v>66</v>
      </c>
      <c r="D232" s="147">
        <v>32.5</v>
      </c>
      <c r="E232" s="148">
        <v>0.48</v>
      </c>
      <c r="F232" s="146">
        <v>63</v>
      </c>
      <c r="G232" s="146">
        <v>3</v>
      </c>
      <c r="H232" s="149" t="s">
        <v>1669</v>
      </c>
      <c r="I232" s="149" t="s">
        <v>1670</v>
      </c>
      <c r="J232" s="147">
        <v>9.1000003814697266</v>
      </c>
      <c r="K232" s="148">
        <v>0.46</v>
      </c>
      <c r="L232" s="146">
        <v>60</v>
      </c>
      <c r="M232" s="146">
        <v>6</v>
      </c>
      <c r="N232" s="149" t="s">
        <v>1665</v>
      </c>
      <c r="O232" s="149" t="s">
        <v>1666</v>
      </c>
      <c r="P232" s="147">
        <v>7.3000001907348633</v>
      </c>
      <c r="Q232" s="148">
        <v>0.48</v>
      </c>
      <c r="R232" s="146">
        <v>56</v>
      </c>
      <c r="S232" s="146">
        <v>10</v>
      </c>
      <c r="T232" s="149" t="s">
        <v>2775</v>
      </c>
      <c r="U232" s="149" t="s">
        <v>2776</v>
      </c>
      <c r="V232" s="147">
        <v>3.5</v>
      </c>
      <c r="W232" s="148">
        <v>0.39</v>
      </c>
      <c r="X232" s="146">
        <v>62</v>
      </c>
      <c r="Y232" s="146">
        <v>4</v>
      </c>
      <c r="Z232" s="149" t="s">
        <v>2777</v>
      </c>
      <c r="AA232" s="149" t="s">
        <v>2778</v>
      </c>
      <c r="AB232" s="147">
        <v>12.600000381469727</v>
      </c>
      <c r="AC232" s="148">
        <v>0.52</v>
      </c>
      <c r="AD232" s="146">
        <v>55</v>
      </c>
      <c r="AE232" s="146">
        <v>11</v>
      </c>
      <c r="AF232" s="149" t="s">
        <v>1651</v>
      </c>
      <c r="AG232" s="149" t="s">
        <v>1652</v>
      </c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</row>
    <row r="233" spans="1:190" x14ac:dyDescent="0.2">
      <c r="A233" s="130">
        <f t="shared" si="3"/>
        <v>5051</v>
      </c>
      <c r="B233" s="150" t="s">
        <v>2779</v>
      </c>
      <c r="C233" s="151">
        <v>269</v>
      </c>
      <c r="D233" s="152">
        <v>30.600000381469727</v>
      </c>
      <c r="E233" s="153">
        <v>0.45</v>
      </c>
      <c r="F233" s="151">
        <v>255</v>
      </c>
      <c r="G233" s="151">
        <v>14</v>
      </c>
      <c r="H233" s="154" t="s">
        <v>2780</v>
      </c>
      <c r="I233" s="154" t="s">
        <v>2781</v>
      </c>
      <c r="J233" s="152">
        <v>8.3999996185302734</v>
      </c>
      <c r="K233" s="153">
        <v>0.42</v>
      </c>
      <c r="L233" s="151">
        <v>261</v>
      </c>
      <c r="M233" s="151">
        <v>8</v>
      </c>
      <c r="N233" s="154" t="s">
        <v>2362</v>
      </c>
      <c r="O233" s="154" t="s">
        <v>2363</v>
      </c>
      <c r="P233" s="152">
        <v>6.5999999046325684</v>
      </c>
      <c r="Q233" s="153">
        <v>0.44</v>
      </c>
      <c r="R233" s="151">
        <v>243</v>
      </c>
      <c r="S233" s="151">
        <v>26</v>
      </c>
      <c r="T233" s="154" t="s">
        <v>2782</v>
      </c>
      <c r="U233" s="154" t="s">
        <v>2783</v>
      </c>
      <c r="V233" s="152">
        <v>3.0999999046325684</v>
      </c>
      <c r="W233" s="153">
        <v>0.34</v>
      </c>
      <c r="X233" s="151">
        <v>261</v>
      </c>
      <c r="Y233" s="151">
        <v>8</v>
      </c>
      <c r="Z233" s="154" t="s">
        <v>2362</v>
      </c>
      <c r="AA233" s="154" t="s">
        <v>2363</v>
      </c>
      <c r="AB233" s="152">
        <v>12.399999618530273</v>
      </c>
      <c r="AC233" s="153">
        <v>0.52</v>
      </c>
      <c r="AD233" s="151">
        <v>218</v>
      </c>
      <c r="AE233" s="151">
        <v>51</v>
      </c>
      <c r="AF233" s="154" t="s">
        <v>2784</v>
      </c>
      <c r="AG233" s="154" t="s">
        <v>2785</v>
      </c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</row>
    <row r="234" spans="1:190" x14ac:dyDescent="0.2">
      <c r="A234" s="130">
        <f t="shared" si="3"/>
        <v>5061</v>
      </c>
      <c r="B234" s="140" t="s">
        <v>2786</v>
      </c>
      <c r="C234" s="146">
        <v>83</v>
      </c>
      <c r="D234" s="147">
        <v>34.200000762939453</v>
      </c>
      <c r="E234" s="148">
        <v>0.5</v>
      </c>
      <c r="F234" s="146">
        <v>75</v>
      </c>
      <c r="G234" s="146">
        <v>8</v>
      </c>
      <c r="H234" s="149" t="s">
        <v>2787</v>
      </c>
      <c r="I234" s="149" t="s">
        <v>2788</v>
      </c>
      <c r="J234" s="147">
        <v>9.8000001907348633</v>
      </c>
      <c r="K234" s="148">
        <v>0.49</v>
      </c>
      <c r="L234" s="146">
        <v>75</v>
      </c>
      <c r="M234" s="146">
        <v>8</v>
      </c>
      <c r="N234" s="149" t="s">
        <v>2787</v>
      </c>
      <c r="O234" s="149" t="s">
        <v>2788</v>
      </c>
      <c r="P234" s="147">
        <v>7.8000001907348633</v>
      </c>
      <c r="Q234" s="148">
        <v>0.52</v>
      </c>
      <c r="R234" s="146">
        <v>66</v>
      </c>
      <c r="S234" s="146">
        <v>17</v>
      </c>
      <c r="T234" s="149" t="s">
        <v>2789</v>
      </c>
      <c r="U234" s="149" t="s">
        <v>2790</v>
      </c>
      <c r="V234" s="147">
        <v>3.0999999046325684</v>
      </c>
      <c r="W234" s="148">
        <v>0.35</v>
      </c>
      <c r="X234" s="146">
        <v>81</v>
      </c>
      <c r="Y234" s="146">
        <v>2</v>
      </c>
      <c r="Z234" s="149" t="s">
        <v>2791</v>
      </c>
      <c r="AA234" s="149" t="s">
        <v>2792</v>
      </c>
      <c r="AB234" s="147">
        <v>13.5</v>
      </c>
      <c r="AC234" s="148">
        <v>0.56000000000000005</v>
      </c>
      <c r="AD234" s="146">
        <v>65</v>
      </c>
      <c r="AE234" s="146">
        <v>18</v>
      </c>
      <c r="AF234" s="149" t="s">
        <v>2793</v>
      </c>
      <c r="AG234" s="149" t="s">
        <v>2794</v>
      </c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</row>
    <row r="235" spans="1:190" x14ac:dyDescent="0.2">
      <c r="A235" s="130">
        <f t="shared" si="3"/>
        <v>5081</v>
      </c>
      <c r="B235" s="150" t="s">
        <v>2795</v>
      </c>
      <c r="C235" s="151">
        <v>68</v>
      </c>
      <c r="D235" s="152">
        <v>29.100000381469727</v>
      </c>
      <c r="E235" s="153">
        <v>0.43</v>
      </c>
      <c r="F235" s="151">
        <v>66</v>
      </c>
      <c r="G235" s="151">
        <v>2</v>
      </c>
      <c r="H235" s="154" t="s">
        <v>1798</v>
      </c>
      <c r="I235" s="154" t="s">
        <v>1799</v>
      </c>
      <c r="J235" s="152">
        <v>8.1999998092651367</v>
      </c>
      <c r="K235" s="153">
        <v>0.41</v>
      </c>
      <c r="L235" s="151">
        <v>64</v>
      </c>
      <c r="M235" s="151">
        <v>4</v>
      </c>
      <c r="N235" s="154" t="s">
        <v>1800</v>
      </c>
      <c r="O235" s="154" t="s">
        <v>1801</v>
      </c>
      <c r="P235" s="152">
        <v>6.4000000953674316</v>
      </c>
      <c r="Q235" s="153">
        <v>0.43</v>
      </c>
      <c r="R235" s="151">
        <v>64</v>
      </c>
      <c r="S235" s="151">
        <v>4</v>
      </c>
      <c r="T235" s="154" t="s">
        <v>1800</v>
      </c>
      <c r="U235" s="154" t="s">
        <v>1801</v>
      </c>
      <c r="V235" s="152">
        <v>3.0999999046325684</v>
      </c>
      <c r="W235" s="153">
        <v>0.34</v>
      </c>
      <c r="X235" s="151">
        <v>67</v>
      </c>
      <c r="Y235" s="151">
        <v>1</v>
      </c>
      <c r="Z235" s="154" t="s">
        <v>2092</v>
      </c>
      <c r="AA235" s="154" t="s">
        <v>2093</v>
      </c>
      <c r="AB235" s="152">
        <v>11.399999618530273</v>
      </c>
      <c r="AC235" s="153">
        <v>0.48</v>
      </c>
      <c r="AD235" s="151">
        <v>65</v>
      </c>
      <c r="AE235" s="151">
        <v>3</v>
      </c>
      <c r="AF235" s="154" t="s">
        <v>2232</v>
      </c>
      <c r="AG235" s="154" t="s">
        <v>2233</v>
      </c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</row>
    <row r="236" spans="1:190" x14ac:dyDescent="0.2">
      <c r="A236" s="130">
        <f t="shared" si="3"/>
        <v>5091</v>
      </c>
      <c r="B236" s="140" t="s">
        <v>2796</v>
      </c>
      <c r="C236" s="146">
        <v>84</v>
      </c>
      <c r="D236" s="147">
        <v>35.400001525878906</v>
      </c>
      <c r="E236" s="148">
        <v>0.52</v>
      </c>
      <c r="F236" s="146">
        <v>76</v>
      </c>
      <c r="G236" s="146">
        <v>8</v>
      </c>
      <c r="H236" s="149" t="s">
        <v>2797</v>
      </c>
      <c r="I236" s="149" t="s">
        <v>2798</v>
      </c>
      <c r="J236" s="147">
        <v>9.1999998092651367</v>
      </c>
      <c r="K236" s="148">
        <v>0.46</v>
      </c>
      <c r="L236" s="146">
        <v>77</v>
      </c>
      <c r="M236" s="146">
        <v>7</v>
      </c>
      <c r="N236" s="149" t="s">
        <v>1736</v>
      </c>
      <c r="O236" s="149" t="s">
        <v>1737</v>
      </c>
      <c r="P236" s="147">
        <v>7.8000001907348633</v>
      </c>
      <c r="Q236" s="148">
        <v>0.52</v>
      </c>
      <c r="R236" s="146">
        <v>73</v>
      </c>
      <c r="S236" s="146">
        <v>11</v>
      </c>
      <c r="T236" s="149" t="s">
        <v>2087</v>
      </c>
      <c r="U236" s="149" t="s">
        <v>2088</v>
      </c>
      <c r="V236" s="147">
        <v>3.9000000953674316</v>
      </c>
      <c r="W236" s="148">
        <v>0.43</v>
      </c>
      <c r="X236" s="146">
        <v>76</v>
      </c>
      <c r="Y236" s="146">
        <v>8</v>
      </c>
      <c r="Z236" s="149" t="s">
        <v>2797</v>
      </c>
      <c r="AA236" s="149" t="s">
        <v>2798</v>
      </c>
      <c r="AB236" s="147">
        <v>14.600000381469727</v>
      </c>
      <c r="AC236" s="148">
        <v>0.61</v>
      </c>
      <c r="AD236" s="146">
        <v>56</v>
      </c>
      <c r="AE236" s="146">
        <v>28</v>
      </c>
      <c r="AF236" s="149" t="s">
        <v>2754</v>
      </c>
      <c r="AG236" s="149" t="s">
        <v>2755</v>
      </c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</row>
    <row r="237" spans="1:190" x14ac:dyDescent="0.2">
      <c r="A237" s="130">
        <f t="shared" si="3"/>
        <v>5101</v>
      </c>
      <c r="B237" s="150" t="s">
        <v>2799</v>
      </c>
      <c r="C237" s="151">
        <v>134</v>
      </c>
      <c r="D237" s="152">
        <v>34</v>
      </c>
      <c r="E237" s="153">
        <v>0.5</v>
      </c>
      <c r="F237" s="151">
        <v>126</v>
      </c>
      <c r="G237" s="151">
        <v>8</v>
      </c>
      <c r="H237" s="154" t="s">
        <v>1706</v>
      </c>
      <c r="I237" s="154" t="s">
        <v>1707</v>
      </c>
      <c r="J237" s="152">
        <v>9.8000001907348633</v>
      </c>
      <c r="K237" s="153">
        <v>0.49</v>
      </c>
      <c r="L237" s="151">
        <v>119</v>
      </c>
      <c r="M237" s="151">
        <v>15</v>
      </c>
      <c r="N237" s="154" t="s">
        <v>2800</v>
      </c>
      <c r="O237" s="154" t="s">
        <v>2801</v>
      </c>
      <c r="P237" s="152">
        <v>7.4000000953674316</v>
      </c>
      <c r="Q237" s="153">
        <v>0.49</v>
      </c>
      <c r="R237" s="151">
        <v>115</v>
      </c>
      <c r="S237" s="151">
        <v>19</v>
      </c>
      <c r="T237" s="154" t="s">
        <v>2802</v>
      </c>
      <c r="U237" s="154" t="s">
        <v>2803</v>
      </c>
      <c r="V237" s="152">
        <v>3.4000000953674316</v>
      </c>
      <c r="W237" s="153">
        <v>0.38</v>
      </c>
      <c r="X237" s="151">
        <v>125</v>
      </c>
      <c r="Y237" s="151">
        <v>9</v>
      </c>
      <c r="Z237" s="154" t="s">
        <v>2498</v>
      </c>
      <c r="AA237" s="154" t="s">
        <v>2499</v>
      </c>
      <c r="AB237" s="152">
        <v>13.399999618530273</v>
      </c>
      <c r="AC237" s="153">
        <v>0.56000000000000005</v>
      </c>
      <c r="AD237" s="151">
        <v>98</v>
      </c>
      <c r="AE237" s="151">
        <v>36</v>
      </c>
      <c r="AF237" s="154" t="s">
        <v>2804</v>
      </c>
      <c r="AG237" s="154" t="s">
        <v>2805</v>
      </c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</row>
    <row r="238" spans="1:190" x14ac:dyDescent="0.2">
      <c r="A238" s="130">
        <f t="shared" si="3"/>
        <v>5121</v>
      </c>
      <c r="B238" s="140" t="s">
        <v>2806</v>
      </c>
      <c r="C238" s="146">
        <v>95</v>
      </c>
      <c r="D238" s="147">
        <v>32.700000762939453</v>
      </c>
      <c r="E238" s="148">
        <v>0.48</v>
      </c>
      <c r="F238" s="146">
        <v>89</v>
      </c>
      <c r="G238" s="146">
        <v>6</v>
      </c>
      <c r="H238" s="149" t="s">
        <v>2425</v>
      </c>
      <c r="I238" s="149" t="s">
        <v>2426</v>
      </c>
      <c r="J238" s="147">
        <v>8.6999998092651367</v>
      </c>
      <c r="K238" s="148">
        <v>0.44</v>
      </c>
      <c r="L238" s="146">
        <v>90</v>
      </c>
      <c r="M238" s="146">
        <v>5</v>
      </c>
      <c r="N238" s="149" t="s">
        <v>2418</v>
      </c>
      <c r="O238" s="149" t="s">
        <v>2419</v>
      </c>
      <c r="P238" s="147">
        <v>7.5999999046325684</v>
      </c>
      <c r="Q238" s="148">
        <v>0.5</v>
      </c>
      <c r="R238" s="146">
        <v>81</v>
      </c>
      <c r="S238" s="146">
        <v>14</v>
      </c>
      <c r="T238" s="149" t="s">
        <v>2421</v>
      </c>
      <c r="U238" s="149" t="s">
        <v>2422</v>
      </c>
      <c r="V238" s="147">
        <v>3.5</v>
      </c>
      <c r="W238" s="148">
        <v>0.39</v>
      </c>
      <c r="X238" s="146">
        <v>86</v>
      </c>
      <c r="Y238" s="146">
        <v>9</v>
      </c>
      <c r="Z238" s="149" t="s">
        <v>2807</v>
      </c>
      <c r="AA238" s="149" t="s">
        <v>2808</v>
      </c>
      <c r="AB238" s="147">
        <v>12.899999618530273</v>
      </c>
      <c r="AC238" s="148">
        <v>0.54</v>
      </c>
      <c r="AD238" s="146">
        <v>77</v>
      </c>
      <c r="AE238" s="146">
        <v>18</v>
      </c>
      <c r="AF238" s="149" t="s">
        <v>2809</v>
      </c>
      <c r="AG238" s="149" t="s">
        <v>2810</v>
      </c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</row>
    <row r="239" spans="1:190" x14ac:dyDescent="0.2">
      <c r="A239" s="130">
        <f t="shared" si="3"/>
        <v>5131</v>
      </c>
      <c r="B239" s="150" t="s">
        <v>2811</v>
      </c>
      <c r="C239" s="151">
        <v>79</v>
      </c>
      <c r="D239" s="152">
        <v>33.099998474121094</v>
      </c>
      <c r="E239" s="153">
        <v>0.49</v>
      </c>
      <c r="F239" s="151">
        <v>74</v>
      </c>
      <c r="G239" s="151">
        <v>5</v>
      </c>
      <c r="H239" s="154" t="s">
        <v>2812</v>
      </c>
      <c r="I239" s="154" t="s">
        <v>2813</v>
      </c>
      <c r="J239" s="152">
        <v>8.8999996185302734</v>
      </c>
      <c r="K239" s="153">
        <v>0.45</v>
      </c>
      <c r="L239" s="151">
        <v>73</v>
      </c>
      <c r="M239" s="151">
        <v>6</v>
      </c>
      <c r="N239" s="154" t="s">
        <v>2814</v>
      </c>
      <c r="O239" s="154" t="s">
        <v>2815</v>
      </c>
      <c r="P239" s="152">
        <v>7.5999999046325684</v>
      </c>
      <c r="Q239" s="153">
        <v>0.51</v>
      </c>
      <c r="R239" s="151">
        <v>69</v>
      </c>
      <c r="S239" s="151">
        <v>10</v>
      </c>
      <c r="T239" s="154" t="s">
        <v>2816</v>
      </c>
      <c r="U239" s="154" t="s">
        <v>2817</v>
      </c>
      <c r="V239" s="152">
        <v>3.0999999046325684</v>
      </c>
      <c r="W239" s="153">
        <v>0.34</v>
      </c>
      <c r="X239" s="151">
        <v>78</v>
      </c>
      <c r="Y239" s="151">
        <v>1</v>
      </c>
      <c r="Z239" s="154" t="s">
        <v>1920</v>
      </c>
      <c r="AA239" s="154" t="s">
        <v>1921</v>
      </c>
      <c r="AB239" s="152">
        <v>13.399999618530273</v>
      </c>
      <c r="AC239" s="153">
        <v>0.56000000000000005</v>
      </c>
      <c r="AD239" s="151">
        <v>61</v>
      </c>
      <c r="AE239" s="151">
        <v>18</v>
      </c>
      <c r="AF239" s="154" t="s">
        <v>2818</v>
      </c>
      <c r="AG239" s="154" t="s">
        <v>2819</v>
      </c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</row>
    <row r="240" spans="1:190" x14ac:dyDescent="0.2">
      <c r="A240" s="130">
        <f t="shared" si="3"/>
        <v>5141</v>
      </c>
      <c r="B240" s="140" t="s">
        <v>2820</v>
      </c>
      <c r="C240" s="146">
        <v>93</v>
      </c>
      <c r="D240" s="147">
        <v>28.700000762939453</v>
      </c>
      <c r="E240" s="148">
        <v>0.42</v>
      </c>
      <c r="F240" s="146">
        <v>93</v>
      </c>
      <c r="H240" s="149" t="s">
        <v>1545</v>
      </c>
      <c r="J240" s="147">
        <v>7.8000001907348633</v>
      </c>
      <c r="K240" s="148">
        <v>0.39</v>
      </c>
      <c r="L240" s="146">
        <v>93</v>
      </c>
      <c r="N240" s="149" t="s">
        <v>1545</v>
      </c>
      <c r="P240" s="147">
        <v>6.3000001907348633</v>
      </c>
      <c r="Q240" s="148">
        <v>0.42</v>
      </c>
      <c r="R240" s="146">
        <v>88</v>
      </c>
      <c r="S240" s="146">
        <v>5</v>
      </c>
      <c r="T240" s="149" t="s">
        <v>2619</v>
      </c>
      <c r="U240" s="149" t="s">
        <v>2620</v>
      </c>
      <c r="V240" s="147">
        <v>2.9000000953674316</v>
      </c>
      <c r="W240" s="148">
        <v>0.33</v>
      </c>
      <c r="X240" s="146">
        <v>93</v>
      </c>
      <c r="Z240" s="149" t="s">
        <v>1545</v>
      </c>
      <c r="AB240" s="147">
        <v>11.600000381469727</v>
      </c>
      <c r="AC240" s="148">
        <v>0.49</v>
      </c>
      <c r="AD240" s="146">
        <v>83</v>
      </c>
      <c r="AE240" s="146">
        <v>10</v>
      </c>
      <c r="AF240" s="149" t="s">
        <v>2623</v>
      </c>
      <c r="AG240" s="149" t="s">
        <v>2624</v>
      </c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</row>
    <row r="241" spans="1:190" x14ac:dyDescent="0.2">
      <c r="A241" s="130">
        <f t="shared" si="3"/>
        <v>5201</v>
      </c>
      <c r="B241" s="150" t="s">
        <v>2821</v>
      </c>
      <c r="C241" s="151">
        <v>199</v>
      </c>
      <c r="D241" s="152">
        <v>27.899999618530273</v>
      </c>
      <c r="E241" s="153">
        <v>0.41</v>
      </c>
      <c r="F241" s="151">
        <v>194</v>
      </c>
      <c r="G241" s="151">
        <v>5</v>
      </c>
      <c r="H241" s="154" t="s">
        <v>2822</v>
      </c>
      <c r="I241" s="154" t="s">
        <v>2823</v>
      </c>
      <c r="J241" s="152">
        <v>7.8000001907348633</v>
      </c>
      <c r="K241" s="153">
        <v>0.39</v>
      </c>
      <c r="L241" s="151">
        <v>196</v>
      </c>
      <c r="M241" s="151">
        <v>3</v>
      </c>
      <c r="N241" s="154" t="s">
        <v>2824</v>
      </c>
      <c r="O241" s="154" t="s">
        <v>2825</v>
      </c>
      <c r="P241" s="152">
        <v>6.4000000953674316</v>
      </c>
      <c r="Q241" s="153">
        <v>0.43</v>
      </c>
      <c r="R241" s="151">
        <v>185</v>
      </c>
      <c r="S241" s="151">
        <v>14</v>
      </c>
      <c r="T241" s="154" t="s">
        <v>2413</v>
      </c>
      <c r="U241" s="154" t="s">
        <v>2414</v>
      </c>
      <c r="V241" s="152">
        <v>2.7999999523162842</v>
      </c>
      <c r="W241" s="153">
        <v>0.31</v>
      </c>
      <c r="X241" s="151">
        <v>196</v>
      </c>
      <c r="Y241" s="151">
        <v>3</v>
      </c>
      <c r="Z241" s="154" t="s">
        <v>2824</v>
      </c>
      <c r="AA241" s="154" t="s">
        <v>2825</v>
      </c>
      <c r="AB241" s="152">
        <v>10.899999618530273</v>
      </c>
      <c r="AC241" s="153">
        <v>0.46</v>
      </c>
      <c r="AD241" s="151">
        <v>178</v>
      </c>
      <c r="AE241" s="151">
        <v>21</v>
      </c>
      <c r="AF241" s="154" t="s">
        <v>2826</v>
      </c>
      <c r="AG241" s="154" t="s">
        <v>2827</v>
      </c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</row>
    <row r="242" spans="1:190" x14ac:dyDescent="0.2">
      <c r="A242" s="130">
        <f t="shared" si="3"/>
        <v>5241</v>
      </c>
      <c r="B242" s="140" t="s">
        <v>2828</v>
      </c>
      <c r="C242" s="146">
        <v>133</v>
      </c>
      <c r="D242" s="147">
        <v>34.599998474121094</v>
      </c>
      <c r="E242" s="148">
        <v>0.51</v>
      </c>
      <c r="F242" s="146">
        <v>122</v>
      </c>
      <c r="G242" s="146">
        <v>11</v>
      </c>
      <c r="H242" s="149" t="s">
        <v>2829</v>
      </c>
      <c r="I242" s="149" t="s">
        <v>2830</v>
      </c>
      <c r="J242" s="147">
        <v>9.1999998092651367</v>
      </c>
      <c r="K242" s="148">
        <v>0.46</v>
      </c>
      <c r="L242" s="146">
        <v>124</v>
      </c>
      <c r="M242" s="146">
        <v>9</v>
      </c>
      <c r="N242" s="149" t="s">
        <v>2831</v>
      </c>
      <c r="O242" s="149" t="s">
        <v>2832</v>
      </c>
      <c r="P242" s="147">
        <v>8.1999998092651367</v>
      </c>
      <c r="Q242" s="148">
        <v>0.55000000000000004</v>
      </c>
      <c r="R242" s="146">
        <v>99</v>
      </c>
      <c r="S242" s="146">
        <v>34</v>
      </c>
      <c r="T242" s="149" t="s">
        <v>2833</v>
      </c>
      <c r="U242" s="149" t="s">
        <v>2834</v>
      </c>
      <c r="V242" s="147">
        <v>3.2999999523162842</v>
      </c>
      <c r="W242" s="148">
        <v>0.37</v>
      </c>
      <c r="X242" s="146">
        <v>129</v>
      </c>
      <c r="Y242" s="146">
        <v>4</v>
      </c>
      <c r="Z242" s="149" t="s">
        <v>2565</v>
      </c>
      <c r="AA242" s="149" t="s">
        <v>2566</v>
      </c>
      <c r="AB242" s="147">
        <v>13.800000190734863</v>
      </c>
      <c r="AC242" s="148">
        <v>0.57999999999999996</v>
      </c>
      <c r="AD242" s="146">
        <v>103</v>
      </c>
      <c r="AE242" s="146">
        <v>30</v>
      </c>
      <c r="AF242" s="149" t="s">
        <v>2835</v>
      </c>
      <c r="AG242" s="149" t="s">
        <v>2836</v>
      </c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</row>
    <row r="243" spans="1:190" x14ac:dyDescent="0.2">
      <c r="A243" s="130">
        <f t="shared" si="3"/>
        <v>5281</v>
      </c>
      <c r="B243" s="150" t="s">
        <v>2837</v>
      </c>
      <c r="C243" s="151">
        <v>101</v>
      </c>
      <c r="D243" s="152">
        <v>23.100000381469727</v>
      </c>
      <c r="E243" s="153">
        <v>0.34</v>
      </c>
      <c r="F243" s="151">
        <v>101</v>
      </c>
      <c r="H243" s="154" t="s">
        <v>1545</v>
      </c>
      <c r="J243" s="152">
        <v>6.5</v>
      </c>
      <c r="K243" s="153">
        <v>0.32</v>
      </c>
      <c r="L243" s="151">
        <v>100</v>
      </c>
      <c r="M243" s="151">
        <v>1</v>
      </c>
      <c r="N243" s="154" t="s">
        <v>2360</v>
      </c>
      <c r="O243" s="154" t="s">
        <v>2361</v>
      </c>
      <c r="P243" s="152">
        <v>5.4000000953674316</v>
      </c>
      <c r="Q243" s="153">
        <v>0.36</v>
      </c>
      <c r="R243" s="151">
        <v>99</v>
      </c>
      <c r="S243" s="151">
        <v>2</v>
      </c>
      <c r="T243" s="154" t="s">
        <v>2838</v>
      </c>
      <c r="U243" s="154" t="s">
        <v>2839</v>
      </c>
      <c r="V243" s="152">
        <v>2.5</v>
      </c>
      <c r="W243" s="153">
        <v>0.27</v>
      </c>
      <c r="X243" s="151">
        <v>101</v>
      </c>
      <c r="Z243" s="154" t="s">
        <v>1545</v>
      </c>
      <c r="AB243" s="152">
        <v>8.6999998092651367</v>
      </c>
      <c r="AC243" s="153">
        <v>0.36</v>
      </c>
      <c r="AD243" s="151">
        <v>100</v>
      </c>
      <c r="AE243" s="151">
        <v>1</v>
      </c>
      <c r="AF243" s="154" t="s">
        <v>2360</v>
      </c>
      <c r="AG243" s="154" t="s">
        <v>2361</v>
      </c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</row>
    <row r="244" spans="1:190" x14ac:dyDescent="0.2">
      <c r="A244" s="130">
        <f t="shared" si="3"/>
        <v>5321</v>
      </c>
      <c r="B244" s="140" t="s">
        <v>2840</v>
      </c>
      <c r="C244" s="146">
        <v>69</v>
      </c>
      <c r="D244" s="147">
        <v>37.400001525878906</v>
      </c>
      <c r="E244" s="148">
        <v>0.55000000000000004</v>
      </c>
      <c r="F244" s="146">
        <v>60</v>
      </c>
      <c r="G244" s="146">
        <v>9</v>
      </c>
      <c r="H244" s="149" t="s">
        <v>2841</v>
      </c>
      <c r="I244" s="149" t="s">
        <v>2842</v>
      </c>
      <c r="J244" s="147">
        <v>10.199999809265137</v>
      </c>
      <c r="K244" s="148">
        <v>0.51</v>
      </c>
      <c r="L244" s="146">
        <v>66</v>
      </c>
      <c r="M244" s="146">
        <v>3</v>
      </c>
      <c r="N244" s="149" t="s">
        <v>2050</v>
      </c>
      <c r="O244" s="149" t="s">
        <v>2051</v>
      </c>
      <c r="P244" s="147">
        <v>8.6000003814697266</v>
      </c>
      <c r="Q244" s="148">
        <v>0.56999999999999995</v>
      </c>
      <c r="R244" s="146">
        <v>51</v>
      </c>
      <c r="S244" s="146">
        <v>18</v>
      </c>
      <c r="T244" s="149" t="s">
        <v>2843</v>
      </c>
      <c r="U244" s="149" t="s">
        <v>2844</v>
      </c>
      <c r="V244" s="147">
        <v>3.7999999523162842</v>
      </c>
      <c r="W244" s="148">
        <v>0.42</v>
      </c>
      <c r="X244" s="146">
        <v>67</v>
      </c>
      <c r="Y244" s="146">
        <v>2</v>
      </c>
      <c r="Z244" s="149" t="s">
        <v>1822</v>
      </c>
      <c r="AA244" s="149" t="s">
        <v>1823</v>
      </c>
      <c r="AB244" s="147">
        <v>14.899999618530273</v>
      </c>
      <c r="AC244" s="148">
        <v>0.62</v>
      </c>
      <c r="AD244" s="146">
        <v>46</v>
      </c>
      <c r="AE244" s="146">
        <v>23</v>
      </c>
      <c r="AF244" s="149" t="s">
        <v>2754</v>
      </c>
      <c r="AG244" s="149" t="s">
        <v>2755</v>
      </c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</row>
    <row r="245" spans="1:190" x14ac:dyDescent="0.2">
      <c r="A245" s="130">
        <f t="shared" si="3"/>
        <v>5361</v>
      </c>
      <c r="B245" s="150" t="s">
        <v>2845</v>
      </c>
      <c r="C245" s="151">
        <v>94</v>
      </c>
      <c r="D245" s="152">
        <v>35.799999237060547</v>
      </c>
      <c r="E245" s="153">
        <v>0.53</v>
      </c>
      <c r="F245" s="151">
        <v>82</v>
      </c>
      <c r="G245" s="151">
        <v>12</v>
      </c>
      <c r="H245" s="154" t="s">
        <v>2846</v>
      </c>
      <c r="I245" s="154" t="s">
        <v>2847</v>
      </c>
      <c r="J245" s="152">
        <v>10</v>
      </c>
      <c r="K245" s="153">
        <v>0.5</v>
      </c>
      <c r="L245" s="151">
        <v>78</v>
      </c>
      <c r="M245" s="151">
        <v>16</v>
      </c>
      <c r="N245" s="154" t="s">
        <v>2848</v>
      </c>
      <c r="O245" s="154" t="s">
        <v>2849</v>
      </c>
      <c r="P245" s="152">
        <v>8.5</v>
      </c>
      <c r="Q245" s="153">
        <v>0.56000000000000005</v>
      </c>
      <c r="R245" s="151">
        <v>70</v>
      </c>
      <c r="S245" s="151">
        <v>24</v>
      </c>
      <c r="T245" s="154" t="s">
        <v>2850</v>
      </c>
      <c r="U245" s="154" t="s">
        <v>2851</v>
      </c>
      <c r="V245" s="152">
        <v>3.5999999046325684</v>
      </c>
      <c r="W245" s="153">
        <v>0.4</v>
      </c>
      <c r="X245" s="151">
        <v>86</v>
      </c>
      <c r="Y245" s="151">
        <v>8</v>
      </c>
      <c r="Z245" s="154" t="s">
        <v>2714</v>
      </c>
      <c r="AA245" s="154" t="s">
        <v>2715</v>
      </c>
      <c r="AB245" s="152">
        <v>13.800000190734863</v>
      </c>
      <c r="AC245" s="153">
        <v>0.57999999999999996</v>
      </c>
      <c r="AD245" s="151">
        <v>66</v>
      </c>
      <c r="AE245" s="151">
        <v>28</v>
      </c>
      <c r="AF245" s="154" t="s">
        <v>2852</v>
      </c>
      <c r="AG245" s="154" t="s">
        <v>2853</v>
      </c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</row>
    <row r="246" spans="1:190" x14ac:dyDescent="0.2">
      <c r="A246" s="130">
        <f t="shared" si="3"/>
        <v>5381</v>
      </c>
      <c r="B246" s="140" t="s">
        <v>2854</v>
      </c>
      <c r="C246" s="146">
        <v>145</v>
      </c>
      <c r="D246" s="147">
        <v>32.400001525878906</v>
      </c>
      <c r="E246" s="148">
        <v>0.48</v>
      </c>
      <c r="F246" s="146">
        <v>140</v>
      </c>
      <c r="G246" s="146">
        <v>5</v>
      </c>
      <c r="H246" s="149" t="s">
        <v>1877</v>
      </c>
      <c r="I246" s="149" t="s">
        <v>1878</v>
      </c>
      <c r="J246" s="147">
        <v>9</v>
      </c>
      <c r="K246" s="148">
        <v>0.45</v>
      </c>
      <c r="L246" s="146">
        <v>133</v>
      </c>
      <c r="M246" s="146">
        <v>12</v>
      </c>
      <c r="N246" s="149" t="s">
        <v>2855</v>
      </c>
      <c r="O246" s="149" t="s">
        <v>2856</v>
      </c>
      <c r="P246" s="147">
        <v>7.3000001907348633</v>
      </c>
      <c r="Q246" s="148">
        <v>0.49</v>
      </c>
      <c r="R246" s="146">
        <v>126</v>
      </c>
      <c r="S246" s="146">
        <v>19</v>
      </c>
      <c r="T246" s="149" t="s">
        <v>2087</v>
      </c>
      <c r="U246" s="149" t="s">
        <v>2088</v>
      </c>
      <c r="V246" s="147">
        <v>3.2000000476837158</v>
      </c>
      <c r="W246" s="148">
        <v>0.35</v>
      </c>
      <c r="X246" s="146">
        <v>143</v>
      </c>
      <c r="Y246" s="146">
        <v>2</v>
      </c>
      <c r="Z246" s="149" t="s">
        <v>2857</v>
      </c>
      <c r="AA246" s="149" t="s">
        <v>2858</v>
      </c>
      <c r="AB246" s="147">
        <v>13</v>
      </c>
      <c r="AC246" s="148">
        <v>0.54</v>
      </c>
      <c r="AD246" s="146">
        <v>117</v>
      </c>
      <c r="AE246" s="146">
        <v>28</v>
      </c>
      <c r="AF246" s="149" t="s">
        <v>2859</v>
      </c>
      <c r="AG246" s="149" t="s">
        <v>2860</v>
      </c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</row>
    <row r="247" spans="1:190" x14ac:dyDescent="0.2">
      <c r="A247" s="130">
        <f t="shared" si="3"/>
        <v>5401</v>
      </c>
      <c r="B247" s="150" t="s">
        <v>2861</v>
      </c>
      <c r="C247" s="151">
        <v>193</v>
      </c>
      <c r="D247" s="152">
        <v>32.599998474121094</v>
      </c>
      <c r="E247" s="153">
        <v>0.48</v>
      </c>
      <c r="F247" s="151">
        <v>165</v>
      </c>
      <c r="G247" s="151">
        <v>28</v>
      </c>
      <c r="H247" s="154" t="s">
        <v>2862</v>
      </c>
      <c r="I247" s="154" t="s">
        <v>2863</v>
      </c>
      <c r="J247" s="152">
        <v>9.1000003814697266</v>
      </c>
      <c r="K247" s="153">
        <v>0.45</v>
      </c>
      <c r="L247" s="151">
        <v>174</v>
      </c>
      <c r="M247" s="151">
        <v>19</v>
      </c>
      <c r="N247" s="154" t="s">
        <v>2864</v>
      </c>
      <c r="O247" s="154" t="s">
        <v>2865</v>
      </c>
      <c r="P247" s="152">
        <v>7.6999998092651367</v>
      </c>
      <c r="Q247" s="153">
        <v>0.51</v>
      </c>
      <c r="R247" s="151">
        <v>152</v>
      </c>
      <c r="S247" s="151">
        <v>41</v>
      </c>
      <c r="T247" s="154" t="s">
        <v>2866</v>
      </c>
      <c r="U247" s="154" t="s">
        <v>2867</v>
      </c>
      <c r="V247" s="152">
        <v>3.2000000476837158</v>
      </c>
      <c r="W247" s="153">
        <v>0.35</v>
      </c>
      <c r="X247" s="151">
        <v>186</v>
      </c>
      <c r="Y247" s="151">
        <v>7</v>
      </c>
      <c r="Z247" s="154" t="s">
        <v>2868</v>
      </c>
      <c r="AA247" s="154" t="s">
        <v>2869</v>
      </c>
      <c r="AB247" s="152">
        <v>12.699999809265137</v>
      </c>
      <c r="AC247" s="153">
        <v>0.53</v>
      </c>
      <c r="AD247" s="151">
        <v>148</v>
      </c>
      <c r="AE247" s="151">
        <v>45</v>
      </c>
      <c r="AF247" s="154" t="s">
        <v>2870</v>
      </c>
      <c r="AG247" s="154" t="s">
        <v>2871</v>
      </c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</row>
    <row r="248" spans="1:190" x14ac:dyDescent="0.2">
      <c r="A248" s="130">
        <f t="shared" si="3"/>
        <v>5421</v>
      </c>
      <c r="B248" s="140" t="s">
        <v>2872</v>
      </c>
      <c r="C248" s="146">
        <v>119</v>
      </c>
      <c r="D248" s="147">
        <v>32.700000762939453</v>
      </c>
      <c r="E248" s="148">
        <v>0.48</v>
      </c>
      <c r="F248" s="146">
        <v>112</v>
      </c>
      <c r="G248" s="146">
        <v>7</v>
      </c>
      <c r="H248" s="149" t="s">
        <v>1800</v>
      </c>
      <c r="I248" s="149" t="s">
        <v>1801</v>
      </c>
      <c r="J248" s="147">
        <v>9.1999998092651367</v>
      </c>
      <c r="K248" s="148">
        <v>0.46</v>
      </c>
      <c r="L248" s="146">
        <v>107</v>
      </c>
      <c r="M248" s="146">
        <v>12</v>
      </c>
      <c r="N248" s="149" t="s">
        <v>2873</v>
      </c>
      <c r="O248" s="149" t="s">
        <v>2874</v>
      </c>
      <c r="P248" s="147">
        <v>7.0999999046325684</v>
      </c>
      <c r="Q248" s="148">
        <v>0.48</v>
      </c>
      <c r="R248" s="146">
        <v>105</v>
      </c>
      <c r="S248" s="146">
        <v>14</v>
      </c>
      <c r="T248" s="149" t="s">
        <v>1925</v>
      </c>
      <c r="U248" s="149" t="s">
        <v>1926</v>
      </c>
      <c r="V248" s="147">
        <v>3.2999999523162842</v>
      </c>
      <c r="W248" s="148">
        <v>0.37</v>
      </c>
      <c r="X248" s="146">
        <v>116</v>
      </c>
      <c r="Y248" s="146">
        <v>3</v>
      </c>
      <c r="Z248" s="149" t="s">
        <v>1593</v>
      </c>
      <c r="AA248" s="149" t="s">
        <v>1594</v>
      </c>
      <c r="AB248" s="147">
        <v>13.100000381469727</v>
      </c>
      <c r="AC248" s="148">
        <v>0.55000000000000004</v>
      </c>
      <c r="AD248" s="146">
        <v>91</v>
      </c>
      <c r="AE248" s="146">
        <v>28</v>
      </c>
      <c r="AF248" s="149" t="s">
        <v>2875</v>
      </c>
      <c r="AG248" s="149" t="s">
        <v>2876</v>
      </c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</row>
    <row r="249" spans="1:190" x14ac:dyDescent="0.2">
      <c r="A249" s="130">
        <f t="shared" si="3"/>
        <v>5431</v>
      </c>
      <c r="B249" s="150" t="s">
        <v>2877</v>
      </c>
      <c r="C249" s="151">
        <v>145</v>
      </c>
      <c r="D249" s="152">
        <v>31.799999237060547</v>
      </c>
      <c r="E249" s="153">
        <v>0.47</v>
      </c>
      <c r="F249" s="151">
        <v>139</v>
      </c>
      <c r="G249" s="151">
        <v>6</v>
      </c>
      <c r="H249" s="154" t="s">
        <v>2878</v>
      </c>
      <c r="I249" s="154" t="s">
        <v>2879</v>
      </c>
      <c r="J249" s="152">
        <v>8.8000001907348633</v>
      </c>
      <c r="K249" s="153">
        <v>0.44</v>
      </c>
      <c r="L249" s="151">
        <v>137</v>
      </c>
      <c r="M249" s="151">
        <v>8</v>
      </c>
      <c r="N249" s="154" t="s">
        <v>2880</v>
      </c>
      <c r="O249" s="154" t="s">
        <v>2881</v>
      </c>
      <c r="P249" s="152">
        <v>7.0999999046325684</v>
      </c>
      <c r="Q249" s="153">
        <v>0.47</v>
      </c>
      <c r="R249" s="151">
        <v>128</v>
      </c>
      <c r="S249" s="151">
        <v>17</v>
      </c>
      <c r="T249" s="154" t="s">
        <v>2882</v>
      </c>
      <c r="U249" s="154" t="s">
        <v>2883</v>
      </c>
      <c r="V249" s="152">
        <v>3.2000000476837158</v>
      </c>
      <c r="W249" s="153">
        <v>0.36</v>
      </c>
      <c r="X249" s="151">
        <v>141</v>
      </c>
      <c r="Y249" s="151">
        <v>4</v>
      </c>
      <c r="Z249" s="154" t="s">
        <v>2884</v>
      </c>
      <c r="AA249" s="154" t="s">
        <v>2885</v>
      </c>
      <c r="AB249" s="152">
        <v>12.600000381469727</v>
      </c>
      <c r="AC249" s="153">
        <v>0.53</v>
      </c>
      <c r="AD249" s="151">
        <v>119</v>
      </c>
      <c r="AE249" s="151">
        <v>26</v>
      </c>
      <c r="AF249" s="154" t="s">
        <v>2886</v>
      </c>
      <c r="AG249" s="154" t="s">
        <v>2887</v>
      </c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</row>
    <row r="250" spans="1:190" x14ac:dyDescent="0.2">
      <c r="A250" s="130">
        <f t="shared" si="3"/>
        <v>5441</v>
      </c>
      <c r="B250" s="140" t="s">
        <v>2888</v>
      </c>
      <c r="C250" s="146">
        <v>88</v>
      </c>
      <c r="D250" s="147">
        <v>31.700000762939453</v>
      </c>
      <c r="E250" s="148">
        <v>0.47</v>
      </c>
      <c r="F250" s="146">
        <v>79</v>
      </c>
      <c r="G250" s="146">
        <v>9</v>
      </c>
      <c r="H250" s="149" t="s">
        <v>2889</v>
      </c>
      <c r="I250" s="149" t="s">
        <v>2890</v>
      </c>
      <c r="J250" s="147">
        <v>8.5</v>
      </c>
      <c r="K250" s="148">
        <v>0.43</v>
      </c>
      <c r="L250" s="146">
        <v>81</v>
      </c>
      <c r="M250" s="146">
        <v>7</v>
      </c>
      <c r="N250" s="149" t="s">
        <v>2891</v>
      </c>
      <c r="O250" s="149" t="s">
        <v>2892</v>
      </c>
      <c r="P250" s="147">
        <v>7</v>
      </c>
      <c r="Q250" s="148">
        <v>0.47</v>
      </c>
      <c r="R250" s="146">
        <v>78</v>
      </c>
      <c r="S250" s="146">
        <v>10</v>
      </c>
      <c r="T250" s="149" t="s">
        <v>1540</v>
      </c>
      <c r="U250" s="149" t="s">
        <v>1541</v>
      </c>
      <c r="V250" s="147">
        <v>3.5</v>
      </c>
      <c r="W250" s="148">
        <v>0.39</v>
      </c>
      <c r="X250" s="146">
        <v>84</v>
      </c>
      <c r="Y250" s="146">
        <v>4</v>
      </c>
      <c r="Z250" s="149" t="s">
        <v>1669</v>
      </c>
      <c r="AA250" s="149" t="s">
        <v>1670</v>
      </c>
      <c r="AB250" s="147">
        <v>12.600000381469727</v>
      </c>
      <c r="AC250" s="148">
        <v>0.53</v>
      </c>
      <c r="AD250" s="146">
        <v>69</v>
      </c>
      <c r="AE250" s="146">
        <v>19</v>
      </c>
      <c r="AF250" s="149" t="s">
        <v>2893</v>
      </c>
      <c r="AG250" s="149" t="s">
        <v>2894</v>
      </c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</row>
    <row r="251" spans="1:190" x14ac:dyDescent="0.2">
      <c r="A251" s="130">
        <f t="shared" si="3"/>
        <v>5481</v>
      </c>
      <c r="B251" s="150" t="s">
        <v>2895</v>
      </c>
      <c r="C251" s="151">
        <v>101</v>
      </c>
      <c r="D251" s="152">
        <v>30.700000762939453</v>
      </c>
      <c r="E251" s="153">
        <v>0.45</v>
      </c>
      <c r="F251" s="151">
        <v>94</v>
      </c>
      <c r="G251" s="151">
        <v>7</v>
      </c>
      <c r="H251" s="154" t="s">
        <v>2896</v>
      </c>
      <c r="I251" s="154" t="s">
        <v>2897</v>
      </c>
      <c r="J251" s="152">
        <v>8.6999998092651367</v>
      </c>
      <c r="K251" s="153">
        <v>0.43</v>
      </c>
      <c r="L251" s="151">
        <v>93</v>
      </c>
      <c r="M251" s="151">
        <v>8</v>
      </c>
      <c r="N251" s="154" t="s">
        <v>2364</v>
      </c>
      <c r="O251" s="154" t="s">
        <v>2365</v>
      </c>
      <c r="P251" s="152">
        <v>6.5999999046325684</v>
      </c>
      <c r="Q251" s="153">
        <v>0.44</v>
      </c>
      <c r="R251" s="151">
        <v>91</v>
      </c>
      <c r="S251" s="151">
        <v>10</v>
      </c>
      <c r="T251" s="154" t="s">
        <v>2898</v>
      </c>
      <c r="U251" s="154" t="s">
        <v>2899</v>
      </c>
      <c r="V251" s="152">
        <v>3</v>
      </c>
      <c r="W251" s="153">
        <v>0.33</v>
      </c>
      <c r="X251" s="151">
        <v>99</v>
      </c>
      <c r="Y251" s="151">
        <v>2</v>
      </c>
      <c r="Z251" s="154" t="s">
        <v>2838</v>
      </c>
      <c r="AA251" s="154" t="s">
        <v>2839</v>
      </c>
      <c r="AB251" s="152">
        <v>12.5</v>
      </c>
      <c r="AC251" s="153">
        <v>0.52</v>
      </c>
      <c r="AD251" s="151">
        <v>81</v>
      </c>
      <c r="AE251" s="151">
        <v>20</v>
      </c>
      <c r="AF251" s="154" t="s">
        <v>2900</v>
      </c>
      <c r="AG251" s="154" t="s">
        <v>2901</v>
      </c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</row>
    <row r="252" spans="1:190" x14ac:dyDescent="0.2">
      <c r="A252" s="130">
        <f t="shared" si="3"/>
        <v>5521</v>
      </c>
      <c r="B252" s="140" t="s">
        <v>2902</v>
      </c>
      <c r="C252" s="146">
        <v>42</v>
      </c>
      <c r="D252" s="147">
        <v>29.600000381469727</v>
      </c>
      <c r="E252" s="148">
        <v>0.44</v>
      </c>
      <c r="F252" s="146">
        <v>42</v>
      </c>
      <c r="H252" s="149" t="s">
        <v>1545</v>
      </c>
      <c r="J252" s="147">
        <v>8</v>
      </c>
      <c r="K252" s="148">
        <v>0.4</v>
      </c>
      <c r="L252" s="146">
        <v>40</v>
      </c>
      <c r="M252" s="146">
        <v>2</v>
      </c>
      <c r="N252" s="149" t="s">
        <v>1548</v>
      </c>
      <c r="O252" s="149" t="s">
        <v>1549</v>
      </c>
      <c r="P252" s="147">
        <v>6.8000001907348633</v>
      </c>
      <c r="Q252" s="148">
        <v>0.45</v>
      </c>
      <c r="R252" s="146">
        <v>39</v>
      </c>
      <c r="S252" s="146">
        <v>3</v>
      </c>
      <c r="T252" s="149" t="s">
        <v>2099</v>
      </c>
      <c r="U252" s="149" t="s">
        <v>2100</v>
      </c>
      <c r="V252" s="147">
        <v>3</v>
      </c>
      <c r="W252" s="148">
        <v>0.33</v>
      </c>
      <c r="X252" s="146">
        <v>42</v>
      </c>
      <c r="Z252" s="149" t="s">
        <v>1545</v>
      </c>
      <c r="AB252" s="147">
        <v>11.899999618530273</v>
      </c>
      <c r="AC252" s="148">
        <v>0.5</v>
      </c>
      <c r="AD252" s="146">
        <v>36</v>
      </c>
      <c r="AE252" s="146">
        <v>6</v>
      </c>
      <c r="AF252" s="149" t="s">
        <v>1546</v>
      </c>
      <c r="AG252" s="149" t="s">
        <v>1547</v>
      </c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</row>
    <row r="253" spans="1:190" x14ac:dyDescent="0.2">
      <c r="A253" s="130">
        <f t="shared" si="3"/>
        <v>5561</v>
      </c>
      <c r="B253" s="150" t="s">
        <v>2903</v>
      </c>
      <c r="C253" s="151">
        <v>57</v>
      </c>
      <c r="D253" s="152">
        <v>30.600000381469727</v>
      </c>
      <c r="E253" s="153">
        <v>0.45</v>
      </c>
      <c r="F253" s="151">
        <v>55</v>
      </c>
      <c r="G253" s="151">
        <v>2</v>
      </c>
      <c r="H253" s="154" t="s">
        <v>2430</v>
      </c>
      <c r="I253" s="154" t="s">
        <v>2431</v>
      </c>
      <c r="J253" s="152">
        <v>7.8000001907348633</v>
      </c>
      <c r="K253" s="153">
        <v>0.39</v>
      </c>
      <c r="L253" s="151">
        <v>56</v>
      </c>
      <c r="M253" s="151">
        <v>1</v>
      </c>
      <c r="N253" s="154" t="s">
        <v>2472</v>
      </c>
      <c r="O253" s="154" t="s">
        <v>2473</v>
      </c>
      <c r="P253" s="152">
        <v>7.1999998092651367</v>
      </c>
      <c r="Q253" s="153">
        <v>0.48</v>
      </c>
      <c r="R253" s="151">
        <v>52</v>
      </c>
      <c r="S253" s="151">
        <v>5</v>
      </c>
      <c r="T253" s="154" t="s">
        <v>2904</v>
      </c>
      <c r="U253" s="154" t="s">
        <v>2905</v>
      </c>
      <c r="V253" s="152">
        <v>3</v>
      </c>
      <c r="W253" s="153">
        <v>0.34</v>
      </c>
      <c r="X253" s="151">
        <v>57</v>
      </c>
      <c r="Z253" s="154" t="s">
        <v>1545</v>
      </c>
      <c r="AB253" s="152">
        <v>12.600000381469727</v>
      </c>
      <c r="AC253" s="153">
        <v>0.53</v>
      </c>
      <c r="AD253" s="151">
        <v>44</v>
      </c>
      <c r="AE253" s="151">
        <v>13</v>
      </c>
      <c r="AF253" s="154" t="s">
        <v>2906</v>
      </c>
      <c r="AG253" s="154" t="s">
        <v>2907</v>
      </c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</row>
    <row r="254" spans="1:190" x14ac:dyDescent="0.2">
      <c r="A254" s="130">
        <f t="shared" si="3"/>
        <v>5601</v>
      </c>
      <c r="B254" s="140" t="s">
        <v>2908</v>
      </c>
      <c r="C254" s="146">
        <v>51</v>
      </c>
      <c r="D254" s="147">
        <v>33.400001525878906</v>
      </c>
      <c r="E254" s="148">
        <v>0.49</v>
      </c>
      <c r="F254" s="146">
        <v>49</v>
      </c>
      <c r="G254" s="146">
        <v>2</v>
      </c>
      <c r="H254" s="149" t="s">
        <v>1836</v>
      </c>
      <c r="I254" s="149" t="s">
        <v>1837</v>
      </c>
      <c r="J254" s="147">
        <v>9.1000003814697266</v>
      </c>
      <c r="K254" s="148">
        <v>0.45</v>
      </c>
      <c r="L254" s="146">
        <v>47</v>
      </c>
      <c r="M254" s="146">
        <v>4</v>
      </c>
      <c r="N254" s="149" t="s">
        <v>1838</v>
      </c>
      <c r="O254" s="149" t="s">
        <v>1839</v>
      </c>
      <c r="P254" s="147">
        <v>7.8000001907348633</v>
      </c>
      <c r="Q254" s="148">
        <v>0.52</v>
      </c>
      <c r="R254" s="146">
        <v>43</v>
      </c>
      <c r="S254" s="146">
        <v>8</v>
      </c>
      <c r="T254" s="149" t="s">
        <v>2909</v>
      </c>
      <c r="U254" s="149" t="s">
        <v>2910</v>
      </c>
      <c r="V254" s="147">
        <v>3.2000000476837158</v>
      </c>
      <c r="W254" s="148">
        <v>0.35</v>
      </c>
      <c r="X254" s="146">
        <v>51</v>
      </c>
      <c r="Z254" s="149" t="s">
        <v>1545</v>
      </c>
      <c r="AB254" s="147">
        <v>13.399999618530273</v>
      </c>
      <c r="AC254" s="148">
        <v>0.56000000000000005</v>
      </c>
      <c r="AD254" s="146">
        <v>39</v>
      </c>
      <c r="AE254" s="146">
        <v>12</v>
      </c>
      <c r="AF254" s="149" t="s">
        <v>2875</v>
      </c>
      <c r="AG254" s="149" t="s">
        <v>2876</v>
      </c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</row>
    <row r="255" spans="1:190" x14ac:dyDescent="0.2">
      <c r="A255" s="130">
        <f t="shared" si="3"/>
        <v>5641</v>
      </c>
      <c r="B255" s="150" t="s">
        <v>2911</v>
      </c>
      <c r="C255" s="151">
        <v>56</v>
      </c>
      <c r="D255" s="152">
        <v>30.700000762939453</v>
      </c>
      <c r="E255" s="153">
        <v>0.45</v>
      </c>
      <c r="F255" s="151">
        <v>52</v>
      </c>
      <c r="G255" s="151">
        <v>4</v>
      </c>
      <c r="H255" s="154" t="s">
        <v>2099</v>
      </c>
      <c r="I255" s="154" t="s">
        <v>2100</v>
      </c>
      <c r="J255" s="152">
        <v>8.1000003814697266</v>
      </c>
      <c r="K255" s="153">
        <v>0.4</v>
      </c>
      <c r="L255" s="151">
        <v>54</v>
      </c>
      <c r="M255" s="151">
        <v>2</v>
      </c>
      <c r="N255" s="154" t="s">
        <v>2484</v>
      </c>
      <c r="O255" s="154" t="s">
        <v>2485</v>
      </c>
      <c r="P255" s="152">
        <v>6.9000000953674316</v>
      </c>
      <c r="Q255" s="153">
        <v>0.46</v>
      </c>
      <c r="R255" s="151">
        <v>50</v>
      </c>
      <c r="S255" s="151">
        <v>6</v>
      </c>
      <c r="T255" s="154" t="s">
        <v>2912</v>
      </c>
      <c r="U255" s="154" t="s">
        <v>2913</v>
      </c>
      <c r="V255" s="152">
        <v>3.2999999523162842</v>
      </c>
      <c r="W255" s="153">
        <v>0.36</v>
      </c>
      <c r="X255" s="151">
        <v>53</v>
      </c>
      <c r="Y255" s="151">
        <v>3</v>
      </c>
      <c r="Z255" s="154" t="s">
        <v>1731</v>
      </c>
      <c r="AA255" s="154" t="s">
        <v>1732</v>
      </c>
      <c r="AB255" s="152">
        <v>12.399999618530273</v>
      </c>
      <c r="AC255" s="153">
        <v>0.52</v>
      </c>
      <c r="AD255" s="151">
        <v>43</v>
      </c>
      <c r="AE255" s="151">
        <v>13</v>
      </c>
      <c r="AF255" s="154" t="s">
        <v>2914</v>
      </c>
      <c r="AG255" s="154" t="s">
        <v>2915</v>
      </c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</row>
    <row r="256" spans="1:190" x14ac:dyDescent="0.2">
      <c r="A256" s="130">
        <f t="shared" si="3"/>
        <v>5671</v>
      </c>
      <c r="B256" s="140" t="s">
        <v>2916</v>
      </c>
      <c r="C256" s="146">
        <v>103</v>
      </c>
      <c r="D256" s="147">
        <v>38.400001525878906</v>
      </c>
      <c r="E256" s="148">
        <v>0.56000000000000005</v>
      </c>
      <c r="F256" s="146">
        <v>89</v>
      </c>
      <c r="G256" s="146">
        <v>14</v>
      </c>
      <c r="H256" s="149" t="s">
        <v>2917</v>
      </c>
      <c r="I256" s="149" t="s">
        <v>2918</v>
      </c>
      <c r="J256" s="147">
        <v>10.300000190734863</v>
      </c>
      <c r="K256" s="148">
        <v>0.52</v>
      </c>
      <c r="L256" s="146">
        <v>90</v>
      </c>
      <c r="M256" s="146">
        <v>13</v>
      </c>
      <c r="N256" s="149" t="s">
        <v>2919</v>
      </c>
      <c r="O256" s="149" t="s">
        <v>2920</v>
      </c>
      <c r="P256" s="147">
        <v>8.5</v>
      </c>
      <c r="Q256" s="148">
        <v>0.56000000000000005</v>
      </c>
      <c r="R256" s="146">
        <v>82</v>
      </c>
      <c r="S256" s="146">
        <v>21</v>
      </c>
      <c r="T256" s="149" t="s">
        <v>2921</v>
      </c>
      <c r="U256" s="149" t="s">
        <v>2922</v>
      </c>
      <c r="V256" s="147">
        <v>4.5</v>
      </c>
      <c r="W256" s="148">
        <v>0.5</v>
      </c>
      <c r="X256" s="146">
        <v>90</v>
      </c>
      <c r="Y256" s="146">
        <v>13</v>
      </c>
      <c r="Z256" s="149" t="s">
        <v>2919</v>
      </c>
      <c r="AA256" s="149" t="s">
        <v>2920</v>
      </c>
      <c r="AB256" s="147">
        <v>15.100000381469727</v>
      </c>
      <c r="AC256" s="148">
        <v>0.63</v>
      </c>
      <c r="AD256" s="146">
        <v>57</v>
      </c>
      <c r="AE256" s="146">
        <v>46</v>
      </c>
      <c r="AF256" s="149" t="s">
        <v>2923</v>
      </c>
      <c r="AG256" s="149" t="s">
        <v>2924</v>
      </c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</row>
    <row r="257" spans="1:190" x14ac:dyDescent="0.2">
      <c r="A257" s="130">
        <f t="shared" si="3"/>
        <v>5711</v>
      </c>
      <c r="B257" s="150" t="s">
        <v>2925</v>
      </c>
      <c r="C257" s="151">
        <v>133</v>
      </c>
      <c r="D257" s="152">
        <v>27.899999618530273</v>
      </c>
      <c r="E257" s="153">
        <v>0.41</v>
      </c>
      <c r="F257" s="151">
        <v>132</v>
      </c>
      <c r="G257" s="151">
        <v>1</v>
      </c>
      <c r="H257" s="154" t="s">
        <v>2926</v>
      </c>
      <c r="I257" s="154" t="s">
        <v>2927</v>
      </c>
      <c r="J257" s="152">
        <v>8.1000003814697266</v>
      </c>
      <c r="K257" s="153">
        <v>0.41</v>
      </c>
      <c r="L257" s="151">
        <v>128</v>
      </c>
      <c r="M257" s="151">
        <v>5</v>
      </c>
      <c r="N257" s="154" t="s">
        <v>2561</v>
      </c>
      <c r="O257" s="154" t="s">
        <v>2562</v>
      </c>
      <c r="P257" s="152">
        <v>6</v>
      </c>
      <c r="Q257" s="153">
        <v>0.4</v>
      </c>
      <c r="R257" s="151">
        <v>124</v>
      </c>
      <c r="S257" s="151">
        <v>9</v>
      </c>
      <c r="T257" s="154" t="s">
        <v>2831</v>
      </c>
      <c r="U257" s="154" t="s">
        <v>2832</v>
      </c>
      <c r="V257" s="152">
        <v>2.7000000476837158</v>
      </c>
      <c r="W257" s="153">
        <v>0.3</v>
      </c>
      <c r="X257" s="151">
        <v>132</v>
      </c>
      <c r="Y257" s="151">
        <v>1</v>
      </c>
      <c r="Z257" s="154" t="s">
        <v>2926</v>
      </c>
      <c r="AA257" s="154" t="s">
        <v>2927</v>
      </c>
      <c r="AB257" s="152">
        <v>11</v>
      </c>
      <c r="AC257" s="153">
        <v>0.46</v>
      </c>
      <c r="AD257" s="151">
        <v>117</v>
      </c>
      <c r="AE257" s="151">
        <v>16</v>
      </c>
      <c r="AF257" s="154" t="s">
        <v>2209</v>
      </c>
      <c r="AG257" s="154" t="s">
        <v>2210</v>
      </c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</row>
    <row r="258" spans="1:190" x14ac:dyDescent="0.2">
      <c r="A258" s="130">
        <f t="shared" si="3"/>
        <v>5791</v>
      </c>
      <c r="B258" s="140" t="s">
        <v>2928</v>
      </c>
      <c r="C258" s="146">
        <v>73</v>
      </c>
      <c r="D258" s="147">
        <v>20.799999237060547</v>
      </c>
      <c r="E258" s="148">
        <v>0.31</v>
      </c>
      <c r="F258" s="146">
        <v>73</v>
      </c>
      <c r="H258" s="149" t="s">
        <v>1545</v>
      </c>
      <c r="J258" s="147">
        <v>5.5999999046325684</v>
      </c>
      <c r="K258" s="148">
        <v>0.28000000000000003</v>
      </c>
      <c r="L258" s="146">
        <v>73</v>
      </c>
      <c r="N258" s="149" t="s">
        <v>1545</v>
      </c>
      <c r="P258" s="147">
        <v>4.6999998092651367</v>
      </c>
      <c r="Q258" s="148">
        <v>0.31</v>
      </c>
      <c r="R258" s="146">
        <v>72</v>
      </c>
      <c r="S258" s="146">
        <v>1</v>
      </c>
      <c r="T258" s="149" t="s">
        <v>1827</v>
      </c>
      <c r="U258" s="149" t="s">
        <v>1828</v>
      </c>
      <c r="V258" s="147">
        <v>2.0999999046325684</v>
      </c>
      <c r="W258" s="148">
        <v>0.23</v>
      </c>
      <c r="X258" s="146">
        <v>73</v>
      </c>
      <c r="Z258" s="149" t="s">
        <v>1545</v>
      </c>
      <c r="AB258" s="147">
        <v>8.5</v>
      </c>
      <c r="AC258" s="148">
        <v>0.35</v>
      </c>
      <c r="AD258" s="146">
        <v>70</v>
      </c>
      <c r="AE258" s="146">
        <v>3</v>
      </c>
      <c r="AF258" s="149" t="s">
        <v>2540</v>
      </c>
      <c r="AG258" s="149" t="s">
        <v>2541</v>
      </c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</row>
    <row r="259" spans="1:190" x14ac:dyDescent="0.2">
      <c r="A259" s="130">
        <f t="shared" si="3"/>
        <v>5831</v>
      </c>
      <c r="B259" s="150" t="s">
        <v>2929</v>
      </c>
      <c r="C259" s="151">
        <v>35</v>
      </c>
      <c r="D259" s="152">
        <v>37.299999237060547</v>
      </c>
      <c r="E259" s="153">
        <v>0.55000000000000004</v>
      </c>
      <c r="F259" s="151">
        <v>29</v>
      </c>
      <c r="G259" s="151">
        <v>6</v>
      </c>
      <c r="H259" s="154" t="s">
        <v>2118</v>
      </c>
      <c r="I259" s="154" t="s">
        <v>2119</v>
      </c>
      <c r="J259" s="152">
        <v>10.199999809265137</v>
      </c>
      <c r="K259" s="153">
        <v>0.51</v>
      </c>
      <c r="L259" s="151">
        <v>28</v>
      </c>
      <c r="M259" s="151">
        <v>7</v>
      </c>
      <c r="N259" s="154" t="s">
        <v>1986</v>
      </c>
      <c r="O259" s="154" t="s">
        <v>1987</v>
      </c>
      <c r="P259" s="152">
        <v>9.1999998092651367</v>
      </c>
      <c r="Q259" s="153">
        <v>0.61</v>
      </c>
      <c r="R259" s="151">
        <v>19</v>
      </c>
      <c r="S259" s="151">
        <v>16</v>
      </c>
      <c r="T259" s="154" t="s">
        <v>2930</v>
      </c>
      <c r="U259" s="154" t="s">
        <v>2931</v>
      </c>
      <c r="V259" s="152">
        <v>3.0999999046325684</v>
      </c>
      <c r="W259" s="153">
        <v>0.34</v>
      </c>
      <c r="X259" s="151">
        <v>33</v>
      </c>
      <c r="Y259" s="151">
        <v>2</v>
      </c>
      <c r="Z259" s="154" t="s">
        <v>1959</v>
      </c>
      <c r="AA259" s="154" t="s">
        <v>1960</v>
      </c>
      <c r="AB259" s="152">
        <v>14.899999618530273</v>
      </c>
      <c r="AC259" s="153">
        <v>0.62</v>
      </c>
      <c r="AD259" s="151">
        <v>25</v>
      </c>
      <c r="AE259" s="151">
        <v>10</v>
      </c>
      <c r="AF259" s="154" t="s">
        <v>2296</v>
      </c>
      <c r="AG259" s="154" t="s">
        <v>2297</v>
      </c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</row>
    <row r="260" spans="1:190" x14ac:dyDescent="0.2">
      <c r="A260" s="130">
        <f t="shared" si="3"/>
        <v>5861</v>
      </c>
      <c r="B260" s="140" t="s">
        <v>2932</v>
      </c>
      <c r="C260" s="146">
        <v>47</v>
      </c>
      <c r="D260" s="147">
        <v>26</v>
      </c>
      <c r="E260" s="148">
        <v>0.38</v>
      </c>
      <c r="F260" s="146">
        <v>47</v>
      </c>
      <c r="H260" s="149" t="s">
        <v>1545</v>
      </c>
      <c r="J260" s="147">
        <v>7.4000000953674316</v>
      </c>
      <c r="K260" s="148">
        <v>0.37</v>
      </c>
      <c r="L260" s="146">
        <v>47</v>
      </c>
      <c r="N260" s="149" t="s">
        <v>1545</v>
      </c>
      <c r="P260" s="147">
        <v>5.6999998092651367</v>
      </c>
      <c r="Q260" s="148">
        <v>0.38</v>
      </c>
      <c r="R260" s="146">
        <v>44</v>
      </c>
      <c r="S260" s="146">
        <v>3</v>
      </c>
      <c r="T260" s="149" t="s">
        <v>2511</v>
      </c>
      <c r="U260" s="149" t="s">
        <v>2512</v>
      </c>
      <c r="V260" s="147">
        <v>2.9000000953674316</v>
      </c>
      <c r="W260" s="148">
        <v>0.32</v>
      </c>
      <c r="X260" s="146">
        <v>47</v>
      </c>
      <c r="Z260" s="149" t="s">
        <v>1545</v>
      </c>
      <c r="AB260" s="147">
        <v>10</v>
      </c>
      <c r="AC260" s="148">
        <v>0.42</v>
      </c>
      <c r="AD260" s="146">
        <v>46</v>
      </c>
      <c r="AE260" s="146">
        <v>1</v>
      </c>
      <c r="AF260" s="149" t="s">
        <v>2509</v>
      </c>
      <c r="AG260" s="149" t="s">
        <v>2510</v>
      </c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</row>
    <row r="261" spans="1:190" x14ac:dyDescent="0.2">
      <c r="A261" s="130">
        <f t="shared" si="3"/>
        <v>5901</v>
      </c>
      <c r="B261" s="150" t="s">
        <v>2933</v>
      </c>
      <c r="C261" s="151">
        <v>62</v>
      </c>
      <c r="D261" s="152">
        <v>27.100000381469727</v>
      </c>
      <c r="E261" s="153">
        <v>0.4</v>
      </c>
      <c r="F261" s="151">
        <v>62</v>
      </c>
      <c r="H261" s="154" t="s">
        <v>1545</v>
      </c>
      <c r="J261" s="152">
        <v>7.8000001907348633</v>
      </c>
      <c r="K261" s="153">
        <v>0.39</v>
      </c>
      <c r="L261" s="151">
        <v>62</v>
      </c>
      <c r="N261" s="154" t="s">
        <v>1545</v>
      </c>
      <c r="P261" s="152">
        <v>5.3000001907348633</v>
      </c>
      <c r="Q261" s="153">
        <v>0.35</v>
      </c>
      <c r="R261" s="151">
        <v>61</v>
      </c>
      <c r="S261" s="151">
        <v>1</v>
      </c>
      <c r="T261" s="154" t="s">
        <v>2180</v>
      </c>
      <c r="U261" s="154" t="s">
        <v>2181</v>
      </c>
      <c r="V261" s="152">
        <v>2.9000000953674316</v>
      </c>
      <c r="W261" s="153">
        <v>0.32</v>
      </c>
      <c r="X261" s="151">
        <v>62</v>
      </c>
      <c r="Z261" s="154" t="s">
        <v>1545</v>
      </c>
      <c r="AB261" s="152">
        <v>11.100000381469727</v>
      </c>
      <c r="AC261" s="153">
        <v>0.46</v>
      </c>
      <c r="AD261" s="151">
        <v>58</v>
      </c>
      <c r="AE261" s="151">
        <v>4</v>
      </c>
      <c r="AF261" s="154" t="s">
        <v>2617</v>
      </c>
      <c r="AG261" s="154" t="s">
        <v>2618</v>
      </c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</row>
    <row r="262" spans="1:190" x14ac:dyDescent="0.2">
      <c r="A262" s="130">
        <f t="shared" si="3"/>
        <v>5931</v>
      </c>
      <c r="B262" s="140" t="s">
        <v>2934</v>
      </c>
      <c r="C262" s="146">
        <v>22</v>
      </c>
      <c r="D262" s="147">
        <v>25.399999618530273</v>
      </c>
      <c r="E262" s="148">
        <v>0.37</v>
      </c>
      <c r="F262" s="146">
        <v>22</v>
      </c>
      <c r="H262" s="149" t="s">
        <v>1545</v>
      </c>
      <c r="J262" s="147">
        <v>7.5999999046325684</v>
      </c>
      <c r="K262" s="148">
        <v>0.38</v>
      </c>
      <c r="L262" s="146">
        <v>22</v>
      </c>
      <c r="N262" s="149" t="s">
        <v>1545</v>
      </c>
      <c r="P262" s="147">
        <v>5.4000000953674316</v>
      </c>
      <c r="Q262" s="148">
        <v>0.36</v>
      </c>
      <c r="R262" s="146">
        <v>21</v>
      </c>
      <c r="S262" s="146">
        <v>1</v>
      </c>
      <c r="T262" s="149" t="s">
        <v>1669</v>
      </c>
      <c r="U262" s="149" t="s">
        <v>1670</v>
      </c>
      <c r="V262" s="147">
        <v>2.0999999046325684</v>
      </c>
      <c r="W262" s="148">
        <v>0.24</v>
      </c>
      <c r="X262" s="146">
        <v>22</v>
      </c>
      <c r="Z262" s="149" t="s">
        <v>1545</v>
      </c>
      <c r="AB262" s="147">
        <v>10.199999809265137</v>
      </c>
      <c r="AC262" s="148">
        <v>0.43</v>
      </c>
      <c r="AD262" s="146">
        <v>20</v>
      </c>
      <c r="AE262" s="146">
        <v>2</v>
      </c>
      <c r="AF262" s="149" t="s">
        <v>1665</v>
      </c>
      <c r="AG262" s="149" t="s">
        <v>1666</v>
      </c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</row>
    <row r="263" spans="1:190" x14ac:dyDescent="0.2">
      <c r="A263" s="130">
        <f t="shared" si="3"/>
        <v>5951</v>
      </c>
      <c r="B263" s="150" t="s">
        <v>2935</v>
      </c>
      <c r="C263" s="151">
        <v>120</v>
      </c>
      <c r="D263" s="152">
        <v>31.5</v>
      </c>
      <c r="E263" s="153">
        <v>0.46</v>
      </c>
      <c r="F263" s="151">
        <v>114</v>
      </c>
      <c r="G263" s="151">
        <v>6</v>
      </c>
      <c r="H263" s="154" t="s">
        <v>1982</v>
      </c>
      <c r="I263" s="154" t="s">
        <v>1983</v>
      </c>
      <c r="J263" s="152">
        <v>8.8000001907348633</v>
      </c>
      <c r="K263" s="153">
        <v>0.44</v>
      </c>
      <c r="L263" s="151">
        <v>113</v>
      </c>
      <c r="M263" s="151">
        <v>7</v>
      </c>
      <c r="N263" s="154" t="s">
        <v>2057</v>
      </c>
      <c r="O263" s="154" t="s">
        <v>2058</v>
      </c>
      <c r="P263" s="152">
        <v>7.1999998092651367</v>
      </c>
      <c r="Q263" s="153">
        <v>0.48</v>
      </c>
      <c r="R263" s="151">
        <v>103</v>
      </c>
      <c r="S263" s="151">
        <v>17</v>
      </c>
      <c r="T263" s="154" t="s">
        <v>2936</v>
      </c>
      <c r="U263" s="154" t="s">
        <v>2937</v>
      </c>
      <c r="V263" s="152">
        <v>3.2000000476837158</v>
      </c>
      <c r="W263" s="153">
        <v>0.35</v>
      </c>
      <c r="X263" s="151">
        <v>113</v>
      </c>
      <c r="Y263" s="151">
        <v>7</v>
      </c>
      <c r="Z263" s="154" t="s">
        <v>2057</v>
      </c>
      <c r="AA263" s="154" t="s">
        <v>2058</v>
      </c>
      <c r="AB263" s="152">
        <v>12.300000190734863</v>
      </c>
      <c r="AC263" s="153">
        <v>0.51</v>
      </c>
      <c r="AD263" s="151">
        <v>96</v>
      </c>
      <c r="AE263" s="151">
        <v>24</v>
      </c>
      <c r="AF263" s="154" t="s">
        <v>1986</v>
      </c>
      <c r="AG263" s="154" t="s">
        <v>1987</v>
      </c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</row>
    <row r="264" spans="1:190" x14ac:dyDescent="0.2">
      <c r="A264" s="130">
        <f t="shared" si="3"/>
        <v>5961</v>
      </c>
      <c r="B264" s="140" t="s">
        <v>2938</v>
      </c>
      <c r="C264" s="146">
        <v>152</v>
      </c>
      <c r="D264" s="147">
        <v>28.799999237060547</v>
      </c>
      <c r="E264" s="148">
        <v>0.42</v>
      </c>
      <c r="F264" s="146">
        <v>148</v>
      </c>
      <c r="G264" s="146">
        <v>4</v>
      </c>
      <c r="H264" s="149" t="s">
        <v>1522</v>
      </c>
      <c r="I264" s="149" t="s">
        <v>1523</v>
      </c>
      <c r="J264" s="147">
        <v>7.9000000953674316</v>
      </c>
      <c r="K264" s="148">
        <v>0.39</v>
      </c>
      <c r="L264" s="146">
        <v>148</v>
      </c>
      <c r="M264" s="146">
        <v>4</v>
      </c>
      <c r="N264" s="149" t="s">
        <v>1522</v>
      </c>
      <c r="O264" s="149" t="s">
        <v>1523</v>
      </c>
      <c r="P264" s="147">
        <v>6.4000000953674316</v>
      </c>
      <c r="Q264" s="148">
        <v>0.43</v>
      </c>
      <c r="R264" s="146">
        <v>143</v>
      </c>
      <c r="S264" s="146">
        <v>9</v>
      </c>
      <c r="T264" s="149" t="s">
        <v>2939</v>
      </c>
      <c r="U264" s="149" t="s">
        <v>2940</v>
      </c>
      <c r="V264" s="147">
        <v>2.9000000953674316</v>
      </c>
      <c r="W264" s="148">
        <v>0.32</v>
      </c>
      <c r="X264" s="146">
        <v>146</v>
      </c>
      <c r="Y264" s="146">
        <v>6</v>
      </c>
      <c r="Z264" s="149" t="s">
        <v>2941</v>
      </c>
      <c r="AA264" s="149" t="s">
        <v>2942</v>
      </c>
      <c r="AB264" s="147">
        <v>11.600000381469727</v>
      </c>
      <c r="AC264" s="148">
        <v>0.48</v>
      </c>
      <c r="AD264" s="146">
        <v>140</v>
      </c>
      <c r="AE264" s="146">
        <v>12</v>
      </c>
      <c r="AF264" s="149" t="s">
        <v>2464</v>
      </c>
      <c r="AG264" s="149" t="s">
        <v>2465</v>
      </c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</row>
    <row r="265" spans="1:190" x14ac:dyDescent="0.2">
      <c r="A265" s="130">
        <f t="shared" si="3"/>
        <v>5971</v>
      </c>
      <c r="B265" s="150" t="s">
        <v>2943</v>
      </c>
      <c r="C265" s="151">
        <v>39</v>
      </c>
      <c r="D265" s="152">
        <v>28.600000381469727</v>
      </c>
      <c r="E265" s="153">
        <v>0.42</v>
      </c>
      <c r="F265" s="151">
        <v>39</v>
      </c>
      <c r="H265" s="154" t="s">
        <v>1545</v>
      </c>
      <c r="J265" s="152">
        <v>7.4000000953674316</v>
      </c>
      <c r="K265" s="153">
        <v>0.37</v>
      </c>
      <c r="L265" s="151">
        <v>39</v>
      </c>
      <c r="N265" s="154" t="s">
        <v>1545</v>
      </c>
      <c r="P265" s="152">
        <v>6.5</v>
      </c>
      <c r="Q265" s="153">
        <v>0.44</v>
      </c>
      <c r="R265" s="151">
        <v>36</v>
      </c>
      <c r="S265" s="151">
        <v>3</v>
      </c>
      <c r="T265" s="154" t="s">
        <v>1602</v>
      </c>
      <c r="U265" s="154" t="s">
        <v>1603</v>
      </c>
      <c r="V265" s="152">
        <v>2.7999999523162842</v>
      </c>
      <c r="W265" s="153">
        <v>0.31</v>
      </c>
      <c r="X265" s="151">
        <v>39</v>
      </c>
      <c r="Z265" s="154" t="s">
        <v>1545</v>
      </c>
      <c r="AB265" s="152">
        <v>11.899999618530273</v>
      </c>
      <c r="AC265" s="153">
        <v>0.5</v>
      </c>
      <c r="AD265" s="151">
        <v>33</v>
      </c>
      <c r="AE265" s="151">
        <v>6</v>
      </c>
      <c r="AF265" s="154" t="s">
        <v>1607</v>
      </c>
      <c r="AG265" s="154" t="s">
        <v>1608</v>
      </c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</row>
    <row r="266" spans="1:190" x14ac:dyDescent="0.2">
      <c r="A266" s="130">
        <f t="shared" si="3"/>
        <v>5981</v>
      </c>
      <c r="B266" s="140" t="s">
        <v>2944</v>
      </c>
      <c r="C266" s="146">
        <v>84</v>
      </c>
      <c r="D266" s="147">
        <v>29.299999237060547</v>
      </c>
      <c r="E266" s="148">
        <v>0.43</v>
      </c>
      <c r="F266" s="146">
        <v>83</v>
      </c>
      <c r="G266" s="146">
        <v>1</v>
      </c>
      <c r="H266" s="149" t="s">
        <v>1746</v>
      </c>
      <c r="I266" s="149" t="s">
        <v>1747</v>
      </c>
      <c r="J266" s="147">
        <v>7.9000000953674316</v>
      </c>
      <c r="K266" s="148">
        <v>0.39</v>
      </c>
      <c r="L266" s="146">
        <v>84</v>
      </c>
      <c r="N266" s="149" t="s">
        <v>1545</v>
      </c>
      <c r="P266" s="147">
        <v>6.5999999046325684</v>
      </c>
      <c r="Q266" s="148">
        <v>0.44</v>
      </c>
      <c r="R266" s="146">
        <v>82</v>
      </c>
      <c r="S266" s="146">
        <v>2</v>
      </c>
      <c r="T266" s="149" t="s">
        <v>1744</v>
      </c>
      <c r="U266" s="149" t="s">
        <v>1745</v>
      </c>
      <c r="V266" s="147">
        <v>3</v>
      </c>
      <c r="W266" s="148">
        <v>0.33</v>
      </c>
      <c r="X266" s="146">
        <v>83</v>
      </c>
      <c r="Y266" s="146">
        <v>1</v>
      </c>
      <c r="Z266" s="149" t="s">
        <v>1746</v>
      </c>
      <c r="AA266" s="149" t="s">
        <v>1747</v>
      </c>
      <c r="AB266" s="147">
        <v>11.899999618530273</v>
      </c>
      <c r="AC266" s="148">
        <v>0.5</v>
      </c>
      <c r="AD266" s="146">
        <v>72</v>
      </c>
      <c r="AE266" s="146">
        <v>12</v>
      </c>
      <c r="AF266" s="149" t="s">
        <v>1546</v>
      </c>
      <c r="AG266" s="149" t="s">
        <v>1547</v>
      </c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</row>
    <row r="267" spans="1:190" x14ac:dyDescent="0.2">
      <c r="A267" s="130">
        <f t="shared" si="3"/>
        <v>5991</v>
      </c>
      <c r="B267" s="150" t="s">
        <v>2945</v>
      </c>
      <c r="C267" s="151">
        <v>118</v>
      </c>
      <c r="D267" s="152">
        <v>25.899999618530273</v>
      </c>
      <c r="E267" s="153">
        <v>0.38</v>
      </c>
      <c r="F267" s="151">
        <v>117</v>
      </c>
      <c r="G267" s="151">
        <v>1</v>
      </c>
      <c r="H267" s="154" t="s">
        <v>2946</v>
      </c>
      <c r="I267" s="154" t="s">
        <v>2947</v>
      </c>
      <c r="J267" s="152">
        <v>7.1999998092651367</v>
      </c>
      <c r="K267" s="153">
        <v>0.36</v>
      </c>
      <c r="L267" s="151">
        <v>116</v>
      </c>
      <c r="M267" s="151">
        <v>2</v>
      </c>
      <c r="N267" s="154" t="s">
        <v>2029</v>
      </c>
      <c r="O267" s="154" t="s">
        <v>2030</v>
      </c>
      <c r="P267" s="152">
        <v>5.5999999046325684</v>
      </c>
      <c r="Q267" s="153">
        <v>0.38</v>
      </c>
      <c r="R267" s="151">
        <v>113</v>
      </c>
      <c r="S267" s="151">
        <v>5</v>
      </c>
      <c r="T267" s="154" t="s">
        <v>2450</v>
      </c>
      <c r="U267" s="154" t="s">
        <v>2451</v>
      </c>
      <c r="V267" s="152">
        <v>2.5999999046325684</v>
      </c>
      <c r="W267" s="153">
        <v>0.28999999999999998</v>
      </c>
      <c r="X267" s="151">
        <v>118</v>
      </c>
      <c r="Z267" s="154" t="s">
        <v>1545</v>
      </c>
      <c r="AB267" s="152">
        <v>10.5</v>
      </c>
      <c r="AC267" s="153">
        <v>0.44</v>
      </c>
      <c r="AD267" s="151">
        <v>108</v>
      </c>
      <c r="AE267" s="151">
        <v>10</v>
      </c>
      <c r="AF267" s="154" t="s">
        <v>2375</v>
      </c>
      <c r="AG267" s="154" t="s">
        <v>2376</v>
      </c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</row>
    <row r="268" spans="1:190" x14ac:dyDescent="0.2">
      <c r="A268" s="130" t="str">
        <f t="shared" si="3"/>
        <v/>
      </c>
      <c r="C268" s="156">
        <f>SUM(C14:C267)</f>
        <v>24262</v>
      </c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</row>
    <row r="269" spans="1:190" x14ac:dyDescent="0.2">
      <c r="A269" s="130">
        <f t="shared" si="3"/>
        <v>9999</v>
      </c>
      <c r="B269" s="140" t="s">
        <v>2948</v>
      </c>
      <c r="C269" s="146">
        <v>24248</v>
      </c>
      <c r="D269" s="147">
        <v>30.399999618530273</v>
      </c>
      <c r="E269" s="148">
        <v>0.45</v>
      </c>
      <c r="F269" s="146">
        <v>23206</v>
      </c>
      <c r="G269" s="146">
        <v>1042</v>
      </c>
      <c r="H269" s="149" t="s">
        <v>2949</v>
      </c>
      <c r="I269" s="149" t="s">
        <v>2950</v>
      </c>
      <c r="J269" s="147">
        <v>8.3999996185302734</v>
      </c>
      <c r="K269" s="148">
        <v>0.42</v>
      </c>
      <c r="L269" s="146">
        <v>23068</v>
      </c>
      <c r="M269" s="146">
        <v>1180</v>
      </c>
      <c r="N269" s="149" t="s">
        <v>2951</v>
      </c>
      <c r="O269" s="149" t="s">
        <v>2952</v>
      </c>
      <c r="P269" s="147">
        <v>6.8000001907348633</v>
      </c>
      <c r="Q269" s="148">
        <v>0.45</v>
      </c>
      <c r="R269" s="146">
        <v>21769</v>
      </c>
      <c r="S269" s="146">
        <v>2479</v>
      </c>
      <c r="T269" s="149" t="s">
        <v>2953</v>
      </c>
      <c r="U269" s="149" t="s">
        <v>2954</v>
      </c>
      <c r="V269" s="147">
        <v>3.0999999046325684</v>
      </c>
      <c r="W269" s="148">
        <v>0.34</v>
      </c>
      <c r="X269" s="146">
        <v>23559</v>
      </c>
      <c r="Y269" s="146">
        <v>689</v>
      </c>
      <c r="Z269" s="149" t="s">
        <v>2603</v>
      </c>
      <c r="AA269" s="149" t="s">
        <v>2604</v>
      </c>
      <c r="AB269" s="147">
        <v>12.199999809265137</v>
      </c>
      <c r="AC269" s="148">
        <v>0.51</v>
      </c>
      <c r="AD269" s="146">
        <v>20221</v>
      </c>
      <c r="AE269" s="146">
        <v>4027</v>
      </c>
      <c r="AF269" s="149" t="s">
        <v>2955</v>
      </c>
      <c r="AG269" s="149" t="s">
        <v>2956</v>
      </c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</row>
    <row r="270" spans="1:190" x14ac:dyDescent="0.2">
      <c r="A270" s="130" t="str">
        <f t="shared" si="3"/>
        <v/>
      </c>
      <c r="C270" s="138">
        <v>14</v>
      </c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</row>
    <row r="271" spans="1:190" x14ac:dyDescent="0.2">
      <c r="A271" s="130" t="str">
        <f t="shared" ref="A271:A334" si="4">IFERROR(VALUE(LEFT(B271,4)),"")</f>
        <v/>
      </c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</row>
    <row r="272" spans="1:190" x14ac:dyDescent="0.2">
      <c r="A272" s="130" t="str">
        <f t="shared" si="4"/>
        <v/>
      </c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</row>
    <row r="273" spans="1:190" x14ac:dyDescent="0.2">
      <c r="A273" s="130" t="str">
        <f t="shared" si="4"/>
        <v/>
      </c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</row>
    <row r="274" spans="1:190" x14ac:dyDescent="0.2">
      <c r="A274" s="130" t="str">
        <f t="shared" si="4"/>
        <v/>
      </c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</row>
    <row r="275" spans="1:190" x14ac:dyDescent="0.2">
      <c r="A275" s="130" t="str">
        <f t="shared" si="4"/>
        <v/>
      </c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</row>
    <row r="276" spans="1:190" x14ac:dyDescent="0.2">
      <c r="A276" s="130" t="str">
        <f t="shared" si="4"/>
        <v/>
      </c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</row>
    <row r="277" spans="1:190" x14ac:dyDescent="0.2">
      <c r="A277" s="130" t="str">
        <f t="shared" si="4"/>
        <v/>
      </c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</row>
    <row r="278" spans="1:190" x14ac:dyDescent="0.2">
      <c r="A278" s="130" t="str">
        <f t="shared" si="4"/>
        <v/>
      </c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</row>
    <row r="279" spans="1:190" x14ac:dyDescent="0.2">
      <c r="A279" s="130" t="str">
        <f t="shared" si="4"/>
        <v/>
      </c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</row>
    <row r="280" spans="1:190" x14ac:dyDescent="0.2">
      <c r="A280" s="130" t="str">
        <f t="shared" si="4"/>
        <v/>
      </c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</row>
    <row r="281" spans="1:190" x14ac:dyDescent="0.2">
      <c r="A281" s="130" t="str">
        <f t="shared" si="4"/>
        <v/>
      </c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</row>
    <row r="282" spans="1:190" x14ac:dyDescent="0.2">
      <c r="A282" s="130" t="str">
        <f t="shared" si="4"/>
        <v/>
      </c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</row>
    <row r="283" spans="1:190" x14ac:dyDescent="0.2">
      <c r="A283" s="130" t="str">
        <f t="shared" si="4"/>
        <v/>
      </c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</row>
    <row r="284" spans="1:190" x14ac:dyDescent="0.2">
      <c r="A284" s="130" t="str">
        <f t="shared" si="4"/>
        <v/>
      </c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</row>
    <row r="285" spans="1:190" x14ac:dyDescent="0.2">
      <c r="A285" s="130" t="str">
        <f t="shared" si="4"/>
        <v/>
      </c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</row>
    <row r="286" spans="1:190" x14ac:dyDescent="0.2">
      <c r="A286" s="130" t="str">
        <f t="shared" si="4"/>
        <v/>
      </c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</row>
    <row r="287" spans="1:190" x14ac:dyDescent="0.2">
      <c r="A287" s="130" t="str">
        <f t="shared" si="4"/>
        <v/>
      </c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</row>
    <row r="288" spans="1:190" x14ac:dyDescent="0.2">
      <c r="A288" s="130" t="str">
        <f t="shared" si="4"/>
        <v/>
      </c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</row>
    <row r="289" spans="1:190" x14ac:dyDescent="0.2">
      <c r="A289" s="130" t="str">
        <f t="shared" si="4"/>
        <v/>
      </c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</row>
    <row r="290" spans="1:190" x14ac:dyDescent="0.2">
      <c r="A290" s="130" t="str">
        <f t="shared" si="4"/>
        <v/>
      </c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</row>
    <row r="291" spans="1:190" x14ac:dyDescent="0.2">
      <c r="A291" s="130" t="str">
        <f t="shared" si="4"/>
        <v/>
      </c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</row>
    <row r="292" spans="1:190" x14ac:dyDescent="0.2">
      <c r="A292" s="130" t="str">
        <f t="shared" si="4"/>
        <v/>
      </c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</row>
    <row r="293" spans="1:190" x14ac:dyDescent="0.2">
      <c r="A293" s="130" t="str">
        <f t="shared" si="4"/>
        <v/>
      </c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</row>
    <row r="294" spans="1:190" x14ac:dyDescent="0.2">
      <c r="A294" s="130" t="str">
        <f t="shared" si="4"/>
        <v/>
      </c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</row>
    <row r="295" spans="1:190" x14ac:dyDescent="0.2">
      <c r="A295" s="130" t="str">
        <f t="shared" si="4"/>
        <v/>
      </c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</row>
    <row r="296" spans="1:190" x14ac:dyDescent="0.2">
      <c r="A296" s="130" t="str">
        <f t="shared" si="4"/>
        <v/>
      </c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</row>
    <row r="297" spans="1:190" x14ac:dyDescent="0.2">
      <c r="A297" s="130" t="str">
        <f t="shared" si="4"/>
        <v/>
      </c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</row>
    <row r="298" spans="1:190" x14ac:dyDescent="0.2">
      <c r="A298" s="130" t="str">
        <f t="shared" si="4"/>
        <v/>
      </c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</row>
    <row r="299" spans="1:190" x14ac:dyDescent="0.2">
      <c r="A299" s="130" t="str">
        <f t="shared" si="4"/>
        <v/>
      </c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</row>
    <row r="300" spans="1:190" x14ac:dyDescent="0.2">
      <c r="A300" s="130" t="str">
        <f t="shared" si="4"/>
        <v/>
      </c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</row>
    <row r="301" spans="1:190" x14ac:dyDescent="0.2">
      <c r="A301" s="130" t="str">
        <f t="shared" si="4"/>
        <v/>
      </c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</row>
    <row r="302" spans="1:190" x14ac:dyDescent="0.2">
      <c r="A302" s="130" t="str">
        <f t="shared" si="4"/>
        <v/>
      </c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</row>
    <row r="303" spans="1:190" x14ac:dyDescent="0.2">
      <c r="A303" s="130" t="str">
        <f t="shared" si="4"/>
        <v/>
      </c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</row>
    <row r="304" spans="1:190" x14ac:dyDescent="0.2">
      <c r="A304" s="130" t="str">
        <f t="shared" si="4"/>
        <v/>
      </c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</row>
    <row r="305" spans="1:190" x14ac:dyDescent="0.2">
      <c r="A305" s="130" t="str">
        <f t="shared" si="4"/>
        <v/>
      </c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</row>
    <row r="306" spans="1:190" x14ac:dyDescent="0.2">
      <c r="A306" s="130" t="str">
        <f t="shared" si="4"/>
        <v/>
      </c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</row>
    <row r="307" spans="1:190" x14ac:dyDescent="0.2">
      <c r="A307" s="130" t="str">
        <f t="shared" si="4"/>
        <v/>
      </c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</row>
    <row r="308" spans="1:190" x14ac:dyDescent="0.2">
      <c r="A308" s="130" t="str">
        <f t="shared" si="4"/>
        <v/>
      </c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</row>
    <row r="309" spans="1:190" x14ac:dyDescent="0.2">
      <c r="A309" s="130" t="str">
        <f t="shared" si="4"/>
        <v/>
      </c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</row>
    <row r="310" spans="1:190" x14ac:dyDescent="0.2">
      <c r="A310" s="130" t="str">
        <f t="shared" si="4"/>
        <v/>
      </c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</row>
    <row r="311" spans="1:190" x14ac:dyDescent="0.2">
      <c r="A311" s="130" t="str">
        <f t="shared" si="4"/>
        <v/>
      </c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</row>
    <row r="312" spans="1:190" x14ac:dyDescent="0.2">
      <c r="A312" s="130" t="str">
        <f t="shared" si="4"/>
        <v/>
      </c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</row>
    <row r="313" spans="1:190" x14ac:dyDescent="0.2">
      <c r="A313" s="130" t="str">
        <f t="shared" si="4"/>
        <v/>
      </c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</row>
    <row r="314" spans="1:190" x14ac:dyDescent="0.2">
      <c r="A314" s="130" t="str">
        <f t="shared" si="4"/>
        <v/>
      </c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</row>
    <row r="315" spans="1:190" x14ac:dyDescent="0.2">
      <c r="A315" s="130" t="str">
        <f t="shared" si="4"/>
        <v/>
      </c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</row>
    <row r="316" spans="1:190" x14ac:dyDescent="0.2">
      <c r="A316" s="130" t="str">
        <f t="shared" si="4"/>
        <v/>
      </c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</row>
    <row r="317" spans="1:190" x14ac:dyDescent="0.2">
      <c r="A317" s="130" t="str">
        <f t="shared" si="4"/>
        <v/>
      </c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</row>
    <row r="318" spans="1:190" x14ac:dyDescent="0.2">
      <c r="A318" s="130" t="str">
        <f t="shared" si="4"/>
        <v/>
      </c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</row>
    <row r="319" spans="1:190" x14ac:dyDescent="0.2">
      <c r="A319" s="130" t="str">
        <f t="shared" si="4"/>
        <v/>
      </c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</row>
    <row r="320" spans="1:190" x14ac:dyDescent="0.2">
      <c r="A320" s="130" t="str">
        <f t="shared" si="4"/>
        <v/>
      </c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</row>
    <row r="321" spans="1:190" x14ac:dyDescent="0.2">
      <c r="A321" s="130" t="str">
        <f t="shared" si="4"/>
        <v/>
      </c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</row>
    <row r="322" spans="1:190" x14ac:dyDescent="0.2">
      <c r="A322" s="130" t="str">
        <f t="shared" si="4"/>
        <v/>
      </c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</row>
    <row r="323" spans="1:190" x14ac:dyDescent="0.2">
      <c r="A323" s="130" t="str">
        <f t="shared" si="4"/>
        <v/>
      </c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</row>
    <row r="324" spans="1:190" x14ac:dyDescent="0.2">
      <c r="A324" s="130" t="str">
        <f t="shared" si="4"/>
        <v/>
      </c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</row>
    <row r="325" spans="1:190" x14ac:dyDescent="0.2">
      <c r="A325" s="130" t="str">
        <f t="shared" si="4"/>
        <v/>
      </c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</row>
    <row r="326" spans="1:190" x14ac:dyDescent="0.2">
      <c r="A326" s="130" t="str">
        <f t="shared" si="4"/>
        <v/>
      </c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</row>
    <row r="327" spans="1:190" x14ac:dyDescent="0.2">
      <c r="A327" s="130" t="str">
        <f t="shared" si="4"/>
        <v/>
      </c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</row>
    <row r="328" spans="1:190" x14ac:dyDescent="0.2">
      <c r="A328" s="130" t="str">
        <f t="shared" si="4"/>
        <v/>
      </c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</row>
    <row r="329" spans="1:190" x14ac:dyDescent="0.2">
      <c r="A329" s="130" t="str">
        <f t="shared" si="4"/>
        <v/>
      </c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</row>
    <row r="330" spans="1:190" x14ac:dyDescent="0.2">
      <c r="A330" s="130" t="str">
        <f t="shared" si="4"/>
        <v/>
      </c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</row>
    <row r="331" spans="1:190" x14ac:dyDescent="0.2">
      <c r="A331" s="130" t="str">
        <f t="shared" si="4"/>
        <v/>
      </c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</row>
    <row r="332" spans="1:190" x14ac:dyDescent="0.2">
      <c r="A332" s="130" t="str">
        <f t="shared" si="4"/>
        <v/>
      </c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</row>
    <row r="333" spans="1:190" x14ac:dyDescent="0.2">
      <c r="A333" s="130" t="str">
        <f t="shared" si="4"/>
        <v/>
      </c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</row>
    <row r="334" spans="1:190" x14ac:dyDescent="0.2">
      <c r="A334" s="130" t="str">
        <f t="shared" si="4"/>
        <v/>
      </c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</row>
    <row r="335" spans="1:190" x14ac:dyDescent="0.2">
      <c r="A335" s="130" t="str">
        <f t="shared" ref="A335:A398" si="5">IFERROR(VALUE(LEFT(B335,4)),"")</f>
        <v/>
      </c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</row>
    <row r="336" spans="1:190" x14ac:dyDescent="0.2">
      <c r="A336" s="130" t="str">
        <f t="shared" si="5"/>
        <v/>
      </c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</row>
    <row r="337" spans="1:190" x14ac:dyDescent="0.2">
      <c r="A337" s="130" t="str">
        <f t="shared" si="5"/>
        <v/>
      </c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</row>
    <row r="338" spans="1:190" x14ac:dyDescent="0.2">
      <c r="A338" s="130" t="str">
        <f t="shared" si="5"/>
        <v/>
      </c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</row>
    <row r="339" spans="1:190" x14ac:dyDescent="0.2">
      <c r="A339" s="130" t="str">
        <f t="shared" si="5"/>
        <v/>
      </c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</row>
    <row r="340" spans="1:190" x14ac:dyDescent="0.2">
      <c r="A340" s="130" t="str">
        <f t="shared" si="5"/>
        <v/>
      </c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</row>
    <row r="341" spans="1:190" x14ac:dyDescent="0.2">
      <c r="A341" s="130" t="str">
        <f t="shared" si="5"/>
        <v/>
      </c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</row>
    <row r="342" spans="1:190" x14ac:dyDescent="0.2">
      <c r="A342" s="130" t="str">
        <f t="shared" si="5"/>
        <v/>
      </c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</row>
    <row r="343" spans="1:190" x14ac:dyDescent="0.2">
      <c r="A343" s="130" t="str">
        <f t="shared" si="5"/>
        <v/>
      </c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</row>
    <row r="344" spans="1:190" x14ac:dyDescent="0.2">
      <c r="A344" s="130" t="str">
        <f t="shared" si="5"/>
        <v/>
      </c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</row>
    <row r="345" spans="1:190" x14ac:dyDescent="0.2">
      <c r="A345" s="130" t="str">
        <f t="shared" si="5"/>
        <v/>
      </c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</row>
    <row r="346" spans="1:190" x14ac:dyDescent="0.2">
      <c r="A346" s="130" t="str">
        <f t="shared" si="5"/>
        <v/>
      </c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</row>
    <row r="347" spans="1:190" x14ac:dyDescent="0.2">
      <c r="A347" s="130" t="str">
        <f t="shared" si="5"/>
        <v/>
      </c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</row>
    <row r="348" spans="1:190" x14ac:dyDescent="0.2">
      <c r="A348" s="130" t="str">
        <f t="shared" si="5"/>
        <v/>
      </c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</row>
    <row r="349" spans="1:190" x14ac:dyDescent="0.2">
      <c r="A349" s="130" t="str">
        <f t="shared" si="5"/>
        <v/>
      </c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</row>
    <row r="350" spans="1:190" x14ac:dyDescent="0.2">
      <c r="A350" s="130" t="str">
        <f t="shared" si="5"/>
        <v/>
      </c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</row>
    <row r="351" spans="1:190" x14ac:dyDescent="0.2">
      <c r="A351" s="130" t="str">
        <f t="shared" si="5"/>
        <v/>
      </c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</row>
    <row r="352" spans="1:190" x14ac:dyDescent="0.2">
      <c r="A352" s="130" t="str">
        <f t="shared" si="5"/>
        <v/>
      </c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</row>
    <row r="353" spans="1:190" x14ac:dyDescent="0.2">
      <c r="A353" s="130" t="str">
        <f t="shared" si="5"/>
        <v/>
      </c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</row>
    <row r="354" spans="1:190" x14ac:dyDescent="0.2">
      <c r="A354" s="130" t="str">
        <f t="shared" si="5"/>
        <v/>
      </c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</row>
    <row r="355" spans="1:190" x14ac:dyDescent="0.2">
      <c r="A355" s="130" t="str">
        <f t="shared" si="5"/>
        <v/>
      </c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</row>
    <row r="356" spans="1:190" x14ac:dyDescent="0.2">
      <c r="A356" s="130" t="str">
        <f t="shared" si="5"/>
        <v/>
      </c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</row>
    <row r="357" spans="1:190" x14ac:dyDescent="0.2">
      <c r="A357" s="130" t="str">
        <f t="shared" si="5"/>
        <v/>
      </c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</row>
    <row r="358" spans="1:190" x14ac:dyDescent="0.2">
      <c r="A358" s="130" t="str">
        <f t="shared" si="5"/>
        <v/>
      </c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</row>
    <row r="359" spans="1:190" x14ac:dyDescent="0.2">
      <c r="A359" s="130" t="str">
        <f t="shared" si="5"/>
        <v/>
      </c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</row>
    <row r="360" spans="1:190" x14ac:dyDescent="0.2">
      <c r="A360" s="130" t="str">
        <f t="shared" si="5"/>
        <v/>
      </c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</row>
    <row r="361" spans="1:190" x14ac:dyDescent="0.2">
      <c r="A361" s="130" t="str">
        <f t="shared" si="5"/>
        <v/>
      </c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</row>
    <row r="362" spans="1:190" x14ac:dyDescent="0.2">
      <c r="A362" s="130" t="str">
        <f t="shared" si="5"/>
        <v/>
      </c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</row>
    <row r="363" spans="1:190" x14ac:dyDescent="0.2">
      <c r="A363" s="130" t="str">
        <f t="shared" si="5"/>
        <v/>
      </c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</row>
    <row r="364" spans="1:190" x14ac:dyDescent="0.2">
      <c r="A364" s="130" t="str">
        <f t="shared" si="5"/>
        <v/>
      </c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</row>
    <row r="365" spans="1:190" x14ac:dyDescent="0.2">
      <c r="A365" s="130" t="str">
        <f t="shared" si="5"/>
        <v/>
      </c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</row>
    <row r="366" spans="1:190" x14ac:dyDescent="0.2">
      <c r="A366" s="130" t="str">
        <f t="shared" si="5"/>
        <v/>
      </c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</row>
    <row r="367" spans="1:190" x14ac:dyDescent="0.2">
      <c r="A367" s="130" t="str">
        <f t="shared" si="5"/>
        <v/>
      </c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</row>
    <row r="368" spans="1:190" x14ac:dyDescent="0.2">
      <c r="A368" s="130" t="str">
        <f t="shared" si="5"/>
        <v/>
      </c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</row>
    <row r="369" spans="1:190" x14ac:dyDescent="0.2">
      <c r="A369" s="130" t="str">
        <f t="shared" si="5"/>
        <v/>
      </c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</row>
    <row r="370" spans="1:190" x14ac:dyDescent="0.2">
      <c r="A370" s="130" t="str">
        <f t="shared" si="5"/>
        <v/>
      </c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</row>
    <row r="371" spans="1:190" x14ac:dyDescent="0.2">
      <c r="A371" s="130" t="str">
        <f t="shared" si="5"/>
        <v/>
      </c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</row>
    <row r="372" spans="1:190" x14ac:dyDescent="0.2">
      <c r="A372" s="130" t="str">
        <f t="shared" si="5"/>
        <v/>
      </c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</row>
    <row r="373" spans="1:190" x14ac:dyDescent="0.2">
      <c r="A373" s="130" t="str">
        <f t="shared" si="5"/>
        <v/>
      </c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</row>
    <row r="374" spans="1:190" x14ac:dyDescent="0.2">
      <c r="A374" s="130" t="str">
        <f t="shared" si="5"/>
        <v/>
      </c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</row>
    <row r="375" spans="1:190" x14ac:dyDescent="0.2">
      <c r="A375" s="130" t="str">
        <f t="shared" si="5"/>
        <v/>
      </c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</row>
    <row r="376" spans="1:190" x14ac:dyDescent="0.2">
      <c r="A376" s="130" t="str">
        <f t="shared" si="5"/>
        <v/>
      </c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</row>
    <row r="377" spans="1:190" x14ac:dyDescent="0.2">
      <c r="A377" s="130" t="str">
        <f t="shared" si="5"/>
        <v/>
      </c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</row>
    <row r="378" spans="1:190" x14ac:dyDescent="0.2">
      <c r="A378" s="130" t="str">
        <f t="shared" si="5"/>
        <v/>
      </c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</row>
    <row r="379" spans="1:190" x14ac:dyDescent="0.2">
      <c r="A379" s="130" t="str">
        <f t="shared" si="5"/>
        <v/>
      </c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</row>
    <row r="380" spans="1:190" x14ac:dyDescent="0.2">
      <c r="A380" s="130" t="str">
        <f t="shared" si="5"/>
        <v/>
      </c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</row>
    <row r="381" spans="1:190" x14ac:dyDescent="0.2">
      <c r="A381" s="130" t="str">
        <f t="shared" si="5"/>
        <v/>
      </c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</row>
    <row r="382" spans="1:190" x14ac:dyDescent="0.2">
      <c r="A382" s="130" t="str">
        <f t="shared" si="5"/>
        <v/>
      </c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</row>
    <row r="383" spans="1:190" x14ac:dyDescent="0.2">
      <c r="A383" s="130" t="str">
        <f t="shared" si="5"/>
        <v/>
      </c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</row>
    <row r="384" spans="1:190" x14ac:dyDescent="0.2">
      <c r="A384" s="130" t="str">
        <f t="shared" si="5"/>
        <v/>
      </c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</row>
    <row r="385" spans="1:190" x14ac:dyDescent="0.2">
      <c r="A385" s="130" t="str">
        <f t="shared" si="5"/>
        <v/>
      </c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</row>
    <row r="386" spans="1:190" x14ac:dyDescent="0.2">
      <c r="A386" s="130" t="str">
        <f t="shared" si="5"/>
        <v/>
      </c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</row>
    <row r="387" spans="1:190" x14ac:dyDescent="0.2">
      <c r="A387" s="130" t="str">
        <f t="shared" si="5"/>
        <v/>
      </c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</row>
    <row r="388" spans="1:190" x14ac:dyDescent="0.2">
      <c r="A388" s="130" t="str">
        <f t="shared" si="5"/>
        <v/>
      </c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</row>
    <row r="389" spans="1:190" x14ac:dyDescent="0.2">
      <c r="A389" s="130" t="str">
        <f t="shared" si="5"/>
        <v/>
      </c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</row>
    <row r="390" spans="1:190" x14ac:dyDescent="0.2">
      <c r="A390" s="130" t="str">
        <f t="shared" si="5"/>
        <v/>
      </c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</row>
    <row r="391" spans="1:190" x14ac:dyDescent="0.2">
      <c r="A391" s="130" t="str">
        <f t="shared" si="5"/>
        <v/>
      </c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</row>
    <row r="392" spans="1:190" x14ac:dyDescent="0.2">
      <c r="A392" s="130" t="str">
        <f t="shared" si="5"/>
        <v/>
      </c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</row>
    <row r="393" spans="1:190" x14ac:dyDescent="0.2">
      <c r="A393" s="130" t="str">
        <f t="shared" si="5"/>
        <v/>
      </c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</row>
    <row r="394" spans="1:190" x14ac:dyDescent="0.2">
      <c r="A394" s="130" t="str">
        <f t="shared" si="5"/>
        <v/>
      </c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</row>
    <row r="395" spans="1:190" x14ac:dyDescent="0.2">
      <c r="A395" s="130" t="str">
        <f t="shared" si="5"/>
        <v/>
      </c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</row>
    <row r="396" spans="1:190" x14ac:dyDescent="0.2">
      <c r="A396" s="130" t="str">
        <f t="shared" si="5"/>
        <v/>
      </c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</row>
    <row r="397" spans="1:190" x14ac:dyDescent="0.2">
      <c r="A397" s="130" t="str">
        <f t="shared" si="5"/>
        <v/>
      </c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</row>
    <row r="398" spans="1:190" x14ac:dyDescent="0.2">
      <c r="A398" s="130" t="str">
        <f t="shared" si="5"/>
        <v/>
      </c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</row>
    <row r="399" spans="1:190" x14ac:dyDescent="0.2">
      <c r="A399" s="130" t="str">
        <f t="shared" ref="A399:A462" si="6">IFERROR(VALUE(LEFT(B399,4)),"")</f>
        <v/>
      </c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</row>
    <row r="400" spans="1:190" x14ac:dyDescent="0.2">
      <c r="A400" s="130" t="str">
        <f t="shared" si="6"/>
        <v/>
      </c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</row>
    <row r="401" spans="1:1" x14ac:dyDescent="0.2">
      <c r="A401" s="130" t="str">
        <f t="shared" si="6"/>
        <v/>
      </c>
    </row>
    <row r="402" spans="1:1" x14ac:dyDescent="0.2">
      <c r="A402" s="130" t="str">
        <f t="shared" si="6"/>
        <v/>
      </c>
    </row>
    <row r="403" spans="1:1" x14ac:dyDescent="0.2">
      <c r="A403" s="130" t="str">
        <f t="shared" si="6"/>
        <v/>
      </c>
    </row>
    <row r="404" spans="1:1" x14ac:dyDescent="0.2">
      <c r="A404" s="130" t="str">
        <f t="shared" si="6"/>
        <v/>
      </c>
    </row>
    <row r="405" spans="1:1" x14ac:dyDescent="0.2">
      <c r="A405" s="130" t="str">
        <f t="shared" si="6"/>
        <v/>
      </c>
    </row>
    <row r="406" spans="1:1" x14ac:dyDescent="0.2">
      <c r="A406" s="130" t="str">
        <f t="shared" si="6"/>
        <v/>
      </c>
    </row>
    <row r="407" spans="1:1" x14ac:dyDescent="0.2">
      <c r="A407" s="130" t="str">
        <f t="shared" si="6"/>
        <v/>
      </c>
    </row>
    <row r="408" spans="1:1" x14ac:dyDescent="0.2">
      <c r="A408" s="130" t="str">
        <f t="shared" si="6"/>
        <v/>
      </c>
    </row>
    <row r="409" spans="1:1" x14ac:dyDescent="0.2">
      <c r="A409" s="130" t="str">
        <f t="shared" si="6"/>
        <v/>
      </c>
    </row>
    <row r="410" spans="1:1" x14ac:dyDescent="0.2">
      <c r="A410" s="130" t="str">
        <f t="shared" si="6"/>
        <v/>
      </c>
    </row>
    <row r="411" spans="1:1" x14ac:dyDescent="0.2">
      <c r="A411" s="130" t="str">
        <f t="shared" si="6"/>
        <v/>
      </c>
    </row>
    <row r="412" spans="1:1" x14ac:dyDescent="0.2">
      <c r="A412" s="130" t="str">
        <f t="shared" si="6"/>
        <v/>
      </c>
    </row>
    <row r="413" spans="1:1" x14ac:dyDescent="0.2">
      <c r="A413" s="130" t="str">
        <f t="shared" si="6"/>
        <v/>
      </c>
    </row>
    <row r="414" spans="1:1" x14ac:dyDescent="0.2">
      <c r="A414" s="130" t="str">
        <f t="shared" si="6"/>
        <v/>
      </c>
    </row>
    <row r="415" spans="1:1" x14ac:dyDescent="0.2">
      <c r="A415" s="130" t="str">
        <f t="shared" si="6"/>
        <v/>
      </c>
    </row>
    <row r="416" spans="1:1" x14ac:dyDescent="0.2">
      <c r="A416" s="130" t="str">
        <f t="shared" si="6"/>
        <v/>
      </c>
    </row>
    <row r="417" spans="1:1" x14ac:dyDescent="0.2">
      <c r="A417" s="130" t="str">
        <f t="shared" si="6"/>
        <v/>
      </c>
    </row>
    <row r="418" spans="1:1" x14ac:dyDescent="0.2">
      <c r="A418" s="130" t="str">
        <f t="shared" si="6"/>
        <v/>
      </c>
    </row>
    <row r="419" spans="1:1" x14ac:dyDescent="0.2">
      <c r="A419" s="130" t="str">
        <f t="shared" si="6"/>
        <v/>
      </c>
    </row>
    <row r="420" spans="1:1" x14ac:dyDescent="0.2">
      <c r="A420" s="130" t="str">
        <f t="shared" si="6"/>
        <v/>
      </c>
    </row>
    <row r="421" spans="1:1" x14ac:dyDescent="0.2">
      <c r="A421" s="130" t="str">
        <f t="shared" si="6"/>
        <v/>
      </c>
    </row>
    <row r="422" spans="1:1" x14ac:dyDescent="0.2">
      <c r="A422" s="130" t="str">
        <f t="shared" si="6"/>
        <v/>
      </c>
    </row>
    <row r="423" spans="1:1" x14ac:dyDescent="0.2">
      <c r="A423" s="130" t="str">
        <f t="shared" si="6"/>
        <v/>
      </c>
    </row>
    <row r="424" spans="1:1" x14ac:dyDescent="0.2">
      <c r="A424" s="130" t="str">
        <f t="shared" si="6"/>
        <v/>
      </c>
    </row>
    <row r="425" spans="1:1" x14ac:dyDescent="0.2">
      <c r="A425" s="130" t="str">
        <f t="shared" si="6"/>
        <v/>
      </c>
    </row>
    <row r="426" spans="1:1" x14ac:dyDescent="0.2">
      <c r="A426" s="130" t="str">
        <f t="shared" si="6"/>
        <v/>
      </c>
    </row>
    <row r="427" spans="1:1" x14ac:dyDescent="0.2">
      <c r="A427" s="130" t="str">
        <f t="shared" si="6"/>
        <v/>
      </c>
    </row>
    <row r="428" spans="1:1" x14ac:dyDescent="0.2">
      <c r="A428" s="130" t="str">
        <f t="shared" si="6"/>
        <v/>
      </c>
    </row>
    <row r="429" spans="1:1" x14ac:dyDescent="0.2">
      <c r="A429" s="130" t="str">
        <f t="shared" si="6"/>
        <v/>
      </c>
    </row>
    <row r="430" spans="1:1" x14ac:dyDescent="0.2">
      <c r="A430" s="130" t="str">
        <f t="shared" si="6"/>
        <v/>
      </c>
    </row>
    <row r="431" spans="1:1" x14ac:dyDescent="0.2">
      <c r="A431" s="130" t="str">
        <f t="shared" si="6"/>
        <v/>
      </c>
    </row>
    <row r="432" spans="1:1" x14ac:dyDescent="0.2">
      <c r="A432" s="130" t="str">
        <f t="shared" si="6"/>
        <v/>
      </c>
    </row>
    <row r="433" spans="1:1" x14ac:dyDescent="0.2">
      <c r="A433" s="130" t="str">
        <f t="shared" si="6"/>
        <v/>
      </c>
    </row>
    <row r="434" spans="1:1" x14ac:dyDescent="0.2">
      <c r="A434" s="130" t="str">
        <f t="shared" si="6"/>
        <v/>
      </c>
    </row>
    <row r="435" spans="1:1" x14ac:dyDescent="0.2">
      <c r="A435" s="130" t="str">
        <f t="shared" si="6"/>
        <v/>
      </c>
    </row>
    <row r="436" spans="1:1" x14ac:dyDescent="0.2">
      <c r="A436" s="130" t="str">
        <f t="shared" si="6"/>
        <v/>
      </c>
    </row>
    <row r="437" spans="1:1" x14ac:dyDescent="0.2">
      <c r="A437" s="130" t="str">
        <f t="shared" si="6"/>
        <v/>
      </c>
    </row>
    <row r="438" spans="1:1" x14ac:dyDescent="0.2">
      <c r="A438" s="130" t="str">
        <f t="shared" si="6"/>
        <v/>
      </c>
    </row>
    <row r="439" spans="1:1" x14ac:dyDescent="0.2">
      <c r="A439" s="130" t="str">
        <f t="shared" si="6"/>
        <v/>
      </c>
    </row>
    <row r="440" spans="1:1" x14ac:dyDescent="0.2">
      <c r="A440" s="130" t="str">
        <f t="shared" si="6"/>
        <v/>
      </c>
    </row>
    <row r="441" spans="1:1" x14ac:dyDescent="0.2">
      <c r="A441" s="130" t="str">
        <f t="shared" si="6"/>
        <v/>
      </c>
    </row>
    <row r="442" spans="1:1" x14ac:dyDescent="0.2">
      <c r="A442" s="130" t="str">
        <f t="shared" si="6"/>
        <v/>
      </c>
    </row>
    <row r="443" spans="1:1" x14ac:dyDescent="0.2">
      <c r="A443" s="130" t="str">
        <f t="shared" si="6"/>
        <v/>
      </c>
    </row>
    <row r="444" spans="1:1" x14ac:dyDescent="0.2">
      <c r="A444" s="130" t="str">
        <f t="shared" si="6"/>
        <v/>
      </c>
    </row>
    <row r="445" spans="1:1" x14ac:dyDescent="0.2">
      <c r="A445" s="130" t="str">
        <f t="shared" si="6"/>
        <v/>
      </c>
    </row>
    <row r="446" spans="1:1" x14ac:dyDescent="0.2">
      <c r="A446" s="130" t="str">
        <f t="shared" si="6"/>
        <v/>
      </c>
    </row>
    <row r="447" spans="1:1" x14ac:dyDescent="0.2">
      <c r="A447" s="130" t="str">
        <f t="shared" si="6"/>
        <v/>
      </c>
    </row>
    <row r="448" spans="1:1" x14ac:dyDescent="0.2">
      <c r="A448" s="130" t="str">
        <f t="shared" si="6"/>
        <v/>
      </c>
    </row>
    <row r="449" spans="1:1" x14ac:dyDescent="0.2">
      <c r="A449" s="130" t="str">
        <f t="shared" si="6"/>
        <v/>
      </c>
    </row>
    <row r="450" spans="1:1" x14ac:dyDescent="0.2">
      <c r="A450" s="130" t="str">
        <f t="shared" si="6"/>
        <v/>
      </c>
    </row>
    <row r="451" spans="1:1" x14ac:dyDescent="0.2">
      <c r="A451" s="130" t="str">
        <f t="shared" si="6"/>
        <v/>
      </c>
    </row>
    <row r="452" spans="1:1" x14ac:dyDescent="0.2">
      <c r="A452" s="130" t="str">
        <f t="shared" si="6"/>
        <v/>
      </c>
    </row>
    <row r="453" spans="1:1" x14ac:dyDescent="0.2">
      <c r="A453" s="130" t="str">
        <f t="shared" si="6"/>
        <v/>
      </c>
    </row>
    <row r="454" spans="1:1" x14ac:dyDescent="0.2">
      <c r="A454" s="130" t="str">
        <f t="shared" si="6"/>
        <v/>
      </c>
    </row>
    <row r="455" spans="1:1" x14ac:dyDescent="0.2">
      <c r="A455" s="130" t="str">
        <f t="shared" si="6"/>
        <v/>
      </c>
    </row>
    <row r="456" spans="1:1" x14ac:dyDescent="0.2">
      <c r="A456" s="130" t="str">
        <f t="shared" si="6"/>
        <v/>
      </c>
    </row>
    <row r="457" spans="1:1" x14ac:dyDescent="0.2">
      <c r="A457" s="130" t="str">
        <f t="shared" si="6"/>
        <v/>
      </c>
    </row>
    <row r="458" spans="1:1" x14ac:dyDescent="0.2">
      <c r="A458" s="130" t="str">
        <f t="shared" si="6"/>
        <v/>
      </c>
    </row>
    <row r="459" spans="1:1" x14ac:dyDescent="0.2">
      <c r="A459" s="130" t="str">
        <f t="shared" si="6"/>
        <v/>
      </c>
    </row>
    <row r="460" spans="1:1" x14ac:dyDescent="0.2">
      <c r="A460" s="130" t="str">
        <f t="shared" si="6"/>
        <v/>
      </c>
    </row>
    <row r="461" spans="1:1" x14ac:dyDescent="0.2">
      <c r="A461" s="130" t="str">
        <f t="shared" si="6"/>
        <v/>
      </c>
    </row>
    <row r="462" spans="1:1" x14ac:dyDescent="0.2">
      <c r="A462" s="130" t="str">
        <f t="shared" si="6"/>
        <v/>
      </c>
    </row>
    <row r="463" spans="1:1" x14ac:dyDescent="0.2">
      <c r="A463" s="130" t="str">
        <f t="shared" ref="A463:A526" si="7">IFERROR(VALUE(LEFT(B463,4)),"")</f>
        <v/>
      </c>
    </row>
    <row r="464" spans="1:1" x14ac:dyDescent="0.2">
      <c r="A464" s="130" t="str">
        <f t="shared" si="7"/>
        <v/>
      </c>
    </row>
    <row r="465" spans="1:1" x14ac:dyDescent="0.2">
      <c r="A465" s="130" t="str">
        <f t="shared" si="7"/>
        <v/>
      </c>
    </row>
    <row r="466" spans="1:1" x14ac:dyDescent="0.2">
      <c r="A466" s="130" t="str">
        <f t="shared" si="7"/>
        <v/>
      </c>
    </row>
    <row r="467" spans="1:1" x14ac:dyDescent="0.2">
      <c r="A467" s="130" t="str">
        <f t="shared" si="7"/>
        <v/>
      </c>
    </row>
    <row r="468" spans="1:1" x14ac:dyDescent="0.2">
      <c r="A468" s="130" t="str">
        <f t="shared" si="7"/>
        <v/>
      </c>
    </row>
    <row r="469" spans="1:1" x14ac:dyDescent="0.2">
      <c r="A469" s="130" t="str">
        <f t="shared" si="7"/>
        <v/>
      </c>
    </row>
    <row r="470" spans="1:1" x14ac:dyDescent="0.2">
      <c r="A470" s="130" t="str">
        <f t="shared" si="7"/>
        <v/>
      </c>
    </row>
    <row r="471" spans="1:1" x14ac:dyDescent="0.2">
      <c r="A471" s="130" t="str">
        <f t="shared" si="7"/>
        <v/>
      </c>
    </row>
    <row r="472" spans="1:1" x14ac:dyDescent="0.2">
      <c r="A472" s="130" t="str">
        <f t="shared" si="7"/>
        <v/>
      </c>
    </row>
    <row r="473" spans="1:1" x14ac:dyDescent="0.2">
      <c r="A473" s="130" t="str">
        <f t="shared" si="7"/>
        <v/>
      </c>
    </row>
    <row r="474" spans="1:1" x14ac:dyDescent="0.2">
      <c r="A474" s="130" t="str">
        <f t="shared" si="7"/>
        <v/>
      </c>
    </row>
    <row r="475" spans="1:1" x14ac:dyDescent="0.2">
      <c r="A475" s="130" t="str">
        <f t="shared" si="7"/>
        <v/>
      </c>
    </row>
    <row r="476" spans="1:1" x14ac:dyDescent="0.2">
      <c r="A476" s="130" t="str">
        <f t="shared" si="7"/>
        <v/>
      </c>
    </row>
    <row r="477" spans="1:1" x14ac:dyDescent="0.2">
      <c r="A477" s="130" t="str">
        <f t="shared" si="7"/>
        <v/>
      </c>
    </row>
    <row r="478" spans="1:1" x14ac:dyDescent="0.2">
      <c r="A478" s="130" t="str">
        <f t="shared" si="7"/>
        <v/>
      </c>
    </row>
    <row r="479" spans="1:1" x14ac:dyDescent="0.2">
      <c r="A479" s="130" t="str">
        <f t="shared" si="7"/>
        <v/>
      </c>
    </row>
    <row r="480" spans="1:1" x14ac:dyDescent="0.2">
      <c r="A480" s="130" t="str">
        <f t="shared" si="7"/>
        <v/>
      </c>
    </row>
    <row r="481" spans="1:1" x14ac:dyDescent="0.2">
      <c r="A481" s="130" t="str">
        <f t="shared" si="7"/>
        <v/>
      </c>
    </row>
    <row r="482" spans="1:1" x14ac:dyDescent="0.2">
      <c r="A482" s="130" t="str">
        <f t="shared" si="7"/>
        <v/>
      </c>
    </row>
    <row r="483" spans="1:1" x14ac:dyDescent="0.2">
      <c r="A483" s="130" t="str">
        <f t="shared" si="7"/>
        <v/>
      </c>
    </row>
    <row r="484" spans="1:1" x14ac:dyDescent="0.2">
      <c r="A484" s="130" t="str">
        <f t="shared" si="7"/>
        <v/>
      </c>
    </row>
    <row r="485" spans="1:1" x14ac:dyDescent="0.2">
      <c r="A485" s="130" t="str">
        <f t="shared" si="7"/>
        <v/>
      </c>
    </row>
    <row r="486" spans="1:1" x14ac:dyDescent="0.2">
      <c r="A486" s="130" t="str">
        <f t="shared" si="7"/>
        <v/>
      </c>
    </row>
    <row r="487" spans="1:1" x14ac:dyDescent="0.2">
      <c r="A487" s="130" t="str">
        <f t="shared" si="7"/>
        <v/>
      </c>
    </row>
    <row r="488" spans="1:1" x14ac:dyDescent="0.2">
      <c r="A488" s="130" t="str">
        <f t="shared" si="7"/>
        <v/>
      </c>
    </row>
    <row r="489" spans="1:1" x14ac:dyDescent="0.2">
      <c r="A489" s="130" t="str">
        <f t="shared" si="7"/>
        <v/>
      </c>
    </row>
    <row r="490" spans="1:1" x14ac:dyDescent="0.2">
      <c r="A490" s="130" t="str">
        <f t="shared" si="7"/>
        <v/>
      </c>
    </row>
    <row r="491" spans="1:1" x14ac:dyDescent="0.2">
      <c r="A491" s="130" t="str">
        <f t="shared" si="7"/>
        <v/>
      </c>
    </row>
    <row r="492" spans="1:1" x14ac:dyDescent="0.2">
      <c r="A492" s="130" t="str">
        <f t="shared" si="7"/>
        <v/>
      </c>
    </row>
    <row r="493" spans="1:1" x14ac:dyDescent="0.2">
      <c r="A493" s="130" t="str">
        <f t="shared" si="7"/>
        <v/>
      </c>
    </row>
    <row r="494" spans="1:1" x14ac:dyDescent="0.2">
      <c r="A494" s="130" t="str">
        <f t="shared" si="7"/>
        <v/>
      </c>
    </row>
    <row r="495" spans="1:1" x14ac:dyDescent="0.2">
      <c r="A495" s="130" t="str">
        <f t="shared" si="7"/>
        <v/>
      </c>
    </row>
    <row r="496" spans="1:1" x14ac:dyDescent="0.2">
      <c r="A496" s="130" t="str">
        <f t="shared" si="7"/>
        <v/>
      </c>
    </row>
    <row r="497" spans="1:1" x14ac:dyDescent="0.2">
      <c r="A497" s="130" t="str">
        <f t="shared" si="7"/>
        <v/>
      </c>
    </row>
    <row r="498" spans="1:1" x14ac:dyDescent="0.2">
      <c r="A498" s="130" t="str">
        <f t="shared" si="7"/>
        <v/>
      </c>
    </row>
    <row r="499" spans="1:1" x14ac:dyDescent="0.2">
      <c r="A499" s="130" t="str">
        <f t="shared" si="7"/>
        <v/>
      </c>
    </row>
    <row r="500" spans="1:1" x14ac:dyDescent="0.2">
      <c r="A500" s="130" t="str">
        <f t="shared" si="7"/>
        <v/>
      </c>
    </row>
    <row r="501" spans="1:1" x14ac:dyDescent="0.2">
      <c r="A501" s="130" t="str">
        <f t="shared" si="7"/>
        <v/>
      </c>
    </row>
    <row r="502" spans="1:1" x14ac:dyDescent="0.2">
      <c r="A502" s="130" t="str">
        <f t="shared" si="7"/>
        <v/>
      </c>
    </row>
    <row r="503" spans="1:1" x14ac:dyDescent="0.2">
      <c r="A503" s="130" t="str">
        <f t="shared" si="7"/>
        <v/>
      </c>
    </row>
    <row r="504" spans="1:1" x14ac:dyDescent="0.2">
      <c r="A504" s="130" t="str">
        <f t="shared" si="7"/>
        <v/>
      </c>
    </row>
    <row r="505" spans="1:1" x14ac:dyDescent="0.2">
      <c r="A505" s="130" t="str">
        <f t="shared" si="7"/>
        <v/>
      </c>
    </row>
    <row r="506" spans="1:1" x14ac:dyDescent="0.2">
      <c r="A506" s="130" t="str">
        <f t="shared" si="7"/>
        <v/>
      </c>
    </row>
    <row r="507" spans="1:1" x14ac:dyDescent="0.2">
      <c r="A507" s="130" t="str">
        <f t="shared" si="7"/>
        <v/>
      </c>
    </row>
    <row r="508" spans="1:1" x14ac:dyDescent="0.2">
      <c r="A508" s="130" t="str">
        <f t="shared" si="7"/>
        <v/>
      </c>
    </row>
    <row r="509" spans="1:1" x14ac:dyDescent="0.2">
      <c r="A509" s="130" t="str">
        <f t="shared" si="7"/>
        <v/>
      </c>
    </row>
    <row r="510" spans="1:1" x14ac:dyDescent="0.2">
      <c r="A510" s="130" t="str">
        <f t="shared" si="7"/>
        <v/>
      </c>
    </row>
    <row r="511" spans="1:1" x14ac:dyDescent="0.2">
      <c r="A511" s="130" t="str">
        <f t="shared" si="7"/>
        <v/>
      </c>
    </row>
    <row r="512" spans="1:1" x14ac:dyDescent="0.2">
      <c r="A512" s="130" t="str">
        <f t="shared" si="7"/>
        <v/>
      </c>
    </row>
    <row r="513" spans="1:1" x14ac:dyDescent="0.2">
      <c r="A513" s="130" t="str">
        <f t="shared" si="7"/>
        <v/>
      </c>
    </row>
    <row r="514" spans="1:1" x14ac:dyDescent="0.2">
      <c r="A514" s="130" t="str">
        <f t="shared" si="7"/>
        <v/>
      </c>
    </row>
    <row r="515" spans="1:1" x14ac:dyDescent="0.2">
      <c r="A515" s="130" t="str">
        <f t="shared" si="7"/>
        <v/>
      </c>
    </row>
    <row r="516" spans="1:1" x14ac:dyDescent="0.2">
      <c r="A516" s="130" t="str">
        <f t="shared" si="7"/>
        <v/>
      </c>
    </row>
    <row r="517" spans="1:1" x14ac:dyDescent="0.2">
      <c r="A517" s="130" t="str">
        <f t="shared" si="7"/>
        <v/>
      </c>
    </row>
    <row r="518" spans="1:1" x14ac:dyDescent="0.2">
      <c r="A518" s="130" t="str">
        <f t="shared" si="7"/>
        <v/>
      </c>
    </row>
    <row r="519" spans="1:1" x14ac:dyDescent="0.2">
      <c r="A519" s="130" t="str">
        <f t="shared" si="7"/>
        <v/>
      </c>
    </row>
    <row r="520" spans="1:1" x14ac:dyDescent="0.2">
      <c r="A520" s="130" t="str">
        <f t="shared" si="7"/>
        <v/>
      </c>
    </row>
    <row r="521" spans="1:1" x14ac:dyDescent="0.2">
      <c r="A521" s="130" t="str">
        <f t="shared" si="7"/>
        <v/>
      </c>
    </row>
    <row r="522" spans="1:1" x14ac:dyDescent="0.2">
      <c r="A522" s="130" t="str">
        <f t="shared" si="7"/>
        <v/>
      </c>
    </row>
    <row r="523" spans="1:1" x14ac:dyDescent="0.2">
      <c r="A523" s="130" t="str">
        <f t="shared" si="7"/>
        <v/>
      </c>
    </row>
    <row r="524" spans="1:1" x14ac:dyDescent="0.2">
      <c r="A524" s="130" t="str">
        <f t="shared" si="7"/>
        <v/>
      </c>
    </row>
    <row r="525" spans="1:1" x14ac:dyDescent="0.2">
      <c r="A525" s="130" t="str">
        <f t="shared" si="7"/>
        <v/>
      </c>
    </row>
    <row r="526" spans="1:1" x14ac:dyDescent="0.2">
      <c r="A526" s="130" t="str">
        <f t="shared" si="7"/>
        <v/>
      </c>
    </row>
    <row r="527" spans="1:1" x14ac:dyDescent="0.2">
      <c r="A527" s="130" t="str">
        <f t="shared" ref="A527:A590" si="8">IFERROR(VALUE(LEFT(B527,4)),"")</f>
        <v/>
      </c>
    </row>
    <row r="528" spans="1:1" x14ac:dyDescent="0.2">
      <c r="A528" s="130" t="str">
        <f t="shared" si="8"/>
        <v/>
      </c>
    </row>
    <row r="529" spans="1:1" x14ac:dyDescent="0.2">
      <c r="A529" s="130" t="str">
        <f t="shared" si="8"/>
        <v/>
      </c>
    </row>
    <row r="530" spans="1:1" x14ac:dyDescent="0.2">
      <c r="A530" s="130" t="str">
        <f t="shared" si="8"/>
        <v/>
      </c>
    </row>
    <row r="531" spans="1:1" x14ac:dyDescent="0.2">
      <c r="A531" s="130" t="str">
        <f t="shared" si="8"/>
        <v/>
      </c>
    </row>
    <row r="532" spans="1:1" x14ac:dyDescent="0.2">
      <c r="A532" s="130" t="str">
        <f t="shared" si="8"/>
        <v/>
      </c>
    </row>
    <row r="533" spans="1:1" x14ac:dyDescent="0.2">
      <c r="A533" s="130" t="str">
        <f t="shared" si="8"/>
        <v/>
      </c>
    </row>
    <row r="534" spans="1:1" x14ac:dyDescent="0.2">
      <c r="A534" s="130" t="str">
        <f t="shared" si="8"/>
        <v/>
      </c>
    </row>
    <row r="535" spans="1:1" x14ac:dyDescent="0.2">
      <c r="A535" s="130" t="str">
        <f t="shared" si="8"/>
        <v/>
      </c>
    </row>
    <row r="536" spans="1:1" x14ac:dyDescent="0.2">
      <c r="A536" s="130" t="str">
        <f t="shared" si="8"/>
        <v/>
      </c>
    </row>
    <row r="537" spans="1:1" x14ac:dyDescent="0.2">
      <c r="A537" s="130" t="str">
        <f t="shared" si="8"/>
        <v/>
      </c>
    </row>
    <row r="538" spans="1:1" x14ac:dyDescent="0.2">
      <c r="A538" s="130" t="str">
        <f t="shared" si="8"/>
        <v/>
      </c>
    </row>
    <row r="539" spans="1:1" x14ac:dyDescent="0.2">
      <c r="A539" s="130" t="str">
        <f t="shared" si="8"/>
        <v/>
      </c>
    </row>
    <row r="540" spans="1:1" x14ac:dyDescent="0.2">
      <c r="A540" s="130" t="str">
        <f t="shared" si="8"/>
        <v/>
      </c>
    </row>
    <row r="541" spans="1:1" x14ac:dyDescent="0.2">
      <c r="A541" s="130" t="str">
        <f t="shared" si="8"/>
        <v/>
      </c>
    </row>
    <row r="542" spans="1:1" x14ac:dyDescent="0.2">
      <c r="A542" s="130" t="str">
        <f t="shared" si="8"/>
        <v/>
      </c>
    </row>
    <row r="543" spans="1:1" x14ac:dyDescent="0.2">
      <c r="A543" s="130" t="str">
        <f t="shared" si="8"/>
        <v/>
      </c>
    </row>
    <row r="544" spans="1:1" x14ac:dyDescent="0.2">
      <c r="A544" s="130" t="str">
        <f t="shared" si="8"/>
        <v/>
      </c>
    </row>
    <row r="545" spans="1:1" x14ac:dyDescent="0.2">
      <c r="A545" s="130" t="str">
        <f t="shared" si="8"/>
        <v/>
      </c>
    </row>
    <row r="546" spans="1:1" x14ac:dyDescent="0.2">
      <c r="A546" s="130" t="str">
        <f t="shared" si="8"/>
        <v/>
      </c>
    </row>
    <row r="547" spans="1:1" x14ac:dyDescent="0.2">
      <c r="A547" s="130" t="str">
        <f t="shared" si="8"/>
        <v/>
      </c>
    </row>
    <row r="548" spans="1:1" x14ac:dyDescent="0.2">
      <c r="A548" s="130" t="str">
        <f t="shared" si="8"/>
        <v/>
      </c>
    </row>
    <row r="549" spans="1:1" x14ac:dyDescent="0.2">
      <c r="A549" s="130" t="str">
        <f t="shared" si="8"/>
        <v/>
      </c>
    </row>
    <row r="550" spans="1:1" x14ac:dyDescent="0.2">
      <c r="A550" s="130" t="str">
        <f t="shared" si="8"/>
        <v/>
      </c>
    </row>
    <row r="551" spans="1:1" x14ac:dyDescent="0.2">
      <c r="A551" s="130" t="str">
        <f t="shared" si="8"/>
        <v/>
      </c>
    </row>
    <row r="552" spans="1:1" x14ac:dyDescent="0.2">
      <c r="A552" s="130" t="str">
        <f t="shared" si="8"/>
        <v/>
      </c>
    </row>
    <row r="553" spans="1:1" x14ac:dyDescent="0.2">
      <c r="A553" s="130" t="str">
        <f t="shared" si="8"/>
        <v/>
      </c>
    </row>
    <row r="554" spans="1:1" x14ac:dyDescent="0.2">
      <c r="A554" s="130" t="str">
        <f t="shared" si="8"/>
        <v/>
      </c>
    </row>
    <row r="555" spans="1:1" x14ac:dyDescent="0.2">
      <c r="A555" s="130" t="str">
        <f t="shared" si="8"/>
        <v/>
      </c>
    </row>
    <row r="556" spans="1:1" x14ac:dyDescent="0.2">
      <c r="A556" s="130" t="str">
        <f t="shared" si="8"/>
        <v/>
      </c>
    </row>
    <row r="557" spans="1:1" x14ac:dyDescent="0.2">
      <c r="A557" s="130" t="str">
        <f t="shared" si="8"/>
        <v/>
      </c>
    </row>
    <row r="558" spans="1:1" x14ac:dyDescent="0.2">
      <c r="A558" s="130" t="str">
        <f t="shared" si="8"/>
        <v/>
      </c>
    </row>
    <row r="559" spans="1:1" x14ac:dyDescent="0.2">
      <c r="A559" s="130" t="str">
        <f t="shared" si="8"/>
        <v/>
      </c>
    </row>
    <row r="560" spans="1:1" x14ac:dyDescent="0.2">
      <c r="A560" s="130" t="str">
        <f t="shared" si="8"/>
        <v/>
      </c>
    </row>
    <row r="561" spans="1:1" x14ac:dyDescent="0.2">
      <c r="A561" s="130" t="str">
        <f t="shared" si="8"/>
        <v/>
      </c>
    </row>
    <row r="562" spans="1:1" x14ac:dyDescent="0.2">
      <c r="A562" s="130" t="str">
        <f t="shared" si="8"/>
        <v/>
      </c>
    </row>
    <row r="563" spans="1:1" x14ac:dyDescent="0.2">
      <c r="A563" s="130" t="str">
        <f t="shared" si="8"/>
        <v/>
      </c>
    </row>
    <row r="564" spans="1:1" x14ac:dyDescent="0.2">
      <c r="A564" s="130" t="str">
        <f t="shared" si="8"/>
        <v/>
      </c>
    </row>
    <row r="565" spans="1:1" x14ac:dyDescent="0.2">
      <c r="A565" s="130" t="str">
        <f t="shared" si="8"/>
        <v/>
      </c>
    </row>
    <row r="566" spans="1:1" x14ac:dyDescent="0.2">
      <c r="A566" s="130" t="str">
        <f t="shared" si="8"/>
        <v/>
      </c>
    </row>
    <row r="567" spans="1:1" x14ac:dyDescent="0.2">
      <c r="A567" s="130" t="str">
        <f t="shared" si="8"/>
        <v/>
      </c>
    </row>
    <row r="568" spans="1:1" x14ac:dyDescent="0.2">
      <c r="A568" s="130" t="str">
        <f t="shared" si="8"/>
        <v/>
      </c>
    </row>
    <row r="569" spans="1:1" x14ac:dyDescent="0.2">
      <c r="A569" s="130" t="str">
        <f t="shared" si="8"/>
        <v/>
      </c>
    </row>
    <row r="570" spans="1:1" x14ac:dyDescent="0.2">
      <c r="A570" s="130" t="str">
        <f t="shared" si="8"/>
        <v/>
      </c>
    </row>
    <row r="571" spans="1:1" x14ac:dyDescent="0.2">
      <c r="A571" s="130" t="str">
        <f t="shared" si="8"/>
        <v/>
      </c>
    </row>
    <row r="572" spans="1:1" x14ac:dyDescent="0.2">
      <c r="A572" s="130" t="str">
        <f t="shared" si="8"/>
        <v/>
      </c>
    </row>
    <row r="573" spans="1:1" x14ac:dyDescent="0.2">
      <c r="A573" s="130" t="str">
        <f t="shared" si="8"/>
        <v/>
      </c>
    </row>
    <row r="574" spans="1:1" x14ac:dyDescent="0.2">
      <c r="A574" s="130" t="str">
        <f t="shared" si="8"/>
        <v/>
      </c>
    </row>
    <row r="575" spans="1:1" x14ac:dyDescent="0.2">
      <c r="A575" s="130" t="str">
        <f t="shared" si="8"/>
        <v/>
      </c>
    </row>
    <row r="576" spans="1:1" x14ac:dyDescent="0.2">
      <c r="A576" s="130" t="str">
        <f t="shared" si="8"/>
        <v/>
      </c>
    </row>
    <row r="577" spans="1:1" x14ac:dyDescent="0.2">
      <c r="A577" s="130" t="str">
        <f t="shared" si="8"/>
        <v/>
      </c>
    </row>
    <row r="578" spans="1:1" x14ac:dyDescent="0.2">
      <c r="A578" s="130" t="str">
        <f t="shared" si="8"/>
        <v/>
      </c>
    </row>
    <row r="579" spans="1:1" x14ac:dyDescent="0.2">
      <c r="A579" s="130" t="str">
        <f t="shared" si="8"/>
        <v/>
      </c>
    </row>
    <row r="580" spans="1:1" x14ac:dyDescent="0.2">
      <c r="A580" s="130" t="str">
        <f t="shared" si="8"/>
        <v/>
      </c>
    </row>
    <row r="581" spans="1:1" x14ac:dyDescent="0.2">
      <c r="A581" s="130" t="str">
        <f t="shared" si="8"/>
        <v/>
      </c>
    </row>
    <row r="582" spans="1:1" x14ac:dyDescent="0.2">
      <c r="A582" s="130" t="str">
        <f t="shared" si="8"/>
        <v/>
      </c>
    </row>
    <row r="583" spans="1:1" x14ac:dyDescent="0.2">
      <c r="A583" s="130" t="str">
        <f t="shared" si="8"/>
        <v/>
      </c>
    </row>
    <row r="584" spans="1:1" x14ac:dyDescent="0.2">
      <c r="A584" s="130" t="str">
        <f t="shared" si="8"/>
        <v/>
      </c>
    </row>
    <row r="585" spans="1:1" x14ac:dyDescent="0.2">
      <c r="A585" s="130" t="str">
        <f t="shared" si="8"/>
        <v/>
      </c>
    </row>
    <row r="586" spans="1:1" x14ac:dyDescent="0.2">
      <c r="A586" s="130" t="str">
        <f t="shared" si="8"/>
        <v/>
      </c>
    </row>
    <row r="587" spans="1:1" x14ac:dyDescent="0.2">
      <c r="A587" s="130" t="str">
        <f t="shared" si="8"/>
        <v/>
      </c>
    </row>
    <row r="588" spans="1:1" x14ac:dyDescent="0.2">
      <c r="A588" s="130" t="str">
        <f t="shared" si="8"/>
        <v/>
      </c>
    </row>
    <row r="589" spans="1:1" x14ac:dyDescent="0.2">
      <c r="A589" s="130" t="str">
        <f t="shared" si="8"/>
        <v/>
      </c>
    </row>
    <row r="590" spans="1:1" x14ac:dyDescent="0.2">
      <c r="A590" s="130" t="str">
        <f t="shared" si="8"/>
        <v/>
      </c>
    </row>
    <row r="591" spans="1:1" x14ac:dyDescent="0.2">
      <c r="A591" s="130" t="str">
        <f t="shared" ref="A591:A654" si="9">IFERROR(VALUE(LEFT(B591,4)),"")</f>
        <v/>
      </c>
    </row>
    <row r="592" spans="1:1" x14ac:dyDescent="0.2">
      <c r="A592" s="130" t="str">
        <f t="shared" si="9"/>
        <v/>
      </c>
    </row>
    <row r="593" spans="1:1" x14ac:dyDescent="0.2">
      <c r="A593" s="130" t="str">
        <f t="shared" si="9"/>
        <v/>
      </c>
    </row>
    <row r="594" spans="1:1" x14ac:dyDescent="0.2">
      <c r="A594" s="130" t="str">
        <f t="shared" si="9"/>
        <v/>
      </c>
    </row>
    <row r="595" spans="1:1" x14ac:dyDescent="0.2">
      <c r="A595" s="130" t="str">
        <f t="shared" si="9"/>
        <v/>
      </c>
    </row>
    <row r="596" spans="1:1" x14ac:dyDescent="0.2">
      <c r="A596" s="130" t="str">
        <f t="shared" si="9"/>
        <v/>
      </c>
    </row>
    <row r="597" spans="1:1" x14ac:dyDescent="0.2">
      <c r="A597" s="130" t="str">
        <f t="shared" si="9"/>
        <v/>
      </c>
    </row>
    <row r="598" spans="1:1" x14ac:dyDescent="0.2">
      <c r="A598" s="130" t="str">
        <f t="shared" si="9"/>
        <v/>
      </c>
    </row>
    <row r="599" spans="1:1" x14ac:dyDescent="0.2">
      <c r="A599" s="130" t="str">
        <f t="shared" si="9"/>
        <v/>
      </c>
    </row>
    <row r="600" spans="1:1" x14ac:dyDescent="0.2">
      <c r="A600" s="130" t="str">
        <f t="shared" si="9"/>
        <v/>
      </c>
    </row>
    <row r="601" spans="1:1" x14ac:dyDescent="0.2">
      <c r="A601" s="130" t="str">
        <f t="shared" si="9"/>
        <v/>
      </c>
    </row>
    <row r="602" spans="1:1" x14ac:dyDescent="0.2">
      <c r="A602" s="130" t="str">
        <f t="shared" si="9"/>
        <v/>
      </c>
    </row>
    <row r="603" spans="1:1" x14ac:dyDescent="0.2">
      <c r="A603" s="130" t="str">
        <f t="shared" si="9"/>
        <v/>
      </c>
    </row>
    <row r="604" spans="1:1" x14ac:dyDescent="0.2">
      <c r="A604" s="130" t="str">
        <f t="shared" si="9"/>
        <v/>
      </c>
    </row>
    <row r="605" spans="1:1" x14ac:dyDescent="0.2">
      <c r="A605" s="130" t="str">
        <f t="shared" si="9"/>
        <v/>
      </c>
    </row>
    <row r="606" spans="1:1" x14ac:dyDescent="0.2">
      <c r="A606" s="130" t="str">
        <f t="shared" si="9"/>
        <v/>
      </c>
    </row>
    <row r="607" spans="1:1" x14ac:dyDescent="0.2">
      <c r="A607" s="130" t="str">
        <f t="shared" si="9"/>
        <v/>
      </c>
    </row>
    <row r="608" spans="1:1" x14ac:dyDescent="0.2">
      <c r="A608" s="130" t="str">
        <f t="shared" si="9"/>
        <v/>
      </c>
    </row>
    <row r="609" spans="1:1" x14ac:dyDescent="0.2">
      <c r="A609" s="130" t="str">
        <f t="shared" si="9"/>
        <v/>
      </c>
    </row>
    <row r="610" spans="1:1" x14ac:dyDescent="0.2">
      <c r="A610" s="130" t="str">
        <f t="shared" si="9"/>
        <v/>
      </c>
    </row>
    <row r="611" spans="1:1" x14ac:dyDescent="0.2">
      <c r="A611" s="130" t="str">
        <f t="shared" si="9"/>
        <v/>
      </c>
    </row>
    <row r="612" spans="1:1" x14ac:dyDescent="0.2">
      <c r="A612" s="130" t="str">
        <f t="shared" si="9"/>
        <v/>
      </c>
    </row>
    <row r="613" spans="1:1" x14ac:dyDescent="0.2">
      <c r="A613" s="130" t="str">
        <f t="shared" si="9"/>
        <v/>
      </c>
    </row>
    <row r="614" spans="1:1" x14ac:dyDescent="0.2">
      <c r="A614" s="130" t="str">
        <f t="shared" si="9"/>
        <v/>
      </c>
    </row>
    <row r="615" spans="1:1" x14ac:dyDescent="0.2">
      <c r="A615" s="130" t="str">
        <f t="shared" si="9"/>
        <v/>
      </c>
    </row>
    <row r="616" spans="1:1" x14ac:dyDescent="0.2">
      <c r="A616" s="130" t="str">
        <f t="shared" si="9"/>
        <v/>
      </c>
    </row>
    <row r="617" spans="1:1" x14ac:dyDescent="0.2">
      <c r="A617" s="130" t="str">
        <f t="shared" si="9"/>
        <v/>
      </c>
    </row>
    <row r="618" spans="1:1" x14ac:dyDescent="0.2">
      <c r="A618" s="130" t="str">
        <f t="shared" si="9"/>
        <v/>
      </c>
    </row>
    <row r="619" spans="1:1" x14ac:dyDescent="0.2">
      <c r="A619" s="130" t="str">
        <f t="shared" si="9"/>
        <v/>
      </c>
    </row>
    <row r="620" spans="1:1" x14ac:dyDescent="0.2">
      <c r="A620" s="130" t="str">
        <f t="shared" si="9"/>
        <v/>
      </c>
    </row>
    <row r="621" spans="1:1" x14ac:dyDescent="0.2">
      <c r="A621" s="130" t="str">
        <f t="shared" si="9"/>
        <v/>
      </c>
    </row>
    <row r="622" spans="1:1" x14ac:dyDescent="0.2">
      <c r="A622" s="130" t="str">
        <f t="shared" si="9"/>
        <v/>
      </c>
    </row>
    <row r="623" spans="1:1" x14ac:dyDescent="0.2">
      <c r="A623" s="130" t="str">
        <f t="shared" si="9"/>
        <v/>
      </c>
    </row>
    <row r="624" spans="1:1" x14ac:dyDescent="0.2">
      <c r="A624" s="130" t="str">
        <f t="shared" si="9"/>
        <v/>
      </c>
    </row>
    <row r="625" spans="1:1" x14ac:dyDescent="0.2">
      <c r="A625" s="130" t="str">
        <f t="shared" si="9"/>
        <v/>
      </c>
    </row>
    <row r="626" spans="1:1" x14ac:dyDescent="0.2">
      <c r="A626" s="130" t="str">
        <f t="shared" si="9"/>
        <v/>
      </c>
    </row>
    <row r="627" spans="1:1" x14ac:dyDescent="0.2">
      <c r="A627" s="130" t="str">
        <f t="shared" si="9"/>
        <v/>
      </c>
    </row>
    <row r="628" spans="1:1" x14ac:dyDescent="0.2">
      <c r="A628" s="130" t="str">
        <f t="shared" si="9"/>
        <v/>
      </c>
    </row>
    <row r="629" spans="1:1" x14ac:dyDescent="0.2">
      <c r="A629" s="130" t="str">
        <f t="shared" si="9"/>
        <v/>
      </c>
    </row>
    <row r="630" spans="1:1" x14ac:dyDescent="0.2">
      <c r="A630" s="130" t="str">
        <f t="shared" si="9"/>
        <v/>
      </c>
    </row>
    <row r="631" spans="1:1" x14ac:dyDescent="0.2">
      <c r="A631" s="130" t="str">
        <f t="shared" si="9"/>
        <v/>
      </c>
    </row>
    <row r="632" spans="1:1" x14ac:dyDescent="0.2">
      <c r="A632" s="130" t="str">
        <f t="shared" si="9"/>
        <v/>
      </c>
    </row>
    <row r="633" spans="1:1" x14ac:dyDescent="0.2">
      <c r="A633" s="130" t="str">
        <f t="shared" si="9"/>
        <v/>
      </c>
    </row>
    <row r="634" spans="1:1" x14ac:dyDescent="0.2">
      <c r="A634" s="130" t="str">
        <f t="shared" si="9"/>
        <v/>
      </c>
    </row>
    <row r="635" spans="1:1" x14ac:dyDescent="0.2">
      <c r="A635" s="130" t="str">
        <f t="shared" si="9"/>
        <v/>
      </c>
    </row>
    <row r="636" spans="1:1" x14ac:dyDescent="0.2">
      <c r="A636" s="130" t="str">
        <f t="shared" si="9"/>
        <v/>
      </c>
    </row>
    <row r="637" spans="1:1" x14ac:dyDescent="0.2">
      <c r="A637" s="130" t="str">
        <f t="shared" si="9"/>
        <v/>
      </c>
    </row>
    <row r="638" spans="1:1" x14ac:dyDescent="0.2">
      <c r="A638" s="130" t="str">
        <f t="shared" si="9"/>
        <v/>
      </c>
    </row>
    <row r="639" spans="1:1" x14ac:dyDescent="0.2">
      <c r="A639" s="130" t="str">
        <f t="shared" si="9"/>
        <v/>
      </c>
    </row>
    <row r="640" spans="1:1" x14ac:dyDescent="0.2">
      <c r="A640" s="130" t="str">
        <f t="shared" si="9"/>
        <v/>
      </c>
    </row>
    <row r="641" spans="1:1" x14ac:dyDescent="0.2">
      <c r="A641" s="130" t="str">
        <f t="shared" si="9"/>
        <v/>
      </c>
    </row>
    <row r="642" spans="1:1" x14ac:dyDescent="0.2">
      <c r="A642" s="130" t="str">
        <f t="shared" si="9"/>
        <v/>
      </c>
    </row>
    <row r="643" spans="1:1" x14ac:dyDescent="0.2">
      <c r="A643" s="130" t="str">
        <f t="shared" si="9"/>
        <v/>
      </c>
    </row>
    <row r="644" spans="1:1" x14ac:dyDescent="0.2">
      <c r="A644" s="130" t="str">
        <f t="shared" si="9"/>
        <v/>
      </c>
    </row>
    <row r="645" spans="1:1" x14ac:dyDescent="0.2">
      <c r="A645" s="130" t="str">
        <f t="shared" si="9"/>
        <v/>
      </c>
    </row>
    <row r="646" spans="1:1" x14ac:dyDescent="0.2">
      <c r="A646" s="130" t="str">
        <f t="shared" si="9"/>
        <v/>
      </c>
    </row>
    <row r="647" spans="1:1" x14ac:dyDescent="0.2">
      <c r="A647" s="130" t="str">
        <f t="shared" si="9"/>
        <v/>
      </c>
    </row>
    <row r="648" spans="1:1" x14ac:dyDescent="0.2">
      <c r="A648" s="130" t="str">
        <f t="shared" si="9"/>
        <v/>
      </c>
    </row>
    <row r="649" spans="1:1" x14ac:dyDescent="0.2">
      <c r="A649" s="130" t="str">
        <f t="shared" si="9"/>
        <v/>
      </c>
    </row>
    <row r="650" spans="1:1" x14ac:dyDescent="0.2">
      <c r="A650" s="130" t="str">
        <f t="shared" si="9"/>
        <v/>
      </c>
    </row>
    <row r="651" spans="1:1" x14ac:dyDescent="0.2">
      <c r="A651" s="130" t="str">
        <f t="shared" si="9"/>
        <v/>
      </c>
    </row>
    <row r="652" spans="1:1" x14ac:dyDescent="0.2">
      <c r="A652" s="130" t="str">
        <f t="shared" si="9"/>
        <v/>
      </c>
    </row>
    <row r="653" spans="1:1" x14ac:dyDescent="0.2">
      <c r="A653" s="130" t="str">
        <f t="shared" si="9"/>
        <v/>
      </c>
    </row>
    <row r="654" spans="1:1" x14ac:dyDescent="0.2">
      <c r="A654" s="130" t="str">
        <f t="shared" si="9"/>
        <v/>
      </c>
    </row>
    <row r="655" spans="1:1" x14ac:dyDescent="0.2">
      <c r="A655" s="130" t="str">
        <f t="shared" ref="A655:A718" si="10">IFERROR(VALUE(LEFT(B655,4)),"")</f>
        <v/>
      </c>
    </row>
    <row r="656" spans="1:1" x14ac:dyDescent="0.2">
      <c r="A656" s="130" t="str">
        <f t="shared" si="10"/>
        <v/>
      </c>
    </row>
    <row r="657" spans="1:1" x14ac:dyDescent="0.2">
      <c r="A657" s="130" t="str">
        <f t="shared" si="10"/>
        <v/>
      </c>
    </row>
    <row r="658" spans="1:1" x14ac:dyDescent="0.2">
      <c r="A658" s="130" t="str">
        <f t="shared" si="10"/>
        <v/>
      </c>
    </row>
    <row r="659" spans="1:1" x14ac:dyDescent="0.2">
      <c r="A659" s="130" t="str">
        <f t="shared" si="10"/>
        <v/>
      </c>
    </row>
    <row r="660" spans="1:1" x14ac:dyDescent="0.2">
      <c r="A660" s="130" t="str">
        <f t="shared" si="10"/>
        <v/>
      </c>
    </row>
    <row r="661" spans="1:1" x14ac:dyDescent="0.2">
      <c r="A661" s="130" t="str">
        <f t="shared" si="10"/>
        <v/>
      </c>
    </row>
    <row r="662" spans="1:1" x14ac:dyDescent="0.2">
      <c r="A662" s="130" t="str">
        <f t="shared" si="10"/>
        <v/>
      </c>
    </row>
    <row r="663" spans="1:1" x14ac:dyDescent="0.2">
      <c r="A663" s="130" t="str">
        <f t="shared" si="10"/>
        <v/>
      </c>
    </row>
    <row r="664" spans="1:1" x14ac:dyDescent="0.2">
      <c r="A664" s="130" t="str">
        <f t="shared" si="10"/>
        <v/>
      </c>
    </row>
    <row r="665" spans="1:1" x14ac:dyDescent="0.2">
      <c r="A665" s="130" t="str">
        <f t="shared" si="10"/>
        <v/>
      </c>
    </row>
    <row r="666" spans="1:1" x14ac:dyDescent="0.2">
      <c r="A666" s="130" t="str">
        <f t="shared" si="10"/>
        <v/>
      </c>
    </row>
    <row r="667" spans="1:1" x14ac:dyDescent="0.2">
      <c r="A667" s="130" t="str">
        <f t="shared" si="10"/>
        <v/>
      </c>
    </row>
    <row r="668" spans="1:1" x14ac:dyDescent="0.2">
      <c r="A668" s="130" t="str">
        <f t="shared" si="10"/>
        <v/>
      </c>
    </row>
    <row r="669" spans="1:1" x14ac:dyDescent="0.2">
      <c r="A669" s="130" t="str">
        <f t="shared" si="10"/>
        <v/>
      </c>
    </row>
    <row r="670" spans="1:1" x14ac:dyDescent="0.2">
      <c r="A670" s="130" t="str">
        <f t="shared" si="10"/>
        <v/>
      </c>
    </row>
    <row r="671" spans="1:1" x14ac:dyDescent="0.2">
      <c r="A671" s="130" t="str">
        <f t="shared" si="10"/>
        <v/>
      </c>
    </row>
    <row r="672" spans="1:1" x14ac:dyDescent="0.2">
      <c r="A672" s="130" t="str">
        <f t="shared" si="10"/>
        <v/>
      </c>
    </row>
    <row r="673" spans="1:1" x14ac:dyDescent="0.2">
      <c r="A673" s="130" t="str">
        <f t="shared" si="10"/>
        <v/>
      </c>
    </row>
    <row r="674" spans="1:1" x14ac:dyDescent="0.2">
      <c r="A674" s="130" t="str">
        <f t="shared" si="10"/>
        <v/>
      </c>
    </row>
    <row r="675" spans="1:1" x14ac:dyDescent="0.2">
      <c r="A675" s="130" t="str">
        <f t="shared" si="10"/>
        <v/>
      </c>
    </row>
    <row r="676" spans="1:1" x14ac:dyDescent="0.2">
      <c r="A676" s="130" t="str">
        <f t="shared" si="10"/>
        <v/>
      </c>
    </row>
    <row r="677" spans="1:1" x14ac:dyDescent="0.2">
      <c r="A677" s="130" t="str">
        <f t="shared" si="10"/>
        <v/>
      </c>
    </row>
    <row r="678" spans="1:1" x14ac:dyDescent="0.2">
      <c r="A678" s="130" t="str">
        <f t="shared" si="10"/>
        <v/>
      </c>
    </row>
    <row r="679" spans="1:1" x14ac:dyDescent="0.2">
      <c r="A679" s="130" t="str">
        <f t="shared" si="10"/>
        <v/>
      </c>
    </row>
    <row r="680" spans="1:1" x14ac:dyDescent="0.2">
      <c r="A680" s="130" t="str">
        <f t="shared" si="10"/>
        <v/>
      </c>
    </row>
    <row r="681" spans="1:1" x14ac:dyDescent="0.2">
      <c r="A681" s="130" t="str">
        <f t="shared" si="10"/>
        <v/>
      </c>
    </row>
    <row r="682" spans="1:1" x14ac:dyDescent="0.2">
      <c r="A682" s="130" t="str">
        <f t="shared" si="10"/>
        <v/>
      </c>
    </row>
    <row r="683" spans="1:1" x14ac:dyDescent="0.2">
      <c r="A683" s="130" t="str">
        <f t="shared" si="10"/>
        <v/>
      </c>
    </row>
    <row r="684" spans="1:1" x14ac:dyDescent="0.2">
      <c r="A684" s="130" t="str">
        <f t="shared" si="10"/>
        <v/>
      </c>
    </row>
    <row r="685" spans="1:1" x14ac:dyDescent="0.2">
      <c r="A685" s="130" t="str">
        <f t="shared" si="10"/>
        <v/>
      </c>
    </row>
    <row r="686" spans="1:1" x14ac:dyDescent="0.2">
      <c r="A686" s="130" t="str">
        <f t="shared" si="10"/>
        <v/>
      </c>
    </row>
    <row r="687" spans="1:1" x14ac:dyDescent="0.2">
      <c r="A687" s="130" t="str">
        <f t="shared" si="10"/>
        <v/>
      </c>
    </row>
    <row r="688" spans="1:1" x14ac:dyDescent="0.2">
      <c r="A688" s="130" t="str">
        <f t="shared" si="10"/>
        <v/>
      </c>
    </row>
    <row r="689" spans="1:1" x14ac:dyDescent="0.2">
      <c r="A689" s="130" t="str">
        <f t="shared" si="10"/>
        <v/>
      </c>
    </row>
    <row r="690" spans="1:1" x14ac:dyDescent="0.2">
      <c r="A690" s="130" t="str">
        <f t="shared" si="10"/>
        <v/>
      </c>
    </row>
    <row r="691" spans="1:1" x14ac:dyDescent="0.2">
      <c r="A691" s="130" t="str">
        <f t="shared" si="10"/>
        <v/>
      </c>
    </row>
    <row r="692" spans="1:1" x14ac:dyDescent="0.2">
      <c r="A692" s="130" t="str">
        <f t="shared" si="10"/>
        <v/>
      </c>
    </row>
    <row r="693" spans="1:1" x14ac:dyDescent="0.2">
      <c r="A693" s="130" t="str">
        <f t="shared" si="10"/>
        <v/>
      </c>
    </row>
    <row r="694" spans="1:1" x14ac:dyDescent="0.2">
      <c r="A694" s="130" t="str">
        <f t="shared" si="10"/>
        <v/>
      </c>
    </row>
    <row r="695" spans="1:1" x14ac:dyDescent="0.2">
      <c r="A695" s="130" t="str">
        <f t="shared" si="10"/>
        <v/>
      </c>
    </row>
    <row r="696" spans="1:1" x14ac:dyDescent="0.2">
      <c r="A696" s="130" t="str">
        <f t="shared" si="10"/>
        <v/>
      </c>
    </row>
    <row r="697" spans="1:1" x14ac:dyDescent="0.2">
      <c r="A697" s="130" t="str">
        <f t="shared" si="10"/>
        <v/>
      </c>
    </row>
    <row r="698" spans="1:1" x14ac:dyDescent="0.2">
      <c r="A698" s="130" t="str">
        <f t="shared" si="10"/>
        <v/>
      </c>
    </row>
    <row r="699" spans="1:1" x14ac:dyDescent="0.2">
      <c r="A699" s="130" t="str">
        <f t="shared" si="10"/>
        <v/>
      </c>
    </row>
    <row r="700" spans="1:1" x14ac:dyDescent="0.2">
      <c r="A700" s="130" t="str">
        <f t="shared" si="10"/>
        <v/>
      </c>
    </row>
    <row r="701" spans="1:1" x14ac:dyDescent="0.2">
      <c r="A701" s="130" t="str">
        <f t="shared" si="10"/>
        <v/>
      </c>
    </row>
    <row r="702" spans="1:1" x14ac:dyDescent="0.2">
      <c r="A702" s="130" t="str">
        <f t="shared" si="10"/>
        <v/>
      </c>
    </row>
    <row r="703" spans="1:1" x14ac:dyDescent="0.2">
      <c r="A703" s="130" t="str">
        <f t="shared" si="10"/>
        <v/>
      </c>
    </row>
    <row r="704" spans="1:1" x14ac:dyDescent="0.2">
      <c r="A704" s="130" t="str">
        <f t="shared" si="10"/>
        <v/>
      </c>
    </row>
    <row r="705" spans="1:1" x14ac:dyDescent="0.2">
      <c r="A705" s="130" t="str">
        <f t="shared" si="10"/>
        <v/>
      </c>
    </row>
    <row r="706" spans="1:1" x14ac:dyDescent="0.2">
      <c r="A706" s="130" t="str">
        <f t="shared" si="10"/>
        <v/>
      </c>
    </row>
    <row r="707" spans="1:1" x14ac:dyDescent="0.2">
      <c r="A707" s="130" t="str">
        <f t="shared" si="10"/>
        <v/>
      </c>
    </row>
    <row r="708" spans="1:1" x14ac:dyDescent="0.2">
      <c r="A708" s="130" t="str">
        <f t="shared" si="10"/>
        <v/>
      </c>
    </row>
    <row r="709" spans="1:1" x14ac:dyDescent="0.2">
      <c r="A709" s="130" t="str">
        <f t="shared" si="10"/>
        <v/>
      </c>
    </row>
    <row r="710" spans="1:1" x14ac:dyDescent="0.2">
      <c r="A710" s="130" t="str">
        <f t="shared" si="10"/>
        <v/>
      </c>
    </row>
    <row r="711" spans="1:1" x14ac:dyDescent="0.2">
      <c r="A711" s="130" t="str">
        <f t="shared" si="10"/>
        <v/>
      </c>
    </row>
    <row r="712" spans="1:1" x14ac:dyDescent="0.2">
      <c r="A712" s="130" t="str">
        <f t="shared" si="10"/>
        <v/>
      </c>
    </row>
    <row r="713" spans="1:1" x14ac:dyDescent="0.2">
      <c r="A713" s="130" t="str">
        <f t="shared" si="10"/>
        <v/>
      </c>
    </row>
    <row r="714" spans="1:1" x14ac:dyDescent="0.2">
      <c r="A714" s="130" t="str">
        <f t="shared" si="10"/>
        <v/>
      </c>
    </row>
    <row r="715" spans="1:1" x14ac:dyDescent="0.2">
      <c r="A715" s="130" t="str">
        <f t="shared" si="10"/>
        <v/>
      </c>
    </row>
    <row r="716" spans="1:1" x14ac:dyDescent="0.2">
      <c r="A716" s="130" t="str">
        <f t="shared" si="10"/>
        <v/>
      </c>
    </row>
    <row r="717" spans="1:1" x14ac:dyDescent="0.2">
      <c r="A717" s="130" t="str">
        <f t="shared" si="10"/>
        <v/>
      </c>
    </row>
    <row r="718" spans="1:1" x14ac:dyDescent="0.2">
      <c r="A718" s="130" t="str">
        <f t="shared" si="10"/>
        <v/>
      </c>
    </row>
    <row r="719" spans="1:1" x14ac:dyDescent="0.2">
      <c r="A719" s="130" t="str">
        <f t="shared" ref="A719:A782" si="11">IFERROR(VALUE(LEFT(B719,4)),"")</f>
        <v/>
      </c>
    </row>
    <row r="720" spans="1:1" x14ac:dyDescent="0.2">
      <c r="A720" s="130" t="str">
        <f t="shared" si="11"/>
        <v/>
      </c>
    </row>
    <row r="721" spans="1:1" x14ac:dyDescent="0.2">
      <c r="A721" s="130" t="str">
        <f t="shared" si="11"/>
        <v/>
      </c>
    </row>
    <row r="722" spans="1:1" x14ac:dyDescent="0.2">
      <c r="A722" s="130" t="str">
        <f t="shared" si="11"/>
        <v/>
      </c>
    </row>
    <row r="723" spans="1:1" x14ac:dyDescent="0.2">
      <c r="A723" s="130" t="str">
        <f t="shared" si="11"/>
        <v/>
      </c>
    </row>
    <row r="724" spans="1:1" x14ac:dyDescent="0.2">
      <c r="A724" s="130" t="str">
        <f t="shared" si="11"/>
        <v/>
      </c>
    </row>
    <row r="725" spans="1:1" x14ac:dyDescent="0.2">
      <c r="A725" s="130" t="str">
        <f t="shared" si="11"/>
        <v/>
      </c>
    </row>
    <row r="726" spans="1:1" x14ac:dyDescent="0.2">
      <c r="A726" s="130" t="str">
        <f t="shared" si="11"/>
        <v/>
      </c>
    </row>
    <row r="727" spans="1:1" x14ac:dyDescent="0.2">
      <c r="A727" s="130" t="str">
        <f t="shared" si="11"/>
        <v/>
      </c>
    </row>
    <row r="728" spans="1:1" x14ac:dyDescent="0.2">
      <c r="A728" s="130" t="str">
        <f t="shared" si="11"/>
        <v/>
      </c>
    </row>
    <row r="729" spans="1:1" x14ac:dyDescent="0.2">
      <c r="A729" s="130" t="str">
        <f t="shared" si="11"/>
        <v/>
      </c>
    </row>
    <row r="730" spans="1:1" x14ac:dyDescent="0.2">
      <c r="A730" s="130" t="str">
        <f t="shared" si="11"/>
        <v/>
      </c>
    </row>
    <row r="731" spans="1:1" x14ac:dyDescent="0.2">
      <c r="A731" s="130" t="str">
        <f t="shared" si="11"/>
        <v/>
      </c>
    </row>
    <row r="732" spans="1:1" x14ac:dyDescent="0.2">
      <c r="A732" s="130" t="str">
        <f t="shared" si="11"/>
        <v/>
      </c>
    </row>
    <row r="733" spans="1:1" x14ac:dyDescent="0.2">
      <c r="A733" s="130" t="str">
        <f t="shared" si="11"/>
        <v/>
      </c>
    </row>
    <row r="734" spans="1:1" x14ac:dyDescent="0.2">
      <c r="A734" s="130" t="str">
        <f t="shared" si="11"/>
        <v/>
      </c>
    </row>
    <row r="735" spans="1:1" x14ac:dyDescent="0.2">
      <c r="A735" s="130" t="str">
        <f t="shared" si="11"/>
        <v/>
      </c>
    </row>
    <row r="736" spans="1:1" x14ac:dyDescent="0.2">
      <c r="A736" s="130" t="str">
        <f t="shared" si="11"/>
        <v/>
      </c>
    </row>
    <row r="737" spans="1:1" x14ac:dyDescent="0.2">
      <c r="A737" s="130" t="str">
        <f t="shared" si="11"/>
        <v/>
      </c>
    </row>
    <row r="738" spans="1:1" x14ac:dyDescent="0.2">
      <c r="A738" s="130" t="str">
        <f t="shared" si="11"/>
        <v/>
      </c>
    </row>
    <row r="739" spans="1:1" x14ac:dyDescent="0.2">
      <c r="A739" s="130" t="str">
        <f t="shared" si="11"/>
        <v/>
      </c>
    </row>
    <row r="740" spans="1:1" x14ac:dyDescent="0.2">
      <c r="A740" s="130" t="str">
        <f t="shared" si="11"/>
        <v/>
      </c>
    </row>
    <row r="741" spans="1:1" x14ac:dyDescent="0.2">
      <c r="A741" s="130" t="str">
        <f t="shared" si="11"/>
        <v/>
      </c>
    </row>
    <row r="742" spans="1:1" x14ac:dyDescent="0.2">
      <c r="A742" s="130" t="str">
        <f t="shared" si="11"/>
        <v/>
      </c>
    </row>
    <row r="743" spans="1:1" x14ac:dyDescent="0.2">
      <c r="A743" s="130" t="str">
        <f t="shared" si="11"/>
        <v/>
      </c>
    </row>
    <row r="744" spans="1:1" x14ac:dyDescent="0.2">
      <c r="A744" s="130" t="str">
        <f t="shared" si="11"/>
        <v/>
      </c>
    </row>
    <row r="745" spans="1:1" x14ac:dyDescent="0.2">
      <c r="A745" s="130" t="str">
        <f t="shared" si="11"/>
        <v/>
      </c>
    </row>
    <row r="746" spans="1:1" x14ac:dyDescent="0.2">
      <c r="A746" s="130" t="str">
        <f t="shared" si="11"/>
        <v/>
      </c>
    </row>
    <row r="747" spans="1:1" x14ac:dyDescent="0.2">
      <c r="A747" s="130" t="str">
        <f t="shared" si="11"/>
        <v/>
      </c>
    </row>
    <row r="748" spans="1:1" x14ac:dyDescent="0.2">
      <c r="A748" s="130" t="str">
        <f t="shared" si="11"/>
        <v/>
      </c>
    </row>
    <row r="749" spans="1:1" x14ac:dyDescent="0.2">
      <c r="A749" s="130" t="str">
        <f t="shared" si="11"/>
        <v/>
      </c>
    </row>
    <row r="750" spans="1:1" x14ac:dyDescent="0.2">
      <c r="A750" s="130" t="str">
        <f t="shared" si="11"/>
        <v/>
      </c>
    </row>
    <row r="751" spans="1:1" x14ac:dyDescent="0.2">
      <c r="A751" s="130" t="str">
        <f t="shared" si="11"/>
        <v/>
      </c>
    </row>
    <row r="752" spans="1:1" x14ac:dyDescent="0.2">
      <c r="A752" s="130" t="str">
        <f t="shared" si="11"/>
        <v/>
      </c>
    </row>
    <row r="753" spans="1:1" x14ac:dyDescent="0.2">
      <c r="A753" s="130" t="str">
        <f t="shared" si="11"/>
        <v/>
      </c>
    </row>
    <row r="754" spans="1:1" x14ac:dyDescent="0.2">
      <c r="A754" s="130" t="str">
        <f t="shared" si="11"/>
        <v/>
      </c>
    </row>
    <row r="755" spans="1:1" x14ac:dyDescent="0.2">
      <c r="A755" s="130" t="str">
        <f t="shared" si="11"/>
        <v/>
      </c>
    </row>
    <row r="756" spans="1:1" x14ac:dyDescent="0.2">
      <c r="A756" s="130" t="str">
        <f t="shared" si="11"/>
        <v/>
      </c>
    </row>
    <row r="757" spans="1:1" x14ac:dyDescent="0.2">
      <c r="A757" s="130" t="str">
        <f t="shared" si="11"/>
        <v/>
      </c>
    </row>
    <row r="758" spans="1:1" x14ac:dyDescent="0.2">
      <c r="A758" s="130" t="str">
        <f t="shared" si="11"/>
        <v/>
      </c>
    </row>
    <row r="759" spans="1:1" x14ac:dyDescent="0.2">
      <c r="A759" s="130" t="str">
        <f t="shared" si="11"/>
        <v/>
      </c>
    </row>
    <row r="760" spans="1:1" x14ac:dyDescent="0.2">
      <c r="A760" s="130" t="str">
        <f t="shared" si="11"/>
        <v/>
      </c>
    </row>
    <row r="761" spans="1:1" x14ac:dyDescent="0.2">
      <c r="A761" s="130" t="str">
        <f t="shared" si="11"/>
        <v/>
      </c>
    </row>
    <row r="762" spans="1:1" x14ac:dyDescent="0.2">
      <c r="A762" s="130" t="str">
        <f t="shared" si="11"/>
        <v/>
      </c>
    </row>
    <row r="763" spans="1:1" x14ac:dyDescent="0.2">
      <c r="A763" s="130" t="str">
        <f t="shared" si="11"/>
        <v/>
      </c>
    </row>
    <row r="764" spans="1:1" x14ac:dyDescent="0.2">
      <c r="A764" s="130" t="str">
        <f t="shared" si="11"/>
        <v/>
      </c>
    </row>
    <row r="765" spans="1:1" x14ac:dyDescent="0.2">
      <c r="A765" s="130" t="str">
        <f t="shared" si="11"/>
        <v/>
      </c>
    </row>
    <row r="766" spans="1:1" x14ac:dyDescent="0.2">
      <c r="A766" s="130" t="str">
        <f t="shared" si="11"/>
        <v/>
      </c>
    </row>
    <row r="767" spans="1:1" x14ac:dyDescent="0.2">
      <c r="A767" s="130" t="str">
        <f t="shared" si="11"/>
        <v/>
      </c>
    </row>
    <row r="768" spans="1:1" x14ac:dyDescent="0.2">
      <c r="A768" s="130" t="str">
        <f t="shared" si="11"/>
        <v/>
      </c>
    </row>
    <row r="769" spans="1:1" x14ac:dyDescent="0.2">
      <c r="A769" s="130" t="str">
        <f t="shared" si="11"/>
        <v/>
      </c>
    </row>
    <row r="770" spans="1:1" x14ac:dyDescent="0.2">
      <c r="A770" s="130" t="str">
        <f t="shared" si="11"/>
        <v/>
      </c>
    </row>
    <row r="771" spans="1:1" x14ac:dyDescent="0.2">
      <c r="A771" s="130" t="str">
        <f t="shared" si="11"/>
        <v/>
      </c>
    </row>
    <row r="772" spans="1:1" x14ac:dyDescent="0.2">
      <c r="A772" s="130" t="str">
        <f t="shared" si="11"/>
        <v/>
      </c>
    </row>
    <row r="773" spans="1:1" x14ac:dyDescent="0.2">
      <c r="A773" s="130" t="str">
        <f t="shared" si="11"/>
        <v/>
      </c>
    </row>
    <row r="774" spans="1:1" x14ac:dyDescent="0.2">
      <c r="A774" s="130" t="str">
        <f t="shared" si="11"/>
        <v/>
      </c>
    </row>
    <row r="775" spans="1:1" x14ac:dyDescent="0.2">
      <c r="A775" s="130" t="str">
        <f t="shared" si="11"/>
        <v/>
      </c>
    </row>
    <row r="776" spans="1:1" x14ac:dyDescent="0.2">
      <c r="A776" s="130" t="str">
        <f t="shared" si="11"/>
        <v/>
      </c>
    </row>
    <row r="777" spans="1:1" x14ac:dyDescent="0.2">
      <c r="A777" s="130" t="str">
        <f t="shared" si="11"/>
        <v/>
      </c>
    </row>
    <row r="778" spans="1:1" x14ac:dyDescent="0.2">
      <c r="A778" s="130" t="str">
        <f t="shared" si="11"/>
        <v/>
      </c>
    </row>
    <row r="779" spans="1:1" x14ac:dyDescent="0.2">
      <c r="A779" s="130" t="str">
        <f t="shared" si="11"/>
        <v/>
      </c>
    </row>
    <row r="780" spans="1:1" x14ac:dyDescent="0.2">
      <c r="A780" s="130" t="str">
        <f t="shared" si="11"/>
        <v/>
      </c>
    </row>
    <row r="781" spans="1:1" x14ac:dyDescent="0.2">
      <c r="A781" s="130" t="str">
        <f t="shared" si="11"/>
        <v/>
      </c>
    </row>
    <row r="782" spans="1:1" x14ac:dyDescent="0.2">
      <c r="A782" s="130" t="str">
        <f t="shared" si="11"/>
        <v/>
      </c>
    </row>
    <row r="783" spans="1:1" x14ac:dyDescent="0.2">
      <c r="A783" s="130" t="str">
        <f t="shared" ref="A783:A846" si="12">IFERROR(VALUE(LEFT(B783,4)),"")</f>
        <v/>
      </c>
    </row>
    <row r="784" spans="1:1" x14ac:dyDescent="0.2">
      <c r="A784" s="130" t="str">
        <f t="shared" si="12"/>
        <v/>
      </c>
    </row>
    <row r="785" spans="1:1" x14ac:dyDescent="0.2">
      <c r="A785" s="130" t="str">
        <f t="shared" si="12"/>
        <v/>
      </c>
    </row>
    <row r="786" spans="1:1" x14ac:dyDescent="0.2">
      <c r="A786" s="130" t="str">
        <f t="shared" si="12"/>
        <v/>
      </c>
    </row>
    <row r="787" spans="1:1" x14ac:dyDescent="0.2">
      <c r="A787" s="130" t="str">
        <f t="shared" si="12"/>
        <v/>
      </c>
    </row>
    <row r="788" spans="1:1" x14ac:dyDescent="0.2">
      <c r="A788" s="130" t="str">
        <f t="shared" si="12"/>
        <v/>
      </c>
    </row>
    <row r="789" spans="1:1" x14ac:dyDescent="0.2">
      <c r="A789" s="130" t="str">
        <f t="shared" si="12"/>
        <v/>
      </c>
    </row>
    <row r="790" spans="1:1" x14ac:dyDescent="0.2">
      <c r="A790" s="130" t="str">
        <f t="shared" si="12"/>
        <v/>
      </c>
    </row>
    <row r="791" spans="1:1" x14ac:dyDescent="0.2">
      <c r="A791" s="130" t="str">
        <f t="shared" si="12"/>
        <v/>
      </c>
    </row>
    <row r="792" spans="1:1" x14ac:dyDescent="0.2">
      <c r="A792" s="130" t="str">
        <f t="shared" si="12"/>
        <v/>
      </c>
    </row>
    <row r="793" spans="1:1" x14ac:dyDescent="0.2">
      <c r="A793" s="130" t="str">
        <f t="shared" si="12"/>
        <v/>
      </c>
    </row>
    <row r="794" spans="1:1" x14ac:dyDescent="0.2">
      <c r="A794" s="130" t="str">
        <f t="shared" si="12"/>
        <v/>
      </c>
    </row>
    <row r="795" spans="1:1" x14ac:dyDescent="0.2">
      <c r="A795" s="130" t="str">
        <f t="shared" si="12"/>
        <v/>
      </c>
    </row>
    <row r="796" spans="1:1" x14ac:dyDescent="0.2">
      <c r="A796" s="130" t="str">
        <f t="shared" si="12"/>
        <v/>
      </c>
    </row>
    <row r="797" spans="1:1" x14ac:dyDescent="0.2">
      <c r="A797" s="130" t="str">
        <f t="shared" si="12"/>
        <v/>
      </c>
    </row>
    <row r="798" spans="1:1" x14ac:dyDescent="0.2">
      <c r="A798" s="130" t="str">
        <f t="shared" si="12"/>
        <v/>
      </c>
    </row>
    <row r="799" spans="1:1" x14ac:dyDescent="0.2">
      <c r="A799" s="130" t="str">
        <f t="shared" si="12"/>
        <v/>
      </c>
    </row>
    <row r="800" spans="1:1" x14ac:dyDescent="0.2">
      <c r="A800" s="130" t="str">
        <f t="shared" si="12"/>
        <v/>
      </c>
    </row>
    <row r="801" spans="1:1" x14ac:dyDescent="0.2">
      <c r="A801" s="130" t="str">
        <f t="shared" si="12"/>
        <v/>
      </c>
    </row>
    <row r="802" spans="1:1" x14ac:dyDescent="0.2">
      <c r="A802" s="130" t="str">
        <f t="shared" si="12"/>
        <v/>
      </c>
    </row>
    <row r="803" spans="1:1" x14ac:dyDescent="0.2">
      <c r="A803" s="130" t="str">
        <f t="shared" si="12"/>
        <v/>
      </c>
    </row>
    <row r="804" spans="1:1" x14ac:dyDescent="0.2">
      <c r="A804" s="130" t="str">
        <f t="shared" si="12"/>
        <v/>
      </c>
    </row>
    <row r="805" spans="1:1" x14ac:dyDescent="0.2">
      <c r="A805" s="130" t="str">
        <f t="shared" si="12"/>
        <v/>
      </c>
    </row>
    <row r="806" spans="1:1" x14ac:dyDescent="0.2">
      <c r="A806" s="130" t="str">
        <f t="shared" si="12"/>
        <v/>
      </c>
    </row>
    <row r="807" spans="1:1" x14ac:dyDescent="0.2">
      <c r="A807" s="130" t="str">
        <f t="shared" si="12"/>
        <v/>
      </c>
    </row>
    <row r="808" spans="1:1" x14ac:dyDescent="0.2">
      <c r="A808" s="130" t="str">
        <f t="shared" si="12"/>
        <v/>
      </c>
    </row>
    <row r="809" spans="1:1" x14ac:dyDescent="0.2">
      <c r="A809" s="130" t="str">
        <f t="shared" si="12"/>
        <v/>
      </c>
    </row>
    <row r="810" spans="1:1" x14ac:dyDescent="0.2">
      <c r="A810" s="130" t="str">
        <f t="shared" si="12"/>
        <v/>
      </c>
    </row>
    <row r="811" spans="1:1" x14ac:dyDescent="0.2">
      <c r="A811" s="130" t="str">
        <f t="shared" si="12"/>
        <v/>
      </c>
    </row>
    <row r="812" spans="1:1" x14ac:dyDescent="0.2">
      <c r="A812" s="130" t="str">
        <f t="shared" si="12"/>
        <v/>
      </c>
    </row>
    <row r="813" spans="1:1" x14ac:dyDescent="0.2">
      <c r="A813" s="130" t="str">
        <f t="shared" si="12"/>
        <v/>
      </c>
    </row>
    <row r="814" spans="1:1" x14ac:dyDescent="0.2">
      <c r="A814" s="130" t="str">
        <f t="shared" si="12"/>
        <v/>
      </c>
    </row>
    <row r="815" spans="1:1" x14ac:dyDescent="0.2">
      <c r="A815" s="130" t="str">
        <f t="shared" si="12"/>
        <v/>
      </c>
    </row>
    <row r="816" spans="1:1" x14ac:dyDescent="0.2">
      <c r="A816" s="130" t="str">
        <f t="shared" si="12"/>
        <v/>
      </c>
    </row>
    <row r="817" spans="1:1" x14ac:dyDescent="0.2">
      <c r="A817" s="130" t="str">
        <f t="shared" si="12"/>
        <v/>
      </c>
    </row>
    <row r="818" spans="1:1" x14ac:dyDescent="0.2">
      <c r="A818" s="130" t="str">
        <f t="shared" si="12"/>
        <v/>
      </c>
    </row>
    <row r="819" spans="1:1" x14ac:dyDescent="0.2">
      <c r="A819" s="130" t="str">
        <f t="shared" si="12"/>
        <v/>
      </c>
    </row>
    <row r="820" spans="1:1" x14ac:dyDescent="0.2">
      <c r="A820" s="130" t="str">
        <f t="shared" si="12"/>
        <v/>
      </c>
    </row>
    <row r="821" spans="1:1" x14ac:dyDescent="0.2">
      <c r="A821" s="130" t="str">
        <f t="shared" si="12"/>
        <v/>
      </c>
    </row>
    <row r="822" spans="1:1" x14ac:dyDescent="0.2">
      <c r="A822" s="130" t="str">
        <f t="shared" si="12"/>
        <v/>
      </c>
    </row>
    <row r="823" spans="1:1" x14ac:dyDescent="0.2">
      <c r="A823" s="130" t="str">
        <f t="shared" si="12"/>
        <v/>
      </c>
    </row>
    <row r="824" spans="1:1" x14ac:dyDescent="0.2">
      <c r="A824" s="130" t="str">
        <f t="shared" si="12"/>
        <v/>
      </c>
    </row>
    <row r="825" spans="1:1" x14ac:dyDescent="0.2">
      <c r="A825" s="130" t="str">
        <f t="shared" si="12"/>
        <v/>
      </c>
    </row>
    <row r="826" spans="1:1" x14ac:dyDescent="0.2">
      <c r="A826" s="130" t="str">
        <f t="shared" si="12"/>
        <v/>
      </c>
    </row>
    <row r="827" spans="1:1" x14ac:dyDescent="0.2">
      <c r="A827" s="130" t="str">
        <f t="shared" si="12"/>
        <v/>
      </c>
    </row>
    <row r="828" spans="1:1" x14ac:dyDescent="0.2">
      <c r="A828" s="130" t="str">
        <f t="shared" si="12"/>
        <v/>
      </c>
    </row>
    <row r="829" spans="1:1" x14ac:dyDescent="0.2">
      <c r="A829" s="130" t="str">
        <f t="shared" si="12"/>
        <v/>
      </c>
    </row>
    <row r="830" spans="1:1" x14ac:dyDescent="0.2">
      <c r="A830" s="130" t="str">
        <f t="shared" si="12"/>
        <v/>
      </c>
    </row>
    <row r="831" spans="1:1" x14ac:dyDescent="0.2">
      <c r="A831" s="130" t="str">
        <f t="shared" si="12"/>
        <v/>
      </c>
    </row>
    <row r="832" spans="1:1" x14ac:dyDescent="0.2">
      <c r="A832" s="130" t="str">
        <f t="shared" si="12"/>
        <v/>
      </c>
    </row>
    <row r="833" spans="1:1" x14ac:dyDescent="0.2">
      <c r="A833" s="130" t="str">
        <f t="shared" si="12"/>
        <v/>
      </c>
    </row>
    <row r="834" spans="1:1" x14ac:dyDescent="0.2">
      <c r="A834" s="130" t="str">
        <f t="shared" si="12"/>
        <v/>
      </c>
    </row>
    <row r="835" spans="1:1" x14ac:dyDescent="0.2">
      <c r="A835" s="130" t="str">
        <f t="shared" si="12"/>
        <v/>
      </c>
    </row>
    <row r="836" spans="1:1" x14ac:dyDescent="0.2">
      <c r="A836" s="130" t="str">
        <f t="shared" si="12"/>
        <v/>
      </c>
    </row>
    <row r="837" spans="1:1" x14ac:dyDescent="0.2">
      <c r="A837" s="130" t="str">
        <f t="shared" si="12"/>
        <v/>
      </c>
    </row>
    <row r="838" spans="1:1" x14ac:dyDescent="0.2">
      <c r="A838" s="130" t="str">
        <f t="shared" si="12"/>
        <v/>
      </c>
    </row>
    <row r="839" spans="1:1" x14ac:dyDescent="0.2">
      <c r="A839" s="130" t="str">
        <f t="shared" si="12"/>
        <v/>
      </c>
    </row>
    <row r="840" spans="1:1" x14ac:dyDescent="0.2">
      <c r="A840" s="130" t="str">
        <f t="shared" si="12"/>
        <v/>
      </c>
    </row>
    <row r="841" spans="1:1" x14ac:dyDescent="0.2">
      <c r="A841" s="130" t="str">
        <f t="shared" si="12"/>
        <v/>
      </c>
    </row>
    <row r="842" spans="1:1" x14ac:dyDescent="0.2">
      <c r="A842" s="130" t="str">
        <f t="shared" si="12"/>
        <v/>
      </c>
    </row>
    <row r="843" spans="1:1" x14ac:dyDescent="0.2">
      <c r="A843" s="130" t="str">
        <f t="shared" si="12"/>
        <v/>
      </c>
    </row>
    <row r="844" spans="1:1" x14ac:dyDescent="0.2">
      <c r="A844" s="130" t="str">
        <f t="shared" si="12"/>
        <v/>
      </c>
    </row>
    <row r="845" spans="1:1" x14ac:dyDescent="0.2">
      <c r="A845" s="130" t="str">
        <f t="shared" si="12"/>
        <v/>
      </c>
    </row>
    <row r="846" spans="1:1" x14ac:dyDescent="0.2">
      <c r="A846" s="130" t="str">
        <f t="shared" si="12"/>
        <v/>
      </c>
    </row>
    <row r="847" spans="1:1" x14ac:dyDescent="0.2">
      <c r="A847" s="130" t="str">
        <f t="shared" ref="A847:A910" si="13">IFERROR(VALUE(LEFT(B847,4)),"")</f>
        <v/>
      </c>
    </row>
    <row r="848" spans="1:1" x14ac:dyDescent="0.2">
      <c r="A848" s="130" t="str">
        <f t="shared" si="13"/>
        <v/>
      </c>
    </row>
    <row r="849" spans="1:1" x14ac:dyDescent="0.2">
      <c r="A849" s="130" t="str">
        <f t="shared" si="13"/>
        <v/>
      </c>
    </row>
    <row r="850" spans="1:1" x14ac:dyDescent="0.2">
      <c r="A850" s="130" t="str">
        <f t="shared" si="13"/>
        <v/>
      </c>
    </row>
    <row r="851" spans="1:1" x14ac:dyDescent="0.2">
      <c r="A851" s="130" t="str">
        <f t="shared" si="13"/>
        <v/>
      </c>
    </row>
    <row r="852" spans="1:1" x14ac:dyDescent="0.2">
      <c r="A852" s="130" t="str">
        <f t="shared" si="13"/>
        <v/>
      </c>
    </row>
    <row r="853" spans="1:1" x14ac:dyDescent="0.2">
      <c r="A853" s="130" t="str">
        <f t="shared" si="13"/>
        <v/>
      </c>
    </row>
    <row r="854" spans="1:1" x14ac:dyDescent="0.2">
      <c r="A854" s="130" t="str">
        <f t="shared" si="13"/>
        <v/>
      </c>
    </row>
    <row r="855" spans="1:1" x14ac:dyDescent="0.2">
      <c r="A855" s="130" t="str">
        <f t="shared" si="13"/>
        <v/>
      </c>
    </row>
    <row r="856" spans="1:1" x14ac:dyDescent="0.2">
      <c r="A856" s="130" t="str">
        <f t="shared" si="13"/>
        <v/>
      </c>
    </row>
    <row r="857" spans="1:1" x14ac:dyDescent="0.2">
      <c r="A857" s="130" t="str">
        <f t="shared" si="13"/>
        <v/>
      </c>
    </row>
    <row r="858" spans="1:1" x14ac:dyDescent="0.2">
      <c r="A858" s="130" t="str">
        <f t="shared" si="13"/>
        <v/>
      </c>
    </row>
    <row r="859" spans="1:1" x14ac:dyDescent="0.2">
      <c r="A859" s="130" t="str">
        <f t="shared" si="13"/>
        <v/>
      </c>
    </row>
    <row r="860" spans="1:1" x14ac:dyDescent="0.2">
      <c r="A860" s="130" t="str">
        <f t="shared" si="13"/>
        <v/>
      </c>
    </row>
    <row r="861" spans="1:1" x14ac:dyDescent="0.2">
      <c r="A861" s="130" t="str">
        <f t="shared" si="13"/>
        <v/>
      </c>
    </row>
    <row r="862" spans="1:1" x14ac:dyDescent="0.2">
      <c r="A862" s="130" t="str">
        <f t="shared" si="13"/>
        <v/>
      </c>
    </row>
    <row r="863" spans="1:1" x14ac:dyDescent="0.2">
      <c r="A863" s="130" t="str">
        <f t="shared" si="13"/>
        <v/>
      </c>
    </row>
    <row r="864" spans="1:1" x14ac:dyDescent="0.2">
      <c r="A864" s="130" t="str">
        <f t="shared" si="13"/>
        <v/>
      </c>
    </row>
    <row r="865" spans="1:1" x14ac:dyDescent="0.2">
      <c r="A865" s="130" t="str">
        <f t="shared" si="13"/>
        <v/>
      </c>
    </row>
    <row r="866" spans="1:1" x14ac:dyDescent="0.2">
      <c r="A866" s="130" t="str">
        <f t="shared" si="13"/>
        <v/>
      </c>
    </row>
    <row r="867" spans="1:1" x14ac:dyDescent="0.2">
      <c r="A867" s="130" t="str">
        <f t="shared" si="13"/>
        <v/>
      </c>
    </row>
    <row r="868" spans="1:1" x14ac:dyDescent="0.2">
      <c r="A868" s="130" t="str">
        <f t="shared" si="13"/>
        <v/>
      </c>
    </row>
    <row r="869" spans="1:1" x14ac:dyDescent="0.2">
      <c r="A869" s="130" t="str">
        <f t="shared" si="13"/>
        <v/>
      </c>
    </row>
    <row r="870" spans="1:1" x14ac:dyDescent="0.2">
      <c r="A870" s="130" t="str">
        <f t="shared" si="13"/>
        <v/>
      </c>
    </row>
    <row r="871" spans="1:1" x14ac:dyDescent="0.2">
      <c r="A871" s="130" t="str">
        <f t="shared" si="13"/>
        <v/>
      </c>
    </row>
    <row r="872" spans="1:1" x14ac:dyDescent="0.2">
      <c r="A872" s="130" t="str">
        <f t="shared" si="13"/>
        <v/>
      </c>
    </row>
    <row r="873" spans="1:1" x14ac:dyDescent="0.2">
      <c r="A873" s="130" t="str">
        <f t="shared" si="13"/>
        <v/>
      </c>
    </row>
    <row r="874" spans="1:1" x14ac:dyDescent="0.2">
      <c r="A874" s="130" t="str">
        <f t="shared" si="13"/>
        <v/>
      </c>
    </row>
    <row r="875" spans="1:1" x14ac:dyDescent="0.2">
      <c r="A875" s="130" t="str">
        <f t="shared" si="13"/>
        <v/>
      </c>
    </row>
    <row r="876" spans="1:1" x14ac:dyDescent="0.2">
      <c r="A876" s="130" t="str">
        <f t="shared" si="13"/>
        <v/>
      </c>
    </row>
    <row r="877" spans="1:1" x14ac:dyDescent="0.2">
      <c r="A877" s="130" t="str">
        <f t="shared" si="13"/>
        <v/>
      </c>
    </row>
    <row r="878" spans="1:1" x14ac:dyDescent="0.2">
      <c r="A878" s="130" t="str">
        <f t="shared" si="13"/>
        <v/>
      </c>
    </row>
    <row r="879" spans="1:1" x14ac:dyDescent="0.2">
      <c r="A879" s="130" t="str">
        <f t="shared" si="13"/>
        <v/>
      </c>
    </row>
    <row r="880" spans="1:1" x14ac:dyDescent="0.2">
      <c r="A880" s="130" t="str">
        <f t="shared" si="13"/>
        <v/>
      </c>
    </row>
    <row r="881" spans="1:1" x14ac:dyDescent="0.2">
      <c r="A881" s="130" t="str">
        <f t="shared" si="13"/>
        <v/>
      </c>
    </row>
    <row r="882" spans="1:1" x14ac:dyDescent="0.2">
      <c r="A882" s="130" t="str">
        <f t="shared" si="13"/>
        <v/>
      </c>
    </row>
    <row r="883" spans="1:1" x14ac:dyDescent="0.2">
      <c r="A883" s="130" t="str">
        <f t="shared" si="13"/>
        <v/>
      </c>
    </row>
    <row r="884" spans="1:1" x14ac:dyDescent="0.2">
      <c r="A884" s="130" t="str">
        <f t="shared" si="13"/>
        <v/>
      </c>
    </row>
    <row r="885" spans="1:1" x14ac:dyDescent="0.2">
      <c r="A885" s="130" t="str">
        <f t="shared" si="13"/>
        <v/>
      </c>
    </row>
    <row r="886" spans="1:1" x14ac:dyDescent="0.2">
      <c r="A886" s="130" t="str">
        <f t="shared" si="13"/>
        <v/>
      </c>
    </row>
    <row r="887" spans="1:1" x14ac:dyDescent="0.2">
      <c r="A887" s="130" t="str">
        <f t="shared" si="13"/>
        <v/>
      </c>
    </row>
    <row r="888" spans="1:1" x14ac:dyDescent="0.2">
      <c r="A888" s="130" t="str">
        <f t="shared" si="13"/>
        <v/>
      </c>
    </row>
    <row r="889" spans="1:1" x14ac:dyDescent="0.2">
      <c r="A889" s="130" t="str">
        <f t="shared" si="13"/>
        <v/>
      </c>
    </row>
    <row r="890" spans="1:1" x14ac:dyDescent="0.2">
      <c r="A890" s="130" t="str">
        <f t="shared" si="13"/>
        <v/>
      </c>
    </row>
    <row r="891" spans="1:1" x14ac:dyDescent="0.2">
      <c r="A891" s="130" t="str">
        <f t="shared" si="13"/>
        <v/>
      </c>
    </row>
    <row r="892" spans="1:1" x14ac:dyDescent="0.2">
      <c r="A892" s="130" t="str">
        <f t="shared" si="13"/>
        <v/>
      </c>
    </row>
    <row r="893" spans="1:1" x14ac:dyDescent="0.2">
      <c r="A893" s="130" t="str">
        <f t="shared" si="13"/>
        <v/>
      </c>
    </row>
    <row r="894" spans="1:1" x14ac:dyDescent="0.2">
      <c r="A894" s="130" t="str">
        <f t="shared" si="13"/>
        <v/>
      </c>
    </row>
    <row r="895" spans="1:1" x14ac:dyDescent="0.2">
      <c r="A895" s="130" t="str">
        <f t="shared" si="13"/>
        <v/>
      </c>
    </row>
    <row r="896" spans="1:1" x14ac:dyDescent="0.2">
      <c r="A896" s="130" t="str">
        <f t="shared" si="13"/>
        <v/>
      </c>
    </row>
    <row r="897" spans="1:1" x14ac:dyDescent="0.2">
      <c r="A897" s="130" t="str">
        <f t="shared" si="13"/>
        <v/>
      </c>
    </row>
    <row r="898" spans="1:1" x14ac:dyDescent="0.2">
      <c r="A898" s="130" t="str">
        <f t="shared" si="13"/>
        <v/>
      </c>
    </row>
    <row r="899" spans="1:1" x14ac:dyDescent="0.2">
      <c r="A899" s="130" t="str">
        <f t="shared" si="13"/>
        <v/>
      </c>
    </row>
    <row r="900" spans="1:1" x14ac:dyDescent="0.2">
      <c r="A900" s="130" t="str">
        <f t="shared" si="13"/>
        <v/>
      </c>
    </row>
    <row r="901" spans="1:1" x14ac:dyDescent="0.2">
      <c r="A901" s="130" t="str">
        <f t="shared" si="13"/>
        <v/>
      </c>
    </row>
    <row r="902" spans="1:1" x14ac:dyDescent="0.2">
      <c r="A902" s="130" t="str">
        <f t="shared" si="13"/>
        <v/>
      </c>
    </row>
    <row r="903" spans="1:1" x14ac:dyDescent="0.2">
      <c r="A903" s="130" t="str">
        <f t="shared" si="13"/>
        <v/>
      </c>
    </row>
    <row r="904" spans="1:1" x14ac:dyDescent="0.2">
      <c r="A904" s="130" t="str">
        <f t="shared" si="13"/>
        <v/>
      </c>
    </row>
    <row r="905" spans="1:1" x14ac:dyDescent="0.2">
      <c r="A905" s="130" t="str">
        <f t="shared" si="13"/>
        <v/>
      </c>
    </row>
    <row r="906" spans="1:1" x14ac:dyDescent="0.2">
      <c r="A906" s="130" t="str">
        <f t="shared" si="13"/>
        <v/>
      </c>
    </row>
    <row r="907" spans="1:1" x14ac:dyDescent="0.2">
      <c r="A907" s="130" t="str">
        <f t="shared" si="13"/>
        <v/>
      </c>
    </row>
    <row r="908" spans="1:1" x14ac:dyDescent="0.2">
      <c r="A908" s="130" t="str">
        <f t="shared" si="13"/>
        <v/>
      </c>
    </row>
    <row r="909" spans="1:1" x14ac:dyDescent="0.2">
      <c r="A909" s="130" t="str">
        <f t="shared" si="13"/>
        <v/>
      </c>
    </row>
    <row r="910" spans="1:1" x14ac:dyDescent="0.2">
      <c r="A910" s="130" t="str">
        <f t="shared" si="13"/>
        <v/>
      </c>
    </row>
    <row r="911" spans="1:1" x14ac:dyDescent="0.2">
      <c r="A911" s="130" t="str">
        <f t="shared" ref="A911:A974" si="14">IFERROR(VALUE(LEFT(B911,4)),"")</f>
        <v/>
      </c>
    </row>
    <row r="912" spans="1:1" x14ac:dyDescent="0.2">
      <c r="A912" s="130" t="str">
        <f t="shared" si="14"/>
        <v/>
      </c>
    </row>
    <row r="913" spans="1:1" x14ac:dyDescent="0.2">
      <c r="A913" s="130" t="str">
        <f t="shared" si="14"/>
        <v/>
      </c>
    </row>
    <row r="914" spans="1:1" x14ac:dyDescent="0.2">
      <c r="A914" s="130" t="str">
        <f t="shared" si="14"/>
        <v/>
      </c>
    </row>
    <row r="915" spans="1:1" x14ac:dyDescent="0.2">
      <c r="A915" s="130" t="str">
        <f t="shared" si="14"/>
        <v/>
      </c>
    </row>
    <row r="916" spans="1:1" x14ac:dyDescent="0.2">
      <c r="A916" s="130" t="str">
        <f t="shared" si="14"/>
        <v/>
      </c>
    </row>
    <row r="917" spans="1:1" x14ac:dyDescent="0.2">
      <c r="A917" s="130" t="str">
        <f t="shared" si="14"/>
        <v/>
      </c>
    </row>
    <row r="918" spans="1:1" x14ac:dyDescent="0.2">
      <c r="A918" s="130" t="str">
        <f t="shared" si="14"/>
        <v/>
      </c>
    </row>
    <row r="919" spans="1:1" x14ac:dyDescent="0.2">
      <c r="A919" s="130" t="str">
        <f t="shared" si="14"/>
        <v/>
      </c>
    </row>
    <row r="920" spans="1:1" x14ac:dyDescent="0.2">
      <c r="A920" s="130" t="str">
        <f t="shared" si="14"/>
        <v/>
      </c>
    </row>
    <row r="921" spans="1:1" x14ac:dyDescent="0.2">
      <c r="A921" s="130" t="str">
        <f t="shared" si="14"/>
        <v/>
      </c>
    </row>
    <row r="922" spans="1:1" x14ac:dyDescent="0.2">
      <c r="A922" s="130" t="str">
        <f t="shared" si="14"/>
        <v/>
      </c>
    </row>
    <row r="923" spans="1:1" x14ac:dyDescent="0.2">
      <c r="A923" s="130" t="str">
        <f t="shared" si="14"/>
        <v/>
      </c>
    </row>
    <row r="924" spans="1:1" x14ac:dyDescent="0.2">
      <c r="A924" s="130" t="str">
        <f t="shared" si="14"/>
        <v/>
      </c>
    </row>
    <row r="925" spans="1:1" x14ac:dyDescent="0.2">
      <c r="A925" s="130" t="str">
        <f t="shared" si="14"/>
        <v/>
      </c>
    </row>
    <row r="926" spans="1:1" x14ac:dyDescent="0.2">
      <c r="A926" s="130" t="str">
        <f t="shared" si="14"/>
        <v/>
      </c>
    </row>
    <row r="927" spans="1:1" x14ac:dyDescent="0.2">
      <c r="A927" s="130" t="str">
        <f t="shared" si="14"/>
        <v/>
      </c>
    </row>
    <row r="928" spans="1:1" x14ac:dyDescent="0.2">
      <c r="A928" s="130" t="str">
        <f t="shared" si="14"/>
        <v/>
      </c>
    </row>
    <row r="929" spans="1:1" x14ac:dyDescent="0.2">
      <c r="A929" s="130" t="str">
        <f t="shared" si="14"/>
        <v/>
      </c>
    </row>
    <row r="930" spans="1:1" x14ac:dyDescent="0.2">
      <c r="A930" s="130" t="str">
        <f t="shared" si="14"/>
        <v/>
      </c>
    </row>
    <row r="931" spans="1:1" x14ac:dyDescent="0.2">
      <c r="A931" s="130" t="str">
        <f t="shared" si="14"/>
        <v/>
      </c>
    </row>
    <row r="932" spans="1:1" x14ac:dyDescent="0.2">
      <c r="A932" s="130" t="str">
        <f t="shared" si="14"/>
        <v/>
      </c>
    </row>
    <row r="933" spans="1:1" x14ac:dyDescent="0.2">
      <c r="A933" s="130" t="str">
        <f t="shared" si="14"/>
        <v/>
      </c>
    </row>
    <row r="934" spans="1:1" x14ac:dyDescent="0.2">
      <c r="A934" s="130" t="str">
        <f t="shared" si="14"/>
        <v/>
      </c>
    </row>
    <row r="935" spans="1:1" x14ac:dyDescent="0.2">
      <c r="A935" s="130" t="str">
        <f t="shared" si="14"/>
        <v/>
      </c>
    </row>
    <row r="936" spans="1:1" x14ac:dyDescent="0.2">
      <c r="A936" s="130" t="str">
        <f t="shared" si="14"/>
        <v/>
      </c>
    </row>
    <row r="937" spans="1:1" x14ac:dyDescent="0.2">
      <c r="A937" s="130" t="str">
        <f t="shared" si="14"/>
        <v/>
      </c>
    </row>
    <row r="938" spans="1:1" x14ac:dyDescent="0.2">
      <c r="A938" s="130" t="str">
        <f t="shared" si="14"/>
        <v/>
      </c>
    </row>
    <row r="939" spans="1:1" x14ac:dyDescent="0.2">
      <c r="A939" s="130" t="str">
        <f t="shared" si="14"/>
        <v/>
      </c>
    </row>
    <row r="940" spans="1:1" x14ac:dyDescent="0.2">
      <c r="A940" s="130" t="str">
        <f t="shared" si="14"/>
        <v/>
      </c>
    </row>
    <row r="941" spans="1:1" x14ac:dyDescent="0.2">
      <c r="A941" s="130" t="str">
        <f t="shared" si="14"/>
        <v/>
      </c>
    </row>
    <row r="942" spans="1:1" x14ac:dyDescent="0.2">
      <c r="A942" s="130" t="str">
        <f t="shared" si="14"/>
        <v/>
      </c>
    </row>
    <row r="943" spans="1:1" x14ac:dyDescent="0.2">
      <c r="A943" s="130" t="str">
        <f t="shared" si="14"/>
        <v/>
      </c>
    </row>
    <row r="944" spans="1:1" x14ac:dyDescent="0.2">
      <c r="A944" s="130" t="str">
        <f t="shared" si="14"/>
        <v/>
      </c>
    </row>
    <row r="945" spans="1:1" x14ac:dyDescent="0.2">
      <c r="A945" s="130" t="str">
        <f t="shared" si="14"/>
        <v/>
      </c>
    </row>
    <row r="946" spans="1:1" x14ac:dyDescent="0.2">
      <c r="A946" s="130" t="str">
        <f t="shared" si="14"/>
        <v/>
      </c>
    </row>
    <row r="947" spans="1:1" x14ac:dyDescent="0.2">
      <c r="A947" s="130" t="str">
        <f t="shared" si="14"/>
        <v/>
      </c>
    </row>
    <row r="948" spans="1:1" x14ac:dyDescent="0.2">
      <c r="A948" s="130" t="str">
        <f t="shared" si="14"/>
        <v/>
      </c>
    </row>
    <row r="949" spans="1:1" x14ac:dyDescent="0.2">
      <c r="A949" s="130" t="str">
        <f t="shared" si="14"/>
        <v/>
      </c>
    </row>
    <row r="950" spans="1:1" x14ac:dyDescent="0.2">
      <c r="A950" s="130" t="str">
        <f t="shared" si="14"/>
        <v/>
      </c>
    </row>
    <row r="951" spans="1:1" x14ac:dyDescent="0.2">
      <c r="A951" s="130" t="str">
        <f t="shared" si="14"/>
        <v/>
      </c>
    </row>
    <row r="952" spans="1:1" x14ac:dyDescent="0.2">
      <c r="A952" s="130" t="str">
        <f t="shared" si="14"/>
        <v/>
      </c>
    </row>
    <row r="953" spans="1:1" x14ac:dyDescent="0.2">
      <c r="A953" s="130" t="str">
        <f t="shared" si="14"/>
        <v/>
      </c>
    </row>
    <row r="954" spans="1:1" x14ac:dyDescent="0.2">
      <c r="A954" s="130" t="str">
        <f t="shared" si="14"/>
        <v/>
      </c>
    </row>
    <row r="955" spans="1:1" x14ac:dyDescent="0.2">
      <c r="A955" s="130" t="str">
        <f t="shared" si="14"/>
        <v/>
      </c>
    </row>
    <row r="956" spans="1:1" x14ac:dyDescent="0.2">
      <c r="A956" s="130" t="str">
        <f t="shared" si="14"/>
        <v/>
      </c>
    </row>
    <row r="957" spans="1:1" x14ac:dyDescent="0.2">
      <c r="A957" s="130" t="str">
        <f t="shared" si="14"/>
        <v/>
      </c>
    </row>
    <row r="958" spans="1:1" x14ac:dyDescent="0.2">
      <c r="A958" s="130" t="str">
        <f t="shared" si="14"/>
        <v/>
      </c>
    </row>
    <row r="959" spans="1:1" x14ac:dyDescent="0.2">
      <c r="A959" s="130" t="str">
        <f t="shared" si="14"/>
        <v/>
      </c>
    </row>
    <row r="960" spans="1:1" x14ac:dyDescent="0.2">
      <c r="A960" s="130" t="str">
        <f t="shared" si="14"/>
        <v/>
      </c>
    </row>
    <row r="961" spans="1:1" x14ac:dyDescent="0.2">
      <c r="A961" s="130" t="str">
        <f t="shared" si="14"/>
        <v/>
      </c>
    </row>
    <row r="962" spans="1:1" x14ac:dyDescent="0.2">
      <c r="A962" s="130" t="str">
        <f t="shared" si="14"/>
        <v/>
      </c>
    </row>
    <row r="963" spans="1:1" x14ac:dyDescent="0.2">
      <c r="A963" s="130" t="str">
        <f t="shared" si="14"/>
        <v/>
      </c>
    </row>
    <row r="964" spans="1:1" x14ac:dyDescent="0.2">
      <c r="A964" s="130" t="str">
        <f t="shared" si="14"/>
        <v/>
      </c>
    </row>
    <row r="965" spans="1:1" x14ac:dyDescent="0.2">
      <c r="A965" s="130" t="str">
        <f t="shared" si="14"/>
        <v/>
      </c>
    </row>
    <row r="966" spans="1:1" x14ac:dyDescent="0.2">
      <c r="A966" s="130" t="str">
        <f t="shared" si="14"/>
        <v/>
      </c>
    </row>
    <row r="967" spans="1:1" x14ac:dyDescent="0.2">
      <c r="A967" s="130" t="str">
        <f t="shared" si="14"/>
        <v/>
      </c>
    </row>
    <row r="968" spans="1:1" x14ac:dyDescent="0.2">
      <c r="A968" s="130" t="str">
        <f t="shared" si="14"/>
        <v/>
      </c>
    </row>
    <row r="969" spans="1:1" x14ac:dyDescent="0.2">
      <c r="A969" s="130" t="str">
        <f t="shared" si="14"/>
        <v/>
      </c>
    </row>
    <row r="970" spans="1:1" x14ac:dyDescent="0.2">
      <c r="A970" s="130" t="str">
        <f t="shared" si="14"/>
        <v/>
      </c>
    </row>
    <row r="971" spans="1:1" x14ac:dyDescent="0.2">
      <c r="A971" s="130" t="str">
        <f t="shared" si="14"/>
        <v/>
      </c>
    </row>
    <row r="972" spans="1:1" x14ac:dyDescent="0.2">
      <c r="A972" s="130" t="str">
        <f t="shared" si="14"/>
        <v/>
      </c>
    </row>
    <row r="973" spans="1:1" x14ac:dyDescent="0.2">
      <c r="A973" s="130" t="str">
        <f t="shared" si="14"/>
        <v/>
      </c>
    </row>
    <row r="974" spans="1:1" x14ac:dyDescent="0.2">
      <c r="A974" s="130" t="str">
        <f t="shared" si="14"/>
        <v/>
      </c>
    </row>
    <row r="975" spans="1:1" x14ac:dyDescent="0.2">
      <c r="A975" s="130" t="str">
        <f t="shared" ref="A975:A1000" si="15">IFERROR(VALUE(LEFT(B975,4)),"")</f>
        <v/>
      </c>
    </row>
    <row r="976" spans="1:1" x14ac:dyDescent="0.2">
      <c r="A976" s="130" t="str">
        <f t="shared" si="15"/>
        <v/>
      </c>
    </row>
    <row r="977" spans="1:1" x14ac:dyDescent="0.2">
      <c r="A977" s="130" t="str">
        <f t="shared" si="15"/>
        <v/>
      </c>
    </row>
    <row r="978" spans="1:1" x14ac:dyDescent="0.2">
      <c r="A978" s="130" t="str">
        <f t="shared" si="15"/>
        <v/>
      </c>
    </row>
    <row r="979" spans="1:1" x14ac:dyDescent="0.2">
      <c r="A979" s="130" t="str">
        <f t="shared" si="15"/>
        <v/>
      </c>
    </row>
    <row r="980" spans="1:1" x14ac:dyDescent="0.2">
      <c r="A980" s="130" t="str">
        <f t="shared" si="15"/>
        <v/>
      </c>
    </row>
    <row r="981" spans="1:1" x14ac:dyDescent="0.2">
      <c r="A981" s="130" t="str">
        <f t="shared" si="15"/>
        <v/>
      </c>
    </row>
    <row r="982" spans="1:1" x14ac:dyDescent="0.2">
      <c r="A982" s="130" t="str">
        <f t="shared" si="15"/>
        <v/>
      </c>
    </row>
    <row r="983" spans="1:1" x14ac:dyDescent="0.2">
      <c r="A983" s="130" t="str">
        <f t="shared" si="15"/>
        <v/>
      </c>
    </row>
    <row r="984" spans="1:1" x14ac:dyDescent="0.2">
      <c r="A984" s="130" t="str">
        <f t="shared" si="15"/>
        <v/>
      </c>
    </row>
    <row r="985" spans="1:1" x14ac:dyDescent="0.2">
      <c r="A985" s="130" t="str">
        <f t="shared" si="15"/>
        <v/>
      </c>
    </row>
    <row r="986" spans="1:1" x14ac:dyDescent="0.2">
      <c r="A986" s="130" t="str">
        <f t="shared" si="15"/>
        <v/>
      </c>
    </row>
    <row r="987" spans="1:1" x14ac:dyDescent="0.2">
      <c r="A987" s="130" t="str">
        <f t="shared" si="15"/>
        <v/>
      </c>
    </row>
    <row r="988" spans="1:1" x14ac:dyDescent="0.2">
      <c r="A988" s="130" t="str">
        <f t="shared" si="15"/>
        <v/>
      </c>
    </row>
    <row r="989" spans="1:1" x14ac:dyDescent="0.2">
      <c r="A989" s="130" t="str">
        <f t="shared" si="15"/>
        <v/>
      </c>
    </row>
    <row r="990" spans="1:1" x14ac:dyDescent="0.2">
      <c r="A990" s="130" t="str">
        <f t="shared" si="15"/>
        <v/>
      </c>
    </row>
    <row r="991" spans="1:1" x14ac:dyDescent="0.2">
      <c r="A991" s="130" t="str">
        <f t="shared" si="15"/>
        <v/>
      </c>
    </row>
    <row r="992" spans="1:1" x14ac:dyDescent="0.2">
      <c r="A992" s="130" t="str">
        <f t="shared" si="15"/>
        <v/>
      </c>
    </row>
    <row r="993" spans="1:1" x14ac:dyDescent="0.2">
      <c r="A993" s="130" t="str">
        <f t="shared" si="15"/>
        <v/>
      </c>
    </row>
    <row r="994" spans="1:1" x14ac:dyDescent="0.2">
      <c r="A994" s="130" t="str">
        <f t="shared" si="15"/>
        <v/>
      </c>
    </row>
    <row r="995" spans="1:1" x14ac:dyDescent="0.2">
      <c r="A995" s="130" t="str">
        <f t="shared" si="15"/>
        <v/>
      </c>
    </row>
    <row r="996" spans="1:1" x14ac:dyDescent="0.2">
      <c r="A996" s="130" t="str">
        <f t="shared" si="15"/>
        <v/>
      </c>
    </row>
    <row r="997" spans="1:1" x14ac:dyDescent="0.2">
      <c r="A997" s="130" t="str">
        <f t="shared" si="15"/>
        <v/>
      </c>
    </row>
    <row r="998" spans="1:1" x14ac:dyDescent="0.2">
      <c r="A998" s="130" t="str">
        <f t="shared" si="15"/>
        <v/>
      </c>
    </row>
    <row r="999" spans="1:1" x14ac:dyDescent="0.2">
      <c r="A999" s="130" t="str">
        <f t="shared" si="15"/>
        <v/>
      </c>
    </row>
    <row r="1000" spans="1:1" x14ac:dyDescent="0.2">
      <c r="A1000" s="130" t="str">
        <f t="shared" si="15"/>
        <v/>
      </c>
    </row>
  </sheetData>
  <mergeCells count="18">
    <mergeCell ref="N12:O12"/>
    <mergeCell ref="R12:S12"/>
    <mergeCell ref="T12:U12"/>
    <mergeCell ref="X12:Y12"/>
    <mergeCell ref="Z12:AA12"/>
    <mergeCell ref="B10:B12"/>
    <mergeCell ref="C10:AG10"/>
    <mergeCell ref="C11:C13"/>
    <mergeCell ref="D11:I11"/>
    <mergeCell ref="J11:O11"/>
    <mergeCell ref="P11:U11"/>
    <mergeCell ref="V11:AA11"/>
    <mergeCell ref="AB11:AG11"/>
    <mergeCell ref="F12:G12"/>
    <mergeCell ref="H12:I12"/>
    <mergeCell ref="AD12:AE12"/>
    <mergeCell ref="AF12:AG12"/>
    <mergeCell ref="L12:M12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rgb="FFFF0000"/>
  </sheetPr>
  <dimension ref="A1:GH1000"/>
  <sheetViews>
    <sheetView zoomScaleNormal="100" workbookViewId="0">
      <pane xSplit="2" ySplit="13" topLeftCell="C91" activePane="bottomRight" state="frozen"/>
      <selection activeCell="K461" sqref="K461"/>
      <selection pane="topRight" activeCell="K461" sqref="K461"/>
      <selection pane="bottomLeft" activeCell="K461" sqref="K461"/>
      <selection pane="bottomRight" activeCell="K461" sqref="K461"/>
    </sheetView>
  </sheetViews>
  <sheetFormatPr defaultRowHeight="12.75" x14ac:dyDescent="0.2"/>
  <cols>
    <col min="1" max="1" width="8.85546875" style="16"/>
    <col min="2" max="2" width="40" style="138" bestFit="1" customWidth="1"/>
    <col min="3" max="4" width="8.85546875" style="138"/>
    <col min="5" max="6" width="0" style="138" hidden="1" customWidth="1"/>
    <col min="7" max="7" width="8.85546875" style="138"/>
    <col min="8" max="8" width="0" style="138" hidden="1" customWidth="1"/>
    <col min="9" max="10" width="8.85546875" style="138"/>
    <col min="11" max="12" width="0" style="138" hidden="1" customWidth="1"/>
    <col min="13" max="13" width="8.85546875" style="138"/>
    <col min="14" max="14" width="0" style="138" hidden="1" customWidth="1"/>
    <col min="15" max="16" width="8.85546875" style="138"/>
    <col min="17" max="18" width="0" style="138" hidden="1" customWidth="1"/>
    <col min="19" max="19" width="8.85546875" style="138"/>
    <col min="20" max="20" width="0" style="138" hidden="1" customWidth="1"/>
    <col min="21" max="22" width="8.85546875" style="138"/>
    <col min="23" max="24" width="0" style="138" hidden="1" customWidth="1"/>
    <col min="25" max="25" width="8.85546875" style="138"/>
    <col min="26" max="26" width="0" style="138" hidden="1" customWidth="1"/>
    <col min="27" max="28" width="8.85546875" style="138"/>
    <col min="29" max="30" width="0" style="138" hidden="1" customWidth="1"/>
    <col min="31" max="31" width="8.85546875" style="138"/>
    <col min="32" max="32" width="0" style="138" hidden="1" customWidth="1"/>
    <col min="33" max="33" width="8.85546875" style="138"/>
    <col min="34" max="34" width="8.85546875" style="16"/>
    <col min="35" max="36" width="0" style="16" hidden="1" customWidth="1"/>
    <col min="37" max="37" width="8.85546875" style="16"/>
    <col min="38" max="38" width="0" style="16" hidden="1" customWidth="1"/>
    <col min="39" max="165" width="8.85546875" style="16"/>
    <col min="166" max="166" width="40" style="16" bestFit="1" customWidth="1"/>
    <col min="167" max="421" width="8.85546875" style="16"/>
    <col min="422" max="422" width="40" style="16" bestFit="1" customWidth="1"/>
    <col min="423" max="677" width="8.85546875" style="16"/>
    <col min="678" max="678" width="40" style="16" bestFit="1" customWidth="1"/>
    <col min="679" max="933" width="8.85546875" style="16"/>
    <col min="934" max="934" width="40" style="16" bestFit="1" customWidth="1"/>
    <col min="935" max="1189" width="8.85546875" style="16"/>
    <col min="1190" max="1190" width="40" style="16" bestFit="1" customWidth="1"/>
    <col min="1191" max="1445" width="8.85546875" style="16"/>
    <col min="1446" max="1446" width="40" style="16" bestFit="1" customWidth="1"/>
    <col min="1447" max="1701" width="8.85546875" style="16"/>
    <col min="1702" max="1702" width="40" style="16" bestFit="1" customWidth="1"/>
    <col min="1703" max="1957" width="8.85546875" style="16"/>
    <col min="1958" max="1958" width="40" style="16" bestFit="1" customWidth="1"/>
    <col min="1959" max="2213" width="8.85546875" style="16"/>
    <col min="2214" max="2214" width="40" style="16" bestFit="1" customWidth="1"/>
    <col min="2215" max="2469" width="8.85546875" style="16"/>
    <col min="2470" max="2470" width="40" style="16" bestFit="1" customWidth="1"/>
    <col min="2471" max="2725" width="8.85546875" style="16"/>
    <col min="2726" max="2726" width="40" style="16" bestFit="1" customWidth="1"/>
    <col min="2727" max="2981" width="8.85546875" style="16"/>
    <col min="2982" max="2982" width="40" style="16" bestFit="1" customWidth="1"/>
    <col min="2983" max="3237" width="8.85546875" style="16"/>
    <col min="3238" max="3238" width="40" style="16" bestFit="1" customWidth="1"/>
    <col min="3239" max="3493" width="8.85546875" style="16"/>
    <col min="3494" max="3494" width="40" style="16" bestFit="1" customWidth="1"/>
    <col min="3495" max="3749" width="8.85546875" style="16"/>
    <col min="3750" max="3750" width="40" style="16" bestFit="1" customWidth="1"/>
    <col min="3751" max="4005" width="8.85546875" style="16"/>
    <col min="4006" max="4006" width="40" style="16" bestFit="1" customWidth="1"/>
    <col min="4007" max="4261" width="8.85546875" style="16"/>
    <col min="4262" max="4262" width="40" style="16" bestFit="1" customWidth="1"/>
    <col min="4263" max="4517" width="8.85546875" style="16"/>
    <col min="4518" max="4518" width="40" style="16" bestFit="1" customWidth="1"/>
    <col min="4519" max="4773" width="8.85546875" style="16"/>
    <col min="4774" max="4774" width="40" style="16" bestFit="1" customWidth="1"/>
    <col min="4775" max="5029" width="8.85546875" style="16"/>
    <col min="5030" max="5030" width="40" style="16" bestFit="1" customWidth="1"/>
    <col min="5031" max="5285" width="8.85546875" style="16"/>
    <col min="5286" max="5286" width="40" style="16" bestFit="1" customWidth="1"/>
    <col min="5287" max="5541" width="8.85546875" style="16"/>
    <col min="5542" max="5542" width="40" style="16" bestFit="1" customWidth="1"/>
    <col min="5543" max="5797" width="8.85546875" style="16"/>
    <col min="5798" max="5798" width="40" style="16" bestFit="1" customWidth="1"/>
    <col min="5799" max="6053" width="8.85546875" style="16"/>
    <col min="6054" max="6054" width="40" style="16" bestFit="1" customWidth="1"/>
    <col min="6055" max="6309" width="8.85546875" style="16"/>
    <col min="6310" max="6310" width="40" style="16" bestFit="1" customWidth="1"/>
    <col min="6311" max="6565" width="8.85546875" style="16"/>
    <col min="6566" max="6566" width="40" style="16" bestFit="1" customWidth="1"/>
    <col min="6567" max="6821" width="8.85546875" style="16"/>
    <col min="6822" max="6822" width="40" style="16" bestFit="1" customWidth="1"/>
    <col min="6823" max="7077" width="8.85546875" style="16"/>
    <col min="7078" max="7078" width="40" style="16" bestFit="1" customWidth="1"/>
    <col min="7079" max="7333" width="8.85546875" style="16"/>
    <col min="7334" max="7334" width="40" style="16" bestFit="1" customWidth="1"/>
    <col min="7335" max="7589" width="8.85546875" style="16"/>
    <col min="7590" max="7590" width="40" style="16" bestFit="1" customWidth="1"/>
    <col min="7591" max="7845" width="8.85546875" style="16"/>
    <col min="7846" max="7846" width="40" style="16" bestFit="1" customWidth="1"/>
    <col min="7847" max="8101" width="8.85546875" style="16"/>
    <col min="8102" max="8102" width="40" style="16" bestFit="1" customWidth="1"/>
    <col min="8103" max="8357" width="8.85546875" style="16"/>
    <col min="8358" max="8358" width="40" style="16" bestFit="1" customWidth="1"/>
    <col min="8359" max="8613" width="8.85546875" style="16"/>
    <col min="8614" max="8614" width="40" style="16" bestFit="1" customWidth="1"/>
    <col min="8615" max="8869" width="8.85546875" style="16"/>
    <col min="8870" max="8870" width="40" style="16" bestFit="1" customWidth="1"/>
    <col min="8871" max="9125" width="8.85546875" style="16"/>
    <col min="9126" max="9126" width="40" style="16" bestFit="1" customWidth="1"/>
    <col min="9127" max="9381" width="8.85546875" style="16"/>
    <col min="9382" max="9382" width="40" style="16" bestFit="1" customWidth="1"/>
    <col min="9383" max="9637" width="8.85546875" style="16"/>
    <col min="9638" max="9638" width="40" style="16" bestFit="1" customWidth="1"/>
    <col min="9639" max="9893" width="8.85546875" style="16"/>
    <col min="9894" max="9894" width="40" style="16" bestFit="1" customWidth="1"/>
    <col min="9895" max="10149" width="8.85546875" style="16"/>
    <col min="10150" max="10150" width="40" style="16" bestFit="1" customWidth="1"/>
    <col min="10151" max="10405" width="8.85546875" style="16"/>
    <col min="10406" max="10406" width="40" style="16" bestFit="1" customWidth="1"/>
    <col min="10407" max="10661" width="8.85546875" style="16"/>
    <col min="10662" max="10662" width="40" style="16" bestFit="1" customWidth="1"/>
    <col min="10663" max="10917" width="8.85546875" style="16"/>
    <col min="10918" max="10918" width="40" style="16" bestFit="1" customWidth="1"/>
    <col min="10919" max="11173" width="8.85546875" style="16"/>
    <col min="11174" max="11174" width="40" style="16" bestFit="1" customWidth="1"/>
    <col min="11175" max="11429" width="8.85546875" style="16"/>
    <col min="11430" max="11430" width="40" style="16" bestFit="1" customWidth="1"/>
    <col min="11431" max="11685" width="8.85546875" style="16"/>
    <col min="11686" max="11686" width="40" style="16" bestFit="1" customWidth="1"/>
    <col min="11687" max="11941" width="8.85546875" style="16"/>
    <col min="11942" max="11942" width="40" style="16" bestFit="1" customWidth="1"/>
    <col min="11943" max="12197" width="8.85546875" style="16"/>
    <col min="12198" max="12198" width="40" style="16" bestFit="1" customWidth="1"/>
    <col min="12199" max="12453" width="8.85546875" style="16"/>
    <col min="12454" max="12454" width="40" style="16" bestFit="1" customWidth="1"/>
    <col min="12455" max="12709" width="8.85546875" style="16"/>
    <col min="12710" max="12710" width="40" style="16" bestFit="1" customWidth="1"/>
    <col min="12711" max="12965" width="8.85546875" style="16"/>
    <col min="12966" max="12966" width="40" style="16" bestFit="1" customWidth="1"/>
    <col min="12967" max="13221" width="8.85546875" style="16"/>
    <col min="13222" max="13222" width="40" style="16" bestFit="1" customWidth="1"/>
    <col min="13223" max="13477" width="8.85546875" style="16"/>
    <col min="13478" max="13478" width="40" style="16" bestFit="1" customWidth="1"/>
    <col min="13479" max="13733" width="8.85546875" style="16"/>
    <col min="13734" max="13734" width="40" style="16" bestFit="1" customWidth="1"/>
    <col min="13735" max="13989" width="8.85546875" style="16"/>
    <col min="13990" max="13990" width="40" style="16" bestFit="1" customWidth="1"/>
    <col min="13991" max="14245" width="8.85546875" style="16"/>
    <col min="14246" max="14246" width="40" style="16" bestFit="1" customWidth="1"/>
    <col min="14247" max="14501" width="8.85546875" style="16"/>
    <col min="14502" max="14502" width="40" style="16" bestFit="1" customWidth="1"/>
    <col min="14503" max="14757" width="8.85546875" style="16"/>
    <col min="14758" max="14758" width="40" style="16" bestFit="1" customWidth="1"/>
    <col min="14759" max="15013" width="8.85546875" style="16"/>
    <col min="15014" max="15014" width="40" style="16" bestFit="1" customWidth="1"/>
    <col min="15015" max="15269" width="8.85546875" style="16"/>
    <col min="15270" max="15270" width="40" style="16" bestFit="1" customWidth="1"/>
    <col min="15271" max="15525" width="8.85546875" style="16"/>
    <col min="15526" max="15526" width="40" style="16" bestFit="1" customWidth="1"/>
    <col min="15527" max="15781" width="8.85546875" style="16"/>
    <col min="15782" max="15782" width="40" style="16" bestFit="1" customWidth="1"/>
    <col min="15783" max="16037" width="8.85546875" style="16"/>
    <col min="16038" max="16038" width="40" style="16" bestFit="1" customWidth="1"/>
    <col min="16039" max="16384" width="8.85546875" style="16"/>
  </cols>
  <sheetData>
    <row r="1" spans="1:190" ht="18" x14ac:dyDescent="0.2">
      <c r="B1" s="137" t="s">
        <v>2957</v>
      </c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  <c r="FA1" s="138"/>
      <c r="FB1" s="138"/>
      <c r="FC1" s="138"/>
      <c r="FD1" s="138"/>
      <c r="FE1" s="138"/>
      <c r="FF1" s="138"/>
      <c r="FG1" s="138"/>
      <c r="FH1" s="138"/>
      <c r="FI1" s="138"/>
      <c r="FJ1" s="138"/>
      <c r="FK1" s="138"/>
      <c r="FL1" s="138"/>
      <c r="FM1" s="138"/>
      <c r="FN1" s="138"/>
      <c r="FO1" s="138"/>
      <c r="FP1" s="138"/>
      <c r="FQ1" s="138"/>
      <c r="FR1" s="138"/>
      <c r="FS1" s="138"/>
      <c r="FT1" s="138"/>
      <c r="FU1" s="138"/>
      <c r="FV1" s="138"/>
      <c r="FW1" s="138"/>
      <c r="FX1" s="138"/>
      <c r="FY1" s="138"/>
      <c r="FZ1" s="138"/>
      <c r="GA1" s="138"/>
      <c r="GB1" s="138"/>
      <c r="GC1" s="138"/>
      <c r="GD1" s="138"/>
      <c r="GE1" s="138"/>
      <c r="GF1" s="138"/>
      <c r="GG1" s="138"/>
      <c r="GH1" s="138"/>
    </row>
    <row r="2" spans="1:190" x14ac:dyDescent="0.2"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38"/>
      <c r="BK2" s="138"/>
      <c r="BL2" s="138"/>
      <c r="BM2" s="138"/>
      <c r="BN2" s="138"/>
      <c r="BO2" s="138"/>
      <c r="BP2" s="138"/>
      <c r="BQ2" s="138"/>
      <c r="BR2" s="138"/>
      <c r="BS2" s="138"/>
      <c r="BT2" s="138"/>
      <c r="BU2" s="138"/>
      <c r="BV2" s="138"/>
      <c r="BW2" s="138"/>
      <c r="BX2" s="138"/>
      <c r="BY2" s="138"/>
      <c r="BZ2" s="138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  <c r="FA2" s="138"/>
      <c r="FB2" s="138"/>
      <c r="FC2" s="138"/>
      <c r="FD2" s="138"/>
      <c r="FE2" s="138"/>
      <c r="FF2" s="138"/>
      <c r="FG2" s="138"/>
      <c r="FH2" s="138"/>
      <c r="FI2" s="138"/>
      <c r="FJ2" s="138"/>
      <c r="FK2" s="138"/>
      <c r="FL2" s="138"/>
      <c r="FM2" s="138"/>
      <c r="FN2" s="138"/>
      <c r="FO2" s="138"/>
      <c r="FP2" s="138"/>
      <c r="FQ2" s="138"/>
      <c r="FR2" s="138"/>
      <c r="FS2" s="138"/>
      <c r="FT2" s="138"/>
      <c r="FU2" s="138"/>
      <c r="FV2" s="138"/>
      <c r="FW2" s="138"/>
      <c r="FX2" s="138"/>
      <c r="FY2" s="138"/>
      <c r="FZ2" s="138"/>
      <c r="GA2" s="138"/>
      <c r="GB2" s="138"/>
      <c r="GC2" s="138"/>
      <c r="GD2" s="138"/>
      <c r="GE2" s="138"/>
      <c r="GF2" s="138"/>
      <c r="GG2" s="138"/>
      <c r="GH2" s="138"/>
    </row>
    <row r="3" spans="1:190" x14ac:dyDescent="0.2">
      <c r="B3" s="139" t="s">
        <v>1495</v>
      </c>
      <c r="C3" s="140" t="s">
        <v>2958</v>
      </c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  <c r="FA3" s="138"/>
      <c r="FB3" s="138"/>
      <c r="FC3" s="138"/>
      <c r="FD3" s="138"/>
      <c r="FE3" s="138"/>
      <c r="FF3" s="138"/>
      <c r="FG3" s="138"/>
      <c r="FH3" s="138"/>
      <c r="FI3" s="138"/>
      <c r="FJ3" s="138"/>
      <c r="FK3" s="138"/>
      <c r="FL3" s="138"/>
      <c r="FM3" s="138"/>
      <c r="FN3" s="138"/>
      <c r="FO3" s="138"/>
      <c r="FP3" s="138"/>
      <c r="FQ3" s="138"/>
      <c r="FR3" s="138"/>
      <c r="FS3" s="138"/>
      <c r="FT3" s="138"/>
      <c r="FU3" s="138"/>
      <c r="FV3" s="138"/>
      <c r="FW3" s="138"/>
      <c r="FX3" s="138"/>
      <c r="FY3" s="138"/>
      <c r="FZ3" s="138"/>
      <c r="GA3" s="138"/>
      <c r="GB3" s="138"/>
      <c r="GC3" s="138"/>
      <c r="GD3" s="138"/>
      <c r="GE3" s="138"/>
      <c r="GF3" s="138"/>
      <c r="GG3" s="138"/>
      <c r="GH3" s="138"/>
    </row>
    <row r="4" spans="1:190" x14ac:dyDescent="0.2">
      <c r="B4" s="139" t="s">
        <v>1497</v>
      </c>
      <c r="C4" s="140" t="s">
        <v>1498</v>
      </c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/>
      <c r="CP4" s="138"/>
      <c r="CQ4" s="138"/>
      <c r="CR4" s="138"/>
      <c r="CS4" s="138"/>
      <c r="CT4" s="138"/>
      <c r="CU4" s="138"/>
      <c r="CV4" s="138"/>
      <c r="CW4" s="138"/>
      <c r="CX4" s="138"/>
      <c r="CY4" s="138"/>
      <c r="CZ4" s="138"/>
      <c r="DA4" s="138"/>
      <c r="DB4" s="138"/>
      <c r="DC4" s="138"/>
      <c r="DD4" s="138"/>
      <c r="DE4" s="138"/>
      <c r="DF4" s="138"/>
      <c r="DG4" s="138"/>
      <c r="DH4" s="138"/>
      <c r="DI4" s="138"/>
      <c r="DJ4" s="138"/>
      <c r="DK4" s="138"/>
      <c r="DL4" s="138"/>
      <c r="DM4" s="138"/>
      <c r="DN4" s="138"/>
      <c r="DO4" s="138"/>
      <c r="DP4" s="138"/>
      <c r="DQ4" s="138"/>
      <c r="DR4" s="138"/>
      <c r="DS4" s="138"/>
      <c r="DT4" s="138"/>
      <c r="DU4" s="138"/>
      <c r="DV4" s="138"/>
      <c r="DW4" s="138"/>
      <c r="DX4" s="138"/>
      <c r="DY4" s="138"/>
      <c r="DZ4" s="138"/>
      <c r="EA4" s="138"/>
      <c r="EB4" s="138"/>
      <c r="EC4" s="138"/>
      <c r="ED4" s="138"/>
      <c r="EE4" s="138"/>
      <c r="EF4" s="138"/>
      <c r="EG4" s="138"/>
      <c r="EH4" s="138"/>
      <c r="EI4" s="138"/>
      <c r="EJ4" s="138"/>
      <c r="EK4" s="138"/>
      <c r="EL4" s="138"/>
      <c r="EM4" s="138"/>
      <c r="EN4" s="138"/>
      <c r="EO4" s="138"/>
      <c r="EP4" s="138"/>
      <c r="EQ4" s="138"/>
      <c r="ER4" s="138"/>
      <c r="ES4" s="138"/>
      <c r="ET4" s="138"/>
      <c r="EU4" s="138"/>
      <c r="EV4" s="138"/>
      <c r="EW4" s="138"/>
      <c r="EX4" s="138"/>
      <c r="EY4" s="138"/>
      <c r="EZ4" s="138"/>
      <c r="FA4" s="138"/>
      <c r="FB4" s="138"/>
      <c r="FC4" s="138"/>
      <c r="FD4" s="138"/>
      <c r="FE4" s="138"/>
      <c r="FF4" s="138"/>
      <c r="FG4" s="138"/>
      <c r="FH4" s="138"/>
      <c r="FI4" s="138"/>
      <c r="FJ4" s="138"/>
      <c r="FK4" s="138"/>
      <c r="FL4" s="138"/>
      <c r="FM4" s="138"/>
      <c r="FN4" s="138"/>
      <c r="FO4" s="138"/>
      <c r="FP4" s="138"/>
      <c r="FQ4" s="138"/>
      <c r="FR4" s="138"/>
      <c r="FS4" s="138"/>
      <c r="FT4" s="138"/>
      <c r="FU4" s="138"/>
      <c r="FV4" s="138"/>
      <c r="FW4" s="138"/>
      <c r="FX4" s="138"/>
      <c r="FY4" s="138"/>
      <c r="FZ4" s="138"/>
      <c r="GA4" s="138"/>
      <c r="GB4" s="138"/>
      <c r="GC4" s="138"/>
      <c r="GD4" s="138"/>
      <c r="GE4" s="138"/>
      <c r="GF4" s="138"/>
      <c r="GG4" s="138"/>
      <c r="GH4" s="138"/>
    </row>
    <row r="5" spans="1:190" x14ac:dyDescent="0.2">
      <c r="B5" s="139" t="s">
        <v>1499</v>
      </c>
      <c r="C5" s="140" t="s">
        <v>71</v>
      </c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  <c r="AV5" s="138"/>
      <c r="AW5" s="138"/>
      <c r="AX5" s="138"/>
      <c r="AY5" s="138"/>
      <c r="AZ5" s="138"/>
      <c r="BA5" s="138"/>
      <c r="BB5" s="138"/>
      <c r="BC5" s="138"/>
      <c r="BD5" s="138"/>
      <c r="BE5" s="138"/>
      <c r="BF5" s="138"/>
      <c r="BG5" s="138"/>
      <c r="BH5" s="138"/>
      <c r="BI5" s="138"/>
      <c r="BJ5" s="138"/>
      <c r="BK5" s="138"/>
      <c r="BL5" s="138"/>
      <c r="BM5" s="138"/>
      <c r="BN5" s="138"/>
      <c r="BO5" s="138"/>
      <c r="BP5" s="138"/>
      <c r="BQ5" s="138"/>
      <c r="BR5" s="138"/>
      <c r="BS5" s="138"/>
      <c r="BT5" s="138"/>
      <c r="BU5" s="138"/>
      <c r="BV5" s="138"/>
      <c r="BW5" s="138"/>
      <c r="BX5" s="138"/>
      <c r="BY5" s="138"/>
      <c r="BZ5" s="138"/>
      <c r="CA5" s="138"/>
      <c r="CB5" s="138"/>
      <c r="CC5" s="138"/>
      <c r="CD5" s="138"/>
      <c r="CE5" s="138"/>
      <c r="CF5" s="138"/>
      <c r="CG5" s="138"/>
      <c r="CH5" s="138"/>
      <c r="CI5" s="138"/>
      <c r="CJ5" s="138"/>
      <c r="CK5" s="138"/>
      <c r="CL5" s="138"/>
      <c r="CM5" s="138"/>
      <c r="CN5" s="138"/>
      <c r="CO5" s="138"/>
      <c r="CP5" s="138"/>
      <c r="CQ5" s="138"/>
      <c r="CR5" s="138"/>
      <c r="CS5" s="138"/>
      <c r="CT5" s="138"/>
      <c r="CU5" s="138"/>
      <c r="CV5" s="138"/>
      <c r="CW5" s="138"/>
      <c r="CX5" s="138"/>
      <c r="CY5" s="138"/>
      <c r="CZ5" s="138"/>
      <c r="DA5" s="138"/>
      <c r="DB5" s="138"/>
      <c r="DC5" s="138"/>
      <c r="DD5" s="138"/>
      <c r="DE5" s="138"/>
      <c r="DF5" s="138"/>
      <c r="DG5" s="138"/>
      <c r="DH5" s="138"/>
      <c r="DI5" s="138"/>
      <c r="DJ5" s="138"/>
      <c r="DK5" s="138"/>
      <c r="DL5" s="138"/>
      <c r="DM5" s="138"/>
      <c r="DN5" s="138"/>
      <c r="DO5" s="138"/>
      <c r="DP5" s="138"/>
      <c r="DQ5" s="138"/>
      <c r="DR5" s="138"/>
      <c r="DS5" s="138"/>
      <c r="DT5" s="138"/>
      <c r="DU5" s="138"/>
      <c r="DV5" s="138"/>
      <c r="DW5" s="138"/>
      <c r="DX5" s="138"/>
      <c r="DY5" s="138"/>
      <c r="DZ5" s="138"/>
      <c r="EA5" s="138"/>
      <c r="EB5" s="138"/>
      <c r="EC5" s="138"/>
      <c r="ED5" s="138"/>
      <c r="EE5" s="138"/>
      <c r="EF5" s="138"/>
      <c r="EG5" s="138"/>
      <c r="EH5" s="138"/>
      <c r="EI5" s="138"/>
      <c r="EJ5" s="138"/>
      <c r="EK5" s="138"/>
      <c r="EL5" s="138"/>
      <c r="EM5" s="138"/>
      <c r="EN5" s="138"/>
      <c r="EO5" s="138"/>
      <c r="EP5" s="138"/>
      <c r="EQ5" s="138"/>
      <c r="ER5" s="138"/>
      <c r="ES5" s="138"/>
      <c r="ET5" s="138"/>
      <c r="EU5" s="138"/>
      <c r="EV5" s="138"/>
      <c r="EW5" s="138"/>
      <c r="EX5" s="138"/>
      <c r="EY5" s="138"/>
      <c r="EZ5" s="138"/>
      <c r="FA5" s="138"/>
      <c r="FB5" s="138"/>
      <c r="FC5" s="138"/>
      <c r="FD5" s="138"/>
      <c r="FE5" s="138"/>
      <c r="FF5" s="138"/>
      <c r="FG5" s="138"/>
      <c r="FH5" s="138"/>
      <c r="FI5" s="138"/>
      <c r="FJ5" s="138"/>
      <c r="FK5" s="138"/>
      <c r="FL5" s="138"/>
      <c r="FM5" s="138"/>
      <c r="FN5" s="138"/>
      <c r="FO5" s="138"/>
      <c r="FP5" s="138"/>
      <c r="FQ5" s="138"/>
      <c r="FR5" s="138"/>
      <c r="FS5" s="138"/>
      <c r="FT5" s="138"/>
      <c r="FU5" s="138"/>
      <c r="FV5" s="138"/>
      <c r="FW5" s="138"/>
      <c r="FX5" s="138"/>
      <c r="FY5" s="138"/>
      <c r="FZ5" s="138"/>
      <c r="GA5" s="138"/>
      <c r="GB5" s="138"/>
      <c r="GC5" s="138"/>
      <c r="GD5" s="138"/>
      <c r="GE5" s="138"/>
      <c r="GF5" s="138"/>
      <c r="GG5" s="138"/>
      <c r="GH5" s="138"/>
    </row>
    <row r="6" spans="1:190" x14ac:dyDescent="0.2">
      <c r="B6" s="139" t="s">
        <v>1500</v>
      </c>
      <c r="C6" s="140" t="s">
        <v>2959</v>
      </c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  <c r="AX6" s="138"/>
      <c r="AY6" s="138"/>
      <c r="AZ6" s="138"/>
      <c r="BA6" s="138"/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  <c r="DI6" s="138"/>
      <c r="DJ6" s="138"/>
      <c r="DK6" s="138"/>
      <c r="DL6" s="138"/>
      <c r="DM6" s="138"/>
      <c r="DN6" s="138"/>
      <c r="DO6" s="138"/>
      <c r="DP6" s="138"/>
      <c r="DQ6" s="138"/>
      <c r="DR6" s="138"/>
      <c r="DS6" s="138"/>
      <c r="DT6" s="138"/>
      <c r="DU6" s="138"/>
      <c r="DV6" s="138"/>
      <c r="DW6" s="138"/>
      <c r="DX6" s="138"/>
      <c r="DY6" s="138"/>
      <c r="DZ6" s="138"/>
      <c r="EA6" s="138"/>
      <c r="EB6" s="138"/>
      <c r="EC6" s="138"/>
      <c r="ED6" s="138"/>
      <c r="EE6" s="138"/>
      <c r="EF6" s="138"/>
      <c r="EG6" s="138"/>
      <c r="EH6" s="138"/>
      <c r="EI6" s="138"/>
      <c r="EJ6" s="138"/>
      <c r="EK6" s="138"/>
      <c r="EL6" s="138"/>
      <c r="EM6" s="138"/>
      <c r="EN6" s="138"/>
      <c r="EO6" s="138"/>
      <c r="EP6" s="138"/>
      <c r="EQ6" s="138"/>
      <c r="ER6" s="138"/>
      <c r="ES6" s="138"/>
      <c r="ET6" s="138"/>
      <c r="EU6" s="138"/>
      <c r="EV6" s="138"/>
      <c r="EW6" s="138"/>
      <c r="EX6" s="138"/>
      <c r="EY6" s="138"/>
      <c r="EZ6" s="138"/>
      <c r="FA6" s="138"/>
      <c r="FB6" s="138"/>
      <c r="FC6" s="138"/>
      <c r="FD6" s="138"/>
      <c r="FE6" s="138"/>
      <c r="FF6" s="138"/>
      <c r="FG6" s="138"/>
      <c r="FH6" s="138"/>
      <c r="FI6" s="138"/>
      <c r="FJ6" s="138"/>
      <c r="FK6" s="138"/>
      <c r="FL6" s="138"/>
      <c r="FM6" s="138"/>
      <c r="FN6" s="138"/>
      <c r="FO6" s="138"/>
      <c r="FP6" s="138"/>
      <c r="FQ6" s="138"/>
      <c r="FR6" s="138"/>
      <c r="FS6" s="138"/>
      <c r="FT6" s="138"/>
      <c r="FU6" s="138"/>
      <c r="FV6" s="138"/>
      <c r="FW6" s="138"/>
      <c r="FX6" s="138"/>
      <c r="FY6" s="138"/>
      <c r="FZ6" s="138"/>
      <c r="GA6" s="138"/>
      <c r="GB6" s="138"/>
      <c r="GC6" s="138"/>
      <c r="GD6" s="138"/>
      <c r="GE6" s="138"/>
      <c r="GF6" s="138"/>
      <c r="GG6" s="138"/>
      <c r="GH6" s="138"/>
    </row>
    <row r="7" spans="1:190" x14ac:dyDescent="0.2">
      <c r="B7" s="139" t="s">
        <v>1502</v>
      </c>
      <c r="C7" s="140" t="s">
        <v>1503</v>
      </c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  <c r="DV7" s="138"/>
      <c r="DW7" s="138"/>
      <c r="DX7" s="138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  <c r="EN7" s="138"/>
      <c r="EO7" s="138"/>
      <c r="EP7" s="138"/>
      <c r="EQ7" s="138"/>
      <c r="ER7" s="138"/>
      <c r="ES7" s="138"/>
      <c r="ET7" s="138"/>
      <c r="EU7" s="138"/>
      <c r="EV7" s="138"/>
      <c r="EW7" s="138"/>
      <c r="EX7" s="138"/>
      <c r="EY7" s="138"/>
      <c r="EZ7" s="138"/>
      <c r="FA7" s="138"/>
      <c r="FB7" s="138"/>
      <c r="FC7" s="138"/>
      <c r="FD7" s="138"/>
      <c r="FE7" s="138"/>
      <c r="FF7" s="138"/>
      <c r="FG7" s="138"/>
      <c r="FH7" s="138"/>
      <c r="FI7" s="138"/>
      <c r="FJ7" s="138"/>
      <c r="FK7" s="138"/>
      <c r="FL7" s="138"/>
      <c r="FM7" s="138"/>
      <c r="FN7" s="138"/>
      <c r="FO7" s="138"/>
      <c r="FP7" s="138"/>
      <c r="FQ7" s="138"/>
      <c r="FR7" s="138"/>
      <c r="FS7" s="138"/>
      <c r="FT7" s="138"/>
      <c r="FU7" s="138"/>
      <c r="FV7" s="138"/>
      <c r="FW7" s="138"/>
      <c r="FX7" s="138"/>
      <c r="FY7" s="138"/>
      <c r="FZ7" s="138"/>
      <c r="GA7" s="138"/>
      <c r="GB7" s="138"/>
      <c r="GC7" s="138"/>
      <c r="GD7" s="138"/>
      <c r="GE7" s="138"/>
      <c r="GF7" s="138"/>
      <c r="GG7" s="138"/>
      <c r="GH7" s="138"/>
    </row>
    <row r="8" spans="1:190" x14ac:dyDescent="0.2">
      <c r="B8" s="139" t="s">
        <v>1504</v>
      </c>
      <c r="C8" s="140" t="s">
        <v>1505</v>
      </c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  <c r="BT8" s="138"/>
      <c r="BU8" s="138"/>
      <c r="BV8" s="138"/>
      <c r="BW8" s="138"/>
      <c r="BX8" s="138"/>
      <c r="BY8" s="138"/>
      <c r="BZ8" s="138"/>
      <c r="CA8" s="138"/>
      <c r="CB8" s="138"/>
      <c r="CC8" s="138"/>
      <c r="CD8" s="138"/>
      <c r="CE8" s="138"/>
      <c r="CF8" s="138"/>
      <c r="CG8" s="138"/>
      <c r="CH8" s="138"/>
      <c r="CI8" s="138"/>
      <c r="CJ8" s="138"/>
      <c r="CK8" s="138"/>
      <c r="CL8" s="138"/>
      <c r="CM8" s="138"/>
      <c r="CN8" s="138"/>
      <c r="CO8" s="138"/>
      <c r="CP8" s="138"/>
      <c r="CQ8" s="138"/>
      <c r="CR8" s="138"/>
      <c r="CS8" s="138"/>
      <c r="CT8" s="138"/>
      <c r="CU8" s="138"/>
      <c r="CV8" s="138"/>
      <c r="CW8" s="138"/>
      <c r="CX8" s="138"/>
      <c r="CY8" s="138"/>
      <c r="CZ8" s="138"/>
      <c r="DA8" s="138"/>
      <c r="DB8" s="138"/>
      <c r="DC8" s="138"/>
      <c r="DD8" s="138"/>
      <c r="DE8" s="138"/>
      <c r="DF8" s="138"/>
      <c r="DG8" s="138"/>
      <c r="DH8" s="138"/>
      <c r="DI8" s="138"/>
      <c r="DJ8" s="138"/>
      <c r="DK8" s="138"/>
      <c r="DL8" s="138"/>
      <c r="DM8" s="138"/>
      <c r="DN8" s="138"/>
      <c r="DO8" s="138"/>
      <c r="DP8" s="138"/>
      <c r="DQ8" s="138"/>
      <c r="DR8" s="138"/>
      <c r="DS8" s="138"/>
      <c r="DT8" s="138"/>
      <c r="DU8" s="138"/>
      <c r="DV8" s="138"/>
      <c r="DW8" s="138"/>
      <c r="DX8" s="138"/>
      <c r="DY8" s="138"/>
      <c r="DZ8" s="138"/>
      <c r="EA8" s="138"/>
      <c r="EB8" s="138"/>
      <c r="EC8" s="138"/>
      <c r="ED8" s="138"/>
      <c r="EE8" s="138"/>
      <c r="EF8" s="138"/>
      <c r="EG8" s="138"/>
      <c r="EH8" s="138"/>
      <c r="EI8" s="138"/>
      <c r="EJ8" s="138"/>
      <c r="EK8" s="138"/>
      <c r="EL8" s="138"/>
      <c r="EM8" s="138"/>
      <c r="EN8" s="138"/>
      <c r="EO8" s="138"/>
      <c r="EP8" s="138"/>
      <c r="EQ8" s="138"/>
      <c r="ER8" s="138"/>
      <c r="ES8" s="138"/>
      <c r="ET8" s="138"/>
      <c r="EU8" s="138"/>
      <c r="EV8" s="138"/>
      <c r="EW8" s="138"/>
      <c r="EX8" s="138"/>
      <c r="EY8" s="138"/>
      <c r="EZ8" s="138"/>
      <c r="FA8" s="138"/>
      <c r="FB8" s="138"/>
      <c r="FC8" s="138"/>
      <c r="FD8" s="138"/>
      <c r="FE8" s="138"/>
      <c r="FF8" s="138"/>
      <c r="FG8" s="138"/>
      <c r="FH8" s="138"/>
      <c r="FI8" s="138"/>
      <c r="FJ8" s="138"/>
      <c r="FK8" s="138"/>
      <c r="FL8" s="138"/>
      <c r="FM8" s="138"/>
      <c r="FN8" s="138"/>
      <c r="FO8" s="138"/>
      <c r="FP8" s="138"/>
      <c r="FQ8" s="138"/>
      <c r="FR8" s="138"/>
      <c r="FS8" s="138"/>
      <c r="FT8" s="138"/>
      <c r="FU8" s="138"/>
      <c r="FV8" s="138"/>
      <c r="FW8" s="138"/>
      <c r="FX8" s="138"/>
      <c r="FY8" s="138"/>
      <c r="FZ8" s="138"/>
      <c r="GA8" s="138"/>
      <c r="GB8" s="138"/>
      <c r="GC8" s="138"/>
      <c r="GD8" s="138"/>
      <c r="GE8" s="138"/>
      <c r="GF8" s="138"/>
      <c r="GG8" s="138"/>
      <c r="GH8" s="138"/>
    </row>
    <row r="9" spans="1:190" x14ac:dyDescent="0.2"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</row>
    <row r="10" spans="1:190" s="141" customFormat="1" ht="39" customHeight="1" x14ac:dyDescent="0.2">
      <c r="B10" s="425" t="s">
        <v>2960</v>
      </c>
      <c r="C10" s="427" t="s">
        <v>2959</v>
      </c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428"/>
      <c r="AA10" s="428"/>
      <c r="AB10" s="428"/>
      <c r="AC10" s="428"/>
      <c r="AD10" s="428"/>
      <c r="AE10" s="428"/>
      <c r="AF10" s="428"/>
      <c r="AG10" s="429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2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/>
      <c r="DM10" s="142"/>
      <c r="DN10" s="142"/>
      <c r="DO10" s="142"/>
      <c r="DP10" s="142"/>
      <c r="DQ10" s="142"/>
      <c r="DR10" s="142"/>
      <c r="DS10" s="142"/>
      <c r="DT10" s="142"/>
      <c r="DU10" s="142"/>
      <c r="DV10" s="142"/>
      <c r="DW10" s="142"/>
      <c r="DX10" s="142"/>
      <c r="DY10" s="142"/>
      <c r="DZ10" s="142"/>
      <c r="EA10" s="142"/>
      <c r="EB10" s="142"/>
      <c r="EC10" s="142"/>
      <c r="ED10" s="142"/>
      <c r="EE10" s="142"/>
      <c r="EF10" s="142"/>
      <c r="EG10" s="142"/>
      <c r="EH10" s="142"/>
      <c r="EI10" s="142"/>
      <c r="EJ10" s="142"/>
      <c r="EK10" s="142"/>
      <c r="EL10" s="142"/>
      <c r="EM10" s="142"/>
      <c r="EN10" s="142"/>
      <c r="EO10" s="142"/>
      <c r="EP10" s="142"/>
      <c r="EQ10" s="142"/>
      <c r="ER10" s="142"/>
      <c r="ES10" s="142"/>
      <c r="ET10" s="142"/>
      <c r="EU10" s="142"/>
      <c r="EV10" s="142"/>
      <c r="EW10" s="142"/>
      <c r="EX10" s="142"/>
      <c r="EY10" s="142"/>
      <c r="EZ10" s="142"/>
      <c r="FA10" s="142"/>
      <c r="FB10" s="142"/>
      <c r="FC10" s="142"/>
      <c r="FD10" s="142"/>
      <c r="FE10" s="142"/>
      <c r="FF10" s="142"/>
      <c r="FG10" s="142"/>
      <c r="FH10" s="142"/>
      <c r="FI10" s="142"/>
      <c r="FJ10" s="142"/>
      <c r="FK10" s="142"/>
      <c r="FL10" s="142"/>
      <c r="FM10" s="142"/>
      <c r="FN10" s="142"/>
      <c r="FO10" s="142"/>
      <c r="FP10" s="142"/>
      <c r="FQ10" s="142"/>
      <c r="FR10" s="142"/>
      <c r="FS10" s="142"/>
      <c r="FT10" s="142"/>
      <c r="FU10" s="142"/>
      <c r="FV10" s="142"/>
      <c r="FW10" s="142"/>
      <c r="FX10" s="142"/>
      <c r="FY10" s="142"/>
      <c r="FZ10" s="142"/>
      <c r="GA10" s="142"/>
      <c r="GB10" s="142"/>
      <c r="GC10" s="142"/>
      <c r="GD10" s="142"/>
      <c r="GE10" s="142"/>
      <c r="GF10" s="142"/>
      <c r="GG10" s="142"/>
      <c r="GH10" s="142"/>
    </row>
    <row r="11" spans="1:190" s="141" customFormat="1" ht="39" customHeight="1" x14ac:dyDescent="0.2">
      <c r="B11" s="426"/>
      <c r="C11" s="430" t="s">
        <v>1507</v>
      </c>
      <c r="D11" s="432" t="s">
        <v>2961</v>
      </c>
      <c r="E11" s="433"/>
      <c r="F11" s="433"/>
      <c r="G11" s="433"/>
      <c r="H11" s="433"/>
      <c r="I11" s="434"/>
      <c r="J11" s="432" t="s">
        <v>2962</v>
      </c>
      <c r="K11" s="433"/>
      <c r="L11" s="433"/>
      <c r="M11" s="433"/>
      <c r="N11" s="433"/>
      <c r="O11" s="434"/>
      <c r="P11" s="432" t="s">
        <v>2963</v>
      </c>
      <c r="Q11" s="433"/>
      <c r="R11" s="433"/>
      <c r="S11" s="433"/>
      <c r="T11" s="433"/>
      <c r="U11" s="434"/>
      <c r="V11" s="432" t="s">
        <v>2964</v>
      </c>
      <c r="W11" s="433"/>
      <c r="X11" s="433"/>
      <c r="Y11" s="433"/>
      <c r="Z11" s="433"/>
      <c r="AA11" s="434"/>
      <c r="AB11" s="432" t="s">
        <v>2965</v>
      </c>
      <c r="AC11" s="433"/>
      <c r="AD11" s="433"/>
      <c r="AE11" s="433"/>
      <c r="AF11" s="433"/>
      <c r="AG11" s="434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BV11" s="142"/>
      <c r="BW11" s="142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142"/>
      <c r="CI11" s="142"/>
      <c r="CJ11" s="142"/>
      <c r="CK11" s="142"/>
      <c r="CL11" s="142"/>
      <c r="CM11" s="142"/>
      <c r="CN11" s="142"/>
      <c r="CO11" s="142"/>
      <c r="CP11" s="142"/>
      <c r="CQ11" s="142"/>
      <c r="CR11" s="142"/>
      <c r="CS11" s="142"/>
      <c r="CT11" s="142"/>
      <c r="CU11" s="142"/>
      <c r="CV11" s="142"/>
      <c r="CW11" s="142"/>
      <c r="CX11" s="142"/>
      <c r="CY11" s="142"/>
      <c r="CZ11" s="142"/>
      <c r="DA11" s="142"/>
      <c r="DB11" s="142"/>
      <c r="DC11" s="142"/>
      <c r="DD11" s="142"/>
      <c r="DE11" s="142"/>
      <c r="DF11" s="142"/>
      <c r="DG11" s="142"/>
      <c r="DH11" s="142"/>
      <c r="DI11" s="142"/>
      <c r="DJ11" s="142"/>
      <c r="DK11" s="142"/>
      <c r="DL11" s="142"/>
      <c r="DM11" s="142"/>
      <c r="DN11" s="142"/>
      <c r="DO11" s="142"/>
      <c r="DP11" s="142"/>
      <c r="DQ11" s="142"/>
      <c r="DR11" s="142"/>
      <c r="DS11" s="142"/>
      <c r="DT11" s="142"/>
      <c r="DU11" s="142"/>
      <c r="DV11" s="142"/>
      <c r="DW11" s="142"/>
      <c r="DX11" s="142"/>
      <c r="DY11" s="142"/>
      <c r="DZ11" s="142"/>
      <c r="EA11" s="142"/>
      <c r="EB11" s="142"/>
      <c r="EC11" s="142"/>
      <c r="ED11" s="142"/>
      <c r="EE11" s="142"/>
      <c r="EF11" s="142"/>
      <c r="EG11" s="142"/>
      <c r="EH11" s="142"/>
      <c r="EI11" s="142"/>
      <c r="EJ11" s="142"/>
      <c r="EK11" s="142"/>
      <c r="EL11" s="142"/>
      <c r="EM11" s="142"/>
      <c r="EN11" s="142"/>
      <c r="EO11" s="142"/>
      <c r="EP11" s="142"/>
      <c r="EQ11" s="142"/>
      <c r="ER11" s="142"/>
      <c r="ES11" s="142"/>
      <c r="ET11" s="142"/>
      <c r="EU11" s="142"/>
      <c r="EV11" s="142"/>
      <c r="EW11" s="142"/>
      <c r="EX11" s="142"/>
      <c r="EY11" s="142"/>
      <c r="EZ11" s="142"/>
      <c r="FA11" s="142"/>
      <c r="FB11" s="142"/>
      <c r="FC11" s="142"/>
      <c r="FD11" s="142"/>
      <c r="FE11" s="142"/>
      <c r="FF11" s="142"/>
      <c r="FG11" s="142"/>
      <c r="FH11" s="142"/>
      <c r="FI11" s="142"/>
      <c r="FJ11" s="142"/>
      <c r="FK11" s="142"/>
      <c r="FL11" s="142"/>
      <c r="FM11" s="142"/>
      <c r="FN11" s="142"/>
      <c r="FO11" s="142"/>
      <c r="FP11" s="142"/>
      <c r="FQ11" s="142"/>
      <c r="FR11" s="142"/>
      <c r="FS11" s="142"/>
      <c r="FT11" s="142"/>
      <c r="FU11" s="142"/>
      <c r="FV11" s="142"/>
      <c r="FW11" s="142"/>
      <c r="FX11" s="142"/>
      <c r="FY11" s="142"/>
      <c r="FZ11" s="142"/>
      <c r="GA11" s="142"/>
      <c r="GB11" s="142"/>
      <c r="GC11" s="142"/>
      <c r="GD11" s="142"/>
      <c r="GE11" s="142"/>
      <c r="GF11" s="142"/>
      <c r="GG11" s="142"/>
      <c r="GH11" s="142"/>
    </row>
    <row r="12" spans="1:190" s="141" customFormat="1" ht="39" customHeight="1" x14ac:dyDescent="0.2">
      <c r="B12" s="426"/>
      <c r="C12" s="431"/>
      <c r="D12" s="143" t="s">
        <v>89</v>
      </c>
      <c r="E12" s="143" t="s">
        <v>90</v>
      </c>
      <c r="F12" s="423" t="s">
        <v>1513</v>
      </c>
      <c r="G12" s="424"/>
      <c r="H12" s="423" t="s">
        <v>1514</v>
      </c>
      <c r="I12" s="424"/>
      <c r="J12" s="143" t="s">
        <v>89</v>
      </c>
      <c r="K12" s="143" t="s">
        <v>90</v>
      </c>
      <c r="L12" s="423" t="s">
        <v>1513</v>
      </c>
      <c r="M12" s="424"/>
      <c r="N12" s="423" t="s">
        <v>1514</v>
      </c>
      <c r="O12" s="424"/>
      <c r="P12" s="143" t="s">
        <v>89</v>
      </c>
      <c r="Q12" s="143" t="s">
        <v>90</v>
      </c>
      <c r="R12" s="423" t="s">
        <v>1513</v>
      </c>
      <c r="S12" s="424"/>
      <c r="T12" s="423" t="s">
        <v>1514</v>
      </c>
      <c r="U12" s="424"/>
      <c r="V12" s="143" t="s">
        <v>89</v>
      </c>
      <c r="W12" s="143" t="s">
        <v>90</v>
      </c>
      <c r="X12" s="423" t="s">
        <v>1513</v>
      </c>
      <c r="Y12" s="424"/>
      <c r="Z12" s="423" t="s">
        <v>1514</v>
      </c>
      <c r="AA12" s="424"/>
      <c r="AB12" s="143" t="s">
        <v>89</v>
      </c>
      <c r="AC12" s="143" t="s">
        <v>90</v>
      </c>
      <c r="AD12" s="423" t="s">
        <v>1513</v>
      </c>
      <c r="AE12" s="424"/>
      <c r="AF12" s="423" t="s">
        <v>1514</v>
      </c>
      <c r="AG12" s="424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  <c r="BT12" s="142"/>
      <c r="BU12" s="142"/>
      <c r="BV12" s="142"/>
      <c r="BW12" s="142"/>
      <c r="BX12" s="142"/>
      <c r="BY12" s="142"/>
      <c r="BZ12" s="142"/>
      <c r="CA12" s="142"/>
      <c r="CB12" s="142"/>
      <c r="CC12" s="142"/>
      <c r="CD12" s="142"/>
      <c r="CE12" s="142"/>
      <c r="CF12" s="142"/>
      <c r="CG12" s="142"/>
      <c r="CH12" s="142"/>
      <c r="CI12" s="142"/>
      <c r="CJ12" s="142"/>
      <c r="CK12" s="142"/>
      <c r="CL12" s="142"/>
      <c r="CM12" s="142"/>
      <c r="CN12" s="142"/>
      <c r="CO12" s="142"/>
      <c r="CP12" s="142"/>
      <c r="CQ12" s="142"/>
      <c r="CR12" s="142"/>
      <c r="CS12" s="142"/>
      <c r="CT12" s="142"/>
      <c r="CU12" s="142"/>
      <c r="CV12" s="142"/>
      <c r="CW12" s="142"/>
      <c r="CX12" s="142"/>
      <c r="CY12" s="142"/>
      <c r="CZ12" s="142"/>
      <c r="DA12" s="142"/>
      <c r="DB12" s="142"/>
      <c r="DC12" s="142"/>
      <c r="DD12" s="142"/>
      <c r="DE12" s="142"/>
      <c r="DF12" s="142"/>
      <c r="DG12" s="142"/>
      <c r="DH12" s="142"/>
      <c r="DI12" s="142"/>
      <c r="DJ12" s="142"/>
      <c r="DK12" s="142"/>
      <c r="DL12" s="142"/>
      <c r="DM12" s="142"/>
      <c r="DN12" s="142"/>
      <c r="DO12" s="142"/>
      <c r="DP12" s="142"/>
      <c r="DQ12" s="142"/>
      <c r="DR12" s="142"/>
      <c r="DS12" s="142"/>
      <c r="DT12" s="142"/>
      <c r="DU12" s="142"/>
      <c r="DV12" s="142"/>
      <c r="DW12" s="142"/>
      <c r="DX12" s="142"/>
      <c r="DY12" s="142"/>
      <c r="DZ12" s="142"/>
      <c r="EA12" s="142"/>
      <c r="EB12" s="142"/>
      <c r="EC12" s="142"/>
      <c r="ED12" s="142"/>
      <c r="EE12" s="142"/>
      <c r="EF12" s="142"/>
      <c r="EG12" s="142"/>
      <c r="EH12" s="142"/>
      <c r="EI12" s="142"/>
      <c r="EJ12" s="142"/>
      <c r="EK12" s="142"/>
      <c r="EL12" s="142"/>
      <c r="EM12" s="142"/>
      <c r="EN12" s="142"/>
      <c r="EO12" s="142"/>
      <c r="EP12" s="142"/>
      <c r="EQ12" s="142"/>
      <c r="ER12" s="142"/>
      <c r="ES12" s="142"/>
      <c r="ET12" s="142"/>
      <c r="EU12" s="142"/>
      <c r="EV12" s="142"/>
      <c r="EW12" s="142"/>
      <c r="EX12" s="142"/>
      <c r="EY12" s="142"/>
      <c r="EZ12" s="142"/>
      <c r="FA12" s="142"/>
      <c r="FB12" s="142"/>
      <c r="FC12" s="142"/>
      <c r="FD12" s="142"/>
      <c r="FE12" s="142"/>
      <c r="FF12" s="142"/>
      <c r="FG12" s="142"/>
      <c r="FH12" s="142"/>
      <c r="FI12" s="142"/>
      <c r="FJ12" s="142"/>
      <c r="FK12" s="142"/>
      <c r="FL12" s="142"/>
      <c r="FM12" s="142"/>
      <c r="FN12" s="142"/>
      <c r="FO12" s="142"/>
      <c r="FP12" s="142"/>
      <c r="FQ12" s="142"/>
      <c r="FR12" s="142"/>
      <c r="FS12" s="142"/>
      <c r="FT12" s="142"/>
      <c r="FU12" s="142"/>
      <c r="FV12" s="142"/>
      <c r="FW12" s="142"/>
      <c r="FX12" s="142"/>
      <c r="FY12" s="142"/>
      <c r="FZ12" s="142"/>
      <c r="GA12" s="142"/>
      <c r="GB12" s="142"/>
      <c r="GC12" s="142"/>
      <c r="GD12" s="142"/>
      <c r="GE12" s="142"/>
      <c r="GF12" s="142"/>
      <c r="GG12" s="142"/>
      <c r="GH12" s="142"/>
    </row>
    <row r="13" spans="1:190" s="141" customFormat="1" ht="39" customHeight="1" x14ac:dyDescent="0.2">
      <c r="B13" s="144" t="s">
        <v>15</v>
      </c>
      <c r="C13" s="431"/>
      <c r="D13" s="145" t="s">
        <v>85</v>
      </c>
      <c r="E13" s="145" t="s">
        <v>85</v>
      </c>
      <c r="F13" s="145" t="s">
        <v>1515</v>
      </c>
      <c r="G13" s="145" t="s">
        <v>1516</v>
      </c>
      <c r="H13" s="145" t="s">
        <v>1515</v>
      </c>
      <c r="I13" s="145" t="s">
        <v>1516</v>
      </c>
      <c r="J13" s="145" t="s">
        <v>85</v>
      </c>
      <c r="K13" s="145" t="s">
        <v>85</v>
      </c>
      <c r="L13" s="145" t="s">
        <v>1515</v>
      </c>
      <c r="M13" s="145" t="s">
        <v>1516</v>
      </c>
      <c r="N13" s="145" t="s">
        <v>1515</v>
      </c>
      <c r="O13" s="145" t="s">
        <v>1516</v>
      </c>
      <c r="P13" s="145" t="s">
        <v>85</v>
      </c>
      <c r="Q13" s="145" t="s">
        <v>85</v>
      </c>
      <c r="R13" s="145" t="s">
        <v>1515</v>
      </c>
      <c r="S13" s="145" t="s">
        <v>1516</v>
      </c>
      <c r="T13" s="145" t="s">
        <v>1515</v>
      </c>
      <c r="U13" s="145" t="s">
        <v>1516</v>
      </c>
      <c r="V13" s="145" t="s">
        <v>85</v>
      </c>
      <c r="W13" s="145" t="s">
        <v>85</v>
      </c>
      <c r="X13" s="145" t="s">
        <v>1515</v>
      </c>
      <c r="Y13" s="145" t="s">
        <v>1516</v>
      </c>
      <c r="Z13" s="145" t="s">
        <v>1515</v>
      </c>
      <c r="AA13" s="145" t="s">
        <v>1516</v>
      </c>
      <c r="AB13" s="145" t="s">
        <v>85</v>
      </c>
      <c r="AC13" s="145" t="s">
        <v>85</v>
      </c>
      <c r="AD13" s="145" t="s">
        <v>1515</v>
      </c>
      <c r="AE13" s="145" t="s">
        <v>1516</v>
      </c>
      <c r="AF13" s="145" t="s">
        <v>1515</v>
      </c>
      <c r="AG13" s="145" t="s">
        <v>1516</v>
      </c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  <c r="BM13" s="142"/>
      <c r="BN13" s="142"/>
      <c r="BO13" s="142"/>
      <c r="BP13" s="142"/>
      <c r="BQ13" s="142"/>
      <c r="BR13" s="142"/>
      <c r="BS13" s="142"/>
      <c r="BT13" s="142"/>
      <c r="BU13" s="142"/>
      <c r="BV13" s="142"/>
      <c r="BW13" s="142"/>
      <c r="BX13" s="142"/>
      <c r="BY13" s="142"/>
      <c r="BZ13" s="142"/>
      <c r="CA13" s="142"/>
      <c r="CB13" s="142"/>
      <c r="CC13" s="142"/>
      <c r="CD13" s="142"/>
      <c r="CE13" s="142"/>
      <c r="CF13" s="142"/>
      <c r="CG13" s="142"/>
      <c r="CH13" s="142"/>
      <c r="CI13" s="142"/>
      <c r="CJ13" s="142"/>
      <c r="CK13" s="142"/>
      <c r="CL13" s="142"/>
      <c r="CM13" s="142"/>
      <c r="CN13" s="142"/>
      <c r="CO13" s="142"/>
      <c r="CP13" s="142"/>
      <c r="CQ13" s="142"/>
      <c r="CR13" s="142"/>
      <c r="CS13" s="142"/>
      <c r="CT13" s="142"/>
      <c r="CU13" s="142"/>
      <c r="CV13" s="142"/>
      <c r="CW13" s="142"/>
      <c r="CX13" s="142"/>
      <c r="CY13" s="142"/>
      <c r="CZ13" s="142"/>
      <c r="DA13" s="142"/>
      <c r="DB13" s="142"/>
      <c r="DC13" s="142"/>
      <c r="DD13" s="142"/>
      <c r="DE13" s="142"/>
      <c r="DF13" s="142"/>
      <c r="DG13" s="142"/>
      <c r="DH13" s="142"/>
      <c r="DI13" s="142"/>
      <c r="DJ13" s="142"/>
      <c r="DK13" s="142"/>
      <c r="DL13" s="142"/>
      <c r="DM13" s="142"/>
      <c r="DN13" s="142"/>
      <c r="DO13" s="142"/>
      <c r="DP13" s="142"/>
      <c r="DQ13" s="142"/>
      <c r="DR13" s="142"/>
      <c r="DS13" s="142"/>
      <c r="DT13" s="142"/>
      <c r="DU13" s="142"/>
      <c r="DV13" s="142"/>
      <c r="DW13" s="142"/>
      <c r="DX13" s="142"/>
      <c r="DY13" s="142"/>
      <c r="DZ13" s="142"/>
      <c r="EA13" s="142"/>
      <c r="EB13" s="142"/>
      <c r="EC13" s="142"/>
      <c r="ED13" s="142"/>
      <c r="EE13" s="142"/>
      <c r="EF13" s="142"/>
      <c r="EG13" s="142"/>
      <c r="EH13" s="142"/>
      <c r="EI13" s="142"/>
      <c r="EJ13" s="142"/>
      <c r="EK13" s="142"/>
      <c r="EL13" s="142"/>
      <c r="EM13" s="142"/>
      <c r="EN13" s="142"/>
      <c r="EO13" s="142"/>
      <c r="EP13" s="142"/>
      <c r="EQ13" s="142"/>
      <c r="ER13" s="142"/>
      <c r="ES13" s="142"/>
      <c r="ET13" s="142"/>
      <c r="EU13" s="142"/>
      <c r="EV13" s="142"/>
      <c r="EW13" s="142"/>
      <c r="EX13" s="142"/>
      <c r="EY13" s="142"/>
      <c r="EZ13" s="142"/>
      <c r="FA13" s="142"/>
      <c r="FB13" s="142"/>
      <c r="FC13" s="142"/>
      <c r="FD13" s="142"/>
      <c r="FE13" s="142"/>
      <c r="FF13" s="142"/>
      <c r="FG13" s="142"/>
      <c r="FH13" s="142"/>
      <c r="FI13" s="142"/>
      <c r="FJ13" s="142"/>
      <c r="FK13" s="142"/>
      <c r="FL13" s="142"/>
      <c r="FM13" s="142"/>
      <c r="FN13" s="142"/>
      <c r="FO13" s="142"/>
      <c r="FP13" s="142"/>
      <c r="FQ13" s="142"/>
      <c r="FR13" s="142"/>
      <c r="FS13" s="142"/>
      <c r="FT13" s="142"/>
      <c r="FU13" s="142"/>
      <c r="FV13" s="142"/>
      <c r="FW13" s="142"/>
      <c r="FX13" s="142"/>
      <c r="FY13" s="142"/>
      <c r="FZ13" s="142"/>
      <c r="GA13" s="142"/>
      <c r="GB13" s="142"/>
      <c r="GC13" s="142"/>
      <c r="GD13" s="142"/>
      <c r="GE13" s="142"/>
      <c r="GF13" s="142"/>
      <c r="GG13" s="142"/>
      <c r="GH13" s="142"/>
    </row>
    <row r="14" spans="1:190" x14ac:dyDescent="0.2">
      <c r="A14" s="130">
        <f>IFERROR(VALUE(LEFT(B14,4)),"")</f>
        <v>70</v>
      </c>
      <c r="B14" s="140" t="s">
        <v>1526</v>
      </c>
      <c r="C14" s="146">
        <v>22</v>
      </c>
      <c r="D14" s="147">
        <v>32.900001525878906</v>
      </c>
      <c r="E14" s="148">
        <v>0.44</v>
      </c>
      <c r="F14" s="146">
        <v>22</v>
      </c>
      <c r="H14" s="149" t="s">
        <v>1545</v>
      </c>
      <c r="J14" s="147">
        <v>5.0999999046325684</v>
      </c>
      <c r="K14" s="148">
        <v>0.42</v>
      </c>
      <c r="L14" s="146">
        <v>22</v>
      </c>
      <c r="N14" s="149" t="s">
        <v>1545</v>
      </c>
      <c r="P14" s="147">
        <v>10.800000190734863</v>
      </c>
      <c r="Q14" s="148">
        <v>0.49</v>
      </c>
      <c r="R14" s="146">
        <v>19</v>
      </c>
      <c r="S14" s="146">
        <v>3</v>
      </c>
      <c r="T14" s="149" t="s">
        <v>1667</v>
      </c>
      <c r="U14" s="149" t="s">
        <v>1668</v>
      </c>
      <c r="V14" s="147">
        <v>8.8000001907348633</v>
      </c>
      <c r="W14" s="148">
        <v>0.42</v>
      </c>
      <c r="X14" s="146">
        <v>22</v>
      </c>
      <c r="Z14" s="149" t="s">
        <v>1545</v>
      </c>
      <c r="AB14" s="147">
        <v>8.1000003814697266</v>
      </c>
      <c r="AC14" s="148">
        <v>0.43</v>
      </c>
      <c r="AD14" s="146">
        <v>21</v>
      </c>
      <c r="AE14" s="146">
        <v>1</v>
      </c>
      <c r="AF14" s="149" t="s">
        <v>1669</v>
      </c>
      <c r="AG14" s="149" t="s">
        <v>1670</v>
      </c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  <c r="BT14" s="138"/>
      <c r="BU14" s="138"/>
      <c r="BV14" s="138"/>
      <c r="BW14" s="138"/>
      <c r="BX14" s="138"/>
      <c r="BY14" s="138"/>
      <c r="BZ14" s="138"/>
      <c r="CA14" s="138"/>
      <c r="CB14" s="138"/>
      <c r="CC14" s="138"/>
      <c r="CD14" s="138"/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  <c r="CO14" s="138"/>
      <c r="CP14" s="138"/>
      <c r="CQ14" s="138"/>
      <c r="CR14" s="138"/>
      <c r="CS14" s="138"/>
      <c r="CT14" s="138"/>
      <c r="CU14" s="138"/>
      <c r="CV14" s="138"/>
      <c r="CW14" s="138"/>
      <c r="CX14" s="138"/>
      <c r="CY14" s="138"/>
      <c r="CZ14" s="138"/>
      <c r="DA14" s="138"/>
      <c r="DB14" s="138"/>
      <c r="DC14" s="138"/>
      <c r="DD14" s="138"/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138"/>
      <c r="ED14" s="138"/>
      <c r="EE14" s="138"/>
      <c r="EF14" s="138"/>
      <c r="EG14" s="138"/>
      <c r="EH14" s="138"/>
      <c r="EI14" s="138"/>
      <c r="EJ14" s="138"/>
      <c r="EK14" s="138"/>
      <c r="EL14" s="138"/>
      <c r="EM14" s="138"/>
      <c r="EN14" s="138"/>
      <c r="EO14" s="138"/>
      <c r="EP14" s="138"/>
      <c r="EQ14" s="138"/>
      <c r="ER14" s="138"/>
      <c r="ES14" s="138"/>
      <c r="ET14" s="138"/>
      <c r="EU14" s="138"/>
      <c r="EV14" s="138"/>
      <c r="EW14" s="138"/>
      <c r="EX14" s="138"/>
      <c r="EY14" s="138"/>
      <c r="EZ14" s="138"/>
      <c r="FA14" s="138"/>
      <c r="FB14" s="138"/>
      <c r="FC14" s="138"/>
      <c r="FD14" s="138"/>
      <c r="FE14" s="138"/>
      <c r="FF14" s="138"/>
      <c r="FG14" s="138"/>
      <c r="FH14" s="138"/>
      <c r="FI14" s="138"/>
      <c r="FJ14" s="138"/>
      <c r="FK14" s="138"/>
      <c r="FL14" s="138"/>
      <c r="FM14" s="138"/>
      <c r="FN14" s="138"/>
      <c r="FO14" s="138"/>
      <c r="FP14" s="138"/>
      <c r="FQ14" s="138"/>
      <c r="FR14" s="138"/>
      <c r="FS14" s="138"/>
      <c r="FT14" s="138"/>
      <c r="FU14" s="138"/>
      <c r="FV14" s="138"/>
      <c r="FW14" s="138"/>
      <c r="FX14" s="138"/>
      <c r="FY14" s="138"/>
      <c r="FZ14" s="138"/>
      <c r="GA14" s="138"/>
      <c r="GB14" s="138"/>
      <c r="GC14" s="138"/>
      <c r="GD14" s="138"/>
      <c r="GE14" s="138"/>
      <c r="GF14" s="138"/>
      <c r="GG14" s="138"/>
      <c r="GH14" s="138"/>
    </row>
    <row r="15" spans="1:190" x14ac:dyDescent="0.2">
      <c r="A15" s="130">
        <f t="shared" ref="A15:A78" si="0">IFERROR(VALUE(LEFT(B15,4)),"")</f>
        <v>71</v>
      </c>
      <c r="B15" s="150" t="s">
        <v>1535</v>
      </c>
      <c r="C15" s="151">
        <v>170</v>
      </c>
      <c r="D15" s="152">
        <v>35.299999237060547</v>
      </c>
      <c r="E15" s="153">
        <v>0.48</v>
      </c>
      <c r="F15" s="151">
        <v>155</v>
      </c>
      <c r="G15" s="151">
        <v>15</v>
      </c>
      <c r="H15" s="154" t="s">
        <v>2966</v>
      </c>
      <c r="I15" s="154" t="s">
        <v>2967</v>
      </c>
      <c r="J15" s="152">
        <v>5.6999998092651367</v>
      </c>
      <c r="K15" s="153">
        <v>0.48</v>
      </c>
      <c r="L15" s="151">
        <v>151</v>
      </c>
      <c r="M15" s="151">
        <v>19</v>
      </c>
      <c r="N15" s="154" t="s">
        <v>2968</v>
      </c>
      <c r="O15" s="154" t="s">
        <v>2969</v>
      </c>
      <c r="P15" s="152">
        <v>11.399999618530273</v>
      </c>
      <c r="Q15" s="153">
        <v>0.52</v>
      </c>
      <c r="R15" s="151">
        <v>139</v>
      </c>
      <c r="S15" s="151">
        <v>31</v>
      </c>
      <c r="T15" s="154" t="s">
        <v>2970</v>
      </c>
      <c r="U15" s="154" t="s">
        <v>2971</v>
      </c>
      <c r="V15" s="152">
        <v>9.3000001907348633</v>
      </c>
      <c r="W15" s="153">
        <v>0.45</v>
      </c>
      <c r="X15" s="151">
        <v>159</v>
      </c>
      <c r="Y15" s="151">
        <v>11</v>
      </c>
      <c r="Z15" s="154" t="s">
        <v>2972</v>
      </c>
      <c r="AA15" s="154" t="s">
        <v>2973</v>
      </c>
      <c r="AB15" s="152">
        <v>8.8000001907348633</v>
      </c>
      <c r="AC15" s="153">
        <v>0.46</v>
      </c>
      <c r="AD15" s="151">
        <v>158</v>
      </c>
      <c r="AE15" s="151">
        <v>12</v>
      </c>
      <c r="AF15" s="154" t="s">
        <v>2469</v>
      </c>
      <c r="AG15" s="154" t="s">
        <v>2470</v>
      </c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</row>
    <row r="16" spans="1:190" x14ac:dyDescent="0.2">
      <c r="A16" s="130">
        <f t="shared" si="0"/>
        <v>72</v>
      </c>
      <c r="B16" s="140" t="s">
        <v>1544</v>
      </c>
      <c r="C16" s="146">
        <v>48</v>
      </c>
      <c r="D16" s="147">
        <v>31</v>
      </c>
      <c r="E16" s="148">
        <v>0.42</v>
      </c>
      <c r="F16" s="146">
        <v>47</v>
      </c>
      <c r="G16" s="146">
        <v>1</v>
      </c>
      <c r="H16" s="149" t="s">
        <v>2007</v>
      </c>
      <c r="I16" s="149" t="s">
        <v>2008</v>
      </c>
      <c r="J16" s="147">
        <v>5</v>
      </c>
      <c r="K16" s="148">
        <v>0.41</v>
      </c>
      <c r="L16" s="146">
        <v>46</v>
      </c>
      <c r="M16" s="146">
        <v>2</v>
      </c>
      <c r="N16" s="149" t="s">
        <v>1769</v>
      </c>
      <c r="O16" s="149" t="s">
        <v>1770</v>
      </c>
      <c r="P16" s="147">
        <v>9.3999996185302734</v>
      </c>
      <c r="Q16" s="148">
        <v>0.42</v>
      </c>
      <c r="R16" s="146">
        <v>46</v>
      </c>
      <c r="S16" s="146">
        <v>2</v>
      </c>
      <c r="T16" s="149" t="s">
        <v>1769</v>
      </c>
      <c r="U16" s="149" t="s">
        <v>1770</v>
      </c>
      <c r="V16" s="147">
        <v>8.5</v>
      </c>
      <c r="W16" s="148">
        <v>0.4</v>
      </c>
      <c r="X16" s="146">
        <v>47</v>
      </c>
      <c r="Y16" s="146">
        <v>1</v>
      </c>
      <c r="Z16" s="149" t="s">
        <v>2007</v>
      </c>
      <c r="AA16" s="149" t="s">
        <v>2008</v>
      </c>
      <c r="AB16" s="147">
        <v>8.1000003814697266</v>
      </c>
      <c r="AC16" s="148">
        <v>0.43</v>
      </c>
      <c r="AD16" s="146">
        <v>45</v>
      </c>
      <c r="AE16" s="146">
        <v>3</v>
      </c>
      <c r="AF16" s="149" t="s">
        <v>2003</v>
      </c>
      <c r="AG16" s="149" t="s">
        <v>2004</v>
      </c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38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</row>
    <row r="17" spans="1:190" x14ac:dyDescent="0.2">
      <c r="A17" s="130">
        <f t="shared" si="0"/>
        <v>73</v>
      </c>
      <c r="B17" s="150" t="s">
        <v>1550</v>
      </c>
      <c r="C17" s="151">
        <v>91</v>
      </c>
      <c r="D17" s="152">
        <v>27.899999618530273</v>
      </c>
      <c r="E17" s="153">
        <v>0.38</v>
      </c>
      <c r="F17" s="151">
        <v>87</v>
      </c>
      <c r="G17" s="151">
        <v>4</v>
      </c>
      <c r="H17" s="154" t="s">
        <v>2974</v>
      </c>
      <c r="I17" s="154" t="s">
        <v>2975</v>
      </c>
      <c r="J17" s="152">
        <v>4.4000000953674316</v>
      </c>
      <c r="K17" s="153">
        <v>0.37</v>
      </c>
      <c r="L17" s="151">
        <v>85</v>
      </c>
      <c r="M17" s="151">
        <v>6</v>
      </c>
      <c r="N17" s="154" t="s">
        <v>2976</v>
      </c>
      <c r="O17" s="154" t="s">
        <v>2977</v>
      </c>
      <c r="P17" s="152">
        <v>8.8000001907348633</v>
      </c>
      <c r="Q17" s="153">
        <v>0.4</v>
      </c>
      <c r="R17" s="151">
        <v>87</v>
      </c>
      <c r="S17" s="151">
        <v>4</v>
      </c>
      <c r="T17" s="154" t="s">
        <v>2974</v>
      </c>
      <c r="U17" s="154" t="s">
        <v>2975</v>
      </c>
      <c r="V17" s="152">
        <v>7.5999999046325684</v>
      </c>
      <c r="W17" s="153">
        <v>0.36</v>
      </c>
      <c r="X17" s="151">
        <v>87</v>
      </c>
      <c r="Y17" s="151">
        <v>4</v>
      </c>
      <c r="Z17" s="154" t="s">
        <v>2974</v>
      </c>
      <c r="AA17" s="154" t="s">
        <v>2975</v>
      </c>
      <c r="AB17" s="152">
        <v>7</v>
      </c>
      <c r="AC17" s="153">
        <v>0.37</v>
      </c>
      <c r="AD17" s="151">
        <v>89</v>
      </c>
      <c r="AE17" s="151">
        <v>2</v>
      </c>
      <c r="AF17" s="154" t="s">
        <v>2978</v>
      </c>
      <c r="AG17" s="154" t="s">
        <v>2979</v>
      </c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</row>
    <row r="18" spans="1:190" s="155" customFormat="1" x14ac:dyDescent="0.2">
      <c r="A18" s="130">
        <f t="shared" si="0"/>
        <v>91</v>
      </c>
      <c r="B18" s="140" t="s">
        <v>1564</v>
      </c>
      <c r="C18" s="146">
        <v>235</v>
      </c>
      <c r="D18" s="147">
        <v>33.900001525878906</v>
      </c>
      <c r="E18" s="148">
        <v>0.46</v>
      </c>
      <c r="F18" s="146">
        <v>218</v>
      </c>
      <c r="G18" s="146">
        <v>17</v>
      </c>
      <c r="H18" s="149" t="s">
        <v>2980</v>
      </c>
      <c r="I18" s="149" t="s">
        <v>2981</v>
      </c>
      <c r="J18" s="147">
        <v>5.6999998092651367</v>
      </c>
      <c r="K18" s="148">
        <v>0.48</v>
      </c>
      <c r="L18" s="146">
        <v>200</v>
      </c>
      <c r="M18" s="146">
        <v>35</v>
      </c>
      <c r="N18" s="149" t="s">
        <v>2982</v>
      </c>
      <c r="O18" s="149" t="s">
        <v>2983</v>
      </c>
      <c r="P18" s="147">
        <v>10.399999618530273</v>
      </c>
      <c r="Q18" s="148">
        <v>0.47</v>
      </c>
      <c r="R18" s="146">
        <v>209</v>
      </c>
      <c r="S18" s="146">
        <v>26</v>
      </c>
      <c r="T18" s="149" t="s">
        <v>2984</v>
      </c>
      <c r="U18" s="149" t="s">
        <v>2985</v>
      </c>
      <c r="V18" s="147">
        <v>9.5</v>
      </c>
      <c r="W18" s="148">
        <v>0.45</v>
      </c>
      <c r="X18" s="146">
        <v>209</v>
      </c>
      <c r="Y18" s="146">
        <v>26</v>
      </c>
      <c r="Z18" s="149" t="s">
        <v>2984</v>
      </c>
      <c r="AA18" s="149" t="s">
        <v>2985</v>
      </c>
      <c r="AB18" s="147">
        <v>8.3000001907348633</v>
      </c>
      <c r="AC18" s="148">
        <v>0.43</v>
      </c>
      <c r="AD18" s="146">
        <v>221</v>
      </c>
      <c r="AE18" s="146">
        <v>14</v>
      </c>
      <c r="AF18" s="149" t="s">
        <v>2986</v>
      </c>
      <c r="AG18" s="149" t="s">
        <v>2987</v>
      </c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</row>
    <row r="19" spans="1:190" x14ac:dyDescent="0.2">
      <c r="A19" s="130">
        <f t="shared" si="0"/>
        <v>92</v>
      </c>
      <c r="B19" s="150" t="s">
        <v>1575</v>
      </c>
      <c r="C19" s="151">
        <v>197</v>
      </c>
      <c r="D19" s="152">
        <v>34</v>
      </c>
      <c r="E19" s="153">
        <v>0.46</v>
      </c>
      <c r="F19" s="151">
        <v>182</v>
      </c>
      <c r="G19" s="151">
        <v>15</v>
      </c>
      <c r="H19" s="154" t="s">
        <v>2988</v>
      </c>
      <c r="I19" s="154" t="s">
        <v>2989</v>
      </c>
      <c r="J19" s="152">
        <v>5.6999998092651367</v>
      </c>
      <c r="K19" s="153">
        <v>0.47</v>
      </c>
      <c r="L19" s="151">
        <v>164</v>
      </c>
      <c r="M19" s="151">
        <v>33</v>
      </c>
      <c r="N19" s="154" t="s">
        <v>2990</v>
      </c>
      <c r="O19" s="154" t="s">
        <v>2991</v>
      </c>
      <c r="P19" s="152">
        <v>10.5</v>
      </c>
      <c r="Q19" s="153">
        <v>0.48</v>
      </c>
      <c r="R19" s="151">
        <v>167</v>
      </c>
      <c r="S19" s="151">
        <v>30</v>
      </c>
      <c r="T19" s="154" t="s">
        <v>2992</v>
      </c>
      <c r="U19" s="154" t="s">
        <v>2993</v>
      </c>
      <c r="V19" s="152">
        <v>9.3000001907348633</v>
      </c>
      <c r="W19" s="153">
        <v>0.44</v>
      </c>
      <c r="X19" s="151">
        <v>181</v>
      </c>
      <c r="Y19" s="151">
        <v>16</v>
      </c>
      <c r="Z19" s="154" t="s">
        <v>2994</v>
      </c>
      <c r="AA19" s="154" t="s">
        <v>2995</v>
      </c>
      <c r="AB19" s="152">
        <v>8.5</v>
      </c>
      <c r="AC19" s="153">
        <v>0.45</v>
      </c>
      <c r="AD19" s="151">
        <v>186</v>
      </c>
      <c r="AE19" s="151">
        <v>11</v>
      </c>
      <c r="AF19" s="154" t="s">
        <v>2996</v>
      </c>
      <c r="AG19" s="154" t="s">
        <v>2997</v>
      </c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</row>
    <row r="20" spans="1:190" x14ac:dyDescent="0.2">
      <c r="A20" s="130">
        <f t="shared" si="0"/>
        <v>122</v>
      </c>
      <c r="B20" s="140" t="s">
        <v>1626</v>
      </c>
      <c r="C20" s="146">
        <v>160</v>
      </c>
      <c r="D20" s="147">
        <v>34.599998474121094</v>
      </c>
      <c r="E20" s="148">
        <v>0.47</v>
      </c>
      <c r="F20" s="146">
        <v>147</v>
      </c>
      <c r="G20" s="146">
        <v>13</v>
      </c>
      <c r="H20" s="149" t="s">
        <v>2249</v>
      </c>
      <c r="I20" s="149" t="s">
        <v>2995</v>
      </c>
      <c r="J20" s="147">
        <v>5.4000000953674316</v>
      </c>
      <c r="K20" s="148">
        <v>0.45</v>
      </c>
      <c r="L20" s="146">
        <v>141</v>
      </c>
      <c r="M20" s="146">
        <v>19</v>
      </c>
      <c r="N20" s="149" t="s">
        <v>2998</v>
      </c>
      <c r="O20" s="149" t="s">
        <v>2999</v>
      </c>
      <c r="P20" s="147">
        <v>11</v>
      </c>
      <c r="Q20" s="148">
        <v>0.5</v>
      </c>
      <c r="R20" s="146">
        <v>132</v>
      </c>
      <c r="S20" s="146">
        <v>28</v>
      </c>
      <c r="T20" s="149" t="s">
        <v>1738</v>
      </c>
      <c r="U20" s="149" t="s">
        <v>1739</v>
      </c>
      <c r="V20" s="147">
        <v>10.199999809265137</v>
      </c>
      <c r="W20" s="148">
        <v>0.48</v>
      </c>
      <c r="X20" s="146">
        <v>142</v>
      </c>
      <c r="Y20" s="146">
        <v>18</v>
      </c>
      <c r="Z20" s="149" t="s">
        <v>3000</v>
      </c>
      <c r="AA20" s="149" t="s">
        <v>3001</v>
      </c>
      <c r="AB20" s="147">
        <v>8.1000003814697266</v>
      </c>
      <c r="AC20" s="148">
        <v>0.43</v>
      </c>
      <c r="AD20" s="146">
        <v>149</v>
      </c>
      <c r="AE20" s="146">
        <v>11</v>
      </c>
      <c r="AF20" s="149" t="s">
        <v>2154</v>
      </c>
      <c r="AG20" s="149" t="s">
        <v>2155</v>
      </c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</row>
    <row r="21" spans="1:190" x14ac:dyDescent="0.2">
      <c r="A21" s="130">
        <f t="shared" si="0"/>
        <v>231</v>
      </c>
      <c r="B21" s="150" t="s">
        <v>1671</v>
      </c>
      <c r="C21" s="151">
        <v>172</v>
      </c>
      <c r="D21" s="152">
        <v>32.400001525878906</v>
      </c>
      <c r="E21" s="153">
        <v>0.44</v>
      </c>
      <c r="F21" s="151">
        <v>161</v>
      </c>
      <c r="G21" s="151">
        <v>11</v>
      </c>
      <c r="H21" s="154" t="s">
        <v>1578</v>
      </c>
      <c r="I21" s="154" t="s">
        <v>1579</v>
      </c>
      <c r="J21" s="152">
        <v>5.0999999046325684</v>
      </c>
      <c r="K21" s="153">
        <v>0.42</v>
      </c>
      <c r="L21" s="151">
        <v>161</v>
      </c>
      <c r="M21" s="151">
        <v>11</v>
      </c>
      <c r="N21" s="154" t="s">
        <v>1578</v>
      </c>
      <c r="O21" s="154" t="s">
        <v>1579</v>
      </c>
      <c r="P21" s="152">
        <v>10.199999809265137</v>
      </c>
      <c r="Q21" s="153">
        <v>0.46</v>
      </c>
      <c r="R21" s="151">
        <v>152</v>
      </c>
      <c r="S21" s="151">
        <v>20</v>
      </c>
      <c r="T21" s="154" t="s">
        <v>1854</v>
      </c>
      <c r="U21" s="154" t="s">
        <v>1855</v>
      </c>
      <c r="V21" s="152">
        <v>9.1999998092651367</v>
      </c>
      <c r="W21" s="153">
        <v>0.44</v>
      </c>
      <c r="X21" s="151">
        <v>152</v>
      </c>
      <c r="Y21" s="151">
        <v>20</v>
      </c>
      <c r="Z21" s="154" t="s">
        <v>1854</v>
      </c>
      <c r="AA21" s="154" t="s">
        <v>1855</v>
      </c>
      <c r="AB21" s="152">
        <v>7.8000001907348633</v>
      </c>
      <c r="AC21" s="153">
        <v>0.41</v>
      </c>
      <c r="AD21" s="151">
        <v>164</v>
      </c>
      <c r="AE21" s="151">
        <v>8</v>
      </c>
      <c r="AF21" s="154" t="s">
        <v>3002</v>
      </c>
      <c r="AG21" s="154" t="s">
        <v>3003</v>
      </c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</row>
    <row r="22" spans="1:190" x14ac:dyDescent="0.2">
      <c r="A22" s="130">
        <f t="shared" si="0"/>
        <v>241</v>
      </c>
      <c r="B22" s="140" t="s">
        <v>1682</v>
      </c>
      <c r="C22" s="146">
        <v>117</v>
      </c>
      <c r="D22" s="147">
        <v>41</v>
      </c>
      <c r="E22" s="148">
        <v>0.55000000000000004</v>
      </c>
      <c r="F22" s="146">
        <v>94</v>
      </c>
      <c r="G22" s="146">
        <v>23</v>
      </c>
      <c r="H22" s="149" t="s">
        <v>3004</v>
      </c>
      <c r="I22" s="149" t="s">
        <v>3005</v>
      </c>
      <c r="J22" s="147">
        <v>6.6999998092651367</v>
      </c>
      <c r="K22" s="148">
        <v>0.56000000000000005</v>
      </c>
      <c r="L22" s="146">
        <v>90</v>
      </c>
      <c r="M22" s="146">
        <v>27</v>
      </c>
      <c r="N22" s="149" t="s">
        <v>3006</v>
      </c>
      <c r="O22" s="149" t="s">
        <v>3007</v>
      </c>
      <c r="P22" s="147">
        <v>12.800000190734863</v>
      </c>
      <c r="Q22" s="148">
        <v>0.57999999999999996</v>
      </c>
      <c r="R22" s="146">
        <v>85</v>
      </c>
      <c r="S22" s="146">
        <v>32</v>
      </c>
      <c r="T22" s="149" t="s">
        <v>3008</v>
      </c>
      <c r="U22" s="149" t="s">
        <v>3009</v>
      </c>
      <c r="V22" s="147">
        <v>11.5</v>
      </c>
      <c r="W22" s="148">
        <v>0.55000000000000004</v>
      </c>
      <c r="X22" s="146">
        <v>89</v>
      </c>
      <c r="Y22" s="146">
        <v>28</v>
      </c>
      <c r="Z22" s="149" t="s">
        <v>3010</v>
      </c>
      <c r="AA22" s="149" t="s">
        <v>3011</v>
      </c>
      <c r="AB22" s="147">
        <v>9.8999996185302734</v>
      </c>
      <c r="AC22" s="148">
        <v>0.52</v>
      </c>
      <c r="AD22" s="146">
        <v>96</v>
      </c>
      <c r="AE22" s="146">
        <v>21</v>
      </c>
      <c r="AF22" s="149" t="s">
        <v>2390</v>
      </c>
      <c r="AG22" s="149" t="s">
        <v>2391</v>
      </c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</row>
    <row r="23" spans="1:190" x14ac:dyDescent="0.2">
      <c r="A23" s="130">
        <f t="shared" si="0"/>
        <v>332</v>
      </c>
      <c r="B23" s="150" t="s">
        <v>1733</v>
      </c>
      <c r="C23" s="151">
        <v>145</v>
      </c>
      <c r="D23" s="152">
        <v>29.200000762939453</v>
      </c>
      <c r="E23" s="153">
        <v>0.39</v>
      </c>
      <c r="F23" s="151">
        <v>143</v>
      </c>
      <c r="G23" s="151">
        <v>2</v>
      </c>
      <c r="H23" s="154" t="s">
        <v>2857</v>
      </c>
      <c r="I23" s="154" t="s">
        <v>2858</v>
      </c>
      <c r="J23" s="152">
        <v>4.8000001907348633</v>
      </c>
      <c r="K23" s="153">
        <v>0.4</v>
      </c>
      <c r="L23" s="151">
        <v>134</v>
      </c>
      <c r="M23" s="151">
        <v>11</v>
      </c>
      <c r="N23" s="154" t="s">
        <v>2814</v>
      </c>
      <c r="O23" s="154" t="s">
        <v>2815</v>
      </c>
      <c r="P23" s="152">
        <v>9.1000003814697266</v>
      </c>
      <c r="Q23" s="153">
        <v>0.41</v>
      </c>
      <c r="R23" s="151">
        <v>137</v>
      </c>
      <c r="S23" s="151">
        <v>8</v>
      </c>
      <c r="T23" s="154" t="s">
        <v>2880</v>
      </c>
      <c r="U23" s="154" t="s">
        <v>2881</v>
      </c>
      <c r="V23" s="152">
        <v>8</v>
      </c>
      <c r="W23" s="153">
        <v>0.38</v>
      </c>
      <c r="X23" s="151">
        <v>140</v>
      </c>
      <c r="Y23" s="151">
        <v>5</v>
      </c>
      <c r="Z23" s="154" t="s">
        <v>1877</v>
      </c>
      <c r="AA23" s="154" t="s">
        <v>1878</v>
      </c>
      <c r="AB23" s="152">
        <v>7.3000001907348633</v>
      </c>
      <c r="AC23" s="153">
        <v>0.39</v>
      </c>
      <c r="AD23" s="151">
        <v>144</v>
      </c>
      <c r="AE23" s="151">
        <v>1</v>
      </c>
      <c r="AF23" s="154" t="s">
        <v>3012</v>
      </c>
      <c r="AG23" s="154" t="s">
        <v>3013</v>
      </c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A23" s="138"/>
      <c r="CB23" s="138"/>
      <c r="CC23" s="138"/>
      <c r="CD23" s="138"/>
      <c r="CE23" s="138"/>
      <c r="CF23" s="138"/>
      <c r="CG23" s="138"/>
      <c r="CH23" s="138"/>
      <c r="CI23" s="138"/>
      <c r="CJ23" s="138"/>
      <c r="CK23" s="138"/>
      <c r="CL23" s="138"/>
      <c r="CM23" s="138"/>
      <c r="CN23" s="138"/>
      <c r="CO23" s="138"/>
      <c r="CP23" s="138"/>
      <c r="CQ23" s="138"/>
      <c r="CR23" s="138"/>
      <c r="CS23" s="138"/>
      <c r="CT23" s="138"/>
      <c r="CU23" s="138"/>
      <c r="CV23" s="138"/>
      <c r="CW23" s="138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</row>
    <row r="24" spans="1:190" x14ac:dyDescent="0.2">
      <c r="A24" s="130">
        <f t="shared" si="0"/>
        <v>451</v>
      </c>
      <c r="B24" s="140" t="s">
        <v>1783</v>
      </c>
      <c r="C24" s="146">
        <v>261</v>
      </c>
      <c r="D24" s="147">
        <v>29.700000762939453</v>
      </c>
      <c r="E24" s="148">
        <v>0.4</v>
      </c>
      <c r="F24" s="146">
        <v>251</v>
      </c>
      <c r="G24" s="146">
        <v>10</v>
      </c>
      <c r="H24" s="149" t="s">
        <v>3014</v>
      </c>
      <c r="I24" s="149" t="s">
        <v>3015</v>
      </c>
      <c r="J24" s="147">
        <v>4.6999998092651367</v>
      </c>
      <c r="K24" s="148">
        <v>0.39</v>
      </c>
      <c r="L24" s="146">
        <v>245</v>
      </c>
      <c r="M24" s="146">
        <v>16</v>
      </c>
      <c r="N24" s="149" t="s">
        <v>3016</v>
      </c>
      <c r="O24" s="149" t="s">
        <v>3017</v>
      </c>
      <c r="P24" s="147">
        <v>9.1000003814697266</v>
      </c>
      <c r="Q24" s="148">
        <v>0.41</v>
      </c>
      <c r="R24" s="146">
        <v>242</v>
      </c>
      <c r="S24" s="146">
        <v>19</v>
      </c>
      <c r="T24" s="149" t="s">
        <v>3018</v>
      </c>
      <c r="U24" s="149" t="s">
        <v>3019</v>
      </c>
      <c r="V24" s="147">
        <v>8.3000001907348633</v>
      </c>
      <c r="W24" s="148">
        <v>0.4</v>
      </c>
      <c r="X24" s="146">
        <v>245</v>
      </c>
      <c r="Y24" s="146">
        <v>16</v>
      </c>
      <c r="Z24" s="149" t="s">
        <v>3016</v>
      </c>
      <c r="AA24" s="149" t="s">
        <v>3017</v>
      </c>
      <c r="AB24" s="147">
        <v>7.5999999046325684</v>
      </c>
      <c r="AC24" s="148">
        <v>0.4</v>
      </c>
      <c r="AD24" s="146">
        <v>251</v>
      </c>
      <c r="AE24" s="146">
        <v>10</v>
      </c>
      <c r="AF24" s="149" t="s">
        <v>3014</v>
      </c>
      <c r="AG24" s="149" t="s">
        <v>3015</v>
      </c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8"/>
      <c r="CH24" s="138"/>
      <c r="CI24" s="138"/>
      <c r="CJ24" s="138"/>
      <c r="CK24" s="138"/>
      <c r="CL24" s="138"/>
      <c r="CM24" s="138"/>
      <c r="CN24" s="138"/>
      <c r="CO24" s="138"/>
      <c r="CP24" s="138"/>
      <c r="CQ24" s="138"/>
      <c r="CR24" s="138"/>
      <c r="CS24" s="138"/>
      <c r="CT24" s="138"/>
      <c r="CU24" s="138"/>
      <c r="CV24" s="138"/>
      <c r="CW24" s="138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  <c r="EO24" s="138"/>
      <c r="EP24" s="138"/>
      <c r="EQ24" s="138"/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  <c r="GC24" s="138"/>
      <c r="GD24" s="138"/>
      <c r="GE24" s="138"/>
      <c r="GF24" s="138"/>
      <c r="GG24" s="138"/>
      <c r="GH24" s="138"/>
    </row>
    <row r="25" spans="1:190" x14ac:dyDescent="0.2">
      <c r="A25" s="130">
        <f t="shared" si="0"/>
        <v>761</v>
      </c>
      <c r="B25" s="150" t="s">
        <v>1881</v>
      </c>
      <c r="C25" s="151">
        <v>81</v>
      </c>
      <c r="D25" s="152">
        <v>26.200000762939453</v>
      </c>
      <c r="E25" s="153">
        <v>0.35</v>
      </c>
      <c r="F25" s="151">
        <v>81</v>
      </c>
      <c r="H25" s="154" t="s">
        <v>1545</v>
      </c>
      <c r="J25" s="152">
        <v>4.5</v>
      </c>
      <c r="K25" s="153">
        <v>0.38</v>
      </c>
      <c r="L25" s="151">
        <v>80</v>
      </c>
      <c r="M25" s="151">
        <v>1</v>
      </c>
      <c r="N25" s="154" t="s">
        <v>1715</v>
      </c>
      <c r="O25" s="154" t="s">
        <v>1716</v>
      </c>
      <c r="P25" s="152">
        <v>8.1999998092651367</v>
      </c>
      <c r="Q25" s="153">
        <v>0.37</v>
      </c>
      <c r="R25" s="151">
        <v>80</v>
      </c>
      <c r="S25" s="151">
        <v>1</v>
      </c>
      <c r="T25" s="154" t="s">
        <v>1715</v>
      </c>
      <c r="U25" s="154" t="s">
        <v>1716</v>
      </c>
      <c r="V25" s="152">
        <v>6.5999999046325684</v>
      </c>
      <c r="W25" s="153">
        <v>0.32</v>
      </c>
      <c r="X25" s="151">
        <v>80</v>
      </c>
      <c r="Y25" s="151">
        <v>1</v>
      </c>
      <c r="Z25" s="154" t="s">
        <v>1715</v>
      </c>
      <c r="AA25" s="154" t="s">
        <v>1716</v>
      </c>
      <c r="AB25" s="152">
        <v>6.9000000953674316</v>
      </c>
      <c r="AC25" s="153">
        <v>0.36</v>
      </c>
      <c r="AD25" s="151">
        <v>81</v>
      </c>
      <c r="AF25" s="154" t="s">
        <v>1545</v>
      </c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</row>
    <row r="26" spans="1:190" x14ac:dyDescent="0.2">
      <c r="A26" s="130">
        <f t="shared" si="0"/>
        <v>950</v>
      </c>
      <c r="B26" s="140" t="s">
        <v>1924</v>
      </c>
      <c r="C26" s="146">
        <v>85</v>
      </c>
      <c r="D26" s="147">
        <v>36.5</v>
      </c>
      <c r="E26" s="148">
        <v>0.49</v>
      </c>
      <c r="F26" s="146">
        <v>75</v>
      </c>
      <c r="G26" s="146">
        <v>10</v>
      </c>
      <c r="H26" s="149" t="s">
        <v>1925</v>
      </c>
      <c r="I26" s="149" t="s">
        <v>1926</v>
      </c>
      <c r="J26" s="147">
        <v>5.4000000953674316</v>
      </c>
      <c r="K26" s="148">
        <v>0.45</v>
      </c>
      <c r="L26" s="146">
        <v>76</v>
      </c>
      <c r="M26" s="146">
        <v>9</v>
      </c>
      <c r="N26" s="149" t="s">
        <v>2188</v>
      </c>
      <c r="O26" s="149" t="s">
        <v>2189</v>
      </c>
      <c r="P26" s="147">
        <v>11.800000190734863</v>
      </c>
      <c r="Q26" s="148">
        <v>0.54</v>
      </c>
      <c r="R26" s="146">
        <v>68</v>
      </c>
      <c r="S26" s="146">
        <v>17</v>
      </c>
      <c r="T26" s="149" t="s">
        <v>1986</v>
      </c>
      <c r="U26" s="149" t="s">
        <v>1987</v>
      </c>
      <c r="V26" s="147">
        <v>10.600000381469727</v>
      </c>
      <c r="W26" s="148">
        <v>0.5</v>
      </c>
      <c r="X26" s="146">
        <v>69</v>
      </c>
      <c r="Y26" s="146">
        <v>16</v>
      </c>
      <c r="Z26" s="149" t="s">
        <v>3020</v>
      </c>
      <c r="AA26" s="149" t="s">
        <v>3021</v>
      </c>
      <c r="AB26" s="147">
        <v>8.6999998092651367</v>
      </c>
      <c r="AC26" s="148">
        <v>0.46</v>
      </c>
      <c r="AD26" s="146">
        <v>80</v>
      </c>
      <c r="AE26" s="146">
        <v>5</v>
      </c>
      <c r="AF26" s="149" t="s">
        <v>1800</v>
      </c>
      <c r="AG26" s="149" t="s">
        <v>1801</v>
      </c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  <c r="GD26" s="138"/>
      <c r="GE26" s="138"/>
      <c r="GF26" s="138"/>
      <c r="GG26" s="138"/>
      <c r="GH26" s="138"/>
    </row>
    <row r="27" spans="1:190" x14ac:dyDescent="0.2">
      <c r="A27" s="130">
        <f t="shared" si="0"/>
        <v>1010</v>
      </c>
      <c r="B27" s="150" t="s">
        <v>1949</v>
      </c>
      <c r="C27" s="151">
        <v>144</v>
      </c>
      <c r="D27" s="152">
        <v>31.799999237060547</v>
      </c>
      <c r="E27" s="153">
        <v>0.43</v>
      </c>
      <c r="F27" s="151">
        <v>141</v>
      </c>
      <c r="G27" s="151">
        <v>3</v>
      </c>
      <c r="H27" s="154" t="s">
        <v>2007</v>
      </c>
      <c r="I27" s="154" t="s">
        <v>2008</v>
      </c>
      <c r="J27" s="152">
        <v>5.5999999046325684</v>
      </c>
      <c r="K27" s="153">
        <v>0.47</v>
      </c>
      <c r="L27" s="151">
        <v>129</v>
      </c>
      <c r="M27" s="151">
        <v>15</v>
      </c>
      <c r="N27" s="154" t="s">
        <v>3022</v>
      </c>
      <c r="O27" s="154" t="s">
        <v>3023</v>
      </c>
      <c r="P27" s="152">
        <v>9.6999998092651367</v>
      </c>
      <c r="Q27" s="153">
        <v>0.44</v>
      </c>
      <c r="R27" s="151">
        <v>133</v>
      </c>
      <c r="S27" s="151">
        <v>11</v>
      </c>
      <c r="T27" s="154" t="s">
        <v>3024</v>
      </c>
      <c r="U27" s="154" t="s">
        <v>3025</v>
      </c>
      <c r="V27" s="152">
        <v>8.8000001907348633</v>
      </c>
      <c r="W27" s="153">
        <v>0.42</v>
      </c>
      <c r="X27" s="151">
        <v>136</v>
      </c>
      <c r="Y27" s="151">
        <v>8</v>
      </c>
      <c r="Z27" s="154" t="s">
        <v>1649</v>
      </c>
      <c r="AA27" s="154" t="s">
        <v>1650</v>
      </c>
      <c r="AB27" s="152">
        <v>7.6999998092651367</v>
      </c>
      <c r="AC27" s="153">
        <v>0.41</v>
      </c>
      <c r="AD27" s="151">
        <v>139</v>
      </c>
      <c r="AE27" s="151">
        <v>5</v>
      </c>
      <c r="AF27" s="154" t="s">
        <v>1660</v>
      </c>
      <c r="AG27" s="154" t="s">
        <v>1661</v>
      </c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38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</row>
    <row r="28" spans="1:190" x14ac:dyDescent="0.2">
      <c r="A28" s="130">
        <f t="shared" si="0"/>
        <v>1020</v>
      </c>
      <c r="B28" s="140" t="s">
        <v>1966</v>
      </c>
      <c r="C28" s="146">
        <v>92</v>
      </c>
      <c r="D28" s="147">
        <v>36.200000762939453</v>
      </c>
      <c r="E28" s="148">
        <v>0.49</v>
      </c>
      <c r="F28" s="146">
        <v>81</v>
      </c>
      <c r="G28" s="146">
        <v>11</v>
      </c>
      <c r="H28" s="149" t="s">
        <v>2022</v>
      </c>
      <c r="I28" s="149" t="s">
        <v>2023</v>
      </c>
      <c r="J28" s="147">
        <v>5.8000001907348633</v>
      </c>
      <c r="K28" s="148">
        <v>0.48</v>
      </c>
      <c r="L28" s="146">
        <v>84</v>
      </c>
      <c r="M28" s="146">
        <v>8</v>
      </c>
      <c r="N28" s="149" t="s">
        <v>2193</v>
      </c>
      <c r="O28" s="149" t="s">
        <v>2194</v>
      </c>
      <c r="P28" s="147">
        <v>11.300000190734863</v>
      </c>
      <c r="Q28" s="148">
        <v>0.51</v>
      </c>
      <c r="R28" s="146">
        <v>72</v>
      </c>
      <c r="S28" s="146">
        <v>20</v>
      </c>
      <c r="T28" s="149" t="s">
        <v>3026</v>
      </c>
      <c r="U28" s="149" t="s">
        <v>3027</v>
      </c>
      <c r="V28" s="147">
        <v>9.8999996185302734</v>
      </c>
      <c r="W28" s="148">
        <v>0.47</v>
      </c>
      <c r="X28" s="146">
        <v>81</v>
      </c>
      <c r="Y28" s="146">
        <v>11</v>
      </c>
      <c r="Z28" s="149" t="s">
        <v>2022</v>
      </c>
      <c r="AA28" s="149" t="s">
        <v>2023</v>
      </c>
      <c r="AB28" s="147">
        <v>9.1999998092651367</v>
      </c>
      <c r="AC28" s="148">
        <v>0.48</v>
      </c>
      <c r="AD28" s="146">
        <v>82</v>
      </c>
      <c r="AE28" s="146">
        <v>10</v>
      </c>
      <c r="AF28" s="149" t="s">
        <v>2052</v>
      </c>
      <c r="AG28" s="149" t="s">
        <v>2053</v>
      </c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</row>
    <row r="29" spans="1:190" x14ac:dyDescent="0.2">
      <c r="A29" s="130">
        <f t="shared" si="0"/>
        <v>1121</v>
      </c>
      <c r="B29" s="150" t="s">
        <v>1981</v>
      </c>
      <c r="C29" s="151">
        <v>177</v>
      </c>
      <c r="D29" s="152">
        <v>32.200000762939453</v>
      </c>
      <c r="E29" s="153">
        <v>0.43</v>
      </c>
      <c r="F29" s="151">
        <v>167</v>
      </c>
      <c r="G29" s="151">
        <v>10</v>
      </c>
      <c r="H29" s="154" t="s">
        <v>3028</v>
      </c>
      <c r="I29" s="154" t="s">
        <v>3029</v>
      </c>
      <c r="J29" s="152">
        <v>5.0999999046325684</v>
      </c>
      <c r="K29" s="153">
        <v>0.43</v>
      </c>
      <c r="L29" s="151">
        <v>161</v>
      </c>
      <c r="M29" s="151">
        <v>16</v>
      </c>
      <c r="N29" s="154" t="s">
        <v>3030</v>
      </c>
      <c r="O29" s="154" t="s">
        <v>3031</v>
      </c>
      <c r="P29" s="152">
        <v>10</v>
      </c>
      <c r="Q29" s="153">
        <v>0.46</v>
      </c>
      <c r="R29" s="151">
        <v>154</v>
      </c>
      <c r="S29" s="151">
        <v>23</v>
      </c>
      <c r="T29" s="154" t="s">
        <v>3032</v>
      </c>
      <c r="U29" s="154" t="s">
        <v>3033</v>
      </c>
      <c r="V29" s="152">
        <v>8.8999996185302734</v>
      </c>
      <c r="W29" s="153">
        <v>0.42</v>
      </c>
      <c r="X29" s="151">
        <v>161</v>
      </c>
      <c r="Y29" s="151">
        <v>16</v>
      </c>
      <c r="Z29" s="154" t="s">
        <v>3030</v>
      </c>
      <c r="AA29" s="154" t="s">
        <v>3031</v>
      </c>
      <c r="AB29" s="152">
        <v>8.1000003814697266</v>
      </c>
      <c r="AC29" s="153">
        <v>0.43</v>
      </c>
      <c r="AD29" s="151">
        <v>176</v>
      </c>
      <c r="AE29" s="151">
        <v>1</v>
      </c>
      <c r="AF29" s="154" t="s">
        <v>2554</v>
      </c>
      <c r="AG29" s="154" t="s">
        <v>2555</v>
      </c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38"/>
      <c r="CS29" s="138"/>
      <c r="CT29" s="138"/>
      <c r="CU29" s="138"/>
      <c r="CV29" s="138"/>
      <c r="CW29" s="138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  <c r="GC29" s="138"/>
      <c r="GD29" s="138"/>
      <c r="GE29" s="138"/>
      <c r="GF29" s="138"/>
      <c r="GG29" s="138"/>
      <c r="GH29" s="138"/>
    </row>
    <row r="30" spans="1:190" x14ac:dyDescent="0.2">
      <c r="A30" s="130">
        <f t="shared" si="0"/>
        <v>1331</v>
      </c>
      <c r="B30" s="140" t="s">
        <v>2009</v>
      </c>
      <c r="C30" s="146">
        <v>168</v>
      </c>
      <c r="D30" s="147">
        <v>33</v>
      </c>
      <c r="E30" s="148">
        <v>0.45</v>
      </c>
      <c r="F30" s="146">
        <v>149</v>
      </c>
      <c r="G30" s="146">
        <v>19</v>
      </c>
      <c r="H30" s="149" t="s">
        <v>3034</v>
      </c>
      <c r="I30" s="149" t="s">
        <v>3035</v>
      </c>
      <c r="J30" s="147">
        <v>5.3000001907348633</v>
      </c>
      <c r="K30" s="148">
        <v>0.44</v>
      </c>
      <c r="L30" s="146">
        <v>147</v>
      </c>
      <c r="M30" s="146">
        <v>21</v>
      </c>
      <c r="N30" s="149" t="s">
        <v>2234</v>
      </c>
      <c r="O30" s="149" t="s">
        <v>2235</v>
      </c>
      <c r="P30" s="147">
        <v>10.199999809265137</v>
      </c>
      <c r="Q30" s="148">
        <v>0.47</v>
      </c>
      <c r="R30" s="146">
        <v>144</v>
      </c>
      <c r="S30" s="146">
        <v>24</v>
      </c>
      <c r="T30" s="149" t="s">
        <v>1546</v>
      </c>
      <c r="U30" s="149" t="s">
        <v>1547</v>
      </c>
      <c r="V30" s="147">
        <v>9.5</v>
      </c>
      <c r="W30" s="148">
        <v>0.45</v>
      </c>
      <c r="X30" s="146">
        <v>144</v>
      </c>
      <c r="Y30" s="146">
        <v>24</v>
      </c>
      <c r="Z30" s="149" t="s">
        <v>1546</v>
      </c>
      <c r="AA30" s="149" t="s">
        <v>1547</v>
      </c>
      <c r="AB30" s="147">
        <v>8</v>
      </c>
      <c r="AC30" s="148">
        <v>0.42</v>
      </c>
      <c r="AD30" s="146">
        <v>155</v>
      </c>
      <c r="AE30" s="146">
        <v>13</v>
      </c>
      <c r="AF30" s="149" t="s">
        <v>3036</v>
      </c>
      <c r="AG30" s="149" t="s">
        <v>3037</v>
      </c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138"/>
      <c r="BU30" s="138"/>
      <c r="BV30" s="138"/>
      <c r="BW30" s="138"/>
      <c r="BX30" s="138"/>
      <c r="BY30" s="138"/>
      <c r="BZ30" s="138"/>
      <c r="CA30" s="138"/>
      <c r="CB30" s="138"/>
      <c r="CC30" s="138"/>
      <c r="CD30" s="138"/>
      <c r="CE30" s="138"/>
      <c r="CF30" s="138"/>
      <c r="CG30" s="138"/>
      <c r="CH30" s="138"/>
      <c r="CI30" s="138"/>
      <c r="CJ30" s="138"/>
      <c r="CK30" s="138"/>
      <c r="CL30" s="138"/>
      <c r="CM30" s="138"/>
      <c r="CN30" s="138"/>
      <c r="CO30" s="138"/>
      <c r="CP30" s="138"/>
      <c r="CQ30" s="138"/>
      <c r="CR30" s="138"/>
      <c r="CS30" s="138"/>
      <c r="CT30" s="138"/>
      <c r="CU30" s="138"/>
      <c r="CV30" s="138"/>
      <c r="CW30" s="138"/>
      <c r="CX30" s="138"/>
      <c r="CY30" s="138"/>
      <c r="CZ30" s="138"/>
      <c r="DA30" s="138"/>
      <c r="DB30" s="138"/>
      <c r="DC30" s="138"/>
      <c r="DD30" s="138"/>
      <c r="DE30" s="138"/>
      <c r="DF30" s="138"/>
      <c r="DG30" s="138"/>
      <c r="DH30" s="138"/>
      <c r="DI30" s="138"/>
      <c r="DJ30" s="138"/>
      <c r="DK30" s="138"/>
      <c r="DL30" s="138"/>
      <c r="DM30" s="138"/>
      <c r="DN30" s="138"/>
      <c r="DO30" s="138"/>
      <c r="DP30" s="138"/>
      <c r="DQ30" s="138"/>
      <c r="DR30" s="138"/>
      <c r="DS30" s="138"/>
      <c r="DT30" s="138"/>
      <c r="DU30" s="138"/>
      <c r="DV30" s="138"/>
      <c r="DW30" s="138"/>
      <c r="DX30" s="138"/>
      <c r="DY30" s="138"/>
      <c r="DZ30" s="138"/>
      <c r="EA30" s="138"/>
      <c r="EB30" s="138"/>
      <c r="EC30" s="138"/>
      <c r="ED30" s="138"/>
      <c r="EE30" s="138"/>
      <c r="EF30" s="138"/>
      <c r="EG30" s="138"/>
      <c r="EH30" s="138"/>
      <c r="EI30" s="138"/>
      <c r="EJ30" s="138"/>
      <c r="EK30" s="138"/>
      <c r="EL30" s="138"/>
      <c r="EM30" s="138"/>
      <c r="EN30" s="138"/>
      <c r="EO30" s="138"/>
      <c r="EP30" s="138"/>
      <c r="EQ30" s="138"/>
      <c r="ER30" s="138"/>
      <c r="ES30" s="138"/>
      <c r="ET30" s="138"/>
      <c r="EU30" s="138"/>
      <c r="EV30" s="138"/>
      <c r="EW30" s="138"/>
      <c r="EX30" s="138"/>
      <c r="EY30" s="138"/>
      <c r="EZ30" s="138"/>
      <c r="FA30" s="138"/>
      <c r="FB30" s="138"/>
      <c r="FC30" s="138"/>
      <c r="FD30" s="138"/>
      <c r="FE30" s="138"/>
      <c r="FF30" s="138"/>
      <c r="FG30" s="138"/>
      <c r="FH30" s="138"/>
      <c r="FI30" s="138"/>
      <c r="FJ30" s="138"/>
      <c r="FK30" s="138"/>
      <c r="FL30" s="138"/>
      <c r="FM30" s="138"/>
      <c r="FN30" s="138"/>
      <c r="FO30" s="138"/>
      <c r="FP30" s="138"/>
      <c r="FQ30" s="138"/>
      <c r="FR30" s="138"/>
      <c r="FS30" s="138"/>
      <c r="FT30" s="138"/>
      <c r="FU30" s="138"/>
      <c r="FV30" s="138"/>
      <c r="FW30" s="138"/>
      <c r="FX30" s="138"/>
      <c r="FY30" s="138"/>
      <c r="FZ30" s="138"/>
      <c r="GA30" s="138"/>
      <c r="GB30" s="138"/>
      <c r="GC30" s="138"/>
      <c r="GD30" s="138"/>
      <c r="GE30" s="138"/>
      <c r="GF30" s="138"/>
      <c r="GG30" s="138"/>
      <c r="GH30" s="138"/>
    </row>
    <row r="31" spans="1:190" x14ac:dyDescent="0.2">
      <c r="A31" s="130">
        <f t="shared" si="0"/>
        <v>1721</v>
      </c>
      <c r="B31" s="150" t="s">
        <v>2061</v>
      </c>
      <c r="C31" s="151">
        <v>172</v>
      </c>
      <c r="D31" s="152">
        <v>30.700000762939453</v>
      </c>
      <c r="E31" s="153">
        <v>0.41</v>
      </c>
      <c r="F31" s="151">
        <v>162</v>
      </c>
      <c r="G31" s="151">
        <v>10</v>
      </c>
      <c r="H31" s="154" t="s">
        <v>3038</v>
      </c>
      <c r="I31" s="154" t="s">
        <v>3039</v>
      </c>
      <c r="J31" s="152">
        <v>4.5999999046325684</v>
      </c>
      <c r="K31" s="153">
        <v>0.38</v>
      </c>
      <c r="L31" s="151">
        <v>159</v>
      </c>
      <c r="M31" s="151">
        <v>13</v>
      </c>
      <c r="N31" s="154" t="s">
        <v>3040</v>
      </c>
      <c r="O31" s="154" t="s">
        <v>3041</v>
      </c>
      <c r="P31" s="152">
        <v>9.8000001907348633</v>
      </c>
      <c r="Q31" s="153">
        <v>0.45</v>
      </c>
      <c r="R31" s="151">
        <v>158</v>
      </c>
      <c r="S31" s="151">
        <v>14</v>
      </c>
      <c r="T31" s="154" t="s">
        <v>3042</v>
      </c>
      <c r="U31" s="154" t="s">
        <v>3043</v>
      </c>
      <c r="V31" s="152">
        <v>8.5</v>
      </c>
      <c r="W31" s="153">
        <v>0.41</v>
      </c>
      <c r="X31" s="151">
        <v>152</v>
      </c>
      <c r="Y31" s="151">
        <v>20</v>
      </c>
      <c r="Z31" s="154" t="s">
        <v>1854</v>
      </c>
      <c r="AA31" s="154" t="s">
        <v>1855</v>
      </c>
      <c r="AB31" s="152">
        <v>7.8000001907348633</v>
      </c>
      <c r="AC31" s="153">
        <v>0.41</v>
      </c>
      <c r="AD31" s="151">
        <v>165</v>
      </c>
      <c r="AE31" s="151">
        <v>7</v>
      </c>
      <c r="AF31" s="154" t="s">
        <v>3044</v>
      </c>
      <c r="AG31" s="154" t="s">
        <v>3045</v>
      </c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  <c r="CO31" s="138"/>
      <c r="CP31" s="138"/>
      <c r="CQ31" s="138"/>
      <c r="CR31" s="138"/>
      <c r="CS31" s="138"/>
      <c r="CT31" s="138"/>
      <c r="CU31" s="138"/>
      <c r="CV31" s="138"/>
      <c r="CW31" s="138"/>
      <c r="CX31" s="138"/>
      <c r="CY31" s="138"/>
      <c r="CZ31" s="138"/>
      <c r="DA31" s="138"/>
      <c r="DB31" s="138"/>
      <c r="DC31" s="138"/>
      <c r="DD31" s="138"/>
      <c r="DE31" s="138"/>
      <c r="DF31" s="138"/>
      <c r="DG31" s="138"/>
      <c r="DH31" s="138"/>
      <c r="DI31" s="138"/>
      <c r="DJ31" s="138"/>
      <c r="DK31" s="138"/>
      <c r="DL31" s="138"/>
      <c r="DM31" s="138"/>
      <c r="DN31" s="138"/>
      <c r="DO31" s="138"/>
      <c r="DP31" s="138"/>
      <c r="DQ31" s="138"/>
      <c r="DR31" s="138"/>
      <c r="DS31" s="138"/>
      <c r="DT31" s="138"/>
      <c r="DU31" s="138"/>
      <c r="DV31" s="138"/>
      <c r="DW31" s="138"/>
      <c r="DX31" s="138"/>
      <c r="DY31" s="138"/>
      <c r="DZ31" s="138"/>
      <c r="EA31" s="138"/>
      <c r="EB31" s="138"/>
      <c r="EC31" s="138"/>
      <c r="ED31" s="138"/>
      <c r="EE31" s="138"/>
      <c r="EF31" s="138"/>
      <c r="EG31" s="138"/>
      <c r="EH31" s="138"/>
      <c r="EI31" s="138"/>
      <c r="EJ31" s="138"/>
      <c r="EK31" s="138"/>
      <c r="EL31" s="138"/>
      <c r="EM31" s="138"/>
      <c r="EN31" s="138"/>
      <c r="EO31" s="138"/>
      <c r="EP31" s="138"/>
      <c r="EQ31" s="138"/>
      <c r="ER31" s="138"/>
      <c r="ES31" s="138"/>
      <c r="ET31" s="138"/>
      <c r="EU31" s="138"/>
      <c r="EV31" s="138"/>
      <c r="EW31" s="138"/>
      <c r="EX31" s="138"/>
      <c r="EY31" s="138"/>
      <c r="EZ31" s="138"/>
      <c r="FA31" s="138"/>
      <c r="FB31" s="138"/>
      <c r="FC31" s="138"/>
      <c r="FD31" s="138"/>
      <c r="FE31" s="138"/>
      <c r="FF31" s="138"/>
      <c r="FG31" s="138"/>
      <c r="FH31" s="138"/>
      <c r="FI31" s="138"/>
      <c r="FJ31" s="138"/>
      <c r="FK31" s="138"/>
      <c r="FL31" s="138"/>
      <c r="FM31" s="138"/>
      <c r="FN31" s="138"/>
      <c r="FO31" s="138"/>
      <c r="FP31" s="138"/>
      <c r="FQ31" s="138"/>
      <c r="FR31" s="138"/>
      <c r="FS31" s="138"/>
      <c r="FT31" s="138"/>
      <c r="FU31" s="138"/>
      <c r="FV31" s="138"/>
      <c r="FW31" s="138"/>
      <c r="FX31" s="138"/>
      <c r="FY31" s="138"/>
      <c r="FZ31" s="138"/>
      <c r="GA31" s="138"/>
      <c r="GB31" s="138"/>
      <c r="GC31" s="138"/>
      <c r="GD31" s="138"/>
      <c r="GE31" s="138"/>
      <c r="GF31" s="138"/>
      <c r="GG31" s="138"/>
      <c r="GH31" s="138"/>
    </row>
    <row r="32" spans="1:190" x14ac:dyDescent="0.2">
      <c r="A32" s="130">
        <f t="shared" si="0"/>
        <v>2060</v>
      </c>
      <c r="B32" s="140" t="s">
        <v>2151</v>
      </c>
      <c r="C32" s="146">
        <v>31</v>
      </c>
      <c r="D32" s="147">
        <v>24.700000762939453</v>
      </c>
      <c r="E32" s="148">
        <v>0.33</v>
      </c>
      <c r="F32" s="146">
        <v>31</v>
      </c>
      <c r="H32" s="149" t="s">
        <v>1545</v>
      </c>
      <c r="J32" s="147">
        <v>4.0999999046325684</v>
      </c>
      <c r="K32" s="148">
        <v>0.34</v>
      </c>
      <c r="L32" s="146">
        <v>31</v>
      </c>
      <c r="N32" s="149" t="s">
        <v>1545</v>
      </c>
      <c r="P32" s="147">
        <v>7.5</v>
      </c>
      <c r="Q32" s="148">
        <v>0.34</v>
      </c>
      <c r="R32" s="146">
        <v>30</v>
      </c>
      <c r="S32" s="146">
        <v>1</v>
      </c>
      <c r="T32" s="149" t="s">
        <v>2014</v>
      </c>
      <c r="U32" s="149" t="s">
        <v>2015</v>
      </c>
      <c r="V32" s="147">
        <v>7.5</v>
      </c>
      <c r="W32" s="148">
        <v>0.36</v>
      </c>
      <c r="X32" s="146">
        <v>31</v>
      </c>
      <c r="Z32" s="149" t="s">
        <v>1545</v>
      </c>
      <c r="AB32" s="147">
        <v>5.5999999046325684</v>
      </c>
      <c r="AC32" s="148">
        <v>0.3</v>
      </c>
      <c r="AD32" s="146">
        <v>31</v>
      </c>
      <c r="AF32" s="149" t="s">
        <v>1545</v>
      </c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138"/>
      <c r="BU32" s="138"/>
      <c r="BV32" s="138"/>
      <c r="BW32" s="138"/>
      <c r="BX32" s="138"/>
      <c r="BY32" s="138"/>
      <c r="BZ32" s="138"/>
      <c r="CA32" s="138"/>
      <c r="CB32" s="138"/>
      <c r="CC32" s="138"/>
      <c r="CD32" s="138"/>
      <c r="CE32" s="138"/>
      <c r="CF32" s="138"/>
      <c r="CG32" s="138"/>
      <c r="CH32" s="138"/>
      <c r="CI32" s="138"/>
      <c r="CJ32" s="138"/>
      <c r="CK32" s="138"/>
      <c r="CL32" s="138"/>
      <c r="CM32" s="138"/>
      <c r="CN32" s="138"/>
      <c r="CO32" s="138"/>
      <c r="CP32" s="138"/>
      <c r="CQ32" s="138"/>
      <c r="CR32" s="138"/>
      <c r="CS32" s="138"/>
      <c r="CT32" s="138"/>
      <c r="CU32" s="138"/>
      <c r="CV32" s="138"/>
      <c r="CW32" s="138"/>
      <c r="CX32" s="138"/>
      <c r="CY32" s="138"/>
      <c r="CZ32" s="138"/>
      <c r="DA32" s="138"/>
      <c r="DB32" s="138"/>
      <c r="DC32" s="138"/>
      <c r="DD32" s="138"/>
      <c r="DE32" s="138"/>
      <c r="DF32" s="138"/>
      <c r="DG32" s="138"/>
      <c r="DH32" s="138"/>
      <c r="DI32" s="138"/>
      <c r="DJ32" s="138"/>
      <c r="DK32" s="138"/>
      <c r="DL32" s="138"/>
      <c r="DM32" s="138"/>
      <c r="DN32" s="138"/>
      <c r="DO32" s="138"/>
      <c r="DP32" s="138"/>
      <c r="DQ32" s="138"/>
      <c r="DR32" s="138"/>
      <c r="DS32" s="138"/>
      <c r="DT32" s="138"/>
      <c r="DU32" s="138"/>
      <c r="DV32" s="138"/>
      <c r="DW32" s="138"/>
      <c r="DX32" s="138"/>
      <c r="DY32" s="138"/>
      <c r="DZ32" s="138"/>
      <c r="EA32" s="138"/>
      <c r="EB32" s="138"/>
      <c r="EC32" s="138"/>
      <c r="ED32" s="138"/>
      <c r="EE32" s="138"/>
      <c r="EF32" s="138"/>
      <c r="EG32" s="138"/>
      <c r="EH32" s="138"/>
      <c r="EI32" s="138"/>
      <c r="EJ32" s="138"/>
      <c r="EK32" s="138"/>
      <c r="EL32" s="138"/>
      <c r="EM32" s="138"/>
      <c r="EN32" s="138"/>
      <c r="EO32" s="138"/>
      <c r="EP32" s="138"/>
      <c r="EQ32" s="138"/>
      <c r="ER32" s="138"/>
      <c r="ES32" s="138"/>
      <c r="ET32" s="138"/>
      <c r="EU32" s="138"/>
      <c r="EV32" s="138"/>
      <c r="EW32" s="138"/>
      <c r="EX32" s="138"/>
      <c r="EY32" s="138"/>
      <c r="EZ32" s="138"/>
      <c r="FA32" s="138"/>
      <c r="FB32" s="138"/>
      <c r="FC32" s="138"/>
      <c r="FD32" s="138"/>
      <c r="FE32" s="138"/>
      <c r="FF32" s="138"/>
      <c r="FG32" s="138"/>
      <c r="FH32" s="138"/>
      <c r="FI32" s="138"/>
      <c r="FJ32" s="138"/>
      <c r="FK32" s="138"/>
      <c r="FL32" s="138"/>
      <c r="FM32" s="138"/>
      <c r="FN32" s="138"/>
      <c r="FO32" s="138"/>
      <c r="FP32" s="138"/>
      <c r="FQ32" s="138"/>
      <c r="FR32" s="138"/>
      <c r="FS32" s="138"/>
      <c r="FT32" s="138"/>
      <c r="FU32" s="138"/>
      <c r="FV32" s="138"/>
      <c r="FW32" s="138"/>
      <c r="FX32" s="138"/>
      <c r="FY32" s="138"/>
      <c r="FZ32" s="138"/>
      <c r="GA32" s="138"/>
      <c r="GB32" s="138"/>
      <c r="GC32" s="138"/>
      <c r="GD32" s="138"/>
      <c r="GE32" s="138"/>
      <c r="GF32" s="138"/>
      <c r="GG32" s="138"/>
      <c r="GH32" s="138"/>
    </row>
    <row r="33" spans="1:190" x14ac:dyDescent="0.2">
      <c r="A33" s="130">
        <f t="shared" si="0"/>
        <v>2701</v>
      </c>
      <c r="B33" s="150" t="s">
        <v>2305</v>
      </c>
      <c r="C33" s="151">
        <v>136</v>
      </c>
      <c r="D33" s="152">
        <v>35.099998474121094</v>
      </c>
      <c r="E33" s="153">
        <v>0.47</v>
      </c>
      <c r="F33" s="151">
        <v>124</v>
      </c>
      <c r="G33" s="151">
        <v>12</v>
      </c>
      <c r="H33" s="154" t="s">
        <v>2966</v>
      </c>
      <c r="I33" s="154" t="s">
        <v>2967</v>
      </c>
      <c r="J33" s="152">
        <v>5.3000001907348633</v>
      </c>
      <c r="K33" s="153">
        <v>0.44</v>
      </c>
      <c r="L33" s="151">
        <v>124</v>
      </c>
      <c r="M33" s="151">
        <v>12</v>
      </c>
      <c r="N33" s="154" t="s">
        <v>2966</v>
      </c>
      <c r="O33" s="154" t="s">
        <v>2967</v>
      </c>
      <c r="P33" s="152">
        <v>11.100000381469727</v>
      </c>
      <c r="Q33" s="153">
        <v>0.5</v>
      </c>
      <c r="R33" s="151">
        <v>114</v>
      </c>
      <c r="S33" s="151">
        <v>22</v>
      </c>
      <c r="T33" s="154" t="s">
        <v>3046</v>
      </c>
      <c r="U33" s="154" t="s">
        <v>3047</v>
      </c>
      <c r="V33" s="152">
        <v>9.8000001907348633</v>
      </c>
      <c r="W33" s="153">
        <v>0.47</v>
      </c>
      <c r="X33" s="151">
        <v>120</v>
      </c>
      <c r="Y33" s="151">
        <v>16</v>
      </c>
      <c r="Z33" s="154" t="s">
        <v>1925</v>
      </c>
      <c r="AA33" s="154" t="s">
        <v>1926</v>
      </c>
      <c r="AB33" s="152">
        <v>8.8999996185302734</v>
      </c>
      <c r="AC33" s="153">
        <v>0.47</v>
      </c>
      <c r="AD33" s="151">
        <v>124</v>
      </c>
      <c r="AE33" s="151">
        <v>12</v>
      </c>
      <c r="AF33" s="154" t="s">
        <v>2966</v>
      </c>
      <c r="AG33" s="154" t="s">
        <v>2967</v>
      </c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/>
      <c r="BE33" s="138"/>
      <c r="BF33" s="138"/>
      <c r="BG33" s="138"/>
      <c r="BH33" s="138"/>
      <c r="BI33" s="138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138"/>
      <c r="BU33" s="138"/>
      <c r="BV33" s="138"/>
      <c r="BW33" s="138"/>
      <c r="BX33" s="138"/>
      <c r="BY33" s="138"/>
      <c r="BZ33" s="138"/>
      <c r="CA33" s="138"/>
      <c r="CB33" s="138"/>
      <c r="CC33" s="138"/>
      <c r="CD33" s="138"/>
      <c r="CE33" s="138"/>
      <c r="CF33" s="138"/>
      <c r="CG33" s="138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38"/>
      <c r="EB33" s="138"/>
      <c r="EC33" s="138"/>
      <c r="ED33" s="138"/>
      <c r="EE33" s="138"/>
      <c r="EF33" s="138"/>
      <c r="EG33" s="138"/>
      <c r="EH33" s="138"/>
      <c r="EI33" s="138"/>
      <c r="EJ33" s="138"/>
      <c r="EK33" s="138"/>
      <c r="EL33" s="138"/>
      <c r="EM33" s="138"/>
      <c r="EN33" s="138"/>
      <c r="EO33" s="138"/>
      <c r="EP33" s="138"/>
      <c r="EQ33" s="138"/>
      <c r="ER33" s="138"/>
      <c r="ES33" s="138"/>
      <c r="ET33" s="138"/>
      <c r="EU33" s="138"/>
      <c r="EV33" s="138"/>
      <c r="EW33" s="138"/>
      <c r="EX33" s="138"/>
      <c r="EY33" s="138"/>
      <c r="EZ33" s="138"/>
      <c r="FA33" s="138"/>
      <c r="FB33" s="138"/>
      <c r="FC33" s="138"/>
      <c r="FD33" s="138"/>
      <c r="FE33" s="138"/>
      <c r="FF33" s="138"/>
      <c r="FG33" s="138"/>
      <c r="FH33" s="138"/>
      <c r="FI33" s="138"/>
      <c r="FJ33" s="138"/>
      <c r="FK33" s="138"/>
      <c r="FL33" s="138"/>
      <c r="FM33" s="138"/>
      <c r="FN33" s="138"/>
      <c r="FO33" s="138"/>
      <c r="FP33" s="138"/>
      <c r="FQ33" s="138"/>
      <c r="FR33" s="138"/>
      <c r="FS33" s="138"/>
      <c r="FT33" s="138"/>
      <c r="FU33" s="138"/>
      <c r="FV33" s="138"/>
      <c r="FW33" s="138"/>
      <c r="FX33" s="138"/>
      <c r="FY33" s="138"/>
      <c r="FZ33" s="138"/>
      <c r="GA33" s="138"/>
      <c r="GB33" s="138"/>
      <c r="GC33" s="138"/>
      <c r="GD33" s="138"/>
      <c r="GE33" s="138"/>
      <c r="GF33" s="138"/>
      <c r="GG33" s="138"/>
      <c r="GH33" s="138"/>
    </row>
    <row r="34" spans="1:190" x14ac:dyDescent="0.2">
      <c r="A34" s="130">
        <f t="shared" si="0"/>
        <v>2741</v>
      </c>
      <c r="B34" s="140" t="s">
        <v>2310</v>
      </c>
      <c r="C34" s="146">
        <v>128</v>
      </c>
      <c r="D34" s="147">
        <v>35.700000762939453</v>
      </c>
      <c r="E34" s="148">
        <v>0.48</v>
      </c>
      <c r="F34" s="146">
        <v>120</v>
      </c>
      <c r="G34" s="146">
        <v>8</v>
      </c>
      <c r="H34" s="149" t="s">
        <v>2003</v>
      </c>
      <c r="I34" s="149" t="s">
        <v>2004</v>
      </c>
      <c r="J34" s="147">
        <v>5.4000000953674316</v>
      </c>
      <c r="K34" s="148">
        <v>0.45</v>
      </c>
      <c r="L34" s="146">
        <v>117</v>
      </c>
      <c r="M34" s="146">
        <v>11</v>
      </c>
      <c r="N34" s="149" t="s">
        <v>2080</v>
      </c>
      <c r="O34" s="149" t="s">
        <v>2081</v>
      </c>
      <c r="P34" s="147">
        <v>10.800000190734863</v>
      </c>
      <c r="Q34" s="148">
        <v>0.49</v>
      </c>
      <c r="R34" s="146">
        <v>116</v>
      </c>
      <c r="S34" s="146">
        <v>12</v>
      </c>
      <c r="T34" s="149" t="s">
        <v>2156</v>
      </c>
      <c r="U34" s="149" t="s">
        <v>2157</v>
      </c>
      <c r="V34" s="147">
        <v>10.100000381469727</v>
      </c>
      <c r="W34" s="148">
        <v>0.48</v>
      </c>
      <c r="X34" s="146">
        <v>106</v>
      </c>
      <c r="Y34" s="146">
        <v>22</v>
      </c>
      <c r="Z34" s="149" t="s">
        <v>3048</v>
      </c>
      <c r="AA34" s="149" t="s">
        <v>3049</v>
      </c>
      <c r="AB34" s="147">
        <v>9.3000001907348633</v>
      </c>
      <c r="AC34" s="148">
        <v>0.49</v>
      </c>
      <c r="AD34" s="146">
        <v>116</v>
      </c>
      <c r="AE34" s="146">
        <v>12</v>
      </c>
      <c r="AF34" s="149" t="s">
        <v>2156</v>
      </c>
      <c r="AG34" s="149" t="s">
        <v>2157</v>
      </c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8"/>
      <c r="BE34" s="138"/>
      <c r="BF34" s="138"/>
      <c r="BG34" s="138"/>
      <c r="BH34" s="138"/>
      <c r="BI34" s="138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138"/>
      <c r="BU34" s="138"/>
      <c r="BV34" s="138"/>
      <c r="BW34" s="138"/>
      <c r="BX34" s="138"/>
      <c r="BY34" s="138"/>
      <c r="BZ34" s="138"/>
      <c r="CA34" s="138"/>
      <c r="CB34" s="138"/>
      <c r="CC34" s="138"/>
      <c r="CD34" s="138"/>
      <c r="CE34" s="138"/>
      <c r="CF34" s="138"/>
      <c r="CG34" s="138"/>
      <c r="CH34" s="138"/>
      <c r="CI34" s="138"/>
      <c r="CJ34" s="138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  <c r="DB34" s="138"/>
      <c r="DC34" s="138"/>
      <c r="DD34" s="138"/>
      <c r="DE34" s="138"/>
      <c r="DF34" s="138"/>
      <c r="DG34" s="138"/>
      <c r="DH34" s="138"/>
      <c r="DI34" s="138"/>
      <c r="DJ34" s="138"/>
      <c r="DK34" s="138"/>
      <c r="DL34" s="138"/>
      <c r="DM34" s="138"/>
      <c r="DN34" s="138"/>
      <c r="DO34" s="138"/>
      <c r="DP34" s="138"/>
      <c r="DQ34" s="138"/>
      <c r="DR34" s="138"/>
      <c r="DS34" s="138"/>
      <c r="DT34" s="138"/>
      <c r="DU34" s="138"/>
      <c r="DV34" s="138"/>
      <c r="DW34" s="138"/>
      <c r="DX34" s="138"/>
      <c r="DY34" s="138"/>
      <c r="DZ34" s="138"/>
      <c r="EA34" s="138"/>
      <c r="EB34" s="138"/>
      <c r="EC34" s="138"/>
      <c r="ED34" s="138"/>
      <c r="EE34" s="138"/>
      <c r="EF34" s="138"/>
      <c r="EG34" s="138"/>
      <c r="EH34" s="138"/>
      <c r="EI34" s="138"/>
      <c r="EJ34" s="138"/>
      <c r="EK34" s="138"/>
      <c r="EL34" s="138"/>
      <c r="EM34" s="138"/>
      <c r="EN34" s="138"/>
      <c r="EO34" s="138"/>
      <c r="EP34" s="138"/>
      <c r="EQ34" s="138"/>
      <c r="ER34" s="138"/>
      <c r="ES34" s="138"/>
      <c r="ET34" s="138"/>
      <c r="EU34" s="138"/>
      <c r="EV34" s="138"/>
      <c r="EW34" s="138"/>
      <c r="EX34" s="138"/>
      <c r="EY34" s="138"/>
      <c r="EZ34" s="138"/>
      <c r="FA34" s="138"/>
      <c r="FB34" s="138"/>
      <c r="FC34" s="138"/>
      <c r="FD34" s="138"/>
      <c r="FE34" s="138"/>
      <c r="FF34" s="138"/>
      <c r="FG34" s="138"/>
      <c r="FH34" s="138"/>
      <c r="FI34" s="138"/>
      <c r="FJ34" s="138"/>
      <c r="FK34" s="138"/>
      <c r="FL34" s="138"/>
      <c r="FM34" s="138"/>
      <c r="FN34" s="138"/>
      <c r="FO34" s="138"/>
      <c r="FP34" s="138"/>
      <c r="FQ34" s="138"/>
      <c r="FR34" s="138"/>
      <c r="FS34" s="138"/>
      <c r="FT34" s="138"/>
      <c r="FU34" s="138"/>
      <c r="FV34" s="138"/>
      <c r="FW34" s="138"/>
      <c r="FX34" s="138"/>
      <c r="FY34" s="138"/>
      <c r="FZ34" s="138"/>
      <c r="GA34" s="138"/>
      <c r="GB34" s="138"/>
      <c r="GC34" s="138"/>
      <c r="GD34" s="138"/>
      <c r="GE34" s="138"/>
      <c r="GF34" s="138"/>
      <c r="GG34" s="138"/>
      <c r="GH34" s="138"/>
    </row>
    <row r="35" spans="1:190" x14ac:dyDescent="0.2">
      <c r="A35" s="130">
        <f t="shared" si="0"/>
        <v>2881</v>
      </c>
      <c r="B35" s="150" t="s">
        <v>2336</v>
      </c>
      <c r="C35" s="151">
        <v>56</v>
      </c>
      <c r="D35" s="152">
        <v>39.400001525878906</v>
      </c>
      <c r="E35" s="153">
        <v>0.53</v>
      </c>
      <c r="F35" s="151">
        <v>45</v>
      </c>
      <c r="G35" s="151">
        <v>11</v>
      </c>
      <c r="H35" s="154" t="s">
        <v>3050</v>
      </c>
      <c r="I35" s="154" t="s">
        <v>3051</v>
      </c>
      <c r="J35" s="152">
        <v>6.0999999046325684</v>
      </c>
      <c r="K35" s="153">
        <v>0.51</v>
      </c>
      <c r="L35" s="151">
        <v>48</v>
      </c>
      <c r="M35" s="151">
        <v>8</v>
      </c>
      <c r="N35" s="154" t="s">
        <v>1546</v>
      </c>
      <c r="O35" s="154" t="s">
        <v>1547</v>
      </c>
      <c r="P35" s="152">
        <v>12.800000190734863</v>
      </c>
      <c r="Q35" s="153">
        <v>0.57999999999999996</v>
      </c>
      <c r="R35" s="151">
        <v>41</v>
      </c>
      <c r="S35" s="151">
        <v>15</v>
      </c>
      <c r="T35" s="154" t="s">
        <v>3052</v>
      </c>
      <c r="U35" s="154" t="s">
        <v>3053</v>
      </c>
      <c r="V35" s="152">
        <v>11</v>
      </c>
      <c r="W35" s="153">
        <v>0.52</v>
      </c>
      <c r="X35" s="151">
        <v>44</v>
      </c>
      <c r="Y35" s="151">
        <v>12</v>
      </c>
      <c r="Z35" s="154" t="s">
        <v>3054</v>
      </c>
      <c r="AA35" s="154" t="s">
        <v>3055</v>
      </c>
      <c r="AB35" s="152">
        <v>9.3999996185302734</v>
      </c>
      <c r="AC35" s="153">
        <v>0.5</v>
      </c>
      <c r="AD35" s="151">
        <v>49</v>
      </c>
      <c r="AE35" s="151">
        <v>7</v>
      </c>
      <c r="AF35" s="154" t="s">
        <v>2234</v>
      </c>
      <c r="AG35" s="154" t="s">
        <v>2235</v>
      </c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A35" s="138"/>
      <c r="CB35" s="138"/>
      <c r="CC35" s="138"/>
      <c r="CD35" s="138"/>
      <c r="CE35" s="138"/>
      <c r="CF35" s="138"/>
      <c r="CG35" s="138"/>
      <c r="CH35" s="138"/>
      <c r="CI35" s="138"/>
      <c r="CJ35" s="138"/>
      <c r="CK35" s="138"/>
      <c r="CL35" s="138"/>
      <c r="CM35" s="138"/>
      <c r="CN35" s="138"/>
      <c r="CO35" s="138"/>
      <c r="CP35" s="138"/>
      <c r="CQ35" s="138"/>
      <c r="CR35" s="138"/>
      <c r="CS35" s="138"/>
      <c r="CT35" s="138"/>
      <c r="CU35" s="138"/>
      <c r="CV35" s="138"/>
      <c r="CW35" s="138"/>
      <c r="CX35" s="138"/>
      <c r="CY35" s="138"/>
      <c r="CZ35" s="138"/>
      <c r="DA35" s="138"/>
      <c r="DB35" s="138"/>
      <c r="DC35" s="138"/>
      <c r="DD35" s="138"/>
      <c r="DE35" s="138"/>
      <c r="DF35" s="138"/>
      <c r="DG35" s="138"/>
      <c r="DH35" s="138"/>
      <c r="DI35" s="138"/>
      <c r="DJ35" s="138"/>
      <c r="DK35" s="138"/>
      <c r="DL35" s="138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38"/>
      <c r="EE35" s="138"/>
      <c r="EF35" s="138"/>
      <c r="EG35" s="138"/>
      <c r="EH35" s="138"/>
      <c r="EI35" s="138"/>
      <c r="EJ35" s="138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</row>
    <row r="36" spans="1:190" x14ac:dyDescent="0.2">
      <c r="A36" s="130">
        <f t="shared" si="0"/>
        <v>2901</v>
      </c>
      <c r="B36" s="140" t="s">
        <v>2352</v>
      </c>
      <c r="C36" s="146">
        <v>93</v>
      </c>
      <c r="D36" s="147">
        <v>26.299999237060547</v>
      </c>
      <c r="E36" s="148">
        <v>0.36</v>
      </c>
      <c r="F36" s="146">
        <v>93</v>
      </c>
      <c r="H36" s="149" t="s">
        <v>1545</v>
      </c>
      <c r="J36" s="147">
        <v>4.1999998092651367</v>
      </c>
      <c r="K36" s="148">
        <v>0.35</v>
      </c>
      <c r="L36" s="146">
        <v>88</v>
      </c>
      <c r="M36" s="146">
        <v>5</v>
      </c>
      <c r="N36" s="149" t="s">
        <v>2619</v>
      </c>
      <c r="O36" s="149" t="s">
        <v>2620</v>
      </c>
      <c r="P36" s="147">
        <v>8.1000003814697266</v>
      </c>
      <c r="Q36" s="148">
        <v>0.37</v>
      </c>
      <c r="R36" s="146">
        <v>89</v>
      </c>
      <c r="S36" s="146">
        <v>4</v>
      </c>
      <c r="T36" s="149" t="s">
        <v>2949</v>
      </c>
      <c r="U36" s="149" t="s">
        <v>2950</v>
      </c>
      <c r="V36" s="147">
        <v>7.5999999046325684</v>
      </c>
      <c r="W36" s="148">
        <v>0.36</v>
      </c>
      <c r="X36" s="146">
        <v>90</v>
      </c>
      <c r="Y36" s="146">
        <v>3</v>
      </c>
      <c r="Z36" s="149" t="s">
        <v>2014</v>
      </c>
      <c r="AA36" s="149" t="s">
        <v>2015</v>
      </c>
      <c r="AB36" s="147">
        <v>6.5</v>
      </c>
      <c r="AC36" s="148">
        <v>0.34</v>
      </c>
      <c r="AD36" s="146">
        <v>93</v>
      </c>
      <c r="AF36" s="149" t="s">
        <v>1545</v>
      </c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  <c r="BX36" s="138"/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8"/>
      <c r="CL36" s="138"/>
      <c r="CM36" s="138"/>
      <c r="CN36" s="138"/>
      <c r="CO36" s="138"/>
      <c r="CP36" s="138"/>
      <c r="CQ36" s="138"/>
      <c r="CR36" s="138"/>
      <c r="CS36" s="138"/>
      <c r="CT36" s="138"/>
      <c r="CU36" s="138"/>
      <c r="CV36" s="138"/>
      <c r="CW36" s="138"/>
      <c r="CX36" s="138"/>
      <c r="CY36" s="138"/>
      <c r="CZ36" s="138"/>
      <c r="DA36" s="138"/>
      <c r="DB36" s="138"/>
      <c r="DC36" s="138"/>
      <c r="DD36" s="138"/>
      <c r="DE36" s="138"/>
      <c r="DF36" s="138"/>
      <c r="DG36" s="138"/>
      <c r="DH36" s="138"/>
      <c r="DI36" s="138"/>
      <c r="DJ36" s="138"/>
      <c r="DK36" s="138"/>
      <c r="DL36" s="138"/>
      <c r="DM36" s="138"/>
      <c r="DN36" s="138"/>
      <c r="DO36" s="138"/>
      <c r="DP36" s="138"/>
      <c r="DQ36" s="138"/>
      <c r="DR36" s="138"/>
      <c r="DS36" s="138"/>
      <c r="DT36" s="138"/>
      <c r="DU36" s="138"/>
      <c r="DV36" s="138"/>
      <c r="DW36" s="138"/>
      <c r="DX36" s="138"/>
      <c r="DY36" s="138"/>
      <c r="DZ36" s="138"/>
      <c r="EA36" s="138"/>
      <c r="EB36" s="138"/>
      <c r="EC36" s="138"/>
      <c r="ED36" s="138"/>
      <c r="EE36" s="138"/>
      <c r="EF36" s="138"/>
      <c r="EG36" s="138"/>
      <c r="EH36" s="138"/>
      <c r="EI36" s="138"/>
      <c r="EJ36" s="138"/>
      <c r="EK36" s="138"/>
      <c r="EL36" s="138"/>
      <c r="EM36" s="138"/>
      <c r="EN36" s="138"/>
      <c r="EO36" s="138"/>
      <c r="EP36" s="138"/>
      <c r="EQ36" s="138"/>
      <c r="ER36" s="138"/>
      <c r="ES36" s="138"/>
      <c r="ET36" s="138"/>
      <c r="EU36" s="138"/>
      <c r="EV36" s="138"/>
      <c r="EW36" s="138"/>
      <c r="EX36" s="138"/>
      <c r="EY36" s="138"/>
      <c r="EZ36" s="138"/>
      <c r="FA36" s="138"/>
      <c r="FB36" s="138"/>
      <c r="FC36" s="138"/>
      <c r="FD36" s="138"/>
      <c r="FE36" s="138"/>
      <c r="FF36" s="138"/>
      <c r="FG36" s="138"/>
      <c r="FH36" s="138"/>
      <c r="FI36" s="138"/>
      <c r="FJ36" s="138"/>
      <c r="FK36" s="138"/>
      <c r="FL36" s="138"/>
      <c r="FM36" s="138"/>
      <c r="FN36" s="138"/>
      <c r="FO36" s="138"/>
      <c r="FP36" s="138"/>
      <c r="FQ36" s="138"/>
      <c r="FR36" s="138"/>
      <c r="FS36" s="138"/>
      <c r="FT36" s="138"/>
      <c r="FU36" s="138"/>
      <c r="FV36" s="138"/>
      <c r="FW36" s="138"/>
      <c r="FX36" s="138"/>
      <c r="FY36" s="138"/>
      <c r="FZ36" s="138"/>
      <c r="GA36" s="138"/>
      <c r="GB36" s="138"/>
      <c r="GC36" s="138"/>
      <c r="GD36" s="138"/>
      <c r="GE36" s="138"/>
      <c r="GF36" s="138"/>
      <c r="GG36" s="138"/>
      <c r="GH36" s="138"/>
    </row>
    <row r="37" spans="1:190" x14ac:dyDescent="0.2">
      <c r="A37" s="130">
        <f t="shared" si="0"/>
        <v>2911</v>
      </c>
      <c r="B37" s="150" t="s">
        <v>2359</v>
      </c>
      <c r="C37" s="151">
        <v>113</v>
      </c>
      <c r="D37" s="152">
        <v>28.200000762939453</v>
      </c>
      <c r="E37" s="153">
        <v>0.38</v>
      </c>
      <c r="F37" s="151">
        <v>109</v>
      </c>
      <c r="G37" s="151">
        <v>4</v>
      </c>
      <c r="H37" s="154" t="s">
        <v>1903</v>
      </c>
      <c r="I37" s="154" t="s">
        <v>1904</v>
      </c>
      <c r="J37" s="152">
        <v>5</v>
      </c>
      <c r="K37" s="153">
        <v>0.41</v>
      </c>
      <c r="L37" s="151">
        <v>107</v>
      </c>
      <c r="M37" s="151">
        <v>6</v>
      </c>
      <c r="N37" s="154" t="s">
        <v>3056</v>
      </c>
      <c r="O37" s="154" t="s">
        <v>3057</v>
      </c>
      <c r="P37" s="152">
        <v>8.5</v>
      </c>
      <c r="Q37" s="153">
        <v>0.38</v>
      </c>
      <c r="R37" s="151">
        <v>108</v>
      </c>
      <c r="S37" s="151">
        <v>5</v>
      </c>
      <c r="T37" s="154" t="s">
        <v>3058</v>
      </c>
      <c r="U37" s="154" t="s">
        <v>3059</v>
      </c>
      <c r="V37" s="152">
        <v>8.3000001907348633</v>
      </c>
      <c r="W37" s="153">
        <v>0.4</v>
      </c>
      <c r="X37" s="151">
        <v>106</v>
      </c>
      <c r="Y37" s="151">
        <v>7</v>
      </c>
      <c r="Z37" s="154" t="s">
        <v>1899</v>
      </c>
      <c r="AA37" s="154" t="s">
        <v>1900</v>
      </c>
      <c r="AB37" s="152">
        <v>6.5</v>
      </c>
      <c r="AC37" s="153">
        <v>0.34</v>
      </c>
      <c r="AD37" s="151">
        <v>113</v>
      </c>
      <c r="AF37" s="154" t="s">
        <v>1545</v>
      </c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A37" s="138"/>
      <c r="CB37" s="138"/>
      <c r="CC37" s="138"/>
      <c r="CD37" s="138"/>
      <c r="CE37" s="138"/>
      <c r="CF37" s="138"/>
      <c r="CG37" s="138"/>
      <c r="CH37" s="138"/>
      <c r="CI37" s="138"/>
      <c r="CJ37" s="138"/>
      <c r="CK37" s="138"/>
      <c r="CL37" s="138"/>
      <c r="CM37" s="138"/>
      <c r="CN37" s="138"/>
      <c r="CO37" s="138"/>
      <c r="CP37" s="138"/>
      <c r="CQ37" s="138"/>
      <c r="CR37" s="138"/>
      <c r="CS37" s="138"/>
      <c r="CT37" s="138"/>
      <c r="CU37" s="138"/>
      <c r="CV37" s="138"/>
      <c r="CW37" s="138"/>
      <c r="CX37" s="138"/>
      <c r="CY37" s="138"/>
      <c r="CZ37" s="138"/>
      <c r="DA37" s="138"/>
      <c r="DB37" s="138"/>
      <c r="DC37" s="138"/>
      <c r="DD37" s="138"/>
      <c r="DE37" s="138"/>
      <c r="DF37" s="138"/>
      <c r="DG37" s="138"/>
      <c r="DH37" s="138"/>
      <c r="DI37" s="138"/>
      <c r="DJ37" s="138"/>
      <c r="DK37" s="138"/>
      <c r="DL37" s="138"/>
      <c r="DM37" s="138"/>
      <c r="DN37" s="138"/>
      <c r="DO37" s="138"/>
      <c r="DP37" s="138"/>
      <c r="DQ37" s="138"/>
      <c r="DR37" s="138"/>
      <c r="DS37" s="138"/>
      <c r="DT37" s="138"/>
      <c r="DU37" s="138"/>
      <c r="DV37" s="138"/>
      <c r="DW37" s="138"/>
      <c r="DX37" s="138"/>
      <c r="DY37" s="138"/>
      <c r="DZ37" s="138"/>
      <c r="EA37" s="138"/>
      <c r="EB37" s="138"/>
      <c r="EC37" s="138"/>
      <c r="ED37" s="138"/>
      <c r="EE37" s="138"/>
      <c r="EF37" s="138"/>
      <c r="EG37" s="138"/>
      <c r="EH37" s="138"/>
      <c r="EI37" s="138"/>
      <c r="EJ37" s="138"/>
      <c r="EK37" s="138"/>
      <c r="EL37" s="138"/>
      <c r="EM37" s="138"/>
      <c r="EN37" s="138"/>
      <c r="EO37" s="138"/>
      <c r="EP37" s="138"/>
      <c r="EQ37" s="138"/>
      <c r="ER37" s="138"/>
      <c r="ES37" s="138"/>
      <c r="ET37" s="138"/>
      <c r="EU37" s="138"/>
      <c r="EV37" s="138"/>
      <c r="EW37" s="138"/>
      <c r="EX37" s="138"/>
      <c r="EY37" s="138"/>
      <c r="EZ37" s="138"/>
      <c r="FA37" s="138"/>
      <c r="FB37" s="138"/>
      <c r="FC37" s="138"/>
      <c r="FD37" s="138"/>
      <c r="FE37" s="138"/>
      <c r="FF37" s="138"/>
      <c r="FG37" s="138"/>
      <c r="FH37" s="138"/>
      <c r="FI37" s="138"/>
      <c r="FJ37" s="138"/>
      <c r="FK37" s="138"/>
      <c r="FL37" s="138"/>
      <c r="FM37" s="138"/>
      <c r="FN37" s="138"/>
      <c r="FO37" s="138"/>
      <c r="FP37" s="138"/>
      <c r="FQ37" s="138"/>
      <c r="FR37" s="138"/>
      <c r="FS37" s="138"/>
      <c r="FT37" s="138"/>
      <c r="FU37" s="138"/>
      <c r="FV37" s="138"/>
      <c r="FW37" s="138"/>
      <c r="FX37" s="138"/>
      <c r="FY37" s="138"/>
      <c r="FZ37" s="138"/>
      <c r="GA37" s="138"/>
      <c r="GB37" s="138"/>
      <c r="GC37" s="138"/>
      <c r="GD37" s="138"/>
      <c r="GE37" s="138"/>
      <c r="GF37" s="138"/>
      <c r="GG37" s="138"/>
      <c r="GH37" s="138"/>
    </row>
    <row r="38" spans="1:190" x14ac:dyDescent="0.2">
      <c r="A38" s="130">
        <f t="shared" si="0"/>
        <v>3029</v>
      </c>
      <c r="B38" s="140" t="s">
        <v>3060</v>
      </c>
      <c r="C38" s="146">
        <v>38</v>
      </c>
      <c r="D38" s="147">
        <v>42.900001525878906</v>
      </c>
      <c r="E38" s="148">
        <v>0.57999999999999996</v>
      </c>
      <c r="F38" s="146">
        <v>30</v>
      </c>
      <c r="G38" s="146">
        <v>8</v>
      </c>
      <c r="H38" s="149" t="s">
        <v>2535</v>
      </c>
      <c r="I38" s="149" t="s">
        <v>2536</v>
      </c>
      <c r="J38" s="147">
        <v>7.1999998092651367</v>
      </c>
      <c r="K38" s="148">
        <v>0.6</v>
      </c>
      <c r="L38" s="146">
        <v>27</v>
      </c>
      <c r="M38" s="146">
        <v>11</v>
      </c>
      <c r="N38" s="149" t="s">
        <v>3061</v>
      </c>
      <c r="O38" s="149" t="s">
        <v>3062</v>
      </c>
      <c r="P38" s="147">
        <v>12.699999809265137</v>
      </c>
      <c r="Q38" s="148">
        <v>0.57999999999999996</v>
      </c>
      <c r="R38" s="146">
        <v>29</v>
      </c>
      <c r="S38" s="146">
        <v>9</v>
      </c>
      <c r="T38" s="149" t="s">
        <v>2769</v>
      </c>
      <c r="U38" s="149" t="s">
        <v>2770</v>
      </c>
      <c r="V38" s="147">
        <v>11.800000190734863</v>
      </c>
      <c r="W38" s="148">
        <v>0.56000000000000005</v>
      </c>
      <c r="X38" s="146">
        <v>28</v>
      </c>
      <c r="Y38" s="146">
        <v>10</v>
      </c>
      <c r="Z38" s="149" t="s">
        <v>3063</v>
      </c>
      <c r="AA38" s="149" t="s">
        <v>3064</v>
      </c>
      <c r="AB38" s="147">
        <v>11.199999809265137</v>
      </c>
      <c r="AC38" s="148">
        <v>0.59</v>
      </c>
      <c r="AD38" s="146">
        <v>33</v>
      </c>
      <c r="AE38" s="146">
        <v>5</v>
      </c>
      <c r="AF38" s="149" t="s">
        <v>1612</v>
      </c>
      <c r="AG38" s="149" t="s">
        <v>1613</v>
      </c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38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</row>
    <row r="39" spans="1:190" x14ac:dyDescent="0.2">
      <c r="A39" s="130">
        <f t="shared" si="0"/>
        <v>3101</v>
      </c>
      <c r="B39" s="150" t="s">
        <v>2396</v>
      </c>
      <c r="C39" s="151">
        <v>124</v>
      </c>
      <c r="D39" s="152">
        <v>43.400001525878906</v>
      </c>
      <c r="E39" s="153">
        <v>0.59</v>
      </c>
      <c r="F39" s="151">
        <v>90</v>
      </c>
      <c r="G39" s="151">
        <v>34</v>
      </c>
      <c r="H39" s="154" t="s">
        <v>3065</v>
      </c>
      <c r="I39" s="154" t="s">
        <v>3066</v>
      </c>
      <c r="J39" s="152">
        <v>7.1999998092651367</v>
      </c>
      <c r="K39" s="153">
        <v>0.6</v>
      </c>
      <c r="L39" s="151">
        <v>88</v>
      </c>
      <c r="M39" s="151">
        <v>36</v>
      </c>
      <c r="N39" s="154" t="s">
        <v>3067</v>
      </c>
      <c r="O39" s="154" t="s">
        <v>3068</v>
      </c>
      <c r="P39" s="152">
        <v>14</v>
      </c>
      <c r="Q39" s="153">
        <v>0.63</v>
      </c>
      <c r="R39" s="151">
        <v>78</v>
      </c>
      <c r="S39" s="151">
        <v>46</v>
      </c>
      <c r="T39" s="154" t="s">
        <v>3069</v>
      </c>
      <c r="U39" s="154" t="s">
        <v>3070</v>
      </c>
      <c r="V39" s="152">
        <v>12.600000381469727</v>
      </c>
      <c r="W39" s="153">
        <v>0.6</v>
      </c>
      <c r="X39" s="151">
        <v>90</v>
      </c>
      <c r="Y39" s="151">
        <v>34</v>
      </c>
      <c r="Z39" s="154" t="s">
        <v>3065</v>
      </c>
      <c r="AA39" s="154" t="s">
        <v>3066</v>
      </c>
      <c r="AB39" s="152">
        <v>9.6000003814697266</v>
      </c>
      <c r="AC39" s="153">
        <v>0.51</v>
      </c>
      <c r="AD39" s="151">
        <v>110</v>
      </c>
      <c r="AE39" s="151">
        <v>14</v>
      </c>
      <c r="AF39" s="154" t="s">
        <v>3071</v>
      </c>
      <c r="AG39" s="154" t="s">
        <v>3072</v>
      </c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38"/>
      <c r="CM39" s="138"/>
      <c r="CN39" s="138"/>
      <c r="CO39" s="138"/>
      <c r="CP39" s="138"/>
      <c r="CQ39" s="138"/>
      <c r="CR39" s="138"/>
      <c r="CS39" s="138"/>
      <c r="CT39" s="138"/>
      <c r="CU39" s="138"/>
      <c r="CV39" s="138"/>
      <c r="CW39" s="138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  <c r="GC39" s="138"/>
      <c r="GD39" s="138"/>
      <c r="GE39" s="138"/>
      <c r="GF39" s="138"/>
      <c r="GG39" s="138"/>
      <c r="GH39" s="138"/>
    </row>
    <row r="40" spans="1:190" x14ac:dyDescent="0.2">
      <c r="A40" s="130">
        <f t="shared" si="0"/>
        <v>3191</v>
      </c>
      <c r="B40" s="140" t="s">
        <v>2420</v>
      </c>
      <c r="C40" s="146">
        <v>51</v>
      </c>
      <c r="D40" s="147">
        <v>41.299999237060547</v>
      </c>
      <c r="E40" s="148">
        <v>0.56000000000000005</v>
      </c>
      <c r="F40" s="146">
        <v>43</v>
      </c>
      <c r="G40" s="146">
        <v>8</v>
      </c>
      <c r="H40" s="149" t="s">
        <v>2909</v>
      </c>
      <c r="I40" s="149" t="s">
        <v>2910</v>
      </c>
      <c r="J40" s="147">
        <v>6.1999998092651367</v>
      </c>
      <c r="K40" s="148">
        <v>0.52</v>
      </c>
      <c r="L40" s="146">
        <v>40</v>
      </c>
      <c r="M40" s="146">
        <v>11</v>
      </c>
      <c r="N40" s="149" t="s">
        <v>1929</v>
      </c>
      <c r="O40" s="149" t="s">
        <v>1930</v>
      </c>
      <c r="P40" s="147">
        <v>13.100000381469727</v>
      </c>
      <c r="Q40" s="148">
        <v>0.6</v>
      </c>
      <c r="R40" s="146">
        <v>33</v>
      </c>
      <c r="S40" s="146">
        <v>18</v>
      </c>
      <c r="T40" s="149" t="s">
        <v>3073</v>
      </c>
      <c r="U40" s="149" t="s">
        <v>3074</v>
      </c>
      <c r="V40" s="147">
        <v>11.5</v>
      </c>
      <c r="W40" s="148">
        <v>0.55000000000000004</v>
      </c>
      <c r="X40" s="146">
        <v>36</v>
      </c>
      <c r="Y40" s="146">
        <v>15</v>
      </c>
      <c r="Z40" s="149" t="s">
        <v>1931</v>
      </c>
      <c r="AA40" s="149" t="s">
        <v>1932</v>
      </c>
      <c r="AB40" s="147">
        <v>10.5</v>
      </c>
      <c r="AC40" s="148">
        <v>0.55000000000000004</v>
      </c>
      <c r="AD40" s="146">
        <v>43</v>
      </c>
      <c r="AE40" s="146">
        <v>8</v>
      </c>
      <c r="AF40" s="149" t="s">
        <v>2909</v>
      </c>
      <c r="AG40" s="149" t="s">
        <v>2910</v>
      </c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138"/>
      <c r="BU40" s="138"/>
      <c r="BV40" s="138"/>
      <c r="BW40" s="138"/>
      <c r="BX40" s="138"/>
      <c r="BY40" s="138"/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  <c r="CJ40" s="138"/>
      <c r="CK40" s="138"/>
      <c r="CL40" s="138"/>
      <c r="CM40" s="138"/>
      <c r="CN40" s="138"/>
      <c r="CO40" s="138"/>
      <c r="CP40" s="138"/>
      <c r="CQ40" s="138"/>
      <c r="CR40" s="138"/>
      <c r="CS40" s="138"/>
      <c r="CT40" s="138"/>
      <c r="CU40" s="138"/>
      <c r="CV40" s="138"/>
      <c r="CW40" s="138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  <c r="GC40" s="138"/>
      <c r="GD40" s="138"/>
      <c r="GE40" s="138"/>
      <c r="GF40" s="138"/>
      <c r="GG40" s="138"/>
      <c r="GH40" s="138"/>
    </row>
    <row r="41" spans="1:190" x14ac:dyDescent="0.2">
      <c r="A41" s="130">
        <f t="shared" si="0"/>
        <v>3281</v>
      </c>
      <c r="B41" s="150" t="s">
        <v>2435</v>
      </c>
      <c r="C41" s="151">
        <v>161</v>
      </c>
      <c r="D41" s="152">
        <v>35.099998474121094</v>
      </c>
      <c r="E41" s="153">
        <v>0.47</v>
      </c>
      <c r="F41" s="151">
        <v>143</v>
      </c>
      <c r="G41" s="151">
        <v>18</v>
      </c>
      <c r="H41" s="154" t="s">
        <v>2968</v>
      </c>
      <c r="I41" s="154" t="s">
        <v>2969</v>
      </c>
      <c r="J41" s="152">
        <v>5.9000000953674316</v>
      </c>
      <c r="K41" s="153">
        <v>0.49</v>
      </c>
      <c r="L41" s="151">
        <v>136</v>
      </c>
      <c r="M41" s="151">
        <v>25</v>
      </c>
      <c r="N41" s="154" t="s">
        <v>3075</v>
      </c>
      <c r="O41" s="154" t="s">
        <v>3076</v>
      </c>
      <c r="P41" s="152">
        <v>11.199999809265137</v>
      </c>
      <c r="Q41" s="153">
        <v>0.51</v>
      </c>
      <c r="R41" s="151">
        <v>125</v>
      </c>
      <c r="S41" s="151">
        <v>36</v>
      </c>
      <c r="T41" s="154" t="s">
        <v>3077</v>
      </c>
      <c r="U41" s="154" t="s">
        <v>3078</v>
      </c>
      <c r="V41" s="152">
        <v>9.6000003814697266</v>
      </c>
      <c r="W41" s="153">
        <v>0.46</v>
      </c>
      <c r="X41" s="151">
        <v>142</v>
      </c>
      <c r="Y41" s="151">
        <v>19</v>
      </c>
      <c r="Z41" s="154" t="s">
        <v>3079</v>
      </c>
      <c r="AA41" s="154" t="s">
        <v>3080</v>
      </c>
      <c r="AB41" s="152">
        <v>8.5</v>
      </c>
      <c r="AC41" s="153">
        <v>0.45</v>
      </c>
      <c r="AD41" s="151">
        <v>148</v>
      </c>
      <c r="AE41" s="151">
        <v>13</v>
      </c>
      <c r="AF41" s="154" t="s">
        <v>2734</v>
      </c>
      <c r="AG41" s="154" t="s">
        <v>2735</v>
      </c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  <c r="CJ41" s="138"/>
      <c r="CK41" s="138"/>
      <c r="CL41" s="138"/>
      <c r="CM41" s="138"/>
      <c r="CN41" s="138"/>
      <c r="CO41" s="138"/>
      <c r="CP41" s="138"/>
      <c r="CQ41" s="138"/>
      <c r="CR41" s="138"/>
      <c r="CS41" s="138"/>
      <c r="CT41" s="138"/>
      <c r="CU41" s="138"/>
      <c r="CV41" s="138"/>
      <c r="CW41" s="138"/>
      <c r="CX41" s="138"/>
      <c r="CY41" s="138"/>
      <c r="CZ41" s="138"/>
      <c r="DA41" s="138"/>
      <c r="DB41" s="138"/>
      <c r="DC41" s="138"/>
      <c r="DD41" s="138"/>
      <c r="DE41" s="138"/>
      <c r="DF41" s="138"/>
      <c r="DG41" s="138"/>
      <c r="DH41" s="138"/>
      <c r="DI41" s="138"/>
      <c r="DJ41" s="138"/>
      <c r="DK41" s="138"/>
      <c r="DL41" s="138"/>
      <c r="DM41" s="138"/>
      <c r="DN41" s="138"/>
      <c r="DO41" s="138"/>
      <c r="DP41" s="138"/>
      <c r="DQ41" s="138"/>
      <c r="DR41" s="138"/>
      <c r="DS41" s="138"/>
      <c r="DT41" s="138"/>
      <c r="DU41" s="138"/>
      <c r="DV41" s="138"/>
      <c r="DW41" s="138"/>
      <c r="DX41" s="138"/>
      <c r="DY41" s="138"/>
      <c r="DZ41" s="138"/>
      <c r="EA41" s="138"/>
      <c r="EB41" s="138"/>
      <c r="EC41" s="138"/>
      <c r="ED41" s="138"/>
      <c r="EE41" s="138"/>
      <c r="EF41" s="138"/>
      <c r="EG41" s="138"/>
      <c r="EH41" s="138"/>
      <c r="EI41" s="138"/>
      <c r="EJ41" s="138"/>
      <c r="EK41" s="138"/>
      <c r="EL41" s="138"/>
      <c r="EM41" s="138"/>
      <c r="EN41" s="138"/>
      <c r="EO41" s="138"/>
      <c r="EP41" s="138"/>
      <c r="EQ41" s="138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8"/>
      <c r="FX41" s="138"/>
      <c r="FY41" s="138"/>
      <c r="FZ41" s="138"/>
      <c r="GA41" s="138"/>
      <c r="GB41" s="138"/>
      <c r="GC41" s="138"/>
      <c r="GD41" s="138"/>
      <c r="GE41" s="138"/>
      <c r="GF41" s="138"/>
      <c r="GG41" s="138"/>
      <c r="GH41" s="138"/>
    </row>
    <row r="42" spans="1:190" x14ac:dyDescent="0.2">
      <c r="A42" s="130">
        <f t="shared" si="0"/>
        <v>3421</v>
      </c>
      <c r="B42" s="140" t="s">
        <v>2463</v>
      </c>
      <c r="C42" s="146">
        <v>130</v>
      </c>
      <c r="D42" s="147">
        <v>29.600000381469727</v>
      </c>
      <c r="E42" s="148">
        <v>0.4</v>
      </c>
      <c r="F42" s="146">
        <v>129</v>
      </c>
      <c r="G42" s="146">
        <v>1</v>
      </c>
      <c r="H42" s="149" t="s">
        <v>3081</v>
      </c>
      <c r="I42" s="149" t="s">
        <v>3082</v>
      </c>
      <c r="J42" s="147">
        <v>4.5999999046325684</v>
      </c>
      <c r="K42" s="148">
        <v>0.38</v>
      </c>
      <c r="L42" s="146">
        <v>120</v>
      </c>
      <c r="M42" s="146">
        <v>10</v>
      </c>
      <c r="N42" s="149" t="s">
        <v>1602</v>
      </c>
      <c r="O42" s="149" t="s">
        <v>1603</v>
      </c>
      <c r="P42" s="147">
        <v>9</v>
      </c>
      <c r="Q42" s="148">
        <v>0.41</v>
      </c>
      <c r="R42" s="146">
        <v>122</v>
      </c>
      <c r="S42" s="146">
        <v>8</v>
      </c>
      <c r="T42" s="149" t="s">
        <v>1605</v>
      </c>
      <c r="U42" s="149" t="s">
        <v>1606</v>
      </c>
      <c r="V42" s="147">
        <v>8.6000003814697266</v>
      </c>
      <c r="W42" s="148">
        <v>0.41</v>
      </c>
      <c r="X42" s="146">
        <v>118</v>
      </c>
      <c r="Y42" s="146">
        <v>12</v>
      </c>
      <c r="Z42" s="149" t="s">
        <v>3083</v>
      </c>
      <c r="AA42" s="149" t="s">
        <v>3084</v>
      </c>
      <c r="AB42" s="147">
        <v>7.4000000953674316</v>
      </c>
      <c r="AC42" s="148">
        <v>0.39</v>
      </c>
      <c r="AD42" s="146">
        <v>127</v>
      </c>
      <c r="AE42" s="146">
        <v>3</v>
      </c>
      <c r="AF42" s="149" t="s">
        <v>3085</v>
      </c>
      <c r="AG42" s="149" t="s">
        <v>3086</v>
      </c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  <c r="CO42" s="138"/>
      <c r="CP42" s="138"/>
      <c r="CQ42" s="138"/>
      <c r="CR42" s="138"/>
      <c r="CS42" s="138"/>
      <c r="CT42" s="138"/>
      <c r="CU42" s="138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</row>
    <row r="43" spans="1:190" x14ac:dyDescent="0.2">
      <c r="A43" s="130">
        <f t="shared" si="0"/>
        <v>3621</v>
      </c>
      <c r="B43" s="150" t="s">
        <v>2480</v>
      </c>
      <c r="C43" s="151">
        <v>81</v>
      </c>
      <c r="D43" s="152">
        <v>28.399999618530273</v>
      </c>
      <c r="E43" s="153">
        <v>0.38</v>
      </c>
      <c r="F43" s="151">
        <v>79</v>
      </c>
      <c r="G43" s="151">
        <v>2</v>
      </c>
      <c r="H43" s="154" t="s">
        <v>1717</v>
      </c>
      <c r="I43" s="154" t="s">
        <v>1718</v>
      </c>
      <c r="J43" s="152">
        <v>5</v>
      </c>
      <c r="K43" s="153">
        <v>0.42</v>
      </c>
      <c r="L43" s="151">
        <v>77</v>
      </c>
      <c r="M43" s="151">
        <v>4</v>
      </c>
      <c r="N43" s="154" t="s">
        <v>1975</v>
      </c>
      <c r="O43" s="154" t="s">
        <v>1976</v>
      </c>
      <c r="P43" s="152">
        <v>8.6999998092651367</v>
      </c>
      <c r="Q43" s="153">
        <v>0.4</v>
      </c>
      <c r="R43" s="151">
        <v>78</v>
      </c>
      <c r="S43" s="151">
        <v>3</v>
      </c>
      <c r="T43" s="154" t="s">
        <v>1719</v>
      </c>
      <c r="U43" s="154" t="s">
        <v>1720</v>
      </c>
      <c r="V43" s="152">
        <v>7.6999998092651367</v>
      </c>
      <c r="W43" s="153">
        <v>0.36</v>
      </c>
      <c r="X43" s="151">
        <v>79</v>
      </c>
      <c r="Y43" s="151">
        <v>2</v>
      </c>
      <c r="Z43" s="154" t="s">
        <v>1717</v>
      </c>
      <c r="AA43" s="154" t="s">
        <v>1718</v>
      </c>
      <c r="AB43" s="152">
        <v>7</v>
      </c>
      <c r="AC43" s="153">
        <v>0.37</v>
      </c>
      <c r="AD43" s="151">
        <v>81</v>
      </c>
      <c r="AF43" s="154" t="s">
        <v>1545</v>
      </c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138"/>
      <c r="CQ43" s="138"/>
      <c r="CR43" s="138"/>
      <c r="CS43" s="138"/>
      <c r="CT43" s="138"/>
      <c r="CU43" s="138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</row>
    <row r="44" spans="1:190" x14ac:dyDescent="0.2">
      <c r="A44" s="130">
        <f t="shared" si="0"/>
        <v>4691</v>
      </c>
      <c r="B44" s="140" t="s">
        <v>2684</v>
      </c>
      <c r="C44" s="146">
        <v>111</v>
      </c>
      <c r="D44" s="147">
        <v>34.299999237060547</v>
      </c>
      <c r="E44" s="148">
        <v>0.46</v>
      </c>
      <c r="F44" s="146">
        <v>106</v>
      </c>
      <c r="G44" s="146">
        <v>5</v>
      </c>
      <c r="H44" s="149" t="s">
        <v>3087</v>
      </c>
      <c r="I44" s="149" t="s">
        <v>3088</v>
      </c>
      <c r="J44" s="147">
        <v>5.5999999046325684</v>
      </c>
      <c r="K44" s="148">
        <v>0.46</v>
      </c>
      <c r="L44" s="146">
        <v>96</v>
      </c>
      <c r="M44" s="146">
        <v>15</v>
      </c>
      <c r="N44" s="149" t="s">
        <v>1529</v>
      </c>
      <c r="O44" s="149" t="s">
        <v>1530</v>
      </c>
      <c r="P44" s="147">
        <v>10.399999618530273</v>
      </c>
      <c r="Q44" s="148">
        <v>0.47</v>
      </c>
      <c r="R44" s="146">
        <v>102</v>
      </c>
      <c r="S44" s="146">
        <v>9</v>
      </c>
      <c r="T44" s="149" t="s">
        <v>2764</v>
      </c>
      <c r="U44" s="149" t="s">
        <v>2765</v>
      </c>
      <c r="V44" s="147">
        <v>9.3999996185302734</v>
      </c>
      <c r="W44" s="148">
        <v>0.45</v>
      </c>
      <c r="X44" s="146">
        <v>106</v>
      </c>
      <c r="Y44" s="146">
        <v>5</v>
      </c>
      <c r="Z44" s="149" t="s">
        <v>3087</v>
      </c>
      <c r="AA44" s="149" t="s">
        <v>3088</v>
      </c>
      <c r="AB44" s="147">
        <v>9</v>
      </c>
      <c r="AC44" s="148">
        <v>0.47</v>
      </c>
      <c r="AD44" s="146">
        <v>101</v>
      </c>
      <c r="AE44" s="146">
        <v>10</v>
      </c>
      <c r="AF44" s="149" t="s">
        <v>3089</v>
      </c>
      <c r="AG44" s="149" t="s">
        <v>3090</v>
      </c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</row>
    <row r="45" spans="1:190" x14ac:dyDescent="0.2">
      <c r="A45" s="130">
        <f t="shared" si="0"/>
        <v>5003</v>
      </c>
      <c r="B45" s="150" t="s">
        <v>2736</v>
      </c>
      <c r="C45" s="151">
        <v>244</v>
      </c>
      <c r="D45" s="152">
        <v>28.299999237060547</v>
      </c>
      <c r="E45" s="153">
        <v>0.38</v>
      </c>
      <c r="F45" s="151">
        <v>234</v>
      </c>
      <c r="G45" s="151">
        <v>10</v>
      </c>
      <c r="H45" s="154" t="s">
        <v>3091</v>
      </c>
      <c r="I45" s="154" t="s">
        <v>3092</v>
      </c>
      <c r="J45" s="152">
        <v>4.6999998092651367</v>
      </c>
      <c r="K45" s="153">
        <v>0.39</v>
      </c>
      <c r="L45" s="151">
        <v>233</v>
      </c>
      <c r="M45" s="151">
        <v>11</v>
      </c>
      <c r="N45" s="154" t="s">
        <v>3093</v>
      </c>
      <c r="O45" s="154" t="s">
        <v>3094</v>
      </c>
      <c r="P45" s="152">
        <v>9</v>
      </c>
      <c r="Q45" s="153">
        <v>0.41</v>
      </c>
      <c r="R45" s="151">
        <v>233</v>
      </c>
      <c r="S45" s="151">
        <v>11</v>
      </c>
      <c r="T45" s="154" t="s">
        <v>3093</v>
      </c>
      <c r="U45" s="154" t="s">
        <v>3094</v>
      </c>
      <c r="V45" s="152">
        <v>7.9000000953674316</v>
      </c>
      <c r="W45" s="153">
        <v>0.38</v>
      </c>
      <c r="X45" s="151">
        <v>229</v>
      </c>
      <c r="Y45" s="151">
        <v>15</v>
      </c>
      <c r="Z45" s="154" t="s">
        <v>1605</v>
      </c>
      <c r="AA45" s="154" t="s">
        <v>1606</v>
      </c>
      <c r="AB45" s="152">
        <v>6.8000001907348633</v>
      </c>
      <c r="AC45" s="153">
        <v>0.36</v>
      </c>
      <c r="AD45" s="151">
        <v>239</v>
      </c>
      <c r="AE45" s="151">
        <v>5</v>
      </c>
      <c r="AF45" s="154" t="s">
        <v>3095</v>
      </c>
      <c r="AG45" s="154" t="s">
        <v>3096</v>
      </c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38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</row>
    <row r="46" spans="1:190" x14ac:dyDescent="0.2">
      <c r="A46" s="130">
        <f t="shared" si="0"/>
        <v>5005</v>
      </c>
      <c r="B46" s="140" t="s">
        <v>2743</v>
      </c>
      <c r="C46" s="146">
        <v>119</v>
      </c>
      <c r="D46" s="147">
        <v>29.700000762939453</v>
      </c>
      <c r="E46" s="148">
        <v>0.4</v>
      </c>
      <c r="F46" s="146">
        <v>114</v>
      </c>
      <c r="G46" s="146">
        <v>5</v>
      </c>
      <c r="H46" s="149" t="s">
        <v>1555</v>
      </c>
      <c r="I46" s="149" t="s">
        <v>1556</v>
      </c>
      <c r="J46" s="147">
        <v>5</v>
      </c>
      <c r="K46" s="148">
        <v>0.41</v>
      </c>
      <c r="L46" s="146">
        <v>109</v>
      </c>
      <c r="M46" s="146">
        <v>10</v>
      </c>
      <c r="N46" s="149" t="s">
        <v>1587</v>
      </c>
      <c r="O46" s="149" t="s">
        <v>1588</v>
      </c>
      <c r="P46" s="147">
        <v>9.5</v>
      </c>
      <c r="Q46" s="148">
        <v>0.43</v>
      </c>
      <c r="R46" s="146">
        <v>112</v>
      </c>
      <c r="S46" s="146">
        <v>7</v>
      </c>
      <c r="T46" s="149" t="s">
        <v>1800</v>
      </c>
      <c r="U46" s="149" t="s">
        <v>1801</v>
      </c>
      <c r="V46" s="147">
        <v>7.9000000953674316</v>
      </c>
      <c r="W46" s="148">
        <v>0.38</v>
      </c>
      <c r="X46" s="146">
        <v>113</v>
      </c>
      <c r="Y46" s="146">
        <v>6</v>
      </c>
      <c r="Z46" s="149" t="s">
        <v>1947</v>
      </c>
      <c r="AA46" s="149" t="s">
        <v>1948</v>
      </c>
      <c r="AB46" s="147">
        <v>7.3000001907348633</v>
      </c>
      <c r="AC46" s="148">
        <v>0.38</v>
      </c>
      <c r="AD46" s="146">
        <v>114</v>
      </c>
      <c r="AE46" s="146">
        <v>5</v>
      </c>
      <c r="AF46" s="149" t="s">
        <v>1555</v>
      </c>
      <c r="AG46" s="149" t="s">
        <v>1556</v>
      </c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138"/>
      <c r="BU46" s="138"/>
      <c r="BV46" s="138"/>
      <c r="BW46" s="138"/>
      <c r="BX46" s="138"/>
      <c r="BY46" s="138"/>
      <c r="BZ46" s="138"/>
      <c r="CA46" s="138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  <c r="CO46" s="138"/>
      <c r="CP46" s="138"/>
      <c r="CQ46" s="138"/>
      <c r="CR46" s="138"/>
      <c r="CS46" s="138"/>
      <c r="CT46" s="138"/>
      <c r="CU46" s="138"/>
      <c r="CV46" s="138"/>
      <c r="CW46" s="138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</row>
    <row r="47" spans="1:190" x14ac:dyDescent="0.2">
      <c r="A47" s="130">
        <f t="shared" si="0"/>
        <v>5007</v>
      </c>
      <c r="B47" s="150" t="s">
        <v>2748</v>
      </c>
      <c r="C47" s="151">
        <v>39</v>
      </c>
      <c r="D47" s="152">
        <v>30.600000381469727</v>
      </c>
      <c r="E47" s="153">
        <v>0.41</v>
      </c>
      <c r="F47" s="151">
        <v>39</v>
      </c>
      <c r="H47" s="154" t="s">
        <v>1545</v>
      </c>
      <c r="J47" s="152">
        <v>5.5</v>
      </c>
      <c r="K47" s="153">
        <v>0.46</v>
      </c>
      <c r="L47" s="151">
        <v>32</v>
      </c>
      <c r="M47" s="151">
        <v>7</v>
      </c>
      <c r="N47" s="154" t="s">
        <v>2390</v>
      </c>
      <c r="O47" s="154" t="s">
        <v>2391</v>
      </c>
      <c r="P47" s="152">
        <v>8.3999996185302734</v>
      </c>
      <c r="Q47" s="153">
        <v>0.38</v>
      </c>
      <c r="R47" s="151">
        <v>39</v>
      </c>
      <c r="T47" s="154" t="s">
        <v>1545</v>
      </c>
      <c r="V47" s="152">
        <v>9.3000001907348633</v>
      </c>
      <c r="W47" s="153">
        <v>0.44</v>
      </c>
      <c r="X47" s="151">
        <v>36</v>
      </c>
      <c r="Y47" s="151">
        <v>3</v>
      </c>
      <c r="Z47" s="154" t="s">
        <v>1602</v>
      </c>
      <c r="AA47" s="154" t="s">
        <v>1603</v>
      </c>
      <c r="AB47" s="152">
        <v>7.5</v>
      </c>
      <c r="AC47" s="153">
        <v>0.39</v>
      </c>
      <c r="AD47" s="151">
        <v>38</v>
      </c>
      <c r="AE47" s="151">
        <v>1</v>
      </c>
      <c r="AF47" s="154" t="s">
        <v>2040</v>
      </c>
      <c r="AG47" s="154" t="s">
        <v>2041</v>
      </c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A47" s="138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  <c r="CO47" s="138"/>
      <c r="CP47" s="138"/>
      <c r="CQ47" s="138"/>
      <c r="CR47" s="138"/>
      <c r="CS47" s="138"/>
      <c r="CT47" s="138"/>
      <c r="CU47" s="138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</row>
    <row r="48" spans="1:190" x14ac:dyDescent="0.2">
      <c r="A48" s="130">
        <f t="shared" si="0"/>
        <v>5025</v>
      </c>
      <c r="B48" s="140" t="s">
        <v>2756</v>
      </c>
      <c r="C48" s="146">
        <v>47</v>
      </c>
      <c r="D48" s="147">
        <v>24.299999237060547</v>
      </c>
      <c r="E48" s="148">
        <v>0.33</v>
      </c>
      <c r="F48" s="146">
        <v>47</v>
      </c>
      <c r="H48" s="149" t="s">
        <v>1545</v>
      </c>
      <c r="J48" s="147">
        <v>4.0999999046325684</v>
      </c>
      <c r="K48" s="148">
        <v>0.35</v>
      </c>
      <c r="L48" s="146">
        <v>47</v>
      </c>
      <c r="N48" s="149" t="s">
        <v>1545</v>
      </c>
      <c r="P48" s="147">
        <v>7.6999998092651367</v>
      </c>
      <c r="Q48" s="148">
        <v>0.35</v>
      </c>
      <c r="R48" s="146">
        <v>47</v>
      </c>
      <c r="T48" s="149" t="s">
        <v>1545</v>
      </c>
      <c r="V48" s="147">
        <v>6.0999999046325684</v>
      </c>
      <c r="W48" s="148">
        <v>0.28999999999999998</v>
      </c>
      <c r="X48" s="146">
        <v>47</v>
      </c>
      <c r="Z48" s="149" t="s">
        <v>1545</v>
      </c>
      <c r="AB48" s="147">
        <v>6.3000001907348633</v>
      </c>
      <c r="AC48" s="148">
        <v>0.33</v>
      </c>
      <c r="AD48" s="146">
        <v>47</v>
      </c>
      <c r="AF48" s="149" t="s">
        <v>1545</v>
      </c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138"/>
      <c r="BU48" s="138"/>
      <c r="BV48" s="138"/>
      <c r="BW48" s="138"/>
      <c r="BX48" s="138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38"/>
      <c r="CN48" s="138"/>
      <c r="CO48" s="138"/>
      <c r="CP48" s="138"/>
      <c r="CQ48" s="138"/>
      <c r="CR48" s="138"/>
      <c r="CS48" s="138"/>
      <c r="CT48" s="138"/>
      <c r="CU48" s="138"/>
      <c r="CV48" s="138"/>
      <c r="CW48" s="138"/>
      <c r="CX48" s="138"/>
      <c r="CY48" s="138"/>
      <c r="CZ48" s="138"/>
      <c r="DA48" s="138"/>
      <c r="DB48" s="138"/>
      <c r="DC48" s="138"/>
      <c r="DD48" s="138"/>
      <c r="DE48" s="138"/>
      <c r="DF48" s="138"/>
      <c r="DG48" s="138"/>
      <c r="DH48" s="138"/>
      <c r="DI48" s="138"/>
      <c r="DJ48" s="138"/>
      <c r="DK48" s="138"/>
      <c r="DL48" s="138"/>
      <c r="DM48" s="138"/>
      <c r="DN48" s="138"/>
      <c r="DO48" s="138"/>
      <c r="DP48" s="138"/>
      <c r="DQ48" s="138"/>
      <c r="DR48" s="138"/>
      <c r="DS48" s="138"/>
      <c r="DT48" s="138"/>
      <c r="DU48" s="138"/>
      <c r="DV48" s="138"/>
      <c r="DW48" s="138"/>
      <c r="DX48" s="138"/>
      <c r="DY48" s="138"/>
      <c r="DZ48" s="138"/>
      <c r="EA48" s="138"/>
      <c r="EB48" s="138"/>
      <c r="EC48" s="138"/>
      <c r="ED48" s="138"/>
      <c r="EE48" s="138"/>
      <c r="EF48" s="138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  <c r="FZ48" s="138"/>
      <c r="GA48" s="138"/>
      <c r="GB48" s="138"/>
      <c r="GC48" s="138"/>
      <c r="GD48" s="138"/>
      <c r="GE48" s="138"/>
      <c r="GF48" s="138"/>
      <c r="GG48" s="138"/>
      <c r="GH48" s="138"/>
    </row>
    <row r="49" spans="1:190" x14ac:dyDescent="0.2">
      <c r="A49" s="130">
        <f t="shared" si="0"/>
        <v>5029</v>
      </c>
      <c r="B49" s="150" t="s">
        <v>2759</v>
      </c>
      <c r="C49" s="151">
        <v>82</v>
      </c>
      <c r="D49" s="152">
        <v>27.5</v>
      </c>
      <c r="E49" s="153">
        <v>0.37</v>
      </c>
      <c r="F49" s="151">
        <v>80</v>
      </c>
      <c r="G49" s="151">
        <v>2</v>
      </c>
      <c r="H49" s="154" t="s">
        <v>1764</v>
      </c>
      <c r="I49" s="154" t="s">
        <v>1765</v>
      </c>
      <c r="J49" s="152">
        <v>4.5999999046325684</v>
      </c>
      <c r="K49" s="153">
        <v>0.39</v>
      </c>
      <c r="L49" s="151">
        <v>76</v>
      </c>
      <c r="M49" s="151">
        <v>6</v>
      </c>
      <c r="N49" s="154" t="s">
        <v>2346</v>
      </c>
      <c r="O49" s="154" t="s">
        <v>2347</v>
      </c>
      <c r="P49" s="152">
        <v>8.5</v>
      </c>
      <c r="Q49" s="153">
        <v>0.39</v>
      </c>
      <c r="R49" s="151">
        <v>75</v>
      </c>
      <c r="S49" s="151">
        <v>7</v>
      </c>
      <c r="T49" s="154" t="s">
        <v>3097</v>
      </c>
      <c r="U49" s="154" t="s">
        <v>3098</v>
      </c>
      <c r="V49" s="152">
        <v>7.1999998092651367</v>
      </c>
      <c r="W49" s="153">
        <v>0.34</v>
      </c>
      <c r="X49" s="151">
        <v>81</v>
      </c>
      <c r="Y49" s="151">
        <v>1</v>
      </c>
      <c r="Z49" s="154" t="s">
        <v>1762</v>
      </c>
      <c r="AA49" s="154" t="s">
        <v>1763</v>
      </c>
      <c r="AB49" s="152">
        <v>7.0999999046325684</v>
      </c>
      <c r="AC49" s="153">
        <v>0.38</v>
      </c>
      <c r="AD49" s="151">
        <v>81</v>
      </c>
      <c r="AE49" s="151">
        <v>1</v>
      </c>
      <c r="AF49" s="154" t="s">
        <v>1762</v>
      </c>
      <c r="AG49" s="154" t="s">
        <v>1763</v>
      </c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38"/>
      <c r="CM49" s="138"/>
      <c r="CN49" s="138"/>
      <c r="CO49" s="138"/>
      <c r="CP49" s="138"/>
      <c r="CQ49" s="138"/>
      <c r="CR49" s="138"/>
      <c r="CS49" s="138"/>
      <c r="CT49" s="138"/>
      <c r="CU49" s="138"/>
      <c r="CV49" s="138"/>
      <c r="CW49" s="138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</row>
    <row r="50" spans="1:190" x14ac:dyDescent="0.2">
      <c r="A50" s="130">
        <f t="shared" si="0"/>
        <v>5032</v>
      </c>
      <c r="B50" s="140" t="s">
        <v>2762</v>
      </c>
      <c r="C50" s="146">
        <v>12</v>
      </c>
      <c r="D50" s="147">
        <v>25.899999618530273</v>
      </c>
      <c r="E50" s="148">
        <v>0.35</v>
      </c>
      <c r="F50" s="146">
        <v>12</v>
      </c>
      <c r="H50" s="149" t="s">
        <v>1545</v>
      </c>
      <c r="J50" s="147">
        <v>4.3000001907348633</v>
      </c>
      <c r="K50" s="148">
        <v>0.35</v>
      </c>
      <c r="L50" s="146">
        <v>11</v>
      </c>
      <c r="M50" s="146">
        <v>1</v>
      </c>
      <c r="N50" s="149" t="s">
        <v>1736</v>
      </c>
      <c r="O50" s="149" t="s">
        <v>1737</v>
      </c>
      <c r="P50" s="147">
        <v>7.6999998092651367</v>
      </c>
      <c r="Q50" s="148">
        <v>0.35</v>
      </c>
      <c r="R50" s="146">
        <v>12</v>
      </c>
      <c r="T50" s="149" t="s">
        <v>1545</v>
      </c>
      <c r="V50" s="147">
        <v>7.5999999046325684</v>
      </c>
      <c r="W50" s="148">
        <v>0.36</v>
      </c>
      <c r="X50" s="146">
        <v>11</v>
      </c>
      <c r="Y50" s="146">
        <v>1</v>
      </c>
      <c r="Z50" s="149" t="s">
        <v>1736</v>
      </c>
      <c r="AA50" s="149" t="s">
        <v>1737</v>
      </c>
      <c r="AB50" s="147">
        <v>6.4000000953674316</v>
      </c>
      <c r="AC50" s="148">
        <v>0.34</v>
      </c>
      <c r="AD50" s="146">
        <v>12</v>
      </c>
      <c r="AF50" s="149" t="s">
        <v>1545</v>
      </c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  <c r="CY50" s="138"/>
      <c r="CZ50" s="138"/>
      <c r="DA50" s="138"/>
      <c r="DB50" s="138"/>
      <c r="DC50" s="138"/>
      <c r="DD50" s="138"/>
      <c r="DE50" s="138"/>
      <c r="DF50" s="138"/>
      <c r="DG50" s="138"/>
      <c r="DH50" s="138"/>
      <c r="DI50" s="138"/>
      <c r="DJ50" s="138"/>
      <c r="DK50" s="138"/>
      <c r="DL50" s="138"/>
      <c r="DM50" s="138"/>
      <c r="DN50" s="138"/>
      <c r="DO50" s="138"/>
      <c r="DP50" s="138"/>
      <c r="DQ50" s="138"/>
      <c r="DR50" s="138"/>
      <c r="DS50" s="138"/>
      <c r="DT50" s="138"/>
      <c r="DU50" s="138"/>
      <c r="DV50" s="138"/>
      <c r="DW50" s="138"/>
      <c r="DX50" s="138"/>
      <c r="DY50" s="138"/>
      <c r="DZ50" s="138"/>
      <c r="EA50" s="138"/>
      <c r="EB50" s="138"/>
      <c r="EC50" s="13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  <c r="GC50" s="138"/>
      <c r="GD50" s="138"/>
      <c r="GE50" s="138"/>
      <c r="GF50" s="138"/>
      <c r="GG50" s="138"/>
      <c r="GH50" s="138"/>
    </row>
    <row r="51" spans="1:190" x14ac:dyDescent="0.2">
      <c r="A51" s="130">
        <f t="shared" si="0"/>
        <v>5047</v>
      </c>
      <c r="B51" s="150" t="s">
        <v>2768</v>
      </c>
      <c r="C51" s="151">
        <v>21</v>
      </c>
      <c r="D51" s="152">
        <v>30.700000762939453</v>
      </c>
      <c r="E51" s="153">
        <v>0.41</v>
      </c>
      <c r="F51" s="151">
        <v>21</v>
      </c>
      <c r="H51" s="154" t="s">
        <v>1545</v>
      </c>
      <c r="J51" s="152">
        <v>4.5</v>
      </c>
      <c r="K51" s="153">
        <v>0.37</v>
      </c>
      <c r="L51" s="151">
        <v>18</v>
      </c>
      <c r="M51" s="151">
        <v>3</v>
      </c>
      <c r="N51" s="154" t="s">
        <v>1546</v>
      </c>
      <c r="O51" s="154" t="s">
        <v>1547</v>
      </c>
      <c r="P51" s="152">
        <v>9.6000003814697266</v>
      </c>
      <c r="Q51" s="153">
        <v>0.44</v>
      </c>
      <c r="R51" s="151">
        <v>20</v>
      </c>
      <c r="S51" s="151">
        <v>1</v>
      </c>
      <c r="T51" s="154" t="s">
        <v>1548</v>
      </c>
      <c r="U51" s="154" t="s">
        <v>1549</v>
      </c>
      <c r="V51" s="152">
        <v>8.3000001907348633</v>
      </c>
      <c r="W51" s="153">
        <v>0.4</v>
      </c>
      <c r="X51" s="151">
        <v>18</v>
      </c>
      <c r="Y51" s="151">
        <v>3</v>
      </c>
      <c r="Z51" s="154" t="s">
        <v>1546</v>
      </c>
      <c r="AA51" s="154" t="s">
        <v>1547</v>
      </c>
      <c r="AB51" s="152">
        <v>8.3000001907348633</v>
      </c>
      <c r="AC51" s="153">
        <v>0.44</v>
      </c>
      <c r="AD51" s="151">
        <v>21</v>
      </c>
      <c r="AF51" s="154" t="s">
        <v>1545</v>
      </c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38"/>
      <c r="CS51" s="138"/>
      <c r="CT51" s="138"/>
      <c r="CU51" s="138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8"/>
      <c r="DL51" s="138"/>
      <c r="DM51" s="138"/>
      <c r="DN51" s="138"/>
      <c r="DO51" s="138"/>
      <c r="DP51" s="138"/>
      <c r="DQ51" s="138"/>
      <c r="DR51" s="138"/>
      <c r="DS51" s="138"/>
      <c r="DT51" s="138"/>
      <c r="DU51" s="138"/>
      <c r="DV51" s="138"/>
      <c r="DW51" s="138"/>
      <c r="DX51" s="138"/>
      <c r="DY51" s="138"/>
      <c r="DZ51" s="138"/>
      <c r="EA51" s="138"/>
      <c r="EB51" s="138"/>
      <c r="EC51" s="13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</row>
    <row r="52" spans="1:190" x14ac:dyDescent="0.2">
      <c r="A52" s="130">
        <f t="shared" si="0"/>
        <v>5241</v>
      </c>
      <c r="B52" s="140" t="s">
        <v>2828</v>
      </c>
      <c r="C52" s="146">
        <v>68</v>
      </c>
      <c r="D52" s="147">
        <v>33.700000762939453</v>
      </c>
      <c r="E52" s="148">
        <v>0.45</v>
      </c>
      <c r="F52" s="146">
        <v>63</v>
      </c>
      <c r="G52" s="146">
        <v>5</v>
      </c>
      <c r="H52" s="149" t="s">
        <v>2094</v>
      </c>
      <c r="I52" s="149" t="s">
        <v>2095</v>
      </c>
      <c r="J52" s="147">
        <v>5.3000001907348633</v>
      </c>
      <c r="K52" s="148">
        <v>0.44</v>
      </c>
      <c r="L52" s="146">
        <v>60</v>
      </c>
      <c r="M52" s="146">
        <v>8</v>
      </c>
      <c r="N52" s="149" t="s">
        <v>1925</v>
      </c>
      <c r="O52" s="149" t="s">
        <v>1926</v>
      </c>
      <c r="P52" s="147">
        <v>10.300000190734863</v>
      </c>
      <c r="Q52" s="148">
        <v>0.47</v>
      </c>
      <c r="R52" s="146">
        <v>62</v>
      </c>
      <c r="S52" s="146">
        <v>6</v>
      </c>
      <c r="T52" s="149" t="s">
        <v>2966</v>
      </c>
      <c r="U52" s="149" t="s">
        <v>2967</v>
      </c>
      <c r="V52" s="147">
        <v>9.6000003814697266</v>
      </c>
      <c r="W52" s="148">
        <v>0.46</v>
      </c>
      <c r="X52" s="146">
        <v>62</v>
      </c>
      <c r="Y52" s="146">
        <v>6</v>
      </c>
      <c r="Z52" s="149" t="s">
        <v>2966</v>
      </c>
      <c r="AA52" s="149" t="s">
        <v>2967</v>
      </c>
      <c r="AB52" s="147">
        <v>8.5</v>
      </c>
      <c r="AC52" s="148">
        <v>0.45</v>
      </c>
      <c r="AD52" s="146">
        <v>63</v>
      </c>
      <c r="AE52" s="146">
        <v>5</v>
      </c>
      <c r="AF52" s="149" t="s">
        <v>2094</v>
      </c>
      <c r="AG52" s="149" t="s">
        <v>2095</v>
      </c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38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</row>
    <row r="53" spans="1:190" x14ac:dyDescent="0.2">
      <c r="A53" s="130">
        <f t="shared" si="0"/>
        <v>5671</v>
      </c>
      <c r="B53" s="150" t="s">
        <v>2916</v>
      </c>
      <c r="C53" s="151">
        <v>68</v>
      </c>
      <c r="D53" s="152">
        <v>33.099998474121094</v>
      </c>
      <c r="E53" s="153">
        <v>0.45</v>
      </c>
      <c r="F53" s="151">
        <v>63</v>
      </c>
      <c r="G53" s="151">
        <v>5</v>
      </c>
      <c r="H53" s="154" t="s">
        <v>2094</v>
      </c>
      <c r="I53" s="154" t="s">
        <v>2095</v>
      </c>
      <c r="J53" s="152">
        <v>5.4000000953674316</v>
      </c>
      <c r="K53" s="153">
        <v>0.45</v>
      </c>
      <c r="L53" s="151">
        <v>63</v>
      </c>
      <c r="M53" s="151">
        <v>5</v>
      </c>
      <c r="N53" s="154" t="s">
        <v>2094</v>
      </c>
      <c r="O53" s="154" t="s">
        <v>2095</v>
      </c>
      <c r="P53" s="152">
        <v>10.399999618530273</v>
      </c>
      <c r="Q53" s="153">
        <v>0.47</v>
      </c>
      <c r="R53" s="151">
        <v>58</v>
      </c>
      <c r="S53" s="151">
        <v>10</v>
      </c>
      <c r="T53" s="154" t="s">
        <v>1927</v>
      </c>
      <c r="U53" s="154" t="s">
        <v>1928</v>
      </c>
      <c r="V53" s="152">
        <v>8.6000003814697266</v>
      </c>
      <c r="W53" s="153">
        <v>0.41</v>
      </c>
      <c r="X53" s="151">
        <v>64</v>
      </c>
      <c r="Y53" s="151">
        <v>4</v>
      </c>
      <c r="Z53" s="154" t="s">
        <v>1800</v>
      </c>
      <c r="AA53" s="154" t="s">
        <v>1801</v>
      </c>
      <c r="AB53" s="152">
        <v>8.6000003814697266</v>
      </c>
      <c r="AC53" s="153">
        <v>0.45</v>
      </c>
      <c r="AD53" s="151">
        <v>64</v>
      </c>
      <c r="AE53" s="151">
        <v>4</v>
      </c>
      <c r="AF53" s="154" t="s">
        <v>1800</v>
      </c>
      <c r="AG53" s="154" t="s">
        <v>1801</v>
      </c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38"/>
      <c r="CS53" s="138"/>
      <c r="CT53" s="138"/>
      <c r="CU53" s="138"/>
      <c r="CV53" s="138"/>
      <c r="CW53" s="138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</row>
    <row r="54" spans="1:190" x14ac:dyDescent="0.2">
      <c r="A54" s="130">
        <f t="shared" si="0"/>
        <v>5961</v>
      </c>
      <c r="B54" s="140" t="s">
        <v>2938</v>
      </c>
      <c r="C54" s="146">
        <v>156</v>
      </c>
      <c r="D54" s="147">
        <v>26.299999237060547</v>
      </c>
      <c r="E54" s="148">
        <v>0.36</v>
      </c>
      <c r="F54" s="146">
        <v>155</v>
      </c>
      <c r="G54" s="146">
        <v>1</v>
      </c>
      <c r="H54" s="149" t="s">
        <v>3099</v>
      </c>
      <c r="I54" s="149" t="s">
        <v>3100</v>
      </c>
      <c r="J54" s="147">
        <v>4.0999999046325684</v>
      </c>
      <c r="K54" s="148">
        <v>0.34</v>
      </c>
      <c r="L54" s="146">
        <v>151</v>
      </c>
      <c r="M54" s="146">
        <v>5</v>
      </c>
      <c r="N54" s="149" t="s">
        <v>3101</v>
      </c>
      <c r="O54" s="149" t="s">
        <v>3102</v>
      </c>
      <c r="P54" s="147">
        <v>8.3999996185302734</v>
      </c>
      <c r="Q54" s="148">
        <v>0.38</v>
      </c>
      <c r="R54" s="146">
        <v>154</v>
      </c>
      <c r="S54" s="146">
        <v>2</v>
      </c>
      <c r="T54" s="149" t="s">
        <v>2038</v>
      </c>
      <c r="U54" s="149" t="s">
        <v>2039</v>
      </c>
      <c r="V54" s="147">
        <v>6.9000000953674316</v>
      </c>
      <c r="W54" s="148">
        <v>0.33</v>
      </c>
      <c r="X54" s="146">
        <v>156</v>
      </c>
      <c r="Z54" s="149" t="s">
        <v>1545</v>
      </c>
      <c r="AB54" s="147">
        <v>6.9000000953674316</v>
      </c>
      <c r="AC54" s="148">
        <v>0.37</v>
      </c>
      <c r="AD54" s="146">
        <v>155</v>
      </c>
      <c r="AE54" s="146">
        <v>1</v>
      </c>
      <c r="AF54" s="149" t="s">
        <v>3099</v>
      </c>
      <c r="AG54" s="149" t="s">
        <v>3100</v>
      </c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38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</row>
    <row r="55" spans="1:190" x14ac:dyDescent="0.2">
      <c r="A55" s="130">
        <f t="shared" si="0"/>
        <v>6001</v>
      </c>
      <c r="B55" s="150" t="s">
        <v>3103</v>
      </c>
      <c r="C55" s="151">
        <v>388</v>
      </c>
      <c r="D55" s="152">
        <v>38</v>
      </c>
      <c r="E55" s="153">
        <v>0.51</v>
      </c>
      <c r="F55" s="151">
        <v>323</v>
      </c>
      <c r="G55" s="151">
        <v>65</v>
      </c>
      <c r="H55" s="154" t="s">
        <v>2990</v>
      </c>
      <c r="I55" s="154" t="s">
        <v>2991</v>
      </c>
      <c r="J55" s="152">
        <v>5.9000000953674316</v>
      </c>
      <c r="K55" s="153">
        <v>0.49</v>
      </c>
      <c r="L55" s="151">
        <v>321</v>
      </c>
      <c r="M55" s="151">
        <v>67</v>
      </c>
      <c r="N55" s="154" t="s">
        <v>3104</v>
      </c>
      <c r="O55" s="154" t="s">
        <v>3105</v>
      </c>
      <c r="P55" s="152">
        <v>11.800000190734863</v>
      </c>
      <c r="Q55" s="153">
        <v>0.54</v>
      </c>
      <c r="R55" s="151">
        <v>299</v>
      </c>
      <c r="S55" s="151">
        <v>89</v>
      </c>
      <c r="T55" s="154" t="s">
        <v>2343</v>
      </c>
      <c r="U55" s="154" t="s">
        <v>2344</v>
      </c>
      <c r="V55" s="152">
        <v>10.800000190734863</v>
      </c>
      <c r="W55" s="153">
        <v>0.51</v>
      </c>
      <c r="X55" s="151">
        <v>316</v>
      </c>
      <c r="Y55" s="151">
        <v>72</v>
      </c>
      <c r="Z55" s="154" t="s">
        <v>3106</v>
      </c>
      <c r="AA55" s="154" t="s">
        <v>3107</v>
      </c>
      <c r="AB55" s="152">
        <v>9.5</v>
      </c>
      <c r="AC55" s="153">
        <v>0.5</v>
      </c>
      <c r="AD55" s="151">
        <v>334</v>
      </c>
      <c r="AE55" s="151">
        <v>54</v>
      </c>
      <c r="AF55" s="154" t="s">
        <v>1922</v>
      </c>
      <c r="AG55" s="154" t="s">
        <v>1923</v>
      </c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38"/>
      <c r="CS55" s="138"/>
      <c r="CT55" s="138"/>
      <c r="CU55" s="138"/>
      <c r="CV55" s="138"/>
      <c r="CW55" s="138"/>
      <c r="CX55" s="138"/>
      <c r="CY55" s="138"/>
      <c r="CZ55" s="138"/>
      <c r="DA55" s="138"/>
      <c r="DB55" s="138"/>
      <c r="DC55" s="138"/>
      <c r="DD55" s="138"/>
      <c r="DE55" s="138"/>
      <c r="DF55" s="138"/>
      <c r="DG55" s="138"/>
      <c r="DH55" s="138"/>
      <c r="DI55" s="138"/>
      <c r="DJ55" s="138"/>
      <c r="DK55" s="138"/>
      <c r="DL55" s="138"/>
      <c r="DM55" s="138"/>
      <c r="DN55" s="138"/>
      <c r="DO55" s="138"/>
      <c r="DP55" s="138"/>
      <c r="DQ55" s="138"/>
      <c r="DR55" s="138"/>
      <c r="DS55" s="138"/>
      <c r="DT55" s="138"/>
      <c r="DU55" s="138"/>
      <c r="DV55" s="138"/>
      <c r="DW55" s="138"/>
      <c r="DX55" s="138"/>
      <c r="DY55" s="138"/>
      <c r="DZ55" s="138"/>
      <c r="EA55" s="138"/>
      <c r="EB55" s="138"/>
      <c r="EC55" s="138"/>
      <c r="ED55" s="138"/>
      <c r="EE55" s="138"/>
      <c r="EF55" s="138"/>
      <c r="EG55" s="138"/>
      <c r="EH55" s="138"/>
      <c r="EI55" s="138"/>
      <c r="EJ55" s="138"/>
      <c r="EK55" s="138"/>
      <c r="EL55" s="138"/>
      <c r="EM55" s="138"/>
      <c r="EN55" s="138"/>
      <c r="EO55" s="138"/>
      <c r="EP55" s="138"/>
      <c r="EQ55" s="138"/>
      <c r="ER55" s="138"/>
      <c r="ES55" s="138"/>
      <c r="ET55" s="138"/>
      <c r="EU55" s="138"/>
      <c r="EV55" s="138"/>
      <c r="EW55" s="138"/>
      <c r="EX55" s="138"/>
      <c r="EY55" s="138"/>
      <c r="EZ55" s="138"/>
      <c r="FA55" s="138"/>
      <c r="FB55" s="138"/>
      <c r="FC55" s="138"/>
      <c r="FD55" s="138"/>
      <c r="FE55" s="138"/>
      <c r="FF55" s="138"/>
      <c r="FG55" s="138"/>
      <c r="FH55" s="138"/>
      <c r="FI55" s="138"/>
      <c r="FJ55" s="138"/>
      <c r="FK55" s="138"/>
      <c r="FL55" s="138"/>
      <c r="FM55" s="138"/>
      <c r="FN55" s="138"/>
      <c r="FO55" s="138"/>
      <c r="FP55" s="138"/>
      <c r="FQ55" s="138"/>
      <c r="FR55" s="138"/>
      <c r="FS55" s="138"/>
      <c r="FT55" s="138"/>
      <c r="FU55" s="138"/>
      <c r="FV55" s="138"/>
      <c r="FW55" s="138"/>
      <c r="FX55" s="138"/>
      <c r="FY55" s="138"/>
      <c r="FZ55" s="138"/>
      <c r="GA55" s="138"/>
      <c r="GB55" s="138"/>
      <c r="GC55" s="138"/>
      <c r="GD55" s="138"/>
      <c r="GE55" s="138"/>
      <c r="GF55" s="138"/>
      <c r="GG55" s="138"/>
      <c r="GH55" s="138"/>
    </row>
    <row r="56" spans="1:190" x14ac:dyDescent="0.2">
      <c r="A56" s="130">
        <f t="shared" si="0"/>
        <v>6004</v>
      </c>
      <c r="B56" s="140" t="s">
        <v>3108</v>
      </c>
      <c r="C56" s="146">
        <v>73</v>
      </c>
      <c r="D56" s="147">
        <v>35.5</v>
      </c>
      <c r="E56" s="148">
        <v>0.48</v>
      </c>
      <c r="F56" s="146">
        <v>69</v>
      </c>
      <c r="G56" s="146">
        <v>4</v>
      </c>
      <c r="H56" s="149" t="s">
        <v>2542</v>
      </c>
      <c r="I56" s="149" t="s">
        <v>2543</v>
      </c>
      <c r="J56" s="147">
        <v>5.6999998092651367</v>
      </c>
      <c r="K56" s="148">
        <v>0.47</v>
      </c>
      <c r="L56" s="146">
        <v>62</v>
      </c>
      <c r="M56" s="146">
        <v>11</v>
      </c>
      <c r="N56" s="149" t="s">
        <v>3109</v>
      </c>
      <c r="O56" s="149" t="s">
        <v>3110</v>
      </c>
      <c r="P56" s="147">
        <v>10.899999618530273</v>
      </c>
      <c r="Q56" s="148">
        <v>0.5</v>
      </c>
      <c r="R56" s="146">
        <v>66</v>
      </c>
      <c r="S56" s="146">
        <v>7</v>
      </c>
      <c r="T56" s="149" t="s">
        <v>1831</v>
      </c>
      <c r="U56" s="149" t="s">
        <v>1832</v>
      </c>
      <c r="V56" s="147">
        <v>10.5</v>
      </c>
      <c r="W56" s="148">
        <v>0.5</v>
      </c>
      <c r="X56" s="146">
        <v>64</v>
      </c>
      <c r="Y56" s="146">
        <v>9</v>
      </c>
      <c r="Z56" s="149" t="s">
        <v>1940</v>
      </c>
      <c r="AA56" s="149" t="s">
        <v>1941</v>
      </c>
      <c r="AB56" s="147">
        <v>8.3999996185302734</v>
      </c>
      <c r="AC56" s="148">
        <v>0.44</v>
      </c>
      <c r="AD56" s="146">
        <v>71</v>
      </c>
      <c r="AE56" s="146">
        <v>2</v>
      </c>
      <c r="AF56" s="149" t="s">
        <v>1829</v>
      </c>
      <c r="AG56" s="149" t="s">
        <v>1830</v>
      </c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38"/>
      <c r="CS56" s="138"/>
      <c r="CT56" s="138"/>
      <c r="CU56" s="138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</row>
    <row r="57" spans="1:190" x14ac:dyDescent="0.2">
      <c r="A57" s="130">
        <f t="shared" si="0"/>
        <v>6006</v>
      </c>
      <c r="B57" s="150" t="s">
        <v>3111</v>
      </c>
      <c r="C57" s="151">
        <v>79</v>
      </c>
      <c r="D57" s="152">
        <v>42.700000762939453</v>
      </c>
      <c r="E57" s="153">
        <v>0.57999999999999996</v>
      </c>
      <c r="F57" s="151">
        <v>60</v>
      </c>
      <c r="G57" s="151">
        <v>19</v>
      </c>
      <c r="H57" s="154" t="s">
        <v>3112</v>
      </c>
      <c r="I57" s="154" t="s">
        <v>3113</v>
      </c>
      <c r="J57" s="152">
        <v>7.4000000953674316</v>
      </c>
      <c r="K57" s="153">
        <v>0.61</v>
      </c>
      <c r="L57" s="151">
        <v>56</v>
      </c>
      <c r="M57" s="151">
        <v>23</v>
      </c>
      <c r="N57" s="154" t="s">
        <v>3114</v>
      </c>
      <c r="O57" s="154" t="s">
        <v>3115</v>
      </c>
      <c r="P57" s="152">
        <v>13.100000381469727</v>
      </c>
      <c r="Q57" s="153">
        <v>0.6</v>
      </c>
      <c r="R57" s="151">
        <v>54</v>
      </c>
      <c r="S57" s="151">
        <v>25</v>
      </c>
      <c r="T57" s="154" t="s">
        <v>3116</v>
      </c>
      <c r="U57" s="154" t="s">
        <v>3117</v>
      </c>
      <c r="V57" s="152">
        <v>11.699999809265137</v>
      </c>
      <c r="W57" s="153">
        <v>0.56000000000000005</v>
      </c>
      <c r="X57" s="151">
        <v>59</v>
      </c>
      <c r="Y57" s="151">
        <v>20</v>
      </c>
      <c r="Z57" s="154" t="s">
        <v>2213</v>
      </c>
      <c r="AA57" s="154" t="s">
        <v>2214</v>
      </c>
      <c r="AB57" s="152">
        <v>10.600000381469727</v>
      </c>
      <c r="AC57" s="153">
        <v>0.56000000000000005</v>
      </c>
      <c r="AD57" s="151">
        <v>63</v>
      </c>
      <c r="AE57" s="151">
        <v>16</v>
      </c>
      <c r="AF57" s="154" t="s">
        <v>3118</v>
      </c>
      <c r="AG57" s="154" t="s">
        <v>3119</v>
      </c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  <c r="CD57" s="138"/>
      <c r="CE57" s="138"/>
      <c r="CF57" s="138"/>
      <c r="CG57" s="138"/>
      <c r="CH57" s="138"/>
      <c r="CI57" s="138"/>
      <c r="CJ57" s="138"/>
      <c r="CK57" s="138"/>
      <c r="CL57" s="138"/>
      <c r="CM57" s="138"/>
      <c r="CN57" s="138"/>
      <c r="CO57" s="138"/>
      <c r="CP57" s="138"/>
      <c r="CQ57" s="138"/>
      <c r="CR57" s="138"/>
      <c r="CS57" s="138"/>
      <c r="CT57" s="138"/>
      <c r="CU57" s="138"/>
      <c r="CV57" s="138"/>
      <c r="CW57" s="138"/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  <c r="DQ57" s="138"/>
      <c r="DR57" s="138"/>
      <c r="DS57" s="138"/>
      <c r="DT57" s="138"/>
      <c r="DU57" s="138"/>
      <c r="DV57" s="138"/>
      <c r="DW57" s="138"/>
      <c r="DX57" s="138"/>
      <c r="DY57" s="138"/>
      <c r="DZ57" s="138"/>
      <c r="EA57" s="138"/>
      <c r="EB57" s="138"/>
      <c r="EC57" s="138"/>
      <c r="ED57" s="138"/>
      <c r="EE57" s="138"/>
      <c r="EF57" s="138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</row>
    <row r="58" spans="1:190" x14ac:dyDescent="0.2">
      <c r="A58" s="130">
        <f t="shared" si="0"/>
        <v>6008</v>
      </c>
      <c r="B58" s="140" t="s">
        <v>3120</v>
      </c>
      <c r="C58" s="146">
        <v>52</v>
      </c>
      <c r="D58" s="147">
        <v>26.799999237060547</v>
      </c>
      <c r="E58" s="148">
        <v>0.36</v>
      </c>
      <c r="F58" s="146">
        <v>51</v>
      </c>
      <c r="G58" s="146">
        <v>1</v>
      </c>
      <c r="H58" s="149" t="s">
        <v>1789</v>
      </c>
      <c r="I58" s="149" t="s">
        <v>1790</v>
      </c>
      <c r="J58" s="147">
        <v>4.4000000953674316</v>
      </c>
      <c r="K58" s="148">
        <v>0.37</v>
      </c>
      <c r="L58" s="146">
        <v>48</v>
      </c>
      <c r="M58" s="146">
        <v>4</v>
      </c>
      <c r="N58" s="149" t="s">
        <v>1602</v>
      </c>
      <c r="O58" s="149" t="s">
        <v>1603</v>
      </c>
      <c r="P58" s="147">
        <v>8.5</v>
      </c>
      <c r="Q58" s="148">
        <v>0.39</v>
      </c>
      <c r="R58" s="146">
        <v>51</v>
      </c>
      <c r="S58" s="146">
        <v>1</v>
      </c>
      <c r="T58" s="149" t="s">
        <v>1789</v>
      </c>
      <c r="U58" s="149" t="s">
        <v>1790</v>
      </c>
      <c r="V58" s="147">
        <v>7.1999998092651367</v>
      </c>
      <c r="W58" s="148">
        <v>0.34</v>
      </c>
      <c r="X58" s="146">
        <v>52</v>
      </c>
      <c r="Z58" s="149" t="s">
        <v>1545</v>
      </c>
      <c r="AB58" s="147">
        <v>6.6999998092651367</v>
      </c>
      <c r="AC58" s="148">
        <v>0.35</v>
      </c>
      <c r="AD58" s="146">
        <v>51</v>
      </c>
      <c r="AE58" s="146">
        <v>1</v>
      </c>
      <c r="AF58" s="149" t="s">
        <v>1789</v>
      </c>
      <c r="AG58" s="149" t="s">
        <v>1790</v>
      </c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  <c r="CD58" s="138"/>
      <c r="CE58" s="138"/>
      <c r="CF58" s="138"/>
      <c r="CG58" s="138"/>
      <c r="CH58" s="138"/>
      <c r="CI58" s="138"/>
      <c r="CJ58" s="138"/>
      <c r="CK58" s="138"/>
      <c r="CL58" s="138"/>
      <c r="CM58" s="138"/>
      <c r="CN58" s="138"/>
      <c r="CO58" s="138"/>
      <c r="CP58" s="138"/>
      <c r="CQ58" s="138"/>
      <c r="CR58" s="138"/>
      <c r="CS58" s="138"/>
      <c r="CT58" s="138"/>
      <c r="CU58" s="138"/>
      <c r="CV58" s="138"/>
      <c r="CW58" s="138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</row>
    <row r="59" spans="1:190" x14ac:dyDescent="0.2">
      <c r="A59" s="130">
        <f t="shared" si="0"/>
        <v>6009</v>
      </c>
      <c r="B59" s="150" t="s">
        <v>3121</v>
      </c>
      <c r="C59" s="151">
        <v>89</v>
      </c>
      <c r="D59" s="152">
        <v>29.299999237060547</v>
      </c>
      <c r="E59" s="153">
        <v>0.4</v>
      </c>
      <c r="F59" s="151">
        <v>85</v>
      </c>
      <c r="G59" s="151">
        <v>4</v>
      </c>
      <c r="H59" s="154" t="s">
        <v>3122</v>
      </c>
      <c r="I59" s="154" t="s">
        <v>3123</v>
      </c>
      <c r="J59" s="152">
        <v>4.4000000953674316</v>
      </c>
      <c r="K59" s="153">
        <v>0.37</v>
      </c>
      <c r="L59" s="151">
        <v>87</v>
      </c>
      <c r="M59" s="151">
        <v>2</v>
      </c>
      <c r="N59" s="154" t="s">
        <v>2530</v>
      </c>
      <c r="O59" s="154" t="s">
        <v>2531</v>
      </c>
      <c r="P59" s="152">
        <v>9.1999998092651367</v>
      </c>
      <c r="Q59" s="153">
        <v>0.42</v>
      </c>
      <c r="R59" s="151">
        <v>82</v>
      </c>
      <c r="S59" s="151">
        <v>7</v>
      </c>
      <c r="T59" s="154" t="s">
        <v>1694</v>
      </c>
      <c r="U59" s="154" t="s">
        <v>1695</v>
      </c>
      <c r="V59" s="152">
        <v>8.3999996185302734</v>
      </c>
      <c r="W59" s="153">
        <v>0.4</v>
      </c>
      <c r="X59" s="151">
        <v>84</v>
      </c>
      <c r="Y59" s="151">
        <v>5</v>
      </c>
      <c r="Z59" s="154" t="s">
        <v>3124</v>
      </c>
      <c r="AA59" s="154" t="s">
        <v>3125</v>
      </c>
      <c r="AB59" s="152">
        <v>7.3000001907348633</v>
      </c>
      <c r="AC59" s="153">
        <v>0.39</v>
      </c>
      <c r="AD59" s="151">
        <v>85</v>
      </c>
      <c r="AE59" s="151">
        <v>4</v>
      </c>
      <c r="AF59" s="154" t="s">
        <v>3122</v>
      </c>
      <c r="AG59" s="154" t="s">
        <v>3123</v>
      </c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  <c r="CO59" s="138"/>
      <c r="CP59" s="138"/>
      <c r="CQ59" s="138"/>
      <c r="CR59" s="138"/>
      <c r="CS59" s="138"/>
      <c r="CT59" s="138"/>
      <c r="CU59" s="138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</row>
    <row r="60" spans="1:190" x14ac:dyDescent="0.2">
      <c r="A60" s="130">
        <f t="shared" si="0"/>
        <v>6010</v>
      </c>
      <c r="B60" s="140" t="s">
        <v>3126</v>
      </c>
      <c r="C60" s="146">
        <v>106</v>
      </c>
      <c r="D60" s="147">
        <v>28</v>
      </c>
      <c r="E60" s="148">
        <v>0.38</v>
      </c>
      <c r="F60" s="146">
        <v>104</v>
      </c>
      <c r="G60" s="146">
        <v>2</v>
      </c>
      <c r="H60" s="149" t="s">
        <v>3127</v>
      </c>
      <c r="I60" s="149" t="s">
        <v>3128</v>
      </c>
      <c r="J60" s="147">
        <v>4.5</v>
      </c>
      <c r="K60" s="148">
        <v>0.38</v>
      </c>
      <c r="L60" s="146">
        <v>101</v>
      </c>
      <c r="M60" s="146">
        <v>5</v>
      </c>
      <c r="N60" s="149" t="s">
        <v>1994</v>
      </c>
      <c r="O60" s="149" t="s">
        <v>1995</v>
      </c>
      <c r="P60" s="147">
        <v>8.8000001907348633</v>
      </c>
      <c r="Q60" s="148">
        <v>0.4</v>
      </c>
      <c r="R60" s="146">
        <v>101</v>
      </c>
      <c r="S60" s="146">
        <v>5</v>
      </c>
      <c r="T60" s="149" t="s">
        <v>1994</v>
      </c>
      <c r="U60" s="149" t="s">
        <v>1995</v>
      </c>
      <c r="V60" s="147">
        <v>8</v>
      </c>
      <c r="W60" s="148">
        <v>0.38</v>
      </c>
      <c r="X60" s="146">
        <v>102</v>
      </c>
      <c r="Y60" s="146">
        <v>4</v>
      </c>
      <c r="Z60" s="149" t="s">
        <v>3129</v>
      </c>
      <c r="AA60" s="149" t="s">
        <v>3130</v>
      </c>
      <c r="AB60" s="147">
        <v>6.6999998092651367</v>
      </c>
      <c r="AC60" s="148">
        <v>0.35</v>
      </c>
      <c r="AD60" s="146">
        <v>104</v>
      </c>
      <c r="AE60" s="146">
        <v>2</v>
      </c>
      <c r="AF60" s="149" t="s">
        <v>3127</v>
      </c>
      <c r="AG60" s="149" t="s">
        <v>3128</v>
      </c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38"/>
      <c r="CS60" s="138"/>
      <c r="CT60" s="138"/>
      <c r="CU60" s="138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</row>
    <row r="61" spans="1:190" x14ac:dyDescent="0.2">
      <c r="A61" s="130">
        <f t="shared" si="0"/>
        <v>6011</v>
      </c>
      <c r="B61" s="150" t="s">
        <v>3131</v>
      </c>
      <c r="C61" s="151">
        <v>210</v>
      </c>
      <c r="D61" s="152">
        <v>24.899999618530273</v>
      </c>
      <c r="E61" s="153">
        <v>0.34</v>
      </c>
      <c r="F61" s="151">
        <v>208</v>
      </c>
      <c r="G61" s="151">
        <v>2</v>
      </c>
      <c r="H61" s="154" t="s">
        <v>3132</v>
      </c>
      <c r="I61" s="154" t="s">
        <v>3133</v>
      </c>
      <c r="J61" s="152">
        <v>4</v>
      </c>
      <c r="K61" s="153">
        <v>0.33</v>
      </c>
      <c r="L61" s="151">
        <v>208</v>
      </c>
      <c r="M61" s="151">
        <v>2</v>
      </c>
      <c r="N61" s="154" t="s">
        <v>3132</v>
      </c>
      <c r="O61" s="154" t="s">
        <v>3133</v>
      </c>
      <c r="P61" s="152">
        <v>7.9000000953674316</v>
      </c>
      <c r="Q61" s="153">
        <v>0.36</v>
      </c>
      <c r="R61" s="151">
        <v>206</v>
      </c>
      <c r="S61" s="151">
        <v>4</v>
      </c>
      <c r="T61" s="154" t="s">
        <v>3134</v>
      </c>
      <c r="U61" s="154" t="s">
        <v>3135</v>
      </c>
      <c r="V61" s="152">
        <v>6.8000001907348633</v>
      </c>
      <c r="W61" s="153">
        <v>0.32</v>
      </c>
      <c r="X61" s="151">
        <v>205</v>
      </c>
      <c r="Y61" s="151">
        <v>5</v>
      </c>
      <c r="Z61" s="154" t="s">
        <v>1744</v>
      </c>
      <c r="AA61" s="154" t="s">
        <v>1745</v>
      </c>
      <c r="AB61" s="152">
        <v>6.1999998092651367</v>
      </c>
      <c r="AC61" s="153">
        <v>0.33</v>
      </c>
      <c r="AD61" s="151">
        <v>208</v>
      </c>
      <c r="AE61" s="151">
        <v>2</v>
      </c>
      <c r="AF61" s="154" t="s">
        <v>3132</v>
      </c>
      <c r="AG61" s="154" t="s">
        <v>3133</v>
      </c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38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</row>
    <row r="62" spans="1:190" x14ac:dyDescent="0.2">
      <c r="A62" s="130">
        <f t="shared" si="0"/>
        <v>6012</v>
      </c>
      <c r="B62" s="140" t="s">
        <v>3136</v>
      </c>
      <c r="C62" s="146">
        <v>470</v>
      </c>
      <c r="D62" s="147">
        <v>33.299999237060547</v>
      </c>
      <c r="E62" s="148">
        <v>0.45</v>
      </c>
      <c r="F62" s="146">
        <v>429</v>
      </c>
      <c r="G62" s="146">
        <v>41</v>
      </c>
      <c r="H62" s="149" t="s">
        <v>3137</v>
      </c>
      <c r="I62" s="149" t="s">
        <v>3138</v>
      </c>
      <c r="J62" s="147">
        <v>5.4000000953674316</v>
      </c>
      <c r="K62" s="148">
        <v>0.45</v>
      </c>
      <c r="L62" s="146">
        <v>411</v>
      </c>
      <c r="M62" s="146">
        <v>59</v>
      </c>
      <c r="N62" s="149" t="s">
        <v>3139</v>
      </c>
      <c r="O62" s="149" t="s">
        <v>3140</v>
      </c>
      <c r="P62" s="147">
        <v>10.399999618530273</v>
      </c>
      <c r="Q62" s="148">
        <v>0.47</v>
      </c>
      <c r="R62" s="146">
        <v>400</v>
      </c>
      <c r="S62" s="146">
        <v>70</v>
      </c>
      <c r="T62" s="149" t="s">
        <v>2982</v>
      </c>
      <c r="U62" s="149" t="s">
        <v>2983</v>
      </c>
      <c r="V62" s="147">
        <v>9.1000003814697266</v>
      </c>
      <c r="W62" s="148">
        <v>0.43</v>
      </c>
      <c r="X62" s="146">
        <v>423</v>
      </c>
      <c r="Y62" s="146">
        <v>47</v>
      </c>
      <c r="Z62" s="149" t="s">
        <v>1755</v>
      </c>
      <c r="AA62" s="149" t="s">
        <v>1756</v>
      </c>
      <c r="AB62" s="147">
        <v>8.3999996185302734</v>
      </c>
      <c r="AC62" s="148">
        <v>0.44</v>
      </c>
      <c r="AD62" s="146">
        <v>442</v>
      </c>
      <c r="AE62" s="146">
        <v>28</v>
      </c>
      <c r="AF62" s="149" t="s">
        <v>2986</v>
      </c>
      <c r="AG62" s="149" t="s">
        <v>2987</v>
      </c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138"/>
      <c r="CQ62" s="138"/>
      <c r="CR62" s="138"/>
      <c r="CS62" s="138"/>
      <c r="CT62" s="138"/>
      <c r="CU62" s="138"/>
      <c r="CV62" s="138"/>
      <c r="CW62" s="138"/>
      <c r="CX62" s="138"/>
      <c r="CY62" s="138"/>
      <c r="CZ62" s="138"/>
      <c r="DA62" s="138"/>
      <c r="DB62" s="138"/>
      <c r="DC62" s="138"/>
      <c r="DD62" s="138"/>
      <c r="DE62" s="138"/>
      <c r="DF62" s="138"/>
      <c r="DG62" s="138"/>
      <c r="DH62" s="138"/>
      <c r="DI62" s="138"/>
      <c r="DJ62" s="138"/>
      <c r="DK62" s="138"/>
      <c r="DL62" s="138"/>
      <c r="DM62" s="138"/>
      <c r="DN62" s="138"/>
      <c r="DO62" s="138"/>
      <c r="DP62" s="138"/>
      <c r="DQ62" s="138"/>
      <c r="DR62" s="138"/>
      <c r="DS62" s="138"/>
      <c r="DT62" s="138"/>
      <c r="DU62" s="138"/>
      <c r="DV62" s="138"/>
      <c r="DW62" s="138"/>
      <c r="DX62" s="138"/>
      <c r="DY62" s="138"/>
      <c r="DZ62" s="138"/>
      <c r="EA62" s="138"/>
      <c r="EB62" s="138"/>
      <c r="EC62" s="138"/>
      <c r="ED62" s="138"/>
      <c r="EE62" s="138"/>
      <c r="EF62" s="138"/>
      <c r="EG62" s="138"/>
      <c r="EH62" s="138"/>
      <c r="EI62" s="138"/>
      <c r="EJ62" s="138"/>
      <c r="EK62" s="138"/>
      <c r="EL62" s="138"/>
      <c r="EM62" s="138"/>
      <c r="EN62" s="138"/>
      <c r="EO62" s="138"/>
      <c r="EP62" s="138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</row>
    <row r="63" spans="1:190" x14ac:dyDescent="0.2">
      <c r="A63" s="130">
        <f t="shared" si="0"/>
        <v>6013</v>
      </c>
      <c r="B63" s="150" t="s">
        <v>3141</v>
      </c>
      <c r="C63" s="151">
        <v>37</v>
      </c>
      <c r="D63" s="152">
        <v>32.200000762939453</v>
      </c>
      <c r="E63" s="153">
        <v>0.44</v>
      </c>
      <c r="F63" s="151">
        <v>36</v>
      </c>
      <c r="G63" s="151">
        <v>1</v>
      </c>
      <c r="H63" s="154" t="s">
        <v>1779</v>
      </c>
      <c r="I63" s="154" t="s">
        <v>1780</v>
      </c>
      <c r="J63" s="152">
        <v>5.5</v>
      </c>
      <c r="K63" s="153">
        <v>0.46</v>
      </c>
      <c r="L63" s="151">
        <v>34</v>
      </c>
      <c r="M63" s="151">
        <v>3</v>
      </c>
      <c r="N63" s="154" t="s">
        <v>2764</v>
      </c>
      <c r="O63" s="154" t="s">
        <v>2765</v>
      </c>
      <c r="P63" s="152">
        <v>9.5</v>
      </c>
      <c r="Q63" s="153">
        <v>0.43</v>
      </c>
      <c r="R63" s="151">
        <v>33</v>
      </c>
      <c r="S63" s="151">
        <v>4</v>
      </c>
      <c r="T63" s="154" t="s">
        <v>1784</v>
      </c>
      <c r="U63" s="154" t="s">
        <v>1785</v>
      </c>
      <c r="V63" s="152">
        <v>9.8000001907348633</v>
      </c>
      <c r="W63" s="153">
        <v>0.47</v>
      </c>
      <c r="X63" s="151">
        <v>36</v>
      </c>
      <c r="Y63" s="151">
        <v>1</v>
      </c>
      <c r="Z63" s="154" t="s">
        <v>1779</v>
      </c>
      <c r="AA63" s="154" t="s">
        <v>1780</v>
      </c>
      <c r="AB63" s="152">
        <v>7.4000000953674316</v>
      </c>
      <c r="AC63" s="153">
        <v>0.39</v>
      </c>
      <c r="AD63" s="151">
        <v>37</v>
      </c>
      <c r="AF63" s="154" t="s">
        <v>1545</v>
      </c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38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</row>
    <row r="64" spans="1:190" x14ac:dyDescent="0.2">
      <c r="A64" s="130">
        <f t="shared" si="0"/>
        <v>6020</v>
      </c>
      <c r="B64" s="140" t="s">
        <v>3142</v>
      </c>
      <c r="C64" s="146">
        <v>204</v>
      </c>
      <c r="D64" s="147">
        <v>24.399999618530273</v>
      </c>
      <c r="E64" s="148">
        <v>0.33</v>
      </c>
      <c r="F64" s="146">
        <v>204</v>
      </c>
      <c r="H64" s="149" t="s">
        <v>1545</v>
      </c>
      <c r="J64" s="147">
        <v>4.1999998092651367</v>
      </c>
      <c r="K64" s="148">
        <v>0.35</v>
      </c>
      <c r="L64" s="146">
        <v>201</v>
      </c>
      <c r="M64" s="146">
        <v>3</v>
      </c>
      <c r="N64" s="149" t="s">
        <v>2092</v>
      </c>
      <c r="O64" s="149" t="s">
        <v>2093</v>
      </c>
      <c r="P64" s="147">
        <v>7.0999999046325684</v>
      </c>
      <c r="Q64" s="148">
        <v>0.32</v>
      </c>
      <c r="R64" s="146">
        <v>203</v>
      </c>
      <c r="S64" s="146">
        <v>1</v>
      </c>
      <c r="T64" s="149" t="s">
        <v>3143</v>
      </c>
      <c r="U64" s="149" t="s">
        <v>3144</v>
      </c>
      <c r="V64" s="147">
        <v>6.5999999046325684</v>
      </c>
      <c r="W64" s="148">
        <v>0.32</v>
      </c>
      <c r="X64" s="146">
        <v>201</v>
      </c>
      <c r="Y64" s="146">
        <v>3</v>
      </c>
      <c r="Z64" s="149" t="s">
        <v>2092</v>
      </c>
      <c r="AA64" s="149" t="s">
        <v>2093</v>
      </c>
      <c r="AB64" s="147">
        <v>6.5</v>
      </c>
      <c r="AC64" s="148">
        <v>0.34</v>
      </c>
      <c r="AD64" s="146">
        <v>204</v>
      </c>
      <c r="AF64" s="149" t="s">
        <v>1545</v>
      </c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  <c r="BZ64" s="138"/>
      <c r="CA64" s="138"/>
      <c r="CB64" s="138"/>
      <c r="CC64" s="138"/>
      <c r="CD64" s="138"/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  <c r="CO64" s="138"/>
      <c r="CP64" s="138"/>
      <c r="CQ64" s="138"/>
      <c r="CR64" s="138"/>
      <c r="CS64" s="138"/>
      <c r="CT64" s="138"/>
      <c r="CU64" s="138"/>
      <c r="CV64" s="138"/>
      <c r="CW64" s="138"/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</row>
    <row r="65" spans="1:190" x14ac:dyDescent="0.2">
      <c r="A65" s="130">
        <f t="shared" si="0"/>
        <v>6021</v>
      </c>
      <c r="B65" s="150" t="s">
        <v>3145</v>
      </c>
      <c r="C65" s="151">
        <v>448</v>
      </c>
      <c r="D65" s="152">
        <v>34.099998474121094</v>
      </c>
      <c r="E65" s="153">
        <v>0.46</v>
      </c>
      <c r="F65" s="151">
        <v>403</v>
      </c>
      <c r="G65" s="151">
        <v>45</v>
      </c>
      <c r="H65" s="154" t="s">
        <v>3146</v>
      </c>
      <c r="I65" s="154" t="s">
        <v>3147</v>
      </c>
      <c r="J65" s="152">
        <v>5.5</v>
      </c>
      <c r="K65" s="153">
        <v>0.46</v>
      </c>
      <c r="L65" s="151">
        <v>386</v>
      </c>
      <c r="M65" s="151">
        <v>62</v>
      </c>
      <c r="N65" s="154" t="s">
        <v>3148</v>
      </c>
      <c r="O65" s="154" t="s">
        <v>3149</v>
      </c>
      <c r="P65" s="152">
        <v>10.699999809265137</v>
      </c>
      <c r="Q65" s="153">
        <v>0.49</v>
      </c>
      <c r="R65" s="151">
        <v>377</v>
      </c>
      <c r="S65" s="151">
        <v>71</v>
      </c>
      <c r="T65" s="154" t="s">
        <v>3150</v>
      </c>
      <c r="U65" s="154" t="s">
        <v>3151</v>
      </c>
      <c r="V65" s="152">
        <v>9.6000003814697266</v>
      </c>
      <c r="W65" s="153">
        <v>0.46</v>
      </c>
      <c r="X65" s="151">
        <v>390</v>
      </c>
      <c r="Y65" s="151">
        <v>58</v>
      </c>
      <c r="Z65" s="154" t="s">
        <v>3152</v>
      </c>
      <c r="AA65" s="154" t="s">
        <v>3153</v>
      </c>
      <c r="AB65" s="152">
        <v>8.3000001907348633</v>
      </c>
      <c r="AC65" s="153">
        <v>0.43</v>
      </c>
      <c r="AD65" s="151">
        <v>426</v>
      </c>
      <c r="AE65" s="151">
        <v>22</v>
      </c>
      <c r="AF65" s="154" t="s">
        <v>3154</v>
      </c>
      <c r="AG65" s="154" t="s">
        <v>3155</v>
      </c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  <c r="BV65" s="138"/>
      <c r="BW65" s="138"/>
      <c r="BX65" s="138"/>
      <c r="BY65" s="138"/>
      <c r="BZ65" s="138"/>
      <c r="CA65" s="138"/>
      <c r="CB65" s="138"/>
      <c r="CC65" s="138"/>
      <c r="CD65" s="138"/>
      <c r="CE65" s="138"/>
      <c r="CF65" s="138"/>
      <c r="CG65" s="138"/>
      <c r="CH65" s="138"/>
      <c r="CI65" s="138"/>
      <c r="CJ65" s="138"/>
      <c r="CK65" s="138"/>
      <c r="CL65" s="138"/>
      <c r="CM65" s="138"/>
      <c r="CN65" s="138"/>
      <c r="CO65" s="138"/>
      <c r="CP65" s="138"/>
      <c r="CQ65" s="138"/>
      <c r="CR65" s="138"/>
      <c r="CS65" s="138"/>
      <c r="CT65" s="138"/>
      <c r="CU65" s="138"/>
      <c r="CV65" s="138"/>
      <c r="CW65" s="138"/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  <c r="GC65" s="138"/>
      <c r="GD65" s="138"/>
      <c r="GE65" s="138"/>
      <c r="GF65" s="138"/>
      <c r="GG65" s="138"/>
      <c r="GH65" s="138"/>
    </row>
    <row r="66" spans="1:190" x14ac:dyDescent="0.2">
      <c r="A66" s="130">
        <f t="shared" si="0"/>
        <v>6022</v>
      </c>
      <c r="B66" s="140" t="s">
        <v>3156</v>
      </c>
      <c r="C66" s="146">
        <v>255</v>
      </c>
      <c r="D66" s="147">
        <v>30.700000762939453</v>
      </c>
      <c r="E66" s="148">
        <v>0.41</v>
      </c>
      <c r="F66" s="146">
        <v>242</v>
      </c>
      <c r="G66" s="146">
        <v>13</v>
      </c>
      <c r="H66" s="149" t="s">
        <v>3157</v>
      </c>
      <c r="I66" s="149" t="s">
        <v>3158</v>
      </c>
      <c r="J66" s="147">
        <v>4.8000001907348633</v>
      </c>
      <c r="K66" s="148">
        <v>0.4</v>
      </c>
      <c r="L66" s="146">
        <v>249</v>
      </c>
      <c r="M66" s="146">
        <v>6</v>
      </c>
      <c r="N66" s="149" t="s">
        <v>2696</v>
      </c>
      <c r="O66" s="149" t="s">
        <v>2697</v>
      </c>
      <c r="P66" s="147">
        <v>9.3000001907348633</v>
      </c>
      <c r="Q66" s="148">
        <v>0.42</v>
      </c>
      <c r="R66" s="146">
        <v>231</v>
      </c>
      <c r="S66" s="146">
        <v>24</v>
      </c>
      <c r="T66" s="149" t="s">
        <v>2186</v>
      </c>
      <c r="U66" s="149" t="s">
        <v>2187</v>
      </c>
      <c r="V66" s="147">
        <v>8.8000001907348633</v>
      </c>
      <c r="W66" s="148">
        <v>0.42</v>
      </c>
      <c r="X66" s="146">
        <v>234</v>
      </c>
      <c r="Y66" s="146">
        <v>21</v>
      </c>
      <c r="Z66" s="149" t="s">
        <v>2692</v>
      </c>
      <c r="AA66" s="149" t="s">
        <v>2693</v>
      </c>
      <c r="AB66" s="147">
        <v>7.8000001907348633</v>
      </c>
      <c r="AC66" s="148">
        <v>0.41</v>
      </c>
      <c r="AD66" s="146">
        <v>246</v>
      </c>
      <c r="AE66" s="146">
        <v>9</v>
      </c>
      <c r="AF66" s="149" t="s">
        <v>1845</v>
      </c>
      <c r="AG66" s="149" t="s">
        <v>1846</v>
      </c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  <c r="BV66" s="138"/>
      <c r="BW66" s="138"/>
      <c r="BX66" s="138"/>
      <c r="BY66" s="138"/>
      <c r="BZ66" s="138"/>
      <c r="CA66" s="138"/>
      <c r="CB66" s="138"/>
      <c r="CC66" s="138"/>
      <c r="CD66" s="138"/>
      <c r="CE66" s="138"/>
      <c r="CF66" s="138"/>
      <c r="CG66" s="138"/>
      <c r="CH66" s="138"/>
      <c r="CI66" s="138"/>
      <c r="CJ66" s="138"/>
      <c r="CK66" s="138"/>
      <c r="CL66" s="138"/>
      <c r="CM66" s="138"/>
      <c r="CN66" s="138"/>
      <c r="CO66" s="138"/>
      <c r="CP66" s="138"/>
      <c r="CQ66" s="138"/>
      <c r="CR66" s="138"/>
      <c r="CS66" s="138"/>
      <c r="CT66" s="138"/>
      <c r="CU66" s="138"/>
      <c r="CV66" s="138"/>
      <c r="CW66" s="138"/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  <c r="GC66" s="138"/>
      <c r="GD66" s="138"/>
      <c r="GE66" s="138"/>
      <c r="GF66" s="138"/>
      <c r="GG66" s="138"/>
      <c r="GH66" s="138"/>
    </row>
    <row r="67" spans="1:190" x14ac:dyDescent="0.2">
      <c r="A67" s="130">
        <f t="shared" si="0"/>
        <v>6023</v>
      </c>
      <c r="B67" s="150" t="s">
        <v>3159</v>
      </c>
      <c r="C67" s="151">
        <v>400</v>
      </c>
      <c r="D67" s="152">
        <v>24.399999618530273</v>
      </c>
      <c r="E67" s="153">
        <v>0.33</v>
      </c>
      <c r="F67" s="151">
        <v>396</v>
      </c>
      <c r="G67" s="151">
        <v>4</v>
      </c>
      <c r="H67" s="154" t="s">
        <v>3160</v>
      </c>
      <c r="I67" s="154" t="s">
        <v>3161</v>
      </c>
      <c r="J67" s="152">
        <v>4</v>
      </c>
      <c r="K67" s="153">
        <v>0.33</v>
      </c>
      <c r="L67" s="151">
        <v>391</v>
      </c>
      <c r="M67" s="151">
        <v>9</v>
      </c>
      <c r="N67" s="154" t="s">
        <v>2530</v>
      </c>
      <c r="O67" s="154" t="s">
        <v>2531</v>
      </c>
      <c r="P67" s="152">
        <v>7.5</v>
      </c>
      <c r="Q67" s="153">
        <v>0.34</v>
      </c>
      <c r="R67" s="151">
        <v>390</v>
      </c>
      <c r="S67" s="151">
        <v>10</v>
      </c>
      <c r="T67" s="154" t="s">
        <v>2147</v>
      </c>
      <c r="U67" s="154" t="s">
        <v>2148</v>
      </c>
      <c r="V67" s="152">
        <v>6.8000001907348633</v>
      </c>
      <c r="W67" s="153">
        <v>0.32</v>
      </c>
      <c r="X67" s="151">
        <v>393</v>
      </c>
      <c r="Y67" s="151">
        <v>7</v>
      </c>
      <c r="Z67" s="154" t="s">
        <v>2472</v>
      </c>
      <c r="AA67" s="154" t="s">
        <v>2473</v>
      </c>
      <c r="AB67" s="152">
        <v>6.0999999046325684</v>
      </c>
      <c r="AC67" s="153">
        <v>0.32</v>
      </c>
      <c r="AD67" s="151">
        <v>396</v>
      </c>
      <c r="AE67" s="151">
        <v>4</v>
      </c>
      <c r="AF67" s="154" t="s">
        <v>3160</v>
      </c>
      <c r="AG67" s="154" t="s">
        <v>3161</v>
      </c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  <c r="CM67" s="138"/>
      <c r="CN67" s="138"/>
      <c r="CO67" s="138"/>
      <c r="CP67" s="138"/>
      <c r="CQ67" s="138"/>
      <c r="CR67" s="138"/>
      <c r="CS67" s="138"/>
      <c r="CT67" s="138"/>
      <c r="CU67" s="138"/>
      <c r="CV67" s="138"/>
      <c r="CW67" s="138"/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</row>
    <row r="68" spans="1:190" x14ac:dyDescent="0.2">
      <c r="A68" s="130">
        <f t="shared" si="0"/>
        <v>6030</v>
      </c>
      <c r="B68" s="140" t="s">
        <v>3162</v>
      </c>
      <c r="C68" s="146">
        <v>363</v>
      </c>
      <c r="D68" s="147">
        <v>32.700000762939453</v>
      </c>
      <c r="E68" s="148">
        <v>0.44</v>
      </c>
      <c r="F68" s="146">
        <v>331</v>
      </c>
      <c r="G68" s="146">
        <v>32</v>
      </c>
      <c r="H68" s="149" t="s">
        <v>2966</v>
      </c>
      <c r="I68" s="149" t="s">
        <v>2967</v>
      </c>
      <c r="J68" s="147">
        <v>5.1999998092651367</v>
      </c>
      <c r="K68" s="148">
        <v>0.43</v>
      </c>
      <c r="L68" s="146">
        <v>334</v>
      </c>
      <c r="M68" s="146">
        <v>29</v>
      </c>
      <c r="N68" s="149" t="s">
        <v>3163</v>
      </c>
      <c r="O68" s="149" t="s">
        <v>3164</v>
      </c>
      <c r="P68" s="147">
        <v>9.8999996185302734</v>
      </c>
      <c r="Q68" s="148">
        <v>0.45</v>
      </c>
      <c r="R68" s="146">
        <v>324</v>
      </c>
      <c r="S68" s="146">
        <v>39</v>
      </c>
      <c r="T68" s="149" t="s">
        <v>3165</v>
      </c>
      <c r="U68" s="149" t="s">
        <v>3166</v>
      </c>
      <c r="V68" s="147">
        <v>9</v>
      </c>
      <c r="W68" s="148">
        <v>0.43</v>
      </c>
      <c r="X68" s="146">
        <v>325</v>
      </c>
      <c r="Y68" s="146">
        <v>38</v>
      </c>
      <c r="Z68" s="149" t="s">
        <v>3167</v>
      </c>
      <c r="AA68" s="149" t="s">
        <v>3168</v>
      </c>
      <c r="AB68" s="147">
        <v>8.6000003814697266</v>
      </c>
      <c r="AC68" s="148">
        <v>0.45</v>
      </c>
      <c r="AD68" s="146">
        <v>332</v>
      </c>
      <c r="AE68" s="146">
        <v>31</v>
      </c>
      <c r="AF68" s="149" t="s">
        <v>3097</v>
      </c>
      <c r="AG68" s="149" t="s">
        <v>3098</v>
      </c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38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</row>
    <row r="69" spans="1:190" x14ac:dyDescent="0.2">
      <c r="A69" s="130">
        <f t="shared" si="0"/>
        <v>6031</v>
      </c>
      <c r="B69" s="150" t="s">
        <v>3169</v>
      </c>
      <c r="C69" s="151">
        <v>176</v>
      </c>
      <c r="D69" s="152">
        <v>25.600000381469727</v>
      </c>
      <c r="E69" s="153">
        <v>0.35</v>
      </c>
      <c r="F69" s="151">
        <v>176</v>
      </c>
      <c r="H69" s="154" t="s">
        <v>1545</v>
      </c>
      <c r="J69" s="152">
        <v>4.3000001907348633</v>
      </c>
      <c r="K69" s="153">
        <v>0.36</v>
      </c>
      <c r="L69" s="151">
        <v>168</v>
      </c>
      <c r="M69" s="151">
        <v>8</v>
      </c>
      <c r="N69" s="154" t="s">
        <v>1669</v>
      </c>
      <c r="O69" s="154" t="s">
        <v>1670</v>
      </c>
      <c r="P69" s="152">
        <v>7.5999999046325684</v>
      </c>
      <c r="Q69" s="153">
        <v>0.35</v>
      </c>
      <c r="R69" s="151">
        <v>170</v>
      </c>
      <c r="S69" s="151">
        <v>6</v>
      </c>
      <c r="T69" s="154" t="s">
        <v>1674</v>
      </c>
      <c r="U69" s="154" t="s">
        <v>1675</v>
      </c>
      <c r="V69" s="152">
        <v>7.5</v>
      </c>
      <c r="W69" s="153">
        <v>0.36</v>
      </c>
      <c r="X69" s="151">
        <v>170</v>
      </c>
      <c r="Y69" s="151">
        <v>6</v>
      </c>
      <c r="Z69" s="154" t="s">
        <v>1674</v>
      </c>
      <c r="AA69" s="154" t="s">
        <v>1675</v>
      </c>
      <c r="AB69" s="152">
        <v>6.3000001907348633</v>
      </c>
      <c r="AC69" s="153">
        <v>0.33</v>
      </c>
      <c r="AD69" s="151">
        <v>175</v>
      </c>
      <c r="AE69" s="151">
        <v>1</v>
      </c>
      <c r="AF69" s="154" t="s">
        <v>3170</v>
      </c>
      <c r="AG69" s="154" t="s">
        <v>3171</v>
      </c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138"/>
      <c r="CQ69" s="138"/>
      <c r="CR69" s="138"/>
      <c r="CS69" s="138"/>
      <c r="CT69" s="138"/>
      <c r="CU69" s="138"/>
      <c r="CV69" s="138"/>
      <c r="CW69" s="138"/>
      <c r="CX69" s="138"/>
      <c r="CY69" s="138"/>
      <c r="CZ69" s="138"/>
      <c r="DA69" s="138"/>
      <c r="DB69" s="138"/>
      <c r="DC69" s="138"/>
      <c r="DD69" s="138"/>
      <c r="DE69" s="138"/>
      <c r="DF69" s="138"/>
      <c r="DG69" s="138"/>
      <c r="DH69" s="138"/>
      <c r="DI69" s="138"/>
      <c r="DJ69" s="138"/>
      <c r="DK69" s="138"/>
      <c r="DL69" s="138"/>
      <c r="DM69" s="138"/>
      <c r="DN69" s="138"/>
      <c r="DO69" s="138"/>
      <c r="DP69" s="138"/>
      <c r="DQ69" s="138"/>
      <c r="DR69" s="138"/>
      <c r="DS69" s="138"/>
      <c r="DT69" s="138"/>
      <c r="DU69" s="138"/>
      <c r="DV69" s="138"/>
      <c r="DW69" s="138"/>
      <c r="DX69" s="138"/>
      <c r="DY69" s="138"/>
      <c r="DZ69" s="138"/>
      <c r="EA69" s="138"/>
      <c r="EB69" s="138"/>
      <c r="EC69" s="138"/>
      <c r="ED69" s="138"/>
      <c r="EE69" s="138"/>
      <c r="EF69" s="138"/>
      <c r="EG69" s="138"/>
      <c r="EH69" s="138"/>
      <c r="EI69" s="138"/>
      <c r="EJ69" s="138"/>
      <c r="EK69" s="138"/>
      <c r="EL69" s="138"/>
      <c r="EM69" s="138"/>
      <c r="EN69" s="138"/>
      <c r="EO69" s="138"/>
      <c r="EP69" s="138"/>
      <c r="EQ69" s="138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8"/>
      <c r="FX69" s="138"/>
      <c r="FY69" s="138"/>
      <c r="FZ69" s="138"/>
      <c r="GA69" s="138"/>
      <c r="GB69" s="138"/>
      <c r="GC69" s="138"/>
      <c r="GD69" s="138"/>
      <c r="GE69" s="138"/>
      <c r="GF69" s="138"/>
      <c r="GG69" s="138"/>
      <c r="GH69" s="138"/>
    </row>
    <row r="70" spans="1:190" x14ac:dyDescent="0.2">
      <c r="A70" s="130">
        <f t="shared" si="0"/>
        <v>6033</v>
      </c>
      <c r="B70" s="140" t="s">
        <v>3172</v>
      </c>
      <c r="C70" s="146">
        <v>185</v>
      </c>
      <c r="D70" s="147">
        <v>32.5</v>
      </c>
      <c r="E70" s="148">
        <v>0.44</v>
      </c>
      <c r="F70" s="146">
        <v>177</v>
      </c>
      <c r="G70" s="146">
        <v>8</v>
      </c>
      <c r="H70" s="149" t="s">
        <v>3173</v>
      </c>
      <c r="I70" s="149" t="s">
        <v>3174</v>
      </c>
      <c r="J70" s="147">
        <v>5.3000001907348633</v>
      </c>
      <c r="K70" s="148">
        <v>0.44</v>
      </c>
      <c r="L70" s="146">
        <v>167</v>
      </c>
      <c r="M70" s="146">
        <v>18</v>
      </c>
      <c r="N70" s="149" t="s">
        <v>3175</v>
      </c>
      <c r="O70" s="149" t="s">
        <v>3176</v>
      </c>
      <c r="P70" s="147">
        <v>10.600000381469727</v>
      </c>
      <c r="Q70" s="148">
        <v>0.48</v>
      </c>
      <c r="R70" s="146">
        <v>159</v>
      </c>
      <c r="S70" s="146">
        <v>26</v>
      </c>
      <c r="T70" s="149" t="s">
        <v>3177</v>
      </c>
      <c r="U70" s="149" t="s">
        <v>3178</v>
      </c>
      <c r="V70" s="147">
        <v>8.8000001907348633</v>
      </c>
      <c r="W70" s="148">
        <v>0.42</v>
      </c>
      <c r="X70" s="146">
        <v>176</v>
      </c>
      <c r="Y70" s="146">
        <v>9</v>
      </c>
      <c r="Z70" s="149" t="s">
        <v>1654</v>
      </c>
      <c r="AA70" s="149" t="s">
        <v>1655</v>
      </c>
      <c r="AB70" s="147">
        <v>7.9000000953674316</v>
      </c>
      <c r="AC70" s="148">
        <v>0.41</v>
      </c>
      <c r="AD70" s="146">
        <v>181</v>
      </c>
      <c r="AE70" s="146">
        <v>4</v>
      </c>
      <c r="AF70" s="149" t="s">
        <v>3179</v>
      </c>
      <c r="AG70" s="149" t="s">
        <v>3180</v>
      </c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  <c r="CM70" s="138"/>
      <c r="CN70" s="138"/>
      <c r="CO70" s="138"/>
      <c r="CP70" s="138"/>
      <c r="CQ70" s="138"/>
      <c r="CR70" s="138"/>
      <c r="CS70" s="138"/>
      <c r="CT70" s="138"/>
      <c r="CU70" s="138"/>
      <c r="CV70" s="138"/>
      <c r="CW70" s="138"/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</row>
    <row r="71" spans="1:190" x14ac:dyDescent="0.2">
      <c r="A71" s="130">
        <f t="shared" si="0"/>
        <v>6040</v>
      </c>
      <c r="B71" s="150" t="s">
        <v>3181</v>
      </c>
      <c r="C71" s="151">
        <v>86</v>
      </c>
      <c r="D71" s="152">
        <v>39.200000762939453</v>
      </c>
      <c r="E71" s="153">
        <v>0.53</v>
      </c>
      <c r="F71" s="151">
        <v>78</v>
      </c>
      <c r="G71" s="151">
        <v>8</v>
      </c>
      <c r="H71" s="154" t="s">
        <v>2331</v>
      </c>
      <c r="I71" s="154" t="s">
        <v>2332</v>
      </c>
      <c r="J71" s="152">
        <v>6.4000000953674316</v>
      </c>
      <c r="K71" s="153">
        <v>0.54</v>
      </c>
      <c r="L71" s="151">
        <v>73</v>
      </c>
      <c r="M71" s="151">
        <v>13</v>
      </c>
      <c r="N71" s="154" t="s">
        <v>3182</v>
      </c>
      <c r="O71" s="154" t="s">
        <v>3183</v>
      </c>
      <c r="P71" s="152">
        <v>12</v>
      </c>
      <c r="Q71" s="153">
        <v>0.55000000000000004</v>
      </c>
      <c r="R71" s="151">
        <v>73</v>
      </c>
      <c r="S71" s="151">
        <v>13</v>
      </c>
      <c r="T71" s="154" t="s">
        <v>3182</v>
      </c>
      <c r="U71" s="154" t="s">
        <v>3183</v>
      </c>
      <c r="V71" s="152">
        <v>11</v>
      </c>
      <c r="W71" s="153">
        <v>0.52</v>
      </c>
      <c r="X71" s="151">
        <v>75</v>
      </c>
      <c r="Y71" s="151">
        <v>11</v>
      </c>
      <c r="Z71" s="154" t="s">
        <v>3184</v>
      </c>
      <c r="AA71" s="154" t="s">
        <v>3185</v>
      </c>
      <c r="AB71" s="152">
        <v>9.8000001907348633</v>
      </c>
      <c r="AC71" s="153">
        <v>0.51</v>
      </c>
      <c r="AD71" s="151">
        <v>74</v>
      </c>
      <c r="AE71" s="151">
        <v>12</v>
      </c>
      <c r="AF71" s="154" t="s">
        <v>3186</v>
      </c>
      <c r="AG71" s="154" t="s">
        <v>3187</v>
      </c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38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</row>
    <row r="72" spans="1:190" x14ac:dyDescent="0.2">
      <c r="A72" s="130">
        <f t="shared" si="0"/>
        <v>6041</v>
      </c>
      <c r="B72" s="140" t="s">
        <v>3188</v>
      </c>
      <c r="C72" s="146">
        <v>228</v>
      </c>
      <c r="D72" s="147">
        <v>24.100000381469727</v>
      </c>
      <c r="E72" s="148">
        <v>0.33</v>
      </c>
      <c r="F72" s="146">
        <v>221</v>
      </c>
      <c r="G72" s="146">
        <v>7</v>
      </c>
      <c r="H72" s="149" t="s">
        <v>3189</v>
      </c>
      <c r="I72" s="149" t="s">
        <v>3190</v>
      </c>
      <c r="J72" s="147">
        <v>3.9000000953674316</v>
      </c>
      <c r="K72" s="148">
        <v>0.32</v>
      </c>
      <c r="L72" s="146">
        <v>219</v>
      </c>
      <c r="M72" s="146">
        <v>9</v>
      </c>
      <c r="N72" s="149" t="s">
        <v>2941</v>
      </c>
      <c r="O72" s="149" t="s">
        <v>2942</v>
      </c>
      <c r="P72" s="147">
        <v>7.3000001907348633</v>
      </c>
      <c r="Q72" s="148">
        <v>0.33</v>
      </c>
      <c r="R72" s="146">
        <v>219</v>
      </c>
      <c r="S72" s="146">
        <v>9</v>
      </c>
      <c r="T72" s="149" t="s">
        <v>2941</v>
      </c>
      <c r="U72" s="149" t="s">
        <v>2942</v>
      </c>
      <c r="V72" s="147">
        <v>6.1999998092651367</v>
      </c>
      <c r="W72" s="148">
        <v>0.28999999999999998</v>
      </c>
      <c r="X72" s="146">
        <v>220</v>
      </c>
      <c r="Y72" s="146">
        <v>8</v>
      </c>
      <c r="Z72" s="149" t="s">
        <v>2430</v>
      </c>
      <c r="AA72" s="149" t="s">
        <v>2431</v>
      </c>
      <c r="AB72" s="147">
        <v>6.8000001907348633</v>
      </c>
      <c r="AC72" s="148">
        <v>0.36</v>
      </c>
      <c r="AD72" s="146">
        <v>223</v>
      </c>
      <c r="AE72" s="146">
        <v>5</v>
      </c>
      <c r="AF72" s="149" t="s">
        <v>2324</v>
      </c>
      <c r="AG72" s="149" t="s">
        <v>2325</v>
      </c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38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</row>
    <row r="73" spans="1:190" x14ac:dyDescent="0.2">
      <c r="A73" s="130">
        <f t="shared" si="0"/>
        <v>6042</v>
      </c>
      <c r="B73" s="150" t="s">
        <v>3191</v>
      </c>
      <c r="C73" s="151">
        <v>55</v>
      </c>
      <c r="D73" s="152">
        <v>38.599998474121094</v>
      </c>
      <c r="E73" s="153">
        <v>0.52</v>
      </c>
      <c r="F73" s="151">
        <v>49</v>
      </c>
      <c r="G73" s="151">
        <v>6</v>
      </c>
      <c r="H73" s="154" t="s">
        <v>2579</v>
      </c>
      <c r="I73" s="154" t="s">
        <v>2580</v>
      </c>
      <c r="J73" s="152">
        <v>6.3000001907348633</v>
      </c>
      <c r="K73" s="153">
        <v>0.53</v>
      </c>
      <c r="L73" s="151">
        <v>46</v>
      </c>
      <c r="M73" s="151">
        <v>9</v>
      </c>
      <c r="N73" s="154" t="s">
        <v>3192</v>
      </c>
      <c r="O73" s="154" t="s">
        <v>3193</v>
      </c>
      <c r="P73" s="152">
        <v>13.100000381469727</v>
      </c>
      <c r="Q73" s="153">
        <v>0.59</v>
      </c>
      <c r="R73" s="151">
        <v>36</v>
      </c>
      <c r="S73" s="151">
        <v>19</v>
      </c>
      <c r="T73" s="154" t="s">
        <v>3194</v>
      </c>
      <c r="U73" s="154" t="s">
        <v>3195</v>
      </c>
      <c r="V73" s="152">
        <v>10.100000381469727</v>
      </c>
      <c r="W73" s="153">
        <v>0.48</v>
      </c>
      <c r="X73" s="151">
        <v>48</v>
      </c>
      <c r="Y73" s="151">
        <v>7</v>
      </c>
      <c r="Z73" s="154" t="s">
        <v>3196</v>
      </c>
      <c r="AA73" s="154" t="s">
        <v>3197</v>
      </c>
      <c r="AB73" s="152">
        <v>9.1000003814697266</v>
      </c>
      <c r="AC73" s="153">
        <v>0.48</v>
      </c>
      <c r="AD73" s="151">
        <v>51</v>
      </c>
      <c r="AE73" s="151">
        <v>4</v>
      </c>
      <c r="AF73" s="154" t="s">
        <v>3198</v>
      </c>
      <c r="AG73" s="154" t="s">
        <v>3199</v>
      </c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38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</row>
    <row r="74" spans="1:190" x14ac:dyDescent="0.2">
      <c r="A74" s="130">
        <f t="shared" si="0"/>
        <v>6045</v>
      </c>
      <c r="B74" s="140" t="s">
        <v>3200</v>
      </c>
      <c r="C74" s="146">
        <v>56</v>
      </c>
      <c r="D74" s="147">
        <v>31.299999237060547</v>
      </c>
      <c r="E74" s="148">
        <v>0.42</v>
      </c>
      <c r="F74" s="146">
        <v>55</v>
      </c>
      <c r="G74" s="146">
        <v>1</v>
      </c>
      <c r="H74" s="149" t="s">
        <v>1727</v>
      </c>
      <c r="I74" s="149" t="s">
        <v>1728</v>
      </c>
      <c r="J74" s="147">
        <v>4.4000000953674316</v>
      </c>
      <c r="K74" s="148">
        <v>0.37</v>
      </c>
      <c r="L74" s="146">
        <v>55</v>
      </c>
      <c r="M74" s="146">
        <v>1</v>
      </c>
      <c r="N74" s="149" t="s">
        <v>1727</v>
      </c>
      <c r="O74" s="149" t="s">
        <v>1728</v>
      </c>
      <c r="P74" s="147">
        <v>9.8999996185302734</v>
      </c>
      <c r="Q74" s="148">
        <v>0.45</v>
      </c>
      <c r="R74" s="146">
        <v>51</v>
      </c>
      <c r="S74" s="146">
        <v>5</v>
      </c>
      <c r="T74" s="149" t="s">
        <v>3201</v>
      </c>
      <c r="U74" s="149" t="s">
        <v>3202</v>
      </c>
      <c r="V74" s="147">
        <v>9.3999996185302734</v>
      </c>
      <c r="W74" s="148">
        <v>0.45</v>
      </c>
      <c r="X74" s="146">
        <v>50</v>
      </c>
      <c r="Y74" s="146">
        <v>6</v>
      </c>
      <c r="Z74" s="149" t="s">
        <v>2912</v>
      </c>
      <c r="AA74" s="149" t="s">
        <v>2913</v>
      </c>
      <c r="AB74" s="147">
        <v>7.5</v>
      </c>
      <c r="AC74" s="148">
        <v>0.39</v>
      </c>
      <c r="AD74" s="146">
        <v>56</v>
      </c>
      <c r="AF74" s="149" t="s">
        <v>1545</v>
      </c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38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</row>
    <row r="75" spans="1:190" x14ac:dyDescent="0.2">
      <c r="A75" s="130">
        <f t="shared" si="0"/>
        <v>6047</v>
      </c>
      <c r="B75" s="150" t="s">
        <v>3203</v>
      </c>
      <c r="C75" s="151">
        <v>37</v>
      </c>
      <c r="D75" s="152">
        <v>34</v>
      </c>
      <c r="E75" s="153">
        <v>0.46</v>
      </c>
      <c r="F75" s="151">
        <v>36</v>
      </c>
      <c r="G75" s="151">
        <v>1</v>
      </c>
      <c r="H75" s="154" t="s">
        <v>1779</v>
      </c>
      <c r="I75" s="154" t="s">
        <v>1780</v>
      </c>
      <c r="J75" s="152">
        <v>6.0999999046325684</v>
      </c>
      <c r="K75" s="153">
        <v>0.51</v>
      </c>
      <c r="L75" s="151">
        <v>31</v>
      </c>
      <c r="M75" s="151">
        <v>6</v>
      </c>
      <c r="N75" s="154" t="s">
        <v>1527</v>
      </c>
      <c r="O75" s="154" t="s">
        <v>1528</v>
      </c>
      <c r="P75" s="152">
        <v>10</v>
      </c>
      <c r="Q75" s="153">
        <v>0.45</v>
      </c>
      <c r="R75" s="151">
        <v>34</v>
      </c>
      <c r="S75" s="151">
        <v>3</v>
      </c>
      <c r="T75" s="154" t="s">
        <v>2764</v>
      </c>
      <c r="U75" s="154" t="s">
        <v>2765</v>
      </c>
      <c r="V75" s="152">
        <v>9.3000001907348633</v>
      </c>
      <c r="W75" s="153">
        <v>0.44</v>
      </c>
      <c r="X75" s="151">
        <v>36</v>
      </c>
      <c r="Y75" s="151">
        <v>1</v>
      </c>
      <c r="Z75" s="154" t="s">
        <v>1779</v>
      </c>
      <c r="AA75" s="154" t="s">
        <v>1780</v>
      </c>
      <c r="AB75" s="152">
        <v>8.6000003814697266</v>
      </c>
      <c r="AC75" s="153">
        <v>0.45</v>
      </c>
      <c r="AD75" s="151">
        <v>37</v>
      </c>
      <c r="AF75" s="154" t="s">
        <v>1545</v>
      </c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38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38"/>
      <c r="GF75" s="138"/>
      <c r="GG75" s="138"/>
      <c r="GH75" s="138"/>
    </row>
    <row r="76" spans="1:190" x14ac:dyDescent="0.2">
      <c r="A76" s="130">
        <f t="shared" si="0"/>
        <v>6048</v>
      </c>
      <c r="B76" s="140" t="s">
        <v>3204</v>
      </c>
      <c r="C76" s="146">
        <v>58</v>
      </c>
      <c r="D76" s="147">
        <v>27.899999618530273</v>
      </c>
      <c r="E76" s="148">
        <v>0.38</v>
      </c>
      <c r="F76" s="146">
        <v>58</v>
      </c>
      <c r="H76" s="149" t="s">
        <v>1545</v>
      </c>
      <c r="J76" s="147">
        <v>4.5999999046325684</v>
      </c>
      <c r="K76" s="148">
        <v>0.38</v>
      </c>
      <c r="L76" s="146">
        <v>58</v>
      </c>
      <c r="N76" s="149" t="s">
        <v>1545</v>
      </c>
      <c r="P76" s="147">
        <v>8.6999998092651367</v>
      </c>
      <c r="Q76" s="148">
        <v>0.4</v>
      </c>
      <c r="R76" s="146">
        <v>57</v>
      </c>
      <c r="S76" s="146">
        <v>1</v>
      </c>
      <c r="T76" s="149" t="s">
        <v>2608</v>
      </c>
      <c r="U76" s="149" t="s">
        <v>2609</v>
      </c>
      <c r="V76" s="147">
        <v>8.1000003814697266</v>
      </c>
      <c r="W76" s="148">
        <v>0.38</v>
      </c>
      <c r="X76" s="146">
        <v>56</v>
      </c>
      <c r="Y76" s="146">
        <v>2</v>
      </c>
      <c r="Z76" s="149" t="s">
        <v>1877</v>
      </c>
      <c r="AA76" s="149" t="s">
        <v>1878</v>
      </c>
      <c r="AB76" s="147">
        <v>6.5999999046325684</v>
      </c>
      <c r="AC76" s="148">
        <v>0.35</v>
      </c>
      <c r="AD76" s="146">
        <v>58</v>
      </c>
      <c r="AF76" s="149" t="s">
        <v>1545</v>
      </c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38"/>
      <c r="CM76" s="138"/>
      <c r="CN76" s="138"/>
      <c r="CO76" s="138"/>
      <c r="CP76" s="138"/>
      <c r="CQ76" s="138"/>
      <c r="CR76" s="138"/>
      <c r="CS76" s="138"/>
      <c r="CT76" s="138"/>
      <c r="CU76" s="138"/>
      <c r="CV76" s="138"/>
      <c r="CW76" s="138"/>
      <c r="CX76" s="138"/>
      <c r="CY76" s="138"/>
      <c r="CZ76" s="138"/>
      <c r="DA76" s="138"/>
      <c r="DB76" s="138"/>
      <c r="DC76" s="138"/>
      <c r="DD76" s="138"/>
      <c r="DE76" s="138"/>
      <c r="DF76" s="138"/>
      <c r="DG76" s="138"/>
      <c r="DH76" s="138"/>
      <c r="DI76" s="138"/>
      <c r="DJ76" s="138"/>
      <c r="DK76" s="138"/>
      <c r="DL76" s="138"/>
      <c r="DM76" s="138"/>
      <c r="DN76" s="138"/>
      <c r="DO76" s="138"/>
      <c r="DP76" s="138"/>
      <c r="DQ76" s="138"/>
      <c r="DR76" s="138"/>
      <c r="DS76" s="138"/>
      <c r="DT76" s="138"/>
      <c r="DU76" s="138"/>
      <c r="DV76" s="138"/>
      <c r="DW76" s="138"/>
      <c r="DX76" s="138"/>
      <c r="DY76" s="138"/>
      <c r="DZ76" s="138"/>
      <c r="EA76" s="138"/>
      <c r="EB76" s="138"/>
      <c r="EC76" s="138"/>
      <c r="ED76" s="138"/>
      <c r="EE76" s="138"/>
      <c r="EF76" s="138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  <c r="GC76" s="138"/>
      <c r="GD76" s="138"/>
      <c r="GE76" s="138"/>
      <c r="GF76" s="138"/>
      <c r="GG76" s="138"/>
      <c r="GH76" s="138"/>
    </row>
    <row r="77" spans="1:190" x14ac:dyDescent="0.2">
      <c r="A77" s="130">
        <f t="shared" si="0"/>
        <v>6049</v>
      </c>
      <c r="B77" s="150" t="s">
        <v>3205</v>
      </c>
      <c r="C77" s="151">
        <v>16</v>
      </c>
      <c r="D77" s="152">
        <v>22.799999237060547</v>
      </c>
      <c r="E77" s="153">
        <v>0.31</v>
      </c>
      <c r="F77" s="151">
        <v>16</v>
      </c>
      <c r="H77" s="154" t="s">
        <v>1545</v>
      </c>
      <c r="J77" s="152">
        <v>3.7999999523162842</v>
      </c>
      <c r="K77" s="153">
        <v>0.32</v>
      </c>
      <c r="L77" s="151">
        <v>16</v>
      </c>
      <c r="N77" s="154" t="s">
        <v>1545</v>
      </c>
      <c r="P77" s="152">
        <v>7.5999999046325684</v>
      </c>
      <c r="Q77" s="153">
        <v>0.35</v>
      </c>
      <c r="R77" s="151">
        <v>16</v>
      </c>
      <c r="T77" s="154" t="s">
        <v>1545</v>
      </c>
      <c r="V77" s="152">
        <v>4.5</v>
      </c>
      <c r="W77" s="153">
        <v>0.21</v>
      </c>
      <c r="X77" s="151">
        <v>16</v>
      </c>
      <c r="Z77" s="154" t="s">
        <v>1545</v>
      </c>
      <c r="AB77" s="152">
        <v>6.8000001907348633</v>
      </c>
      <c r="AC77" s="153">
        <v>0.36</v>
      </c>
      <c r="AD77" s="151">
        <v>16</v>
      </c>
      <c r="AF77" s="154" t="s">
        <v>1545</v>
      </c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38"/>
      <c r="CS77" s="138"/>
      <c r="CT77" s="138"/>
      <c r="CU77" s="138"/>
      <c r="CV77" s="138"/>
      <c r="CW77" s="138"/>
      <c r="CX77" s="138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8"/>
      <c r="DL77" s="138"/>
      <c r="DM77" s="138"/>
      <c r="DN77" s="138"/>
      <c r="DO77" s="138"/>
      <c r="DP77" s="138"/>
      <c r="DQ77" s="138"/>
      <c r="DR77" s="138"/>
      <c r="DS77" s="138"/>
      <c r="DT77" s="138"/>
      <c r="DU77" s="138"/>
      <c r="DV77" s="138"/>
      <c r="DW77" s="138"/>
      <c r="DX77" s="138"/>
      <c r="DY77" s="138"/>
      <c r="DZ77" s="138"/>
      <c r="EA77" s="138"/>
      <c r="EB77" s="138"/>
      <c r="EC77" s="138"/>
      <c r="ED77" s="138"/>
      <c r="EE77" s="138"/>
      <c r="EF77" s="138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  <c r="GC77" s="138"/>
      <c r="GD77" s="138"/>
      <c r="GE77" s="138"/>
      <c r="GF77" s="138"/>
      <c r="GG77" s="138"/>
      <c r="GH77" s="138"/>
    </row>
    <row r="78" spans="1:190" x14ac:dyDescent="0.2">
      <c r="A78" s="130">
        <f t="shared" si="0"/>
        <v>6051</v>
      </c>
      <c r="B78" s="140" t="s">
        <v>3206</v>
      </c>
      <c r="C78" s="146">
        <v>219</v>
      </c>
      <c r="D78" s="147">
        <v>25.200000762939453</v>
      </c>
      <c r="E78" s="148">
        <v>0.34</v>
      </c>
      <c r="F78" s="146">
        <v>215</v>
      </c>
      <c r="G78" s="146">
        <v>4</v>
      </c>
      <c r="H78" s="149" t="s">
        <v>3207</v>
      </c>
      <c r="I78" s="149" t="s">
        <v>3208</v>
      </c>
      <c r="J78" s="147">
        <v>4.1999998092651367</v>
      </c>
      <c r="K78" s="148">
        <v>0.35</v>
      </c>
      <c r="L78" s="146">
        <v>209</v>
      </c>
      <c r="M78" s="146">
        <v>10</v>
      </c>
      <c r="N78" s="149" t="s">
        <v>3209</v>
      </c>
      <c r="O78" s="149" t="s">
        <v>3210</v>
      </c>
      <c r="P78" s="147">
        <v>7.5999999046325684</v>
      </c>
      <c r="Q78" s="148">
        <v>0.34</v>
      </c>
      <c r="R78" s="146">
        <v>213</v>
      </c>
      <c r="S78" s="146">
        <v>6</v>
      </c>
      <c r="T78" s="149" t="s">
        <v>1829</v>
      </c>
      <c r="U78" s="149" t="s">
        <v>1830</v>
      </c>
      <c r="V78" s="147">
        <v>7.0999999046325684</v>
      </c>
      <c r="W78" s="148">
        <v>0.34</v>
      </c>
      <c r="X78" s="146">
        <v>214</v>
      </c>
      <c r="Y78" s="146">
        <v>5</v>
      </c>
      <c r="Z78" s="149" t="s">
        <v>3211</v>
      </c>
      <c r="AA78" s="149" t="s">
        <v>3212</v>
      </c>
      <c r="AB78" s="147">
        <v>6.3000001907348633</v>
      </c>
      <c r="AC78" s="148">
        <v>0.33</v>
      </c>
      <c r="AD78" s="146">
        <v>217</v>
      </c>
      <c r="AE78" s="146">
        <v>2</v>
      </c>
      <c r="AF78" s="149" t="s">
        <v>3213</v>
      </c>
      <c r="AG78" s="149" t="s">
        <v>3214</v>
      </c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  <c r="CD78" s="138"/>
      <c r="CE78" s="138"/>
      <c r="CF78" s="138"/>
      <c r="CG78" s="138"/>
      <c r="CH78" s="138"/>
      <c r="CI78" s="138"/>
      <c r="CJ78" s="138"/>
      <c r="CK78" s="138"/>
      <c r="CL78" s="138"/>
      <c r="CM78" s="138"/>
      <c r="CN78" s="138"/>
      <c r="CO78" s="138"/>
      <c r="CP78" s="138"/>
      <c r="CQ78" s="138"/>
      <c r="CR78" s="138"/>
      <c r="CS78" s="138"/>
      <c r="CT78" s="138"/>
      <c r="CU78" s="138"/>
      <c r="CV78" s="138"/>
      <c r="CW78" s="138"/>
      <c r="CX78" s="138"/>
      <c r="CY78" s="138"/>
      <c r="CZ78" s="138"/>
      <c r="DA78" s="138"/>
      <c r="DB78" s="138"/>
      <c r="DC78" s="138"/>
      <c r="DD78" s="138"/>
      <c r="DE78" s="138"/>
      <c r="DF78" s="138"/>
      <c r="DG78" s="138"/>
      <c r="DH78" s="138"/>
      <c r="DI78" s="138"/>
      <c r="DJ78" s="138"/>
      <c r="DK78" s="138"/>
      <c r="DL78" s="138"/>
      <c r="DM78" s="138"/>
      <c r="DN78" s="138"/>
      <c r="DO78" s="138"/>
      <c r="DP78" s="138"/>
      <c r="DQ78" s="138"/>
      <c r="DR78" s="138"/>
      <c r="DS78" s="138"/>
      <c r="DT78" s="138"/>
      <c r="DU78" s="138"/>
      <c r="DV78" s="138"/>
      <c r="DW78" s="138"/>
      <c r="DX78" s="138"/>
      <c r="DY78" s="138"/>
      <c r="DZ78" s="138"/>
      <c r="EA78" s="138"/>
      <c r="EB78" s="138"/>
      <c r="EC78" s="138"/>
      <c r="ED78" s="138"/>
      <c r="EE78" s="138"/>
      <c r="EF78" s="138"/>
      <c r="EG78" s="138"/>
      <c r="EH78" s="138"/>
      <c r="EI78" s="138"/>
      <c r="EJ78" s="138"/>
      <c r="EK78" s="138"/>
      <c r="EL78" s="138"/>
      <c r="EM78" s="138"/>
      <c r="EN78" s="138"/>
      <c r="EO78" s="138"/>
      <c r="EP78" s="138"/>
      <c r="EQ78" s="138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8"/>
      <c r="FS78" s="138"/>
      <c r="FT78" s="138"/>
      <c r="FU78" s="138"/>
      <c r="FV78" s="138"/>
      <c r="FW78" s="138"/>
      <c r="FX78" s="138"/>
      <c r="FY78" s="138"/>
      <c r="FZ78" s="138"/>
      <c r="GA78" s="138"/>
      <c r="GB78" s="138"/>
      <c r="GC78" s="138"/>
      <c r="GD78" s="138"/>
      <c r="GE78" s="138"/>
      <c r="GF78" s="138"/>
      <c r="GG78" s="138"/>
      <c r="GH78" s="138"/>
    </row>
    <row r="79" spans="1:190" x14ac:dyDescent="0.2">
      <c r="A79" s="130">
        <f t="shared" ref="A79:A142" si="1">IFERROR(VALUE(LEFT(B79,4)),"")</f>
        <v>6052</v>
      </c>
      <c r="B79" s="150" t="s">
        <v>3215</v>
      </c>
      <c r="C79" s="151">
        <v>500</v>
      </c>
      <c r="D79" s="152">
        <v>26.399999618530273</v>
      </c>
      <c r="E79" s="153">
        <v>0.36</v>
      </c>
      <c r="F79" s="151">
        <v>484</v>
      </c>
      <c r="G79" s="151">
        <v>16</v>
      </c>
      <c r="H79" s="154" t="s">
        <v>3216</v>
      </c>
      <c r="I79" s="154" t="s">
        <v>3217</v>
      </c>
      <c r="J79" s="152">
        <v>4.0999999046325684</v>
      </c>
      <c r="K79" s="153">
        <v>0.34</v>
      </c>
      <c r="L79" s="151">
        <v>464</v>
      </c>
      <c r="M79" s="151">
        <v>36</v>
      </c>
      <c r="N79" s="154" t="s">
        <v>3218</v>
      </c>
      <c r="O79" s="154" t="s">
        <v>3219</v>
      </c>
      <c r="P79" s="152">
        <v>8.1999998092651367</v>
      </c>
      <c r="Q79" s="153">
        <v>0.37</v>
      </c>
      <c r="R79" s="151">
        <v>467</v>
      </c>
      <c r="S79" s="151">
        <v>33</v>
      </c>
      <c r="T79" s="154" t="s">
        <v>3220</v>
      </c>
      <c r="U79" s="154" t="s">
        <v>3221</v>
      </c>
      <c r="V79" s="152">
        <v>7.3000001907348633</v>
      </c>
      <c r="W79" s="153">
        <v>0.35</v>
      </c>
      <c r="X79" s="151">
        <v>478</v>
      </c>
      <c r="Y79" s="151">
        <v>22</v>
      </c>
      <c r="Z79" s="154" t="s">
        <v>2974</v>
      </c>
      <c r="AA79" s="154" t="s">
        <v>2975</v>
      </c>
      <c r="AB79" s="152">
        <v>6.8000001907348633</v>
      </c>
      <c r="AC79" s="153">
        <v>0.36</v>
      </c>
      <c r="AD79" s="151">
        <v>485</v>
      </c>
      <c r="AE79" s="151">
        <v>15</v>
      </c>
      <c r="AF79" s="154" t="s">
        <v>3222</v>
      </c>
      <c r="AG79" s="154" t="s">
        <v>3223</v>
      </c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  <c r="CM79" s="138"/>
      <c r="CN79" s="138"/>
      <c r="CO79" s="138"/>
      <c r="CP79" s="138"/>
      <c r="CQ79" s="138"/>
      <c r="CR79" s="138"/>
      <c r="CS79" s="138"/>
      <c r="CT79" s="138"/>
      <c r="CU79" s="138"/>
      <c r="CV79" s="138"/>
      <c r="CW79" s="138"/>
      <c r="CX79" s="138"/>
      <c r="CY79" s="138"/>
      <c r="CZ79" s="138"/>
      <c r="DA79" s="138"/>
      <c r="DB79" s="138"/>
      <c r="DC79" s="138"/>
      <c r="DD79" s="138"/>
      <c r="DE79" s="138"/>
      <c r="DF79" s="138"/>
      <c r="DG79" s="138"/>
      <c r="DH79" s="138"/>
      <c r="DI79" s="138"/>
      <c r="DJ79" s="138"/>
      <c r="DK79" s="138"/>
      <c r="DL79" s="138"/>
      <c r="DM79" s="138"/>
      <c r="DN79" s="138"/>
      <c r="DO79" s="138"/>
      <c r="DP79" s="138"/>
      <c r="DQ79" s="138"/>
      <c r="DR79" s="138"/>
      <c r="DS79" s="138"/>
      <c r="DT79" s="138"/>
      <c r="DU79" s="138"/>
      <c r="DV79" s="138"/>
      <c r="DW79" s="138"/>
      <c r="DX79" s="138"/>
      <c r="DY79" s="138"/>
      <c r="DZ79" s="138"/>
      <c r="EA79" s="138"/>
      <c r="EB79" s="138"/>
      <c r="EC79" s="138"/>
      <c r="ED79" s="138"/>
      <c r="EE79" s="138"/>
      <c r="EF79" s="138"/>
      <c r="EG79" s="138"/>
      <c r="EH79" s="138"/>
      <c r="EI79" s="138"/>
      <c r="EJ79" s="138"/>
      <c r="EK79" s="138"/>
      <c r="EL79" s="138"/>
      <c r="EM79" s="138"/>
      <c r="EN79" s="138"/>
      <c r="EO79" s="138"/>
      <c r="EP79" s="138"/>
      <c r="EQ79" s="138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8"/>
      <c r="FS79" s="138"/>
      <c r="FT79" s="138"/>
      <c r="FU79" s="138"/>
      <c r="FV79" s="138"/>
      <c r="FW79" s="138"/>
      <c r="FX79" s="138"/>
      <c r="FY79" s="138"/>
      <c r="FZ79" s="138"/>
      <c r="GA79" s="138"/>
      <c r="GB79" s="138"/>
      <c r="GC79" s="138"/>
      <c r="GD79" s="138"/>
      <c r="GE79" s="138"/>
      <c r="GF79" s="138"/>
      <c r="GG79" s="138"/>
      <c r="GH79" s="138"/>
    </row>
    <row r="80" spans="1:190" x14ac:dyDescent="0.2">
      <c r="A80" s="130">
        <f t="shared" si="1"/>
        <v>6053</v>
      </c>
      <c r="B80" s="140" t="s">
        <v>3224</v>
      </c>
      <c r="C80" s="146">
        <v>19</v>
      </c>
      <c r="D80" s="147">
        <v>33.099998474121094</v>
      </c>
      <c r="E80" s="148">
        <v>0.45</v>
      </c>
      <c r="F80" s="146">
        <v>19</v>
      </c>
      <c r="H80" s="149" t="s">
        <v>1545</v>
      </c>
      <c r="J80" s="147">
        <v>4.8000001907348633</v>
      </c>
      <c r="K80" s="148">
        <v>0.4</v>
      </c>
      <c r="L80" s="146">
        <v>18</v>
      </c>
      <c r="M80" s="146">
        <v>1</v>
      </c>
      <c r="N80" s="149" t="s">
        <v>2418</v>
      </c>
      <c r="O80" s="149" t="s">
        <v>2419</v>
      </c>
      <c r="P80" s="147">
        <v>11.5</v>
      </c>
      <c r="Q80" s="148">
        <v>0.52</v>
      </c>
      <c r="R80" s="146">
        <v>15</v>
      </c>
      <c r="S80" s="146">
        <v>4</v>
      </c>
      <c r="T80" s="149" t="s">
        <v>2535</v>
      </c>
      <c r="U80" s="149" t="s">
        <v>2536</v>
      </c>
      <c r="V80" s="147">
        <v>7.6999998092651367</v>
      </c>
      <c r="W80" s="148">
        <v>0.37</v>
      </c>
      <c r="X80" s="146">
        <v>19</v>
      </c>
      <c r="Z80" s="149" t="s">
        <v>1545</v>
      </c>
      <c r="AB80" s="147">
        <v>9</v>
      </c>
      <c r="AC80" s="148">
        <v>0.47</v>
      </c>
      <c r="AD80" s="146">
        <v>17</v>
      </c>
      <c r="AE80" s="146">
        <v>2</v>
      </c>
      <c r="AF80" s="149" t="s">
        <v>1807</v>
      </c>
      <c r="AG80" s="149" t="s">
        <v>1808</v>
      </c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38"/>
      <c r="CM80" s="138"/>
      <c r="CN80" s="138"/>
      <c r="CO80" s="138"/>
      <c r="CP80" s="138"/>
      <c r="CQ80" s="138"/>
      <c r="CR80" s="138"/>
      <c r="CS80" s="138"/>
      <c r="CT80" s="138"/>
      <c r="CU80" s="138"/>
      <c r="CV80" s="138"/>
      <c r="CW80" s="138"/>
      <c r="CX80" s="138"/>
      <c r="CY80" s="138"/>
      <c r="CZ80" s="138"/>
      <c r="DA80" s="138"/>
      <c r="DB80" s="138"/>
      <c r="DC80" s="138"/>
      <c r="DD80" s="138"/>
      <c r="DE80" s="138"/>
      <c r="DF80" s="138"/>
      <c r="DG80" s="138"/>
      <c r="DH80" s="138"/>
      <c r="DI80" s="138"/>
      <c r="DJ80" s="138"/>
      <c r="DK80" s="138"/>
      <c r="DL80" s="138"/>
      <c r="DM80" s="138"/>
      <c r="DN80" s="138"/>
      <c r="DO80" s="138"/>
      <c r="DP80" s="138"/>
      <c r="DQ80" s="138"/>
      <c r="DR80" s="138"/>
      <c r="DS80" s="138"/>
      <c r="DT80" s="138"/>
      <c r="DU80" s="138"/>
      <c r="DV80" s="138"/>
      <c r="DW80" s="138"/>
      <c r="DX80" s="138"/>
      <c r="DY80" s="138"/>
      <c r="DZ80" s="138"/>
      <c r="EA80" s="138"/>
      <c r="EB80" s="138"/>
      <c r="EC80" s="138"/>
      <c r="ED80" s="138"/>
      <c r="EE80" s="138"/>
      <c r="EF80" s="138"/>
      <c r="EG80" s="138"/>
      <c r="EH80" s="138"/>
      <c r="EI80" s="138"/>
      <c r="EJ80" s="138"/>
      <c r="EK80" s="138"/>
      <c r="EL80" s="138"/>
      <c r="EM80" s="138"/>
      <c r="EN80" s="138"/>
      <c r="EO80" s="138"/>
      <c r="EP80" s="138"/>
      <c r="EQ80" s="138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8"/>
      <c r="FS80" s="138"/>
      <c r="FT80" s="138"/>
      <c r="FU80" s="138"/>
      <c r="FV80" s="138"/>
      <c r="FW80" s="138"/>
      <c r="FX80" s="138"/>
      <c r="FY80" s="138"/>
      <c r="FZ80" s="138"/>
      <c r="GA80" s="138"/>
      <c r="GB80" s="138"/>
      <c r="GC80" s="138"/>
      <c r="GD80" s="138"/>
      <c r="GE80" s="138"/>
      <c r="GF80" s="138"/>
      <c r="GG80" s="138"/>
      <c r="GH80" s="138"/>
    </row>
    <row r="81" spans="1:190" x14ac:dyDescent="0.2">
      <c r="A81" s="130">
        <f t="shared" si="1"/>
        <v>6060</v>
      </c>
      <c r="B81" s="150" t="s">
        <v>3225</v>
      </c>
      <c r="C81" s="151">
        <v>94</v>
      </c>
      <c r="D81" s="152">
        <v>31.200000762939453</v>
      </c>
      <c r="E81" s="153">
        <v>0.42</v>
      </c>
      <c r="F81" s="151">
        <v>91</v>
      </c>
      <c r="G81" s="151">
        <v>3</v>
      </c>
      <c r="H81" s="154" t="s">
        <v>2355</v>
      </c>
      <c r="I81" s="154" t="s">
        <v>2356</v>
      </c>
      <c r="J81" s="152">
        <v>5.4000000953674316</v>
      </c>
      <c r="K81" s="153">
        <v>0.45</v>
      </c>
      <c r="L81" s="151">
        <v>84</v>
      </c>
      <c r="M81" s="151">
        <v>10</v>
      </c>
      <c r="N81" s="154" t="s">
        <v>3226</v>
      </c>
      <c r="O81" s="154" t="s">
        <v>3227</v>
      </c>
      <c r="P81" s="152">
        <v>9.5</v>
      </c>
      <c r="Q81" s="153">
        <v>0.43</v>
      </c>
      <c r="R81" s="151">
        <v>88</v>
      </c>
      <c r="S81" s="151">
        <v>6</v>
      </c>
      <c r="T81" s="154" t="s">
        <v>2511</v>
      </c>
      <c r="U81" s="154" t="s">
        <v>2512</v>
      </c>
      <c r="V81" s="152">
        <v>8.5</v>
      </c>
      <c r="W81" s="153">
        <v>0.41</v>
      </c>
      <c r="X81" s="151">
        <v>89</v>
      </c>
      <c r="Y81" s="151">
        <v>5</v>
      </c>
      <c r="Z81" s="154" t="s">
        <v>2353</v>
      </c>
      <c r="AA81" s="154" t="s">
        <v>2354</v>
      </c>
      <c r="AB81" s="152">
        <v>7.6999998092651367</v>
      </c>
      <c r="AC81" s="153">
        <v>0.41</v>
      </c>
      <c r="AD81" s="151">
        <v>92</v>
      </c>
      <c r="AE81" s="151">
        <v>2</v>
      </c>
      <c r="AF81" s="154" t="s">
        <v>2509</v>
      </c>
      <c r="AG81" s="154" t="s">
        <v>2510</v>
      </c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  <c r="CM81" s="138"/>
      <c r="CN81" s="138"/>
      <c r="CO81" s="138"/>
      <c r="CP81" s="138"/>
      <c r="CQ81" s="138"/>
      <c r="CR81" s="138"/>
      <c r="CS81" s="138"/>
      <c r="CT81" s="138"/>
      <c r="CU81" s="138"/>
      <c r="CV81" s="138"/>
      <c r="CW81" s="138"/>
      <c r="CX81" s="138"/>
      <c r="CY81" s="138"/>
      <c r="CZ81" s="138"/>
      <c r="DA81" s="138"/>
      <c r="DB81" s="138"/>
      <c r="DC81" s="138"/>
      <c r="DD81" s="138"/>
      <c r="DE81" s="138"/>
      <c r="DF81" s="138"/>
      <c r="DG81" s="138"/>
      <c r="DH81" s="138"/>
      <c r="DI81" s="138"/>
      <c r="DJ81" s="138"/>
      <c r="DK81" s="138"/>
      <c r="DL81" s="138"/>
      <c r="DM81" s="138"/>
      <c r="DN81" s="138"/>
      <c r="DO81" s="138"/>
      <c r="DP81" s="138"/>
      <c r="DQ81" s="138"/>
      <c r="DR81" s="138"/>
      <c r="DS81" s="138"/>
      <c r="DT81" s="138"/>
      <c r="DU81" s="138"/>
      <c r="DV81" s="138"/>
      <c r="DW81" s="138"/>
      <c r="DX81" s="138"/>
      <c r="DY81" s="138"/>
      <c r="DZ81" s="138"/>
      <c r="EA81" s="138"/>
      <c r="EB81" s="138"/>
      <c r="EC81" s="138"/>
      <c r="ED81" s="138"/>
      <c r="EE81" s="138"/>
      <c r="EF81" s="138"/>
      <c r="EG81" s="138"/>
      <c r="EH81" s="138"/>
      <c r="EI81" s="138"/>
      <c r="EJ81" s="138"/>
      <c r="EK81" s="138"/>
      <c r="EL81" s="138"/>
      <c r="EM81" s="138"/>
      <c r="EN81" s="138"/>
      <c r="EO81" s="138"/>
      <c r="EP81" s="138"/>
      <c r="EQ81" s="138"/>
      <c r="ER81" s="138"/>
      <c r="ES81" s="138"/>
      <c r="ET81" s="138"/>
      <c r="EU81" s="138"/>
      <c r="EV81" s="138"/>
      <c r="EW81" s="138"/>
      <c r="EX81" s="138"/>
      <c r="EY81" s="138"/>
      <c r="EZ81" s="138"/>
      <c r="FA81" s="138"/>
      <c r="FB81" s="138"/>
      <c r="FC81" s="138"/>
      <c r="FD81" s="138"/>
      <c r="FE81" s="138"/>
      <c r="FF81" s="138"/>
      <c r="FG81" s="138"/>
      <c r="FH81" s="138"/>
      <c r="FI81" s="138"/>
      <c r="FJ81" s="138"/>
      <c r="FK81" s="138"/>
      <c r="FL81" s="138"/>
      <c r="FM81" s="138"/>
      <c r="FN81" s="138"/>
      <c r="FO81" s="138"/>
      <c r="FP81" s="138"/>
      <c r="FQ81" s="138"/>
      <c r="FR81" s="138"/>
      <c r="FS81" s="138"/>
      <c r="FT81" s="138"/>
      <c r="FU81" s="138"/>
      <c r="FV81" s="138"/>
      <c r="FW81" s="138"/>
      <c r="FX81" s="138"/>
      <c r="FY81" s="138"/>
      <c r="FZ81" s="138"/>
      <c r="GA81" s="138"/>
      <c r="GB81" s="138"/>
      <c r="GC81" s="138"/>
      <c r="GD81" s="138"/>
      <c r="GE81" s="138"/>
      <c r="GF81" s="138"/>
      <c r="GG81" s="138"/>
      <c r="GH81" s="138"/>
    </row>
    <row r="82" spans="1:190" x14ac:dyDescent="0.2">
      <c r="A82" s="130">
        <f t="shared" si="1"/>
        <v>6061</v>
      </c>
      <c r="B82" s="140" t="s">
        <v>3228</v>
      </c>
      <c r="C82" s="146">
        <v>205</v>
      </c>
      <c r="D82" s="147">
        <v>23.700000762939453</v>
      </c>
      <c r="E82" s="148">
        <v>0.32</v>
      </c>
      <c r="F82" s="146">
        <v>204</v>
      </c>
      <c r="G82" s="146">
        <v>1</v>
      </c>
      <c r="H82" s="149" t="s">
        <v>3143</v>
      </c>
      <c r="I82" s="149" t="s">
        <v>3144</v>
      </c>
      <c r="J82" s="147">
        <v>3.9000000953674316</v>
      </c>
      <c r="K82" s="148">
        <v>0.32</v>
      </c>
      <c r="L82" s="146">
        <v>203</v>
      </c>
      <c r="M82" s="146">
        <v>2</v>
      </c>
      <c r="N82" s="149" t="s">
        <v>3229</v>
      </c>
      <c r="O82" s="149" t="s">
        <v>3230</v>
      </c>
      <c r="P82" s="147">
        <v>7.4000000953674316</v>
      </c>
      <c r="Q82" s="148">
        <v>0.33</v>
      </c>
      <c r="R82" s="146">
        <v>203</v>
      </c>
      <c r="S82" s="146">
        <v>2</v>
      </c>
      <c r="T82" s="149" t="s">
        <v>3229</v>
      </c>
      <c r="U82" s="149" t="s">
        <v>3230</v>
      </c>
      <c r="V82" s="147">
        <v>6.4000000953674316</v>
      </c>
      <c r="W82" s="148">
        <v>0.3</v>
      </c>
      <c r="X82" s="146">
        <v>203</v>
      </c>
      <c r="Y82" s="146">
        <v>2</v>
      </c>
      <c r="Z82" s="149" t="s">
        <v>3229</v>
      </c>
      <c r="AA82" s="149" t="s">
        <v>3230</v>
      </c>
      <c r="AB82" s="147">
        <v>6.0999999046325684</v>
      </c>
      <c r="AC82" s="148">
        <v>0.32</v>
      </c>
      <c r="AD82" s="146">
        <v>204</v>
      </c>
      <c r="AE82" s="146">
        <v>1</v>
      </c>
      <c r="AF82" s="149" t="s">
        <v>3143</v>
      </c>
      <c r="AG82" s="149" t="s">
        <v>3144</v>
      </c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38"/>
      <c r="CM82" s="138"/>
      <c r="CN82" s="138"/>
      <c r="CO82" s="138"/>
      <c r="CP82" s="138"/>
      <c r="CQ82" s="138"/>
      <c r="CR82" s="138"/>
      <c r="CS82" s="138"/>
      <c r="CT82" s="138"/>
      <c r="CU82" s="138"/>
      <c r="CV82" s="138"/>
      <c r="CW82" s="138"/>
      <c r="CX82" s="138"/>
      <c r="CY82" s="138"/>
      <c r="CZ82" s="138"/>
      <c r="DA82" s="138"/>
      <c r="DB82" s="138"/>
      <c r="DC82" s="138"/>
      <c r="DD82" s="138"/>
      <c r="DE82" s="138"/>
      <c r="DF82" s="138"/>
      <c r="DG82" s="138"/>
      <c r="DH82" s="138"/>
      <c r="DI82" s="138"/>
      <c r="DJ82" s="138"/>
      <c r="DK82" s="138"/>
      <c r="DL82" s="138"/>
      <c r="DM82" s="138"/>
      <c r="DN82" s="138"/>
      <c r="DO82" s="138"/>
      <c r="DP82" s="138"/>
      <c r="DQ82" s="138"/>
      <c r="DR82" s="138"/>
      <c r="DS82" s="138"/>
      <c r="DT82" s="138"/>
      <c r="DU82" s="138"/>
      <c r="DV82" s="138"/>
      <c r="DW82" s="138"/>
      <c r="DX82" s="138"/>
      <c r="DY82" s="138"/>
      <c r="DZ82" s="138"/>
      <c r="EA82" s="138"/>
      <c r="EB82" s="138"/>
      <c r="EC82" s="138"/>
      <c r="ED82" s="138"/>
      <c r="EE82" s="138"/>
      <c r="EF82" s="138"/>
      <c r="EG82" s="138"/>
      <c r="EH82" s="138"/>
      <c r="EI82" s="138"/>
      <c r="EJ82" s="138"/>
      <c r="EK82" s="138"/>
      <c r="EL82" s="138"/>
      <c r="EM82" s="138"/>
      <c r="EN82" s="138"/>
      <c r="EO82" s="138"/>
      <c r="EP82" s="138"/>
      <c r="EQ82" s="138"/>
      <c r="ER82" s="138"/>
      <c r="ES82" s="138"/>
      <c r="ET82" s="138"/>
      <c r="EU82" s="138"/>
      <c r="EV82" s="138"/>
      <c r="EW82" s="138"/>
      <c r="EX82" s="138"/>
      <c r="EY82" s="138"/>
      <c r="EZ82" s="138"/>
      <c r="FA82" s="138"/>
      <c r="FB82" s="138"/>
      <c r="FC82" s="138"/>
      <c r="FD82" s="138"/>
      <c r="FE82" s="138"/>
      <c r="FF82" s="138"/>
      <c r="FG82" s="138"/>
      <c r="FH82" s="138"/>
      <c r="FI82" s="138"/>
      <c r="FJ82" s="138"/>
      <c r="FK82" s="138"/>
      <c r="FL82" s="138"/>
      <c r="FM82" s="138"/>
      <c r="FN82" s="138"/>
      <c r="FO82" s="138"/>
      <c r="FP82" s="138"/>
      <c r="FQ82" s="138"/>
      <c r="FR82" s="138"/>
      <c r="FS82" s="138"/>
      <c r="FT82" s="138"/>
      <c r="FU82" s="138"/>
      <c r="FV82" s="138"/>
      <c r="FW82" s="138"/>
      <c r="FX82" s="138"/>
      <c r="FY82" s="138"/>
      <c r="FZ82" s="138"/>
      <c r="GA82" s="138"/>
      <c r="GB82" s="138"/>
      <c r="GC82" s="138"/>
      <c r="GD82" s="138"/>
      <c r="GE82" s="138"/>
      <c r="GF82" s="138"/>
      <c r="GG82" s="138"/>
      <c r="GH82" s="138"/>
    </row>
    <row r="83" spans="1:190" x14ac:dyDescent="0.2">
      <c r="A83" s="130">
        <f t="shared" si="1"/>
        <v>6070</v>
      </c>
      <c r="B83" s="150" t="s">
        <v>3231</v>
      </c>
      <c r="C83" s="151">
        <v>108</v>
      </c>
      <c r="D83" s="152">
        <v>24</v>
      </c>
      <c r="E83" s="153">
        <v>0.32</v>
      </c>
      <c r="F83" s="151">
        <v>108</v>
      </c>
      <c r="H83" s="154" t="s">
        <v>1545</v>
      </c>
      <c r="J83" s="152">
        <v>3.9000000953674316</v>
      </c>
      <c r="K83" s="153">
        <v>0.32</v>
      </c>
      <c r="L83" s="151">
        <v>107</v>
      </c>
      <c r="M83" s="151">
        <v>1</v>
      </c>
      <c r="N83" s="154" t="s">
        <v>3232</v>
      </c>
      <c r="O83" s="154" t="s">
        <v>3233</v>
      </c>
      <c r="P83" s="152">
        <v>7.5</v>
      </c>
      <c r="Q83" s="153">
        <v>0.34</v>
      </c>
      <c r="R83" s="151">
        <v>107</v>
      </c>
      <c r="S83" s="151">
        <v>1</v>
      </c>
      <c r="T83" s="154" t="s">
        <v>3232</v>
      </c>
      <c r="U83" s="154" t="s">
        <v>3233</v>
      </c>
      <c r="V83" s="152">
        <v>6.4000000953674316</v>
      </c>
      <c r="W83" s="153">
        <v>0.31</v>
      </c>
      <c r="X83" s="151">
        <v>108</v>
      </c>
      <c r="Z83" s="154" t="s">
        <v>1545</v>
      </c>
      <c r="AB83" s="152">
        <v>6.0999999046325684</v>
      </c>
      <c r="AC83" s="153">
        <v>0.32</v>
      </c>
      <c r="AD83" s="151">
        <v>108</v>
      </c>
      <c r="AF83" s="154" t="s">
        <v>1545</v>
      </c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  <c r="BV83" s="138"/>
      <c r="BW83" s="138"/>
      <c r="BX83" s="138"/>
      <c r="BY83" s="138"/>
      <c r="BZ83" s="138"/>
      <c r="CA83" s="138"/>
      <c r="CB83" s="138"/>
      <c r="CC83" s="138"/>
      <c r="CD83" s="138"/>
      <c r="CE83" s="138"/>
      <c r="CF83" s="138"/>
      <c r="CG83" s="138"/>
      <c r="CH83" s="138"/>
      <c r="CI83" s="138"/>
      <c r="CJ83" s="138"/>
      <c r="CK83" s="138"/>
      <c r="CL83" s="138"/>
      <c r="CM83" s="138"/>
      <c r="CN83" s="138"/>
      <c r="CO83" s="138"/>
      <c r="CP83" s="138"/>
      <c r="CQ83" s="138"/>
      <c r="CR83" s="138"/>
      <c r="CS83" s="138"/>
      <c r="CT83" s="138"/>
      <c r="CU83" s="138"/>
      <c r="CV83" s="138"/>
      <c r="CW83" s="138"/>
      <c r="CX83" s="138"/>
      <c r="CY83" s="138"/>
      <c r="CZ83" s="138"/>
      <c r="DA83" s="138"/>
      <c r="DB83" s="138"/>
      <c r="DC83" s="138"/>
      <c r="DD83" s="138"/>
      <c r="DE83" s="138"/>
      <c r="DF83" s="138"/>
      <c r="DG83" s="138"/>
      <c r="DH83" s="138"/>
      <c r="DI83" s="138"/>
      <c r="DJ83" s="138"/>
      <c r="DK83" s="138"/>
      <c r="DL83" s="138"/>
      <c r="DM83" s="138"/>
      <c r="DN83" s="138"/>
      <c r="DO83" s="138"/>
      <c r="DP83" s="138"/>
      <c r="DQ83" s="138"/>
      <c r="DR83" s="138"/>
      <c r="DS83" s="138"/>
      <c r="DT83" s="138"/>
      <c r="DU83" s="138"/>
      <c r="DV83" s="138"/>
      <c r="DW83" s="138"/>
      <c r="DX83" s="138"/>
      <c r="DY83" s="138"/>
      <c r="DZ83" s="138"/>
      <c r="EA83" s="138"/>
      <c r="EB83" s="138"/>
      <c r="EC83" s="138"/>
      <c r="ED83" s="138"/>
      <c r="EE83" s="138"/>
      <c r="EF83" s="138"/>
      <c r="EG83" s="138"/>
      <c r="EH83" s="138"/>
      <c r="EI83" s="138"/>
      <c r="EJ83" s="138"/>
      <c r="EK83" s="138"/>
      <c r="EL83" s="138"/>
      <c r="EM83" s="138"/>
      <c r="EN83" s="138"/>
      <c r="EO83" s="138"/>
      <c r="EP83" s="138"/>
      <c r="EQ83" s="138"/>
      <c r="ER83" s="138"/>
      <c r="ES83" s="138"/>
      <c r="ET83" s="138"/>
      <c r="EU83" s="138"/>
      <c r="EV83" s="138"/>
      <c r="EW83" s="138"/>
      <c r="EX83" s="138"/>
      <c r="EY83" s="138"/>
      <c r="EZ83" s="138"/>
      <c r="FA83" s="138"/>
      <c r="FB83" s="138"/>
      <c r="FC83" s="138"/>
      <c r="FD83" s="138"/>
      <c r="FE83" s="138"/>
      <c r="FF83" s="138"/>
      <c r="FG83" s="138"/>
      <c r="FH83" s="138"/>
      <c r="FI83" s="138"/>
      <c r="FJ83" s="138"/>
      <c r="FK83" s="138"/>
      <c r="FL83" s="138"/>
      <c r="FM83" s="138"/>
      <c r="FN83" s="138"/>
      <c r="FO83" s="138"/>
      <c r="FP83" s="138"/>
      <c r="FQ83" s="138"/>
      <c r="FR83" s="138"/>
      <c r="FS83" s="138"/>
      <c r="FT83" s="138"/>
      <c r="FU83" s="138"/>
      <c r="FV83" s="138"/>
      <c r="FW83" s="138"/>
      <c r="FX83" s="138"/>
      <c r="FY83" s="138"/>
      <c r="FZ83" s="138"/>
      <c r="GA83" s="138"/>
      <c r="GB83" s="138"/>
      <c r="GC83" s="138"/>
      <c r="GD83" s="138"/>
      <c r="GE83" s="138"/>
      <c r="GF83" s="138"/>
      <c r="GG83" s="138"/>
      <c r="GH83" s="138"/>
    </row>
    <row r="84" spans="1:190" x14ac:dyDescent="0.2">
      <c r="A84" s="130">
        <f t="shared" si="1"/>
        <v>6071</v>
      </c>
      <c r="B84" s="140" t="s">
        <v>3234</v>
      </c>
      <c r="C84" s="146">
        <v>316</v>
      </c>
      <c r="D84" s="147">
        <v>43.400001525878906</v>
      </c>
      <c r="E84" s="148">
        <v>0.59</v>
      </c>
      <c r="F84" s="146">
        <v>239</v>
      </c>
      <c r="G84" s="146">
        <v>77</v>
      </c>
      <c r="H84" s="149" t="s">
        <v>2261</v>
      </c>
      <c r="I84" s="149" t="s">
        <v>2262</v>
      </c>
      <c r="J84" s="147">
        <v>6.8000001907348633</v>
      </c>
      <c r="K84" s="148">
        <v>0.56999999999999995</v>
      </c>
      <c r="L84" s="146">
        <v>252</v>
      </c>
      <c r="M84" s="146">
        <v>64</v>
      </c>
      <c r="N84" s="149" t="s">
        <v>3118</v>
      </c>
      <c r="O84" s="149" t="s">
        <v>3119</v>
      </c>
      <c r="P84" s="147">
        <v>13.899999618530273</v>
      </c>
      <c r="Q84" s="148">
        <v>0.63</v>
      </c>
      <c r="R84" s="146">
        <v>200</v>
      </c>
      <c r="S84" s="146">
        <v>116</v>
      </c>
      <c r="T84" s="149" t="s">
        <v>3235</v>
      </c>
      <c r="U84" s="149" t="s">
        <v>3236</v>
      </c>
      <c r="V84" s="147">
        <v>12.300000190734863</v>
      </c>
      <c r="W84" s="148">
        <v>0.59</v>
      </c>
      <c r="X84" s="146">
        <v>209</v>
      </c>
      <c r="Y84" s="146">
        <v>107</v>
      </c>
      <c r="Z84" s="149" t="s">
        <v>3237</v>
      </c>
      <c r="AA84" s="149" t="s">
        <v>3238</v>
      </c>
      <c r="AB84" s="147">
        <v>10.399999618530273</v>
      </c>
      <c r="AC84" s="148">
        <v>0.55000000000000004</v>
      </c>
      <c r="AD84" s="146">
        <v>261</v>
      </c>
      <c r="AE84" s="146">
        <v>55</v>
      </c>
      <c r="AF84" s="149" t="s">
        <v>3239</v>
      </c>
      <c r="AG84" s="149" t="s">
        <v>3240</v>
      </c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  <c r="BV84" s="138"/>
      <c r="BW84" s="138"/>
      <c r="BX84" s="138"/>
      <c r="BY84" s="138"/>
      <c r="BZ84" s="138"/>
      <c r="CA84" s="138"/>
      <c r="CB84" s="138"/>
      <c r="CC84" s="138"/>
      <c r="CD84" s="138"/>
      <c r="CE84" s="138"/>
      <c r="CF84" s="138"/>
      <c r="CG84" s="138"/>
      <c r="CH84" s="138"/>
      <c r="CI84" s="138"/>
      <c r="CJ84" s="138"/>
      <c r="CK84" s="138"/>
      <c r="CL84" s="138"/>
      <c r="CM84" s="138"/>
      <c r="CN84" s="138"/>
      <c r="CO84" s="138"/>
      <c r="CP84" s="138"/>
      <c r="CQ84" s="138"/>
      <c r="CR84" s="138"/>
      <c r="CS84" s="138"/>
      <c r="CT84" s="138"/>
      <c r="CU84" s="138"/>
      <c r="CV84" s="138"/>
      <c r="CW84" s="138"/>
      <c r="CX84" s="138"/>
      <c r="CY84" s="138"/>
      <c r="CZ84" s="138"/>
      <c r="DA84" s="138"/>
      <c r="DB84" s="138"/>
      <c r="DC84" s="138"/>
      <c r="DD84" s="138"/>
      <c r="DE84" s="138"/>
      <c r="DF84" s="138"/>
      <c r="DG84" s="138"/>
      <c r="DH84" s="138"/>
      <c r="DI84" s="138"/>
      <c r="DJ84" s="138"/>
      <c r="DK84" s="138"/>
      <c r="DL84" s="138"/>
      <c r="DM84" s="138"/>
      <c r="DN84" s="138"/>
      <c r="DO84" s="138"/>
      <c r="DP84" s="138"/>
      <c r="DQ84" s="138"/>
      <c r="DR84" s="138"/>
      <c r="DS84" s="138"/>
      <c r="DT84" s="138"/>
      <c r="DU84" s="138"/>
      <c r="DV84" s="138"/>
      <c r="DW84" s="138"/>
      <c r="DX84" s="138"/>
      <c r="DY84" s="138"/>
      <c r="DZ84" s="138"/>
      <c r="EA84" s="138"/>
      <c r="EB84" s="138"/>
      <c r="EC84" s="138"/>
      <c r="ED84" s="138"/>
      <c r="EE84" s="138"/>
      <c r="EF84" s="138"/>
      <c r="EG84" s="138"/>
      <c r="EH84" s="138"/>
      <c r="EI84" s="138"/>
      <c r="EJ84" s="138"/>
      <c r="EK84" s="138"/>
      <c r="EL84" s="138"/>
      <c r="EM84" s="138"/>
      <c r="EN84" s="138"/>
      <c r="EO84" s="138"/>
      <c r="EP84" s="138"/>
      <c r="EQ84" s="138"/>
      <c r="ER84" s="138"/>
      <c r="ES84" s="138"/>
      <c r="ET84" s="138"/>
      <c r="EU84" s="138"/>
      <c r="EV84" s="138"/>
      <c r="EW84" s="138"/>
      <c r="EX84" s="138"/>
      <c r="EY84" s="138"/>
      <c r="EZ84" s="138"/>
      <c r="FA84" s="138"/>
      <c r="FB84" s="138"/>
      <c r="FC84" s="138"/>
      <c r="FD84" s="138"/>
      <c r="FE84" s="138"/>
      <c r="FF84" s="138"/>
      <c r="FG84" s="138"/>
      <c r="FH84" s="138"/>
      <c r="FI84" s="138"/>
      <c r="FJ84" s="138"/>
      <c r="FK84" s="138"/>
      <c r="FL84" s="138"/>
      <c r="FM84" s="138"/>
      <c r="FN84" s="138"/>
      <c r="FO84" s="138"/>
      <c r="FP84" s="138"/>
      <c r="FQ84" s="138"/>
      <c r="FR84" s="138"/>
      <c r="FS84" s="138"/>
      <c r="FT84" s="138"/>
      <c r="FU84" s="138"/>
      <c r="FV84" s="138"/>
      <c r="FW84" s="138"/>
      <c r="FX84" s="138"/>
      <c r="FY84" s="138"/>
      <c r="FZ84" s="138"/>
      <c r="GA84" s="138"/>
      <c r="GB84" s="138"/>
      <c r="GC84" s="138"/>
      <c r="GD84" s="138"/>
      <c r="GE84" s="138"/>
      <c r="GF84" s="138"/>
      <c r="GG84" s="138"/>
      <c r="GH84" s="138"/>
    </row>
    <row r="85" spans="1:190" x14ac:dyDescent="0.2">
      <c r="A85" s="130">
        <f t="shared" si="1"/>
        <v>6081</v>
      </c>
      <c r="B85" s="150" t="s">
        <v>3241</v>
      </c>
      <c r="C85" s="151">
        <v>235</v>
      </c>
      <c r="D85" s="152">
        <v>26.700000762939453</v>
      </c>
      <c r="E85" s="153">
        <v>0.36</v>
      </c>
      <c r="F85" s="151">
        <v>232</v>
      </c>
      <c r="G85" s="151">
        <v>3</v>
      </c>
      <c r="H85" s="154" t="s">
        <v>2038</v>
      </c>
      <c r="I85" s="154" t="s">
        <v>2039</v>
      </c>
      <c r="J85" s="152">
        <v>4.0999999046325684</v>
      </c>
      <c r="K85" s="153">
        <v>0.34</v>
      </c>
      <c r="L85" s="151">
        <v>225</v>
      </c>
      <c r="M85" s="151">
        <v>10</v>
      </c>
      <c r="N85" s="154" t="s">
        <v>2513</v>
      </c>
      <c r="O85" s="154" t="s">
        <v>2514</v>
      </c>
      <c r="P85" s="152">
        <v>8.3999996185302734</v>
      </c>
      <c r="Q85" s="153">
        <v>0.38</v>
      </c>
      <c r="R85" s="151">
        <v>230</v>
      </c>
      <c r="S85" s="151">
        <v>5</v>
      </c>
      <c r="T85" s="154" t="s">
        <v>2509</v>
      </c>
      <c r="U85" s="154" t="s">
        <v>2510</v>
      </c>
      <c r="V85" s="152">
        <v>7.5999999046325684</v>
      </c>
      <c r="W85" s="153">
        <v>0.36</v>
      </c>
      <c r="X85" s="151">
        <v>223</v>
      </c>
      <c r="Y85" s="151">
        <v>12</v>
      </c>
      <c r="Z85" s="154" t="s">
        <v>3242</v>
      </c>
      <c r="AA85" s="154" t="s">
        <v>3243</v>
      </c>
      <c r="AB85" s="152">
        <v>6.5</v>
      </c>
      <c r="AC85" s="153">
        <v>0.34</v>
      </c>
      <c r="AD85" s="151">
        <v>231</v>
      </c>
      <c r="AE85" s="151">
        <v>4</v>
      </c>
      <c r="AF85" s="154" t="s">
        <v>2433</v>
      </c>
      <c r="AG85" s="154" t="s">
        <v>2434</v>
      </c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  <c r="BV85" s="138"/>
      <c r="BW85" s="138"/>
      <c r="BX85" s="138"/>
      <c r="BY85" s="138"/>
      <c r="BZ85" s="138"/>
      <c r="CA85" s="138"/>
      <c r="CB85" s="138"/>
      <c r="CC85" s="138"/>
      <c r="CD85" s="138"/>
      <c r="CE85" s="138"/>
      <c r="CF85" s="138"/>
      <c r="CG85" s="138"/>
      <c r="CH85" s="138"/>
      <c r="CI85" s="138"/>
      <c r="CJ85" s="138"/>
      <c r="CK85" s="138"/>
      <c r="CL85" s="138"/>
      <c r="CM85" s="138"/>
      <c r="CN85" s="138"/>
      <c r="CO85" s="138"/>
      <c r="CP85" s="138"/>
      <c r="CQ85" s="138"/>
      <c r="CR85" s="138"/>
      <c r="CS85" s="138"/>
      <c r="CT85" s="138"/>
      <c r="CU85" s="138"/>
      <c r="CV85" s="138"/>
      <c r="CW85" s="138"/>
      <c r="CX85" s="138"/>
      <c r="CY85" s="138"/>
      <c r="CZ85" s="138"/>
      <c r="DA85" s="138"/>
      <c r="DB85" s="138"/>
      <c r="DC85" s="138"/>
      <c r="DD85" s="138"/>
      <c r="DE85" s="138"/>
      <c r="DF85" s="138"/>
      <c r="DG85" s="138"/>
      <c r="DH85" s="138"/>
      <c r="DI85" s="138"/>
      <c r="DJ85" s="138"/>
      <c r="DK85" s="138"/>
      <c r="DL85" s="138"/>
      <c r="DM85" s="138"/>
      <c r="DN85" s="138"/>
      <c r="DO85" s="138"/>
      <c r="DP85" s="138"/>
      <c r="DQ85" s="138"/>
      <c r="DR85" s="138"/>
      <c r="DS85" s="138"/>
      <c r="DT85" s="138"/>
      <c r="DU85" s="138"/>
      <c r="DV85" s="138"/>
      <c r="DW85" s="138"/>
      <c r="DX85" s="138"/>
      <c r="DY85" s="138"/>
      <c r="DZ85" s="138"/>
      <c r="EA85" s="138"/>
      <c r="EB85" s="138"/>
      <c r="EC85" s="138"/>
      <c r="ED85" s="138"/>
      <c r="EE85" s="138"/>
      <c r="EF85" s="138"/>
      <c r="EG85" s="138"/>
      <c r="EH85" s="138"/>
      <c r="EI85" s="138"/>
      <c r="EJ85" s="138"/>
      <c r="EK85" s="138"/>
      <c r="EL85" s="138"/>
      <c r="EM85" s="138"/>
      <c r="EN85" s="138"/>
      <c r="EO85" s="138"/>
      <c r="EP85" s="138"/>
      <c r="EQ85" s="138"/>
      <c r="ER85" s="138"/>
      <c r="ES85" s="138"/>
      <c r="ET85" s="138"/>
      <c r="EU85" s="138"/>
      <c r="EV85" s="138"/>
      <c r="EW85" s="138"/>
      <c r="EX85" s="138"/>
      <c r="EY85" s="138"/>
      <c r="EZ85" s="138"/>
      <c r="FA85" s="138"/>
      <c r="FB85" s="138"/>
      <c r="FC85" s="138"/>
      <c r="FD85" s="138"/>
      <c r="FE85" s="138"/>
      <c r="FF85" s="138"/>
      <c r="FG85" s="138"/>
      <c r="FH85" s="138"/>
      <c r="FI85" s="138"/>
      <c r="FJ85" s="138"/>
      <c r="FK85" s="138"/>
      <c r="FL85" s="138"/>
      <c r="FM85" s="138"/>
      <c r="FN85" s="138"/>
      <c r="FO85" s="138"/>
      <c r="FP85" s="138"/>
      <c r="FQ85" s="138"/>
      <c r="FR85" s="138"/>
      <c r="FS85" s="138"/>
      <c r="FT85" s="138"/>
      <c r="FU85" s="138"/>
      <c r="FV85" s="138"/>
      <c r="FW85" s="138"/>
      <c r="FX85" s="138"/>
      <c r="FY85" s="138"/>
      <c r="FZ85" s="138"/>
      <c r="GA85" s="138"/>
      <c r="GB85" s="138"/>
      <c r="GC85" s="138"/>
      <c r="GD85" s="138"/>
      <c r="GE85" s="138"/>
      <c r="GF85" s="138"/>
      <c r="GG85" s="138"/>
      <c r="GH85" s="138"/>
    </row>
    <row r="86" spans="1:190" x14ac:dyDescent="0.2">
      <c r="A86" s="130">
        <f t="shared" si="1"/>
        <v>6091</v>
      </c>
      <c r="B86" s="140" t="s">
        <v>3244</v>
      </c>
      <c r="C86" s="146">
        <v>318</v>
      </c>
      <c r="D86" s="147">
        <v>24</v>
      </c>
      <c r="E86" s="148">
        <v>0.32</v>
      </c>
      <c r="F86" s="146">
        <v>318</v>
      </c>
      <c r="H86" s="149" t="s">
        <v>1545</v>
      </c>
      <c r="J86" s="147">
        <v>3.9000000953674316</v>
      </c>
      <c r="K86" s="148">
        <v>0.33</v>
      </c>
      <c r="L86" s="146">
        <v>313</v>
      </c>
      <c r="M86" s="146">
        <v>5</v>
      </c>
      <c r="N86" s="149" t="s">
        <v>1998</v>
      </c>
      <c r="O86" s="149" t="s">
        <v>1999</v>
      </c>
      <c r="P86" s="147">
        <v>7.1999998092651367</v>
      </c>
      <c r="Q86" s="148">
        <v>0.33</v>
      </c>
      <c r="R86" s="146">
        <v>314</v>
      </c>
      <c r="S86" s="146">
        <v>4</v>
      </c>
      <c r="T86" s="149" t="s">
        <v>3245</v>
      </c>
      <c r="U86" s="149" t="s">
        <v>3246</v>
      </c>
      <c r="V86" s="147">
        <v>6.3000001907348633</v>
      </c>
      <c r="W86" s="148">
        <v>0.3</v>
      </c>
      <c r="X86" s="146">
        <v>318</v>
      </c>
      <c r="Z86" s="149" t="s">
        <v>1545</v>
      </c>
      <c r="AB86" s="147">
        <v>6.5</v>
      </c>
      <c r="AC86" s="148">
        <v>0.34</v>
      </c>
      <c r="AD86" s="146">
        <v>317</v>
      </c>
      <c r="AE86" s="146">
        <v>1</v>
      </c>
      <c r="AF86" s="149" t="s">
        <v>3247</v>
      </c>
      <c r="AG86" s="149" t="s">
        <v>3248</v>
      </c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  <c r="BV86" s="138"/>
      <c r="BW86" s="138"/>
      <c r="BX86" s="138"/>
      <c r="BY86" s="138"/>
      <c r="BZ86" s="138"/>
      <c r="CA86" s="138"/>
      <c r="CB86" s="138"/>
      <c r="CC86" s="138"/>
      <c r="CD86" s="138"/>
      <c r="CE86" s="138"/>
      <c r="CF86" s="138"/>
      <c r="CG86" s="138"/>
      <c r="CH86" s="138"/>
      <c r="CI86" s="138"/>
      <c r="CJ86" s="138"/>
      <c r="CK86" s="138"/>
      <c r="CL86" s="138"/>
      <c r="CM86" s="138"/>
      <c r="CN86" s="138"/>
      <c r="CO86" s="138"/>
      <c r="CP86" s="138"/>
      <c r="CQ86" s="138"/>
      <c r="CR86" s="138"/>
      <c r="CS86" s="138"/>
      <c r="CT86" s="138"/>
      <c r="CU86" s="138"/>
      <c r="CV86" s="138"/>
      <c r="CW86" s="138"/>
      <c r="CX86" s="138"/>
      <c r="CY86" s="138"/>
      <c r="CZ86" s="138"/>
      <c r="DA86" s="138"/>
      <c r="DB86" s="138"/>
      <c r="DC86" s="138"/>
      <c r="DD86" s="138"/>
      <c r="DE86" s="138"/>
      <c r="DF86" s="138"/>
      <c r="DG86" s="138"/>
      <c r="DH86" s="138"/>
      <c r="DI86" s="138"/>
      <c r="DJ86" s="138"/>
      <c r="DK86" s="138"/>
      <c r="DL86" s="138"/>
      <c r="DM86" s="138"/>
      <c r="DN86" s="138"/>
      <c r="DO86" s="138"/>
      <c r="DP86" s="138"/>
      <c r="DQ86" s="138"/>
      <c r="DR86" s="138"/>
      <c r="DS86" s="138"/>
      <c r="DT86" s="138"/>
      <c r="DU86" s="138"/>
      <c r="DV86" s="138"/>
      <c r="DW86" s="138"/>
      <c r="DX86" s="138"/>
      <c r="DY86" s="138"/>
      <c r="DZ86" s="138"/>
      <c r="EA86" s="138"/>
      <c r="EB86" s="138"/>
      <c r="EC86" s="138"/>
      <c r="ED86" s="138"/>
      <c r="EE86" s="138"/>
      <c r="EF86" s="138"/>
      <c r="EG86" s="138"/>
      <c r="EH86" s="138"/>
      <c r="EI86" s="138"/>
      <c r="EJ86" s="138"/>
      <c r="EK86" s="138"/>
      <c r="EL86" s="138"/>
      <c r="EM86" s="138"/>
      <c r="EN86" s="138"/>
      <c r="EO86" s="138"/>
      <c r="EP86" s="138"/>
      <c r="EQ86" s="138"/>
      <c r="ER86" s="138"/>
      <c r="ES86" s="138"/>
      <c r="ET86" s="138"/>
      <c r="EU86" s="138"/>
      <c r="EV86" s="138"/>
      <c r="EW86" s="138"/>
      <c r="EX86" s="138"/>
      <c r="EY86" s="138"/>
      <c r="EZ86" s="138"/>
      <c r="FA86" s="138"/>
      <c r="FB86" s="138"/>
      <c r="FC86" s="138"/>
      <c r="FD86" s="138"/>
      <c r="FE86" s="138"/>
      <c r="FF86" s="138"/>
      <c r="FG86" s="138"/>
      <c r="FH86" s="138"/>
      <c r="FI86" s="138"/>
      <c r="FJ86" s="138"/>
      <c r="FK86" s="138"/>
      <c r="FL86" s="138"/>
      <c r="FM86" s="138"/>
      <c r="FN86" s="138"/>
      <c r="FO86" s="138"/>
      <c r="FP86" s="138"/>
      <c r="FQ86" s="138"/>
      <c r="FR86" s="138"/>
      <c r="FS86" s="138"/>
      <c r="FT86" s="138"/>
      <c r="FU86" s="138"/>
      <c r="FV86" s="138"/>
      <c r="FW86" s="138"/>
      <c r="FX86" s="138"/>
      <c r="FY86" s="138"/>
      <c r="FZ86" s="138"/>
      <c r="GA86" s="138"/>
      <c r="GB86" s="138"/>
      <c r="GC86" s="138"/>
      <c r="GD86" s="138"/>
      <c r="GE86" s="138"/>
      <c r="GF86" s="138"/>
      <c r="GG86" s="138"/>
      <c r="GH86" s="138"/>
    </row>
    <row r="87" spans="1:190" x14ac:dyDescent="0.2">
      <c r="A87" s="130">
        <f t="shared" si="1"/>
        <v>6111</v>
      </c>
      <c r="B87" s="150" t="s">
        <v>3249</v>
      </c>
      <c r="C87" s="151">
        <v>191</v>
      </c>
      <c r="D87" s="152">
        <v>27.799999237060547</v>
      </c>
      <c r="E87" s="153">
        <v>0.38</v>
      </c>
      <c r="F87" s="151">
        <v>187</v>
      </c>
      <c r="G87" s="151">
        <v>4</v>
      </c>
      <c r="H87" s="154" t="s">
        <v>3250</v>
      </c>
      <c r="I87" s="154" t="s">
        <v>3251</v>
      </c>
      <c r="J87" s="152">
        <v>4.3000001907348633</v>
      </c>
      <c r="K87" s="153">
        <v>0.36</v>
      </c>
      <c r="L87" s="151">
        <v>184</v>
      </c>
      <c r="M87" s="151">
        <v>7</v>
      </c>
      <c r="N87" s="154" t="s">
        <v>2569</v>
      </c>
      <c r="O87" s="154" t="s">
        <v>2570</v>
      </c>
      <c r="P87" s="152">
        <v>8.8000001907348633</v>
      </c>
      <c r="Q87" s="153">
        <v>0.4</v>
      </c>
      <c r="R87" s="151">
        <v>180</v>
      </c>
      <c r="S87" s="151">
        <v>11</v>
      </c>
      <c r="T87" s="154" t="s">
        <v>3252</v>
      </c>
      <c r="U87" s="154" t="s">
        <v>3253</v>
      </c>
      <c r="V87" s="152">
        <v>7.5999999046325684</v>
      </c>
      <c r="W87" s="153">
        <v>0.36</v>
      </c>
      <c r="X87" s="151">
        <v>183</v>
      </c>
      <c r="Y87" s="151">
        <v>8</v>
      </c>
      <c r="Z87" s="154" t="s">
        <v>3254</v>
      </c>
      <c r="AA87" s="154" t="s">
        <v>3255</v>
      </c>
      <c r="AB87" s="152">
        <v>7.0999999046325684</v>
      </c>
      <c r="AC87" s="153">
        <v>0.37</v>
      </c>
      <c r="AD87" s="151">
        <v>185</v>
      </c>
      <c r="AE87" s="151">
        <v>6</v>
      </c>
      <c r="AF87" s="154" t="s">
        <v>3256</v>
      </c>
      <c r="AG87" s="154" t="s">
        <v>3257</v>
      </c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8"/>
      <c r="CR87" s="138"/>
      <c r="CS87" s="138"/>
      <c r="CT87" s="138"/>
      <c r="CU87" s="138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38"/>
      <c r="DH87" s="138"/>
      <c r="DI87" s="138"/>
      <c r="DJ87" s="138"/>
      <c r="DK87" s="138"/>
      <c r="DL87" s="138"/>
      <c r="DM87" s="138"/>
      <c r="DN87" s="138"/>
      <c r="DO87" s="138"/>
      <c r="DP87" s="138"/>
      <c r="DQ87" s="138"/>
      <c r="DR87" s="138"/>
      <c r="DS87" s="138"/>
      <c r="DT87" s="138"/>
      <c r="DU87" s="138"/>
      <c r="DV87" s="138"/>
      <c r="DW87" s="138"/>
      <c r="DX87" s="138"/>
      <c r="DY87" s="138"/>
      <c r="DZ87" s="138"/>
      <c r="EA87" s="138"/>
      <c r="EB87" s="138"/>
      <c r="EC87" s="138"/>
      <c r="ED87" s="138"/>
      <c r="EE87" s="138"/>
      <c r="EF87" s="138"/>
      <c r="EG87" s="138"/>
      <c r="EH87" s="138"/>
      <c r="EI87" s="138"/>
      <c r="EJ87" s="138"/>
      <c r="EK87" s="138"/>
      <c r="EL87" s="138"/>
      <c r="EM87" s="138"/>
      <c r="EN87" s="138"/>
      <c r="EO87" s="138"/>
      <c r="EP87" s="138"/>
      <c r="EQ87" s="138"/>
      <c r="ER87" s="138"/>
      <c r="ES87" s="138"/>
      <c r="ET87" s="138"/>
      <c r="EU87" s="138"/>
      <c r="EV87" s="138"/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138"/>
      <c r="GA87" s="138"/>
      <c r="GB87" s="138"/>
      <c r="GC87" s="138"/>
      <c r="GD87" s="138"/>
      <c r="GE87" s="138"/>
      <c r="GF87" s="138"/>
      <c r="GG87" s="138"/>
      <c r="GH87" s="138"/>
    </row>
    <row r="88" spans="1:190" x14ac:dyDescent="0.2">
      <c r="A88" s="130">
        <f t="shared" si="1"/>
        <v>6121</v>
      </c>
      <c r="B88" s="140" t="s">
        <v>3258</v>
      </c>
      <c r="C88" s="146">
        <v>266</v>
      </c>
      <c r="D88" s="147">
        <v>28</v>
      </c>
      <c r="E88" s="148">
        <v>0.38</v>
      </c>
      <c r="F88" s="146">
        <v>254</v>
      </c>
      <c r="G88" s="146">
        <v>12</v>
      </c>
      <c r="H88" s="149" t="s">
        <v>3093</v>
      </c>
      <c r="I88" s="149" t="s">
        <v>3094</v>
      </c>
      <c r="J88" s="147">
        <v>4.1999998092651367</v>
      </c>
      <c r="K88" s="148">
        <v>0.35</v>
      </c>
      <c r="L88" s="146">
        <v>248</v>
      </c>
      <c r="M88" s="146">
        <v>18</v>
      </c>
      <c r="N88" s="149" t="s">
        <v>2831</v>
      </c>
      <c r="O88" s="149" t="s">
        <v>2832</v>
      </c>
      <c r="P88" s="147">
        <v>8.8999996185302734</v>
      </c>
      <c r="Q88" s="148">
        <v>0.4</v>
      </c>
      <c r="R88" s="146">
        <v>250</v>
      </c>
      <c r="S88" s="146">
        <v>16</v>
      </c>
      <c r="T88" s="149" t="s">
        <v>2596</v>
      </c>
      <c r="U88" s="149" t="s">
        <v>2597</v>
      </c>
      <c r="V88" s="147">
        <v>7.6999998092651367</v>
      </c>
      <c r="W88" s="148">
        <v>0.37</v>
      </c>
      <c r="X88" s="146">
        <v>245</v>
      </c>
      <c r="Y88" s="146">
        <v>21</v>
      </c>
      <c r="Z88" s="149" t="s">
        <v>2464</v>
      </c>
      <c r="AA88" s="149" t="s">
        <v>2465</v>
      </c>
      <c r="AB88" s="147">
        <v>7.1999998092651367</v>
      </c>
      <c r="AC88" s="148">
        <v>0.38</v>
      </c>
      <c r="AD88" s="146">
        <v>257</v>
      </c>
      <c r="AE88" s="146">
        <v>9</v>
      </c>
      <c r="AF88" s="149" t="s">
        <v>2239</v>
      </c>
      <c r="AG88" s="149" t="s">
        <v>2240</v>
      </c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/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8"/>
      <c r="CE88" s="138"/>
      <c r="CF88" s="138"/>
      <c r="CG88" s="138"/>
      <c r="CH88" s="138"/>
      <c r="CI88" s="138"/>
      <c r="CJ88" s="138"/>
      <c r="CK88" s="138"/>
      <c r="CL88" s="138"/>
      <c r="CM88" s="138"/>
      <c r="CN88" s="138"/>
      <c r="CO88" s="138"/>
      <c r="CP88" s="138"/>
      <c r="CQ88" s="138"/>
      <c r="CR88" s="138"/>
      <c r="CS88" s="138"/>
      <c r="CT88" s="138"/>
      <c r="CU88" s="138"/>
      <c r="CV88" s="138"/>
      <c r="CW88" s="138"/>
      <c r="CX88" s="138"/>
      <c r="CY88" s="138"/>
      <c r="CZ88" s="138"/>
      <c r="DA88" s="138"/>
      <c r="DB88" s="138"/>
      <c r="DC88" s="138"/>
      <c r="DD88" s="138"/>
      <c r="DE88" s="138"/>
      <c r="DF88" s="138"/>
      <c r="DG88" s="138"/>
      <c r="DH88" s="138"/>
      <c r="DI88" s="138"/>
      <c r="DJ88" s="138"/>
      <c r="DK88" s="138"/>
      <c r="DL88" s="138"/>
      <c r="DM88" s="138"/>
      <c r="DN88" s="138"/>
      <c r="DO88" s="138"/>
      <c r="DP88" s="138"/>
      <c r="DQ88" s="138"/>
      <c r="DR88" s="138"/>
      <c r="DS88" s="138"/>
      <c r="DT88" s="138"/>
      <c r="DU88" s="138"/>
      <c r="DV88" s="138"/>
      <c r="DW88" s="138"/>
      <c r="DX88" s="138"/>
      <c r="DY88" s="138"/>
      <c r="DZ88" s="138"/>
      <c r="EA88" s="138"/>
      <c r="EB88" s="138"/>
      <c r="EC88" s="138"/>
      <c r="ED88" s="138"/>
      <c r="EE88" s="138"/>
      <c r="EF88" s="138"/>
      <c r="EG88" s="138"/>
      <c r="EH88" s="138"/>
      <c r="EI88" s="138"/>
      <c r="EJ88" s="138"/>
      <c r="EK88" s="138"/>
      <c r="EL88" s="138"/>
      <c r="EM88" s="138"/>
      <c r="EN88" s="138"/>
      <c r="EO88" s="138"/>
      <c r="EP88" s="138"/>
      <c r="EQ88" s="138"/>
      <c r="ER88" s="138"/>
      <c r="ES88" s="138"/>
      <c r="ET88" s="138"/>
      <c r="EU88" s="138"/>
      <c r="EV88" s="138"/>
      <c r="EW88" s="138"/>
      <c r="EX88" s="138"/>
      <c r="EY88" s="138"/>
      <c r="EZ88" s="138"/>
      <c r="FA88" s="138"/>
      <c r="FB88" s="138"/>
      <c r="FC88" s="138"/>
      <c r="FD88" s="138"/>
      <c r="FE88" s="138"/>
      <c r="FF88" s="138"/>
      <c r="FG88" s="138"/>
      <c r="FH88" s="138"/>
      <c r="FI88" s="138"/>
      <c r="FJ88" s="138"/>
      <c r="FK88" s="138"/>
      <c r="FL88" s="138"/>
      <c r="FM88" s="138"/>
      <c r="FN88" s="138"/>
      <c r="FO88" s="138"/>
      <c r="FP88" s="138"/>
      <c r="FQ88" s="138"/>
      <c r="FR88" s="138"/>
      <c r="FS88" s="138"/>
      <c r="FT88" s="138"/>
      <c r="FU88" s="138"/>
      <c r="FV88" s="138"/>
      <c r="FW88" s="138"/>
      <c r="FX88" s="138"/>
      <c r="FY88" s="138"/>
      <c r="FZ88" s="138"/>
      <c r="GA88" s="138"/>
      <c r="GB88" s="138"/>
      <c r="GC88" s="138"/>
      <c r="GD88" s="138"/>
      <c r="GE88" s="138"/>
      <c r="GF88" s="138"/>
      <c r="GG88" s="138"/>
      <c r="GH88" s="138"/>
    </row>
    <row r="89" spans="1:190" x14ac:dyDescent="0.2">
      <c r="A89" s="130">
        <f t="shared" si="1"/>
        <v>6141</v>
      </c>
      <c r="B89" s="150" t="s">
        <v>3259</v>
      </c>
      <c r="C89" s="151">
        <v>99</v>
      </c>
      <c r="D89" s="152">
        <v>27.100000381469727</v>
      </c>
      <c r="E89" s="153">
        <v>0.37</v>
      </c>
      <c r="F89" s="151">
        <v>98</v>
      </c>
      <c r="G89" s="151">
        <v>1</v>
      </c>
      <c r="H89" s="154" t="s">
        <v>2411</v>
      </c>
      <c r="I89" s="154" t="s">
        <v>2412</v>
      </c>
      <c r="J89" s="152">
        <v>4.4000000953674316</v>
      </c>
      <c r="K89" s="153">
        <v>0.36</v>
      </c>
      <c r="L89" s="151">
        <v>94</v>
      </c>
      <c r="M89" s="151">
        <v>5</v>
      </c>
      <c r="N89" s="154" t="s">
        <v>3260</v>
      </c>
      <c r="O89" s="154" t="s">
        <v>3261</v>
      </c>
      <c r="P89" s="152">
        <v>8</v>
      </c>
      <c r="Q89" s="153">
        <v>0.36</v>
      </c>
      <c r="R89" s="151">
        <v>97</v>
      </c>
      <c r="S89" s="151">
        <v>2</v>
      </c>
      <c r="T89" s="154" t="s">
        <v>3262</v>
      </c>
      <c r="U89" s="154" t="s">
        <v>3263</v>
      </c>
      <c r="V89" s="152">
        <v>7.8000001907348633</v>
      </c>
      <c r="W89" s="153">
        <v>0.37</v>
      </c>
      <c r="X89" s="151">
        <v>96</v>
      </c>
      <c r="Y89" s="151">
        <v>3</v>
      </c>
      <c r="Z89" s="154" t="s">
        <v>3264</v>
      </c>
      <c r="AA89" s="154" t="s">
        <v>3265</v>
      </c>
      <c r="AB89" s="152">
        <v>6.8000001907348633</v>
      </c>
      <c r="AC89" s="153">
        <v>0.36</v>
      </c>
      <c r="AD89" s="151">
        <v>98</v>
      </c>
      <c r="AE89" s="151">
        <v>1</v>
      </c>
      <c r="AF89" s="154" t="s">
        <v>2411</v>
      </c>
      <c r="AG89" s="154" t="s">
        <v>2412</v>
      </c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38"/>
      <c r="BS89" s="138"/>
      <c r="BT89" s="138"/>
      <c r="BU89" s="138"/>
      <c r="BV89" s="138"/>
      <c r="BW89" s="138"/>
      <c r="BX89" s="138"/>
      <c r="BY89" s="138"/>
      <c r="BZ89" s="138"/>
      <c r="CA89" s="138"/>
      <c r="CB89" s="138"/>
      <c r="CC89" s="138"/>
      <c r="CD89" s="138"/>
      <c r="CE89" s="138"/>
      <c r="CF89" s="138"/>
      <c r="CG89" s="138"/>
      <c r="CH89" s="138"/>
      <c r="CI89" s="138"/>
      <c r="CJ89" s="138"/>
      <c r="CK89" s="138"/>
      <c r="CL89" s="138"/>
      <c r="CM89" s="138"/>
      <c r="CN89" s="138"/>
      <c r="CO89" s="138"/>
      <c r="CP89" s="138"/>
      <c r="CQ89" s="138"/>
      <c r="CR89" s="138"/>
      <c r="CS89" s="138"/>
      <c r="CT89" s="138"/>
      <c r="CU89" s="138"/>
      <c r="CV89" s="138"/>
      <c r="CW89" s="138"/>
      <c r="CX89" s="138"/>
      <c r="CY89" s="138"/>
      <c r="CZ89" s="138"/>
      <c r="DA89" s="138"/>
      <c r="DB89" s="138"/>
      <c r="DC89" s="138"/>
      <c r="DD89" s="138"/>
      <c r="DE89" s="138"/>
      <c r="DF89" s="138"/>
      <c r="DG89" s="138"/>
      <c r="DH89" s="138"/>
      <c r="DI89" s="138"/>
      <c r="DJ89" s="138"/>
      <c r="DK89" s="138"/>
      <c r="DL89" s="138"/>
      <c r="DM89" s="138"/>
      <c r="DN89" s="138"/>
      <c r="DO89" s="138"/>
      <c r="DP89" s="138"/>
      <c r="DQ89" s="138"/>
      <c r="DR89" s="138"/>
      <c r="DS89" s="138"/>
      <c r="DT89" s="138"/>
      <c r="DU89" s="138"/>
      <c r="DV89" s="138"/>
      <c r="DW89" s="138"/>
      <c r="DX89" s="138"/>
      <c r="DY89" s="138"/>
      <c r="DZ89" s="138"/>
      <c r="EA89" s="138"/>
      <c r="EB89" s="138"/>
      <c r="EC89" s="138"/>
      <c r="ED89" s="138"/>
      <c r="EE89" s="138"/>
      <c r="EF89" s="138"/>
      <c r="EG89" s="138"/>
      <c r="EH89" s="138"/>
      <c r="EI89" s="138"/>
      <c r="EJ89" s="138"/>
      <c r="EK89" s="138"/>
      <c r="EL89" s="138"/>
      <c r="EM89" s="138"/>
      <c r="EN89" s="138"/>
      <c r="EO89" s="138"/>
      <c r="EP89" s="138"/>
      <c r="EQ89" s="138"/>
      <c r="ER89" s="138"/>
      <c r="ES89" s="138"/>
      <c r="ET89" s="138"/>
      <c r="EU89" s="138"/>
      <c r="EV89" s="138"/>
      <c r="EW89" s="138"/>
      <c r="EX89" s="138"/>
      <c r="EY89" s="138"/>
      <c r="EZ89" s="138"/>
      <c r="FA89" s="138"/>
      <c r="FB89" s="138"/>
      <c r="FC89" s="138"/>
      <c r="FD89" s="138"/>
      <c r="FE89" s="138"/>
      <c r="FF89" s="138"/>
      <c r="FG89" s="138"/>
      <c r="FH89" s="138"/>
      <c r="FI89" s="138"/>
      <c r="FJ89" s="138"/>
      <c r="FK89" s="138"/>
      <c r="FL89" s="138"/>
      <c r="FM89" s="138"/>
      <c r="FN89" s="138"/>
      <c r="FO89" s="138"/>
      <c r="FP89" s="138"/>
      <c r="FQ89" s="138"/>
      <c r="FR89" s="138"/>
      <c r="FS89" s="138"/>
      <c r="FT89" s="138"/>
      <c r="FU89" s="138"/>
      <c r="FV89" s="138"/>
      <c r="FW89" s="138"/>
      <c r="FX89" s="138"/>
      <c r="FY89" s="138"/>
      <c r="FZ89" s="138"/>
      <c r="GA89" s="138"/>
      <c r="GB89" s="138"/>
      <c r="GC89" s="138"/>
      <c r="GD89" s="138"/>
      <c r="GE89" s="138"/>
      <c r="GF89" s="138"/>
      <c r="GG89" s="138"/>
      <c r="GH89" s="138"/>
    </row>
    <row r="90" spans="1:190" x14ac:dyDescent="0.2">
      <c r="A90" s="130">
        <f t="shared" si="1"/>
        <v>6151</v>
      </c>
      <c r="B90" s="140" t="s">
        <v>3266</v>
      </c>
      <c r="C90" s="146">
        <v>287</v>
      </c>
      <c r="D90" s="147">
        <v>25.899999618530273</v>
      </c>
      <c r="E90" s="148">
        <v>0.35</v>
      </c>
      <c r="F90" s="146">
        <v>277</v>
      </c>
      <c r="G90" s="146">
        <v>10</v>
      </c>
      <c r="H90" s="149" t="s">
        <v>3267</v>
      </c>
      <c r="I90" s="149" t="s">
        <v>3268</v>
      </c>
      <c r="J90" s="147">
        <v>4.1999998092651367</v>
      </c>
      <c r="K90" s="148">
        <v>0.35</v>
      </c>
      <c r="L90" s="146">
        <v>270</v>
      </c>
      <c r="M90" s="146">
        <v>17</v>
      </c>
      <c r="N90" s="149" t="s">
        <v>2939</v>
      </c>
      <c r="O90" s="149" t="s">
        <v>2940</v>
      </c>
      <c r="P90" s="147">
        <v>8.1999998092651367</v>
      </c>
      <c r="Q90" s="148">
        <v>0.37</v>
      </c>
      <c r="R90" s="146">
        <v>275</v>
      </c>
      <c r="S90" s="146">
        <v>12</v>
      </c>
      <c r="T90" s="149" t="s">
        <v>1636</v>
      </c>
      <c r="U90" s="149" t="s">
        <v>1637</v>
      </c>
      <c r="V90" s="147">
        <v>6.9000000953674316</v>
      </c>
      <c r="W90" s="148">
        <v>0.33</v>
      </c>
      <c r="X90" s="146">
        <v>275</v>
      </c>
      <c r="Y90" s="146">
        <v>12</v>
      </c>
      <c r="Z90" s="149" t="s">
        <v>1636</v>
      </c>
      <c r="AA90" s="149" t="s">
        <v>1637</v>
      </c>
      <c r="AB90" s="147">
        <v>6.6999998092651367</v>
      </c>
      <c r="AC90" s="148">
        <v>0.35</v>
      </c>
      <c r="AD90" s="146">
        <v>283</v>
      </c>
      <c r="AE90" s="146">
        <v>4</v>
      </c>
      <c r="AF90" s="149" t="s">
        <v>1773</v>
      </c>
      <c r="AG90" s="149" t="s">
        <v>1774</v>
      </c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38"/>
      <c r="AV90" s="138"/>
      <c r="AW90" s="138"/>
      <c r="AX90" s="138"/>
      <c r="AY90" s="138"/>
      <c r="AZ90" s="138"/>
      <c r="BA90" s="138"/>
      <c r="BB90" s="138"/>
      <c r="BC90" s="138"/>
      <c r="BD90" s="138"/>
      <c r="BE90" s="138"/>
      <c r="BF90" s="138"/>
      <c r="BG90" s="138"/>
      <c r="BH90" s="138"/>
      <c r="BI90" s="138"/>
      <c r="BJ90" s="138"/>
      <c r="BK90" s="138"/>
      <c r="BL90" s="138"/>
      <c r="BM90" s="138"/>
      <c r="BN90" s="138"/>
      <c r="BO90" s="138"/>
      <c r="BP90" s="138"/>
      <c r="BQ90" s="138"/>
      <c r="BR90" s="138"/>
      <c r="BS90" s="138"/>
      <c r="BT90" s="138"/>
      <c r="BU90" s="138"/>
      <c r="BV90" s="138"/>
      <c r="BW90" s="138"/>
      <c r="BX90" s="138"/>
      <c r="BY90" s="138"/>
      <c r="BZ90" s="138"/>
      <c r="CA90" s="138"/>
      <c r="CB90" s="138"/>
      <c r="CC90" s="138"/>
      <c r="CD90" s="138"/>
      <c r="CE90" s="138"/>
      <c r="CF90" s="138"/>
      <c r="CG90" s="138"/>
      <c r="CH90" s="138"/>
      <c r="CI90" s="138"/>
      <c r="CJ90" s="138"/>
      <c r="CK90" s="138"/>
      <c r="CL90" s="138"/>
      <c r="CM90" s="138"/>
      <c r="CN90" s="138"/>
      <c r="CO90" s="138"/>
      <c r="CP90" s="138"/>
      <c r="CQ90" s="138"/>
      <c r="CR90" s="138"/>
      <c r="CS90" s="138"/>
      <c r="CT90" s="138"/>
      <c r="CU90" s="138"/>
      <c r="CV90" s="138"/>
      <c r="CW90" s="138"/>
      <c r="CX90" s="138"/>
      <c r="CY90" s="138"/>
      <c r="CZ90" s="138"/>
      <c r="DA90" s="138"/>
      <c r="DB90" s="138"/>
      <c r="DC90" s="138"/>
      <c r="DD90" s="138"/>
      <c r="DE90" s="138"/>
      <c r="DF90" s="138"/>
      <c r="DG90" s="138"/>
      <c r="DH90" s="138"/>
      <c r="DI90" s="138"/>
      <c r="DJ90" s="138"/>
      <c r="DK90" s="138"/>
      <c r="DL90" s="138"/>
      <c r="DM90" s="138"/>
      <c r="DN90" s="138"/>
      <c r="DO90" s="138"/>
      <c r="DP90" s="138"/>
      <c r="DQ90" s="138"/>
      <c r="DR90" s="138"/>
      <c r="DS90" s="138"/>
      <c r="DT90" s="138"/>
      <c r="DU90" s="138"/>
      <c r="DV90" s="138"/>
      <c r="DW90" s="138"/>
      <c r="DX90" s="138"/>
      <c r="DY90" s="138"/>
      <c r="DZ90" s="138"/>
      <c r="EA90" s="138"/>
      <c r="EB90" s="138"/>
      <c r="EC90" s="138"/>
      <c r="ED90" s="138"/>
      <c r="EE90" s="138"/>
      <c r="EF90" s="138"/>
      <c r="EG90" s="138"/>
      <c r="EH90" s="138"/>
      <c r="EI90" s="138"/>
      <c r="EJ90" s="138"/>
      <c r="EK90" s="138"/>
      <c r="EL90" s="138"/>
      <c r="EM90" s="138"/>
      <c r="EN90" s="138"/>
      <c r="EO90" s="138"/>
      <c r="EP90" s="138"/>
      <c r="EQ90" s="138"/>
      <c r="ER90" s="138"/>
      <c r="ES90" s="138"/>
      <c r="ET90" s="138"/>
      <c r="EU90" s="138"/>
      <c r="EV90" s="138"/>
      <c r="EW90" s="138"/>
      <c r="EX90" s="138"/>
      <c r="EY90" s="138"/>
      <c r="EZ90" s="138"/>
      <c r="FA90" s="138"/>
      <c r="FB90" s="138"/>
      <c r="FC90" s="138"/>
      <c r="FD90" s="138"/>
      <c r="FE90" s="138"/>
      <c r="FF90" s="138"/>
      <c r="FG90" s="138"/>
      <c r="FH90" s="138"/>
      <c r="FI90" s="138"/>
      <c r="FJ90" s="138"/>
      <c r="FK90" s="138"/>
      <c r="FL90" s="138"/>
      <c r="FM90" s="138"/>
      <c r="FN90" s="138"/>
      <c r="FO90" s="138"/>
      <c r="FP90" s="138"/>
      <c r="FQ90" s="138"/>
      <c r="FR90" s="138"/>
      <c r="FS90" s="138"/>
      <c r="FT90" s="138"/>
      <c r="FU90" s="138"/>
      <c r="FV90" s="138"/>
      <c r="FW90" s="138"/>
      <c r="FX90" s="138"/>
      <c r="FY90" s="138"/>
      <c r="FZ90" s="138"/>
      <c r="GA90" s="138"/>
      <c r="GB90" s="138"/>
      <c r="GC90" s="138"/>
      <c r="GD90" s="138"/>
      <c r="GE90" s="138"/>
      <c r="GF90" s="138"/>
      <c r="GG90" s="138"/>
      <c r="GH90" s="138"/>
    </row>
    <row r="91" spans="1:190" x14ac:dyDescent="0.2">
      <c r="A91" s="130">
        <f t="shared" si="1"/>
        <v>6161</v>
      </c>
      <c r="B91" s="150" t="s">
        <v>3269</v>
      </c>
      <c r="C91" s="151">
        <v>318</v>
      </c>
      <c r="D91" s="152">
        <v>27.700000762939453</v>
      </c>
      <c r="E91" s="153">
        <v>0.37</v>
      </c>
      <c r="F91" s="151">
        <v>299</v>
      </c>
      <c r="G91" s="151">
        <v>19</v>
      </c>
      <c r="H91" s="154" t="s">
        <v>1706</v>
      </c>
      <c r="I91" s="154" t="s">
        <v>1707</v>
      </c>
      <c r="J91" s="152">
        <v>4.4000000953674316</v>
      </c>
      <c r="K91" s="153">
        <v>0.37</v>
      </c>
      <c r="L91" s="151">
        <v>294</v>
      </c>
      <c r="M91" s="151">
        <v>24</v>
      </c>
      <c r="N91" s="154" t="s">
        <v>3270</v>
      </c>
      <c r="O91" s="154" t="s">
        <v>3271</v>
      </c>
      <c r="P91" s="152">
        <v>8.5</v>
      </c>
      <c r="Q91" s="153">
        <v>0.39</v>
      </c>
      <c r="R91" s="151">
        <v>291</v>
      </c>
      <c r="S91" s="151">
        <v>27</v>
      </c>
      <c r="T91" s="154" t="s">
        <v>3272</v>
      </c>
      <c r="U91" s="154" t="s">
        <v>3273</v>
      </c>
      <c r="V91" s="152">
        <v>7.5999999046325684</v>
      </c>
      <c r="W91" s="153">
        <v>0.36</v>
      </c>
      <c r="X91" s="151">
        <v>298</v>
      </c>
      <c r="Y91" s="151">
        <v>20</v>
      </c>
      <c r="Z91" s="154" t="s">
        <v>3274</v>
      </c>
      <c r="AA91" s="154" t="s">
        <v>3275</v>
      </c>
      <c r="AB91" s="152">
        <v>7.1999998092651367</v>
      </c>
      <c r="AC91" s="153">
        <v>0.38</v>
      </c>
      <c r="AD91" s="151">
        <v>300</v>
      </c>
      <c r="AE91" s="151">
        <v>18</v>
      </c>
      <c r="AF91" s="154" t="s">
        <v>3276</v>
      </c>
      <c r="AG91" s="154" t="s">
        <v>3277</v>
      </c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  <c r="BT91" s="138"/>
      <c r="BU91" s="138"/>
      <c r="BV91" s="138"/>
      <c r="BW91" s="138"/>
      <c r="BX91" s="138"/>
      <c r="BY91" s="138"/>
      <c r="BZ91" s="138"/>
      <c r="CA91" s="138"/>
      <c r="CB91" s="138"/>
      <c r="CC91" s="138"/>
      <c r="CD91" s="138"/>
      <c r="CE91" s="138"/>
      <c r="CF91" s="138"/>
      <c r="CG91" s="138"/>
      <c r="CH91" s="138"/>
      <c r="CI91" s="138"/>
      <c r="CJ91" s="138"/>
      <c r="CK91" s="138"/>
      <c r="CL91" s="138"/>
      <c r="CM91" s="138"/>
      <c r="CN91" s="138"/>
      <c r="CO91" s="138"/>
      <c r="CP91" s="138"/>
      <c r="CQ91" s="138"/>
      <c r="CR91" s="138"/>
      <c r="CS91" s="138"/>
      <c r="CT91" s="138"/>
      <c r="CU91" s="138"/>
      <c r="CV91" s="138"/>
      <c r="CW91" s="138"/>
      <c r="CX91" s="138"/>
      <c r="CY91" s="138"/>
      <c r="CZ91" s="138"/>
      <c r="DA91" s="138"/>
      <c r="DB91" s="138"/>
      <c r="DC91" s="138"/>
      <c r="DD91" s="138"/>
      <c r="DE91" s="138"/>
      <c r="DF91" s="138"/>
      <c r="DG91" s="138"/>
      <c r="DH91" s="138"/>
      <c r="DI91" s="138"/>
      <c r="DJ91" s="138"/>
      <c r="DK91" s="138"/>
      <c r="DL91" s="138"/>
      <c r="DM91" s="138"/>
      <c r="DN91" s="138"/>
      <c r="DO91" s="138"/>
      <c r="DP91" s="138"/>
      <c r="DQ91" s="138"/>
      <c r="DR91" s="138"/>
      <c r="DS91" s="138"/>
      <c r="DT91" s="138"/>
      <c r="DU91" s="138"/>
      <c r="DV91" s="138"/>
      <c r="DW91" s="138"/>
      <c r="DX91" s="138"/>
      <c r="DY91" s="138"/>
      <c r="DZ91" s="138"/>
      <c r="EA91" s="138"/>
      <c r="EB91" s="138"/>
      <c r="EC91" s="138"/>
      <c r="ED91" s="138"/>
      <c r="EE91" s="138"/>
      <c r="EF91" s="138"/>
      <c r="EG91" s="138"/>
      <c r="EH91" s="138"/>
      <c r="EI91" s="138"/>
      <c r="EJ91" s="138"/>
      <c r="EK91" s="138"/>
      <c r="EL91" s="138"/>
      <c r="EM91" s="138"/>
      <c r="EN91" s="138"/>
      <c r="EO91" s="138"/>
      <c r="EP91" s="138"/>
      <c r="EQ91" s="138"/>
      <c r="ER91" s="138"/>
      <c r="ES91" s="138"/>
      <c r="ET91" s="138"/>
      <c r="EU91" s="138"/>
      <c r="EV91" s="138"/>
      <c r="EW91" s="138"/>
      <c r="EX91" s="138"/>
      <c r="EY91" s="138"/>
      <c r="EZ91" s="138"/>
      <c r="FA91" s="138"/>
      <c r="FB91" s="138"/>
      <c r="FC91" s="138"/>
      <c r="FD91" s="138"/>
      <c r="FE91" s="138"/>
      <c r="FF91" s="138"/>
      <c r="FG91" s="138"/>
      <c r="FH91" s="138"/>
      <c r="FI91" s="138"/>
      <c r="FJ91" s="138"/>
      <c r="FK91" s="138"/>
      <c r="FL91" s="138"/>
      <c r="FM91" s="138"/>
      <c r="FN91" s="138"/>
      <c r="FO91" s="138"/>
      <c r="FP91" s="138"/>
      <c r="FQ91" s="138"/>
      <c r="FR91" s="138"/>
      <c r="FS91" s="138"/>
      <c r="FT91" s="138"/>
      <c r="FU91" s="138"/>
      <c r="FV91" s="138"/>
      <c r="FW91" s="138"/>
      <c r="FX91" s="138"/>
      <c r="FY91" s="138"/>
      <c r="FZ91" s="138"/>
      <c r="GA91" s="138"/>
      <c r="GB91" s="138"/>
      <c r="GC91" s="138"/>
      <c r="GD91" s="138"/>
      <c r="GE91" s="138"/>
      <c r="GF91" s="138"/>
      <c r="GG91" s="138"/>
      <c r="GH91" s="138"/>
    </row>
    <row r="92" spans="1:190" x14ac:dyDescent="0.2">
      <c r="A92" s="130">
        <f t="shared" si="1"/>
        <v>6171</v>
      </c>
      <c r="B92" s="140" t="s">
        <v>3278</v>
      </c>
      <c r="C92" s="146">
        <v>400</v>
      </c>
      <c r="D92" s="147">
        <v>26.200000762939453</v>
      </c>
      <c r="E92" s="148">
        <v>0.35</v>
      </c>
      <c r="F92" s="146">
        <v>395</v>
      </c>
      <c r="G92" s="146">
        <v>5</v>
      </c>
      <c r="H92" s="149" t="s">
        <v>2145</v>
      </c>
      <c r="I92" s="149" t="s">
        <v>2146</v>
      </c>
      <c r="J92" s="147">
        <v>4.0999999046325684</v>
      </c>
      <c r="K92" s="148">
        <v>0.34</v>
      </c>
      <c r="L92" s="146">
        <v>382</v>
      </c>
      <c r="M92" s="146">
        <v>18</v>
      </c>
      <c r="N92" s="149" t="s">
        <v>3087</v>
      </c>
      <c r="O92" s="149" t="s">
        <v>3088</v>
      </c>
      <c r="P92" s="147">
        <v>8.1999998092651367</v>
      </c>
      <c r="Q92" s="148">
        <v>0.37</v>
      </c>
      <c r="R92" s="146">
        <v>377</v>
      </c>
      <c r="S92" s="146">
        <v>23</v>
      </c>
      <c r="T92" s="149" t="s">
        <v>1875</v>
      </c>
      <c r="U92" s="149" t="s">
        <v>1876</v>
      </c>
      <c r="V92" s="147">
        <v>7.1999998092651367</v>
      </c>
      <c r="W92" s="148">
        <v>0.34</v>
      </c>
      <c r="X92" s="146">
        <v>382</v>
      </c>
      <c r="Y92" s="146">
        <v>18</v>
      </c>
      <c r="Z92" s="149" t="s">
        <v>3087</v>
      </c>
      <c r="AA92" s="149" t="s">
        <v>3088</v>
      </c>
      <c r="AB92" s="147">
        <v>6.5999999046325684</v>
      </c>
      <c r="AC92" s="148">
        <v>0.35</v>
      </c>
      <c r="AD92" s="146">
        <v>399</v>
      </c>
      <c r="AE92" s="146">
        <v>1</v>
      </c>
      <c r="AF92" s="149" t="s">
        <v>3279</v>
      </c>
      <c r="AG92" s="149" t="s">
        <v>3280</v>
      </c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  <c r="BT92" s="138"/>
      <c r="BU92" s="138"/>
      <c r="BV92" s="138"/>
      <c r="BW92" s="138"/>
      <c r="BX92" s="138"/>
      <c r="BY92" s="138"/>
      <c r="BZ92" s="138"/>
      <c r="CA92" s="138"/>
      <c r="CB92" s="138"/>
      <c r="CC92" s="138"/>
      <c r="CD92" s="138"/>
      <c r="CE92" s="138"/>
      <c r="CF92" s="138"/>
      <c r="CG92" s="138"/>
      <c r="CH92" s="138"/>
      <c r="CI92" s="138"/>
      <c r="CJ92" s="138"/>
      <c r="CK92" s="138"/>
      <c r="CL92" s="138"/>
      <c r="CM92" s="138"/>
      <c r="CN92" s="138"/>
      <c r="CO92" s="138"/>
      <c r="CP92" s="138"/>
      <c r="CQ92" s="138"/>
      <c r="CR92" s="138"/>
      <c r="CS92" s="138"/>
      <c r="CT92" s="138"/>
      <c r="CU92" s="138"/>
      <c r="CV92" s="138"/>
      <c r="CW92" s="138"/>
      <c r="CX92" s="138"/>
      <c r="CY92" s="138"/>
      <c r="CZ92" s="138"/>
      <c r="DA92" s="138"/>
      <c r="DB92" s="138"/>
      <c r="DC92" s="138"/>
      <c r="DD92" s="138"/>
      <c r="DE92" s="138"/>
      <c r="DF92" s="138"/>
      <c r="DG92" s="138"/>
      <c r="DH92" s="138"/>
      <c r="DI92" s="138"/>
      <c r="DJ92" s="138"/>
      <c r="DK92" s="138"/>
      <c r="DL92" s="138"/>
      <c r="DM92" s="138"/>
      <c r="DN92" s="138"/>
      <c r="DO92" s="138"/>
      <c r="DP92" s="138"/>
      <c r="DQ92" s="138"/>
      <c r="DR92" s="138"/>
      <c r="DS92" s="138"/>
      <c r="DT92" s="138"/>
      <c r="DU92" s="138"/>
      <c r="DV92" s="138"/>
      <c r="DW92" s="138"/>
      <c r="DX92" s="138"/>
      <c r="DY92" s="138"/>
      <c r="DZ92" s="138"/>
      <c r="EA92" s="138"/>
      <c r="EB92" s="138"/>
      <c r="EC92" s="138"/>
      <c r="ED92" s="138"/>
      <c r="EE92" s="138"/>
      <c r="EF92" s="138"/>
      <c r="EG92" s="138"/>
      <c r="EH92" s="138"/>
      <c r="EI92" s="138"/>
      <c r="EJ92" s="138"/>
      <c r="EK92" s="138"/>
      <c r="EL92" s="138"/>
      <c r="EM92" s="138"/>
      <c r="EN92" s="138"/>
      <c r="EO92" s="138"/>
      <c r="EP92" s="138"/>
      <c r="EQ92" s="138"/>
      <c r="ER92" s="138"/>
      <c r="ES92" s="138"/>
      <c r="ET92" s="138"/>
      <c r="EU92" s="138"/>
      <c r="EV92" s="138"/>
      <c r="EW92" s="138"/>
      <c r="EX92" s="138"/>
      <c r="EY92" s="138"/>
      <c r="EZ92" s="138"/>
      <c r="FA92" s="138"/>
      <c r="FB92" s="138"/>
      <c r="FC92" s="138"/>
      <c r="FD92" s="138"/>
      <c r="FE92" s="138"/>
      <c r="FF92" s="138"/>
      <c r="FG92" s="138"/>
      <c r="FH92" s="138"/>
      <c r="FI92" s="138"/>
      <c r="FJ92" s="138"/>
      <c r="FK92" s="138"/>
      <c r="FL92" s="138"/>
      <c r="FM92" s="138"/>
      <c r="FN92" s="138"/>
      <c r="FO92" s="138"/>
      <c r="FP92" s="138"/>
      <c r="FQ92" s="138"/>
      <c r="FR92" s="138"/>
      <c r="FS92" s="138"/>
      <c r="FT92" s="138"/>
      <c r="FU92" s="138"/>
      <c r="FV92" s="138"/>
      <c r="FW92" s="138"/>
      <c r="FX92" s="138"/>
      <c r="FY92" s="138"/>
      <c r="FZ92" s="138"/>
      <c r="GA92" s="138"/>
      <c r="GB92" s="138"/>
      <c r="GC92" s="138"/>
      <c r="GD92" s="138"/>
      <c r="GE92" s="138"/>
      <c r="GF92" s="138"/>
      <c r="GG92" s="138"/>
      <c r="GH92" s="138"/>
    </row>
    <row r="93" spans="1:190" x14ac:dyDescent="0.2">
      <c r="A93" s="130">
        <f t="shared" si="1"/>
        <v>6211</v>
      </c>
      <c r="B93" s="150" t="s">
        <v>3281</v>
      </c>
      <c r="C93" s="151">
        <v>376</v>
      </c>
      <c r="D93" s="152">
        <v>29.899999618530273</v>
      </c>
      <c r="E93" s="153">
        <v>0.4</v>
      </c>
      <c r="F93" s="151">
        <v>354</v>
      </c>
      <c r="G93" s="151">
        <v>22</v>
      </c>
      <c r="H93" s="154" t="s">
        <v>3282</v>
      </c>
      <c r="I93" s="154" t="s">
        <v>3283</v>
      </c>
      <c r="J93" s="152">
        <v>4.8000001907348633</v>
      </c>
      <c r="K93" s="153">
        <v>0.4</v>
      </c>
      <c r="L93" s="151">
        <v>346</v>
      </c>
      <c r="M93" s="151">
        <v>30</v>
      </c>
      <c r="N93" s="154" t="s">
        <v>3284</v>
      </c>
      <c r="O93" s="154" t="s">
        <v>3285</v>
      </c>
      <c r="P93" s="152">
        <v>9.6000003814697266</v>
      </c>
      <c r="Q93" s="153">
        <v>0.44</v>
      </c>
      <c r="R93" s="151">
        <v>329</v>
      </c>
      <c r="S93" s="151">
        <v>47</v>
      </c>
      <c r="T93" s="154" t="s">
        <v>2234</v>
      </c>
      <c r="U93" s="154" t="s">
        <v>2235</v>
      </c>
      <c r="V93" s="152">
        <v>8.1000003814697266</v>
      </c>
      <c r="W93" s="153">
        <v>0.39</v>
      </c>
      <c r="X93" s="151">
        <v>351</v>
      </c>
      <c r="Y93" s="151">
        <v>25</v>
      </c>
      <c r="Z93" s="154" t="s">
        <v>3286</v>
      </c>
      <c r="AA93" s="154" t="s">
        <v>3287</v>
      </c>
      <c r="AB93" s="152">
        <v>7.4000000953674316</v>
      </c>
      <c r="AC93" s="153">
        <v>0.39</v>
      </c>
      <c r="AD93" s="151">
        <v>367</v>
      </c>
      <c r="AE93" s="151">
        <v>9</v>
      </c>
      <c r="AF93" s="154" t="s">
        <v>3288</v>
      </c>
      <c r="AG93" s="154" t="s">
        <v>3289</v>
      </c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  <c r="BV93" s="138"/>
      <c r="BW93" s="138"/>
      <c r="BX93" s="138"/>
      <c r="BY93" s="138"/>
      <c r="BZ93" s="138"/>
      <c r="CA93" s="138"/>
      <c r="CB93" s="138"/>
      <c r="CC93" s="138"/>
      <c r="CD93" s="138"/>
      <c r="CE93" s="138"/>
      <c r="CF93" s="138"/>
      <c r="CG93" s="138"/>
      <c r="CH93" s="138"/>
      <c r="CI93" s="138"/>
      <c r="CJ93" s="138"/>
      <c r="CK93" s="138"/>
      <c r="CL93" s="138"/>
      <c r="CM93" s="138"/>
      <c r="CN93" s="138"/>
      <c r="CO93" s="138"/>
      <c r="CP93" s="138"/>
      <c r="CQ93" s="138"/>
      <c r="CR93" s="138"/>
      <c r="CS93" s="138"/>
      <c r="CT93" s="138"/>
      <c r="CU93" s="138"/>
      <c r="CV93" s="138"/>
      <c r="CW93" s="138"/>
      <c r="CX93" s="138"/>
      <c r="CY93" s="138"/>
      <c r="CZ93" s="138"/>
      <c r="DA93" s="138"/>
      <c r="DB93" s="138"/>
      <c r="DC93" s="138"/>
      <c r="DD93" s="138"/>
      <c r="DE93" s="138"/>
      <c r="DF93" s="138"/>
      <c r="DG93" s="138"/>
      <c r="DH93" s="138"/>
      <c r="DI93" s="138"/>
      <c r="DJ93" s="138"/>
      <c r="DK93" s="138"/>
      <c r="DL93" s="138"/>
      <c r="DM93" s="138"/>
      <c r="DN93" s="138"/>
      <c r="DO93" s="138"/>
      <c r="DP93" s="138"/>
      <c r="DQ93" s="138"/>
      <c r="DR93" s="138"/>
      <c r="DS93" s="138"/>
      <c r="DT93" s="138"/>
      <c r="DU93" s="138"/>
      <c r="DV93" s="138"/>
      <c r="DW93" s="138"/>
      <c r="DX93" s="138"/>
      <c r="DY93" s="138"/>
      <c r="DZ93" s="138"/>
      <c r="EA93" s="138"/>
      <c r="EB93" s="138"/>
      <c r="EC93" s="138"/>
      <c r="ED93" s="138"/>
      <c r="EE93" s="138"/>
      <c r="EF93" s="138"/>
      <c r="EG93" s="138"/>
      <c r="EH93" s="138"/>
      <c r="EI93" s="138"/>
      <c r="EJ93" s="138"/>
      <c r="EK93" s="138"/>
      <c r="EL93" s="138"/>
      <c r="EM93" s="138"/>
      <c r="EN93" s="138"/>
      <c r="EO93" s="138"/>
      <c r="EP93" s="138"/>
      <c r="EQ93" s="138"/>
      <c r="ER93" s="138"/>
      <c r="ES93" s="138"/>
      <c r="ET93" s="138"/>
      <c r="EU93" s="138"/>
      <c r="EV93" s="138"/>
      <c r="EW93" s="138"/>
      <c r="EX93" s="138"/>
      <c r="EY93" s="138"/>
      <c r="EZ93" s="138"/>
      <c r="FA93" s="138"/>
      <c r="FB93" s="138"/>
      <c r="FC93" s="138"/>
      <c r="FD93" s="138"/>
      <c r="FE93" s="138"/>
      <c r="FF93" s="138"/>
      <c r="FG93" s="138"/>
      <c r="FH93" s="138"/>
      <c r="FI93" s="138"/>
      <c r="FJ93" s="138"/>
      <c r="FK93" s="138"/>
      <c r="FL93" s="138"/>
      <c r="FM93" s="138"/>
      <c r="FN93" s="138"/>
      <c r="FO93" s="138"/>
      <c r="FP93" s="138"/>
      <c r="FQ93" s="138"/>
      <c r="FR93" s="138"/>
      <c r="FS93" s="138"/>
      <c r="FT93" s="138"/>
      <c r="FU93" s="138"/>
      <c r="FV93" s="138"/>
      <c r="FW93" s="138"/>
      <c r="FX93" s="138"/>
      <c r="FY93" s="138"/>
      <c r="FZ93" s="138"/>
      <c r="GA93" s="138"/>
      <c r="GB93" s="138"/>
      <c r="GC93" s="138"/>
      <c r="GD93" s="138"/>
      <c r="GE93" s="138"/>
      <c r="GF93" s="138"/>
      <c r="GG93" s="138"/>
      <c r="GH93" s="138"/>
    </row>
    <row r="94" spans="1:190" x14ac:dyDescent="0.2">
      <c r="A94" s="130">
        <f t="shared" si="1"/>
        <v>6221</v>
      </c>
      <c r="B94" s="140" t="s">
        <v>3290</v>
      </c>
      <c r="C94" s="146">
        <v>411</v>
      </c>
      <c r="D94" s="147">
        <v>29</v>
      </c>
      <c r="E94" s="148">
        <v>0.39</v>
      </c>
      <c r="F94" s="146">
        <v>400</v>
      </c>
      <c r="G94" s="146">
        <v>11</v>
      </c>
      <c r="H94" s="149" t="s">
        <v>3291</v>
      </c>
      <c r="I94" s="149" t="s">
        <v>3292</v>
      </c>
      <c r="J94" s="147">
        <v>4.6999998092651367</v>
      </c>
      <c r="K94" s="148">
        <v>0.39</v>
      </c>
      <c r="L94" s="146">
        <v>392</v>
      </c>
      <c r="M94" s="146">
        <v>19</v>
      </c>
      <c r="N94" s="149" t="s">
        <v>2672</v>
      </c>
      <c r="O94" s="149" t="s">
        <v>2673</v>
      </c>
      <c r="P94" s="147">
        <v>9.1000003814697266</v>
      </c>
      <c r="Q94" s="148">
        <v>0.41</v>
      </c>
      <c r="R94" s="146">
        <v>386</v>
      </c>
      <c r="S94" s="146">
        <v>25</v>
      </c>
      <c r="T94" s="149" t="s">
        <v>3293</v>
      </c>
      <c r="U94" s="149" t="s">
        <v>3294</v>
      </c>
      <c r="V94" s="147">
        <v>8</v>
      </c>
      <c r="W94" s="148">
        <v>0.38</v>
      </c>
      <c r="X94" s="146">
        <v>389</v>
      </c>
      <c r="Y94" s="146">
        <v>22</v>
      </c>
      <c r="Z94" s="149" t="s">
        <v>3295</v>
      </c>
      <c r="AA94" s="149" t="s">
        <v>3296</v>
      </c>
      <c r="AB94" s="147">
        <v>7.3000001907348633</v>
      </c>
      <c r="AC94" s="148">
        <v>0.38</v>
      </c>
      <c r="AD94" s="146">
        <v>401</v>
      </c>
      <c r="AE94" s="146">
        <v>10</v>
      </c>
      <c r="AF94" s="149" t="s">
        <v>3297</v>
      </c>
      <c r="AG94" s="149" t="s">
        <v>3298</v>
      </c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  <c r="BT94" s="138"/>
      <c r="BU94" s="138"/>
      <c r="BV94" s="138"/>
      <c r="BW94" s="138"/>
      <c r="BX94" s="138"/>
      <c r="BY94" s="138"/>
      <c r="BZ94" s="138"/>
      <c r="CA94" s="138"/>
      <c r="CB94" s="138"/>
      <c r="CC94" s="138"/>
      <c r="CD94" s="138"/>
      <c r="CE94" s="138"/>
      <c r="CF94" s="138"/>
      <c r="CG94" s="138"/>
      <c r="CH94" s="138"/>
      <c r="CI94" s="138"/>
      <c r="CJ94" s="138"/>
      <c r="CK94" s="138"/>
      <c r="CL94" s="138"/>
      <c r="CM94" s="138"/>
      <c r="CN94" s="138"/>
      <c r="CO94" s="138"/>
      <c r="CP94" s="138"/>
      <c r="CQ94" s="138"/>
      <c r="CR94" s="138"/>
      <c r="CS94" s="138"/>
      <c r="CT94" s="138"/>
      <c r="CU94" s="138"/>
      <c r="CV94" s="138"/>
      <c r="CW94" s="138"/>
      <c r="CX94" s="138"/>
      <c r="CY94" s="138"/>
      <c r="CZ94" s="138"/>
      <c r="DA94" s="138"/>
      <c r="DB94" s="138"/>
      <c r="DC94" s="138"/>
      <c r="DD94" s="138"/>
      <c r="DE94" s="138"/>
      <c r="DF94" s="138"/>
      <c r="DG94" s="138"/>
      <c r="DH94" s="138"/>
      <c r="DI94" s="138"/>
      <c r="DJ94" s="138"/>
      <c r="DK94" s="138"/>
      <c r="DL94" s="138"/>
      <c r="DM94" s="138"/>
      <c r="DN94" s="138"/>
      <c r="DO94" s="138"/>
      <c r="DP94" s="138"/>
      <c r="DQ94" s="138"/>
      <c r="DR94" s="138"/>
      <c r="DS94" s="138"/>
      <c r="DT94" s="138"/>
      <c r="DU94" s="138"/>
      <c r="DV94" s="138"/>
      <c r="DW94" s="138"/>
      <c r="DX94" s="138"/>
      <c r="DY94" s="138"/>
      <c r="DZ94" s="138"/>
      <c r="EA94" s="138"/>
      <c r="EB94" s="138"/>
      <c r="EC94" s="138"/>
      <c r="ED94" s="138"/>
      <c r="EE94" s="138"/>
      <c r="EF94" s="138"/>
      <c r="EG94" s="138"/>
      <c r="EH94" s="138"/>
      <c r="EI94" s="138"/>
      <c r="EJ94" s="138"/>
      <c r="EK94" s="138"/>
      <c r="EL94" s="138"/>
      <c r="EM94" s="138"/>
      <c r="EN94" s="138"/>
      <c r="EO94" s="138"/>
      <c r="EP94" s="138"/>
      <c r="EQ94" s="138"/>
      <c r="ER94" s="138"/>
      <c r="ES94" s="138"/>
      <c r="ET94" s="138"/>
      <c r="EU94" s="138"/>
      <c r="EV94" s="138"/>
      <c r="EW94" s="138"/>
      <c r="EX94" s="138"/>
      <c r="EY94" s="138"/>
      <c r="EZ94" s="138"/>
      <c r="FA94" s="138"/>
      <c r="FB94" s="138"/>
      <c r="FC94" s="138"/>
      <c r="FD94" s="138"/>
      <c r="FE94" s="138"/>
      <c r="FF94" s="138"/>
      <c r="FG94" s="138"/>
      <c r="FH94" s="138"/>
      <c r="FI94" s="138"/>
      <c r="FJ94" s="138"/>
      <c r="FK94" s="138"/>
      <c r="FL94" s="138"/>
      <c r="FM94" s="138"/>
      <c r="FN94" s="138"/>
      <c r="FO94" s="138"/>
      <c r="FP94" s="138"/>
      <c r="FQ94" s="138"/>
      <c r="FR94" s="138"/>
      <c r="FS94" s="138"/>
      <c r="FT94" s="138"/>
      <c r="FU94" s="138"/>
      <c r="FV94" s="138"/>
      <c r="FW94" s="138"/>
      <c r="FX94" s="138"/>
      <c r="FY94" s="138"/>
      <c r="FZ94" s="138"/>
      <c r="GA94" s="138"/>
      <c r="GB94" s="138"/>
      <c r="GC94" s="138"/>
      <c r="GD94" s="138"/>
      <c r="GE94" s="138"/>
      <c r="GF94" s="138"/>
      <c r="GG94" s="138"/>
      <c r="GH94" s="138"/>
    </row>
    <row r="95" spans="1:190" x14ac:dyDescent="0.2">
      <c r="A95" s="130">
        <f t="shared" si="1"/>
        <v>6231</v>
      </c>
      <c r="B95" s="150" t="s">
        <v>3299</v>
      </c>
      <c r="C95" s="151">
        <v>257</v>
      </c>
      <c r="D95" s="152">
        <v>25.5</v>
      </c>
      <c r="E95" s="153">
        <v>0.34</v>
      </c>
      <c r="F95" s="151">
        <v>251</v>
      </c>
      <c r="G95" s="151">
        <v>6</v>
      </c>
      <c r="H95" s="154" t="s">
        <v>1892</v>
      </c>
      <c r="I95" s="154" t="s">
        <v>1893</v>
      </c>
      <c r="J95" s="152">
        <v>3.7999999523162842</v>
      </c>
      <c r="K95" s="153">
        <v>0.32</v>
      </c>
      <c r="L95" s="151">
        <v>249</v>
      </c>
      <c r="M95" s="151">
        <v>8</v>
      </c>
      <c r="N95" s="154" t="s">
        <v>2728</v>
      </c>
      <c r="O95" s="154" t="s">
        <v>2729</v>
      </c>
      <c r="P95" s="152">
        <v>8.6000003814697266</v>
      </c>
      <c r="Q95" s="153">
        <v>0.39</v>
      </c>
      <c r="R95" s="151">
        <v>248</v>
      </c>
      <c r="S95" s="151">
        <v>9</v>
      </c>
      <c r="T95" s="154" t="s">
        <v>3300</v>
      </c>
      <c r="U95" s="154" t="s">
        <v>3301</v>
      </c>
      <c r="V95" s="152">
        <v>6.6999998092651367</v>
      </c>
      <c r="W95" s="153">
        <v>0.32</v>
      </c>
      <c r="X95" s="151">
        <v>251</v>
      </c>
      <c r="Y95" s="151">
        <v>6</v>
      </c>
      <c r="Z95" s="154" t="s">
        <v>1892</v>
      </c>
      <c r="AA95" s="154" t="s">
        <v>1893</v>
      </c>
      <c r="AB95" s="152">
        <v>6.5</v>
      </c>
      <c r="AC95" s="153">
        <v>0.34</v>
      </c>
      <c r="AD95" s="151">
        <v>255</v>
      </c>
      <c r="AE95" s="151">
        <v>2</v>
      </c>
      <c r="AF95" s="154" t="s">
        <v>1886</v>
      </c>
      <c r="AG95" s="154" t="s">
        <v>1887</v>
      </c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  <c r="BT95" s="138"/>
      <c r="BU95" s="138"/>
      <c r="BV95" s="138"/>
      <c r="BW95" s="138"/>
      <c r="BX95" s="138"/>
      <c r="BY95" s="138"/>
      <c r="BZ95" s="138"/>
      <c r="CA95" s="138"/>
      <c r="CB95" s="138"/>
      <c r="CC95" s="138"/>
      <c r="CD95" s="138"/>
      <c r="CE95" s="138"/>
      <c r="CF95" s="138"/>
      <c r="CG95" s="138"/>
      <c r="CH95" s="138"/>
      <c r="CI95" s="138"/>
      <c r="CJ95" s="138"/>
      <c r="CK95" s="138"/>
      <c r="CL95" s="138"/>
      <c r="CM95" s="138"/>
      <c r="CN95" s="138"/>
      <c r="CO95" s="138"/>
      <c r="CP95" s="138"/>
      <c r="CQ95" s="138"/>
      <c r="CR95" s="138"/>
      <c r="CS95" s="138"/>
      <c r="CT95" s="138"/>
      <c r="CU95" s="138"/>
      <c r="CV95" s="138"/>
      <c r="CW95" s="138"/>
      <c r="CX95" s="138"/>
      <c r="CY95" s="138"/>
      <c r="CZ95" s="138"/>
      <c r="DA95" s="138"/>
      <c r="DB95" s="138"/>
      <c r="DC95" s="138"/>
      <c r="DD95" s="138"/>
      <c r="DE95" s="138"/>
      <c r="DF95" s="138"/>
      <c r="DG95" s="138"/>
      <c r="DH95" s="138"/>
      <c r="DI95" s="138"/>
      <c r="DJ95" s="138"/>
      <c r="DK95" s="138"/>
      <c r="DL95" s="138"/>
      <c r="DM95" s="138"/>
      <c r="DN95" s="138"/>
      <c r="DO95" s="138"/>
      <c r="DP95" s="138"/>
      <c r="DQ95" s="138"/>
      <c r="DR95" s="138"/>
      <c r="DS95" s="138"/>
      <c r="DT95" s="138"/>
      <c r="DU95" s="138"/>
      <c r="DV95" s="138"/>
      <c r="DW95" s="138"/>
      <c r="DX95" s="138"/>
      <c r="DY95" s="138"/>
      <c r="DZ95" s="138"/>
      <c r="EA95" s="138"/>
      <c r="EB95" s="138"/>
      <c r="EC95" s="138"/>
      <c r="ED95" s="138"/>
      <c r="EE95" s="138"/>
      <c r="EF95" s="138"/>
      <c r="EG95" s="138"/>
      <c r="EH95" s="138"/>
      <c r="EI95" s="138"/>
      <c r="EJ95" s="138"/>
      <c r="EK95" s="138"/>
      <c r="EL95" s="138"/>
      <c r="EM95" s="138"/>
      <c r="EN95" s="138"/>
      <c r="EO95" s="138"/>
      <c r="EP95" s="138"/>
      <c r="EQ95" s="138"/>
      <c r="ER95" s="138"/>
      <c r="ES95" s="138"/>
      <c r="ET95" s="138"/>
      <c r="EU95" s="138"/>
      <c r="EV95" s="138"/>
      <c r="EW95" s="138"/>
      <c r="EX95" s="138"/>
      <c r="EY95" s="138"/>
      <c r="EZ95" s="138"/>
      <c r="FA95" s="138"/>
      <c r="FB95" s="138"/>
      <c r="FC95" s="138"/>
      <c r="FD95" s="138"/>
      <c r="FE95" s="138"/>
      <c r="FF95" s="138"/>
      <c r="FG95" s="138"/>
      <c r="FH95" s="138"/>
      <c r="FI95" s="138"/>
      <c r="FJ95" s="138"/>
      <c r="FK95" s="138"/>
      <c r="FL95" s="138"/>
      <c r="FM95" s="138"/>
      <c r="FN95" s="138"/>
      <c r="FO95" s="138"/>
      <c r="FP95" s="138"/>
      <c r="FQ95" s="138"/>
      <c r="FR95" s="138"/>
      <c r="FS95" s="138"/>
      <c r="FT95" s="138"/>
      <c r="FU95" s="138"/>
      <c r="FV95" s="138"/>
      <c r="FW95" s="138"/>
      <c r="FX95" s="138"/>
      <c r="FY95" s="138"/>
      <c r="FZ95" s="138"/>
      <c r="GA95" s="138"/>
      <c r="GB95" s="138"/>
      <c r="GC95" s="138"/>
      <c r="GD95" s="138"/>
      <c r="GE95" s="138"/>
      <c r="GF95" s="138"/>
      <c r="GG95" s="138"/>
      <c r="GH95" s="138"/>
    </row>
    <row r="96" spans="1:190" x14ac:dyDescent="0.2">
      <c r="A96" s="130">
        <f t="shared" si="1"/>
        <v>6241</v>
      </c>
      <c r="B96" s="140" t="s">
        <v>3302</v>
      </c>
      <c r="C96" s="146">
        <v>406</v>
      </c>
      <c r="D96" s="147">
        <v>30.600000381469727</v>
      </c>
      <c r="E96" s="148">
        <v>0.41</v>
      </c>
      <c r="F96" s="146">
        <v>374</v>
      </c>
      <c r="G96" s="146">
        <v>32</v>
      </c>
      <c r="H96" s="149" t="s">
        <v>3303</v>
      </c>
      <c r="I96" s="149" t="s">
        <v>3304</v>
      </c>
      <c r="J96" s="147">
        <v>5</v>
      </c>
      <c r="K96" s="148">
        <v>0.42</v>
      </c>
      <c r="L96" s="146">
        <v>352</v>
      </c>
      <c r="M96" s="146">
        <v>54</v>
      </c>
      <c r="N96" s="149" t="s">
        <v>3305</v>
      </c>
      <c r="O96" s="149" t="s">
        <v>3306</v>
      </c>
      <c r="P96" s="147">
        <v>9.3999996185302734</v>
      </c>
      <c r="Q96" s="148">
        <v>0.42</v>
      </c>
      <c r="R96" s="146">
        <v>365</v>
      </c>
      <c r="S96" s="146">
        <v>41</v>
      </c>
      <c r="T96" s="149" t="s">
        <v>3307</v>
      </c>
      <c r="U96" s="149" t="s">
        <v>3308</v>
      </c>
      <c r="V96" s="147">
        <v>8.3999996185302734</v>
      </c>
      <c r="W96" s="148">
        <v>0.4</v>
      </c>
      <c r="X96" s="146">
        <v>370</v>
      </c>
      <c r="Y96" s="146">
        <v>36</v>
      </c>
      <c r="Z96" s="149" t="s">
        <v>3309</v>
      </c>
      <c r="AA96" s="149" t="s">
        <v>3310</v>
      </c>
      <c r="AB96" s="147">
        <v>7.8000001907348633</v>
      </c>
      <c r="AC96" s="148">
        <v>0.41</v>
      </c>
      <c r="AD96" s="146">
        <v>386</v>
      </c>
      <c r="AE96" s="146">
        <v>20</v>
      </c>
      <c r="AF96" s="149" t="s">
        <v>2589</v>
      </c>
      <c r="AG96" s="149" t="s">
        <v>2590</v>
      </c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  <c r="BT96" s="138"/>
      <c r="BU96" s="138"/>
      <c r="BV96" s="138"/>
      <c r="BW96" s="138"/>
      <c r="BX96" s="138"/>
      <c r="BY96" s="138"/>
      <c r="BZ96" s="138"/>
      <c r="CA96" s="138"/>
      <c r="CB96" s="138"/>
      <c r="CC96" s="138"/>
      <c r="CD96" s="138"/>
      <c r="CE96" s="138"/>
      <c r="CF96" s="138"/>
      <c r="CG96" s="138"/>
      <c r="CH96" s="138"/>
      <c r="CI96" s="138"/>
      <c r="CJ96" s="138"/>
      <c r="CK96" s="138"/>
      <c r="CL96" s="138"/>
      <c r="CM96" s="138"/>
      <c r="CN96" s="138"/>
      <c r="CO96" s="138"/>
      <c r="CP96" s="138"/>
      <c r="CQ96" s="138"/>
      <c r="CR96" s="138"/>
      <c r="CS96" s="138"/>
      <c r="CT96" s="138"/>
      <c r="CU96" s="138"/>
      <c r="CV96" s="138"/>
      <c r="CW96" s="138"/>
      <c r="CX96" s="138"/>
      <c r="CY96" s="138"/>
      <c r="CZ96" s="138"/>
      <c r="DA96" s="138"/>
      <c r="DB96" s="138"/>
      <c r="DC96" s="138"/>
      <c r="DD96" s="138"/>
      <c r="DE96" s="138"/>
      <c r="DF96" s="138"/>
      <c r="DG96" s="138"/>
      <c r="DH96" s="138"/>
      <c r="DI96" s="138"/>
      <c r="DJ96" s="138"/>
      <c r="DK96" s="138"/>
      <c r="DL96" s="138"/>
      <c r="DM96" s="138"/>
      <c r="DN96" s="138"/>
      <c r="DO96" s="138"/>
      <c r="DP96" s="138"/>
      <c r="DQ96" s="138"/>
      <c r="DR96" s="138"/>
      <c r="DS96" s="138"/>
      <c r="DT96" s="138"/>
      <c r="DU96" s="138"/>
      <c r="DV96" s="138"/>
      <c r="DW96" s="138"/>
      <c r="DX96" s="138"/>
      <c r="DY96" s="138"/>
      <c r="DZ96" s="138"/>
      <c r="EA96" s="138"/>
      <c r="EB96" s="138"/>
      <c r="EC96" s="138"/>
      <c r="ED96" s="138"/>
      <c r="EE96" s="138"/>
      <c r="EF96" s="138"/>
      <c r="EG96" s="138"/>
      <c r="EH96" s="138"/>
      <c r="EI96" s="138"/>
      <c r="EJ96" s="138"/>
      <c r="EK96" s="138"/>
      <c r="EL96" s="138"/>
      <c r="EM96" s="138"/>
      <c r="EN96" s="138"/>
      <c r="EO96" s="138"/>
      <c r="EP96" s="138"/>
      <c r="EQ96" s="138"/>
      <c r="ER96" s="138"/>
      <c r="ES96" s="138"/>
      <c r="ET96" s="138"/>
      <c r="EU96" s="138"/>
      <c r="EV96" s="138"/>
      <c r="EW96" s="138"/>
      <c r="EX96" s="138"/>
      <c r="EY96" s="138"/>
      <c r="EZ96" s="138"/>
      <c r="FA96" s="138"/>
      <c r="FB96" s="138"/>
      <c r="FC96" s="138"/>
      <c r="FD96" s="138"/>
      <c r="FE96" s="138"/>
      <c r="FF96" s="138"/>
      <c r="FG96" s="138"/>
      <c r="FH96" s="138"/>
      <c r="FI96" s="138"/>
      <c r="FJ96" s="138"/>
      <c r="FK96" s="138"/>
      <c r="FL96" s="138"/>
      <c r="FM96" s="138"/>
      <c r="FN96" s="138"/>
      <c r="FO96" s="138"/>
      <c r="FP96" s="138"/>
      <c r="FQ96" s="138"/>
      <c r="FR96" s="138"/>
      <c r="FS96" s="138"/>
      <c r="FT96" s="138"/>
      <c r="FU96" s="138"/>
      <c r="FV96" s="138"/>
      <c r="FW96" s="138"/>
      <c r="FX96" s="138"/>
      <c r="FY96" s="138"/>
      <c r="FZ96" s="138"/>
      <c r="GA96" s="138"/>
      <c r="GB96" s="138"/>
      <c r="GC96" s="138"/>
      <c r="GD96" s="138"/>
      <c r="GE96" s="138"/>
      <c r="GF96" s="138"/>
      <c r="GG96" s="138"/>
      <c r="GH96" s="138"/>
    </row>
    <row r="97" spans="1:190" x14ac:dyDescent="0.2">
      <c r="A97" s="130">
        <f t="shared" si="1"/>
        <v>6251</v>
      </c>
      <c r="B97" s="150" t="s">
        <v>3311</v>
      </c>
      <c r="C97" s="151">
        <v>209</v>
      </c>
      <c r="D97" s="152">
        <v>25.700000762939453</v>
      </c>
      <c r="E97" s="153">
        <v>0.35</v>
      </c>
      <c r="F97" s="151">
        <v>206</v>
      </c>
      <c r="G97" s="151">
        <v>3</v>
      </c>
      <c r="H97" s="154" t="s">
        <v>1945</v>
      </c>
      <c r="I97" s="154" t="s">
        <v>1946</v>
      </c>
      <c r="J97" s="152">
        <v>4</v>
      </c>
      <c r="K97" s="153">
        <v>0.34</v>
      </c>
      <c r="L97" s="151">
        <v>204</v>
      </c>
      <c r="M97" s="151">
        <v>5</v>
      </c>
      <c r="N97" s="154" t="s">
        <v>3288</v>
      </c>
      <c r="O97" s="154" t="s">
        <v>3289</v>
      </c>
      <c r="P97" s="152">
        <v>7.9000000953674316</v>
      </c>
      <c r="Q97" s="153">
        <v>0.36</v>
      </c>
      <c r="R97" s="151">
        <v>204</v>
      </c>
      <c r="S97" s="151">
        <v>5</v>
      </c>
      <c r="T97" s="154" t="s">
        <v>3288</v>
      </c>
      <c r="U97" s="154" t="s">
        <v>3289</v>
      </c>
      <c r="V97" s="152">
        <v>7.1999998092651367</v>
      </c>
      <c r="W97" s="153">
        <v>0.34</v>
      </c>
      <c r="X97" s="151">
        <v>204</v>
      </c>
      <c r="Y97" s="151">
        <v>5</v>
      </c>
      <c r="Z97" s="154" t="s">
        <v>3288</v>
      </c>
      <c r="AA97" s="154" t="s">
        <v>3289</v>
      </c>
      <c r="AB97" s="152">
        <v>6.5</v>
      </c>
      <c r="AC97" s="153">
        <v>0.34</v>
      </c>
      <c r="AD97" s="151">
        <v>207</v>
      </c>
      <c r="AE97" s="151">
        <v>2</v>
      </c>
      <c r="AF97" s="154" t="s">
        <v>1793</v>
      </c>
      <c r="AG97" s="154" t="s">
        <v>1794</v>
      </c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/>
      <c r="BQ97" s="138"/>
      <c r="BR97" s="138"/>
      <c r="BS97" s="138"/>
      <c r="BT97" s="138"/>
      <c r="BU97" s="138"/>
      <c r="BV97" s="138"/>
      <c r="BW97" s="138"/>
      <c r="BX97" s="138"/>
      <c r="BY97" s="138"/>
      <c r="BZ97" s="138"/>
      <c r="CA97" s="138"/>
      <c r="CB97" s="138"/>
      <c r="CC97" s="138"/>
      <c r="CD97" s="138"/>
      <c r="CE97" s="138"/>
      <c r="CF97" s="138"/>
      <c r="CG97" s="138"/>
      <c r="CH97" s="138"/>
      <c r="CI97" s="138"/>
      <c r="CJ97" s="138"/>
      <c r="CK97" s="138"/>
      <c r="CL97" s="138"/>
      <c r="CM97" s="138"/>
      <c r="CN97" s="138"/>
      <c r="CO97" s="138"/>
      <c r="CP97" s="138"/>
      <c r="CQ97" s="138"/>
      <c r="CR97" s="138"/>
      <c r="CS97" s="138"/>
      <c r="CT97" s="138"/>
      <c r="CU97" s="138"/>
      <c r="CV97" s="138"/>
      <c r="CW97" s="138"/>
      <c r="CX97" s="138"/>
      <c r="CY97" s="138"/>
      <c r="CZ97" s="138"/>
      <c r="DA97" s="138"/>
      <c r="DB97" s="138"/>
      <c r="DC97" s="138"/>
      <c r="DD97" s="138"/>
      <c r="DE97" s="138"/>
      <c r="DF97" s="138"/>
      <c r="DG97" s="138"/>
      <c r="DH97" s="138"/>
      <c r="DI97" s="138"/>
      <c r="DJ97" s="138"/>
      <c r="DK97" s="138"/>
      <c r="DL97" s="138"/>
      <c r="DM97" s="138"/>
      <c r="DN97" s="138"/>
      <c r="DO97" s="138"/>
      <c r="DP97" s="138"/>
      <c r="DQ97" s="138"/>
      <c r="DR97" s="138"/>
      <c r="DS97" s="138"/>
      <c r="DT97" s="138"/>
      <c r="DU97" s="138"/>
      <c r="DV97" s="138"/>
      <c r="DW97" s="138"/>
      <c r="DX97" s="138"/>
      <c r="DY97" s="138"/>
      <c r="DZ97" s="138"/>
      <c r="EA97" s="138"/>
      <c r="EB97" s="138"/>
      <c r="EC97" s="138"/>
      <c r="ED97" s="138"/>
      <c r="EE97" s="138"/>
      <c r="EF97" s="138"/>
      <c r="EG97" s="138"/>
      <c r="EH97" s="138"/>
      <c r="EI97" s="138"/>
      <c r="EJ97" s="138"/>
      <c r="EK97" s="138"/>
      <c r="EL97" s="138"/>
      <c r="EM97" s="138"/>
      <c r="EN97" s="138"/>
      <c r="EO97" s="138"/>
      <c r="EP97" s="138"/>
      <c r="EQ97" s="138"/>
      <c r="ER97" s="138"/>
      <c r="ES97" s="138"/>
      <c r="ET97" s="138"/>
      <c r="EU97" s="138"/>
      <c r="EV97" s="138"/>
      <c r="EW97" s="138"/>
      <c r="EX97" s="138"/>
      <c r="EY97" s="138"/>
      <c r="EZ97" s="138"/>
      <c r="FA97" s="138"/>
      <c r="FB97" s="138"/>
      <c r="FC97" s="138"/>
      <c r="FD97" s="138"/>
      <c r="FE97" s="138"/>
      <c r="FF97" s="138"/>
      <c r="FG97" s="138"/>
      <c r="FH97" s="138"/>
      <c r="FI97" s="138"/>
      <c r="FJ97" s="138"/>
      <c r="FK97" s="138"/>
      <c r="FL97" s="138"/>
      <c r="FM97" s="138"/>
      <c r="FN97" s="138"/>
      <c r="FO97" s="138"/>
      <c r="FP97" s="138"/>
      <c r="FQ97" s="138"/>
      <c r="FR97" s="138"/>
      <c r="FS97" s="138"/>
      <c r="FT97" s="138"/>
      <c r="FU97" s="138"/>
      <c r="FV97" s="138"/>
      <c r="FW97" s="138"/>
      <c r="FX97" s="138"/>
      <c r="FY97" s="138"/>
      <c r="FZ97" s="138"/>
      <c r="GA97" s="138"/>
      <c r="GB97" s="138"/>
      <c r="GC97" s="138"/>
      <c r="GD97" s="138"/>
      <c r="GE97" s="138"/>
      <c r="GF97" s="138"/>
      <c r="GG97" s="138"/>
      <c r="GH97" s="138"/>
    </row>
    <row r="98" spans="1:190" x14ac:dyDescent="0.2">
      <c r="A98" s="130">
        <f t="shared" si="1"/>
        <v>6281</v>
      </c>
      <c r="B98" s="140" t="s">
        <v>3312</v>
      </c>
      <c r="C98" s="146">
        <v>175</v>
      </c>
      <c r="D98" s="147">
        <v>25.299999237060547</v>
      </c>
      <c r="E98" s="148">
        <v>0.34</v>
      </c>
      <c r="F98" s="146">
        <v>175</v>
      </c>
      <c r="H98" s="149" t="s">
        <v>1545</v>
      </c>
      <c r="J98" s="147">
        <v>4</v>
      </c>
      <c r="K98" s="148">
        <v>0.34</v>
      </c>
      <c r="L98" s="146">
        <v>171</v>
      </c>
      <c r="M98" s="146">
        <v>4</v>
      </c>
      <c r="N98" s="149" t="s">
        <v>2108</v>
      </c>
      <c r="O98" s="149" t="s">
        <v>2109</v>
      </c>
      <c r="P98" s="147">
        <v>8</v>
      </c>
      <c r="Q98" s="148">
        <v>0.36</v>
      </c>
      <c r="R98" s="146">
        <v>171</v>
      </c>
      <c r="S98" s="146">
        <v>4</v>
      </c>
      <c r="T98" s="149" t="s">
        <v>2108</v>
      </c>
      <c r="U98" s="149" t="s">
        <v>2109</v>
      </c>
      <c r="V98" s="147">
        <v>7.0999999046325684</v>
      </c>
      <c r="W98" s="148">
        <v>0.34</v>
      </c>
      <c r="X98" s="146">
        <v>170</v>
      </c>
      <c r="Y98" s="146">
        <v>5</v>
      </c>
      <c r="Z98" s="149" t="s">
        <v>2116</v>
      </c>
      <c r="AA98" s="149" t="s">
        <v>2117</v>
      </c>
      <c r="AB98" s="147">
        <v>6.1999998092651367</v>
      </c>
      <c r="AC98" s="148">
        <v>0.33</v>
      </c>
      <c r="AD98" s="146">
        <v>175</v>
      </c>
      <c r="AF98" s="149" t="s">
        <v>1545</v>
      </c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  <c r="BT98" s="138"/>
      <c r="BU98" s="138"/>
      <c r="BV98" s="138"/>
      <c r="BW98" s="138"/>
      <c r="BX98" s="138"/>
      <c r="BY98" s="138"/>
      <c r="BZ98" s="138"/>
      <c r="CA98" s="138"/>
      <c r="CB98" s="138"/>
      <c r="CC98" s="138"/>
      <c r="CD98" s="138"/>
      <c r="CE98" s="138"/>
      <c r="CF98" s="138"/>
      <c r="CG98" s="138"/>
      <c r="CH98" s="138"/>
      <c r="CI98" s="138"/>
      <c r="CJ98" s="138"/>
      <c r="CK98" s="138"/>
      <c r="CL98" s="138"/>
      <c r="CM98" s="138"/>
      <c r="CN98" s="138"/>
      <c r="CO98" s="138"/>
      <c r="CP98" s="138"/>
      <c r="CQ98" s="138"/>
      <c r="CR98" s="138"/>
      <c r="CS98" s="138"/>
      <c r="CT98" s="138"/>
      <c r="CU98" s="138"/>
      <c r="CV98" s="138"/>
      <c r="CW98" s="138"/>
      <c r="CX98" s="138"/>
      <c r="CY98" s="138"/>
      <c r="CZ98" s="138"/>
      <c r="DA98" s="138"/>
      <c r="DB98" s="138"/>
      <c r="DC98" s="138"/>
      <c r="DD98" s="138"/>
      <c r="DE98" s="138"/>
      <c r="DF98" s="138"/>
      <c r="DG98" s="138"/>
      <c r="DH98" s="138"/>
      <c r="DI98" s="138"/>
      <c r="DJ98" s="138"/>
      <c r="DK98" s="138"/>
      <c r="DL98" s="138"/>
      <c r="DM98" s="138"/>
      <c r="DN98" s="138"/>
      <c r="DO98" s="138"/>
      <c r="DP98" s="138"/>
      <c r="DQ98" s="138"/>
      <c r="DR98" s="138"/>
      <c r="DS98" s="138"/>
      <c r="DT98" s="138"/>
      <c r="DU98" s="138"/>
      <c r="DV98" s="138"/>
      <c r="DW98" s="138"/>
      <c r="DX98" s="138"/>
      <c r="DY98" s="138"/>
      <c r="DZ98" s="138"/>
      <c r="EA98" s="138"/>
      <c r="EB98" s="138"/>
      <c r="EC98" s="138"/>
      <c r="ED98" s="138"/>
      <c r="EE98" s="138"/>
      <c r="EF98" s="138"/>
      <c r="EG98" s="138"/>
      <c r="EH98" s="138"/>
      <c r="EI98" s="138"/>
      <c r="EJ98" s="138"/>
      <c r="EK98" s="138"/>
      <c r="EL98" s="138"/>
      <c r="EM98" s="138"/>
      <c r="EN98" s="138"/>
      <c r="EO98" s="138"/>
      <c r="EP98" s="138"/>
      <c r="EQ98" s="138"/>
      <c r="ER98" s="138"/>
      <c r="ES98" s="138"/>
      <c r="ET98" s="138"/>
      <c r="EU98" s="138"/>
      <c r="EV98" s="138"/>
      <c r="EW98" s="138"/>
      <c r="EX98" s="138"/>
      <c r="EY98" s="138"/>
      <c r="EZ98" s="138"/>
      <c r="FA98" s="138"/>
      <c r="FB98" s="138"/>
      <c r="FC98" s="138"/>
      <c r="FD98" s="138"/>
      <c r="FE98" s="138"/>
      <c r="FF98" s="138"/>
      <c r="FG98" s="138"/>
      <c r="FH98" s="138"/>
      <c r="FI98" s="138"/>
      <c r="FJ98" s="138"/>
      <c r="FK98" s="138"/>
      <c r="FL98" s="138"/>
      <c r="FM98" s="138"/>
      <c r="FN98" s="138"/>
      <c r="FO98" s="138"/>
      <c r="FP98" s="138"/>
      <c r="FQ98" s="138"/>
      <c r="FR98" s="138"/>
      <c r="FS98" s="138"/>
      <c r="FT98" s="138"/>
      <c r="FU98" s="138"/>
      <c r="FV98" s="138"/>
      <c r="FW98" s="138"/>
      <c r="FX98" s="138"/>
      <c r="FY98" s="138"/>
      <c r="FZ98" s="138"/>
      <c r="GA98" s="138"/>
      <c r="GB98" s="138"/>
      <c r="GC98" s="138"/>
      <c r="GD98" s="138"/>
      <c r="GE98" s="138"/>
      <c r="GF98" s="138"/>
      <c r="GG98" s="138"/>
      <c r="GH98" s="138"/>
    </row>
    <row r="99" spans="1:190" x14ac:dyDescent="0.2">
      <c r="A99" s="130">
        <f t="shared" si="1"/>
        <v>6301</v>
      </c>
      <c r="B99" s="150" t="s">
        <v>3313</v>
      </c>
      <c r="C99" s="151">
        <v>461</v>
      </c>
      <c r="D99" s="152">
        <v>31.100000381469727</v>
      </c>
      <c r="E99" s="153">
        <v>0.42</v>
      </c>
      <c r="F99" s="151">
        <v>425</v>
      </c>
      <c r="G99" s="151">
        <v>36</v>
      </c>
      <c r="H99" s="154" t="s">
        <v>3314</v>
      </c>
      <c r="I99" s="154" t="s">
        <v>3315</v>
      </c>
      <c r="J99" s="152">
        <v>5.0999999046325684</v>
      </c>
      <c r="K99" s="153">
        <v>0.43</v>
      </c>
      <c r="L99" s="151">
        <v>400</v>
      </c>
      <c r="M99" s="151">
        <v>61</v>
      </c>
      <c r="N99" s="154" t="s">
        <v>3316</v>
      </c>
      <c r="O99" s="154" t="s">
        <v>3317</v>
      </c>
      <c r="P99" s="152">
        <v>9.5</v>
      </c>
      <c r="Q99" s="153">
        <v>0.43</v>
      </c>
      <c r="R99" s="151">
        <v>416</v>
      </c>
      <c r="S99" s="151">
        <v>45</v>
      </c>
      <c r="T99" s="154" t="s">
        <v>2760</v>
      </c>
      <c r="U99" s="154" t="s">
        <v>2761</v>
      </c>
      <c r="V99" s="152">
        <v>8.6999998092651367</v>
      </c>
      <c r="W99" s="153">
        <v>0.41</v>
      </c>
      <c r="X99" s="151">
        <v>414</v>
      </c>
      <c r="Y99" s="151">
        <v>47</v>
      </c>
      <c r="Z99" s="154" t="s">
        <v>2126</v>
      </c>
      <c r="AA99" s="154" t="s">
        <v>2127</v>
      </c>
      <c r="AB99" s="152">
        <v>7.8000001907348633</v>
      </c>
      <c r="AC99" s="153">
        <v>0.41</v>
      </c>
      <c r="AD99" s="151">
        <v>429</v>
      </c>
      <c r="AE99" s="151">
        <v>32</v>
      </c>
      <c r="AF99" s="154" t="s">
        <v>1656</v>
      </c>
      <c r="AG99" s="154" t="s">
        <v>1657</v>
      </c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138"/>
      <c r="BT99" s="138"/>
      <c r="BU99" s="138"/>
      <c r="BV99" s="138"/>
      <c r="BW99" s="138"/>
      <c r="BX99" s="138"/>
      <c r="BY99" s="138"/>
      <c r="BZ99" s="138"/>
      <c r="CA99" s="138"/>
      <c r="CB99" s="138"/>
      <c r="CC99" s="138"/>
      <c r="CD99" s="138"/>
      <c r="CE99" s="138"/>
      <c r="CF99" s="138"/>
      <c r="CG99" s="138"/>
      <c r="CH99" s="138"/>
      <c r="CI99" s="138"/>
      <c r="CJ99" s="138"/>
      <c r="CK99" s="138"/>
      <c r="CL99" s="138"/>
      <c r="CM99" s="138"/>
      <c r="CN99" s="138"/>
      <c r="CO99" s="138"/>
      <c r="CP99" s="138"/>
      <c r="CQ99" s="138"/>
      <c r="CR99" s="138"/>
      <c r="CS99" s="138"/>
      <c r="CT99" s="138"/>
      <c r="CU99" s="138"/>
      <c r="CV99" s="138"/>
      <c r="CW99" s="138"/>
      <c r="CX99" s="138"/>
      <c r="CY99" s="138"/>
      <c r="CZ99" s="138"/>
      <c r="DA99" s="138"/>
      <c r="DB99" s="138"/>
      <c r="DC99" s="138"/>
      <c r="DD99" s="138"/>
      <c r="DE99" s="138"/>
      <c r="DF99" s="138"/>
      <c r="DG99" s="138"/>
      <c r="DH99" s="138"/>
      <c r="DI99" s="138"/>
      <c r="DJ99" s="138"/>
      <c r="DK99" s="138"/>
      <c r="DL99" s="138"/>
      <c r="DM99" s="138"/>
      <c r="DN99" s="138"/>
      <c r="DO99" s="138"/>
      <c r="DP99" s="138"/>
      <c r="DQ99" s="138"/>
      <c r="DR99" s="138"/>
      <c r="DS99" s="138"/>
      <c r="DT99" s="138"/>
      <c r="DU99" s="138"/>
      <c r="DV99" s="138"/>
      <c r="DW99" s="138"/>
      <c r="DX99" s="138"/>
      <c r="DY99" s="138"/>
      <c r="DZ99" s="138"/>
      <c r="EA99" s="138"/>
      <c r="EB99" s="138"/>
      <c r="EC99" s="138"/>
      <c r="ED99" s="138"/>
      <c r="EE99" s="138"/>
      <c r="EF99" s="138"/>
      <c r="EG99" s="138"/>
      <c r="EH99" s="138"/>
      <c r="EI99" s="138"/>
      <c r="EJ99" s="138"/>
      <c r="EK99" s="138"/>
      <c r="EL99" s="138"/>
      <c r="EM99" s="138"/>
      <c r="EN99" s="138"/>
      <c r="EO99" s="138"/>
      <c r="EP99" s="138"/>
      <c r="EQ99" s="138"/>
      <c r="ER99" s="138"/>
      <c r="ES99" s="138"/>
      <c r="ET99" s="138"/>
      <c r="EU99" s="138"/>
      <c r="EV99" s="138"/>
      <c r="EW99" s="138"/>
      <c r="EX99" s="138"/>
      <c r="EY99" s="138"/>
      <c r="EZ99" s="138"/>
      <c r="FA99" s="138"/>
      <c r="FB99" s="138"/>
      <c r="FC99" s="138"/>
      <c r="FD99" s="138"/>
      <c r="FE99" s="138"/>
      <c r="FF99" s="138"/>
      <c r="FG99" s="138"/>
      <c r="FH99" s="138"/>
      <c r="FI99" s="138"/>
      <c r="FJ99" s="138"/>
      <c r="FK99" s="138"/>
      <c r="FL99" s="138"/>
      <c r="FM99" s="138"/>
      <c r="FN99" s="138"/>
      <c r="FO99" s="138"/>
      <c r="FP99" s="138"/>
      <c r="FQ99" s="138"/>
      <c r="FR99" s="138"/>
      <c r="FS99" s="138"/>
      <c r="FT99" s="138"/>
      <c r="FU99" s="138"/>
      <c r="FV99" s="138"/>
      <c r="FW99" s="138"/>
      <c r="FX99" s="138"/>
      <c r="FY99" s="138"/>
      <c r="FZ99" s="138"/>
      <c r="GA99" s="138"/>
      <c r="GB99" s="138"/>
      <c r="GC99" s="138"/>
      <c r="GD99" s="138"/>
      <c r="GE99" s="138"/>
      <c r="GF99" s="138"/>
      <c r="GG99" s="138"/>
      <c r="GH99" s="138"/>
    </row>
    <row r="100" spans="1:190" x14ac:dyDescent="0.2">
      <c r="A100" s="130">
        <f t="shared" si="1"/>
        <v>6331</v>
      </c>
      <c r="B100" s="140" t="s">
        <v>3318</v>
      </c>
      <c r="C100" s="146">
        <v>372</v>
      </c>
      <c r="D100" s="147">
        <v>26.600000381469727</v>
      </c>
      <c r="E100" s="148">
        <v>0.36</v>
      </c>
      <c r="F100" s="146">
        <v>363</v>
      </c>
      <c r="G100" s="146">
        <v>9</v>
      </c>
      <c r="H100" s="149" t="s">
        <v>3319</v>
      </c>
      <c r="I100" s="149" t="s">
        <v>3320</v>
      </c>
      <c r="J100" s="147">
        <v>3.9000000953674316</v>
      </c>
      <c r="K100" s="148">
        <v>0.32</v>
      </c>
      <c r="L100" s="146">
        <v>359</v>
      </c>
      <c r="M100" s="146">
        <v>13</v>
      </c>
      <c r="N100" s="149" t="s">
        <v>1852</v>
      </c>
      <c r="O100" s="149" t="s">
        <v>1853</v>
      </c>
      <c r="P100" s="147">
        <v>8.5</v>
      </c>
      <c r="Q100" s="148">
        <v>0.39</v>
      </c>
      <c r="R100" s="146">
        <v>350</v>
      </c>
      <c r="S100" s="146">
        <v>22</v>
      </c>
      <c r="T100" s="149" t="s">
        <v>3321</v>
      </c>
      <c r="U100" s="149" t="s">
        <v>3322</v>
      </c>
      <c r="V100" s="147">
        <v>7.4000000953674316</v>
      </c>
      <c r="W100" s="148">
        <v>0.35</v>
      </c>
      <c r="X100" s="146">
        <v>352</v>
      </c>
      <c r="Y100" s="146">
        <v>20</v>
      </c>
      <c r="Z100" s="149" t="s">
        <v>2619</v>
      </c>
      <c r="AA100" s="149" t="s">
        <v>2620</v>
      </c>
      <c r="AB100" s="147">
        <v>6.8000001907348633</v>
      </c>
      <c r="AC100" s="148">
        <v>0.36</v>
      </c>
      <c r="AD100" s="146">
        <v>367</v>
      </c>
      <c r="AE100" s="146">
        <v>5</v>
      </c>
      <c r="AF100" s="149" t="s">
        <v>3323</v>
      </c>
      <c r="AG100" s="149" t="s">
        <v>3324</v>
      </c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/>
      <c r="BP100" s="138"/>
      <c r="BQ100" s="138"/>
      <c r="BR100" s="138"/>
      <c r="BS100" s="138"/>
      <c r="BT100" s="138"/>
      <c r="BU100" s="138"/>
      <c r="BV100" s="138"/>
      <c r="BW100" s="138"/>
      <c r="BX100" s="138"/>
      <c r="BY100" s="138"/>
      <c r="BZ100" s="138"/>
      <c r="CA100" s="138"/>
      <c r="CB100" s="138"/>
      <c r="CC100" s="138"/>
      <c r="CD100" s="138"/>
      <c r="CE100" s="138"/>
      <c r="CF100" s="138"/>
      <c r="CG100" s="138"/>
      <c r="CH100" s="138"/>
      <c r="CI100" s="138"/>
      <c r="CJ100" s="138"/>
      <c r="CK100" s="138"/>
      <c r="CL100" s="138"/>
      <c r="CM100" s="138"/>
      <c r="CN100" s="138"/>
      <c r="CO100" s="138"/>
      <c r="CP100" s="138"/>
      <c r="CQ100" s="138"/>
      <c r="CR100" s="138"/>
      <c r="CS100" s="138"/>
      <c r="CT100" s="138"/>
      <c r="CU100" s="138"/>
      <c r="CV100" s="138"/>
      <c r="CW100" s="138"/>
      <c r="CX100" s="138"/>
      <c r="CY100" s="138"/>
      <c r="CZ100" s="138"/>
      <c r="DA100" s="138"/>
      <c r="DB100" s="138"/>
      <c r="DC100" s="138"/>
      <c r="DD100" s="138"/>
      <c r="DE100" s="138"/>
      <c r="DF100" s="138"/>
      <c r="DG100" s="138"/>
      <c r="DH100" s="138"/>
      <c r="DI100" s="138"/>
      <c r="DJ100" s="138"/>
      <c r="DK100" s="138"/>
      <c r="DL100" s="138"/>
      <c r="DM100" s="138"/>
      <c r="DN100" s="138"/>
      <c r="DO100" s="138"/>
      <c r="DP100" s="138"/>
      <c r="DQ100" s="138"/>
      <c r="DR100" s="138"/>
      <c r="DS100" s="138"/>
      <c r="DT100" s="138"/>
      <c r="DU100" s="138"/>
      <c r="DV100" s="138"/>
      <c r="DW100" s="138"/>
      <c r="DX100" s="138"/>
      <c r="DY100" s="138"/>
      <c r="DZ100" s="138"/>
      <c r="EA100" s="138"/>
      <c r="EB100" s="138"/>
      <c r="EC100" s="138"/>
      <c r="ED100" s="138"/>
      <c r="EE100" s="138"/>
      <c r="EF100" s="138"/>
      <c r="EG100" s="138"/>
      <c r="EH100" s="138"/>
      <c r="EI100" s="138"/>
      <c r="EJ100" s="138"/>
      <c r="EK100" s="138"/>
      <c r="EL100" s="138"/>
      <c r="EM100" s="138"/>
      <c r="EN100" s="138"/>
      <c r="EO100" s="138"/>
      <c r="EP100" s="138"/>
      <c r="EQ100" s="138"/>
      <c r="ER100" s="138"/>
      <c r="ES100" s="138"/>
      <c r="ET100" s="138"/>
      <c r="EU100" s="138"/>
      <c r="EV100" s="138"/>
      <c r="EW100" s="138"/>
      <c r="EX100" s="138"/>
      <c r="EY100" s="138"/>
      <c r="EZ100" s="138"/>
      <c r="FA100" s="138"/>
      <c r="FB100" s="138"/>
      <c r="FC100" s="138"/>
      <c r="FD100" s="138"/>
      <c r="FE100" s="138"/>
      <c r="FF100" s="138"/>
      <c r="FG100" s="138"/>
      <c r="FH100" s="138"/>
      <c r="FI100" s="138"/>
      <c r="FJ100" s="138"/>
      <c r="FK100" s="138"/>
      <c r="FL100" s="138"/>
      <c r="FM100" s="138"/>
      <c r="FN100" s="138"/>
      <c r="FO100" s="138"/>
      <c r="FP100" s="138"/>
      <c r="FQ100" s="138"/>
      <c r="FR100" s="138"/>
      <c r="FS100" s="138"/>
      <c r="FT100" s="138"/>
      <c r="FU100" s="138"/>
      <c r="FV100" s="138"/>
      <c r="FW100" s="138"/>
      <c r="FX100" s="138"/>
      <c r="FY100" s="138"/>
      <c r="FZ100" s="138"/>
      <c r="GA100" s="138"/>
      <c r="GB100" s="138"/>
      <c r="GC100" s="138"/>
      <c r="GD100" s="138"/>
      <c r="GE100" s="138"/>
      <c r="GF100" s="138"/>
      <c r="GG100" s="138"/>
      <c r="GH100" s="138"/>
    </row>
    <row r="101" spans="1:190" x14ac:dyDescent="0.2">
      <c r="A101" s="130">
        <f t="shared" si="1"/>
        <v>6351</v>
      </c>
      <c r="B101" s="150" t="s">
        <v>3325</v>
      </c>
      <c r="C101" s="151">
        <v>183</v>
      </c>
      <c r="D101" s="152">
        <v>27.200000762939453</v>
      </c>
      <c r="E101" s="153">
        <v>0.37</v>
      </c>
      <c r="F101" s="151">
        <v>183</v>
      </c>
      <c r="H101" s="154" t="s">
        <v>1545</v>
      </c>
      <c r="J101" s="152">
        <v>4.4000000953674316</v>
      </c>
      <c r="K101" s="153">
        <v>0.37</v>
      </c>
      <c r="L101" s="151">
        <v>176</v>
      </c>
      <c r="M101" s="151">
        <v>7</v>
      </c>
      <c r="N101" s="154" t="s">
        <v>3014</v>
      </c>
      <c r="O101" s="154" t="s">
        <v>3015</v>
      </c>
      <c r="P101" s="152">
        <v>8.3999996185302734</v>
      </c>
      <c r="Q101" s="153">
        <v>0.38</v>
      </c>
      <c r="R101" s="151">
        <v>173</v>
      </c>
      <c r="S101" s="151">
        <v>10</v>
      </c>
      <c r="T101" s="154" t="s">
        <v>3326</v>
      </c>
      <c r="U101" s="154" t="s">
        <v>3327</v>
      </c>
      <c r="V101" s="152">
        <v>7.5999999046325684</v>
      </c>
      <c r="W101" s="153">
        <v>0.36</v>
      </c>
      <c r="X101" s="151">
        <v>179</v>
      </c>
      <c r="Y101" s="151">
        <v>4</v>
      </c>
      <c r="Z101" s="154" t="s">
        <v>2324</v>
      </c>
      <c r="AA101" s="154" t="s">
        <v>2325</v>
      </c>
      <c r="AB101" s="152">
        <v>6.8000001907348633</v>
      </c>
      <c r="AC101" s="153">
        <v>0.36</v>
      </c>
      <c r="AD101" s="151">
        <v>180</v>
      </c>
      <c r="AE101" s="151">
        <v>3</v>
      </c>
      <c r="AF101" s="154" t="s">
        <v>1868</v>
      </c>
      <c r="AG101" s="154" t="s">
        <v>1869</v>
      </c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/>
      <c r="BF101" s="138"/>
      <c r="BG101" s="138"/>
      <c r="BH101" s="138"/>
      <c r="BI101" s="138"/>
      <c r="BJ101" s="138"/>
      <c r="BK101" s="138"/>
      <c r="BL101" s="138"/>
      <c r="BM101" s="138"/>
      <c r="BN101" s="138"/>
      <c r="BO101" s="138"/>
      <c r="BP101" s="138"/>
      <c r="BQ101" s="138"/>
      <c r="BR101" s="138"/>
      <c r="BS101" s="138"/>
      <c r="BT101" s="138"/>
      <c r="BU101" s="138"/>
      <c r="BV101" s="138"/>
      <c r="BW101" s="138"/>
      <c r="BX101" s="138"/>
      <c r="BY101" s="138"/>
      <c r="BZ101" s="138"/>
      <c r="CA101" s="138"/>
      <c r="CB101" s="138"/>
      <c r="CC101" s="138"/>
      <c r="CD101" s="138"/>
      <c r="CE101" s="138"/>
      <c r="CF101" s="138"/>
      <c r="CG101" s="138"/>
      <c r="CH101" s="138"/>
      <c r="CI101" s="138"/>
      <c r="CJ101" s="138"/>
      <c r="CK101" s="138"/>
      <c r="CL101" s="138"/>
      <c r="CM101" s="138"/>
      <c r="CN101" s="138"/>
      <c r="CO101" s="138"/>
      <c r="CP101" s="138"/>
      <c r="CQ101" s="138"/>
      <c r="CR101" s="138"/>
      <c r="CS101" s="138"/>
      <c r="CT101" s="138"/>
      <c r="CU101" s="138"/>
      <c r="CV101" s="138"/>
      <c r="CW101" s="138"/>
      <c r="CX101" s="138"/>
      <c r="CY101" s="138"/>
      <c r="CZ101" s="138"/>
      <c r="DA101" s="138"/>
      <c r="DB101" s="138"/>
      <c r="DC101" s="138"/>
      <c r="DD101" s="138"/>
      <c r="DE101" s="138"/>
      <c r="DF101" s="138"/>
      <c r="DG101" s="138"/>
      <c r="DH101" s="138"/>
      <c r="DI101" s="138"/>
      <c r="DJ101" s="138"/>
      <c r="DK101" s="138"/>
      <c r="DL101" s="138"/>
      <c r="DM101" s="138"/>
      <c r="DN101" s="138"/>
      <c r="DO101" s="138"/>
      <c r="DP101" s="138"/>
      <c r="DQ101" s="138"/>
      <c r="DR101" s="138"/>
      <c r="DS101" s="138"/>
      <c r="DT101" s="138"/>
      <c r="DU101" s="138"/>
      <c r="DV101" s="138"/>
      <c r="DW101" s="138"/>
      <c r="DX101" s="138"/>
      <c r="DY101" s="138"/>
      <c r="DZ101" s="138"/>
      <c r="EA101" s="138"/>
      <c r="EB101" s="138"/>
      <c r="EC101" s="138"/>
      <c r="ED101" s="138"/>
      <c r="EE101" s="138"/>
      <c r="EF101" s="138"/>
      <c r="EG101" s="138"/>
      <c r="EH101" s="138"/>
      <c r="EI101" s="138"/>
      <c r="EJ101" s="138"/>
      <c r="EK101" s="138"/>
      <c r="EL101" s="138"/>
      <c r="EM101" s="138"/>
      <c r="EN101" s="138"/>
      <c r="EO101" s="138"/>
      <c r="EP101" s="138"/>
      <c r="EQ101" s="138"/>
      <c r="ER101" s="138"/>
      <c r="ES101" s="138"/>
      <c r="ET101" s="138"/>
      <c r="EU101" s="138"/>
      <c r="EV101" s="138"/>
      <c r="EW101" s="138"/>
      <c r="EX101" s="138"/>
      <c r="EY101" s="138"/>
      <c r="EZ101" s="138"/>
      <c r="FA101" s="138"/>
      <c r="FB101" s="138"/>
      <c r="FC101" s="138"/>
      <c r="FD101" s="138"/>
      <c r="FE101" s="138"/>
      <c r="FF101" s="138"/>
      <c r="FG101" s="138"/>
      <c r="FH101" s="138"/>
      <c r="FI101" s="138"/>
      <c r="FJ101" s="138"/>
      <c r="FK101" s="138"/>
      <c r="FL101" s="138"/>
      <c r="FM101" s="138"/>
      <c r="FN101" s="138"/>
      <c r="FO101" s="138"/>
      <c r="FP101" s="138"/>
      <c r="FQ101" s="138"/>
      <c r="FR101" s="138"/>
      <c r="FS101" s="138"/>
      <c r="FT101" s="138"/>
      <c r="FU101" s="138"/>
      <c r="FV101" s="138"/>
      <c r="FW101" s="138"/>
      <c r="FX101" s="138"/>
      <c r="FY101" s="138"/>
      <c r="FZ101" s="138"/>
      <c r="GA101" s="138"/>
      <c r="GB101" s="138"/>
      <c r="GC101" s="138"/>
      <c r="GD101" s="138"/>
      <c r="GE101" s="138"/>
      <c r="GF101" s="138"/>
      <c r="GG101" s="138"/>
      <c r="GH101" s="138"/>
    </row>
    <row r="102" spans="1:190" x14ac:dyDescent="0.2">
      <c r="A102" s="130">
        <f t="shared" si="1"/>
        <v>6361</v>
      </c>
      <c r="B102" s="140" t="s">
        <v>3328</v>
      </c>
      <c r="C102" s="146">
        <v>151</v>
      </c>
      <c r="D102" s="147">
        <v>24.100000381469727</v>
      </c>
      <c r="E102" s="148">
        <v>0.33</v>
      </c>
      <c r="F102" s="146">
        <v>150</v>
      </c>
      <c r="G102" s="146">
        <v>1</v>
      </c>
      <c r="H102" s="149" t="s">
        <v>3329</v>
      </c>
      <c r="I102" s="149" t="s">
        <v>3330</v>
      </c>
      <c r="J102" s="147">
        <v>3.7999999523162842</v>
      </c>
      <c r="K102" s="148">
        <v>0.31</v>
      </c>
      <c r="L102" s="146">
        <v>150</v>
      </c>
      <c r="M102" s="146">
        <v>1</v>
      </c>
      <c r="N102" s="149" t="s">
        <v>3329</v>
      </c>
      <c r="O102" s="149" t="s">
        <v>3330</v>
      </c>
      <c r="P102" s="147">
        <v>7.4000000953674316</v>
      </c>
      <c r="Q102" s="148">
        <v>0.34</v>
      </c>
      <c r="R102" s="146">
        <v>148</v>
      </c>
      <c r="S102" s="146">
        <v>3</v>
      </c>
      <c r="T102" s="149" t="s">
        <v>3331</v>
      </c>
      <c r="U102" s="149" t="s">
        <v>3332</v>
      </c>
      <c r="V102" s="147">
        <v>6.8000001907348633</v>
      </c>
      <c r="W102" s="148">
        <v>0.33</v>
      </c>
      <c r="X102" s="146">
        <v>149</v>
      </c>
      <c r="Y102" s="146">
        <v>2</v>
      </c>
      <c r="Z102" s="149" t="s">
        <v>1610</v>
      </c>
      <c r="AA102" s="149" t="s">
        <v>1611</v>
      </c>
      <c r="AB102" s="147">
        <v>6.0999999046325684</v>
      </c>
      <c r="AC102" s="148">
        <v>0.32</v>
      </c>
      <c r="AD102" s="146">
        <v>148</v>
      </c>
      <c r="AE102" s="146">
        <v>3</v>
      </c>
      <c r="AF102" s="149" t="s">
        <v>3331</v>
      </c>
      <c r="AG102" s="149" t="s">
        <v>3332</v>
      </c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  <c r="BT102" s="138"/>
      <c r="BU102" s="138"/>
      <c r="BV102" s="138"/>
      <c r="BW102" s="138"/>
      <c r="BX102" s="138"/>
      <c r="BY102" s="138"/>
      <c r="BZ102" s="138"/>
      <c r="CA102" s="138"/>
      <c r="CB102" s="138"/>
      <c r="CC102" s="138"/>
      <c r="CD102" s="138"/>
      <c r="CE102" s="138"/>
      <c r="CF102" s="138"/>
      <c r="CG102" s="138"/>
      <c r="CH102" s="138"/>
      <c r="CI102" s="138"/>
      <c r="CJ102" s="138"/>
      <c r="CK102" s="138"/>
      <c r="CL102" s="138"/>
      <c r="CM102" s="138"/>
      <c r="CN102" s="138"/>
      <c r="CO102" s="138"/>
      <c r="CP102" s="138"/>
      <c r="CQ102" s="138"/>
      <c r="CR102" s="138"/>
      <c r="CS102" s="138"/>
      <c r="CT102" s="138"/>
      <c r="CU102" s="138"/>
      <c r="CV102" s="138"/>
      <c r="CW102" s="138"/>
      <c r="CX102" s="138"/>
      <c r="CY102" s="138"/>
      <c r="CZ102" s="138"/>
      <c r="DA102" s="138"/>
      <c r="DB102" s="138"/>
      <c r="DC102" s="138"/>
      <c r="DD102" s="138"/>
      <c r="DE102" s="138"/>
      <c r="DF102" s="138"/>
      <c r="DG102" s="138"/>
      <c r="DH102" s="138"/>
      <c r="DI102" s="138"/>
      <c r="DJ102" s="138"/>
      <c r="DK102" s="138"/>
      <c r="DL102" s="138"/>
      <c r="DM102" s="138"/>
      <c r="DN102" s="138"/>
      <c r="DO102" s="138"/>
      <c r="DP102" s="138"/>
      <c r="DQ102" s="138"/>
      <c r="DR102" s="138"/>
      <c r="DS102" s="138"/>
      <c r="DT102" s="138"/>
      <c r="DU102" s="138"/>
      <c r="DV102" s="138"/>
      <c r="DW102" s="138"/>
      <c r="DX102" s="138"/>
      <c r="DY102" s="138"/>
      <c r="DZ102" s="138"/>
      <c r="EA102" s="138"/>
      <c r="EB102" s="138"/>
      <c r="EC102" s="138"/>
      <c r="ED102" s="138"/>
      <c r="EE102" s="138"/>
      <c r="EF102" s="138"/>
      <c r="EG102" s="138"/>
      <c r="EH102" s="138"/>
      <c r="EI102" s="138"/>
      <c r="EJ102" s="138"/>
      <c r="EK102" s="138"/>
      <c r="EL102" s="138"/>
      <c r="EM102" s="138"/>
      <c r="EN102" s="138"/>
      <c r="EO102" s="138"/>
      <c r="EP102" s="138"/>
      <c r="EQ102" s="138"/>
      <c r="ER102" s="138"/>
      <c r="ES102" s="138"/>
      <c r="ET102" s="138"/>
      <c r="EU102" s="138"/>
      <c r="EV102" s="138"/>
      <c r="EW102" s="138"/>
      <c r="EX102" s="138"/>
      <c r="EY102" s="138"/>
      <c r="EZ102" s="138"/>
      <c r="FA102" s="138"/>
      <c r="FB102" s="138"/>
      <c r="FC102" s="138"/>
      <c r="FD102" s="138"/>
      <c r="FE102" s="138"/>
      <c r="FF102" s="138"/>
      <c r="FG102" s="138"/>
      <c r="FH102" s="138"/>
      <c r="FI102" s="138"/>
      <c r="FJ102" s="138"/>
      <c r="FK102" s="138"/>
      <c r="FL102" s="138"/>
      <c r="FM102" s="138"/>
      <c r="FN102" s="138"/>
      <c r="FO102" s="138"/>
      <c r="FP102" s="138"/>
      <c r="FQ102" s="138"/>
      <c r="FR102" s="138"/>
      <c r="FS102" s="138"/>
      <c r="FT102" s="138"/>
      <c r="FU102" s="138"/>
      <c r="FV102" s="138"/>
      <c r="FW102" s="138"/>
      <c r="FX102" s="138"/>
      <c r="FY102" s="138"/>
      <c r="FZ102" s="138"/>
      <c r="GA102" s="138"/>
      <c r="GB102" s="138"/>
      <c r="GC102" s="138"/>
      <c r="GD102" s="138"/>
      <c r="GE102" s="138"/>
      <c r="GF102" s="138"/>
      <c r="GG102" s="138"/>
      <c r="GH102" s="138"/>
    </row>
    <row r="103" spans="1:190" x14ac:dyDescent="0.2">
      <c r="A103" s="130">
        <f t="shared" si="1"/>
        <v>6391</v>
      </c>
      <c r="B103" s="150" t="s">
        <v>3333</v>
      </c>
      <c r="C103" s="151">
        <v>177</v>
      </c>
      <c r="D103" s="152">
        <v>24.200000762939453</v>
      </c>
      <c r="E103" s="153">
        <v>0.33</v>
      </c>
      <c r="F103" s="151">
        <v>176</v>
      </c>
      <c r="G103" s="151">
        <v>1</v>
      </c>
      <c r="H103" s="154" t="s">
        <v>2554</v>
      </c>
      <c r="I103" s="154" t="s">
        <v>2555</v>
      </c>
      <c r="J103" s="152">
        <v>3.9000000953674316</v>
      </c>
      <c r="K103" s="153">
        <v>0.33</v>
      </c>
      <c r="L103" s="151">
        <v>172</v>
      </c>
      <c r="M103" s="151">
        <v>5</v>
      </c>
      <c r="N103" s="154" t="s">
        <v>2552</v>
      </c>
      <c r="O103" s="154" t="s">
        <v>2553</v>
      </c>
      <c r="P103" s="152">
        <v>7.4000000953674316</v>
      </c>
      <c r="Q103" s="153">
        <v>0.33</v>
      </c>
      <c r="R103" s="151">
        <v>175</v>
      </c>
      <c r="S103" s="151">
        <v>2</v>
      </c>
      <c r="T103" s="154" t="s">
        <v>2550</v>
      </c>
      <c r="U103" s="154" t="s">
        <v>2551</v>
      </c>
      <c r="V103" s="152">
        <v>6.9000000953674316</v>
      </c>
      <c r="W103" s="153">
        <v>0.33</v>
      </c>
      <c r="X103" s="151">
        <v>176</v>
      </c>
      <c r="Y103" s="151">
        <v>1</v>
      </c>
      <c r="Z103" s="154" t="s">
        <v>2554</v>
      </c>
      <c r="AA103" s="154" t="s">
        <v>2555</v>
      </c>
      <c r="AB103" s="152">
        <v>6</v>
      </c>
      <c r="AC103" s="153">
        <v>0.32</v>
      </c>
      <c r="AD103" s="151">
        <v>177</v>
      </c>
      <c r="AF103" s="154" t="s">
        <v>1545</v>
      </c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  <c r="BT103" s="138"/>
      <c r="BU103" s="138"/>
      <c r="BV103" s="138"/>
      <c r="BW103" s="138"/>
      <c r="BX103" s="138"/>
      <c r="BY103" s="138"/>
      <c r="BZ103" s="138"/>
      <c r="CA103" s="138"/>
      <c r="CB103" s="138"/>
      <c r="CC103" s="138"/>
      <c r="CD103" s="138"/>
      <c r="CE103" s="138"/>
      <c r="CF103" s="138"/>
      <c r="CG103" s="138"/>
      <c r="CH103" s="138"/>
      <c r="CI103" s="138"/>
      <c r="CJ103" s="138"/>
      <c r="CK103" s="138"/>
      <c r="CL103" s="138"/>
      <c r="CM103" s="138"/>
      <c r="CN103" s="138"/>
      <c r="CO103" s="138"/>
      <c r="CP103" s="138"/>
      <c r="CQ103" s="138"/>
      <c r="CR103" s="138"/>
      <c r="CS103" s="138"/>
      <c r="CT103" s="138"/>
      <c r="CU103" s="138"/>
      <c r="CV103" s="138"/>
      <c r="CW103" s="138"/>
      <c r="CX103" s="138"/>
      <c r="CY103" s="138"/>
      <c r="CZ103" s="138"/>
      <c r="DA103" s="138"/>
      <c r="DB103" s="138"/>
      <c r="DC103" s="138"/>
      <c r="DD103" s="138"/>
      <c r="DE103" s="138"/>
      <c r="DF103" s="138"/>
      <c r="DG103" s="138"/>
      <c r="DH103" s="138"/>
      <c r="DI103" s="138"/>
      <c r="DJ103" s="138"/>
      <c r="DK103" s="138"/>
      <c r="DL103" s="138"/>
      <c r="DM103" s="138"/>
      <c r="DN103" s="138"/>
      <c r="DO103" s="138"/>
      <c r="DP103" s="138"/>
      <c r="DQ103" s="138"/>
      <c r="DR103" s="138"/>
      <c r="DS103" s="138"/>
      <c r="DT103" s="138"/>
      <c r="DU103" s="138"/>
      <c r="DV103" s="138"/>
      <c r="DW103" s="138"/>
      <c r="DX103" s="138"/>
      <c r="DY103" s="138"/>
      <c r="DZ103" s="138"/>
      <c r="EA103" s="138"/>
      <c r="EB103" s="138"/>
      <c r="EC103" s="138"/>
      <c r="ED103" s="138"/>
      <c r="EE103" s="138"/>
      <c r="EF103" s="138"/>
      <c r="EG103" s="138"/>
      <c r="EH103" s="138"/>
      <c r="EI103" s="138"/>
      <c r="EJ103" s="138"/>
      <c r="EK103" s="138"/>
      <c r="EL103" s="138"/>
      <c r="EM103" s="138"/>
      <c r="EN103" s="138"/>
      <c r="EO103" s="138"/>
      <c r="EP103" s="138"/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8"/>
      <c r="FA103" s="138"/>
      <c r="FB103" s="138"/>
      <c r="FC103" s="138"/>
      <c r="FD103" s="138"/>
      <c r="FE103" s="138"/>
      <c r="FF103" s="138"/>
      <c r="FG103" s="138"/>
      <c r="FH103" s="138"/>
      <c r="FI103" s="138"/>
      <c r="FJ103" s="138"/>
      <c r="FK103" s="138"/>
      <c r="FL103" s="138"/>
      <c r="FM103" s="138"/>
      <c r="FN103" s="138"/>
      <c r="FO103" s="138"/>
      <c r="FP103" s="138"/>
      <c r="FQ103" s="138"/>
      <c r="FR103" s="138"/>
      <c r="FS103" s="138"/>
      <c r="FT103" s="138"/>
      <c r="FU103" s="138"/>
      <c r="FV103" s="138"/>
      <c r="FW103" s="138"/>
      <c r="FX103" s="138"/>
      <c r="FY103" s="138"/>
      <c r="FZ103" s="138"/>
      <c r="GA103" s="138"/>
      <c r="GB103" s="138"/>
      <c r="GC103" s="138"/>
      <c r="GD103" s="138"/>
      <c r="GE103" s="138"/>
      <c r="GF103" s="138"/>
      <c r="GG103" s="138"/>
      <c r="GH103" s="138"/>
    </row>
    <row r="104" spans="1:190" x14ac:dyDescent="0.2">
      <c r="A104" s="130">
        <f t="shared" si="1"/>
        <v>6411</v>
      </c>
      <c r="B104" s="140" t="s">
        <v>3334</v>
      </c>
      <c r="C104" s="146">
        <v>266</v>
      </c>
      <c r="D104" s="147">
        <v>26.399999618530273</v>
      </c>
      <c r="E104" s="148">
        <v>0.36</v>
      </c>
      <c r="F104" s="146">
        <v>264</v>
      </c>
      <c r="G104" s="146">
        <v>2</v>
      </c>
      <c r="H104" s="149" t="s">
        <v>2926</v>
      </c>
      <c r="I104" s="149" t="s">
        <v>2927</v>
      </c>
      <c r="J104" s="147">
        <v>4.4000000953674316</v>
      </c>
      <c r="K104" s="148">
        <v>0.36</v>
      </c>
      <c r="L104" s="146">
        <v>257</v>
      </c>
      <c r="M104" s="146">
        <v>9</v>
      </c>
      <c r="N104" s="149" t="s">
        <v>2239</v>
      </c>
      <c r="O104" s="149" t="s">
        <v>2240</v>
      </c>
      <c r="P104" s="147">
        <v>8.1000003814697266</v>
      </c>
      <c r="Q104" s="148">
        <v>0.37</v>
      </c>
      <c r="R104" s="146">
        <v>255</v>
      </c>
      <c r="S104" s="146">
        <v>11</v>
      </c>
      <c r="T104" s="149" t="s">
        <v>2878</v>
      </c>
      <c r="U104" s="149" t="s">
        <v>2879</v>
      </c>
      <c r="V104" s="147">
        <v>7.3000001907348633</v>
      </c>
      <c r="W104" s="148">
        <v>0.35</v>
      </c>
      <c r="X104" s="146">
        <v>266</v>
      </c>
      <c r="Z104" s="149" t="s">
        <v>1545</v>
      </c>
      <c r="AB104" s="147">
        <v>6.5999999046325684</v>
      </c>
      <c r="AC104" s="148">
        <v>0.35</v>
      </c>
      <c r="AD104" s="146">
        <v>262</v>
      </c>
      <c r="AE104" s="146">
        <v>4</v>
      </c>
      <c r="AF104" s="149" t="s">
        <v>3335</v>
      </c>
      <c r="AG104" s="149" t="s">
        <v>3336</v>
      </c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  <c r="BT104" s="138"/>
      <c r="BU104" s="138"/>
      <c r="BV104" s="138"/>
      <c r="BW104" s="138"/>
      <c r="BX104" s="138"/>
      <c r="BY104" s="138"/>
      <c r="BZ104" s="138"/>
      <c r="CA104" s="138"/>
      <c r="CB104" s="138"/>
      <c r="CC104" s="138"/>
      <c r="CD104" s="138"/>
      <c r="CE104" s="138"/>
      <c r="CF104" s="138"/>
      <c r="CG104" s="138"/>
      <c r="CH104" s="138"/>
      <c r="CI104" s="138"/>
      <c r="CJ104" s="138"/>
      <c r="CK104" s="138"/>
      <c r="CL104" s="138"/>
      <c r="CM104" s="138"/>
      <c r="CN104" s="138"/>
      <c r="CO104" s="138"/>
      <c r="CP104" s="138"/>
      <c r="CQ104" s="138"/>
      <c r="CR104" s="138"/>
      <c r="CS104" s="138"/>
      <c r="CT104" s="138"/>
      <c r="CU104" s="138"/>
      <c r="CV104" s="138"/>
      <c r="CW104" s="138"/>
      <c r="CX104" s="138"/>
      <c r="CY104" s="138"/>
      <c r="CZ104" s="138"/>
      <c r="DA104" s="138"/>
      <c r="DB104" s="138"/>
      <c r="DC104" s="138"/>
      <c r="DD104" s="138"/>
      <c r="DE104" s="138"/>
      <c r="DF104" s="138"/>
      <c r="DG104" s="138"/>
      <c r="DH104" s="138"/>
      <c r="DI104" s="138"/>
      <c r="DJ104" s="138"/>
      <c r="DK104" s="138"/>
      <c r="DL104" s="138"/>
      <c r="DM104" s="138"/>
      <c r="DN104" s="138"/>
      <c r="DO104" s="138"/>
      <c r="DP104" s="138"/>
      <c r="DQ104" s="138"/>
      <c r="DR104" s="138"/>
      <c r="DS104" s="138"/>
      <c r="DT104" s="138"/>
      <c r="DU104" s="138"/>
      <c r="DV104" s="138"/>
      <c r="DW104" s="138"/>
      <c r="DX104" s="138"/>
      <c r="DY104" s="138"/>
      <c r="DZ104" s="138"/>
      <c r="EA104" s="138"/>
      <c r="EB104" s="138"/>
      <c r="EC104" s="138"/>
      <c r="ED104" s="138"/>
      <c r="EE104" s="138"/>
      <c r="EF104" s="138"/>
      <c r="EG104" s="138"/>
      <c r="EH104" s="138"/>
      <c r="EI104" s="138"/>
      <c r="EJ104" s="138"/>
      <c r="EK104" s="138"/>
      <c r="EL104" s="138"/>
      <c r="EM104" s="138"/>
      <c r="EN104" s="138"/>
      <c r="EO104" s="138"/>
      <c r="EP104" s="138"/>
      <c r="EQ104" s="138"/>
      <c r="ER104" s="138"/>
      <c r="ES104" s="138"/>
      <c r="ET104" s="138"/>
      <c r="EU104" s="138"/>
      <c r="EV104" s="138"/>
      <c r="EW104" s="138"/>
      <c r="EX104" s="138"/>
      <c r="EY104" s="138"/>
      <c r="EZ104" s="138"/>
      <c r="FA104" s="138"/>
      <c r="FB104" s="138"/>
      <c r="FC104" s="138"/>
      <c r="FD104" s="138"/>
      <c r="FE104" s="138"/>
      <c r="FF104" s="138"/>
      <c r="FG104" s="138"/>
      <c r="FH104" s="138"/>
      <c r="FI104" s="138"/>
      <c r="FJ104" s="138"/>
      <c r="FK104" s="138"/>
      <c r="FL104" s="138"/>
      <c r="FM104" s="138"/>
      <c r="FN104" s="138"/>
      <c r="FO104" s="138"/>
      <c r="FP104" s="138"/>
      <c r="FQ104" s="138"/>
      <c r="FR104" s="138"/>
      <c r="FS104" s="138"/>
      <c r="FT104" s="138"/>
      <c r="FU104" s="138"/>
      <c r="FV104" s="138"/>
      <c r="FW104" s="138"/>
      <c r="FX104" s="138"/>
      <c r="FY104" s="138"/>
      <c r="FZ104" s="138"/>
      <c r="GA104" s="138"/>
      <c r="GB104" s="138"/>
      <c r="GC104" s="138"/>
      <c r="GD104" s="138"/>
      <c r="GE104" s="138"/>
      <c r="GF104" s="138"/>
      <c r="GG104" s="138"/>
      <c r="GH104" s="138"/>
    </row>
    <row r="105" spans="1:190" x14ac:dyDescent="0.2">
      <c r="A105" s="130">
        <f t="shared" si="1"/>
        <v>6421</v>
      </c>
      <c r="B105" s="150" t="s">
        <v>3337</v>
      </c>
      <c r="C105" s="151">
        <v>218</v>
      </c>
      <c r="D105" s="152">
        <v>25.399999618530273</v>
      </c>
      <c r="E105" s="153">
        <v>0.34</v>
      </c>
      <c r="F105" s="151">
        <v>214</v>
      </c>
      <c r="G105" s="151">
        <v>4</v>
      </c>
      <c r="H105" s="154" t="s">
        <v>3207</v>
      </c>
      <c r="I105" s="154" t="s">
        <v>3208</v>
      </c>
      <c r="J105" s="152">
        <v>3.9000000953674316</v>
      </c>
      <c r="K105" s="153">
        <v>0.33</v>
      </c>
      <c r="L105" s="151">
        <v>213</v>
      </c>
      <c r="M105" s="151">
        <v>5</v>
      </c>
      <c r="N105" s="154" t="s">
        <v>2108</v>
      </c>
      <c r="O105" s="154" t="s">
        <v>2109</v>
      </c>
      <c r="P105" s="152">
        <v>8.1000003814697266</v>
      </c>
      <c r="Q105" s="153">
        <v>0.37</v>
      </c>
      <c r="R105" s="151">
        <v>211</v>
      </c>
      <c r="S105" s="151">
        <v>7</v>
      </c>
      <c r="T105" s="154" t="s">
        <v>3101</v>
      </c>
      <c r="U105" s="154" t="s">
        <v>3102</v>
      </c>
      <c r="V105" s="152">
        <v>6.9000000953674316</v>
      </c>
      <c r="W105" s="153">
        <v>0.33</v>
      </c>
      <c r="X105" s="151">
        <v>209</v>
      </c>
      <c r="Y105" s="151">
        <v>9</v>
      </c>
      <c r="Z105" s="154" t="s">
        <v>3338</v>
      </c>
      <c r="AA105" s="154" t="s">
        <v>3339</v>
      </c>
      <c r="AB105" s="152">
        <v>6.5</v>
      </c>
      <c r="AC105" s="153">
        <v>0.34</v>
      </c>
      <c r="AD105" s="151">
        <v>215</v>
      </c>
      <c r="AE105" s="151">
        <v>3</v>
      </c>
      <c r="AF105" s="154" t="s">
        <v>2857</v>
      </c>
      <c r="AG105" s="154" t="s">
        <v>2858</v>
      </c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  <c r="BV105" s="138"/>
      <c r="BW105" s="138"/>
      <c r="BX105" s="138"/>
      <c r="BY105" s="138"/>
      <c r="BZ105" s="138"/>
      <c r="CA105" s="138"/>
      <c r="CB105" s="138"/>
      <c r="CC105" s="138"/>
      <c r="CD105" s="138"/>
      <c r="CE105" s="138"/>
      <c r="CF105" s="138"/>
      <c r="CG105" s="138"/>
      <c r="CH105" s="138"/>
      <c r="CI105" s="138"/>
      <c r="CJ105" s="138"/>
      <c r="CK105" s="138"/>
      <c r="CL105" s="138"/>
      <c r="CM105" s="138"/>
      <c r="CN105" s="138"/>
      <c r="CO105" s="138"/>
      <c r="CP105" s="138"/>
      <c r="CQ105" s="138"/>
      <c r="CR105" s="138"/>
      <c r="CS105" s="138"/>
      <c r="CT105" s="138"/>
      <c r="CU105" s="138"/>
      <c r="CV105" s="138"/>
      <c r="CW105" s="138"/>
      <c r="CX105" s="138"/>
      <c r="CY105" s="138"/>
      <c r="CZ105" s="138"/>
      <c r="DA105" s="138"/>
      <c r="DB105" s="138"/>
      <c r="DC105" s="138"/>
      <c r="DD105" s="138"/>
      <c r="DE105" s="138"/>
      <c r="DF105" s="138"/>
      <c r="DG105" s="138"/>
      <c r="DH105" s="138"/>
      <c r="DI105" s="138"/>
      <c r="DJ105" s="138"/>
      <c r="DK105" s="138"/>
      <c r="DL105" s="138"/>
      <c r="DM105" s="138"/>
      <c r="DN105" s="138"/>
      <c r="DO105" s="138"/>
      <c r="DP105" s="138"/>
      <c r="DQ105" s="138"/>
      <c r="DR105" s="138"/>
      <c r="DS105" s="138"/>
      <c r="DT105" s="138"/>
      <c r="DU105" s="138"/>
      <c r="DV105" s="138"/>
      <c r="DW105" s="138"/>
      <c r="DX105" s="138"/>
      <c r="DY105" s="138"/>
      <c r="DZ105" s="138"/>
      <c r="EA105" s="138"/>
      <c r="EB105" s="138"/>
      <c r="EC105" s="138"/>
      <c r="ED105" s="138"/>
      <c r="EE105" s="138"/>
      <c r="EF105" s="138"/>
      <c r="EG105" s="138"/>
      <c r="EH105" s="138"/>
      <c r="EI105" s="138"/>
      <c r="EJ105" s="138"/>
      <c r="EK105" s="138"/>
      <c r="EL105" s="138"/>
      <c r="EM105" s="138"/>
      <c r="EN105" s="138"/>
      <c r="EO105" s="138"/>
      <c r="EP105" s="138"/>
      <c r="EQ105" s="138"/>
      <c r="ER105" s="138"/>
      <c r="ES105" s="138"/>
      <c r="ET105" s="138"/>
      <c r="EU105" s="138"/>
      <c r="EV105" s="138"/>
      <c r="EW105" s="138"/>
      <c r="EX105" s="138"/>
      <c r="EY105" s="138"/>
      <c r="EZ105" s="138"/>
      <c r="FA105" s="138"/>
      <c r="FB105" s="138"/>
      <c r="FC105" s="138"/>
      <c r="FD105" s="138"/>
      <c r="FE105" s="138"/>
      <c r="FF105" s="138"/>
      <c r="FG105" s="138"/>
      <c r="FH105" s="138"/>
      <c r="FI105" s="138"/>
      <c r="FJ105" s="138"/>
      <c r="FK105" s="138"/>
      <c r="FL105" s="138"/>
      <c r="FM105" s="138"/>
      <c r="FN105" s="138"/>
      <c r="FO105" s="138"/>
      <c r="FP105" s="138"/>
      <c r="FQ105" s="138"/>
      <c r="FR105" s="138"/>
      <c r="FS105" s="138"/>
      <c r="FT105" s="138"/>
      <c r="FU105" s="138"/>
      <c r="FV105" s="138"/>
      <c r="FW105" s="138"/>
      <c r="FX105" s="138"/>
      <c r="FY105" s="138"/>
      <c r="FZ105" s="138"/>
      <c r="GA105" s="138"/>
      <c r="GB105" s="138"/>
      <c r="GC105" s="138"/>
      <c r="GD105" s="138"/>
      <c r="GE105" s="138"/>
      <c r="GF105" s="138"/>
      <c r="GG105" s="138"/>
      <c r="GH105" s="138"/>
    </row>
    <row r="106" spans="1:190" x14ac:dyDescent="0.2">
      <c r="A106" s="130">
        <f t="shared" si="1"/>
        <v>6431</v>
      </c>
      <c r="B106" s="140" t="s">
        <v>3340</v>
      </c>
      <c r="C106" s="146">
        <v>129</v>
      </c>
      <c r="D106" s="147">
        <v>21.799999237060547</v>
      </c>
      <c r="E106" s="148">
        <v>0.28999999999999998</v>
      </c>
      <c r="F106" s="146">
        <v>129</v>
      </c>
      <c r="H106" s="149" t="s">
        <v>1545</v>
      </c>
      <c r="J106" s="147">
        <v>3.4000000953674316</v>
      </c>
      <c r="K106" s="148">
        <v>0.28000000000000003</v>
      </c>
      <c r="L106" s="146">
        <v>129</v>
      </c>
      <c r="N106" s="149" t="s">
        <v>1545</v>
      </c>
      <c r="P106" s="147">
        <v>7</v>
      </c>
      <c r="Q106" s="148">
        <v>0.32</v>
      </c>
      <c r="R106" s="146">
        <v>129</v>
      </c>
      <c r="T106" s="149" t="s">
        <v>1545</v>
      </c>
      <c r="V106" s="147">
        <v>5.3000001907348633</v>
      </c>
      <c r="W106" s="148">
        <v>0.26</v>
      </c>
      <c r="X106" s="146">
        <v>129</v>
      </c>
      <c r="Z106" s="149" t="s">
        <v>1545</v>
      </c>
      <c r="AB106" s="147">
        <v>6.0999999046325684</v>
      </c>
      <c r="AC106" s="148">
        <v>0.32</v>
      </c>
      <c r="AD106" s="146">
        <v>129</v>
      </c>
      <c r="AF106" s="149" t="s">
        <v>1545</v>
      </c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  <c r="BT106" s="138"/>
      <c r="BU106" s="138"/>
      <c r="BV106" s="138"/>
      <c r="BW106" s="138"/>
      <c r="BX106" s="138"/>
      <c r="BY106" s="138"/>
      <c r="BZ106" s="138"/>
      <c r="CA106" s="138"/>
      <c r="CB106" s="138"/>
      <c r="CC106" s="138"/>
      <c r="CD106" s="138"/>
      <c r="CE106" s="138"/>
      <c r="CF106" s="138"/>
      <c r="CG106" s="138"/>
      <c r="CH106" s="138"/>
      <c r="CI106" s="138"/>
      <c r="CJ106" s="138"/>
      <c r="CK106" s="138"/>
      <c r="CL106" s="138"/>
      <c r="CM106" s="138"/>
      <c r="CN106" s="138"/>
      <c r="CO106" s="138"/>
      <c r="CP106" s="138"/>
      <c r="CQ106" s="138"/>
      <c r="CR106" s="138"/>
      <c r="CS106" s="138"/>
      <c r="CT106" s="138"/>
      <c r="CU106" s="138"/>
      <c r="CV106" s="138"/>
      <c r="CW106" s="138"/>
      <c r="CX106" s="138"/>
      <c r="CY106" s="138"/>
      <c r="CZ106" s="138"/>
      <c r="DA106" s="138"/>
      <c r="DB106" s="138"/>
      <c r="DC106" s="138"/>
      <c r="DD106" s="138"/>
      <c r="DE106" s="138"/>
      <c r="DF106" s="138"/>
      <c r="DG106" s="138"/>
      <c r="DH106" s="138"/>
      <c r="DI106" s="138"/>
      <c r="DJ106" s="138"/>
      <c r="DK106" s="138"/>
      <c r="DL106" s="138"/>
      <c r="DM106" s="138"/>
      <c r="DN106" s="138"/>
      <c r="DO106" s="138"/>
      <c r="DP106" s="138"/>
      <c r="DQ106" s="138"/>
      <c r="DR106" s="138"/>
      <c r="DS106" s="138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8"/>
      <c r="ED106" s="138"/>
      <c r="EE106" s="138"/>
      <c r="EF106" s="138"/>
      <c r="EG106" s="138"/>
      <c r="EH106" s="138"/>
      <c r="EI106" s="138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38"/>
      <c r="FP106" s="138"/>
      <c r="FQ106" s="138"/>
      <c r="FR106" s="138"/>
      <c r="FS106" s="138"/>
      <c r="FT106" s="138"/>
      <c r="FU106" s="138"/>
      <c r="FV106" s="138"/>
      <c r="FW106" s="138"/>
      <c r="FX106" s="138"/>
      <c r="FY106" s="138"/>
      <c r="FZ106" s="138"/>
      <c r="GA106" s="138"/>
      <c r="GB106" s="138"/>
      <c r="GC106" s="138"/>
      <c r="GD106" s="138"/>
      <c r="GE106" s="138"/>
      <c r="GF106" s="138"/>
      <c r="GG106" s="138"/>
      <c r="GH106" s="138"/>
    </row>
    <row r="107" spans="1:190" x14ac:dyDescent="0.2">
      <c r="A107" s="130">
        <f t="shared" si="1"/>
        <v>6441</v>
      </c>
      <c r="B107" s="150" t="s">
        <v>3341</v>
      </c>
      <c r="C107" s="151">
        <v>256</v>
      </c>
      <c r="D107" s="152">
        <v>30.399999618530273</v>
      </c>
      <c r="E107" s="153">
        <v>0.41</v>
      </c>
      <c r="F107" s="151">
        <v>247</v>
      </c>
      <c r="G107" s="151">
        <v>9</v>
      </c>
      <c r="H107" s="154" t="s">
        <v>3342</v>
      </c>
      <c r="I107" s="154" t="s">
        <v>3343</v>
      </c>
      <c r="J107" s="152">
        <v>4.5999999046325684</v>
      </c>
      <c r="K107" s="153">
        <v>0.38</v>
      </c>
      <c r="L107" s="151">
        <v>238</v>
      </c>
      <c r="M107" s="151">
        <v>18</v>
      </c>
      <c r="N107" s="154" t="s">
        <v>3344</v>
      </c>
      <c r="O107" s="154" t="s">
        <v>3345</v>
      </c>
      <c r="P107" s="152">
        <v>9.8999996185302734</v>
      </c>
      <c r="Q107" s="153">
        <v>0.45</v>
      </c>
      <c r="R107" s="151">
        <v>223</v>
      </c>
      <c r="S107" s="151">
        <v>33</v>
      </c>
      <c r="T107" s="154" t="s">
        <v>3346</v>
      </c>
      <c r="U107" s="154" t="s">
        <v>3347</v>
      </c>
      <c r="V107" s="152">
        <v>8.3000001907348633</v>
      </c>
      <c r="W107" s="153">
        <v>0.4</v>
      </c>
      <c r="X107" s="151">
        <v>243</v>
      </c>
      <c r="Y107" s="151">
        <v>13</v>
      </c>
      <c r="Z107" s="154" t="s">
        <v>3348</v>
      </c>
      <c r="AA107" s="154" t="s">
        <v>3349</v>
      </c>
      <c r="AB107" s="152">
        <v>7.5</v>
      </c>
      <c r="AC107" s="153">
        <v>0.4</v>
      </c>
      <c r="AD107" s="151">
        <v>252</v>
      </c>
      <c r="AE107" s="151">
        <v>4</v>
      </c>
      <c r="AF107" s="154" t="s">
        <v>2640</v>
      </c>
      <c r="AG107" s="154" t="s">
        <v>2641</v>
      </c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  <c r="BV107" s="138"/>
      <c r="BW107" s="138"/>
      <c r="BX107" s="138"/>
      <c r="BY107" s="138"/>
      <c r="BZ107" s="138"/>
      <c r="CA107" s="138"/>
      <c r="CB107" s="138"/>
      <c r="CC107" s="138"/>
      <c r="CD107" s="138"/>
      <c r="CE107" s="138"/>
      <c r="CF107" s="138"/>
      <c r="CG107" s="138"/>
      <c r="CH107" s="138"/>
      <c r="CI107" s="138"/>
      <c r="CJ107" s="138"/>
      <c r="CK107" s="138"/>
      <c r="CL107" s="138"/>
      <c r="CM107" s="138"/>
      <c r="CN107" s="138"/>
      <c r="CO107" s="138"/>
      <c r="CP107" s="138"/>
      <c r="CQ107" s="138"/>
      <c r="CR107" s="138"/>
      <c r="CS107" s="138"/>
      <c r="CT107" s="138"/>
      <c r="CU107" s="138"/>
      <c r="CV107" s="138"/>
      <c r="CW107" s="138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  <c r="GC107" s="138"/>
      <c r="GD107" s="138"/>
      <c r="GE107" s="138"/>
      <c r="GF107" s="138"/>
      <c r="GG107" s="138"/>
      <c r="GH107" s="138"/>
    </row>
    <row r="108" spans="1:190" x14ac:dyDescent="0.2">
      <c r="A108" s="130">
        <f t="shared" si="1"/>
        <v>6481</v>
      </c>
      <c r="B108" s="140" t="s">
        <v>3350</v>
      </c>
      <c r="C108" s="146">
        <v>129</v>
      </c>
      <c r="D108" s="147">
        <v>23</v>
      </c>
      <c r="E108" s="148">
        <v>0.31</v>
      </c>
      <c r="F108" s="146">
        <v>129</v>
      </c>
      <c r="H108" s="149" t="s">
        <v>1545</v>
      </c>
      <c r="J108" s="147">
        <v>3.7000000476837158</v>
      </c>
      <c r="K108" s="148">
        <v>0.3</v>
      </c>
      <c r="L108" s="146">
        <v>129</v>
      </c>
      <c r="N108" s="149" t="s">
        <v>1545</v>
      </c>
      <c r="P108" s="147">
        <v>7.0999999046325684</v>
      </c>
      <c r="Q108" s="148">
        <v>0.32</v>
      </c>
      <c r="R108" s="146">
        <v>125</v>
      </c>
      <c r="S108" s="146">
        <v>4</v>
      </c>
      <c r="T108" s="149" t="s">
        <v>3351</v>
      </c>
      <c r="U108" s="149" t="s">
        <v>3352</v>
      </c>
      <c r="V108" s="147">
        <v>6.3000001907348633</v>
      </c>
      <c r="W108" s="148">
        <v>0.3</v>
      </c>
      <c r="X108" s="146">
        <v>129</v>
      </c>
      <c r="Z108" s="149" t="s">
        <v>1545</v>
      </c>
      <c r="AB108" s="147">
        <v>5.9000000953674316</v>
      </c>
      <c r="AC108" s="148">
        <v>0.31</v>
      </c>
      <c r="AD108" s="146">
        <v>129</v>
      </c>
      <c r="AF108" s="149" t="s">
        <v>1545</v>
      </c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  <c r="BT108" s="138"/>
      <c r="BU108" s="138"/>
      <c r="BV108" s="138"/>
      <c r="BW108" s="138"/>
      <c r="BX108" s="138"/>
      <c r="BY108" s="138"/>
      <c r="BZ108" s="138"/>
      <c r="CA108" s="138"/>
      <c r="CB108" s="138"/>
      <c r="CC108" s="138"/>
      <c r="CD108" s="138"/>
      <c r="CE108" s="138"/>
      <c r="CF108" s="138"/>
      <c r="CG108" s="138"/>
      <c r="CH108" s="138"/>
      <c r="CI108" s="138"/>
      <c r="CJ108" s="138"/>
      <c r="CK108" s="138"/>
      <c r="CL108" s="138"/>
      <c r="CM108" s="138"/>
      <c r="CN108" s="138"/>
      <c r="CO108" s="138"/>
      <c r="CP108" s="138"/>
      <c r="CQ108" s="138"/>
      <c r="CR108" s="138"/>
      <c r="CS108" s="138"/>
      <c r="CT108" s="138"/>
      <c r="CU108" s="138"/>
      <c r="CV108" s="138"/>
      <c r="CW108" s="138"/>
      <c r="CX108" s="138"/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8"/>
      <c r="DQ108" s="138"/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8"/>
      <c r="EH108" s="138"/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8"/>
      <c r="FR108" s="138"/>
      <c r="FS108" s="138"/>
      <c r="FT108" s="138"/>
      <c r="FU108" s="138"/>
      <c r="FV108" s="138"/>
      <c r="FW108" s="138"/>
      <c r="FX108" s="138"/>
      <c r="FY108" s="138"/>
      <c r="FZ108" s="138"/>
      <c r="GA108" s="138"/>
      <c r="GB108" s="138"/>
      <c r="GC108" s="138"/>
      <c r="GD108" s="138"/>
      <c r="GE108" s="138"/>
      <c r="GF108" s="138"/>
      <c r="GG108" s="138"/>
      <c r="GH108" s="138"/>
    </row>
    <row r="109" spans="1:190" x14ac:dyDescent="0.2">
      <c r="A109" s="130">
        <f t="shared" si="1"/>
        <v>6501</v>
      </c>
      <c r="B109" s="150" t="s">
        <v>3353</v>
      </c>
      <c r="C109" s="151">
        <v>243</v>
      </c>
      <c r="D109" s="152">
        <v>21.899999618530273</v>
      </c>
      <c r="E109" s="153">
        <v>0.28999999999999998</v>
      </c>
      <c r="F109" s="151">
        <v>242</v>
      </c>
      <c r="G109" s="151">
        <v>1</v>
      </c>
      <c r="H109" s="154" t="s">
        <v>3354</v>
      </c>
      <c r="I109" s="154" t="s">
        <v>3355</v>
      </c>
      <c r="J109" s="152">
        <v>3.4000000953674316</v>
      </c>
      <c r="K109" s="153">
        <v>0.28000000000000003</v>
      </c>
      <c r="L109" s="151">
        <v>240</v>
      </c>
      <c r="M109" s="151">
        <v>3</v>
      </c>
      <c r="N109" s="154" t="s">
        <v>1715</v>
      </c>
      <c r="O109" s="154" t="s">
        <v>1716</v>
      </c>
      <c r="P109" s="152">
        <v>6.8000001907348633</v>
      </c>
      <c r="Q109" s="153">
        <v>0.31</v>
      </c>
      <c r="R109" s="151">
        <v>241</v>
      </c>
      <c r="S109" s="151">
        <v>2</v>
      </c>
      <c r="T109" s="154" t="s">
        <v>3356</v>
      </c>
      <c r="U109" s="154" t="s">
        <v>3357</v>
      </c>
      <c r="V109" s="152">
        <v>5.8000001907348633</v>
      </c>
      <c r="W109" s="153">
        <v>0.28000000000000003</v>
      </c>
      <c r="X109" s="151">
        <v>241</v>
      </c>
      <c r="Y109" s="151">
        <v>2</v>
      </c>
      <c r="Z109" s="154" t="s">
        <v>3356</v>
      </c>
      <c r="AA109" s="154" t="s">
        <v>3357</v>
      </c>
      <c r="AB109" s="152">
        <v>5.8000001907348633</v>
      </c>
      <c r="AC109" s="153">
        <v>0.31</v>
      </c>
      <c r="AD109" s="151">
        <v>242</v>
      </c>
      <c r="AE109" s="151">
        <v>1</v>
      </c>
      <c r="AF109" s="154" t="s">
        <v>3354</v>
      </c>
      <c r="AG109" s="154" t="s">
        <v>3355</v>
      </c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  <c r="BT109" s="138"/>
      <c r="BU109" s="138"/>
      <c r="BV109" s="138"/>
      <c r="BW109" s="138"/>
      <c r="BX109" s="138"/>
      <c r="BY109" s="138"/>
      <c r="BZ109" s="138"/>
      <c r="CA109" s="138"/>
      <c r="CB109" s="138"/>
      <c r="CC109" s="138"/>
      <c r="CD109" s="138"/>
      <c r="CE109" s="138"/>
      <c r="CF109" s="138"/>
      <c r="CG109" s="138"/>
      <c r="CH109" s="138"/>
      <c r="CI109" s="138"/>
      <c r="CJ109" s="138"/>
      <c r="CK109" s="138"/>
      <c r="CL109" s="138"/>
      <c r="CM109" s="138"/>
      <c r="CN109" s="138"/>
      <c r="CO109" s="138"/>
      <c r="CP109" s="138"/>
      <c r="CQ109" s="138"/>
      <c r="CR109" s="138"/>
      <c r="CS109" s="138"/>
      <c r="CT109" s="138"/>
      <c r="CU109" s="138"/>
      <c r="CV109" s="138"/>
      <c r="CW109" s="138"/>
      <c r="CX109" s="138"/>
      <c r="CY109" s="138"/>
      <c r="CZ109" s="138"/>
      <c r="DA109" s="138"/>
      <c r="DB109" s="138"/>
      <c r="DC109" s="138"/>
      <c r="DD109" s="138"/>
      <c r="DE109" s="138"/>
      <c r="DF109" s="138"/>
      <c r="DG109" s="138"/>
      <c r="DH109" s="138"/>
      <c r="DI109" s="138"/>
      <c r="DJ109" s="138"/>
      <c r="DK109" s="138"/>
      <c r="DL109" s="138"/>
      <c r="DM109" s="138"/>
      <c r="DN109" s="138"/>
      <c r="DO109" s="138"/>
      <c r="DP109" s="138"/>
      <c r="DQ109" s="138"/>
      <c r="DR109" s="138"/>
      <c r="DS109" s="138"/>
      <c r="DT109" s="138"/>
      <c r="DU109" s="138"/>
      <c r="DV109" s="138"/>
      <c r="DW109" s="138"/>
      <c r="DX109" s="138"/>
      <c r="DY109" s="138"/>
      <c r="DZ109" s="138"/>
      <c r="EA109" s="138"/>
      <c r="EB109" s="138"/>
      <c r="EC109" s="138"/>
      <c r="ED109" s="138"/>
      <c r="EE109" s="138"/>
      <c r="EF109" s="138"/>
      <c r="EG109" s="138"/>
      <c r="EH109" s="138"/>
      <c r="EI109" s="138"/>
      <c r="EJ109" s="138"/>
      <c r="EK109" s="138"/>
      <c r="EL109" s="138"/>
      <c r="EM109" s="138"/>
      <c r="EN109" s="138"/>
      <c r="EO109" s="138"/>
      <c r="EP109" s="138"/>
      <c r="EQ109" s="138"/>
      <c r="ER109" s="138"/>
      <c r="ES109" s="138"/>
      <c r="ET109" s="138"/>
      <c r="EU109" s="138"/>
      <c r="EV109" s="138"/>
      <c r="EW109" s="138"/>
      <c r="EX109" s="138"/>
      <c r="EY109" s="138"/>
      <c r="EZ109" s="138"/>
      <c r="FA109" s="138"/>
      <c r="FB109" s="138"/>
      <c r="FC109" s="138"/>
      <c r="FD109" s="138"/>
      <c r="FE109" s="138"/>
      <c r="FF109" s="138"/>
      <c r="FG109" s="138"/>
      <c r="FH109" s="138"/>
      <c r="FI109" s="138"/>
      <c r="FJ109" s="138"/>
      <c r="FK109" s="138"/>
      <c r="FL109" s="138"/>
      <c r="FM109" s="138"/>
      <c r="FN109" s="138"/>
      <c r="FO109" s="138"/>
      <c r="FP109" s="138"/>
      <c r="FQ109" s="138"/>
      <c r="FR109" s="138"/>
      <c r="FS109" s="138"/>
      <c r="FT109" s="138"/>
      <c r="FU109" s="138"/>
      <c r="FV109" s="138"/>
      <c r="FW109" s="138"/>
      <c r="FX109" s="138"/>
      <c r="FY109" s="138"/>
      <c r="FZ109" s="138"/>
      <c r="GA109" s="138"/>
      <c r="GB109" s="138"/>
      <c r="GC109" s="138"/>
      <c r="GD109" s="138"/>
      <c r="GE109" s="138"/>
      <c r="GF109" s="138"/>
      <c r="GG109" s="138"/>
      <c r="GH109" s="138"/>
    </row>
    <row r="110" spans="1:190" x14ac:dyDescent="0.2">
      <c r="A110" s="130">
        <f t="shared" si="1"/>
        <v>6521</v>
      </c>
      <c r="B110" s="140" t="s">
        <v>3358</v>
      </c>
      <c r="C110" s="146">
        <v>551</v>
      </c>
      <c r="D110" s="147">
        <v>27.5</v>
      </c>
      <c r="E110" s="148">
        <v>0.37</v>
      </c>
      <c r="F110" s="146">
        <v>534</v>
      </c>
      <c r="G110" s="146">
        <v>17</v>
      </c>
      <c r="H110" s="149" t="s">
        <v>3359</v>
      </c>
      <c r="I110" s="149" t="s">
        <v>3360</v>
      </c>
      <c r="J110" s="147">
        <v>4.5</v>
      </c>
      <c r="K110" s="148">
        <v>0.37</v>
      </c>
      <c r="L110" s="146">
        <v>518</v>
      </c>
      <c r="M110" s="146">
        <v>33</v>
      </c>
      <c r="N110" s="149" t="s">
        <v>3361</v>
      </c>
      <c r="O110" s="149" t="s">
        <v>3362</v>
      </c>
      <c r="P110" s="147">
        <v>8.6999998092651367</v>
      </c>
      <c r="Q110" s="148">
        <v>0.39</v>
      </c>
      <c r="R110" s="146">
        <v>513</v>
      </c>
      <c r="S110" s="146">
        <v>38</v>
      </c>
      <c r="T110" s="149" t="s">
        <v>2131</v>
      </c>
      <c r="U110" s="149" t="s">
        <v>2132</v>
      </c>
      <c r="V110" s="147">
        <v>7.1999998092651367</v>
      </c>
      <c r="W110" s="148">
        <v>0.34</v>
      </c>
      <c r="X110" s="146">
        <v>536</v>
      </c>
      <c r="Y110" s="146">
        <v>15</v>
      </c>
      <c r="Z110" s="149" t="s">
        <v>1616</v>
      </c>
      <c r="AA110" s="149" t="s">
        <v>1617</v>
      </c>
      <c r="AB110" s="147">
        <v>7.0999999046325684</v>
      </c>
      <c r="AC110" s="148">
        <v>0.38</v>
      </c>
      <c r="AD110" s="146">
        <v>538</v>
      </c>
      <c r="AE110" s="146">
        <v>13</v>
      </c>
      <c r="AF110" s="149" t="s">
        <v>3363</v>
      </c>
      <c r="AG110" s="149" t="s">
        <v>3364</v>
      </c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  <c r="BV110" s="138"/>
      <c r="BW110" s="138"/>
      <c r="BX110" s="138"/>
      <c r="BY110" s="138"/>
      <c r="BZ110" s="138"/>
      <c r="CA110" s="138"/>
      <c r="CB110" s="138"/>
      <c r="CC110" s="138"/>
      <c r="CD110" s="138"/>
      <c r="CE110" s="138"/>
      <c r="CF110" s="138"/>
      <c r="CG110" s="138"/>
      <c r="CH110" s="138"/>
      <c r="CI110" s="138"/>
      <c r="CJ110" s="138"/>
      <c r="CK110" s="138"/>
      <c r="CL110" s="138"/>
      <c r="CM110" s="138"/>
      <c r="CN110" s="138"/>
      <c r="CO110" s="138"/>
      <c r="CP110" s="138"/>
      <c r="CQ110" s="138"/>
      <c r="CR110" s="138"/>
      <c r="CS110" s="138"/>
      <c r="CT110" s="138"/>
      <c r="CU110" s="138"/>
      <c r="CV110" s="138"/>
      <c r="CW110" s="138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8"/>
      <c r="FA110" s="138"/>
      <c r="FB110" s="138"/>
      <c r="FC110" s="138"/>
      <c r="FD110" s="138"/>
      <c r="FE110" s="138"/>
      <c r="FF110" s="138"/>
      <c r="FG110" s="138"/>
      <c r="FH110" s="138"/>
      <c r="FI110" s="138"/>
      <c r="FJ110" s="138"/>
      <c r="FK110" s="138"/>
      <c r="FL110" s="138"/>
      <c r="FM110" s="138"/>
      <c r="FN110" s="138"/>
      <c r="FO110" s="138"/>
      <c r="FP110" s="138"/>
      <c r="FQ110" s="138"/>
      <c r="FR110" s="138"/>
      <c r="FS110" s="138"/>
      <c r="FT110" s="138"/>
      <c r="FU110" s="138"/>
      <c r="FV110" s="138"/>
      <c r="FW110" s="138"/>
      <c r="FX110" s="138"/>
      <c r="FY110" s="138"/>
      <c r="FZ110" s="138"/>
      <c r="GA110" s="138"/>
      <c r="GB110" s="138"/>
      <c r="GC110" s="138"/>
      <c r="GD110" s="138"/>
      <c r="GE110" s="138"/>
      <c r="GF110" s="138"/>
      <c r="GG110" s="138"/>
      <c r="GH110" s="138"/>
    </row>
    <row r="111" spans="1:190" x14ac:dyDescent="0.2">
      <c r="A111" s="130">
        <f t="shared" si="1"/>
        <v>6541</v>
      </c>
      <c r="B111" s="150" t="s">
        <v>3365</v>
      </c>
      <c r="C111" s="151">
        <v>377</v>
      </c>
      <c r="D111" s="152">
        <v>27.700000762939453</v>
      </c>
      <c r="E111" s="153">
        <v>0.37</v>
      </c>
      <c r="F111" s="151">
        <v>359</v>
      </c>
      <c r="G111" s="151">
        <v>18</v>
      </c>
      <c r="H111" s="154" t="s">
        <v>3366</v>
      </c>
      <c r="I111" s="154" t="s">
        <v>3367</v>
      </c>
      <c r="J111" s="152">
        <v>4.3000001907348633</v>
      </c>
      <c r="K111" s="153">
        <v>0.36</v>
      </c>
      <c r="L111" s="151">
        <v>350</v>
      </c>
      <c r="M111" s="151">
        <v>27</v>
      </c>
      <c r="N111" s="154" t="s">
        <v>3368</v>
      </c>
      <c r="O111" s="154" t="s">
        <v>3369</v>
      </c>
      <c r="P111" s="152">
        <v>8.8000001907348633</v>
      </c>
      <c r="Q111" s="153">
        <v>0.4</v>
      </c>
      <c r="R111" s="151">
        <v>348</v>
      </c>
      <c r="S111" s="151">
        <v>29</v>
      </c>
      <c r="T111" s="154" t="s">
        <v>1602</v>
      </c>
      <c r="U111" s="154" t="s">
        <v>1603</v>
      </c>
      <c r="V111" s="152">
        <v>7.4000000953674316</v>
      </c>
      <c r="W111" s="153">
        <v>0.35</v>
      </c>
      <c r="X111" s="151">
        <v>363</v>
      </c>
      <c r="Y111" s="151">
        <v>14</v>
      </c>
      <c r="Z111" s="154" t="s">
        <v>3370</v>
      </c>
      <c r="AA111" s="154" t="s">
        <v>3371</v>
      </c>
      <c r="AB111" s="152">
        <v>7.0999999046325684</v>
      </c>
      <c r="AC111" s="153">
        <v>0.37</v>
      </c>
      <c r="AD111" s="151">
        <v>366</v>
      </c>
      <c r="AE111" s="151">
        <v>11</v>
      </c>
      <c r="AF111" s="154" t="s">
        <v>3372</v>
      </c>
      <c r="AG111" s="154" t="s">
        <v>3373</v>
      </c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  <c r="BT111" s="138"/>
      <c r="BU111" s="138"/>
      <c r="BV111" s="138"/>
      <c r="BW111" s="138"/>
      <c r="BX111" s="138"/>
      <c r="BY111" s="138"/>
      <c r="BZ111" s="138"/>
      <c r="CA111" s="138"/>
      <c r="CB111" s="138"/>
      <c r="CC111" s="138"/>
      <c r="CD111" s="138"/>
      <c r="CE111" s="138"/>
      <c r="CF111" s="138"/>
      <c r="CG111" s="138"/>
      <c r="CH111" s="138"/>
      <c r="CI111" s="138"/>
      <c r="CJ111" s="138"/>
      <c r="CK111" s="138"/>
      <c r="CL111" s="138"/>
      <c r="CM111" s="138"/>
      <c r="CN111" s="138"/>
      <c r="CO111" s="138"/>
      <c r="CP111" s="138"/>
      <c r="CQ111" s="138"/>
      <c r="CR111" s="138"/>
      <c r="CS111" s="138"/>
      <c r="CT111" s="138"/>
      <c r="CU111" s="138"/>
      <c r="CV111" s="138"/>
      <c r="CW111" s="138"/>
      <c r="CX111" s="138"/>
      <c r="CY111" s="138"/>
      <c r="CZ111" s="138"/>
      <c r="DA111" s="138"/>
      <c r="DB111" s="138"/>
      <c r="DC111" s="138"/>
      <c r="DD111" s="138"/>
      <c r="DE111" s="138"/>
      <c r="DF111" s="138"/>
      <c r="DG111" s="138"/>
      <c r="DH111" s="138"/>
      <c r="DI111" s="138"/>
      <c r="DJ111" s="138"/>
      <c r="DK111" s="138"/>
      <c r="DL111" s="138"/>
      <c r="DM111" s="138"/>
      <c r="DN111" s="138"/>
      <c r="DO111" s="138"/>
      <c r="DP111" s="138"/>
      <c r="DQ111" s="138"/>
      <c r="DR111" s="138"/>
      <c r="DS111" s="138"/>
      <c r="DT111" s="138"/>
      <c r="DU111" s="138"/>
      <c r="DV111" s="138"/>
      <c r="DW111" s="138"/>
      <c r="DX111" s="138"/>
      <c r="DY111" s="138"/>
      <c r="DZ111" s="138"/>
      <c r="EA111" s="138"/>
      <c r="EB111" s="138"/>
      <c r="EC111" s="138"/>
      <c r="ED111" s="138"/>
      <c r="EE111" s="138"/>
      <c r="EF111" s="138"/>
      <c r="EG111" s="138"/>
      <c r="EH111" s="138"/>
      <c r="EI111" s="138"/>
      <c r="EJ111" s="138"/>
      <c r="EK111" s="138"/>
      <c r="EL111" s="138"/>
      <c r="EM111" s="138"/>
      <c r="EN111" s="138"/>
      <c r="EO111" s="138"/>
      <c r="EP111" s="138"/>
      <c r="EQ111" s="138"/>
      <c r="ER111" s="138"/>
      <c r="ES111" s="138"/>
      <c r="ET111" s="138"/>
      <c r="EU111" s="138"/>
      <c r="EV111" s="138"/>
      <c r="EW111" s="138"/>
      <c r="EX111" s="138"/>
      <c r="EY111" s="138"/>
      <c r="EZ111" s="138"/>
      <c r="FA111" s="138"/>
      <c r="FB111" s="138"/>
      <c r="FC111" s="138"/>
      <c r="FD111" s="138"/>
      <c r="FE111" s="138"/>
      <c r="FF111" s="138"/>
      <c r="FG111" s="138"/>
      <c r="FH111" s="138"/>
      <c r="FI111" s="138"/>
      <c r="FJ111" s="138"/>
      <c r="FK111" s="138"/>
      <c r="FL111" s="138"/>
      <c r="FM111" s="138"/>
      <c r="FN111" s="138"/>
      <c r="FO111" s="138"/>
      <c r="FP111" s="138"/>
      <c r="FQ111" s="138"/>
      <c r="FR111" s="138"/>
      <c r="FS111" s="138"/>
      <c r="FT111" s="138"/>
      <c r="FU111" s="138"/>
      <c r="FV111" s="138"/>
      <c r="FW111" s="138"/>
      <c r="FX111" s="138"/>
      <c r="FY111" s="138"/>
      <c r="FZ111" s="138"/>
      <c r="GA111" s="138"/>
      <c r="GB111" s="138"/>
      <c r="GC111" s="138"/>
      <c r="GD111" s="138"/>
      <c r="GE111" s="138"/>
      <c r="GF111" s="138"/>
      <c r="GG111" s="138"/>
      <c r="GH111" s="138"/>
    </row>
    <row r="112" spans="1:190" x14ac:dyDescent="0.2">
      <c r="A112" s="130">
        <f t="shared" si="1"/>
        <v>6571</v>
      </c>
      <c r="B112" s="140" t="s">
        <v>3374</v>
      </c>
      <c r="C112" s="146">
        <v>254</v>
      </c>
      <c r="D112" s="147">
        <v>28.399999618530273</v>
      </c>
      <c r="E112" s="148">
        <v>0.38</v>
      </c>
      <c r="F112" s="146">
        <v>249</v>
      </c>
      <c r="G112" s="146">
        <v>5</v>
      </c>
      <c r="H112" s="149" t="s">
        <v>2746</v>
      </c>
      <c r="I112" s="149" t="s">
        <v>2747</v>
      </c>
      <c r="J112" s="147">
        <v>4.8000001907348633</v>
      </c>
      <c r="K112" s="148">
        <v>0.4</v>
      </c>
      <c r="L112" s="146">
        <v>235</v>
      </c>
      <c r="M112" s="146">
        <v>19</v>
      </c>
      <c r="N112" s="149" t="s">
        <v>1620</v>
      </c>
      <c r="O112" s="149" t="s">
        <v>1621</v>
      </c>
      <c r="P112" s="147">
        <v>8.8000001907348633</v>
      </c>
      <c r="Q112" s="148">
        <v>0.4</v>
      </c>
      <c r="R112" s="146">
        <v>245</v>
      </c>
      <c r="S112" s="146">
        <v>9</v>
      </c>
      <c r="T112" s="149" t="s">
        <v>1903</v>
      </c>
      <c r="U112" s="149" t="s">
        <v>1904</v>
      </c>
      <c r="V112" s="147">
        <v>7.9000000953674316</v>
      </c>
      <c r="W112" s="148">
        <v>0.38</v>
      </c>
      <c r="X112" s="146">
        <v>244</v>
      </c>
      <c r="Y112" s="146">
        <v>10</v>
      </c>
      <c r="Z112" s="149" t="s">
        <v>2711</v>
      </c>
      <c r="AA112" s="149" t="s">
        <v>2712</v>
      </c>
      <c r="AB112" s="147">
        <v>6.8000001907348633</v>
      </c>
      <c r="AC112" s="148">
        <v>0.36</v>
      </c>
      <c r="AD112" s="146">
        <v>252</v>
      </c>
      <c r="AE112" s="146">
        <v>2</v>
      </c>
      <c r="AF112" s="149" t="s">
        <v>2113</v>
      </c>
      <c r="AG112" s="149" t="s">
        <v>2114</v>
      </c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  <c r="BV112" s="138"/>
      <c r="BW112" s="138"/>
      <c r="BX112" s="138"/>
      <c r="BY112" s="138"/>
      <c r="BZ112" s="138"/>
      <c r="CA112" s="138"/>
      <c r="CB112" s="138"/>
      <c r="CC112" s="138"/>
      <c r="CD112" s="138"/>
      <c r="CE112" s="138"/>
      <c r="CF112" s="138"/>
      <c r="CG112" s="138"/>
      <c r="CH112" s="138"/>
      <c r="CI112" s="138"/>
      <c r="CJ112" s="138"/>
      <c r="CK112" s="138"/>
      <c r="CL112" s="138"/>
      <c r="CM112" s="138"/>
      <c r="CN112" s="138"/>
      <c r="CO112" s="138"/>
      <c r="CP112" s="138"/>
      <c r="CQ112" s="138"/>
      <c r="CR112" s="138"/>
      <c r="CS112" s="138"/>
      <c r="CT112" s="138"/>
      <c r="CU112" s="138"/>
      <c r="CV112" s="138"/>
      <c r="CW112" s="138"/>
      <c r="CX112" s="138"/>
      <c r="CY112" s="138"/>
      <c r="CZ112" s="138"/>
      <c r="DA112" s="138"/>
      <c r="DB112" s="138"/>
      <c r="DC112" s="138"/>
      <c r="DD112" s="138"/>
      <c r="DE112" s="138"/>
      <c r="DF112" s="138"/>
      <c r="DG112" s="138"/>
      <c r="DH112" s="138"/>
      <c r="DI112" s="138"/>
      <c r="DJ112" s="138"/>
      <c r="DK112" s="138"/>
      <c r="DL112" s="138"/>
      <c r="DM112" s="138"/>
      <c r="DN112" s="138"/>
      <c r="DO112" s="138"/>
      <c r="DP112" s="138"/>
      <c r="DQ112" s="138"/>
      <c r="DR112" s="138"/>
      <c r="DS112" s="138"/>
      <c r="DT112" s="138"/>
      <c r="DU112" s="138"/>
      <c r="DV112" s="138"/>
      <c r="DW112" s="138"/>
      <c r="DX112" s="138"/>
      <c r="DY112" s="138"/>
      <c r="DZ112" s="138"/>
      <c r="EA112" s="138"/>
      <c r="EB112" s="138"/>
      <c r="EC112" s="138"/>
      <c r="ED112" s="138"/>
      <c r="EE112" s="138"/>
      <c r="EF112" s="138"/>
      <c r="EG112" s="138"/>
      <c r="EH112" s="138"/>
      <c r="EI112" s="138"/>
      <c r="EJ112" s="138"/>
      <c r="EK112" s="138"/>
      <c r="EL112" s="138"/>
      <c r="EM112" s="138"/>
      <c r="EN112" s="138"/>
      <c r="EO112" s="138"/>
      <c r="EP112" s="138"/>
      <c r="EQ112" s="138"/>
      <c r="ER112" s="138"/>
      <c r="ES112" s="138"/>
      <c r="ET112" s="138"/>
      <c r="EU112" s="138"/>
      <c r="EV112" s="138"/>
      <c r="EW112" s="138"/>
      <c r="EX112" s="138"/>
      <c r="EY112" s="138"/>
      <c r="EZ112" s="138"/>
      <c r="FA112" s="138"/>
      <c r="FB112" s="138"/>
      <c r="FC112" s="138"/>
      <c r="FD112" s="138"/>
      <c r="FE112" s="138"/>
      <c r="FF112" s="138"/>
      <c r="FG112" s="138"/>
      <c r="FH112" s="138"/>
      <c r="FI112" s="138"/>
      <c r="FJ112" s="138"/>
      <c r="FK112" s="138"/>
      <c r="FL112" s="138"/>
      <c r="FM112" s="138"/>
      <c r="FN112" s="138"/>
      <c r="FO112" s="138"/>
      <c r="FP112" s="138"/>
      <c r="FQ112" s="138"/>
      <c r="FR112" s="138"/>
      <c r="FS112" s="138"/>
      <c r="FT112" s="138"/>
      <c r="FU112" s="138"/>
      <c r="FV112" s="138"/>
      <c r="FW112" s="138"/>
      <c r="FX112" s="138"/>
      <c r="FY112" s="138"/>
      <c r="FZ112" s="138"/>
      <c r="GA112" s="138"/>
      <c r="GB112" s="138"/>
      <c r="GC112" s="138"/>
      <c r="GD112" s="138"/>
      <c r="GE112" s="138"/>
      <c r="GF112" s="138"/>
      <c r="GG112" s="138"/>
      <c r="GH112" s="138"/>
    </row>
    <row r="113" spans="1:190" x14ac:dyDescent="0.2">
      <c r="A113" s="130">
        <f t="shared" si="1"/>
        <v>6591</v>
      </c>
      <c r="B113" s="150" t="s">
        <v>3375</v>
      </c>
      <c r="C113" s="151">
        <v>181</v>
      </c>
      <c r="D113" s="152">
        <v>26.5</v>
      </c>
      <c r="E113" s="153">
        <v>0.36</v>
      </c>
      <c r="F113" s="151">
        <v>179</v>
      </c>
      <c r="G113" s="151">
        <v>2</v>
      </c>
      <c r="H113" s="154" t="s">
        <v>3376</v>
      </c>
      <c r="I113" s="154" t="s">
        <v>3377</v>
      </c>
      <c r="J113" s="152">
        <v>4.1999998092651367</v>
      </c>
      <c r="K113" s="153">
        <v>0.35</v>
      </c>
      <c r="L113" s="151">
        <v>173</v>
      </c>
      <c r="M113" s="151">
        <v>8</v>
      </c>
      <c r="N113" s="154" t="s">
        <v>3058</v>
      </c>
      <c r="O113" s="154" t="s">
        <v>3059</v>
      </c>
      <c r="P113" s="152">
        <v>8.6000003814697266</v>
      </c>
      <c r="Q113" s="153">
        <v>0.39</v>
      </c>
      <c r="R113" s="151">
        <v>171</v>
      </c>
      <c r="S113" s="151">
        <v>10</v>
      </c>
      <c r="T113" s="154" t="s">
        <v>2880</v>
      </c>
      <c r="U113" s="154" t="s">
        <v>2881</v>
      </c>
      <c r="V113" s="152">
        <v>7.1999998092651367</v>
      </c>
      <c r="W113" s="153">
        <v>0.35</v>
      </c>
      <c r="X113" s="151">
        <v>177</v>
      </c>
      <c r="Y113" s="151">
        <v>4</v>
      </c>
      <c r="Z113" s="154" t="s">
        <v>1796</v>
      </c>
      <c r="AA113" s="154" t="s">
        <v>1797</v>
      </c>
      <c r="AB113" s="152">
        <v>6.5</v>
      </c>
      <c r="AC113" s="153">
        <v>0.34</v>
      </c>
      <c r="AD113" s="151">
        <v>181</v>
      </c>
      <c r="AF113" s="154" t="s">
        <v>1545</v>
      </c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  <c r="BV113" s="138"/>
      <c r="BW113" s="138"/>
      <c r="BX113" s="138"/>
      <c r="BY113" s="138"/>
      <c r="BZ113" s="138"/>
      <c r="CA113" s="138"/>
      <c r="CB113" s="138"/>
      <c r="CC113" s="138"/>
      <c r="CD113" s="138"/>
      <c r="CE113" s="138"/>
      <c r="CF113" s="138"/>
      <c r="CG113" s="138"/>
      <c r="CH113" s="138"/>
      <c r="CI113" s="138"/>
      <c r="CJ113" s="138"/>
      <c r="CK113" s="138"/>
      <c r="CL113" s="138"/>
      <c r="CM113" s="138"/>
      <c r="CN113" s="138"/>
      <c r="CO113" s="138"/>
      <c r="CP113" s="138"/>
      <c r="CQ113" s="138"/>
      <c r="CR113" s="138"/>
      <c r="CS113" s="138"/>
      <c r="CT113" s="138"/>
      <c r="CU113" s="138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38"/>
      <c r="DH113" s="138"/>
      <c r="DI113" s="138"/>
      <c r="DJ113" s="138"/>
      <c r="DK113" s="138"/>
      <c r="DL113" s="138"/>
      <c r="DM113" s="138"/>
      <c r="DN113" s="138"/>
      <c r="DO113" s="138"/>
      <c r="DP113" s="138"/>
      <c r="DQ113" s="138"/>
      <c r="DR113" s="138"/>
      <c r="DS113" s="138"/>
      <c r="DT113" s="138"/>
      <c r="DU113" s="138"/>
      <c r="DV113" s="138"/>
      <c r="DW113" s="138"/>
      <c r="DX113" s="138"/>
      <c r="DY113" s="138"/>
      <c r="DZ113" s="138"/>
      <c r="EA113" s="138"/>
      <c r="EB113" s="138"/>
      <c r="EC113" s="138"/>
      <c r="ED113" s="138"/>
      <c r="EE113" s="138"/>
      <c r="EF113" s="138"/>
      <c r="EG113" s="138"/>
      <c r="EH113" s="138"/>
      <c r="EI113" s="138"/>
      <c r="EJ113" s="138"/>
      <c r="EK113" s="138"/>
      <c r="EL113" s="138"/>
      <c r="EM113" s="138"/>
      <c r="EN113" s="138"/>
      <c r="EO113" s="138"/>
      <c r="EP113" s="138"/>
      <c r="EQ113" s="138"/>
      <c r="ER113" s="138"/>
      <c r="ES113" s="138"/>
      <c r="ET113" s="138"/>
      <c r="EU113" s="138"/>
      <c r="EV113" s="138"/>
      <c r="EW113" s="138"/>
      <c r="EX113" s="138"/>
      <c r="EY113" s="138"/>
      <c r="EZ113" s="138"/>
      <c r="FA113" s="138"/>
      <c r="FB113" s="138"/>
      <c r="FC113" s="138"/>
      <c r="FD113" s="138"/>
      <c r="FE113" s="138"/>
      <c r="FF113" s="138"/>
      <c r="FG113" s="138"/>
      <c r="FH113" s="138"/>
      <c r="FI113" s="138"/>
      <c r="FJ113" s="138"/>
      <c r="FK113" s="138"/>
      <c r="FL113" s="138"/>
      <c r="FM113" s="138"/>
      <c r="FN113" s="138"/>
      <c r="FO113" s="138"/>
      <c r="FP113" s="138"/>
      <c r="FQ113" s="138"/>
      <c r="FR113" s="138"/>
      <c r="FS113" s="138"/>
      <c r="FT113" s="138"/>
      <c r="FU113" s="138"/>
      <c r="FV113" s="138"/>
      <c r="FW113" s="138"/>
      <c r="FX113" s="138"/>
      <c r="FY113" s="138"/>
      <c r="FZ113" s="138"/>
      <c r="GA113" s="138"/>
      <c r="GB113" s="138"/>
      <c r="GC113" s="138"/>
      <c r="GD113" s="138"/>
      <c r="GE113" s="138"/>
      <c r="GF113" s="138"/>
      <c r="GG113" s="138"/>
      <c r="GH113" s="138"/>
    </row>
    <row r="114" spans="1:190" x14ac:dyDescent="0.2">
      <c r="A114" s="130">
        <f t="shared" si="1"/>
        <v>6611</v>
      </c>
      <c r="B114" s="140" t="s">
        <v>3378</v>
      </c>
      <c r="C114" s="146">
        <v>342</v>
      </c>
      <c r="D114" s="147">
        <v>28.399999618530273</v>
      </c>
      <c r="E114" s="148">
        <v>0.38</v>
      </c>
      <c r="F114" s="146">
        <v>331</v>
      </c>
      <c r="G114" s="146">
        <v>11</v>
      </c>
      <c r="H114" s="149" t="s">
        <v>3379</v>
      </c>
      <c r="I114" s="149" t="s">
        <v>3380</v>
      </c>
      <c r="J114" s="147">
        <v>4.5</v>
      </c>
      <c r="K114" s="148">
        <v>0.38</v>
      </c>
      <c r="L114" s="146">
        <v>320</v>
      </c>
      <c r="M114" s="146">
        <v>22</v>
      </c>
      <c r="N114" s="149" t="s">
        <v>3381</v>
      </c>
      <c r="O114" s="149" t="s">
        <v>3382</v>
      </c>
      <c r="P114" s="147">
        <v>8.6999998092651367</v>
      </c>
      <c r="Q114" s="148">
        <v>0.4</v>
      </c>
      <c r="R114" s="146">
        <v>323</v>
      </c>
      <c r="S114" s="146">
        <v>19</v>
      </c>
      <c r="T114" s="149" t="s">
        <v>1649</v>
      </c>
      <c r="U114" s="149" t="s">
        <v>1650</v>
      </c>
      <c r="V114" s="147">
        <v>7.9000000953674316</v>
      </c>
      <c r="W114" s="148">
        <v>0.37</v>
      </c>
      <c r="X114" s="146">
        <v>323</v>
      </c>
      <c r="Y114" s="146">
        <v>19</v>
      </c>
      <c r="Z114" s="149" t="s">
        <v>1649</v>
      </c>
      <c r="AA114" s="149" t="s">
        <v>1650</v>
      </c>
      <c r="AB114" s="147">
        <v>7.3000001907348633</v>
      </c>
      <c r="AC114" s="148">
        <v>0.38</v>
      </c>
      <c r="AD114" s="146">
        <v>331</v>
      </c>
      <c r="AE114" s="146">
        <v>11</v>
      </c>
      <c r="AF114" s="149" t="s">
        <v>3379</v>
      </c>
      <c r="AG114" s="149" t="s">
        <v>3380</v>
      </c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  <c r="BW114" s="138"/>
      <c r="BX114" s="138"/>
      <c r="BY114" s="138"/>
      <c r="BZ114" s="138"/>
      <c r="CA114" s="138"/>
      <c r="CB114" s="138"/>
      <c r="CC114" s="138"/>
      <c r="CD114" s="138"/>
      <c r="CE114" s="138"/>
      <c r="CF114" s="138"/>
      <c r="CG114" s="138"/>
      <c r="CH114" s="138"/>
      <c r="CI114" s="138"/>
      <c r="CJ114" s="138"/>
      <c r="CK114" s="138"/>
      <c r="CL114" s="138"/>
      <c r="CM114" s="138"/>
      <c r="CN114" s="138"/>
      <c r="CO114" s="138"/>
      <c r="CP114" s="138"/>
      <c r="CQ114" s="138"/>
      <c r="CR114" s="138"/>
      <c r="CS114" s="138"/>
      <c r="CT114" s="138"/>
      <c r="CU114" s="138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38"/>
      <c r="DH114" s="138"/>
      <c r="DI114" s="138"/>
      <c r="DJ114" s="138"/>
      <c r="DK114" s="138"/>
      <c r="DL114" s="138"/>
      <c r="DM114" s="138"/>
      <c r="DN114" s="138"/>
      <c r="DO114" s="138"/>
      <c r="DP114" s="138"/>
      <c r="DQ114" s="138"/>
      <c r="DR114" s="138"/>
      <c r="DS114" s="138"/>
      <c r="DT114" s="138"/>
      <c r="DU114" s="138"/>
      <c r="DV114" s="138"/>
      <c r="DW114" s="138"/>
      <c r="DX114" s="138"/>
      <c r="DY114" s="138"/>
      <c r="DZ114" s="138"/>
      <c r="EA114" s="138"/>
      <c r="EB114" s="138"/>
      <c r="EC114" s="138"/>
      <c r="ED114" s="138"/>
      <c r="EE114" s="138"/>
      <c r="EF114" s="138"/>
      <c r="EG114" s="138"/>
      <c r="EH114" s="138"/>
      <c r="EI114" s="138"/>
      <c r="EJ114" s="138"/>
      <c r="EK114" s="138"/>
      <c r="EL114" s="138"/>
      <c r="EM114" s="138"/>
      <c r="EN114" s="138"/>
      <c r="EO114" s="138"/>
      <c r="EP114" s="138"/>
      <c r="EQ114" s="138"/>
      <c r="ER114" s="138"/>
      <c r="ES114" s="138"/>
      <c r="ET114" s="138"/>
      <c r="EU114" s="138"/>
      <c r="EV114" s="138"/>
      <c r="EW114" s="138"/>
      <c r="EX114" s="138"/>
      <c r="EY114" s="138"/>
      <c r="EZ114" s="138"/>
      <c r="FA114" s="138"/>
      <c r="FB114" s="138"/>
      <c r="FC114" s="138"/>
      <c r="FD114" s="138"/>
      <c r="FE114" s="138"/>
      <c r="FF114" s="138"/>
      <c r="FG114" s="138"/>
      <c r="FH114" s="138"/>
      <c r="FI114" s="138"/>
      <c r="FJ114" s="138"/>
      <c r="FK114" s="138"/>
      <c r="FL114" s="138"/>
      <c r="FM114" s="138"/>
      <c r="FN114" s="138"/>
      <c r="FO114" s="138"/>
      <c r="FP114" s="138"/>
      <c r="FQ114" s="138"/>
      <c r="FR114" s="138"/>
      <c r="FS114" s="138"/>
      <c r="FT114" s="138"/>
      <c r="FU114" s="138"/>
      <c r="FV114" s="138"/>
      <c r="FW114" s="138"/>
      <c r="FX114" s="138"/>
      <c r="FY114" s="138"/>
      <c r="FZ114" s="138"/>
      <c r="GA114" s="138"/>
      <c r="GB114" s="138"/>
      <c r="GC114" s="138"/>
      <c r="GD114" s="138"/>
      <c r="GE114" s="138"/>
      <c r="GF114" s="138"/>
      <c r="GG114" s="138"/>
      <c r="GH114" s="138"/>
    </row>
    <row r="115" spans="1:190" x14ac:dyDescent="0.2">
      <c r="A115" s="130">
        <f t="shared" si="1"/>
        <v>6631</v>
      </c>
      <c r="B115" s="150" t="s">
        <v>3383</v>
      </c>
      <c r="C115" s="151">
        <v>341</v>
      </c>
      <c r="D115" s="152">
        <v>27.5</v>
      </c>
      <c r="E115" s="153">
        <v>0.37</v>
      </c>
      <c r="F115" s="151">
        <v>339</v>
      </c>
      <c r="G115" s="151">
        <v>2</v>
      </c>
      <c r="H115" s="154" t="s">
        <v>3384</v>
      </c>
      <c r="I115" s="154" t="s">
        <v>3385</v>
      </c>
      <c r="J115" s="152">
        <v>4.5</v>
      </c>
      <c r="K115" s="153">
        <v>0.38</v>
      </c>
      <c r="L115" s="151">
        <v>333</v>
      </c>
      <c r="M115" s="151">
        <v>8</v>
      </c>
      <c r="N115" s="154" t="s">
        <v>2696</v>
      </c>
      <c r="O115" s="154" t="s">
        <v>2697</v>
      </c>
      <c r="P115" s="152">
        <v>8.6000003814697266</v>
      </c>
      <c r="Q115" s="153">
        <v>0.39</v>
      </c>
      <c r="R115" s="151">
        <v>329</v>
      </c>
      <c r="S115" s="151">
        <v>12</v>
      </c>
      <c r="T115" s="154" t="s">
        <v>3342</v>
      </c>
      <c r="U115" s="154" t="s">
        <v>3343</v>
      </c>
      <c r="V115" s="152">
        <v>7.5999999046325684</v>
      </c>
      <c r="W115" s="153">
        <v>0.36</v>
      </c>
      <c r="X115" s="151">
        <v>330</v>
      </c>
      <c r="Y115" s="151">
        <v>11</v>
      </c>
      <c r="Z115" s="154" t="s">
        <v>2014</v>
      </c>
      <c r="AA115" s="154" t="s">
        <v>2015</v>
      </c>
      <c r="AB115" s="152">
        <v>6.8000001907348633</v>
      </c>
      <c r="AC115" s="153">
        <v>0.36</v>
      </c>
      <c r="AD115" s="151">
        <v>335</v>
      </c>
      <c r="AE115" s="151">
        <v>6</v>
      </c>
      <c r="AF115" s="154" t="s">
        <v>3386</v>
      </c>
      <c r="AG115" s="154" t="s">
        <v>3387</v>
      </c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8"/>
      <c r="BX115" s="138"/>
      <c r="BY115" s="138"/>
      <c r="BZ115" s="138"/>
      <c r="CA115" s="138"/>
      <c r="CB115" s="138"/>
      <c r="CC115" s="138"/>
      <c r="CD115" s="138"/>
      <c r="CE115" s="138"/>
      <c r="CF115" s="138"/>
      <c r="CG115" s="138"/>
      <c r="CH115" s="138"/>
      <c r="CI115" s="138"/>
      <c r="CJ115" s="138"/>
      <c r="CK115" s="138"/>
      <c r="CL115" s="138"/>
      <c r="CM115" s="138"/>
      <c r="CN115" s="138"/>
      <c r="CO115" s="138"/>
      <c r="CP115" s="138"/>
      <c r="CQ115" s="138"/>
      <c r="CR115" s="138"/>
      <c r="CS115" s="138"/>
      <c r="CT115" s="138"/>
      <c r="CU115" s="138"/>
      <c r="CV115" s="138"/>
      <c r="CW115" s="138"/>
      <c r="CX115" s="138"/>
      <c r="CY115" s="138"/>
      <c r="CZ115" s="138"/>
      <c r="DA115" s="138"/>
      <c r="DB115" s="138"/>
      <c r="DC115" s="138"/>
      <c r="DD115" s="138"/>
      <c r="DE115" s="138"/>
      <c r="DF115" s="138"/>
      <c r="DG115" s="138"/>
      <c r="DH115" s="138"/>
      <c r="DI115" s="138"/>
      <c r="DJ115" s="138"/>
      <c r="DK115" s="138"/>
      <c r="DL115" s="138"/>
      <c r="DM115" s="138"/>
      <c r="DN115" s="138"/>
      <c r="DO115" s="138"/>
      <c r="DP115" s="138"/>
      <c r="DQ115" s="138"/>
      <c r="DR115" s="138"/>
      <c r="DS115" s="138"/>
      <c r="DT115" s="138"/>
      <c r="DU115" s="138"/>
      <c r="DV115" s="138"/>
      <c r="DW115" s="138"/>
      <c r="DX115" s="138"/>
      <c r="DY115" s="138"/>
      <c r="DZ115" s="138"/>
      <c r="EA115" s="138"/>
      <c r="EB115" s="138"/>
      <c r="EC115" s="138"/>
      <c r="ED115" s="138"/>
      <c r="EE115" s="138"/>
      <c r="EF115" s="138"/>
      <c r="EG115" s="138"/>
      <c r="EH115" s="138"/>
      <c r="EI115" s="138"/>
      <c r="EJ115" s="138"/>
      <c r="EK115" s="138"/>
      <c r="EL115" s="138"/>
      <c r="EM115" s="138"/>
      <c r="EN115" s="138"/>
      <c r="EO115" s="138"/>
      <c r="EP115" s="138"/>
      <c r="EQ115" s="138"/>
      <c r="ER115" s="138"/>
      <c r="ES115" s="138"/>
      <c r="ET115" s="138"/>
      <c r="EU115" s="138"/>
      <c r="EV115" s="138"/>
      <c r="EW115" s="138"/>
      <c r="EX115" s="138"/>
      <c r="EY115" s="138"/>
      <c r="EZ115" s="138"/>
      <c r="FA115" s="138"/>
      <c r="FB115" s="138"/>
      <c r="FC115" s="138"/>
      <c r="FD115" s="138"/>
      <c r="FE115" s="138"/>
      <c r="FF115" s="138"/>
      <c r="FG115" s="138"/>
      <c r="FH115" s="138"/>
      <c r="FI115" s="138"/>
      <c r="FJ115" s="138"/>
      <c r="FK115" s="138"/>
      <c r="FL115" s="138"/>
      <c r="FM115" s="138"/>
      <c r="FN115" s="138"/>
      <c r="FO115" s="138"/>
      <c r="FP115" s="138"/>
      <c r="FQ115" s="138"/>
      <c r="FR115" s="138"/>
      <c r="FS115" s="138"/>
      <c r="FT115" s="138"/>
      <c r="FU115" s="138"/>
      <c r="FV115" s="138"/>
      <c r="FW115" s="138"/>
      <c r="FX115" s="138"/>
      <c r="FY115" s="138"/>
      <c r="FZ115" s="138"/>
      <c r="GA115" s="138"/>
      <c r="GB115" s="138"/>
      <c r="GC115" s="138"/>
      <c r="GD115" s="138"/>
      <c r="GE115" s="138"/>
      <c r="GF115" s="138"/>
      <c r="GG115" s="138"/>
      <c r="GH115" s="138"/>
    </row>
    <row r="116" spans="1:190" x14ac:dyDescent="0.2">
      <c r="A116" s="130">
        <f t="shared" si="1"/>
        <v>6681</v>
      </c>
      <c r="B116" s="140" t="s">
        <v>3388</v>
      </c>
      <c r="C116" s="146">
        <v>312</v>
      </c>
      <c r="D116" s="147">
        <v>27.600000381469727</v>
      </c>
      <c r="E116" s="148">
        <v>0.37</v>
      </c>
      <c r="F116" s="146">
        <v>302</v>
      </c>
      <c r="G116" s="146">
        <v>10</v>
      </c>
      <c r="H116" s="149" t="s">
        <v>3101</v>
      </c>
      <c r="I116" s="149" t="s">
        <v>3102</v>
      </c>
      <c r="J116" s="147">
        <v>4.3000001907348633</v>
      </c>
      <c r="K116" s="148">
        <v>0.36</v>
      </c>
      <c r="L116" s="146">
        <v>305</v>
      </c>
      <c r="M116" s="146">
        <v>7</v>
      </c>
      <c r="N116" s="149" t="s">
        <v>2646</v>
      </c>
      <c r="O116" s="149" t="s">
        <v>2647</v>
      </c>
      <c r="P116" s="147">
        <v>8.6999998092651367</v>
      </c>
      <c r="Q116" s="148">
        <v>0.4</v>
      </c>
      <c r="R116" s="146">
        <v>288</v>
      </c>
      <c r="S116" s="146">
        <v>24</v>
      </c>
      <c r="T116" s="149" t="s">
        <v>1602</v>
      </c>
      <c r="U116" s="149" t="s">
        <v>1603</v>
      </c>
      <c r="V116" s="147">
        <v>7.5</v>
      </c>
      <c r="W116" s="148">
        <v>0.36</v>
      </c>
      <c r="X116" s="146">
        <v>294</v>
      </c>
      <c r="Y116" s="146">
        <v>18</v>
      </c>
      <c r="Z116" s="149" t="s">
        <v>3389</v>
      </c>
      <c r="AA116" s="149" t="s">
        <v>3390</v>
      </c>
      <c r="AB116" s="147">
        <v>7</v>
      </c>
      <c r="AC116" s="148">
        <v>0.37</v>
      </c>
      <c r="AD116" s="146">
        <v>306</v>
      </c>
      <c r="AE116" s="146">
        <v>6</v>
      </c>
      <c r="AF116" s="149" t="s">
        <v>1789</v>
      </c>
      <c r="AG116" s="149" t="s">
        <v>1790</v>
      </c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  <c r="BW116" s="138"/>
      <c r="BX116" s="138"/>
      <c r="BY116" s="138"/>
      <c r="BZ116" s="138"/>
      <c r="CA116" s="138"/>
      <c r="CB116" s="138"/>
      <c r="CC116" s="138"/>
      <c r="CD116" s="138"/>
      <c r="CE116" s="138"/>
      <c r="CF116" s="138"/>
      <c r="CG116" s="138"/>
      <c r="CH116" s="138"/>
      <c r="CI116" s="138"/>
      <c r="CJ116" s="138"/>
      <c r="CK116" s="138"/>
      <c r="CL116" s="138"/>
      <c r="CM116" s="138"/>
      <c r="CN116" s="138"/>
      <c r="CO116" s="138"/>
      <c r="CP116" s="138"/>
      <c r="CQ116" s="138"/>
      <c r="CR116" s="138"/>
      <c r="CS116" s="138"/>
      <c r="CT116" s="138"/>
      <c r="CU116" s="138"/>
      <c r="CV116" s="138"/>
      <c r="CW116" s="138"/>
      <c r="CX116" s="138"/>
      <c r="CY116" s="138"/>
      <c r="CZ116" s="138"/>
      <c r="DA116" s="138"/>
      <c r="DB116" s="138"/>
      <c r="DC116" s="138"/>
      <c r="DD116" s="138"/>
      <c r="DE116" s="138"/>
      <c r="DF116" s="138"/>
      <c r="DG116" s="138"/>
      <c r="DH116" s="138"/>
      <c r="DI116" s="138"/>
      <c r="DJ116" s="138"/>
      <c r="DK116" s="138"/>
      <c r="DL116" s="138"/>
      <c r="DM116" s="138"/>
      <c r="DN116" s="138"/>
      <c r="DO116" s="138"/>
      <c r="DP116" s="138"/>
      <c r="DQ116" s="138"/>
      <c r="DR116" s="138"/>
      <c r="DS116" s="138"/>
      <c r="DT116" s="138"/>
      <c r="DU116" s="138"/>
      <c r="DV116" s="138"/>
      <c r="DW116" s="138"/>
      <c r="DX116" s="138"/>
      <c r="DY116" s="138"/>
      <c r="DZ116" s="138"/>
      <c r="EA116" s="138"/>
      <c r="EB116" s="138"/>
      <c r="EC116" s="138"/>
      <c r="ED116" s="138"/>
      <c r="EE116" s="138"/>
      <c r="EF116" s="138"/>
      <c r="EG116" s="138"/>
      <c r="EH116" s="138"/>
      <c r="EI116" s="138"/>
      <c r="EJ116" s="138"/>
      <c r="EK116" s="138"/>
      <c r="EL116" s="138"/>
      <c r="EM116" s="138"/>
      <c r="EN116" s="138"/>
      <c r="EO116" s="138"/>
      <c r="EP116" s="138"/>
      <c r="EQ116" s="138"/>
      <c r="ER116" s="138"/>
      <c r="ES116" s="138"/>
      <c r="ET116" s="138"/>
      <c r="EU116" s="138"/>
      <c r="EV116" s="138"/>
      <c r="EW116" s="138"/>
      <c r="EX116" s="138"/>
      <c r="EY116" s="138"/>
      <c r="EZ116" s="138"/>
      <c r="FA116" s="138"/>
      <c r="FB116" s="138"/>
      <c r="FC116" s="138"/>
      <c r="FD116" s="138"/>
      <c r="FE116" s="138"/>
      <c r="FF116" s="138"/>
      <c r="FG116" s="138"/>
      <c r="FH116" s="138"/>
      <c r="FI116" s="138"/>
      <c r="FJ116" s="138"/>
      <c r="FK116" s="138"/>
      <c r="FL116" s="138"/>
      <c r="FM116" s="138"/>
      <c r="FN116" s="138"/>
      <c r="FO116" s="138"/>
      <c r="FP116" s="138"/>
      <c r="FQ116" s="138"/>
      <c r="FR116" s="138"/>
      <c r="FS116" s="138"/>
      <c r="FT116" s="138"/>
      <c r="FU116" s="138"/>
      <c r="FV116" s="138"/>
      <c r="FW116" s="138"/>
      <c r="FX116" s="138"/>
      <c r="FY116" s="138"/>
      <c r="FZ116" s="138"/>
      <c r="GA116" s="138"/>
      <c r="GB116" s="138"/>
      <c r="GC116" s="138"/>
      <c r="GD116" s="138"/>
      <c r="GE116" s="138"/>
      <c r="GF116" s="138"/>
      <c r="GG116" s="138"/>
      <c r="GH116" s="138"/>
    </row>
    <row r="117" spans="1:190" x14ac:dyDescent="0.2">
      <c r="A117" s="130">
        <f t="shared" si="1"/>
        <v>6701</v>
      </c>
      <c r="B117" s="150" t="s">
        <v>3391</v>
      </c>
      <c r="C117" s="151">
        <v>406</v>
      </c>
      <c r="D117" s="152">
        <v>28</v>
      </c>
      <c r="E117" s="153">
        <v>0.38</v>
      </c>
      <c r="F117" s="151">
        <v>373</v>
      </c>
      <c r="G117" s="151">
        <v>33</v>
      </c>
      <c r="H117" s="154" t="s">
        <v>2249</v>
      </c>
      <c r="I117" s="154" t="s">
        <v>2250</v>
      </c>
      <c r="J117" s="152">
        <v>4.4000000953674316</v>
      </c>
      <c r="K117" s="153">
        <v>0.37</v>
      </c>
      <c r="L117" s="151">
        <v>373</v>
      </c>
      <c r="M117" s="151">
        <v>33</v>
      </c>
      <c r="N117" s="154" t="s">
        <v>2249</v>
      </c>
      <c r="O117" s="154" t="s">
        <v>2250</v>
      </c>
      <c r="P117" s="152">
        <v>8.6999998092651367</v>
      </c>
      <c r="Q117" s="153">
        <v>0.4</v>
      </c>
      <c r="R117" s="151">
        <v>356</v>
      </c>
      <c r="S117" s="151">
        <v>50</v>
      </c>
      <c r="T117" s="154" t="s">
        <v>3392</v>
      </c>
      <c r="U117" s="154" t="s">
        <v>3393</v>
      </c>
      <c r="V117" s="152">
        <v>7.5999999046325684</v>
      </c>
      <c r="W117" s="153">
        <v>0.36</v>
      </c>
      <c r="X117" s="151">
        <v>366</v>
      </c>
      <c r="Y117" s="151">
        <v>40</v>
      </c>
      <c r="Z117" s="154" t="s">
        <v>3394</v>
      </c>
      <c r="AA117" s="154" t="s">
        <v>3395</v>
      </c>
      <c r="AB117" s="152">
        <v>7.3000001907348633</v>
      </c>
      <c r="AC117" s="153">
        <v>0.39</v>
      </c>
      <c r="AD117" s="151">
        <v>378</v>
      </c>
      <c r="AE117" s="151">
        <v>28</v>
      </c>
      <c r="AF117" s="154" t="s">
        <v>2131</v>
      </c>
      <c r="AG117" s="154" t="s">
        <v>2132</v>
      </c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  <c r="BV117" s="138"/>
      <c r="BW117" s="138"/>
      <c r="BX117" s="138"/>
      <c r="BY117" s="138"/>
      <c r="BZ117" s="138"/>
      <c r="CA117" s="138"/>
      <c r="CB117" s="138"/>
      <c r="CC117" s="138"/>
      <c r="CD117" s="138"/>
      <c r="CE117" s="138"/>
      <c r="CF117" s="138"/>
      <c r="CG117" s="138"/>
      <c r="CH117" s="138"/>
      <c r="CI117" s="138"/>
      <c r="CJ117" s="138"/>
      <c r="CK117" s="138"/>
      <c r="CL117" s="138"/>
      <c r="CM117" s="138"/>
      <c r="CN117" s="138"/>
      <c r="CO117" s="138"/>
      <c r="CP117" s="138"/>
      <c r="CQ117" s="138"/>
      <c r="CR117" s="138"/>
      <c r="CS117" s="138"/>
      <c r="CT117" s="138"/>
      <c r="CU117" s="138"/>
      <c r="CV117" s="138"/>
      <c r="CW117" s="138"/>
      <c r="CX117" s="138"/>
      <c r="CY117" s="138"/>
      <c r="CZ117" s="138"/>
      <c r="DA117" s="138"/>
      <c r="DB117" s="138"/>
      <c r="DC117" s="138"/>
      <c r="DD117" s="138"/>
      <c r="DE117" s="138"/>
      <c r="DF117" s="138"/>
      <c r="DG117" s="138"/>
      <c r="DH117" s="138"/>
      <c r="DI117" s="138"/>
      <c r="DJ117" s="138"/>
      <c r="DK117" s="138"/>
      <c r="DL117" s="138"/>
      <c r="DM117" s="138"/>
      <c r="DN117" s="138"/>
      <c r="DO117" s="138"/>
      <c r="DP117" s="138"/>
      <c r="DQ117" s="138"/>
      <c r="DR117" s="138"/>
      <c r="DS117" s="138"/>
      <c r="DT117" s="138"/>
      <c r="DU117" s="138"/>
      <c r="DV117" s="138"/>
      <c r="DW117" s="138"/>
      <c r="DX117" s="138"/>
      <c r="DY117" s="138"/>
      <c r="DZ117" s="138"/>
      <c r="EA117" s="138"/>
      <c r="EB117" s="138"/>
      <c r="EC117" s="138"/>
      <c r="ED117" s="138"/>
      <c r="EE117" s="138"/>
      <c r="EF117" s="138"/>
      <c r="EG117" s="138"/>
      <c r="EH117" s="138"/>
      <c r="EI117" s="138"/>
      <c r="EJ117" s="138"/>
      <c r="EK117" s="138"/>
      <c r="EL117" s="138"/>
      <c r="EM117" s="138"/>
      <c r="EN117" s="138"/>
      <c r="EO117" s="138"/>
      <c r="EP117" s="138"/>
      <c r="EQ117" s="138"/>
      <c r="ER117" s="138"/>
      <c r="ES117" s="138"/>
      <c r="ET117" s="138"/>
      <c r="EU117" s="138"/>
      <c r="EV117" s="138"/>
      <c r="EW117" s="138"/>
      <c r="EX117" s="138"/>
      <c r="EY117" s="138"/>
      <c r="EZ117" s="138"/>
      <c r="FA117" s="138"/>
      <c r="FB117" s="138"/>
      <c r="FC117" s="138"/>
      <c r="FD117" s="138"/>
      <c r="FE117" s="138"/>
      <c r="FF117" s="138"/>
      <c r="FG117" s="138"/>
      <c r="FH117" s="138"/>
      <c r="FI117" s="138"/>
      <c r="FJ117" s="138"/>
      <c r="FK117" s="138"/>
      <c r="FL117" s="138"/>
      <c r="FM117" s="138"/>
      <c r="FN117" s="138"/>
      <c r="FO117" s="138"/>
      <c r="FP117" s="138"/>
      <c r="FQ117" s="138"/>
      <c r="FR117" s="138"/>
      <c r="FS117" s="138"/>
      <c r="FT117" s="138"/>
      <c r="FU117" s="138"/>
      <c r="FV117" s="138"/>
      <c r="FW117" s="138"/>
      <c r="FX117" s="138"/>
      <c r="FY117" s="138"/>
      <c r="FZ117" s="138"/>
      <c r="GA117" s="138"/>
      <c r="GB117" s="138"/>
      <c r="GC117" s="138"/>
      <c r="GD117" s="138"/>
      <c r="GE117" s="138"/>
      <c r="GF117" s="138"/>
      <c r="GG117" s="138"/>
      <c r="GH117" s="138"/>
    </row>
    <row r="118" spans="1:190" x14ac:dyDescent="0.2">
      <c r="A118" s="130">
        <f t="shared" si="1"/>
        <v>6721</v>
      </c>
      <c r="B118" s="140" t="s">
        <v>3396</v>
      </c>
      <c r="C118" s="146">
        <v>134</v>
      </c>
      <c r="D118" s="147">
        <v>25.799999237060547</v>
      </c>
      <c r="E118" s="148">
        <v>0.35</v>
      </c>
      <c r="F118" s="146">
        <v>133</v>
      </c>
      <c r="G118" s="146">
        <v>1</v>
      </c>
      <c r="H118" s="149" t="s">
        <v>2926</v>
      </c>
      <c r="I118" s="149" t="s">
        <v>2927</v>
      </c>
      <c r="J118" s="147">
        <v>4.0999999046325684</v>
      </c>
      <c r="K118" s="148">
        <v>0.35</v>
      </c>
      <c r="L118" s="146">
        <v>126</v>
      </c>
      <c r="M118" s="146">
        <v>8</v>
      </c>
      <c r="N118" s="149" t="s">
        <v>1706</v>
      </c>
      <c r="O118" s="149" t="s">
        <v>1707</v>
      </c>
      <c r="P118" s="147">
        <v>8.1000003814697266</v>
      </c>
      <c r="Q118" s="148">
        <v>0.37</v>
      </c>
      <c r="R118" s="146">
        <v>133</v>
      </c>
      <c r="S118" s="146">
        <v>1</v>
      </c>
      <c r="T118" s="149" t="s">
        <v>2926</v>
      </c>
      <c r="U118" s="149" t="s">
        <v>2927</v>
      </c>
      <c r="V118" s="147">
        <v>7.3000001907348633</v>
      </c>
      <c r="W118" s="148">
        <v>0.35</v>
      </c>
      <c r="X118" s="146">
        <v>132</v>
      </c>
      <c r="Y118" s="146">
        <v>2</v>
      </c>
      <c r="Z118" s="149" t="s">
        <v>1708</v>
      </c>
      <c r="AA118" s="149" t="s">
        <v>1709</v>
      </c>
      <c r="AB118" s="147">
        <v>6.3000001907348633</v>
      </c>
      <c r="AC118" s="148">
        <v>0.33</v>
      </c>
      <c r="AD118" s="146">
        <v>131</v>
      </c>
      <c r="AE118" s="146">
        <v>3</v>
      </c>
      <c r="AF118" s="149" t="s">
        <v>2646</v>
      </c>
      <c r="AG118" s="149" t="s">
        <v>2647</v>
      </c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  <c r="BV118" s="138"/>
      <c r="BW118" s="138"/>
      <c r="BX118" s="138"/>
      <c r="BY118" s="138"/>
      <c r="BZ118" s="138"/>
      <c r="CA118" s="138"/>
      <c r="CB118" s="138"/>
      <c r="CC118" s="138"/>
      <c r="CD118" s="138"/>
      <c r="CE118" s="138"/>
      <c r="CF118" s="138"/>
      <c r="CG118" s="138"/>
      <c r="CH118" s="138"/>
      <c r="CI118" s="138"/>
      <c r="CJ118" s="138"/>
      <c r="CK118" s="138"/>
      <c r="CL118" s="138"/>
      <c r="CM118" s="138"/>
      <c r="CN118" s="138"/>
      <c r="CO118" s="138"/>
      <c r="CP118" s="138"/>
      <c r="CQ118" s="138"/>
      <c r="CR118" s="138"/>
      <c r="CS118" s="138"/>
      <c r="CT118" s="138"/>
      <c r="CU118" s="138"/>
      <c r="CV118" s="138"/>
      <c r="CW118" s="138"/>
      <c r="CX118" s="138"/>
      <c r="CY118" s="138"/>
      <c r="CZ118" s="138"/>
      <c r="DA118" s="138"/>
      <c r="DB118" s="138"/>
      <c r="DC118" s="138"/>
      <c r="DD118" s="138"/>
      <c r="DE118" s="138"/>
      <c r="DF118" s="138"/>
      <c r="DG118" s="138"/>
      <c r="DH118" s="138"/>
      <c r="DI118" s="138"/>
      <c r="DJ118" s="138"/>
      <c r="DK118" s="138"/>
      <c r="DL118" s="138"/>
      <c r="DM118" s="138"/>
      <c r="DN118" s="138"/>
      <c r="DO118" s="138"/>
      <c r="DP118" s="138"/>
      <c r="DQ118" s="138"/>
      <c r="DR118" s="138"/>
      <c r="DS118" s="138"/>
      <c r="DT118" s="138"/>
      <c r="DU118" s="138"/>
      <c r="DV118" s="138"/>
      <c r="DW118" s="138"/>
      <c r="DX118" s="138"/>
      <c r="DY118" s="138"/>
      <c r="DZ118" s="138"/>
      <c r="EA118" s="138"/>
      <c r="EB118" s="138"/>
      <c r="EC118" s="138"/>
      <c r="ED118" s="138"/>
      <c r="EE118" s="138"/>
      <c r="EF118" s="138"/>
      <c r="EG118" s="138"/>
      <c r="EH118" s="138"/>
      <c r="EI118" s="138"/>
      <c r="EJ118" s="138"/>
      <c r="EK118" s="138"/>
      <c r="EL118" s="138"/>
      <c r="EM118" s="138"/>
      <c r="EN118" s="138"/>
      <c r="EO118" s="138"/>
      <c r="EP118" s="138"/>
      <c r="EQ118" s="138"/>
      <c r="ER118" s="138"/>
      <c r="ES118" s="138"/>
      <c r="ET118" s="138"/>
      <c r="EU118" s="138"/>
      <c r="EV118" s="138"/>
      <c r="EW118" s="138"/>
      <c r="EX118" s="138"/>
      <c r="EY118" s="138"/>
      <c r="EZ118" s="138"/>
      <c r="FA118" s="138"/>
      <c r="FB118" s="138"/>
      <c r="FC118" s="138"/>
      <c r="FD118" s="138"/>
      <c r="FE118" s="138"/>
      <c r="FF118" s="138"/>
      <c r="FG118" s="138"/>
      <c r="FH118" s="138"/>
      <c r="FI118" s="138"/>
      <c r="FJ118" s="138"/>
      <c r="FK118" s="138"/>
      <c r="FL118" s="138"/>
      <c r="FM118" s="138"/>
      <c r="FN118" s="138"/>
      <c r="FO118" s="138"/>
      <c r="FP118" s="138"/>
      <c r="FQ118" s="138"/>
      <c r="FR118" s="138"/>
      <c r="FS118" s="138"/>
      <c r="FT118" s="138"/>
      <c r="FU118" s="138"/>
      <c r="FV118" s="138"/>
      <c r="FW118" s="138"/>
      <c r="FX118" s="138"/>
      <c r="FY118" s="138"/>
      <c r="FZ118" s="138"/>
      <c r="GA118" s="138"/>
      <c r="GB118" s="138"/>
      <c r="GC118" s="138"/>
      <c r="GD118" s="138"/>
      <c r="GE118" s="138"/>
      <c r="GF118" s="138"/>
      <c r="GG118" s="138"/>
      <c r="GH118" s="138"/>
    </row>
    <row r="119" spans="1:190" x14ac:dyDescent="0.2">
      <c r="A119" s="130">
        <f t="shared" si="1"/>
        <v>6741</v>
      </c>
      <c r="B119" s="150" t="s">
        <v>3397</v>
      </c>
      <c r="C119" s="151">
        <v>406</v>
      </c>
      <c r="D119" s="152">
        <v>31.799999237060547</v>
      </c>
      <c r="E119" s="153">
        <v>0.43</v>
      </c>
      <c r="F119" s="151">
        <v>383</v>
      </c>
      <c r="G119" s="151">
        <v>23</v>
      </c>
      <c r="H119" s="154" t="s">
        <v>3398</v>
      </c>
      <c r="I119" s="154" t="s">
        <v>3399</v>
      </c>
      <c r="J119" s="152">
        <v>5.0999999046325684</v>
      </c>
      <c r="K119" s="153">
        <v>0.42</v>
      </c>
      <c r="L119" s="151">
        <v>369</v>
      </c>
      <c r="M119" s="151">
        <v>37</v>
      </c>
      <c r="N119" s="154" t="s">
        <v>3400</v>
      </c>
      <c r="O119" s="154" t="s">
        <v>3401</v>
      </c>
      <c r="P119" s="152">
        <v>9.8000001907348633</v>
      </c>
      <c r="Q119" s="153">
        <v>0.45</v>
      </c>
      <c r="R119" s="151">
        <v>356</v>
      </c>
      <c r="S119" s="151">
        <v>50</v>
      </c>
      <c r="T119" s="154" t="s">
        <v>3392</v>
      </c>
      <c r="U119" s="154" t="s">
        <v>3393</v>
      </c>
      <c r="V119" s="152">
        <v>8.8999996185302734</v>
      </c>
      <c r="W119" s="153">
        <v>0.43</v>
      </c>
      <c r="X119" s="151">
        <v>369</v>
      </c>
      <c r="Y119" s="151">
        <v>37</v>
      </c>
      <c r="Z119" s="154" t="s">
        <v>3400</v>
      </c>
      <c r="AA119" s="154" t="s">
        <v>3401</v>
      </c>
      <c r="AB119" s="152">
        <v>7.9000000953674316</v>
      </c>
      <c r="AC119" s="153">
        <v>0.42</v>
      </c>
      <c r="AD119" s="151">
        <v>385</v>
      </c>
      <c r="AE119" s="151">
        <v>21</v>
      </c>
      <c r="AF119" s="154" t="s">
        <v>2610</v>
      </c>
      <c r="AG119" s="154" t="s">
        <v>2611</v>
      </c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  <c r="BT119" s="138"/>
      <c r="BU119" s="138"/>
      <c r="BV119" s="138"/>
      <c r="BW119" s="138"/>
      <c r="BX119" s="138"/>
      <c r="BY119" s="138"/>
      <c r="BZ119" s="138"/>
      <c r="CA119" s="138"/>
      <c r="CB119" s="138"/>
      <c r="CC119" s="138"/>
      <c r="CD119" s="138"/>
      <c r="CE119" s="138"/>
      <c r="CF119" s="138"/>
      <c r="CG119" s="138"/>
      <c r="CH119" s="138"/>
      <c r="CI119" s="138"/>
      <c r="CJ119" s="138"/>
      <c r="CK119" s="138"/>
      <c r="CL119" s="138"/>
      <c r="CM119" s="138"/>
      <c r="CN119" s="138"/>
      <c r="CO119" s="138"/>
      <c r="CP119" s="138"/>
      <c r="CQ119" s="138"/>
      <c r="CR119" s="138"/>
      <c r="CS119" s="138"/>
      <c r="CT119" s="138"/>
      <c r="CU119" s="138"/>
      <c r="CV119" s="138"/>
      <c r="CW119" s="138"/>
      <c r="CX119" s="138"/>
      <c r="CY119" s="138"/>
      <c r="CZ119" s="138"/>
      <c r="DA119" s="138"/>
      <c r="DB119" s="138"/>
      <c r="DC119" s="138"/>
      <c r="DD119" s="138"/>
      <c r="DE119" s="138"/>
      <c r="DF119" s="138"/>
      <c r="DG119" s="138"/>
      <c r="DH119" s="138"/>
      <c r="DI119" s="138"/>
      <c r="DJ119" s="138"/>
      <c r="DK119" s="138"/>
      <c r="DL119" s="138"/>
      <c r="DM119" s="138"/>
      <c r="DN119" s="138"/>
      <c r="DO119" s="138"/>
      <c r="DP119" s="138"/>
      <c r="DQ119" s="138"/>
      <c r="DR119" s="138"/>
      <c r="DS119" s="138"/>
      <c r="DT119" s="138"/>
      <c r="DU119" s="138"/>
      <c r="DV119" s="138"/>
      <c r="DW119" s="138"/>
      <c r="DX119" s="138"/>
      <c r="DY119" s="138"/>
      <c r="DZ119" s="138"/>
      <c r="EA119" s="138"/>
      <c r="EB119" s="138"/>
      <c r="EC119" s="138"/>
      <c r="ED119" s="138"/>
      <c r="EE119" s="138"/>
      <c r="EF119" s="138"/>
      <c r="EG119" s="138"/>
      <c r="EH119" s="138"/>
      <c r="EI119" s="138"/>
      <c r="EJ119" s="138"/>
      <c r="EK119" s="138"/>
      <c r="EL119" s="138"/>
      <c r="EM119" s="138"/>
      <c r="EN119" s="138"/>
      <c r="EO119" s="138"/>
      <c r="EP119" s="138"/>
      <c r="EQ119" s="138"/>
      <c r="ER119" s="138"/>
      <c r="ES119" s="138"/>
      <c r="ET119" s="138"/>
      <c r="EU119" s="138"/>
      <c r="EV119" s="138"/>
      <c r="EW119" s="138"/>
      <c r="EX119" s="138"/>
      <c r="EY119" s="138"/>
      <c r="EZ119" s="138"/>
      <c r="FA119" s="138"/>
      <c r="FB119" s="138"/>
      <c r="FC119" s="138"/>
      <c r="FD119" s="138"/>
      <c r="FE119" s="138"/>
      <c r="FF119" s="138"/>
      <c r="FG119" s="138"/>
      <c r="FH119" s="138"/>
      <c r="FI119" s="138"/>
      <c r="FJ119" s="138"/>
      <c r="FK119" s="138"/>
      <c r="FL119" s="138"/>
      <c r="FM119" s="138"/>
      <c r="FN119" s="138"/>
      <c r="FO119" s="138"/>
      <c r="FP119" s="138"/>
      <c r="FQ119" s="138"/>
      <c r="FR119" s="138"/>
      <c r="FS119" s="138"/>
      <c r="FT119" s="138"/>
      <c r="FU119" s="138"/>
      <c r="FV119" s="138"/>
      <c r="FW119" s="138"/>
      <c r="FX119" s="138"/>
      <c r="FY119" s="138"/>
      <c r="FZ119" s="138"/>
      <c r="GA119" s="138"/>
      <c r="GB119" s="138"/>
      <c r="GC119" s="138"/>
      <c r="GD119" s="138"/>
      <c r="GE119" s="138"/>
      <c r="GF119" s="138"/>
      <c r="GG119" s="138"/>
      <c r="GH119" s="138"/>
    </row>
    <row r="120" spans="1:190" x14ac:dyDescent="0.2">
      <c r="A120" s="130">
        <f t="shared" si="1"/>
        <v>6751</v>
      </c>
      <c r="B120" s="140" t="s">
        <v>3402</v>
      </c>
      <c r="C120" s="146">
        <v>613</v>
      </c>
      <c r="D120" s="147">
        <v>26.399999618530273</v>
      </c>
      <c r="E120" s="148">
        <v>0.36</v>
      </c>
      <c r="F120" s="146">
        <v>594</v>
      </c>
      <c r="G120" s="146">
        <v>19</v>
      </c>
      <c r="H120" s="149" t="s">
        <v>3351</v>
      </c>
      <c r="I120" s="149" t="s">
        <v>3352</v>
      </c>
      <c r="J120" s="147">
        <v>4.0999999046325684</v>
      </c>
      <c r="K120" s="148">
        <v>0.34</v>
      </c>
      <c r="L120" s="146">
        <v>580</v>
      </c>
      <c r="M120" s="146">
        <v>33</v>
      </c>
      <c r="N120" s="149" t="s">
        <v>2619</v>
      </c>
      <c r="O120" s="149" t="s">
        <v>2620</v>
      </c>
      <c r="P120" s="147">
        <v>8.1000003814697266</v>
      </c>
      <c r="Q120" s="148">
        <v>0.37</v>
      </c>
      <c r="R120" s="146">
        <v>566</v>
      </c>
      <c r="S120" s="146">
        <v>47</v>
      </c>
      <c r="T120" s="149" t="s">
        <v>3403</v>
      </c>
      <c r="U120" s="149" t="s">
        <v>3404</v>
      </c>
      <c r="V120" s="147">
        <v>7.5999999046325684</v>
      </c>
      <c r="W120" s="148">
        <v>0.36</v>
      </c>
      <c r="X120" s="146">
        <v>568</v>
      </c>
      <c r="Y120" s="146">
        <v>45</v>
      </c>
      <c r="Z120" s="149" t="s">
        <v>3405</v>
      </c>
      <c r="AA120" s="149" t="s">
        <v>3406</v>
      </c>
      <c r="AB120" s="147">
        <v>6.6999998092651367</v>
      </c>
      <c r="AC120" s="148">
        <v>0.35</v>
      </c>
      <c r="AD120" s="146">
        <v>602</v>
      </c>
      <c r="AE120" s="146">
        <v>11</v>
      </c>
      <c r="AF120" s="149" t="s">
        <v>1727</v>
      </c>
      <c r="AG120" s="149" t="s">
        <v>1728</v>
      </c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  <c r="BT120" s="138"/>
      <c r="BU120" s="138"/>
      <c r="BV120" s="138"/>
      <c r="BW120" s="138"/>
      <c r="BX120" s="138"/>
      <c r="BY120" s="138"/>
      <c r="BZ120" s="138"/>
      <c r="CA120" s="138"/>
      <c r="CB120" s="138"/>
      <c r="CC120" s="138"/>
      <c r="CD120" s="138"/>
      <c r="CE120" s="138"/>
      <c r="CF120" s="138"/>
      <c r="CG120" s="138"/>
      <c r="CH120" s="138"/>
      <c r="CI120" s="138"/>
      <c r="CJ120" s="138"/>
      <c r="CK120" s="138"/>
      <c r="CL120" s="138"/>
      <c r="CM120" s="138"/>
      <c r="CN120" s="138"/>
      <c r="CO120" s="138"/>
      <c r="CP120" s="138"/>
      <c r="CQ120" s="138"/>
      <c r="CR120" s="138"/>
      <c r="CS120" s="138"/>
      <c r="CT120" s="138"/>
      <c r="CU120" s="138"/>
      <c r="CV120" s="138"/>
      <c r="CW120" s="138"/>
      <c r="CX120" s="138"/>
      <c r="CY120" s="138"/>
      <c r="CZ120" s="138"/>
      <c r="DA120" s="138"/>
      <c r="DB120" s="138"/>
      <c r="DC120" s="138"/>
      <c r="DD120" s="138"/>
      <c r="DE120" s="138"/>
      <c r="DF120" s="138"/>
      <c r="DG120" s="138"/>
      <c r="DH120" s="138"/>
      <c r="DI120" s="138"/>
      <c r="DJ120" s="138"/>
      <c r="DK120" s="138"/>
      <c r="DL120" s="138"/>
      <c r="DM120" s="138"/>
      <c r="DN120" s="138"/>
      <c r="DO120" s="138"/>
      <c r="DP120" s="138"/>
      <c r="DQ120" s="138"/>
      <c r="DR120" s="138"/>
      <c r="DS120" s="138"/>
      <c r="DT120" s="138"/>
      <c r="DU120" s="138"/>
      <c r="DV120" s="138"/>
      <c r="DW120" s="138"/>
      <c r="DX120" s="138"/>
      <c r="DY120" s="138"/>
      <c r="DZ120" s="138"/>
      <c r="EA120" s="138"/>
      <c r="EB120" s="138"/>
      <c r="EC120" s="138"/>
      <c r="ED120" s="138"/>
      <c r="EE120" s="138"/>
      <c r="EF120" s="138"/>
      <c r="EG120" s="138"/>
      <c r="EH120" s="138"/>
      <c r="EI120" s="138"/>
      <c r="EJ120" s="138"/>
      <c r="EK120" s="138"/>
      <c r="EL120" s="138"/>
      <c r="EM120" s="138"/>
      <c r="EN120" s="138"/>
      <c r="EO120" s="138"/>
      <c r="EP120" s="138"/>
      <c r="EQ120" s="138"/>
      <c r="ER120" s="138"/>
      <c r="ES120" s="138"/>
      <c r="ET120" s="138"/>
      <c r="EU120" s="138"/>
      <c r="EV120" s="138"/>
      <c r="EW120" s="138"/>
      <c r="EX120" s="138"/>
      <c r="EY120" s="138"/>
      <c r="EZ120" s="138"/>
      <c r="FA120" s="138"/>
      <c r="FB120" s="138"/>
      <c r="FC120" s="138"/>
      <c r="FD120" s="138"/>
      <c r="FE120" s="138"/>
      <c r="FF120" s="138"/>
      <c r="FG120" s="138"/>
      <c r="FH120" s="138"/>
      <c r="FI120" s="138"/>
      <c r="FJ120" s="138"/>
      <c r="FK120" s="138"/>
      <c r="FL120" s="138"/>
      <c r="FM120" s="138"/>
      <c r="FN120" s="138"/>
      <c r="FO120" s="138"/>
      <c r="FP120" s="138"/>
      <c r="FQ120" s="138"/>
      <c r="FR120" s="138"/>
      <c r="FS120" s="138"/>
      <c r="FT120" s="138"/>
      <c r="FU120" s="138"/>
      <c r="FV120" s="138"/>
      <c r="FW120" s="138"/>
      <c r="FX120" s="138"/>
      <c r="FY120" s="138"/>
      <c r="FZ120" s="138"/>
      <c r="GA120" s="138"/>
      <c r="GB120" s="138"/>
      <c r="GC120" s="138"/>
      <c r="GD120" s="138"/>
      <c r="GE120" s="138"/>
      <c r="GF120" s="138"/>
      <c r="GG120" s="138"/>
      <c r="GH120" s="138"/>
    </row>
    <row r="121" spans="1:190" x14ac:dyDescent="0.2">
      <c r="A121" s="130">
        <f t="shared" si="1"/>
        <v>6761</v>
      </c>
      <c r="B121" s="150" t="s">
        <v>3407</v>
      </c>
      <c r="C121" s="151">
        <v>178</v>
      </c>
      <c r="D121" s="152">
        <v>24.5</v>
      </c>
      <c r="E121" s="153">
        <v>0.33</v>
      </c>
      <c r="F121" s="151">
        <v>174</v>
      </c>
      <c r="G121" s="151">
        <v>4</v>
      </c>
      <c r="H121" s="154" t="s">
        <v>2530</v>
      </c>
      <c r="I121" s="154" t="s">
        <v>2531</v>
      </c>
      <c r="J121" s="152">
        <v>3.9000000953674316</v>
      </c>
      <c r="K121" s="153">
        <v>0.33</v>
      </c>
      <c r="L121" s="151">
        <v>172</v>
      </c>
      <c r="M121" s="151">
        <v>6</v>
      </c>
      <c r="N121" s="154" t="s">
        <v>3408</v>
      </c>
      <c r="O121" s="154" t="s">
        <v>3409</v>
      </c>
      <c r="P121" s="152">
        <v>7.5999999046325684</v>
      </c>
      <c r="Q121" s="153">
        <v>0.34</v>
      </c>
      <c r="R121" s="151">
        <v>171</v>
      </c>
      <c r="S121" s="151">
        <v>7</v>
      </c>
      <c r="T121" s="154" t="s">
        <v>3410</v>
      </c>
      <c r="U121" s="154" t="s">
        <v>3411</v>
      </c>
      <c r="V121" s="152">
        <v>6.5999999046325684</v>
      </c>
      <c r="W121" s="153">
        <v>0.31</v>
      </c>
      <c r="X121" s="151">
        <v>174</v>
      </c>
      <c r="Y121" s="151">
        <v>4</v>
      </c>
      <c r="Z121" s="154" t="s">
        <v>2530</v>
      </c>
      <c r="AA121" s="154" t="s">
        <v>2531</v>
      </c>
      <c r="AB121" s="152">
        <v>6.4000000953674316</v>
      </c>
      <c r="AC121" s="153">
        <v>0.33</v>
      </c>
      <c r="AD121" s="151">
        <v>175</v>
      </c>
      <c r="AE121" s="151">
        <v>3</v>
      </c>
      <c r="AF121" s="154" t="s">
        <v>2029</v>
      </c>
      <c r="AG121" s="154" t="s">
        <v>2030</v>
      </c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  <c r="CD121" s="138"/>
      <c r="CE121" s="138"/>
      <c r="CF121" s="138"/>
      <c r="CG121" s="138"/>
      <c r="CH121" s="138"/>
      <c r="CI121" s="138"/>
      <c r="CJ121" s="138"/>
      <c r="CK121" s="138"/>
      <c r="CL121" s="138"/>
      <c r="CM121" s="138"/>
      <c r="CN121" s="138"/>
      <c r="CO121" s="138"/>
      <c r="CP121" s="138"/>
      <c r="CQ121" s="138"/>
      <c r="CR121" s="138"/>
      <c r="CS121" s="138"/>
      <c r="CT121" s="138"/>
      <c r="CU121" s="138"/>
      <c r="CV121" s="138"/>
      <c r="CW121" s="138"/>
      <c r="CX121" s="138"/>
      <c r="CY121" s="138"/>
      <c r="CZ121" s="138"/>
      <c r="DA121" s="138"/>
      <c r="DB121" s="138"/>
      <c r="DC121" s="138"/>
      <c r="DD121" s="138"/>
      <c r="DE121" s="138"/>
      <c r="DF121" s="138"/>
      <c r="DG121" s="138"/>
      <c r="DH121" s="138"/>
      <c r="DI121" s="138"/>
      <c r="DJ121" s="138"/>
      <c r="DK121" s="138"/>
      <c r="DL121" s="138"/>
      <c r="DM121" s="138"/>
      <c r="DN121" s="138"/>
      <c r="DO121" s="138"/>
      <c r="DP121" s="138"/>
      <c r="DQ121" s="138"/>
      <c r="DR121" s="138"/>
      <c r="DS121" s="138"/>
      <c r="DT121" s="138"/>
      <c r="DU121" s="138"/>
      <c r="DV121" s="138"/>
      <c r="DW121" s="138"/>
      <c r="DX121" s="138"/>
      <c r="DY121" s="138"/>
      <c r="DZ121" s="138"/>
      <c r="EA121" s="138"/>
      <c r="EB121" s="138"/>
      <c r="EC121" s="138"/>
      <c r="ED121" s="138"/>
      <c r="EE121" s="138"/>
      <c r="EF121" s="138"/>
      <c r="EG121" s="138"/>
      <c r="EH121" s="138"/>
      <c r="EI121" s="138"/>
      <c r="EJ121" s="138"/>
      <c r="EK121" s="138"/>
      <c r="EL121" s="138"/>
      <c r="EM121" s="138"/>
      <c r="EN121" s="138"/>
      <c r="EO121" s="138"/>
      <c r="EP121" s="138"/>
      <c r="EQ121" s="138"/>
      <c r="ER121" s="138"/>
      <c r="ES121" s="138"/>
      <c r="ET121" s="138"/>
      <c r="EU121" s="138"/>
      <c r="EV121" s="138"/>
      <c r="EW121" s="138"/>
      <c r="EX121" s="138"/>
      <c r="EY121" s="138"/>
      <c r="EZ121" s="138"/>
      <c r="FA121" s="138"/>
      <c r="FB121" s="138"/>
      <c r="FC121" s="138"/>
      <c r="FD121" s="138"/>
      <c r="FE121" s="138"/>
      <c r="FF121" s="138"/>
      <c r="FG121" s="138"/>
      <c r="FH121" s="138"/>
      <c r="FI121" s="138"/>
      <c r="FJ121" s="138"/>
      <c r="FK121" s="138"/>
      <c r="FL121" s="138"/>
      <c r="FM121" s="138"/>
      <c r="FN121" s="138"/>
      <c r="FO121" s="138"/>
      <c r="FP121" s="138"/>
      <c r="FQ121" s="138"/>
      <c r="FR121" s="138"/>
      <c r="FS121" s="138"/>
      <c r="FT121" s="138"/>
      <c r="FU121" s="138"/>
      <c r="FV121" s="138"/>
      <c r="FW121" s="138"/>
      <c r="FX121" s="138"/>
      <c r="FY121" s="138"/>
      <c r="FZ121" s="138"/>
      <c r="GA121" s="138"/>
      <c r="GB121" s="138"/>
      <c r="GC121" s="138"/>
      <c r="GD121" s="138"/>
      <c r="GE121" s="138"/>
      <c r="GF121" s="138"/>
      <c r="GG121" s="138"/>
      <c r="GH121" s="138"/>
    </row>
    <row r="122" spans="1:190" x14ac:dyDescent="0.2">
      <c r="A122" s="130">
        <f t="shared" si="1"/>
        <v>6771</v>
      </c>
      <c r="B122" s="140" t="s">
        <v>3412</v>
      </c>
      <c r="C122" s="146">
        <v>568</v>
      </c>
      <c r="D122" s="147">
        <v>29</v>
      </c>
      <c r="E122" s="148">
        <v>0.39</v>
      </c>
      <c r="F122" s="146">
        <v>548</v>
      </c>
      <c r="G122" s="146">
        <v>20</v>
      </c>
      <c r="H122" s="149" t="s">
        <v>3342</v>
      </c>
      <c r="I122" s="149" t="s">
        <v>3343</v>
      </c>
      <c r="J122" s="147">
        <v>4.5</v>
      </c>
      <c r="K122" s="148">
        <v>0.37</v>
      </c>
      <c r="L122" s="146">
        <v>528</v>
      </c>
      <c r="M122" s="146">
        <v>40</v>
      </c>
      <c r="N122" s="149" t="s">
        <v>2413</v>
      </c>
      <c r="O122" s="149" t="s">
        <v>2414</v>
      </c>
      <c r="P122" s="147">
        <v>9.1999998092651367</v>
      </c>
      <c r="Q122" s="148">
        <v>0.42</v>
      </c>
      <c r="R122" s="146">
        <v>526</v>
      </c>
      <c r="S122" s="146">
        <v>42</v>
      </c>
      <c r="T122" s="149" t="s">
        <v>3413</v>
      </c>
      <c r="U122" s="149" t="s">
        <v>3414</v>
      </c>
      <c r="V122" s="147">
        <v>8</v>
      </c>
      <c r="W122" s="148">
        <v>0.38</v>
      </c>
      <c r="X122" s="146">
        <v>541</v>
      </c>
      <c r="Y122" s="146">
        <v>27</v>
      </c>
      <c r="Z122" s="149" t="s">
        <v>3415</v>
      </c>
      <c r="AA122" s="149" t="s">
        <v>3416</v>
      </c>
      <c r="AB122" s="147">
        <v>7.3000001907348633</v>
      </c>
      <c r="AC122" s="148">
        <v>0.38</v>
      </c>
      <c r="AD122" s="146">
        <v>550</v>
      </c>
      <c r="AE122" s="146">
        <v>18</v>
      </c>
      <c r="AF122" s="149" t="s">
        <v>2097</v>
      </c>
      <c r="AG122" s="149" t="s">
        <v>2098</v>
      </c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  <c r="BV122" s="138"/>
      <c r="BW122" s="138"/>
      <c r="BX122" s="138"/>
      <c r="BY122" s="138"/>
      <c r="BZ122" s="138"/>
      <c r="CA122" s="138"/>
      <c r="CB122" s="138"/>
      <c r="CC122" s="138"/>
      <c r="CD122" s="138"/>
      <c r="CE122" s="138"/>
      <c r="CF122" s="138"/>
      <c r="CG122" s="138"/>
      <c r="CH122" s="138"/>
      <c r="CI122" s="138"/>
      <c r="CJ122" s="138"/>
      <c r="CK122" s="138"/>
      <c r="CL122" s="138"/>
      <c r="CM122" s="138"/>
      <c r="CN122" s="138"/>
      <c r="CO122" s="138"/>
      <c r="CP122" s="138"/>
      <c r="CQ122" s="138"/>
      <c r="CR122" s="138"/>
      <c r="CS122" s="138"/>
      <c r="CT122" s="138"/>
      <c r="CU122" s="138"/>
      <c r="CV122" s="138"/>
      <c r="CW122" s="138"/>
      <c r="CX122" s="138"/>
      <c r="CY122" s="138"/>
      <c r="CZ122" s="138"/>
      <c r="DA122" s="138"/>
      <c r="DB122" s="138"/>
      <c r="DC122" s="138"/>
      <c r="DD122" s="138"/>
      <c r="DE122" s="138"/>
      <c r="DF122" s="138"/>
      <c r="DG122" s="138"/>
      <c r="DH122" s="138"/>
      <c r="DI122" s="138"/>
      <c r="DJ122" s="138"/>
      <c r="DK122" s="138"/>
      <c r="DL122" s="138"/>
      <c r="DM122" s="138"/>
      <c r="DN122" s="138"/>
      <c r="DO122" s="138"/>
      <c r="DP122" s="138"/>
      <c r="DQ122" s="138"/>
      <c r="DR122" s="138"/>
      <c r="DS122" s="138"/>
      <c r="DT122" s="138"/>
      <c r="DU122" s="138"/>
      <c r="DV122" s="138"/>
      <c r="DW122" s="138"/>
      <c r="DX122" s="138"/>
      <c r="DY122" s="138"/>
      <c r="DZ122" s="138"/>
      <c r="EA122" s="138"/>
      <c r="EB122" s="138"/>
      <c r="EC122" s="138"/>
      <c r="ED122" s="138"/>
      <c r="EE122" s="138"/>
      <c r="EF122" s="138"/>
      <c r="EG122" s="138"/>
      <c r="EH122" s="138"/>
      <c r="EI122" s="138"/>
      <c r="EJ122" s="138"/>
      <c r="EK122" s="138"/>
      <c r="EL122" s="138"/>
      <c r="EM122" s="138"/>
      <c r="EN122" s="138"/>
      <c r="EO122" s="138"/>
      <c r="EP122" s="138"/>
      <c r="EQ122" s="138"/>
      <c r="ER122" s="138"/>
      <c r="ES122" s="138"/>
      <c r="ET122" s="138"/>
      <c r="EU122" s="138"/>
      <c r="EV122" s="138"/>
      <c r="EW122" s="138"/>
      <c r="EX122" s="138"/>
      <c r="EY122" s="138"/>
      <c r="EZ122" s="138"/>
      <c r="FA122" s="138"/>
      <c r="FB122" s="138"/>
      <c r="FC122" s="138"/>
      <c r="FD122" s="138"/>
      <c r="FE122" s="138"/>
      <c r="FF122" s="138"/>
      <c r="FG122" s="138"/>
      <c r="FH122" s="138"/>
      <c r="FI122" s="138"/>
      <c r="FJ122" s="138"/>
      <c r="FK122" s="138"/>
      <c r="FL122" s="138"/>
      <c r="FM122" s="138"/>
      <c r="FN122" s="138"/>
      <c r="FO122" s="138"/>
      <c r="FP122" s="138"/>
      <c r="FQ122" s="138"/>
      <c r="FR122" s="138"/>
      <c r="FS122" s="138"/>
      <c r="FT122" s="138"/>
      <c r="FU122" s="138"/>
      <c r="FV122" s="138"/>
      <c r="FW122" s="138"/>
      <c r="FX122" s="138"/>
      <c r="FY122" s="138"/>
      <c r="FZ122" s="138"/>
      <c r="GA122" s="138"/>
      <c r="GB122" s="138"/>
      <c r="GC122" s="138"/>
      <c r="GD122" s="138"/>
      <c r="GE122" s="138"/>
      <c r="GF122" s="138"/>
      <c r="GG122" s="138"/>
      <c r="GH122" s="138"/>
    </row>
    <row r="123" spans="1:190" x14ac:dyDescent="0.2">
      <c r="A123" s="130">
        <f t="shared" si="1"/>
        <v>6781</v>
      </c>
      <c r="B123" s="150" t="s">
        <v>3417</v>
      </c>
      <c r="C123" s="151">
        <v>236</v>
      </c>
      <c r="D123" s="152">
        <v>31.600000381469727</v>
      </c>
      <c r="E123" s="153">
        <v>0.43</v>
      </c>
      <c r="F123" s="151">
        <v>224</v>
      </c>
      <c r="G123" s="151">
        <v>12</v>
      </c>
      <c r="H123" s="154" t="s">
        <v>3348</v>
      </c>
      <c r="I123" s="154" t="s">
        <v>3349</v>
      </c>
      <c r="J123" s="152">
        <v>5</v>
      </c>
      <c r="K123" s="153">
        <v>0.42</v>
      </c>
      <c r="L123" s="151">
        <v>219</v>
      </c>
      <c r="M123" s="151">
        <v>17</v>
      </c>
      <c r="N123" s="154" t="s">
        <v>3218</v>
      </c>
      <c r="O123" s="154" t="s">
        <v>3219</v>
      </c>
      <c r="P123" s="152">
        <v>9.8000001907348633</v>
      </c>
      <c r="Q123" s="153">
        <v>0.44</v>
      </c>
      <c r="R123" s="151">
        <v>214</v>
      </c>
      <c r="S123" s="151">
        <v>22</v>
      </c>
      <c r="T123" s="154" t="s">
        <v>2446</v>
      </c>
      <c r="U123" s="154" t="s">
        <v>2447</v>
      </c>
      <c r="V123" s="152">
        <v>8.8999996185302734</v>
      </c>
      <c r="W123" s="153">
        <v>0.42</v>
      </c>
      <c r="X123" s="151">
        <v>216</v>
      </c>
      <c r="Y123" s="151">
        <v>20</v>
      </c>
      <c r="Z123" s="154" t="s">
        <v>2375</v>
      </c>
      <c r="AA123" s="154" t="s">
        <v>2376</v>
      </c>
      <c r="AB123" s="152">
        <v>7.9000000953674316</v>
      </c>
      <c r="AC123" s="153">
        <v>0.42</v>
      </c>
      <c r="AD123" s="151">
        <v>221</v>
      </c>
      <c r="AE123" s="151">
        <v>15</v>
      </c>
      <c r="AF123" s="154" t="s">
        <v>3418</v>
      </c>
      <c r="AG123" s="154" t="s">
        <v>3419</v>
      </c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  <c r="BV123" s="138"/>
      <c r="BW123" s="138"/>
      <c r="BX123" s="138"/>
      <c r="BY123" s="138"/>
      <c r="BZ123" s="138"/>
      <c r="CA123" s="138"/>
      <c r="CB123" s="138"/>
      <c r="CC123" s="138"/>
      <c r="CD123" s="138"/>
      <c r="CE123" s="138"/>
      <c r="CF123" s="138"/>
      <c r="CG123" s="138"/>
      <c r="CH123" s="138"/>
      <c r="CI123" s="138"/>
      <c r="CJ123" s="138"/>
      <c r="CK123" s="138"/>
      <c r="CL123" s="138"/>
      <c r="CM123" s="138"/>
      <c r="CN123" s="138"/>
      <c r="CO123" s="138"/>
      <c r="CP123" s="138"/>
      <c r="CQ123" s="138"/>
      <c r="CR123" s="138"/>
      <c r="CS123" s="138"/>
      <c r="CT123" s="138"/>
      <c r="CU123" s="138"/>
      <c r="CV123" s="138"/>
      <c r="CW123" s="138"/>
      <c r="CX123" s="138"/>
      <c r="CY123" s="138"/>
      <c r="CZ123" s="138"/>
      <c r="DA123" s="138"/>
      <c r="DB123" s="138"/>
      <c r="DC123" s="138"/>
      <c r="DD123" s="138"/>
      <c r="DE123" s="138"/>
      <c r="DF123" s="138"/>
      <c r="DG123" s="138"/>
      <c r="DH123" s="138"/>
      <c r="DI123" s="138"/>
      <c r="DJ123" s="138"/>
      <c r="DK123" s="138"/>
      <c r="DL123" s="138"/>
      <c r="DM123" s="138"/>
      <c r="DN123" s="138"/>
      <c r="DO123" s="138"/>
      <c r="DP123" s="138"/>
      <c r="DQ123" s="138"/>
      <c r="DR123" s="138"/>
      <c r="DS123" s="138"/>
      <c r="DT123" s="138"/>
      <c r="DU123" s="138"/>
      <c r="DV123" s="138"/>
      <c r="DW123" s="138"/>
      <c r="DX123" s="138"/>
      <c r="DY123" s="138"/>
      <c r="DZ123" s="138"/>
      <c r="EA123" s="138"/>
      <c r="EB123" s="138"/>
      <c r="EC123" s="138"/>
      <c r="ED123" s="138"/>
      <c r="EE123" s="138"/>
      <c r="EF123" s="138"/>
      <c r="EG123" s="138"/>
      <c r="EH123" s="138"/>
      <c r="EI123" s="138"/>
      <c r="EJ123" s="138"/>
      <c r="EK123" s="138"/>
      <c r="EL123" s="138"/>
      <c r="EM123" s="138"/>
      <c r="EN123" s="138"/>
      <c r="EO123" s="138"/>
      <c r="EP123" s="138"/>
      <c r="EQ123" s="138"/>
      <c r="ER123" s="138"/>
      <c r="ES123" s="138"/>
      <c r="ET123" s="138"/>
      <c r="EU123" s="138"/>
      <c r="EV123" s="138"/>
      <c r="EW123" s="138"/>
      <c r="EX123" s="138"/>
      <c r="EY123" s="138"/>
      <c r="EZ123" s="138"/>
      <c r="FA123" s="138"/>
      <c r="FB123" s="138"/>
      <c r="FC123" s="138"/>
      <c r="FD123" s="138"/>
      <c r="FE123" s="138"/>
      <c r="FF123" s="138"/>
      <c r="FG123" s="138"/>
      <c r="FH123" s="138"/>
      <c r="FI123" s="138"/>
      <c r="FJ123" s="138"/>
      <c r="FK123" s="138"/>
      <c r="FL123" s="138"/>
      <c r="FM123" s="138"/>
      <c r="FN123" s="138"/>
      <c r="FO123" s="138"/>
      <c r="FP123" s="138"/>
      <c r="FQ123" s="138"/>
      <c r="FR123" s="138"/>
      <c r="FS123" s="138"/>
      <c r="FT123" s="138"/>
      <c r="FU123" s="138"/>
      <c r="FV123" s="138"/>
      <c r="FW123" s="138"/>
      <c r="FX123" s="138"/>
      <c r="FY123" s="138"/>
      <c r="FZ123" s="138"/>
      <c r="GA123" s="138"/>
      <c r="GB123" s="138"/>
      <c r="GC123" s="138"/>
      <c r="GD123" s="138"/>
      <c r="GE123" s="138"/>
      <c r="GF123" s="138"/>
      <c r="GG123" s="138"/>
      <c r="GH123" s="138"/>
    </row>
    <row r="124" spans="1:190" x14ac:dyDescent="0.2">
      <c r="A124" s="130">
        <f t="shared" si="1"/>
        <v>6801</v>
      </c>
      <c r="B124" s="140" t="s">
        <v>3420</v>
      </c>
      <c r="C124" s="146">
        <v>238</v>
      </c>
      <c r="D124" s="147">
        <v>28.799999237060547</v>
      </c>
      <c r="E124" s="148">
        <v>0.39</v>
      </c>
      <c r="F124" s="146">
        <v>228</v>
      </c>
      <c r="G124" s="146">
        <v>10</v>
      </c>
      <c r="H124" s="149" t="s">
        <v>1555</v>
      </c>
      <c r="I124" s="149" t="s">
        <v>1556</v>
      </c>
      <c r="J124" s="147">
        <v>4.6999998092651367</v>
      </c>
      <c r="K124" s="148">
        <v>0.39</v>
      </c>
      <c r="L124" s="146">
        <v>229</v>
      </c>
      <c r="M124" s="146">
        <v>9</v>
      </c>
      <c r="N124" s="149" t="s">
        <v>3421</v>
      </c>
      <c r="O124" s="149" t="s">
        <v>3422</v>
      </c>
      <c r="P124" s="147">
        <v>9</v>
      </c>
      <c r="Q124" s="148">
        <v>0.41</v>
      </c>
      <c r="R124" s="146">
        <v>218</v>
      </c>
      <c r="S124" s="146">
        <v>20</v>
      </c>
      <c r="T124" s="149" t="s">
        <v>1587</v>
      </c>
      <c r="U124" s="149" t="s">
        <v>1588</v>
      </c>
      <c r="V124" s="147">
        <v>8.1000003814697266</v>
      </c>
      <c r="W124" s="148">
        <v>0.38</v>
      </c>
      <c r="X124" s="146">
        <v>223</v>
      </c>
      <c r="Y124" s="146">
        <v>15</v>
      </c>
      <c r="Z124" s="149" t="s">
        <v>1692</v>
      </c>
      <c r="AA124" s="149" t="s">
        <v>1693</v>
      </c>
      <c r="AB124" s="147">
        <v>7.0999999046325684</v>
      </c>
      <c r="AC124" s="148">
        <v>0.38</v>
      </c>
      <c r="AD124" s="146">
        <v>227</v>
      </c>
      <c r="AE124" s="146">
        <v>11</v>
      </c>
      <c r="AF124" s="149" t="s">
        <v>2672</v>
      </c>
      <c r="AG124" s="149" t="s">
        <v>2673</v>
      </c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  <c r="BV124" s="138"/>
      <c r="BW124" s="138"/>
      <c r="BX124" s="138"/>
      <c r="BY124" s="138"/>
      <c r="BZ124" s="138"/>
      <c r="CA124" s="138"/>
      <c r="CB124" s="138"/>
      <c r="CC124" s="138"/>
      <c r="CD124" s="138"/>
      <c r="CE124" s="138"/>
      <c r="CF124" s="138"/>
      <c r="CG124" s="138"/>
      <c r="CH124" s="138"/>
      <c r="CI124" s="138"/>
      <c r="CJ124" s="138"/>
      <c r="CK124" s="138"/>
      <c r="CL124" s="138"/>
      <c r="CM124" s="138"/>
      <c r="CN124" s="138"/>
      <c r="CO124" s="138"/>
      <c r="CP124" s="138"/>
      <c r="CQ124" s="138"/>
      <c r="CR124" s="138"/>
      <c r="CS124" s="138"/>
      <c r="CT124" s="138"/>
      <c r="CU124" s="138"/>
      <c r="CV124" s="138"/>
      <c r="CW124" s="138"/>
      <c r="CX124" s="138"/>
      <c r="CY124" s="138"/>
      <c r="CZ124" s="138"/>
      <c r="DA124" s="138"/>
      <c r="DB124" s="138"/>
      <c r="DC124" s="138"/>
      <c r="DD124" s="138"/>
      <c r="DE124" s="138"/>
      <c r="DF124" s="138"/>
      <c r="DG124" s="138"/>
      <c r="DH124" s="138"/>
      <c r="DI124" s="138"/>
      <c r="DJ124" s="138"/>
      <c r="DK124" s="138"/>
      <c r="DL124" s="138"/>
      <c r="DM124" s="138"/>
      <c r="DN124" s="138"/>
      <c r="DO124" s="138"/>
      <c r="DP124" s="138"/>
      <c r="DQ124" s="138"/>
      <c r="DR124" s="138"/>
      <c r="DS124" s="138"/>
      <c r="DT124" s="138"/>
      <c r="DU124" s="138"/>
      <c r="DV124" s="138"/>
      <c r="DW124" s="138"/>
      <c r="DX124" s="138"/>
      <c r="DY124" s="138"/>
      <c r="DZ124" s="138"/>
      <c r="EA124" s="138"/>
      <c r="EB124" s="138"/>
      <c r="EC124" s="138"/>
      <c r="ED124" s="138"/>
      <c r="EE124" s="138"/>
      <c r="EF124" s="138"/>
      <c r="EG124" s="138"/>
      <c r="EH124" s="138"/>
      <c r="EI124" s="138"/>
      <c r="EJ124" s="138"/>
      <c r="EK124" s="138"/>
      <c r="EL124" s="138"/>
      <c r="EM124" s="138"/>
      <c r="EN124" s="138"/>
      <c r="EO124" s="138"/>
      <c r="EP124" s="138"/>
      <c r="EQ124" s="138"/>
      <c r="ER124" s="138"/>
      <c r="ES124" s="138"/>
      <c r="ET124" s="138"/>
      <c r="EU124" s="138"/>
      <c r="EV124" s="138"/>
      <c r="EW124" s="138"/>
      <c r="EX124" s="138"/>
      <c r="EY124" s="138"/>
      <c r="EZ124" s="138"/>
      <c r="FA124" s="138"/>
      <c r="FB124" s="138"/>
      <c r="FC124" s="138"/>
      <c r="FD124" s="138"/>
      <c r="FE124" s="138"/>
      <c r="FF124" s="138"/>
      <c r="FG124" s="138"/>
      <c r="FH124" s="138"/>
      <c r="FI124" s="138"/>
      <c r="FJ124" s="138"/>
      <c r="FK124" s="138"/>
      <c r="FL124" s="138"/>
      <c r="FM124" s="138"/>
      <c r="FN124" s="138"/>
      <c r="FO124" s="138"/>
      <c r="FP124" s="138"/>
      <c r="FQ124" s="138"/>
      <c r="FR124" s="138"/>
      <c r="FS124" s="138"/>
      <c r="FT124" s="138"/>
      <c r="FU124" s="138"/>
      <c r="FV124" s="138"/>
      <c r="FW124" s="138"/>
      <c r="FX124" s="138"/>
      <c r="FY124" s="138"/>
      <c r="FZ124" s="138"/>
      <c r="GA124" s="138"/>
      <c r="GB124" s="138"/>
      <c r="GC124" s="138"/>
      <c r="GD124" s="138"/>
      <c r="GE124" s="138"/>
      <c r="GF124" s="138"/>
      <c r="GG124" s="138"/>
      <c r="GH124" s="138"/>
    </row>
    <row r="125" spans="1:190" x14ac:dyDescent="0.2">
      <c r="A125" s="130">
        <f t="shared" si="1"/>
        <v>6821</v>
      </c>
      <c r="B125" s="150" t="s">
        <v>3423</v>
      </c>
      <c r="C125" s="151">
        <v>448</v>
      </c>
      <c r="D125" s="152">
        <v>28.5</v>
      </c>
      <c r="E125" s="153">
        <v>0.38</v>
      </c>
      <c r="F125" s="151">
        <v>433</v>
      </c>
      <c r="G125" s="151">
        <v>15</v>
      </c>
      <c r="H125" s="154" t="s">
        <v>3424</v>
      </c>
      <c r="I125" s="154" t="s">
        <v>3425</v>
      </c>
      <c r="J125" s="152">
        <v>4.4000000953674316</v>
      </c>
      <c r="K125" s="153">
        <v>0.36</v>
      </c>
      <c r="L125" s="151">
        <v>429</v>
      </c>
      <c r="M125" s="151">
        <v>19</v>
      </c>
      <c r="N125" s="154" t="s">
        <v>2450</v>
      </c>
      <c r="O125" s="154" t="s">
        <v>2451</v>
      </c>
      <c r="P125" s="152">
        <v>9.1000003814697266</v>
      </c>
      <c r="Q125" s="153">
        <v>0.41</v>
      </c>
      <c r="R125" s="151">
        <v>410</v>
      </c>
      <c r="S125" s="151">
        <v>38</v>
      </c>
      <c r="T125" s="154" t="s">
        <v>3426</v>
      </c>
      <c r="U125" s="154" t="s">
        <v>3427</v>
      </c>
      <c r="V125" s="152">
        <v>7.8000001907348633</v>
      </c>
      <c r="W125" s="153">
        <v>0.37</v>
      </c>
      <c r="X125" s="151">
        <v>426</v>
      </c>
      <c r="Y125" s="151">
        <v>22</v>
      </c>
      <c r="Z125" s="154" t="s">
        <v>3154</v>
      </c>
      <c r="AA125" s="154" t="s">
        <v>3155</v>
      </c>
      <c r="AB125" s="152">
        <v>7.3000001907348633</v>
      </c>
      <c r="AC125" s="153">
        <v>0.38</v>
      </c>
      <c r="AD125" s="151">
        <v>436</v>
      </c>
      <c r="AE125" s="151">
        <v>12</v>
      </c>
      <c r="AF125" s="154" t="s">
        <v>3291</v>
      </c>
      <c r="AG125" s="154" t="s">
        <v>3292</v>
      </c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  <c r="BT125" s="138"/>
      <c r="BU125" s="138"/>
      <c r="BV125" s="138"/>
      <c r="BW125" s="138"/>
      <c r="BX125" s="138"/>
      <c r="BY125" s="138"/>
      <c r="BZ125" s="138"/>
      <c r="CA125" s="138"/>
      <c r="CB125" s="138"/>
      <c r="CC125" s="138"/>
      <c r="CD125" s="138"/>
      <c r="CE125" s="138"/>
      <c r="CF125" s="138"/>
      <c r="CG125" s="138"/>
      <c r="CH125" s="138"/>
      <c r="CI125" s="138"/>
      <c r="CJ125" s="138"/>
      <c r="CK125" s="138"/>
      <c r="CL125" s="138"/>
      <c r="CM125" s="138"/>
      <c r="CN125" s="138"/>
      <c r="CO125" s="138"/>
      <c r="CP125" s="138"/>
      <c r="CQ125" s="138"/>
      <c r="CR125" s="138"/>
      <c r="CS125" s="138"/>
      <c r="CT125" s="138"/>
      <c r="CU125" s="138"/>
      <c r="CV125" s="138"/>
      <c r="CW125" s="138"/>
      <c r="CX125" s="138"/>
      <c r="CY125" s="138"/>
      <c r="CZ125" s="138"/>
      <c r="DA125" s="138"/>
      <c r="DB125" s="138"/>
      <c r="DC125" s="138"/>
      <c r="DD125" s="138"/>
      <c r="DE125" s="138"/>
      <c r="DF125" s="138"/>
      <c r="DG125" s="138"/>
      <c r="DH125" s="138"/>
      <c r="DI125" s="138"/>
      <c r="DJ125" s="138"/>
      <c r="DK125" s="138"/>
      <c r="DL125" s="138"/>
      <c r="DM125" s="138"/>
      <c r="DN125" s="138"/>
      <c r="DO125" s="138"/>
      <c r="DP125" s="138"/>
      <c r="DQ125" s="138"/>
      <c r="DR125" s="138"/>
      <c r="DS125" s="138"/>
      <c r="DT125" s="138"/>
      <c r="DU125" s="138"/>
      <c r="DV125" s="138"/>
      <c r="DW125" s="138"/>
      <c r="DX125" s="138"/>
      <c r="DY125" s="138"/>
      <c r="DZ125" s="138"/>
      <c r="EA125" s="138"/>
      <c r="EB125" s="138"/>
      <c r="EC125" s="138"/>
      <c r="ED125" s="138"/>
      <c r="EE125" s="138"/>
      <c r="EF125" s="138"/>
      <c r="EG125" s="138"/>
      <c r="EH125" s="138"/>
      <c r="EI125" s="138"/>
      <c r="EJ125" s="138"/>
      <c r="EK125" s="138"/>
      <c r="EL125" s="138"/>
      <c r="EM125" s="138"/>
      <c r="EN125" s="138"/>
      <c r="EO125" s="138"/>
      <c r="EP125" s="138"/>
      <c r="EQ125" s="138"/>
      <c r="ER125" s="138"/>
      <c r="ES125" s="138"/>
      <c r="ET125" s="138"/>
      <c r="EU125" s="138"/>
      <c r="EV125" s="138"/>
      <c r="EW125" s="138"/>
      <c r="EX125" s="138"/>
      <c r="EY125" s="138"/>
      <c r="EZ125" s="138"/>
      <c r="FA125" s="138"/>
      <c r="FB125" s="138"/>
      <c r="FC125" s="138"/>
      <c r="FD125" s="138"/>
      <c r="FE125" s="138"/>
      <c r="FF125" s="138"/>
      <c r="FG125" s="138"/>
      <c r="FH125" s="138"/>
      <c r="FI125" s="138"/>
      <c r="FJ125" s="138"/>
      <c r="FK125" s="138"/>
      <c r="FL125" s="138"/>
      <c r="FM125" s="138"/>
      <c r="FN125" s="138"/>
      <c r="FO125" s="138"/>
      <c r="FP125" s="138"/>
      <c r="FQ125" s="138"/>
      <c r="FR125" s="138"/>
      <c r="FS125" s="138"/>
      <c r="FT125" s="138"/>
      <c r="FU125" s="138"/>
      <c r="FV125" s="138"/>
      <c r="FW125" s="138"/>
      <c r="FX125" s="138"/>
      <c r="FY125" s="138"/>
      <c r="FZ125" s="138"/>
      <c r="GA125" s="138"/>
      <c r="GB125" s="138"/>
      <c r="GC125" s="138"/>
      <c r="GD125" s="138"/>
      <c r="GE125" s="138"/>
      <c r="GF125" s="138"/>
      <c r="GG125" s="138"/>
      <c r="GH125" s="138"/>
    </row>
    <row r="126" spans="1:190" x14ac:dyDescent="0.2">
      <c r="A126" s="130">
        <f t="shared" si="1"/>
        <v>6841</v>
      </c>
      <c r="B126" s="140" t="s">
        <v>3428</v>
      </c>
      <c r="C126" s="146">
        <v>312</v>
      </c>
      <c r="D126" s="147">
        <v>28.700000762939453</v>
      </c>
      <c r="E126" s="148">
        <v>0.39</v>
      </c>
      <c r="F126" s="146">
        <v>306</v>
      </c>
      <c r="G126" s="146">
        <v>6</v>
      </c>
      <c r="H126" s="149" t="s">
        <v>1789</v>
      </c>
      <c r="I126" s="149" t="s">
        <v>1790</v>
      </c>
      <c r="J126" s="147">
        <v>4.5</v>
      </c>
      <c r="K126" s="148">
        <v>0.37</v>
      </c>
      <c r="L126" s="146">
        <v>298</v>
      </c>
      <c r="M126" s="146">
        <v>14</v>
      </c>
      <c r="N126" s="149" t="s">
        <v>3122</v>
      </c>
      <c r="O126" s="149" t="s">
        <v>3123</v>
      </c>
      <c r="P126" s="147">
        <v>9.1999998092651367</v>
      </c>
      <c r="Q126" s="148">
        <v>0.42</v>
      </c>
      <c r="R126" s="146">
        <v>286</v>
      </c>
      <c r="S126" s="146">
        <v>26</v>
      </c>
      <c r="T126" s="149" t="s">
        <v>1736</v>
      </c>
      <c r="U126" s="149" t="s">
        <v>1737</v>
      </c>
      <c r="V126" s="147">
        <v>7.8000001907348633</v>
      </c>
      <c r="W126" s="148">
        <v>0.37</v>
      </c>
      <c r="X126" s="146">
        <v>297</v>
      </c>
      <c r="Y126" s="146">
        <v>15</v>
      </c>
      <c r="Z126" s="149" t="s">
        <v>3429</v>
      </c>
      <c r="AA126" s="149" t="s">
        <v>3430</v>
      </c>
      <c r="AB126" s="147">
        <v>7.1999998092651367</v>
      </c>
      <c r="AC126" s="148">
        <v>0.38</v>
      </c>
      <c r="AD126" s="146">
        <v>307</v>
      </c>
      <c r="AE126" s="146">
        <v>5</v>
      </c>
      <c r="AF126" s="149" t="s">
        <v>3431</v>
      </c>
      <c r="AG126" s="149" t="s">
        <v>3432</v>
      </c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  <c r="BV126" s="138"/>
      <c r="BW126" s="138"/>
      <c r="BX126" s="138"/>
      <c r="BY126" s="138"/>
      <c r="BZ126" s="138"/>
      <c r="CA126" s="138"/>
      <c r="CB126" s="138"/>
      <c r="CC126" s="138"/>
      <c r="CD126" s="138"/>
      <c r="CE126" s="138"/>
      <c r="CF126" s="138"/>
      <c r="CG126" s="138"/>
      <c r="CH126" s="138"/>
      <c r="CI126" s="138"/>
      <c r="CJ126" s="138"/>
      <c r="CK126" s="138"/>
      <c r="CL126" s="138"/>
      <c r="CM126" s="138"/>
      <c r="CN126" s="138"/>
      <c r="CO126" s="138"/>
      <c r="CP126" s="138"/>
      <c r="CQ126" s="138"/>
      <c r="CR126" s="138"/>
      <c r="CS126" s="138"/>
      <c r="CT126" s="138"/>
      <c r="CU126" s="138"/>
      <c r="CV126" s="138"/>
      <c r="CW126" s="138"/>
      <c r="CX126" s="138"/>
      <c r="CY126" s="138"/>
      <c r="CZ126" s="138"/>
      <c r="DA126" s="138"/>
      <c r="DB126" s="138"/>
      <c r="DC126" s="138"/>
      <c r="DD126" s="138"/>
      <c r="DE126" s="138"/>
      <c r="DF126" s="138"/>
      <c r="DG126" s="138"/>
      <c r="DH126" s="138"/>
      <c r="DI126" s="138"/>
      <c r="DJ126" s="138"/>
      <c r="DK126" s="138"/>
      <c r="DL126" s="138"/>
      <c r="DM126" s="138"/>
      <c r="DN126" s="138"/>
      <c r="DO126" s="138"/>
      <c r="DP126" s="138"/>
      <c r="DQ126" s="138"/>
      <c r="DR126" s="138"/>
      <c r="DS126" s="138"/>
      <c r="DT126" s="138"/>
      <c r="DU126" s="138"/>
      <c r="DV126" s="138"/>
      <c r="DW126" s="138"/>
      <c r="DX126" s="138"/>
      <c r="DY126" s="138"/>
      <c r="DZ126" s="138"/>
      <c r="EA126" s="138"/>
      <c r="EB126" s="138"/>
      <c r="EC126" s="138"/>
      <c r="ED126" s="138"/>
      <c r="EE126" s="138"/>
      <c r="EF126" s="138"/>
      <c r="EG126" s="138"/>
      <c r="EH126" s="138"/>
      <c r="EI126" s="138"/>
      <c r="EJ126" s="138"/>
      <c r="EK126" s="138"/>
      <c r="EL126" s="138"/>
      <c r="EM126" s="138"/>
      <c r="EN126" s="138"/>
      <c r="EO126" s="138"/>
      <c r="EP126" s="138"/>
      <c r="EQ126" s="138"/>
      <c r="ER126" s="138"/>
      <c r="ES126" s="138"/>
      <c r="ET126" s="138"/>
      <c r="EU126" s="138"/>
      <c r="EV126" s="138"/>
      <c r="EW126" s="138"/>
      <c r="EX126" s="138"/>
      <c r="EY126" s="138"/>
      <c r="EZ126" s="138"/>
      <c r="FA126" s="138"/>
      <c r="FB126" s="138"/>
      <c r="FC126" s="138"/>
      <c r="FD126" s="138"/>
      <c r="FE126" s="138"/>
      <c r="FF126" s="138"/>
      <c r="FG126" s="138"/>
      <c r="FH126" s="138"/>
      <c r="FI126" s="138"/>
      <c r="FJ126" s="138"/>
      <c r="FK126" s="138"/>
      <c r="FL126" s="138"/>
      <c r="FM126" s="138"/>
      <c r="FN126" s="138"/>
      <c r="FO126" s="138"/>
      <c r="FP126" s="138"/>
      <c r="FQ126" s="138"/>
      <c r="FR126" s="138"/>
      <c r="FS126" s="138"/>
      <c r="FT126" s="138"/>
      <c r="FU126" s="138"/>
      <c r="FV126" s="138"/>
      <c r="FW126" s="138"/>
      <c r="FX126" s="138"/>
      <c r="FY126" s="138"/>
      <c r="FZ126" s="138"/>
      <c r="GA126" s="138"/>
      <c r="GB126" s="138"/>
      <c r="GC126" s="138"/>
      <c r="GD126" s="138"/>
      <c r="GE126" s="138"/>
      <c r="GF126" s="138"/>
      <c r="GG126" s="138"/>
      <c r="GH126" s="138"/>
    </row>
    <row r="127" spans="1:190" x14ac:dyDescent="0.2">
      <c r="A127" s="130">
        <f t="shared" si="1"/>
        <v>6861</v>
      </c>
      <c r="B127" s="150" t="s">
        <v>3433</v>
      </c>
      <c r="C127" s="151">
        <v>434</v>
      </c>
      <c r="D127" s="152">
        <v>31.200000762939453</v>
      </c>
      <c r="E127" s="153">
        <v>0.42</v>
      </c>
      <c r="F127" s="151">
        <v>416</v>
      </c>
      <c r="G127" s="151">
        <v>18</v>
      </c>
      <c r="H127" s="154" t="s">
        <v>3434</v>
      </c>
      <c r="I127" s="154" t="s">
        <v>3435</v>
      </c>
      <c r="J127" s="152">
        <v>5.1999998092651367</v>
      </c>
      <c r="K127" s="153">
        <v>0.44</v>
      </c>
      <c r="L127" s="151">
        <v>382</v>
      </c>
      <c r="M127" s="151">
        <v>52</v>
      </c>
      <c r="N127" s="154" t="s">
        <v>3436</v>
      </c>
      <c r="O127" s="154" t="s">
        <v>3437</v>
      </c>
      <c r="P127" s="152">
        <v>9.1000003814697266</v>
      </c>
      <c r="Q127" s="153">
        <v>0.41</v>
      </c>
      <c r="R127" s="151">
        <v>409</v>
      </c>
      <c r="S127" s="151">
        <v>25</v>
      </c>
      <c r="T127" s="154" t="s">
        <v>3252</v>
      </c>
      <c r="U127" s="154" t="s">
        <v>3253</v>
      </c>
      <c r="V127" s="152">
        <v>9.1000003814697266</v>
      </c>
      <c r="W127" s="153">
        <v>0.43</v>
      </c>
      <c r="X127" s="151">
        <v>396</v>
      </c>
      <c r="Y127" s="151">
        <v>38</v>
      </c>
      <c r="Z127" s="154" t="s">
        <v>3438</v>
      </c>
      <c r="AA127" s="154" t="s">
        <v>3439</v>
      </c>
      <c r="AB127" s="152">
        <v>7.8000001907348633</v>
      </c>
      <c r="AC127" s="153">
        <v>0.41</v>
      </c>
      <c r="AD127" s="151">
        <v>422</v>
      </c>
      <c r="AE127" s="151">
        <v>12</v>
      </c>
      <c r="AF127" s="154" t="s">
        <v>2884</v>
      </c>
      <c r="AG127" s="154" t="s">
        <v>2885</v>
      </c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  <c r="BT127" s="138"/>
      <c r="BU127" s="138"/>
      <c r="BV127" s="138"/>
      <c r="BW127" s="138"/>
      <c r="BX127" s="138"/>
      <c r="BY127" s="138"/>
      <c r="BZ127" s="138"/>
      <c r="CA127" s="138"/>
      <c r="CB127" s="138"/>
      <c r="CC127" s="138"/>
      <c r="CD127" s="138"/>
      <c r="CE127" s="138"/>
      <c r="CF127" s="138"/>
      <c r="CG127" s="138"/>
      <c r="CH127" s="138"/>
      <c r="CI127" s="138"/>
      <c r="CJ127" s="138"/>
      <c r="CK127" s="138"/>
      <c r="CL127" s="138"/>
      <c r="CM127" s="138"/>
      <c r="CN127" s="138"/>
      <c r="CO127" s="138"/>
      <c r="CP127" s="138"/>
      <c r="CQ127" s="138"/>
      <c r="CR127" s="138"/>
      <c r="CS127" s="138"/>
      <c r="CT127" s="138"/>
      <c r="CU127" s="138"/>
      <c r="CV127" s="138"/>
      <c r="CW127" s="138"/>
      <c r="CX127" s="138"/>
      <c r="CY127" s="138"/>
      <c r="CZ127" s="138"/>
      <c r="DA127" s="138"/>
      <c r="DB127" s="138"/>
      <c r="DC127" s="138"/>
      <c r="DD127" s="138"/>
      <c r="DE127" s="138"/>
      <c r="DF127" s="138"/>
      <c r="DG127" s="138"/>
      <c r="DH127" s="138"/>
      <c r="DI127" s="138"/>
      <c r="DJ127" s="138"/>
      <c r="DK127" s="138"/>
      <c r="DL127" s="138"/>
      <c r="DM127" s="138"/>
      <c r="DN127" s="138"/>
      <c r="DO127" s="138"/>
      <c r="DP127" s="138"/>
      <c r="DQ127" s="138"/>
      <c r="DR127" s="138"/>
      <c r="DS127" s="138"/>
      <c r="DT127" s="138"/>
      <c r="DU127" s="138"/>
      <c r="DV127" s="138"/>
      <c r="DW127" s="138"/>
      <c r="DX127" s="138"/>
      <c r="DY127" s="138"/>
      <c r="DZ127" s="138"/>
      <c r="EA127" s="138"/>
      <c r="EB127" s="138"/>
      <c r="EC127" s="138"/>
      <c r="ED127" s="138"/>
      <c r="EE127" s="138"/>
      <c r="EF127" s="138"/>
      <c r="EG127" s="138"/>
      <c r="EH127" s="138"/>
      <c r="EI127" s="138"/>
      <c r="EJ127" s="138"/>
      <c r="EK127" s="138"/>
      <c r="EL127" s="138"/>
      <c r="EM127" s="138"/>
      <c r="EN127" s="138"/>
      <c r="EO127" s="138"/>
      <c r="EP127" s="138"/>
      <c r="EQ127" s="138"/>
      <c r="ER127" s="138"/>
      <c r="ES127" s="138"/>
      <c r="ET127" s="138"/>
      <c r="EU127" s="138"/>
      <c r="EV127" s="138"/>
      <c r="EW127" s="138"/>
      <c r="EX127" s="138"/>
      <c r="EY127" s="138"/>
      <c r="EZ127" s="138"/>
      <c r="FA127" s="138"/>
      <c r="FB127" s="138"/>
      <c r="FC127" s="138"/>
      <c r="FD127" s="138"/>
      <c r="FE127" s="138"/>
      <c r="FF127" s="138"/>
      <c r="FG127" s="138"/>
      <c r="FH127" s="138"/>
      <c r="FI127" s="138"/>
      <c r="FJ127" s="138"/>
      <c r="FK127" s="138"/>
      <c r="FL127" s="138"/>
      <c r="FM127" s="138"/>
      <c r="FN127" s="138"/>
      <c r="FO127" s="138"/>
      <c r="FP127" s="138"/>
      <c r="FQ127" s="138"/>
      <c r="FR127" s="138"/>
      <c r="FS127" s="138"/>
      <c r="FT127" s="138"/>
      <c r="FU127" s="138"/>
      <c r="FV127" s="138"/>
      <c r="FW127" s="138"/>
      <c r="FX127" s="138"/>
      <c r="FY127" s="138"/>
      <c r="FZ127" s="138"/>
      <c r="GA127" s="138"/>
      <c r="GB127" s="138"/>
      <c r="GC127" s="138"/>
      <c r="GD127" s="138"/>
      <c r="GE127" s="138"/>
      <c r="GF127" s="138"/>
      <c r="GG127" s="138"/>
      <c r="GH127" s="138"/>
    </row>
    <row r="128" spans="1:190" x14ac:dyDescent="0.2">
      <c r="A128" s="130">
        <f t="shared" si="1"/>
        <v>6881</v>
      </c>
      <c r="B128" s="140" t="s">
        <v>3440</v>
      </c>
      <c r="C128" s="146">
        <v>348</v>
      </c>
      <c r="D128" s="147">
        <v>35.799999237060547</v>
      </c>
      <c r="E128" s="148">
        <v>0.48</v>
      </c>
      <c r="F128" s="146">
        <v>306</v>
      </c>
      <c r="G128" s="146">
        <v>42</v>
      </c>
      <c r="H128" s="149" t="s">
        <v>3441</v>
      </c>
      <c r="I128" s="149" t="s">
        <v>3442</v>
      </c>
      <c r="J128" s="147">
        <v>5.5999999046325684</v>
      </c>
      <c r="K128" s="148">
        <v>0.47</v>
      </c>
      <c r="L128" s="146">
        <v>290</v>
      </c>
      <c r="M128" s="146">
        <v>58</v>
      </c>
      <c r="N128" s="149" t="s">
        <v>1651</v>
      </c>
      <c r="O128" s="149" t="s">
        <v>1652</v>
      </c>
      <c r="P128" s="147">
        <v>11.199999809265137</v>
      </c>
      <c r="Q128" s="148">
        <v>0.51</v>
      </c>
      <c r="R128" s="146">
        <v>292</v>
      </c>
      <c r="S128" s="146">
        <v>56</v>
      </c>
      <c r="T128" s="149" t="s">
        <v>3443</v>
      </c>
      <c r="U128" s="149" t="s">
        <v>3444</v>
      </c>
      <c r="V128" s="147">
        <v>9.8000001907348633</v>
      </c>
      <c r="W128" s="148">
        <v>0.46</v>
      </c>
      <c r="X128" s="146">
        <v>310</v>
      </c>
      <c r="Y128" s="146">
        <v>38</v>
      </c>
      <c r="Z128" s="149" t="s">
        <v>1589</v>
      </c>
      <c r="AA128" s="149" t="s">
        <v>1590</v>
      </c>
      <c r="AB128" s="147">
        <v>9.3000001907348633</v>
      </c>
      <c r="AC128" s="148">
        <v>0.49</v>
      </c>
      <c r="AD128" s="146">
        <v>306</v>
      </c>
      <c r="AE128" s="146">
        <v>42</v>
      </c>
      <c r="AF128" s="149" t="s">
        <v>3441</v>
      </c>
      <c r="AG128" s="149" t="s">
        <v>3442</v>
      </c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  <c r="BV128" s="138"/>
      <c r="BW128" s="138"/>
      <c r="BX128" s="138"/>
      <c r="BY128" s="138"/>
      <c r="BZ128" s="138"/>
      <c r="CA128" s="138"/>
      <c r="CB128" s="138"/>
      <c r="CC128" s="138"/>
      <c r="CD128" s="138"/>
      <c r="CE128" s="138"/>
      <c r="CF128" s="138"/>
      <c r="CG128" s="138"/>
      <c r="CH128" s="138"/>
      <c r="CI128" s="138"/>
      <c r="CJ128" s="138"/>
      <c r="CK128" s="138"/>
      <c r="CL128" s="138"/>
      <c r="CM128" s="138"/>
      <c r="CN128" s="138"/>
      <c r="CO128" s="138"/>
      <c r="CP128" s="138"/>
      <c r="CQ128" s="138"/>
      <c r="CR128" s="138"/>
      <c r="CS128" s="138"/>
      <c r="CT128" s="138"/>
      <c r="CU128" s="138"/>
      <c r="CV128" s="138"/>
      <c r="CW128" s="138"/>
      <c r="CX128" s="138"/>
      <c r="CY128" s="138"/>
      <c r="CZ128" s="138"/>
      <c r="DA128" s="138"/>
      <c r="DB128" s="138"/>
      <c r="DC128" s="138"/>
      <c r="DD128" s="138"/>
      <c r="DE128" s="138"/>
      <c r="DF128" s="138"/>
      <c r="DG128" s="138"/>
      <c r="DH128" s="138"/>
      <c r="DI128" s="138"/>
      <c r="DJ128" s="138"/>
      <c r="DK128" s="138"/>
      <c r="DL128" s="138"/>
      <c r="DM128" s="138"/>
      <c r="DN128" s="138"/>
      <c r="DO128" s="138"/>
      <c r="DP128" s="138"/>
      <c r="DQ128" s="138"/>
      <c r="DR128" s="138"/>
      <c r="DS128" s="138"/>
      <c r="DT128" s="138"/>
      <c r="DU128" s="138"/>
      <c r="DV128" s="138"/>
      <c r="DW128" s="138"/>
      <c r="DX128" s="138"/>
      <c r="DY128" s="138"/>
      <c r="DZ128" s="138"/>
      <c r="EA128" s="138"/>
      <c r="EB128" s="138"/>
      <c r="EC128" s="138"/>
      <c r="ED128" s="138"/>
      <c r="EE128" s="138"/>
      <c r="EF128" s="138"/>
      <c r="EG128" s="138"/>
      <c r="EH128" s="138"/>
      <c r="EI128" s="138"/>
      <c r="EJ128" s="138"/>
      <c r="EK128" s="138"/>
      <c r="EL128" s="138"/>
      <c r="EM128" s="138"/>
      <c r="EN128" s="138"/>
      <c r="EO128" s="138"/>
      <c r="EP128" s="138"/>
      <c r="EQ128" s="138"/>
      <c r="ER128" s="138"/>
      <c r="ES128" s="138"/>
      <c r="ET128" s="138"/>
      <c r="EU128" s="138"/>
      <c r="EV128" s="138"/>
      <c r="EW128" s="138"/>
      <c r="EX128" s="138"/>
      <c r="EY128" s="138"/>
      <c r="EZ128" s="138"/>
      <c r="FA128" s="138"/>
      <c r="FB128" s="138"/>
      <c r="FC128" s="138"/>
      <c r="FD128" s="138"/>
      <c r="FE128" s="138"/>
      <c r="FF128" s="138"/>
      <c r="FG128" s="138"/>
      <c r="FH128" s="138"/>
      <c r="FI128" s="138"/>
      <c r="FJ128" s="138"/>
      <c r="FK128" s="138"/>
      <c r="FL128" s="138"/>
      <c r="FM128" s="138"/>
      <c r="FN128" s="138"/>
      <c r="FO128" s="138"/>
      <c r="FP128" s="138"/>
      <c r="FQ128" s="138"/>
      <c r="FR128" s="138"/>
      <c r="FS128" s="138"/>
      <c r="FT128" s="138"/>
      <c r="FU128" s="138"/>
      <c r="FV128" s="138"/>
      <c r="FW128" s="138"/>
      <c r="FX128" s="138"/>
      <c r="FY128" s="138"/>
      <c r="FZ128" s="138"/>
      <c r="GA128" s="138"/>
      <c r="GB128" s="138"/>
      <c r="GC128" s="138"/>
      <c r="GD128" s="138"/>
      <c r="GE128" s="138"/>
      <c r="GF128" s="138"/>
      <c r="GG128" s="138"/>
      <c r="GH128" s="138"/>
    </row>
    <row r="129" spans="1:190" x14ac:dyDescent="0.2">
      <c r="A129" s="130">
        <f t="shared" si="1"/>
        <v>6901</v>
      </c>
      <c r="B129" s="150" t="s">
        <v>3445</v>
      </c>
      <c r="C129" s="151">
        <v>179</v>
      </c>
      <c r="D129" s="152">
        <v>23</v>
      </c>
      <c r="E129" s="153">
        <v>0.31</v>
      </c>
      <c r="F129" s="151">
        <v>172</v>
      </c>
      <c r="G129" s="151">
        <v>7</v>
      </c>
      <c r="H129" s="154" t="s">
        <v>3446</v>
      </c>
      <c r="I129" s="154" t="s">
        <v>3447</v>
      </c>
      <c r="J129" s="152">
        <v>3.0999999046325684</v>
      </c>
      <c r="K129" s="153">
        <v>0.26</v>
      </c>
      <c r="L129" s="151">
        <v>174</v>
      </c>
      <c r="M129" s="151">
        <v>5</v>
      </c>
      <c r="N129" s="154" t="s">
        <v>3448</v>
      </c>
      <c r="O129" s="154" t="s">
        <v>3449</v>
      </c>
      <c r="P129" s="152">
        <v>7.6999998092651367</v>
      </c>
      <c r="Q129" s="153">
        <v>0.35</v>
      </c>
      <c r="R129" s="151">
        <v>161</v>
      </c>
      <c r="S129" s="151">
        <v>18</v>
      </c>
      <c r="T129" s="154" t="s">
        <v>3450</v>
      </c>
      <c r="U129" s="154" t="s">
        <v>3451</v>
      </c>
      <c r="V129" s="152">
        <v>6.0999999046325684</v>
      </c>
      <c r="W129" s="153">
        <v>0.28999999999999998</v>
      </c>
      <c r="X129" s="151">
        <v>173</v>
      </c>
      <c r="Y129" s="151">
        <v>6</v>
      </c>
      <c r="Z129" s="154" t="s">
        <v>3424</v>
      </c>
      <c r="AA129" s="154" t="s">
        <v>3425</v>
      </c>
      <c r="AB129" s="152">
        <v>6</v>
      </c>
      <c r="AC129" s="153">
        <v>0.32</v>
      </c>
      <c r="AD129" s="151">
        <v>176</v>
      </c>
      <c r="AE129" s="151">
        <v>3</v>
      </c>
      <c r="AF129" s="154" t="s">
        <v>2259</v>
      </c>
      <c r="AG129" s="154" t="s">
        <v>2260</v>
      </c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  <c r="BV129" s="138"/>
      <c r="BW129" s="138"/>
      <c r="BX129" s="138"/>
      <c r="BY129" s="138"/>
      <c r="BZ129" s="138"/>
      <c r="CA129" s="138"/>
      <c r="CB129" s="138"/>
      <c r="CC129" s="138"/>
      <c r="CD129" s="138"/>
      <c r="CE129" s="138"/>
      <c r="CF129" s="138"/>
      <c r="CG129" s="138"/>
      <c r="CH129" s="138"/>
      <c r="CI129" s="138"/>
      <c r="CJ129" s="138"/>
      <c r="CK129" s="138"/>
      <c r="CL129" s="138"/>
      <c r="CM129" s="138"/>
      <c r="CN129" s="138"/>
      <c r="CO129" s="138"/>
      <c r="CP129" s="138"/>
      <c r="CQ129" s="138"/>
      <c r="CR129" s="138"/>
      <c r="CS129" s="138"/>
      <c r="CT129" s="138"/>
      <c r="CU129" s="138"/>
      <c r="CV129" s="138"/>
      <c r="CW129" s="138"/>
      <c r="CX129" s="138"/>
      <c r="CY129" s="138"/>
      <c r="CZ129" s="138"/>
      <c r="DA129" s="138"/>
      <c r="DB129" s="138"/>
      <c r="DC129" s="138"/>
      <c r="DD129" s="138"/>
      <c r="DE129" s="138"/>
      <c r="DF129" s="138"/>
      <c r="DG129" s="138"/>
      <c r="DH129" s="138"/>
      <c r="DI129" s="138"/>
      <c r="DJ129" s="138"/>
      <c r="DK129" s="138"/>
      <c r="DL129" s="138"/>
      <c r="DM129" s="138"/>
      <c r="DN129" s="138"/>
      <c r="DO129" s="138"/>
      <c r="DP129" s="138"/>
      <c r="DQ129" s="138"/>
      <c r="DR129" s="138"/>
      <c r="DS129" s="138"/>
      <c r="DT129" s="138"/>
      <c r="DU129" s="138"/>
      <c r="DV129" s="138"/>
      <c r="DW129" s="138"/>
      <c r="DX129" s="138"/>
      <c r="DY129" s="138"/>
      <c r="DZ129" s="138"/>
      <c r="EA129" s="138"/>
      <c r="EB129" s="138"/>
      <c r="EC129" s="138"/>
      <c r="ED129" s="138"/>
      <c r="EE129" s="138"/>
      <c r="EF129" s="138"/>
      <c r="EG129" s="138"/>
      <c r="EH129" s="138"/>
      <c r="EI129" s="138"/>
      <c r="EJ129" s="138"/>
      <c r="EK129" s="138"/>
      <c r="EL129" s="138"/>
      <c r="EM129" s="138"/>
      <c r="EN129" s="138"/>
      <c r="EO129" s="138"/>
      <c r="EP129" s="138"/>
      <c r="EQ129" s="138"/>
      <c r="ER129" s="138"/>
      <c r="ES129" s="138"/>
      <c r="ET129" s="138"/>
      <c r="EU129" s="138"/>
      <c r="EV129" s="138"/>
      <c r="EW129" s="138"/>
      <c r="EX129" s="138"/>
      <c r="EY129" s="138"/>
      <c r="EZ129" s="138"/>
      <c r="FA129" s="138"/>
      <c r="FB129" s="138"/>
      <c r="FC129" s="138"/>
      <c r="FD129" s="138"/>
      <c r="FE129" s="138"/>
      <c r="FF129" s="138"/>
      <c r="FG129" s="138"/>
      <c r="FH129" s="138"/>
      <c r="FI129" s="138"/>
      <c r="FJ129" s="138"/>
      <c r="FK129" s="138"/>
      <c r="FL129" s="138"/>
      <c r="FM129" s="138"/>
      <c r="FN129" s="138"/>
      <c r="FO129" s="138"/>
      <c r="FP129" s="138"/>
      <c r="FQ129" s="138"/>
      <c r="FR129" s="138"/>
      <c r="FS129" s="138"/>
      <c r="FT129" s="138"/>
      <c r="FU129" s="138"/>
      <c r="FV129" s="138"/>
      <c r="FW129" s="138"/>
      <c r="FX129" s="138"/>
      <c r="FY129" s="138"/>
      <c r="FZ129" s="138"/>
      <c r="GA129" s="138"/>
      <c r="GB129" s="138"/>
      <c r="GC129" s="138"/>
      <c r="GD129" s="138"/>
      <c r="GE129" s="138"/>
      <c r="GF129" s="138"/>
      <c r="GG129" s="138"/>
      <c r="GH129" s="138"/>
    </row>
    <row r="130" spans="1:190" x14ac:dyDescent="0.2">
      <c r="A130" s="130">
        <f t="shared" si="1"/>
        <v>6921</v>
      </c>
      <c r="B130" s="140" t="s">
        <v>3452</v>
      </c>
      <c r="C130" s="146">
        <v>326</v>
      </c>
      <c r="D130" s="147">
        <v>31.100000381469727</v>
      </c>
      <c r="E130" s="148">
        <v>0.42</v>
      </c>
      <c r="F130" s="146">
        <v>314</v>
      </c>
      <c r="G130" s="146">
        <v>12</v>
      </c>
      <c r="H130" s="149" t="s">
        <v>3453</v>
      </c>
      <c r="I130" s="149" t="s">
        <v>3454</v>
      </c>
      <c r="J130" s="147">
        <v>5.0999999046325684</v>
      </c>
      <c r="K130" s="148">
        <v>0.42</v>
      </c>
      <c r="L130" s="146">
        <v>297</v>
      </c>
      <c r="M130" s="146">
        <v>29</v>
      </c>
      <c r="N130" s="149" t="s">
        <v>3455</v>
      </c>
      <c r="O130" s="149" t="s">
        <v>3456</v>
      </c>
      <c r="P130" s="147">
        <v>9.6000003814697266</v>
      </c>
      <c r="Q130" s="148">
        <v>0.44</v>
      </c>
      <c r="R130" s="146">
        <v>300</v>
      </c>
      <c r="S130" s="146">
        <v>26</v>
      </c>
      <c r="T130" s="149" t="s">
        <v>3284</v>
      </c>
      <c r="U130" s="149" t="s">
        <v>3285</v>
      </c>
      <c r="V130" s="147">
        <v>8.5</v>
      </c>
      <c r="W130" s="148">
        <v>0.4</v>
      </c>
      <c r="X130" s="146">
        <v>303</v>
      </c>
      <c r="Y130" s="146">
        <v>23</v>
      </c>
      <c r="Z130" s="149" t="s">
        <v>2469</v>
      </c>
      <c r="AA130" s="149" t="s">
        <v>2470</v>
      </c>
      <c r="AB130" s="147">
        <v>7.9000000953674316</v>
      </c>
      <c r="AC130" s="148">
        <v>0.42</v>
      </c>
      <c r="AD130" s="146">
        <v>316</v>
      </c>
      <c r="AE130" s="146">
        <v>10</v>
      </c>
      <c r="AF130" s="149" t="s">
        <v>3189</v>
      </c>
      <c r="AG130" s="149" t="s">
        <v>3190</v>
      </c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  <c r="BV130" s="138"/>
      <c r="BW130" s="138"/>
      <c r="BX130" s="138"/>
      <c r="BY130" s="138"/>
      <c r="BZ130" s="138"/>
      <c r="CA130" s="138"/>
      <c r="CB130" s="138"/>
      <c r="CC130" s="138"/>
      <c r="CD130" s="138"/>
      <c r="CE130" s="138"/>
      <c r="CF130" s="138"/>
      <c r="CG130" s="138"/>
      <c r="CH130" s="138"/>
      <c r="CI130" s="138"/>
      <c r="CJ130" s="138"/>
      <c r="CK130" s="138"/>
      <c r="CL130" s="138"/>
      <c r="CM130" s="138"/>
      <c r="CN130" s="138"/>
      <c r="CO130" s="138"/>
      <c r="CP130" s="138"/>
      <c r="CQ130" s="138"/>
      <c r="CR130" s="138"/>
      <c r="CS130" s="138"/>
      <c r="CT130" s="138"/>
      <c r="CU130" s="138"/>
      <c r="CV130" s="138"/>
      <c r="CW130" s="138"/>
      <c r="CX130" s="138"/>
      <c r="CY130" s="138"/>
      <c r="CZ130" s="138"/>
      <c r="DA130" s="138"/>
      <c r="DB130" s="138"/>
      <c r="DC130" s="138"/>
      <c r="DD130" s="138"/>
      <c r="DE130" s="138"/>
      <c r="DF130" s="138"/>
      <c r="DG130" s="138"/>
      <c r="DH130" s="138"/>
      <c r="DI130" s="138"/>
      <c r="DJ130" s="138"/>
      <c r="DK130" s="138"/>
      <c r="DL130" s="138"/>
      <c r="DM130" s="138"/>
      <c r="DN130" s="138"/>
      <c r="DO130" s="138"/>
      <c r="DP130" s="138"/>
      <c r="DQ130" s="138"/>
      <c r="DR130" s="138"/>
      <c r="DS130" s="138"/>
      <c r="DT130" s="138"/>
      <c r="DU130" s="138"/>
      <c r="DV130" s="138"/>
      <c r="DW130" s="138"/>
      <c r="DX130" s="138"/>
      <c r="DY130" s="138"/>
      <c r="DZ130" s="138"/>
      <c r="EA130" s="138"/>
      <c r="EB130" s="138"/>
      <c r="EC130" s="138"/>
      <c r="ED130" s="138"/>
      <c r="EE130" s="138"/>
      <c r="EF130" s="138"/>
      <c r="EG130" s="138"/>
      <c r="EH130" s="138"/>
      <c r="EI130" s="138"/>
      <c r="EJ130" s="138"/>
      <c r="EK130" s="138"/>
      <c r="EL130" s="138"/>
      <c r="EM130" s="138"/>
      <c r="EN130" s="138"/>
      <c r="EO130" s="138"/>
      <c r="EP130" s="138"/>
      <c r="EQ130" s="138"/>
      <c r="ER130" s="138"/>
      <c r="ES130" s="138"/>
      <c r="ET130" s="138"/>
      <c r="EU130" s="138"/>
      <c r="EV130" s="138"/>
      <c r="EW130" s="138"/>
      <c r="EX130" s="138"/>
      <c r="EY130" s="138"/>
      <c r="EZ130" s="138"/>
      <c r="FA130" s="138"/>
      <c r="FB130" s="138"/>
      <c r="FC130" s="138"/>
      <c r="FD130" s="138"/>
      <c r="FE130" s="138"/>
      <c r="FF130" s="138"/>
      <c r="FG130" s="138"/>
      <c r="FH130" s="138"/>
      <c r="FI130" s="138"/>
      <c r="FJ130" s="138"/>
      <c r="FK130" s="138"/>
      <c r="FL130" s="138"/>
      <c r="FM130" s="138"/>
      <c r="FN130" s="138"/>
      <c r="FO130" s="138"/>
      <c r="FP130" s="138"/>
      <c r="FQ130" s="138"/>
      <c r="FR130" s="138"/>
      <c r="FS130" s="138"/>
      <c r="FT130" s="138"/>
      <c r="FU130" s="138"/>
      <c r="FV130" s="138"/>
      <c r="FW130" s="138"/>
      <c r="FX130" s="138"/>
      <c r="FY130" s="138"/>
      <c r="FZ130" s="138"/>
      <c r="GA130" s="138"/>
      <c r="GB130" s="138"/>
      <c r="GC130" s="138"/>
      <c r="GD130" s="138"/>
      <c r="GE130" s="138"/>
      <c r="GF130" s="138"/>
      <c r="GG130" s="138"/>
      <c r="GH130" s="138"/>
    </row>
    <row r="131" spans="1:190" x14ac:dyDescent="0.2">
      <c r="A131" s="130">
        <f t="shared" si="1"/>
        <v>6961</v>
      </c>
      <c r="B131" s="150" t="s">
        <v>3457</v>
      </c>
      <c r="C131" s="151">
        <v>402</v>
      </c>
      <c r="D131" s="152">
        <v>27.899999618530273</v>
      </c>
      <c r="E131" s="153">
        <v>0.38</v>
      </c>
      <c r="F131" s="151">
        <v>397</v>
      </c>
      <c r="G131" s="151">
        <v>5</v>
      </c>
      <c r="H131" s="154" t="s">
        <v>2751</v>
      </c>
      <c r="I131" s="154" t="s">
        <v>2752</v>
      </c>
      <c r="J131" s="152">
        <v>4.5</v>
      </c>
      <c r="K131" s="153">
        <v>0.38</v>
      </c>
      <c r="L131" s="151">
        <v>384</v>
      </c>
      <c r="M131" s="151">
        <v>18</v>
      </c>
      <c r="N131" s="154" t="s">
        <v>2648</v>
      </c>
      <c r="O131" s="154" t="s">
        <v>2649</v>
      </c>
      <c r="P131" s="152">
        <v>8.6999998092651367</v>
      </c>
      <c r="Q131" s="153">
        <v>0.39</v>
      </c>
      <c r="R131" s="151">
        <v>386</v>
      </c>
      <c r="S131" s="151">
        <v>16</v>
      </c>
      <c r="T131" s="154" t="s">
        <v>1536</v>
      </c>
      <c r="U131" s="154" t="s">
        <v>1537</v>
      </c>
      <c r="V131" s="152">
        <v>7.9000000953674316</v>
      </c>
      <c r="W131" s="153">
        <v>0.38</v>
      </c>
      <c r="X131" s="151">
        <v>382</v>
      </c>
      <c r="Y131" s="151">
        <v>20</v>
      </c>
      <c r="Z131" s="154" t="s">
        <v>3458</v>
      </c>
      <c r="AA131" s="154" t="s">
        <v>3459</v>
      </c>
      <c r="AB131" s="152">
        <v>6.8000001907348633</v>
      </c>
      <c r="AC131" s="153">
        <v>0.36</v>
      </c>
      <c r="AD131" s="151">
        <v>395</v>
      </c>
      <c r="AE131" s="151">
        <v>7</v>
      </c>
      <c r="AF131" s="154" t="s">
        <v>1582</v>
      </c>
      <c r="AG131" s="154" t="s">
        <v>1583</v>
      </c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  <c r="BV131" s="138"/>
      <c r="BW131" s="138"/>
      <c r="BX131" s="138"/>
      <c r="BY131" s="138"/>
      <c r="BZ131" s="138"/>
      <c r="CA131" s="138"/>
      <c r="CB131" s="138"/>
      <c r="CC131" s="138"/>
      <c r="CD131" s="138"/>
      <c r="CE131" s="138"/>
      <c r="CF131" s="138"/>
      <c r="CG131" s="138"/>
      <c r="CH131" s="138"/>
      <c r="CI131" s="138"/>
      <c r="CJ131" s="138"/>
      <c r="CK131" s="138"/>
      <c r="CL131" s="138"/>
      <c r="CM131" s="138"/>
      <c r="CN131" s="138"/>
      <c r="CO131" s="138"/>
      <c r="CP131" s="138"/>
      <c r="CQ131" s="138"/>
      <c r="CR131" s="138"/>
      <c r="CS131" s="138"/>
      <c r="CT131" s="138"/>
      <c r="CU131" s="138"/>
      <c r="CV131" s="138"/>
      <c r="CW131" s="138"/>
      <c r="CX131" s="138"/>
      <c r="CY131" s="138"/>
      <c r="CZ131" s="138"/>
      <c r="DA131" s="138"/>
      <c r="DB131" s="138"/>
      <c r="DC131" s="138"/>
      <c r="DD131" s="138"/>
      <c r="DE131" s="138"/>
      <c r="DF131" s="138"/>
      <c r="DG131" s="138"/>
      <c r="DH131" s="138"/>
      <c r="DI131" s="138"/>
      <c r="DJ131" s="138"/>
      <c r="DK131" s="138"/>
      <c r="DL131" s="138"/>
      <c r="DM131" s="138"/>
      <c r="DN131" s="138"/>
      <c r="DO131" s="138"/>
      <c r="DP131" s="138"/>
      <c r="DQ131" s="138"/>
      <c r="DR131" s="138"/>
      <c r="DS131" s="138"/>
      <c r="DT131" s="138"/>
      <c r="DU131" s="138"/>
      <c r="DV131" s="138"/>
      <c r="DW131" s="138"/>
      <c r="DX131" s="138"/>
      <c r="DY131" s="138"/>
      <c r="DZ131" s="138"/>
      <c r="EA131" s="138"/>
      <c r="EB131" s="138"/>
      <c r="EC131" s="138"/>
      <c r="ED131" s="138"/>
      <c r="EE131" s="138"/>
      <c r="EF131" s="138"/>
      <c r="EG131" s="138"/>
      <c r="EH131" s="138"/>
      <c r="EI131" s="138"/>
      <c r="EJ131" s="138"/>
      <c r="EK131" s="138"/>
      <c r="EL131" s="138"/>
      <c r="EM131" s="138"/>
      <c r="EN131" s="138"/>
      <c r="EO131" s="138"/>
      <c r="EP131" s="138"/>
      <c r="EQ131" s="138"/>
      <c r="ER131" s="138"/>
      <c r="ES131" s="138"/>
      <c r="ET131" s="138"/>
      <c r="EU131" s="138"/>
      <c r="EV131" s="138"/>
      <c r="EW131" s="138"/>
      <c r="EX131" s="138"/>
      <c r="EY131" s="138"/>
      <c r="EZ131" s="138"/>
      <c r="FA131" s="138"/>
      <c r="FB131" s="138"/>
      <c r="FC131" s="138"/>
      <c r="FD131" s="138"/>
      <c r="FE131" s="138"/>
      <c r="FF131" s="138"/>
      <c r="FG131" s="138"/>
      <c r="FH131" s="138"/>
      <c r="FI131" s="138"/>
      <c r="FJ131" s="138"/>
      <c r="FK131" s="138"/>
      <c r="FL131" s="138"/>
      <c r="FM131" s="138"/>
      <c r="FN131" s="138"/>
      <c r="FO131" s="138"/>
      <c r="FP131" s="138"/>
      <c r="FQ131" s="138"/>
      <c r="FR131" s="138"/>
      <c r="FS131" s="138"/>
      <c r="FT131" s="138"/>
      <c r="FU131" s="138"/>
      <c r="FV131" s="138"/>
      <c r="FW131" s="138"/>
      <c r="FX131" s="138"/>
      <c r="FY131" s="138"/>
      <c r="FZ131" s="138"/>
      <c r="GA131" s="138"/>
      <c r="GB131" s="138"/>
      <c r="GC131" s="138"/>
      <c r="GD131" s="138"/>
      <c r="GE131" s="138"/>
      <c r="GF131" s="138"/>
      <c r="GG131" s="138"/>
      <c r="GH131" s="138"/>
    </row>
    <row r="132" spans="1:190" x14ac:dyDescent="0.2">
      <c r="A132" s="130">
        <f t="shared" si="1"/>
        <v>6981</v>
      </c>
      <c r="B132" s="140" t="s">
        <v>3460</v>
      </c>
      <c r="C132" s="146">
        <v>175</v>
      </c>
      <c r="D132" s="147">
        <v>24.5</v>
      </c>
      <c r="E132" s="148">
        <v>0.33</v>
      </c>
      <c r="F132" s="146">
        <v>170</v>
      </c>
      <c r="G132" s="146">
        <v>5</v>
      </c>
      <c r="H132" s="149" t="s">
        <v>2116</v>
      </c>
      <c r="I132" s="149" t="s">
        <v>2117</v>
      </c>
      <c r="J132" s="147">
        <v>4</v>
      </c>
      <c r="K132" s="148">
        <v>0.34</v>
      </c>
      <c r="L132" s="146">
        <v>169</v>
      </c>
      <c r="M132" s="146">
        <v>6</v>
      </c>
      <c r="N132" s="149" t="s">
        <v>3461</v>
      </c>
      <c r="O132" s="149" t="s">
        <v>3462</v>
      </c>
      <c r="P132" s="147">
        <v>7.4000000953674316</v>
      </c>
      <c r="Q132" s="148">
        <v>0.34</v>
      </c>
      <c r="R132" s="146">
        <v>167</v>
      </c>
      <c r="S132" s="146">
        <v>8</v>
      </c>
      <c r="T132" s="149" t="s">
        <v>3209</v>
      </c>
      <c r="U132" s="149" t="s">
        <v>3210</v>
      </c>
      <c r="V132" s="147">
        <v>7</v>
      </c>
      <c r="W132" s="148">
        <v>0.34</v>
      </c>
      <c r="X132" s="146">
        <v>169</v>
      </c>
      <c r="Y132" s="146">
        <v>6</v>
      </c>
      <c r="Z132" s="149" t="s">
        <v>3461</v>
      </c>
      <c r="AA132" s="149" t="s">
        <v>3462</v>
      </c>
      <c r="AB132" s="147">
        <v>6</v>
      </c>
      <c r="AC132" s="148">
        <v>0.32</v>
      </c>
      <c r="AD132" s="146">
        <v>174</v>
      </c>
      <c r="AE132" s="146">
        <v>1</v>
      </c>
      <c r="AF132" s="149" t="s">
        <v>3170</v>
      </c>
      <c r="AG132" s="149" t="s">
        <v>3171</v>
      </c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  <c r="BV132" s="138"/>
      <c r="BW132" s="138"/>
      <c r="BX132" s="138"/>
      <c r="BY132" s="138"/>
      <c r="BZ132" s="138"/>
      <c r="CA132" s="138"/>
      <c r="CB132" s="138"/>
      <c r="CC132" s="138"/>
      <c r="CD132" s="138"/>
      <c r="CE132" s="138"/>
      <c r="CF132" s="138"/>
      <c r="CG132" s="138"/>
      <c r="CH132" s="138"/>
      <c r="CI132" s="138"/>
      <c r="CJ132" s="138"/>
      <c r="CK132" s="138"/>
      <c r="CL132" s="138"/>
      <c r="CM132" s="138"/>
      <c r="CN132" s="138"/>
      <c r="CO132" s="138"/>
      <c r="CP132" s="138"/>
      <c r="CQ132" s="138"/>
      <c r="CR132" s="138"/>
      <c r="CS132" s="138"/>
      <c r="CT132" s="138"/>
      <c r="CU132" s="138"/>
      <c r="CV132" s="138"/>
      <c r="CW132" s="138"/>
      <c r="CX132" s="138"/>
      <c r="CY132" s="138"/>
      <c r="CZ132" s="138"/>
      <c r="DA132" s="138"/>
      <c r="DB132" s="138"/>
      <c r="DC132" s="138"/>
      <c r="DD132" s="138"/>
      <c r="DE132" s="138"/>
      <c r="DF132" s="138"/>
      <c r="DG132" s="138"/>
      <c r="DH132" s="138"/>
      <c r="DI132" s="138"/>
      <c r="DJ132" s="138"/>
      <c r="DK132" s="138"/>
      <c r="DL132" s="138"/>
      <c r="DM132" s="138"/>
      <c r="DN132" s="138"/>
      <c r="DO132" s="138"/>
      <c r="DP132" s="138"/>
      <c r="DQ132" s="138"/>
      <c r="DR132" s="138"/>
      <c r="DS132" s="138"/>
      <c r="DT132" s="138"/>
      <c r="DU132" s="138"/>
      <c r="DV132" s="138"/>
      <c r="DW132" s="138"/>
      <c r="DX132" s="138"/>
      <c r="DY132" s="138"/>
      <c r="DZ132" s="138"/>
      <c r="EA132" s="138"/>
      <c r="EB132" s="138"/>
      <c r="EC132" s="138"/>
      <c r="ED132" s="138"/>
      <c r="EE132" s="138"/>
      <c r="EF132" s="138"/>
      <c r="EG132" s="138"/>
      <c r="EH132" s="138"/>
      <c r="EI132" s="138"/>
      <c r="EJ132" s="138"/>
      <c r="EK132" s="138"/>
      <c r="EL132" s="138"/>
      <c r="EM132" s="138"/>
      <c r="EN132" s="138"/>
      <c r="EO132" s="138"/>
      <c r="EP132" s="138"/>
      <c r="EQ132" s="138"/>
      <c r="ER132" s="138"/>
      <c r="ES132" s="138"/>
      <c r="ET132" s="138"/>
      <c r="EU132" s="138"/>
      <c r="EV132" s="138"/>
      <c r="EW132" s="138"/>
      <c r="EX132" s="138"/>
      <c r="EY132" s="138"/>
      <c r="EZ132" s="138"/>
      <c r="FA132" s="138"/>
      <c r="FB132" s="138"/>
      <c r="FC132" s="138"/>
      <c r="FD132" s="138"/>
      <c r="FE132" s="138"/>
      <c r="FF132" s="138"/>
      <c r="FG132" s="138"/>
      <c r="FH132" s="138"/>
      <c r="FI132" s="138"/>
      <c r="FJ132" s="138"/>
      <c r="FK132" s="138"/>
      <c r="FL132" s="138"/>
      <c r="FM132" s="138"/>
      <c r="FN132" s="138"/>
      <c r="FO132" s="138"/>
      <c r="FP132" s="138"/>
      <c r="FQ132" s="138"/>
      <c r="FR132" s="138"/>
      <c r="FS132" s="138"/>
      <c r="FT132" s="138"/>
      <c r="FU132" s="138"/>
      <c r="FV132" s="138"/>
      <c r="FW132" s="138"/>
      <c r="FX132" s="138"/>
      <c r="FY132" s="138"/>
      <c r="FZ132" s="138"/>
      <c r="GA132" s="138"/>
      <c r="GB132" s="138"/>
      <c r="GC132" s="138"/>
      <c r="GD132" s="138"/>
      <c r="GE132" s="138"/>
      <c r="GF132" s="138"/>
      <c r="GG132" s="138"/>
      <c r="GH132" s="138"/>
    </row>
    <row r="133" spans="1:190" x14ac:dyDescent="0.2">
      <c r="A133" s="130">
        <f t="shared" si="1"/>
        <v>7011</v>
      </c>
      <c r="B133" s="150" t="s">
        <v>3463</v>
      </c>
      <c r="C133" s="151">
        <v>1</v>
      </c>
      <c r="D133" s="152">
        <v>34</v>
      </c>
      <c r="E133" s="153">
        <v>0.46</v>
      </c>
      <c r="F133" s="151">
        <v>1</v>
      </c>
      <c r="H133" s="154" t="s">
        <v>1545</v>
      </c>
      <c r="J133" s="152">
        <v>7</v>
      </c>
      <c r="K133" s="153">
        <v>0.57999999999999996</v>
      </c>
      <c r="L133" s="151">
        <v>1</v>
      </c>
      <c r="N133" s="154" t="s">
        <v>1545</v>
      </c>
      <c r="P133" s="152">
        <v>14</v>
      </c>
      <c r="Q133" s="153">
        <v>0.64</v>
      </c>
      <c r="R133" s="151">
        <v>1</v>
      </c>
      <c r="T133" s="154" t="s">
        <v>1545</v>
      </c>
      <c r="V133" s="152">
        <v>7</v>
      </c>
      <c r="W133" s="153">
        <v>0.33</v>
      </c>
      <c r="X133" s="151">
        <v>1</v>
      </c>
      <c r="Z133" s="154" t="s">
        <v>1545</v>
      </c>
      <c r="AB133" s="152">
        <v>6</v>
      </c>
      <c r="AC133" s="153">
        <v>0.32</v>
      </c>
      <c r="AD133" s="151">
        <v>1</v>
      </c>
      <c r="AF133" s="154" t="s">
        <v>1545</v>
      </c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  <c r="BV133" s="138"/>
      <c r="BW133" s="138"/>
      <c r="BX133" s="138"/>
      <c r="BY133" s="138"/>
      <c r="BZ133" s="138"/>
      <c r="CA133" s="138"/>
      <c r="CB133" s="138"/>
      <c r="CC133" s="138"/>
      <c r="CD133" s="138"/>
      <c r="CE133" s="138"/>
      <c r="CF133" s="138"/>
      <c r="CG133" s="138"/>
      <c r="CH133" s="138"/>
      <c r="CI133" s="138"/>
      <c r="CJ133" s="138"/>
      <c r="CK133" s="138"/>
      <c r="CL133" s="138"/>
      <c r="CM133" s="138"/>
      <c r="CN133" s="138"/>
      <c r="CO133" s="138"/>
      <c r="CP133" s="138"/>
      <c r="CQ133" s="138"/>
      <c r="CR133" s="138"/>
      <c r="CS133" s="138"/>
      <c r="CT133" s="138"/>
      <c r="CU133" s="138"/>
      <c r="CV133" s="138"/>
      <c r="CW133" s="138"/>
      <c r="CX133" s="138"/>
      <c r="CY133" s="138"/>
      <c r="CZ133" s="138"/>
      <c r="DA133" s="138"/>
      <c r="DB133" s="138"/>
      <c r="DC133" s="138"/>
      <c r="DD133" s="138"/>
      <c r="DE133" s="138"/>
      <c r="DF133" s="138"/>
      <c r="DG133" s="138"/>
      <c r="DH133" s="138"/>
      <c r="DI133" s="138"/>
      <c r="DJ133" s="138"/>
      <c r="DK133" s="138"/>
      <c r="DL133" s="138"/>
      <c r="DM133" s="138"/>
      <c r="DN133" s="138"/>
      <c r="DO133" s="138"/>
      <c r="DP133" s="138"/>
      <c r="DQ133" s="138"/>
      <c r="DR133" s="138"/>
      <c r="DS133" s="138"/>
      <c r="DT133" s="138"/>
      <c r="DU133" s="138"/>
      <c r="DV133" s="138"/>
      <c r="DW133" s="138"/>
      <c r="DX133" s="138"/>
      <c r="DY133" s="138"/>
      <c r="DZ133" s="138"/>
      <c r="EA133" s="138"/>
      <c r="EB133" s="138"/>
      <c r="EC133" s="138"/>
      <c r="ED133" s="138"/>
      <c r="EE133" s="138"/>
      <c r="EF133" s="138"/>
      <c r="EG133" s="138"/>
      <c r="EH133" s="138"/>
      <c r="EI133" s="138"/>
      <c r="EJ133" s="138"/>
      <c r="EK133" s="138"/>
      <c r="EL133" s="138"/>
      <c r="EM133" s="138"/>
      <c r="EN133" s="138"/>
      <c r="EO133" s="138"/>
      <c r="EP133" s="138"/>
      <c r="EQ133" s="138"/>
      <c r="ER133" s="138"/>
      <c r="ES133" s="138"/>
      <c r="ET133" s="138"/>
      <c r="EU133" s="138"/>
      <c r="EV133" s="138"/>
      <c r="EW133" s="138"/>
      <c r="EX133" s="138"/>
      <c r="EY133" s="138"/>
      <c r="EZ133" s="138"/>
      <c r="FA133" s="138"/>
      <c r="FB133" s="138"/>
      <c r="FC133" s="138"/>
      <c r="FD133" s="138"/>
      <c r="FE133" s="138"/>
      <c r="FF133" s="138"/>
      <c r="FG133" s="138"/>
      <c r="FH133" s="138"/>
      <c r="FI133" s="138"/>
      <c r="FJ133" s="138"/>
      <c r="FK133" s="138"/>
      <c r="FL133" s="138"/>
      <c r="FM133" s="138"/>
      <c r="FN133" s="138"/>
      <c r="FO133" s="138"/>
      <c r="FP133" s="138"/>
      <c r="FQ133" s="138"/>
      <c r="FR133" s="138"/>
      <c r="FS133" s="138"/>
      <c r="FT133" s="138"/>
      <c r="FU133" s="138"/>
      <c r="FV133" s="138"/>
      <c r="FW133" s="138"/>
      <c r="FX133" s="138"/>
      <c r="FY133" s="138"/>
      <c r="FZ133" s="138"/>
      <c r="GA133" s="138"/>
      <c r="GB133" s="138"/>
      <c r="GC133" s="138"/>
      <c r="GD133" s="138"/>
      <c r="GE133" s="138"/>
      <c r="GF133" s="138"/>
      <c r="GG133" s="138"/>
      <c r="GH133" s="138"/>
    </row>
    <row r="134" spans="1:190" x14ac:dyDescent="0.2">
      <c r="A134" s="130">
        <f t="shared" si="1"/>
        <v>7055</v>
      </c>
      <c r="B134" s="140" t="s">
        <v>3464</v>
      </c>
      <c r="C134" s="146">
        <v>70</v>
      </c>
      <c r="D134" s="147">
        <v>36.200000762939453</v>
      </c>
      <c r="E134" s="148">
        <v>0.49</v>
      </c>
      <c r="F134" s="146">
        <v>67</v>
      </c>
      <c r="G134" s="146">
        <v>3</v>
      </c>
      <c r="H134" s="149" t="s">
        <v>2680</v>
      </c>
      <c r="I134" s="149" t="s">
        <v>2681</v>
      </c>
      <c r="J134" s="147">
        <v>6.4000000953674316</v>
      </c>
      <c r="K134" s="148">
        <v>0.53</v>
      </c>
      <c r="L134" s="146">
        <v>59</v>
      </c>
      <c r="M134" s="146">
        <v>11</v>
      </c>
      <c r="N134" s="149" t="s">
        <v>3465</v>
      </c>
      <c r="O134" s="149" t="s">
        <v>3466</v>
      </c>
      <c r="P134" s="147">
        <v>10.899999618530273</v>
      </c>
      <c r="Q134" s="148">
        <v>0.49</v>
      </c>
      <c r="R134" s="146">
        <v>64</v>
      </c>
      <c r="S134" s="146">
        <v>6</v>
      </c>
      <c r="T134" s="149" t="s">
        <v>2120</v>
      </c>
      <c r="U134" s="149" t="s">
        <v>2121</v>
      </c>
      <c r="V134" s="147">
        <v>9.8999996185302734</v>
      </c>
      <c r="W134" s="148">
        <v>0.47</v>
      </c>
      <c r="X134" s="146">
        <v>60</v>
      </c>
      <c r="Y134" s="146">
        <v>10</v>
      </c>
      <c r="Z134" s="149" t="s">
        <v>1546</v>
      </c>
      <c r="AA134" s="149" t="s">
        <v>1547</v>
      </c>
      <c r="AB134" s="147">
        <v>9</v>
      </c>
      <c r="AC134" s="148">
        <v>0.47</v>
      </c>
      <c r="AD134" s="146">
        <v>69</v>
      </c>
      <c r="AE134" s="146">
        <v>1</v>
      </c>
      <c r="AF134" s="149" t="s">
        <v>3467</v>
      </c>
      <c r="AG134" s="149" t="s">
        <v>3468</v>
      </c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  <c r="BV134" s="138"/>
      <c r="BW134" s="138"/>
      <c r="BX134" s="138"/>
      <c r="BY134" s="138"/>
      <c r="BZ134" s="138"/>
      <c r="CA134" s="138"/>
      <c r="CB134" s="138"/>
      <c r="CC134" s="138"/>
      <c r="CD134" s="138"/>
      <c r="CE134" s="138"/>
      <c r="CF134" s="138"/>
      <c r="CG134" s="138"/>
      <c r="CH134" s="138"/>
      <c r="CI134" s="138"/>
      <c r="CJ134" s="138"/>
      <c r="CK134" s="138"/>
      <c r="CL134" s="138"/>
      <c r="CM134" s="138"/>
      <c r="CN134" s="138"/>
      <c r="CO134" s="138"/>
      <c r="CP134" s="138"/>
      <c r="CQ134" s="138"/>
      <c r="CR134" s="138"/>
      <c r="CS134" s="138"/>
      <c r="CT134" s="138"/>
      <c r="CU134" s="138"/>
      <c r="CV134" s="138"/>
      <c r="CW134" s="138"/>
      <c r="CX134" s="138"/>
      <c r="CY134" s="138"/>
      <c r="CZ134" s="138"/>
      <c r="DA134" s="138"/>
      <c r="DB134" s="138"/>
      <c r="DC134" s="138"/>
      <c r="DD134" s="138"/>
      <c r="DE134" s="138"/>
      <c r="DF134" s="138"/>
      <c r="DG134" s="138"/>
      <c r="DH134" s="138"/>
      <c r="DI134" s="138"/>
      <c r="DJ134" s="138"/>
      <c r="DK134" s="138"/>
      <c r="DL134" s="138"/>
      <c r="DM134" s="138"/>
      <c r="DN134" s="138"/>
      <c r="DO134" s="138"/>
      <c r="DP134" s="138"/>
      <c r="DQ134" s="138"/>
      <c r="DR134" s="138"/>
      <c r="DS134" s="138"/>
      <c r="DT134" s="138"/>
      <c r="DU134" s="138"/>
      <c r="DV134" s="138"/>
      <c r="DW134" s="138"/>
      <c r="DX134" s="138"/>
      <c r="DY134" s="138"/>
      <c r="DZ134" s="138"/>
      <c r="EA134" s="138"/>
      <c r="EB134" s="138"/>
      <c r="EC134" s="138"/>
      <c r="ED134" s="138"/>
      <c r="EE134" s="138"/>
      <c r="EF134" s="138"/>
      <c r="EG134" s="138"/>
      <c r="EH134" s="138"/>
      <c r="EI134" s="138"/>
      <c r="EJ134" s="138"/>
      <c r="EK134" s="138"/>
      <c r="EL134" s="138"/>
      <c r="EM134" s="138"/>
      <c r="EN134" s="138"/>
      <c r="EO134" s="138"/>
      <c r="EP134" s="138"/>
      <c r="EQ134" s="138"/>
      <c r="ER134" s="138"/>
      <c r="ES134" s="138"/>
      <c r="ET134" s="138"/>
      <c r="EU134" s="138"/>
      <c r="EV134" s="138"/>
      <c r="EW134" s="138"/>
      <c r="EX134" s="138"/>
      <c r="EY134" s="138"/>
      <c r="EZ134" s="138"/>
      <c r="FA134" s="138"/>
      <c r="FB134" s="138"/>
      <c r="FC134" s="138"/>
      <c r="FD134" s="138"/>
      <c r="FE134" s="138"/>
      <c r="FF134" s="138"/>
      <c r="FG134" s="138"/>
      <c r="FH134" s="138"/>
      <c r="FI134" s="138"/>
      <c r="FJ134" s="138"/>
      <c r="FK134" s="138"/>
      <c r="FL134" s="138"/>
      <c r="FM134" s="138"/>
      <c r="FN134" s="138"/>
      <c r="FO134" s="138"/>
      <c r="FP134" s="138"/>
      <c r="FQ134" s="138"/>
      <c r="FR134" s="138"/>
      <c r="FS134" s="138"/>
      <c r="FT134" s="138"/>
      <c r="FU134" s="138"/>
      <c r="FV134" s="138"/>
      <c r="FW134" s="138"/>
      <c r="FX134" s="138"/>
      <c r="FY134" s="138"/>
      <c r="FZ134" s="138"/>
      <c r="GA134" s="138"/>
      <c r="GB134" s="138"/>
      <c r="GC134" s="138"/>
      <c r="GD134" s="138"/>
      <c r="GE134" s="138"/>
      <c r="GF134" s="138"/>
      <c r="GG134" s="138"/>
      <c r="GH134" s="138"/>
    </row>
    <row r="135" spans="1:190" x14ac:dyDescent="0.2">
      <c r="A135" s="130">
        <f t="shared" si="1"/>
        <v>7059</v>
      </c>
      <c r="B135" s="150" t="s">
        <v>3469</v>
      </c>
      <c r="C135" s="151">
        <v>134</v>
      </c>
      <c r="D135" s="152">
        <v>34.299999237060547</v>
      </c>
      <c r="E135" s="153">
        <v>0.46</v>
      </c>
      <c r="F135" s="151">
        <v>120</v>
      </c>
      <c r="G135" s="151">
        <v>14</v>
      </c>
      <c r="H135" s="154" t="s">
        <v>3470</v>
      </c>
      <c r="I135" s="154" t="s">
        <v>3471</v>
      </c>
      <c r="J135" s="152">
        <v>5.5999999046325684</v>
      </c>
      <c r="K135" s="153">
        <v>0.46</v>
      </c>
      <c r="L135" s="151">
        <v>123</v>
      </c>
      <c r="M135" s="151">
        <v>11</v>
      </c>
      <c r="N135" s="154" t="s">
        <v>3472</v>
      </c>
      <c r="O135" s="154" t="s">
        <v>3473</v>
      </c>
      <c r="P135" s="152">
        <v>10.699999809265137</v>
      </c>
      <c r="Q135" s="153">
        <v>0.48</v>
      </c>
      <c r="R135" s="151">
        <v>118</v>
      </c>
      <c r="S135" s="151">
        <v>16</v>
      </c>
      <c r="T135" s="154" t="s">
        <v>3474</v>
      </c>
      <c r="U135" s="154" t="s">
        <v>3475</v>
      </c>
      <c r="V135" s="152">
        <v>9.1000003814697266</v>
      </c>
      <c r="W135" s="153">
        <v>0.43</v>
      </c>
      <c r="X135" s="151">
        <v>122</v>
      </c>
      <c r="Y135" s="151">
        <v>12</v>
      </c>
      <c r="Z135" s="154" t="s">
        <v>2652</v>
      </c>
      <c r="AA135" s="154" t="s">
        <v>2653</v>
      </c>
      <c r="AB135" s="152">
        <v>8.8999996185302734</v>
      </c>
      <c r="AC135" s="153">
        <v>0.47</v>
      </c>
      <c r="AD135" s="151">
        <v>118</v>
      </c>
      <c r="AE135" s="151">
        <v>16</v>
      </c>
      <c r="AF135" s="154" t="s">
        <v>3474</v>
      </c>
      <c r="AG135" s="154" t="s">
        <v>3475</v>
      </c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  <c r="BV135" s="138"/>
      <c r="BW135" s="138"/>
      <c r="BX135" s="138"/>
      <c r="BY135" s="138"/>
      <c r="BZ135" s="138"/>
      <c r="CA135" s="138"/>
      <c r="CB135" s="138"/>
      <c r="CC135" s="138"/>
      <c r="CD135" s="138"/>
      <c r="CE135" s="138"/>
      <c r="CF135" s="138"/>
      <c r="CG135" s="138"/>
      <c r="CH135" s="138"/>
      <c r="CI135" s="138"/>
      <c r="CJ135" s="138"/>
      <c r="CK135" s="138"/>
      <c r="CL135" s="138"/>
      <c r="CM135" s="138"/>
      <c r="CN135" s="138"/>
      <c r="CO135" s="138"/>
      <c r="CP135" s="138"/>
      <c r="CQ135" s="138"/>
      <c r="CR135" s="138"/>
      <c r="CS135" s="138"/>
      <c r="CT135" s="138"/>
      <c r="CU135" s="138"/>
      <c r="CV135" s="138"/>
      <c r="CW135" s="138"/>
      <c r="CX135" s="138"/>
      <c r="CY135" s="138"/>
      <c r="CZ135" s="138"/>
      <c r="DA135" s="138"/>
      <c r="DB135" s="138"/>
      <c r="DC135" s="138"/>
      <c r="DD135" s="138"/>
      <c r="DE135" s="138"/>
      <c r="DF135" s="138"/>
      <c r="DG135" s="138"/>
      <c r="DH135" s="138"/>
      <c r="DI135" s="138"/>
      <c r="DJ135" s="138"/>
      <c r="DK135" s="138"/>
      <c r="DL135" s="138"/>
      <c r="DM135" s="138"/>
      <c r="DN135" s="138"/>
      <c r="DO135" s="138"/>
      <c r="DP135" s="138"/>
      <c r="DQ135" s="138"/>
      <c r="DR135" s="138"/>
      <c r="DS135" s="138"/>
      <c r="DT135" s="138"/>
      <c r="DU135" s="138"/>
      <c r="DV135" s="138"/>
      <c r="DW135" s="138"/>
      <c r="DX135" s="138"/>
      <c r="DY135" s="138"/>
      <c r="DZ135" s="138"/>
      <c r="EA135" s="138"/>
      <c r="EB135" s="138"/>
      <c r="EC135" s="138"/>
      <c r="ED135" s="138"/>
      <c r="EE135" s="138"/>
      <c r="EF135" s="138"/>
      <c r="EG135" s="138"/>
      <c r="EH135" s="138"/>
      <c r="EI135" s="138"/>
      <c r="EJ135" s="138"/>
      <c r="EK135" s="138"/>
      <c r="EL135" s="138"/>
      <c r="EM135" s="138"/>
      <c r="EN135" s="138"/>
      <c r="EO135" s="138"/>
      <c r="EP135" s="138"/>
      <c r="EQ135" s="138"/>
      <c r="ER135" s="138"/>
      <c r="ES135" s="138"/>
      <c r="ET135" s="138"/>
      <c r="EU135" s="138"/>
      <c r="EV135" s="138"/>
      <c r="EW135" s="138"/>
      <c r="EX135" s="138"/>
      <c r="EY135" s="138"/>
      <c r="EZ135" s="138"/>
      <c r="FA135" s="138"/>
      <c r="FB135" s="138"/>
      <c r="FC135" s="138"/>
      <c r="FD135" s="138"/>
      <c r="FE135" s="138"/>
      <c r="FF135" s="138"/>
      <c r="FG135" s="138"/>
      <c r="FH135" s="138"/>
      <c r="FI135" s="138"/>
      <c r="FJ135" s="138"/>
      <c r="FK135" s="138"/>
      <c r="FL135" s="138"/>
      <c r="FM135" s="138"/>
      <c r="FN135" s="138"/>
      <c r="FO135" s="138"/>
      <c r="FP135" s="138"/>
      <c r="FQ135" s="138"/>
      <c r="FR135" s="138"/>
      <c r="FS135" s="138"/>
      <c r="FT135" s="138"/>
      <c r="FU135" s="138"/>
      <c r="FV135" s="138"/>
      <c r="FW135" s="138"/>
      <c r="FX135" s="138"/>
      <c r="FY135" s="138"/>
      <c r="FZ135" s="138"/>
      <c r="GA135" s="138"/>
      <c r="GB135" s="138"/>
      <c r="GC135" s="138"/>
      <c r="GD135" s="138"/>
      <c r="GE135" s="138"/>
      <c r="GF135" s="138"/>
      <c r="GG135" s="138"/>
      <c r="GH135" s="138"/>
    </row>
    <row r="136" spans="1:190" x14ac:dyDescent="0.2">
      <c r="A136" s="130">
        <f t="shared" si="1"/>
        <v>7151</v>
      </c>
      <c r="B136" s="140" t="s">
        <v>3476</v>
      </c>
      <c r="C136" s="146">
        <v>1</v>
      </c>
      <c r="D136" s="147">
        <v>0</v>
      </c>
      <c r="E136" s="148">
        <v>0</v>
      </c>
      <c r="F136" s="146">
        <v>1</v>
      </c>
      <c r="H136" s="149" t="s">
        <v>1545</v>
      </c>
      <c r="J136" s="147">
        <v>0</v>
      </c>
      <c r="K136" s="148">
        <v>0</v>
      </c>
      <c r="L136" s="146">
        <v>1</v>
      </c>
      <c r="N136" s="149" t="s">
        <v>1545</v>
      </c>
      <c r="P136" s="147">
        <v>0</v>
      </c>
      <c r="Q136" s="148">
        <v>0</v>
      </c>
      <c r="R136" s="146">
        <v>1</v>
      </c>
      <c r="T136" s="149" t="s">
        <v>1545</v>
      </c>
      <c r="V136" s="147">
        <v>0</v>
      </c>
      <c r="W136" s="148">
        <v>0</v>
      </c>
      <c r="X136" s="146">
        <v>1</v>
      </c>
      <c r="Z136" s="149" t="s">
        <v>1545</v>
      </c>
      <c r="AB136" s="147">
        <v>0</v>
      </c>
      <c r="AC136" s="148">
        <v>0</v>
      </c>
      <c r="AD136" s="146">
        <v>1</v>
      </c>
      <c r="AF136" s="149" t="s">
        <v>1545</v>
      </c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  <c r="BV136" s="138"/>
      <c r="BW136" s="138"/>
      <c r="BX136" s="138"/>
      <c r="BY136" s="138"/>
      <c r="BZ136" s="138"/>
      <c r="CA136" s="138"/>
      <c r="CB136" s="138"/>
      <c r="CC136" s="138"/>
      <c r="CD136" s="138"/>
      <c r="CE136" s="138"/>
      <c r="CF136" s="138"/>
      <c r="CG136" s="138"/>
      <c r="CH136" s="138"/>
      <c r="CI136" s="138"/>
      <c r="CJ136" s="138"/>
      <c r="CK136" s="138"/>
      <c r="CL136" s="138"/>
      <c r="CM136" s="138"/>
      <c r="CN136" s="138"/>
      <c r="CO136" s="138"/>
      <c r="CP136" s="138"/>
      <c r="CQ136" s="138"/>
      <c r="CR136" s="138"/>
      <c r="CS136" s="138"/>
      <c r="CT136" s="138"/>
      <c r="CU136" s="138"/>
      <c r="CV136" s="138"/>
      <c r="CW136" s="138"/>
      <c r="CX136" s="138"/>
      <c r="CY136" s="138"/>
      <c r="CZ136" s="138"/>
      <c r="DA136" s="138"/>
      <c r="DB136" s="138"/>
      <c r="DC136" s="138"/>
      <c r="DD136" s="138"/>
      <c r="DE136" s="138"/>
      <c r="DF136" s="138"/>
      <c r="DG136" s="138"/>
      <c r="DH136" s="138"/>
      <c r="DI136" s="138"/>
      <c r="DJ136" s="138"/>
      <c r="DK136" s="138"/>
      <c r="DL136" s="138"/>
      <c r="DM136" s="138"/>
      <c r="DN136" s="138"/>
      <c r="DO136" s="138"/>
      <c r="DP136" s="138"/>
      <c r="DQ136" s="138"/>
      <c r="DR136" s="138"/>
      <c r="DS136" s="138"/>
      <c r="DT136" s="138"/>
      <c r="DU136" s="138"/>
      <c r="DV136" s="138"/>
      <c r="DW136" s="138"/>
      <c r="DX136" s="138"/>
      <c r="DY136" s="138"/>
      <c r="DZ136" s="138"/>
      <c r="EA136" s="138"/>
      <c r="EB136" s="138"/>
      <c r="EC136" s="138"/>
      <c r="ED136" s="138"/>
      <c r="EE136" s="138"/>
      <c r="EF136" s="138"/>
      <c r="EG136" s="138"/>
      <c r="EH136" s="138"/>
      <c r="EI136" s="138"/>
      <c r="EJ136" s="138"/>
      <c r="EK136" s="138"/>
      <c r="EL136" s="138"/>
      <c r="EM136" s="138"/>
      <c r="EN136" s="138"/>
      <c r="EO136" s="138"/>
      <c r="EP136" s="138"/>
      <c r="EQ136" s="138"/>
      <c r="ER136" s="138"/>
      <c r="ES136" s="138"/>
      <c r="ET136" s="138"/>
      <c r="EU136" s="138"/>
      <c r="EV136" s="138"/>
      <c r="EW136" s="138"/>
      <c r="EX136" s="138"/>
      <c r="EY136" s="138"/>
      <c r="EZ136" s="138"/>
      <c r="FA136" s="138"/>
      <c r="FB136" s="138"/>
      <c r="FC136" s="138"/>
      <c r="FD136" s="138"/>
      <c r="FE136" s="138"/>
      <c r="FF136" s="138"/>
      <c r="FG136" s="138"/>
      <c r="FH136" s="138"/>
      <c r="FI136" s="138"/>
      <c r="FJ136" s="138"/>
      <c r="FK136" s="138"/>
      <c r="FL136" s="138"/>
      <c r="FM136" s="138"/>
      <c r="FN136" s="138"/>
      <c r="FO136" s="138"/>
      <c r="FP136" s="138"/>
      <c r="FQ136" s="138"/>
      <c r="FR136" s="138"/>
      <c r="FS136" s="138"/>
      <c r="FT136" s="138"/>
      <c r="FU136" s="138"/>
      <c r="FV136" s="138"/>
      <c r="FW136" s="138"/>
      <c r="FX136" s="138"/>
      <c r="FY136" s="138"/>
      <c r="FZ136" s="138"/>
      <c r="GA136" s="138"/>
      <c r="GB136" s="138"/>
      <c r="GC136" s="138"/>
      <c r="GD136" s="138"/>
      <c r="GE136" s="138"/>
      <c r="GF136" s="138"/>
      <c r="GG136" s="138"/>
      <c r="GH136" s="138"/>
    </row>
    <row r="137" spans="1:190" x14ac:dyDescent="0.2">
      <c r="A137" s="130">
        <f t="shared" si="1"/>
        <v>7254</v>
      </c>
      <c r="B137" s="150" t="s">
        <v>3477</v>
      </c>
      <c r="C137" s="151">
        <v>2</v>
      </c>
      <c r="D137" s="152">
        <v>20.5</v>
      </c>
      <c r="E137" s="153">
        <v>0.28000000000000003</v>
      </c>
      <c r="F137" s="151">
        <v>2</v>
      </c>
      <c r="H137" s="154" t="s">
        <v>1545</v>
      </c>
      <c r="J137" s="152">
        <v>2.5</v>
      </c>
      <c r="K137" s="153">
        <v>0.21</v>
      </c>
      <c r="L137" s="151">
        <v>2</v>
      </c>
      <c r="N137" s="154" t="s">
        <v>1545</v>
      </c>
      <c r="P137" s="152">
        <v>7.5</v>
      </c>
      <c r="Q137" s="153">
        <v>0.34</v>
      </c>
      <c r="R137" s="151">
        <v>2</v>
      </c>
      <c r="T137" s="154" t="s">
        <v>1545</v>
      </c>
      <c r="V137" s="152">
        <v>6.5</v>
      </c>
      <c r="W137" s="153">
        <v>0.31</v>
      </c>
      <c r="X137" s="151">
        <v>2</v>
      </c>
      <c r="Z137" s="154" t="s">
        <v>1545</v>
      </c>
      <c r="AB137" s="152">
        <v>4</v>
      </c>
      <c r="AC137" s="153">
        <v>0.21</v>
      </c>
      <c r="AD137" s="151">
        <v>2</v>
      </c>
      <c r="AF137" s="154" t="s">
        <v>1545</v>
      </c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  <c r="BV137" s="138"/>
      <c r="BW137" s="138"/>
      <c r="BX137" s="138"/>
      <c r="BY137" s="138"/>
      <c r="BZ137" s="138"/>
      <c r="CA137" s="138"/>
      <c r="CB137" s="138"/>
      <c r="CC137" s="138"/>
      <c r="CD137" s="138"/>
      <c r="CE137" s="138"/>
      <c r="CF137" s="138"/>
      <c r="CG137" s="138"/>
      <c r="CH137" s="138"/>
      <c r="CI137" s="138"/>
      <c r="CJ137" s="138"/>
      <c r="CK137" s="138"/>
      <c r="CL137" s="138"/>
      <c r="CM137" s="138"/>
      <c r="CN137" s="138"/>
      <c r="CO137" s="138"/>
      <c r="CP137" s="138"/>
      <c r="CQ137" s="138"/>
      <c r="CR137" s="138"/>
      <c r="CS137" s="138"/>
      <c r="CT137" s="138"/>
      <c r="CU137" s="138"/>
      <c r="CV137" s="138"/>
      <c r="CW137" s="138"/>
      <c r="CX137" s="138"/>
      <c r="CY137" s="138"/>
      <c r="CZ137" s="138"/>
      <c r="DA137" s="138"/>
      <c r="DB137" s="138"/>
      <c r="DC137" s="138"/>
      <c r="DD137" s="138"/>
      <c r="DE137" s="138"/>
      <c r="DF137" s="138"/>
      <c r="DG137" s="138"/>
      <c r="DH137" s="138"/>
      <c r="DI137" s="138"/>
      <c r="DJ137" s="138"/>
      <c r="DK137" s="138"/>
      <c r="DL137" s="138"/>
      <c r="DM137" s="138"/>
      <c r="DN137" s="138"/>
      <c r="DO137" s="138"/>
      <c r="DP137" s="138"/>
      <c r="DQ137" s="138"/>
      <c r="DR137" s="138"/>
      <c r="DS137" s="138"/>
      <c r="DT137" s="138"/>
      <c r="DU137" s="138"/>
      <c r="DV137" s="138"/>
      <c r="DW137" s="138"/>
      <c r="DX137" s="138"/>
      <c r="DY137" s="138"/>
      <c r="DZ137" s="138"/>
      <c r="EA137" s="138"/>
      <c r="EB137" s="138"/>
      <c r="EC137" s="138"/>
      <c r="ED137" s="138"/>
      <c r="EE137" s="138"/>
      <c r="EF137" s="138"/>
      <c r="EG137" s="138"/>
      <c r="EH137" s="138"/>
      <c r="EI137" s="138"/>
      <c r="EJ137" s="138"/>
      <c r="EK137" s="138"/>
      <c r="EL137" s="138"/>
      <c r="EM137" s="138"/>
      <c r="EN137" s="138"/>
      <c r="EO137" s="138"/>
      <c r="EP137" s="138"/>
      <c r="EQ137" s="138"/>
      <c r="ER137" s="138"/>
      <c r="ES137" s="138"/>
      <c r="ET137" s="138"/>
      <c r="EU137" s="138"/>
      <c r="EV137" s="138"/>
      <c r="EW137" s="138"/>
      <c r="EX137" s="138"/>
      <c r="EY137" s="138"/>
      <c r="EZ137" s="138"/>
      <c r="FA137" s="138"/>
      <c r="FB137" s="138"/>
      <c r="FC137" s="138"/>
      <c r="FD137" s="138"/>
      <c r="FE137" s="138"/>
      <c r="FF137" s="138"/>
      <c r="FG137" s="138"/>
      <c r="FH137" s="138"/>
      <c r="FI137" s="138"/>
      <c r="FJ137" s="138"/>
      <c r="FK137" s="138"/>
      <c r="FL137" s="138"/>
      <c r="FM137" s="138"/>
      <c r="FN137" s="138"/>
      <c r="FO137" s="138"/>
      <c r="FP137" s="138"/>
      <c r="FQ137" s="138"/>
      <c r="FR137" s="138"/>
      <c r="FS137" s="138"/>
      <c r="FT137" s="138"/>
      <c r="FU137" s="138"/>
      <c r="FV137" s="138"/>
      <c r="FW137" s="138"/>
      <c r="FX137" s="138"/>
      <c r="FY137" s="138"/>
      <c r="FZ137" s="138"/>
      <c r="GA137" s="138"/>
      <c r="GB137" s="138"/>
      <c r="GC137" s="138"/>
      <c r="GD137" s="138"/>
      <c r="GE137" s="138"/>
      <c r="GF137" s="138"/>
      <c r="GG137" s="138"/>
      <c r="GH137" s="138"/>
    </row>
    <row r="138" spans="1:190" x14ac:dyDescent="0.2">
      <c r="A138" s="130">
        <f t="shared" si="1"/>
        <v>7361</v>
      </c>
      <c r="B138" s="140" t="s">
        <v>3478</v>
      </c>
      <c r="C138" s="146">
        <v>1</v>
      </c>
      <c r="D138" s="147">
        <v>11</v>
      </c>
      <c r="E138" s="148">
        <v>0.15</v>
      </c>
      <c r="F138" s="146">
        <v>1</v>
      </c>
      <c r="H138" s="149" t="s">
        <v>1545</v>
      </c>
      <c r="J138" s="147">
        <v>3</v>
      </c>
      <c r="K138" s="148">
        <v>0.25</v>
      </c>
      <c r="L138" s="146">
        <v>1</v>
      </c>
      <c r="N138" s="149" t="s">
        <v>1545</v>
      </c>
      <c r="P138" s="147">
        <v>3</v>
      </c>
      <c r="Q138" s="148">
        <v>0.14000000000000001</v>
      </c>
      <c r="R138" s="146">
        <v>1</v>
      </c>
      <c r="T138" s="149" t="s">
        <v>1545</v>
      </c>
      <c r="V138" s="147">
        <v>3</v>
      </c>
      <c r="W138" s="148">
        <v>0.14000000000000001</v>
      </c>
      <c r="X138" s="146">
        <v>1</v>
      </c>
      <c r="Z138" s="149" t="s">
        <v>1545</v>
      </c>
      <c r="AB138" s="147">
        <v>2</v>
      </c>
      <c r="AC138" s="148">
        <v>0.11</v>
      </c>
      <c r="AD138" s="146">
        <v>1</v>
      </c>
      <c r="AF138" s="149" t="s">
        <v>1545</v>
      </c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  <c r="BV138" s="138"/>
      <c r="BW138" s="138"/>
      <c r="BX138" s="138"/>
      <c r="BY138" s="138"/>
      <c r="BZ138" s="138"/>
      <c r="CA138" s="138"/>
      <c r="CB138" s="138"/>
      <c r="CC138" s="138"/>
      <c r="CD138" s="138"/>
      <c r="CE138" s="138"/>
      <c r="CF138" s="138"/>
      <c r="CG138" s="138"/>
      <c r="CH138" s="138"/>
      <c r="CI138" s="138"/>
      <c r="CJ138" s="138"/>
      <c r="CK138" s="138"/>
      <c r="CL138" s="138"/>
      <c r="CM138" s="138"/>
      <c r="CN138" s="138"/>
      <c r="CO138" s="138"/>
      <c r="CP138" s="138"/>
      <c r="CQ138" s="138"/>
      <c r="CR138" s="138"/>
      <c r="CS138" s="138"/>
      <c r="CT138" s="138"/>
      <c r="CU138" s="138"/>
      <c r="CV138" s="138"/>
      <c r="CW138" s="138"/>
      <c r="CX138" s="138"/>
      <c r="CY138" s="138"/>
      <c r="CZ138" s="138"/>
      <c r="DA138" s="138"/>
      <c r="DB138" s="138"/>
      <c r="DC138" s="138"/>
      <c r="DD138" s="138"/>
      <c r="DE138" s="138"/>
      <c r="DF138" s="138"/>
      <c r="DG138" s="138"/>
      <c r="DH138" s="138"/>
      <c r="DI138" s="138"/>
      <c r="DJ138" s="138"/>
      <c r="DK138" s="138"/>
      <c r="DL138" s="138"/>
      <c r="DM138" s="138"/>
      <c r="DN138" s="138"/>
      <c r="DO138" s="138"/>
      <c r="DP138" s="138"/>
      <c r="DQ138" s="138"/>
      <c r="DR138" s="138"/>
      <c r="DS138" s="138"/>
      <c r="DT138" s="138"/>
      <c r="DU138" s="138"/>
      <c r="DV138" s="138"/>
      <c r="DW138" s="138"/>
      <c r="DX138" s="138"/>
      <c r="DY138" s="138"/>
      <c r="DZ138" s="138"/>
      <c r="EA138" s="138"/>
      <c r="EB138" s="138"/>
      <c r="EC138" s="138"/>
      <c r="ED138" s="138"/>
      <c r="EE138" s="138"/>
      <c r="EF138" s="138"/>
      <c r="EG138" s="138"/>
      <c r="EH138" s="138"/>
      <c r="EI138" s="138"/>
      <c r="EJ138" s="138"/>
      <c r="EK138" s="138"/>
      <c r="EL138" s="138"/>
      <c r="EM138" s="138"/>
      <c r="EN138" s="138"/>
      <c r="EO138" s="138"/>
      <c r="EP138" s="138"/>
      <c r="EQ138" s="138"/>
      <c r="ER138" s="138"/>
      <c r="ES138" s="138"/>
      <c r="ET138" s="138"/>
      <c r="EU138" s="138"/>
      <c r="EV138" s="138"/>
      <c r="EW138" s="138"/>
      <c r="EX138" s="138"/>
      <c r="EY138" s="138"/>
      <c r="EZ138" s="138"/>
      <c r="FA138" s="138"/>
      <c r="FB138" s="138"/>
      <c r="FC138" s="138"/>
      <c r="FD138" s="138"/>
      <c r="FE138" s="138"/>
      <c r="FF138" s="138"/>
      <c r="FG138" s="138"/>
      <c r="FH138" s="138"/>
      <c r="FI138" s="138"/>
      <c r="FJ138" s="138"/>
      <c r="FK138" s="138"/>
      <c r="FL138" s="138"/>
      <c r="FM138" s="138"/>
      <c r="FN138" s="138"/>
      <c r="FO138" s="138"/>
      <c r="FP138" s="138"/>
      <c r="FQ138" s="138"/>
      <c r="FR138" s="138"/>
      <c r="FS138" s="138"/>
      <c r="FT138" s="138"/>
      <c r="FU138" s="138"/>
      <c r="FV138" s="138"/>
      <c r="FW138" s="138"/>
      <c r="FX138" s="138"/>
      <c r="FY138" s="138"/>
      <c r="FZ138" s="138"/>
      <c r="GA138" s="138"/>
      <c r="GB138" s="138"/>
      <c r="GC138" s="138"/>
      <c r="GD138" s="138"/>
      <c r="GE138" s="138"/>
      <c r="GF138" s="138"/>
      <c r="GG138" s="138"/>
      <c r="GH138" s="138"/>
    </row>
    <row r="139" spans="1:190" x14ac:dyDescent="0.2">
      <c r="A139" s="130">
        <f t="shared" si="1"/>
        <v>7411</v>
      </c>
      <c r="B139" s="150" t="s">
        <v>3479</v>
      </c>
      <c r="C139" s="151">
        <v>3</v>
      </c>
      <c r="D139" s="152">
        <v>29.299999237060547</v>
      </c>
      <c r="E139" s="153">
        <v>0.4</v>
      </c>
      <c r="F139" s="151">
        <v>3</v>
      </c>
      <c r="H139" s="154" t="s">
        <v>1545</v>
      </c>
      <c r="J139" s="152">
        <v>5</v>
      </c>
      <c r="K139" s="153">
        <v>0.42</v>
      </c>
      <c r="L139" s="151">
        <v>2</v>
      </c>
      <c r="M139" s="151">
        <v>1</v>
      </c>
      <c r="N139" s="154" t="s">
        <v>2754</v>
      </c>
      <c r="O139" s="154" t="s">
        <v>2755</v>
      </c>
      <c r="P139" s="152">
        <v>8.6999998092651367</v>
      </c>
      <c r="Q139" s="153">
        <v>0.4</v>
      </c>
      <c r="R139" s="151">
        <v>3</v>
      </c>
      <c r="T139" s="154" t="s">
        <v>1545</v>
      </c>
      <c r="V139" s="152">
        <v>9.3000001907348633</v>
      </c>
      <c r="W139" s="153">
        <v>0.44</v>
      </c>
      <c r="X139" s="151">
        <v>2</v>
      </c>
      <c r="Y139" s="151">
        <v>1</v>
      </c>
      <c r="Z139" s="154" t="s">
        <v>2754</v>
      </c>
      <c r="AA139" s="154" t="s">
        <v>2755</v>
      </c>
      <c r="AB139" s="152">
        <v>6.3000001907348633</v>
      </c>
      <c r="AC139" s="153">
        <v>0.33</v>
      </c>
      <c r="AD139" s="151">
        <v>3</v>
      </c>
      <c r="AF139" s="154" t="s">
        <v>1545</v>
      </c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  <c r="BV139" s="138"/>
      <c r="BW139" s="138"/>
      <c r="BX139" s="138"/>
      <c r="BY139" s="138"/>
      <c r="BZ139" s="138"/>
      <c r="CA139" s="138"/>
      <c r="CB139" s="138"/>
      <c r="CC139" s="138"/>
      <c r="CD139" s="138"/>
      <c r="CE139" s="138"/>
      <c r="CF139" s="138"/>
      <c r="CG139" s="138"/>
      <c r="CH139" s="138"/>
      <c r="CI139" s="138"/>
      <c r="CJ139" s="138"/>
      <c r="CK139" s="138"/>
      <c r="CL139" s="138"/>
      <c r="CM139" s="138"/>
      <c r="CN139" s="138"/>
      <c r="CO139" s="138"/>
      <c r="CP139" s="138"/>
      <c r="CQ139" s="138"/>
      <c r="CR139" s="138"/>
      <c r="CS139" s="138"/>
      <c r="CT139" s="138"/>
      <c r="CU139" s="138"/>
      <c r="CV139" s="138"/>
      <c r="CW139" s="138"/>
      <c r="CX139" s="138"/>
      <c r="CY139" s="138"/>
      <c r="CZ139" s="138"/>
      <c r="DA139" s="138"/>
      <c r="DB139" s="138"/>
      <c r="DC139" s="138"/>
      <c r="DD139" s="138"/>
      <c r="DE139" s="138"/>
      <c r="DF139" s="138"/>
      <c r="DG139" s="138"/>
      <c r="DH139" s="138"/>
      <c r="DI139" s="138"/>
      <c r="DJ139" s="138"/>
      <c r="DK139" s="138"/>
      <c r="DL139" s="138"/>
      <c r="DM139" s="138"/>
      <c r="DN139" s="138"/>
      <c r="DO139" s="138"/>
      <c r="DP139" s="138"/>
      <c r="DQ139" s="138"/>
      <c r="DR139" s="138"/>
      <c r="DS139" s="138"/>
      <c r="DT139" s="138"/>
      <c r="DU139" s="138"/>
      <c r="DV139" s="138"/>
      <c r="DW139" s="138"/>
      <c r="DX139" s="138"/>
      <c r="DY139" s="138"/>
      <c r="DZ139" s="138"/>
      <c r="EA139" s="138"/>
      <c r="EB139" s="138"/>
      <c r="EC139" s="138"/>
      <c r="ED139" s="138"/>
      <c r="EE139" s="138"/>
      <c r="EF139" s="138"/>
      <c r="EG139" s="138"/>
      <c r="EH139" s="138"/>
      <c r="EI139" s="138"/>
      <c r="EJ139" s="138"/>
      <c r="EK139" s="138"/>
      <c r="EL139" s="138"/>
      <c r="EM139" s="138"/>
      <c r="EN139" s="138"/>
      <c r="EO139" s="138"/>
      <c r="EP139" s="138"/>
      <c r="EQ139" s="138"/>
      <c r="ER139" s="138"/>
      <c r="ES139" s="138"/>
      <c r="ET139" s="138"/>
      <c r="EU139" s="138"/>
      <c r="EV139" s="138"/>
      <c r="EW139" s="138"/>
      <c r="EX139" s="138"/>
      <c r="EY139" s="138"/>
      <c r="EZ139" s="138"/>
      <c r="FA139" s="138"/>
      <c r="FB139" s="138"/>
      <c r="FC139" s="138"/>
      <c r="FD139" s="138"/>
      <c r="FE139" s="138"/>
      <c r="FF139" s="138"/>
      <c r="FG139" s="138"/>
      <c r="FH139" s="138"/>
      <c r="FI139" s="138"/>
      <c r="FJ139" s="138"/>
      <c r="FK139" s="138"/>
      <c r="FL139" s="138"/>
      <c r="FM139" s="138"/>
      <c r="FN139" s="138"/>
      <c r="FO139" s="138"/>
      <c r="FP139" s="138"/>
      <c r="FQ139" s="138"/>
      <c r="FR139" s="138"/>
      <c r="FS139" s="138"/>
      <c r="FT139" s="138"/>
      <c r="FU139" s="138"/>
      <c r="FV139" s="138"/>
      <c r="FW139" s="138"/>
      <c r="FX139" s="138"/>
      <c r="FY139" s="138"/>
      <c r="FZ139" s="138"/>
      <c r="GA139" s="138"/>
      <c r="GB139" s="138"/>
      <c r="GC139" s="138"/>
      <c r="GD139" s="138"/>
      <c r="GE139" s="138"/>
      <c r="GF139" s="138"/>
      <c r="GG139" s="138"/>
      <c r="GH139" s="138"/>
    </row>
    <row r="140" spans="1:190" x14ac:dyDescent="0.2">
      <c r="A140" s="130">
        <f t="shared" si="1"/>
        <v>7461</v>
      </c>
      <c r="B140" s="140" t="s">
        <v>3480</v>
      </c>
      <c r="C140" s="146">
        <v>1</v>
      </c>
      <c r="D140" s="147">
        <v>18</v>
      </c>
      <c r="E140" s="148">
        <v>0.24</v>
      </c>
      <c r="F140" s="146">
        <v>1</v>
      </c>
      <c r="H140" s="149" t="s">
        <v>1545</v>
      </c>
      <c r="J140" s="147">
        <v>2</v>
      </c>
      <c r="K140" s="148">
        <v>0.17</v>
      </c>
      <c r="L140" s="146">
        <v>1</v>
      </c>
      <c r="N140" s="149" t="s">
        <v>1545</v>
      </c>
      <c r="P140" s="147">
        <v>6</v>
      </c>
      <c r="Q140" s="148">
        <v>0.27</v>
      </c>
      <c r="R140" s="146">
        <v>1</v>
      </c>
      <c r="T140" s="149" t="s">
        <v>1545</v>
      </c>
      <c r="V140" s="147">
        <v>4</v>
      </c>
      <c r="W140" s="148">
        <v>0.19</v>
      </c>
      <c r="X140" s="146">
        <v>1</v>
      </c>
      <c r="Z140" s="149" t="s">
        <v>1545</v>
      </c>
      <c r="AB140" s="147">
        <v>6</v>
      </c>
      <c r="AC140" s="148">
        <v>0.32</v>
      </c>
      <c r="AD140" s="146">
        <v>1</v>
      </c>
      <c r="AF140" s="149" t="s">
        <v>1545</v>
      </c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  <c r="BV140" s="138"/>
      <c r="BW140" s="138"/>
      <c r="BX140" s="138"/>
      <c r="BY140" s="138"/>
      <c r="BZ140" s="138"/>
      <c r="CA140" s="138"/>
      <c r="CB140" s="138"/>
      <c r="CC140" s="138"/>
      <c r="CD140" s="138"/>
      <c r="CE140" s="138"/>
      <c r="CF140" s="138"/>
      <c r="CG140" s="138"/>
      <c r="CH140" s="138"/>
      <c r="CI140" s="138"/>
      <c r="CJ140" s="138"/>
      <c r="CK140" s="138"/>
      <c r="CL140" s="138"/>
      <c r="CM140" s="138"/>
      <c r="CN140" s="138"/>
      <c r="CO140" s="138"/>
      <c r="CP140" s="138"/>
      <c r="CQ140" s="138"/>
      <c r="CR140" s="138"/>
      <c r="CS140" s="138"/>
      <c r="CT140" s="138"/>
      <c r="CU140" s="138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8"/>
      <c r="DL140" s="138"/>
      <c r="DM140" s="138"/>
      <c r="DN140" s="138"/>
      <c r="DO140" s="138"/>
      <c r="DP140" s="138"/>
      <c r="DQ140" s="138"/>
      <c r="DR140" s="138"/>
      <c r="DS140" s="138"/>
      <c r="DT140" s="138"/>
      <c r="DU140" s="138"/>
      <c r="DV140" s="138"/>
      <c r="DW140" s="138"/>
      <c r="DX140" s="138"/>
      <c r="DY140" s="138"/>
      <c r="DZ140" s="138"/>
      <c r="EA140" s="138"/>
      <c r="EB140" s="138"/>
      <c r="EC140" s="138"/>
      <c r="ED140" s="138"/>
      <c r="EE140" s="138"/>
      <c r="EF140" s="138"/>
      <c r="EG140" s="138"/>
      <c r="EH140" s="138"/>
      <c r="EI140" s="138"/>
      <c r="EJ140" s="138"/>
      <c r="EK140" s="138"/>
      <c r="EL140" s="138"/>
      <c r="EM140" s="138"/>
      <c r="EN140" s="138"/>
      <c r="EO140" s="138"/>
      <c r="EP140" s="138"/>
      <c r="EQ140" s="138"/>
      <c r="ER140" s="138"/>
      <c r="ES140" s="138"/>
      <c r="ET140" s="138"/>
      <c r="EU140" s="138"/>
      <c r="EV140" s="138"/>
      <c r="EW140" s="138"/>
      <c r="EX140" s="138"/>
      <c r="EY140" s="138"/>
      <c r="EZ140" s="138"/>
      <c r="FA140" s="138"/>
      <c r="FB140" s="138"/>
      <c r="FC140" s="138"/>
      <c r="FD140" s="138"/>
      <c r="FE140" s="138"/>
      <c r="FF140" s="138"/>
      <c r="FG140" s="138"/>
      <c r="FH140" s="138"/>
      <c r="FI140" s="138"/>
      <c r="FJ140" s="138"/>
      <c r="FK140" s="138"/>
      <c r="FL140" s="138"/>
      <c r="FM140" s="138"/>
      <c r="FN140" s="138"/>
      <c r="FO140" s="138"/>
      <c r="FP140" s="138"/>
      <c r="FQ140" s="138"/>
      <c r="FR140" s="138"/>
      <c r="FS140" s="138"/>
      <c r="FT140" s="138"/>
      <c r="FU140" s="138"/>
      <c r="FV140" s="138"/>
      <c r="FW140" s="138"/>
      <c r="FX140" s="138"/>
      <c r="FY140" s="138"/>
      <c r="FZ140" s="138"/>
      <c r="GA140" s="138"/>
      <c r="GB140" s="138"/>
      <c r="GC140" s="138"/>
      <c r="GD140" s="138"/>
      <c r="GE140" s="138"/>
      <c r="GF140" s="138"/>
      <c r="GG140" s="138"/>
      <c r="GH140" s="138"/>
    </row>
    <row r="141" spans="1:190" x14ac:dyDescent="0.2">
      <c r="A141" s="130">
        <f t="shared" si="1"/>
        <v>7541</v>
      </c>
      <c r="B141" s="150" t="s">
        <v>3481</v>
      </c>
      <c r="C141" s="151">
        <v>1</v>
      </c>
      <c r="D141" s="152">
        <v>33</v>
      </c>
      <c r="E141" s="153">
        <v>0.45</v>
      </c>
      <c r="F141" s="151">
        <v>1</v>
      </c>
      <c r="H141" s="154" t="s">
        <v>1545</v>
      </c>
      <c r="J141" s="152">
        <v>6</v>
      </c>
      <c r="K141" s="153">
        <v>0.5</v>
      </c>
      <c r="L141" s="151">
        <v>1</v>
      </c>
      <c r="N141" s="154" t="s">
        <v>1545</v>
      </c>
      <c r="P141" s="152">
        <v>9</v>
      </c>
      <c r="Q141" s="153">
        <v>0.41</v>
      </c>
      <c r="R141" s="151">
        <v>1</v>
      </c>
      <c r="T141" s="154" t="s">
        <v>1545</v>
      </c>
      <c r="V141" s="152">
        <v>10</v>
      </c>
      <c r="W141" s="153">
        <v>0.48</v>
      </c>
      <c r="X141" s="151">
        <v>1</v>
      </c>
      <c r="Z141" s="154" t="s">
        <v>1545</v>
      </c>
      <c r="AB141" s="152">
        <v>8</v>
      </c>
      <c r="AC141" s="153">
        <v>0.42</v>
      </c>
      <c r="AD141" s="151">
        <v>1</v>
      </c>
      <c r="AF141" s="154" t="s">
        <v>1545</v>
      </c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A141" s="138"/>
      <c r="CB141" s="138"/>
      <c r="CC141" s="138"/>
      <c r="CD141" s="138"/>
      <c r="CE141" s="138"/>
      <c r="CF141" s="138"/>
      <c r="CG141" s="138"/>
      <c r="CH141" s="138"/>
      <c r="CI141" s="138"/>
      <c r="CJ141" s="138"/>
      <c r="CK141" s="138"/>
      <c r="CL141" s="138"/>
      <c r="CM141" s="138"/>
      <c r="CN141" s="138"/>
      <c r="CO141" s="138"/>
      <c r="CP141" s="138"/>
      <c r="CQ141" s="138"/>
      <c r="CR141" s="138"/>
      <c r="CS141" s="138"/>
      <c r="CT141" s="138"/>
      <c r="CU141" s="138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38"/>
      <c r="DH141" s="138"/>
      <c r="DI141" s="138"/>
      <c r="DJ141" s="138"/>
      <c r="DK141" s="138"/>
      <c r="DL141" s="138"/>
      <c r="DM141" s="138"/>
      <c r="DN141" s="138"/>
      <c r="DO141" s="138"/>
      <c r="DP141" s="138"/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  <c r="GC141" s="138"/>
      <c r="GD141" s="138"/>
      <c r="GE141" s="138"/>
      <c r="GF141" s="138"/>
      <c r="GG141" s="138"/>
      <c r="GH141" s="138"/>
    </row>
    <row r="142" spans="1:190" x14ac:dyDescent="0.2">
      <c r="A142" s="130">
        <f t="shared" si="1"/>
        <v>7631</v>
      </c>
      <c r="B142" s="140" t="s">
        <v>3482</v>
      </c>
      <c r="C142" s="146">
        <v>17</v>
      </c>
      <c r="D142" s="147">
        <v>17.600000381469727</v>
      </c>
      <c r="E142" s="148">
        <v>0.24</v>
      </c>
      <c r="F142" s="146">
        <v>17</v>
      </c>
      <c r="H142" s="149" t="s">
        <v>1545</v>
      </c>
      <c r="J142" s="147">
        <v>2.4000000953674316</v>
      </c>
      <c r="K142" s="148">
        <v>0.2</v>
      </c>
      <c r="L142" s="146">
        <v>17</v>
      </c>
      <c r="N142" s="149" t="s">
        <v>1545</v>
      </c>
      <c r="P142" s="147">
        <v>5.1999998092651367</v>
      </c>
      <c r="Q142" s="148">
        <v>0.24</v>
      </c>
      <c r="R142" s="146">
        <v>17</v>
      </c>
      <c r="T142" s="149" t="s">
        <v>1545</v>
      </c>
      <c r="V142" s="147">
        <v>4.6999998092651367</v>
      </c>
      <c r="W142" s="148">
        <v>0.23</v>
      </c>
      <c r="X142" s="146">
        <v>17</v>
      </c>
      <c r="Z142" s="149" t="s">
        <v>1545</v>
      </c>
      <c r="AB142" s="147">
        <v>5.1999998092651367</v>
      </c>
      <c r="AC142" s="148">
        <v>0.28000000000000003</v>
      </c>
      <c r="AD142" s="146">
        <v>17</v>
      </c>
      <c r="AF142" s="149" t="s">
        <v>1545</v>
      </c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  <c r="BV142" s="138"/>
      <c r="BW142" s="138"/>
      <c r="BX142" s="138"/>
      <c r="BY142" s="138"/>
      <c r="BZ142" s="138"/>
      <c r="CA142" s="138"/>
      <c r="CB142" s="138"/>
      <c r="CC142" s="138"/>
      <c r="CD142" s="138"/>
      <c r="CE142" s="138"/>
      <c r="CF142" s="138"/>
      <c r="CG142" s="138"/>
      <c r="CH142" s="138"/>
      <c r="CI142" s="138"/>
      <c r="CJ142" s="138"/>
      <c r="CK142" s="138"/>
      <c r="CL142" s="138"/>
      <c r="CM142" s="138"/>
      <c r="CN142" s="138"/>
      <c r="CO142" s="138"/>
      <c r="CP142" s="138"/>
      <c r="CQ142" s="138"/>
      <c r="CR142" s="138"/>
      <c r="CS142" s="138"/>
      <c r="CT142" s="138"/>
      <c r="CU142" s="138"/>
      <c r="CV142" s="138"/>
      <c r="CW142" s="138"/>
      <c r="CX142" s="138"/>
      <c r="CY142" s="138"/>
      <c r="CZ142" s="138"/>
      <c r="DA142" s="138"/>
      <c r="DB142" s="138"/>
      <c r="DC142" s="138"/>
      <c r="DD142" s="138"/>
      <c r="DE142" s="138"/>
      <c r="DF142" s="138"/>
      <c r="DG142" s="138"/>
      <c r="DH142" s="138"/>
      <c r="DI142" s="138"/>
      <c r="DJ142" s="138"/>
      <c r="DK142" s="138"/>
      <c r="DL142" s="138"/>
      <c r="DM142" s="138"/>
      <c r="DN142" s="138"/>
      <c r="DO142" s="138"/>
      <c r="DP142" s="138"/>
      <c r="DQ142" s="138"/>
      <c r="DR142" s="138"/>
      <c r="DS142" s="138"/>
      <c r="DT142" s="138"/>
      <c r="DU142" s="138"/>
      <c r="DV142" s="138"/>
      <c r="DW142" s="138"/>
      <c r="DX142" s="138"/>
      <c r="DY142" s="138"/>
      <c r="DZ142" s="138"/>
      <c r="EA142" s="138"/>
      <c r="EB142" s="138"/>
      <c r="EC142" s="138"/>
      <c r="ED142" s="138"/>
      <c r="EE142" s="138"/>
      <c r="EF142" s="138"/>
      <c r="EG142" s="138"/>
      <c r="EH142" s="138"/>
      <c r="EI142" s="138"/>
      <c r="EJ142" s="138"/>
      <c r="EK142" s="138"/>
      <c r="EL142" s="138"/>
      <c r="EM142" s="138"/>
      <c r="EN142" s="138"/>
      <c r="EO142" s="138"/>
      <c r="EP142" s="138"/>
      <c r="EQ142" s="138"/>
      <c r="ER142" s="138"/>
      <c r="ES142" s="138"/>
      <c r="ET142" s="138"/>
      <c r="EU142" s="138"/>
      <c r="EV142" s="138"/>
      <c r="EW142" s="138"/>
      <c r="EX142" s="138"/>
      <c r="EY142" s="138"/>
      <c r="EZ142" s="138"/>
      <c r="FA142" s="138"/>
      <c r="FB142" s="138"/>
      <c r="FC142" s="138"/>
      <c r="FD142" s="138"/>
      <c r="FE142" s="138"/>
      <c r="FF142" s="138"/>
      <c r="FG142" s="138"/>
      <c r="FH142" s="138"/>
      <c r="FI142" s="138"/>
      <c r="FJ142" s="138"/>
      <c r="FK142" s="138"/>
      <c r="FL142" s="138"/>
      <c r="FM142" s="138"/>
      <c r="FN142" s="138"/>
      <c r="FO142" s="138"/>
      <c r="FP142" s="138"/>
      <c r="FQ142" s="138"/>
      <c r="FR142" s="138"/>
      <c r="FS142" s="138"/>
      <c r="FT142" s="138"/>
      <c r="FU142" s="138"/>
      <c r="FV142" s="138"/>
      <c r="FW142" s="138"/>
      <c r="FX142" s="138"/>
      <c r="FY142" s="138"/>
      <c r="FZ142" s="138"/>
      <c r="GA142" s="138"/>
      <c r="GB142" s="138"/>
      <c r="GC142" s="138"/>
      <c r="GD142" s="138"/>
      <c r="GE142" s="138"/>
      <c r="GF142" s="138"/>
      <c r="GG142" s="138"/>
      <c r="GH142" s="138"/>
    </row>
    <row r="143" spans="1:190" x14ac:dyDescent="0.2">
      <c r="A143" s="130">
        <f t="shared" ref="A143:A206" si="2">IFERROR(VALUE(LEFT(B143,4)),"")</f>
        <v>8101</v>
      </c>
      <c r="B143" s="150" t="s">
        <v>3483</v>
      </c>
      <c r="C143" s="151">
        <v>24</v>
      </c>
      <c r="D143" s="152">
        <v>15.100000381469727</v>
      </c>
      <c r="E143" s="153">
        <v>0.2</v>
      </c>
      <c r="F143" s="151">
        <v>24</v>
      </c>
      <c r="H143" s="154" t="s">
        <v>1545</v>
      </c>
      <c r="J143" s="152">
        <v>2.2999999523162842</v>
      </c>
      <c r="K143" s="153">
        <v>0.19</v>
      </c>
      <c r="L143" s="151">
        <v>24</v>
      </c>
      <c r="N143" s="154" t="s">
        <v>1545</v>
      </c>
      <c r="P143" s="152">
        <v>4.8000001907348633</v>
      </c>
      <c r="Q143" s="153">
        <v>0.22</v>
      </c>
      <c r="R143" s="151">
        <v>24</v>
      </c>
      <c r="T143" s="154" t="s">
        <v>1545</v>
      </c>
      <c r="V143" s="152">
        <v>3.5</v>
      </c>
      <c r="W143" s="153">
        <v>0.17</v>
      </c>
      <c r="X143" s="151">
        <v>24</v>
      </c>
      <c r="Z143" s="154" t="s">
        <v>1545</v>
      </c>
      <c r="AB143" s="152">
        <v>4.4000000953674316</v>
      </c>
      <c r="AC143" s="153">
        <v>0.23</v>
      </c>
      <c r="AD143" s="151">
        <v>24</v>
      </c>
      <c r="AF143" s="154" t="s">
        <v>1545</v>
      </c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A143" s="138"/>
      <c r="CB143" s="138"/>
      <c r="CC143" s="138"/>
      <c r="CD143" s="138"/>
      <c r="CE143" s="138"/>
      <c r="CF143" s="138"/>
      <c r="CG143" s="138"/>
      <c r="CH143" s="138"/>
      <c r="CI143" s="138"/>
      <c r="CJ143" s="138"/>
      <c r="CK143" s="138"/>
      <c r="CL143" s="138"/>
      <c r="CM143" s="138"/>
      <c r="CN143" s="138"/>
      <c r="CO143" s="138"/>
      <c r="CP143" s="138"/>
      <c r="CQ143" s="138"/>
      <c r="CR143" s="138"/>
      <c r="CS143" s="138"/>
      <c r="CT143" s="138"/>
      <c r="CU143" s="138"/>
      <c r="CV143" s="138"/>
      <c r="CW143" s="138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  <c r="GC143" s="138"/>
      <c r="GD143" s="138"/>
      <c r="GE143" s="138"/>
      <c r="GF143" s="138"/>
      <c r="GG143" s="138"/>
      <c r="GH143" s="138"/>
    </row>
    <row r="144" spans="1:190" x14ac:dyDescent="0.2">
      <c r="A144" s="130">
        <f t="shared" si="2"/>
        <v>8121</v>
      </c>
      <c r="B144" s="140" t="s">
        <v>3484</v>
      </c>
      <c r="C144" s="146">
        <v>8</v>
      </c>
      <c r="D144" s="147">
        <v>19.899999618530273</v>
      </c>
      <c r="E144" s="148">
        <v>0.27</v>
      </c>
      <c r="F144" s="146">
        <v>8</v>
      </c>
      <c r="H144" s="149" t="s">
        <v>1545</v>
      </c>
      <c r="J144" s="147">
        <v>2.0999999046325684</v>
      </c>
      <c r="K144" s="148">
        <v>0.18</v>
      </c>
      <c r="L144" s="146">
        <v>8</v>
      </c>
      <c r="N144" s="149" t="s">
        <v>1545</v>
      </c>
      <c r="P144" s="147">
        <v>6.5</v>
      </c>
      <c r="Q144" s="148">
        <v>0.28999999999999998</v>
      </c>
      <c r="R144" s="146">
        <v>8</v>
      </c>
      <c r="T144" s="149" t="s">
        <v>1545</v>
      </c>
      <c r="V144" s="147">
        <v>5.9000000953674316</v>
      </c>
      <c r="W144" s="148">
        <v>0.28000000000000003</v>
      </c>
      <c r="X144" s="146">
        <v>8</v>
      </c>
      <c r="Z144" s="149" t="s">
        <v>1545</v>
      </c>
      <c r="AB144" s="147">
        <v>5.4000000953674316</v>
      </c>
      <c r="AC144" s="148">
        <v>0.28000000000000003</v>
      </c>
      <c r="AD144" s="146">
        <v>8</v>
      </c>
      <c r="AF144" s="149" t="s">
        <v>1545</v>
      </c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  <c r="BV144" s="138"/>
      <c r="BW144" s="138"/>
      <c r="BX144" s="138"/>
      <c r="BY144" s="138"/>
      <c r="BZ144" s="138"/>
      <c r="CA144" s="138"/>
      <c r="CB144" s="138"/>
      <c r="CC144" s="138"/>
      <c r="CD144" s="138"/>
      <c r="CE144" s="138"/>
      <c r="CF144" s="138"/>
      <c r="CG144" s="138"/>
      <c r="CH144" s="138"/>
      <c r="CI144" s="138"/>
      <c r="CJ144" s="138"/>
      <c r="CK144" s="138"/>
      <c r="CL144" s="138"/>
      <c r="CM144" s="138"/>
      <c r="CN144" s="138"/>
      <c r="CO144" s="138"/>
      <c r="CP144" s="138"/>
      <c r="CQ144" s="138"/>
      <c r="CR144" s="138"/>
      <c r="CS144" s="138"/>
      <c r="CT144" s="138"/>
      <c r="CU144" s="138"/>
      <c r="CV144" s="138"/>
      <c r="CW144" s="138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  <c r="GC144" s="138"/>
      <c r="GD144" s="138"/>
      <c r="GE144" s="138"/>
      <c r="GF144" s="138"/>
      <c r="GG144" s="138"/>
      <c r="GH144" s="138"/>
    </row>
    <row r="145" spans="1:190" x14ac:dyDescent="0.2">
      <c r="A145" s="130">
        <f t="shared" si="2"/>
        <v>8131</v>
      </c>
      <c r="B145" s="150" t="s">
        <v>3485</v>
      </c>
      <c r="C145" s="151">
        <v>3</v>
      </c>
      <c r="D145" s="152">
        <v>24</v>
      </c>
      <c r="E145" s="153">
        <v>0.33</v>
      </c>
      <c r="F145" s="151">
        <v>3</v>
      </c>
      <c r="H145" s="154" t="s">
        <v>1545</v>
      </c>
      <c r="J145" s="152">
        <v>2</v>
      </c>
      <c r="K145" s="153">
        <v>0.17</v>
      </c>
      <c r="L145" s="151">
        <v>3</v>
      </c>
      <c r="N145" s="154" t="s">
        <v>1545</v>
      </c>
      <c r="P145" s="152">
        <v>6.3000001907348633</v>
      </c>
      <c r="Q145" s="153">
        <v>0.28999999999999998</v>
      </c>
      <c r="R145" s="151">
        <v>3</v>
      </c>
      <c r="T145" s="154" t="s">
        <v>1545</v>
      </c>
      <c r="V145" s="152">
        <v>8</v>
      </c>
      <c r="W145" s="153">
        <v>0.38</v>
      </c>
      <c r="X145" s="151">
        <v>3</v>
      </c>
      <c r="Z145" s="154" t="s">
        <v>1545</v>
      </c>
      <c r="AB145" s="152">
        <v>7.6999998092651367</v>
      </c>
      <c r="AC145" s="153">
        <v>0.4</v>
      </c>
      <c r="AD145" s="151">
        <v>3</v>
      </c>
      <c r="AF145" s="154" t="s">
        <v>1545</v>
      </c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  <c r="BV145" s="138"/>
      <c r="BW145" s="138"/>
      <c r="BX145" s="138"/>
      <c r="BY145" s="138"/>
      <c r="BZ145" s="138"/>
      <c r="CA145" s="138"/>
      <c r="CB145" s="138"/>
      <c r="CC145" s="138"/>
      <c r="CD145" s="138"/>
      <c r="CE145" s="138"/>
      <c r="CF145" s="138"/>
      <c r="CG145" s="138"/>
      <c r="CH145" s="138"/>
      <c r="CI145" s="138"/>
      <c r="CJ145" s="138"/>
      <c r="CK145" s="138"/>
      <c r="CL145" s="138"/>
      <c r="CM145" s="138"/>
      <c r="CN145" s="138"/>
      <c r="CO145" s="138"/>
      <c r="CP145" s="138"/>
      <c r="CQ145" s="138"/>
      <c r="CR145" s="138"/>
      <c r="CS145" s="138"/>
      <c r="CT145" s="138"/>
      <c r="CU145" s="138"/>
      <c r="CV145" s="138"/>
      <c r="CW145" s="138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  <c r="GC145" s="138"/>
      <c r="GD145" s="138"/>
      <c r="GE145" s="138"/>
      <c r="GF145" s="138"/>
      <c r="GG145" s="138"/>
      <c r="GH145" s="138"/>
    </row>
    <row r="146" spans="1:190" x14ac:dyDescent="0.2">
      <c r="A146" s="130">
        <f t="shared" si="2"/>
        <v>8141</v>
      </c>
      <c r="B146" s="140" t="s">
        <v>3486</v>
      </c>
      <c r="C146" s="146">
        <v>12</v>
      </c>
      <c r="D146" s="147">
        <v>14.199999809265137</v>
      </c>
      <c r="E146" s="148">
        <v>0.19</v>
      </c>
      <c r="F146" s="146">
        <v>12</v>
      </c>
      <c r="H146" s="149" t="s">
        <v>1545</v>
      </c>
      <c r="J146" s="147">
        <v>2.4000000953674316</v>
      </c>
      <c r="K146" s="148">
        <v>0.2</v>
      </c>
      <c r="L146" s="146">
        <v>12</v>
      </c>
      <c r="N146" s="149" t="s">
        <v>1545</v>
      </c>
      <c r="P146" s="147">
        <v>4.8000001907348633</v>
      </c>
      <c r="Q146" s="148">
        <v>0.22</v>
      </c>
      <c r="R146" s="146">
        <v>12</v>
      </c>
      <c r="T146" s="149" t="s">
        <v>1545</v>
      </c>
      <c r="V146" s="147">
        <v>2.7000000476837158</v>
      </c>
      <c r="W146" s="148">
        <v>0.13</v>
      </c>
      <c r="X146" s="146">
        <v>12</v>
      </c>
      <c r="Z146" s="149" t="s">
        <v>1545</v>
      </c>
      <c r="AB146" s="147">
        <v>4.3000001907348633</v>
      </c>
      <c r="AC146" s="148">
        <v>0.22</v>
      </c>
      <c r="AD146" s="146">
        <v>12</v>
      </c>
      <c r="AF146" s="149" t="s">
        <v>1545</v>
      </c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  <c r="BV146" s="138"/>
      <c r="BW146" s="138"/>
      <c r="BX146" s="138"/>
      <c r="BY146" s="138"/>
      <c r="BZ146" s="138"/>
      <c r="CA146" s="138"/>
      <c r="CB146" s="138"/>
      <c r="CC146" s="138"/>
      <c r="CD146" s="138"/>
      <c r="CE146" s="138"/>
      <c r="CF146" s="138"/>
      <c r="CG146" s="138"/>
      <c r="CH146" s="138"/>
      <c r="CI146" s="138"/>
      <c r="CJ146" s="138"/>
      <c r="CK146" s="138"/>
      <c r="CL146" s="138"/>
      <c r="CM146" s="138"/>
      <c r="CN146" s="138"/>
      <c r="CO146" s="138"/>
      <c r="CP146" s="138"/>
      <c r="CQ146" s="138"/>
      <c r="CR146" s="138"/>
      <c r="CS146" s="138"/>
      <c r="CT146" s="138"/>
      <c r="CU146" s="138"/>
      <c r="CV146" s="138"/>
      <c r="CW146" s="138"/>
      <c r="CX146" s="138"/>
      <c r="CY146" s="138"/>
      <c r="CZ146" s="138"/>
      <c r="DA146" s="138"/>
      <c r="DB146" s="138"/>
      <c r="DC146" s="138"/>
      <c r="DD146" s="138"/>
      <c r="DE146" s="138"/>
      <c r="DF146" s="138"/>
      <c r="DG146" s="138"/>
      <c r="DH146" s="138"/>
      <c r="DI146" s="138"/>
      <c r="DJ146" s="138"/>
      <c r="DK146" s="138"/>
      <c r="DL146" s="138"/>
      <c r="DM146" s="138"/>
      <c r="DN146" s="138"/>
      <c r="DO146" s="138"/>
      <c r="DP146" s="138"/>
      <c r="DQ146" s="138"/>
      <c r="DR146" s="138"/>
      <c r="DS146" s="138"/>
      <c r="DT146" s="138"/>
      <c r="DU146" s="138"/>
      <c r="DV146" s="138"/>
      <c r="DW146" s="138"/>
      <c r="DX146" s="138"/>
      <c r="DY146" s="138"/>
      <c r="DZ146" s="138"/>
      <c r="EA146" s="138"/>
      <c r="EB146" s="138"/>
      <c r="EC146" s="138"/>
      <c r="ED146" s="138"/>
      <c r="EE146" s="138"/>
      <c r="EF146" s="138"/>
      <c r="EG146" s="138"/>
      <c r="EH146" s="138"/>
      <c r="EI146" s="138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38"/>
      <c r="FP146" s="138"/>
      <c r="FQ146" s="138"/>
      <c r="FR146" s="138"/>
      <c r="FS146" s="138"/>
      <c r="FT146" s="138"/>
      <c r="FU146" s="138"/>
      <c r="FV146" s="138"/>
      <c r="FW146" s="138"/>
      <c r="FX146" s="138"/>
      <c r="FY146" s="138"/>
      <c r="FZ146" s="138"/>
      <c r="GA146" s="138"/>
      <c r="GB146" s="138"/>
      <c r="GC146" s="138"/>
      <c r="GD146" s="138"/>
      <c r="GE146" s="138"/>
      <c r="GF146" s="138"/>
      <c r="GG146" s="138"/>
      <c r="GH146" s="138"/>
    </row>
    <row r="147" spans="1:190" x14ac:dyDescent="0.2">
      <c r="A147" s="130" t="str">
        <f t="shared" si="2"/>
        <v/>
      </c>
      <c r="C147" s="156">
        <f>SUM(C14:C146)</f>
        <v>24750</v>
      </c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A147" s="138"/>
      <c r="CB147" s="138"/>
      <c r="CC147" s="138"/>
      <c r="CD147" s="138"/>
      <c r="CE147" s="138"/>
      <c r="CF147" s="138"/>
      <c r="CG147" s="138"/>
      <c r="CH147" s="138"/>
      <c r="CI147" s="138"/>
      <c r="CJ147" s="138"/>
      <c r="CK147" s="138"/>
      <c r="CL147" s="138"/>
      <c r="CM147" s="138"/>
      <c r="CN147" s="138"/>
      <c r="CO147" s="138"/>
      <c r="CP147" s="138"/>
      <c r="CQ147" s="138"/>
      <c r="CR147" s="138"/>
      <c r="CS147" s="138"/>
      <c r="CT147" s="138"/>
      <c r="CU147" s="138"/>
      <c r="CV147" s="138"/>
      <c r="CW147" s="138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  <c r="GC147" s="138"/>
      <c r="GD147" s="138"/>
      <c r="GE147" s="138"/>
      <c r="GF147" s="138"/>
      <c r="GG147" s="138"/>
      <c r="GH147" s="138"/>
    </row>
    <row r="148" spans="1:190" x14ac:dyDescent="0.2">
      <c r="A148" s="130">
        <f t="shared" si="2"/>
        <v>9999</v>
      </c>
      <c r="B148" s="140" t="s">
        <v>2948</v>
      </c>
      <c r="C148" s="146">
        <v>24579</v>
      </c>
      <c r="D148" s="147">
        <v>29.399999618530273</v>
      </c>
      <c r="E148" s="148">
        <v>0.4</v>
      </c>
      <c r="F148" s="146">
        <v>23399</v>
      </c>
      <c r="G148" s="146">
        <v>1180</v>
      </c>
      <c r="H148" s="149" t="s">
        <v>2064</v>
      </c>
      <c r="I148" s="149" t="s">
        <v>2065</v>
      </c>
      <c r="J148" s="147">
        <v>4.6999998092651367</v>
      </c>
      <c r="K148" s="148">
        <v>0.39</v>
      </c>
      <c r="L148" s="146">
        <v>22760</v>
      </c>
      <c r="M148" s="146">
        <v>1819</v>
      </c>
      <c r="N148" s="149" t="s">
        <v>3487</v>
      </c>
      <c r="O148" s="149" t="s">
        <v>3488</v>
      </c>
      <c r="P148" s="147">
        <v>9.1999998092651367</v>
      </c>
      <c r="Q148" s="148">
        <v>0.42</v>
      </c>
      <c r="R148" s="146">
        <v>22447</v>
      </c>
      <c r="S148" s="146">
        <v>2132</v>
      </c>
      <c r="T148" s="149" t="s">
        <v>3489</v>
      </c>
      <c r="U148" s="149" t="s">
        <v>3490</v>
      </c>
      <c r="V148" s="147">
        <v>8.1000003814697266</v>
      </c>
      <c r="W148" s="148">
        <v>0.39</v>
      </c>
      <c r="X148" s="146">
        <v>22902</v>
      </c>
      <c r="Y148" s="146">
        <v>1677</v>
      </c>
      <c r="Z148" s="149" t="s">
        <v>1538</v>
      </c>
      <c r="AA148" s="149" t="s">
        <v>1539</v>
      </c>
      <c r="AB148" s="147">
        <v>7.4000000953674316</v>
      </c>
      <c r="AC148" s="148">
        <v>0.39</v>
      </c>
      <c r="AD148" s="146">
        <v>23653</v>
      </c>
      <c r="AE148" s="146">
        <v>926</v>
      </c>
      <c r="AF148" s="149" t="s">
        <v>3129</v>
      </c>
      <c r="AG148" s="149" t="s">
        <v>3130</v>
      </c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  <c r="BT148" s="138"/>
      <c r="BU148" s="138"/>
      <c r="BV148" s="138"/>
      <c r="BW148" s="138"/>
      <c r="BX148" s="138"/>
      <c r="BY148" s="138"/>
      <c r="BZ148" s="138"/>
      <c r="CA148" s="138"/>
      <c r="CB148" s="138"/>
      <c r="CC148" s="138"/>
      <c r="CD148" s="138"/>
      <c r="CE148" s="138"/>
      <c r="CF148" s="138"/>
      <c r="CG148" s="138"/>
      <c r="CH148" s="138"/>
      <c r="CI148" s="138"/>
      <c r="CJ148" s="138"/>
      <c r="CK148" s="138"/>
      <c r="CL148" s="138"/>
      <c r="CM148" s="138"/>
      <c r="CN148" s="138"/>
      <c r="CO148" s="138"/>
      <c r="CP148" s="138"/>
      <c r="CQ148" s="138"/>
      <c r="CR148" s="138"/>
      <c r="CS148" s="138"/>
      <c r="CT148" s="138"/>
      <c r="CU148" s="138"/>
      <c r="CV148" s="138"/>
      <c r="CW148" s="138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  <c r="GC148" s="138"/>
      <c r="GD148" s="138"/>
      <c r="GE148" s="138"/>
      <c r="GF148" s="138"/>
      <c r="GG148" s="138"/>
      <c r="GH148" s="138"/>
    </row>
    <row r="149" spans="1:190" x14ac:dyDescent="0.2">
      <c r="A149" s="130" t="str">
        <f t="shared" si="2"/>
        <v/>
      </c>
      <c r="C149" s="138">
        <v>171</v>
      </c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  <c r="BV149" s="138"/>
      <c r="BW149" s="138"/>
      <c r="BX149" s="138"/>
      <c r="BY149" s="138"/>
      <c r="BZ149" s="138"/>
      <c r="CA149" s="138"/>
      <c r="CB149" s="138"/>
      <c r="CC149" s="138"/>
      <c r="CD149" s="138"/>
      <c r="CE149" s="138"/>
      <c r="CF149" s="138"/>
      <c r="CG149" s="138"/>
      <c r="CH149" s="138"/>
      <c r="CI149" s="138"/>
      <c r="CJ149" s="138"/>
      <c r="CK149" s="138"/>
      <c r="CL149" s="138"/>
      <c r="CM149" s="138"/>
      <c r="CN149" s="138"/>
      <c r="CO149" s="138"/>
      <c r="CP149" s="138"/>
      <c r="CQ149" s="138"/>
      <c r="CR149" s="138"/>
      <c r="CS149" s="138"/>
      <c r="CT149" s="138"/>
      <c r="CU149" s="138"/>
      <c r="CV149" s="138"/>
      <c r="CW149" s="138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  <c r="GC149" s="138"/>
      <c r="GD149" s="138"/>
      <c r="GE149" s="138"/>
      <c r="GF149" s="138"/>
      <c r="GG149" s="138"/>
      <c r="GH149" s="138"/>
    </row>
    <row r="150" spans="1:190" x14ac:dyDescent="0.2">
      <c r="A150" s="130" t="str">
        <f t="shared" si="2"/>
        <v/>
      </c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  <c r="BV150" s="138"/>
      <c r="BW150" s="138"/>
      <c r="BX150" s="138"/>
      <c r="BY150" s="138"/>
      <c r="BZ150" s="138"/>
      <c r="CA150" s="138"/>
      <c r="CB150" s="138"/>
      <c r="CC150" s="138"/>
      <c r="CD150" s="138"/>
      <c r="CE150" s="138"/>
      <c r="CF150" s="138"/>
      <c r="CG150" s="138"/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138"/>
      <c r="CS150" s="138"/>
      <c r="CT150" s="138"/>
      <c r="CU150" s="138"/>
      <c r="CV150" s="138"/>
      <c r="CW150" s="138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  <c r="GC150" s="138"/>
      <c r="GD150" s="138"/>
      <c r="GE150" s="138"/>
      <c r="GF150" s="138"/>
      <c r="GG150" s="138"/>
      <c r="GH150" s="138"/>
    </row>
    <row r="151" spans="1:190" x14ac:dyDescent="0.2">
      <c r="A151" s="130" t="str">
        <f t="shared" si="2"/>
        <v/>
      </c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  <c r="BV151" s="138"/>
      <c r="BW151" s="138"/>
      <c r="BX151" s="138"/>
      <c r="BY151" s="138"/>
      <c r="BZ151" s="138"/>
      <c r="CA151" s="138"/>
      <c r="CB151" s="138"/>
      <c r="CC151" s="138"/>
      <c r="CD151" s="138"/>
      <c r="CE151" s="138"/>
      <c r="CF151" s="138"/>
      <c r="CG151" s="138"/>
      <c r="CH151" s="138"/>
      <c r="CI151" s="138"/>
      <c r="CJ151" s="138"/>
      <c r="CK151" s="138"/>
      <c r="CL151" s="138"/>
      <c r="CM151" s="138"/>
      <c r="CN151" s="138"/>
      <c r="CO151" s="138"/>
      <c r="CP151" s="138"/>
      <c r="CQ151" s="138"/>
      <c r="CR151" s="138"/>
      <c r="CS151" s="138"/>
      <c r="CT151" s="138"/>
      <c r="CU151" s="138"/>
      <c r="CV151" s="138"/>
      <c r="CW151" s="138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  <c r="GC151" s="138"/>
      <c r="GD151" s="138"/>
      <c r="GE151" s="138"/>
      <c r="GF151" s="138"/>
      <c r="GG151" s="138"/>
      <c r="GH151" s="138"/>
    </row>
    <row r="152" spans="1:190" x14ac:dyDescent="0.2">
      <c r="A152" s="130" t="str">
        <f t="shared" si="2"/>
        <v/>
      </c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  <c r="BV152" s="138"/>
      <c r="BW152" s="138"/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8"/>
      <c r="CH152" s="138"/>
      <c r="CI152" s="138"/>
      <c r="CJ152" s="138"/>
      <c r="CK152" s="138"/>
      <c r="CL152" s="138"/>
      <c r="CM152" s="138"/>
      <c r="CN152" s="138"/>
      <c r="CO152" s="138"/>
      <c r="CP152" s="138"/>
      <c r="CQ152" s="138"/>
      <c r="CR152" s="138"/>
      <c r="CS152" s="138"/>
      <c r="CT152" s="138"/>
      <c r="CU152" s="138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  <c r="GC152" s="138"/>
      <c r="GD152" s="138"/>
      <c r="GE152" s="138"/>
      <c r="GF152" s="138"/>
      <c r="GG152" s="138"/>
      <c r="GH152" s="138"/>
    </row>
    <row r="153" spans="1:190" x14ac:dyDescent="0.2">
      <c r="A153" s="130" t="str">
        <f t="shared" si="2"/>
        <v/>
      </c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  <c r="BV153" s="138"/>
      <c r="BW153" s="138"/>
      <c r="BX153" s="138"/>
      <c r="BY153" s="138"/>
      <c r="BZ153" s="138"/>
      <c r="CA153" s="138"/>
      <c r="CB153" s="138"/>
      <c r="CC153" s="138"/>
      <c r="CD153" s="138"/>
      <c r="CE153" s="138"/>
      <c r="CF153" s="138"/>
      <c r="CG153" s="138"/>
      <c r="CH153" s="138"/>
      <c r="CI153" s="138"/>
      <c r="CJ153" s="138"/>
      <c r="CK153" s="138"/>
      <c r="CL153" s="138"/>
      <c r="CM153" s="138"/>
      <c r="CN153" s="138"/>
      <c r="CO153" s="138"/>
      <c r="CP153" s="138"/>
      <c r="CQ153" s="138"/>
      <c r="CR153" s="138"/>
      <c r="CS153" s="138"/>
      <c r="CT153" s="138"/>
      <c r="CU153" s="138"/>
      <c r="CV153" s="138"/>
      <c r="CW153" s="138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  <c r="GC153" s="138"/>
      <c r="GD153" s="138"/>
      <c r="GE153" s="138"/>
      <c r="GF153" s="138"/>
      <c r="GG153" s="138"/>
      <c r="GH153" s="138"/>
    </row>
    <row r="154" spans="1:190" x14ac:dyDescent="0.2">
      <c r="A154" s="130" t="str">
        <f t="shared" si="2"/>
        <v/>
      </c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  <c r="BV154" s="138"/>
      <c r="BW154" s="138"/>
      <c r="BX154" s="138"/>
      <c r="BY154" s="138"/>
      <c r="BZ154" s="138"/>
      <c r="CA154" s="138"/>
      <c r="CB154" s="138"/>
      <c r="CC154" s="138"/>
      <c r="CD154" s="138"/>
      <c r="CE154" s="138"/>
      <c r="CF154" s="138"/>
      <c r="CG154" s="138"/>
      <c r="CH154" s="138"/>
      <c r="CI154" s="138"/>
      <c r="CJ154" s="138"/>
      <c r="CK154" s="138"/>
      <c r="CL154" s="138"/>
      <c r="CM154" s="138"/>
      <c r="CN154" s="138"/>
      <c r="CO154" s="138"/>
      <c r="CP154" s="138"/>
      <c r="CQ154" s="138"/>
      <c r="CR154" s="138"/>
      <c r="CS154" s="138"/>
      <c r="CT154" s="138"/>
      <c r="CU154" s="138"/>
      <c r="CV154" s="138"/>
      <c r="CW154" s="138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  <c r="GC154" s="138"/>
      <c r="GD154" s="138"/>
      <c r="GE154" s="138"/>
      <c r="GF154" s="138"/>
      <c r="GG154" s="138"/>
      <c r="GH154" s="138"/>
    </row>
    <row r="155" spans="1:190" x14ac:dyDescent="0.2">
      <c r="A155" s="130" t="str">
        <f t="shared" si="2"/>
        <v/>
      </c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  <c r="CM155" s="138"/>
      <c r="CN155" s="138"/>
      <c r="CO155" s="138"/>
      <c r="CP155" s="138"/>
      <c r="CQ155" s="138"/>
      <c r="CR155" s="138"/>
      <c r="CS155" s="138"/>
      <c r="CT155" s="138"/>
      <c r="CU155" s="138"/>
      <c r="CV155" s="138"/>
      <c r="CW155" s="138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  <c r="GC155" s="138"/>
      <c r="GD155" s="138"/>
      <c r="GE155" s="138"/>
      <c r="GF155" s="138"/>
      <c r="GG155" s="138"/>
      <c r="GH155" s="138"/>
    </row>
    <row r="156" spans="1:190" x14ac:dyDescent="0.2">
      <c r="A156" s="130" t="str">
        <f t="shared" si="2"/>
        <v/>
      </c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/>
      <c r="BY156" s="138"/>
      <c r="BZ156" s="138"/>
      <c r="CA156" s="138"/>
      <c r="CB156" s="138"/>
      <c r="CC156" s="138"/>
      <c r="CD156" s="138"/>
      <c r="CE156" s="138"/>
      <c r="CF156" s="138"/>
      <c r="CG156" s="138"/>
      <c r="CH156" s="138"/>
      <c r="CI156" s="138"/>
      <c r="CJ156" s="138"/>
      <c r="CK156" s="138"/>
      <c r="CL156" s="138"/>
      <c r="CM156" s="138"/>
      <c r="CN156" s="138"/>
      <c r="CO156" s="138"/>
      <c r="CP156" s="138"/>
      <c r="CQ156" s="138"/>
      <c r="CR156" s="138"/>
      <c r="CS156" s="138"/>
      <c r="CT156" s="138"/>
      <c r="CU156" s="138"/>
      <c r="CV156" s="138"/>
      <c r="CW156" s="138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</row>
    <row r="157" spans="1:190" x14ac:dyDescent="0.2">
      <c r="A157" s="130" t="str">
        <f t="shared" si="2"/>
        <v/>
      </c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  <c r="BV157" s="138"/>
      <c r="BW157" s="138"/>
      <c r="BX157" s="138"/>
      <c r="BY157" s="138"/>
      <c r="BZ157" s="138"/>
      <c r="CA157" s="138"/>
      <c r="CB157" s="138"/>
      <c r="CC157" s="138"/>
      <c r="CD157" s="138"/>
      <c r="CE157" s="138"/>
      <c r="CF157" s="138"/>
      <c r="CG157" s="138"/>
      <c r="CH157" s="138"/>
      <c r="CI157" s="138"/>
      <c r="CJ157" s="138"/>
      <c r="CK157" s="138"/>
      <c r="CL157" s="138"/>
      <c r="CM157" s="138"/>
      <c r="CN157" s="138"/>
      <c r="CO157" s="138"/>
      <c r="CP157" s="138"/>
      <c r="CQ157" s="138"/>
      <c r="CR157" s="138"/>
      <c r="CS157" s="138"/>
      <c r="CT157" s="138"/>
      <c r="CU157" s="138"/>
      <c r="CV157" s="138"/>
      <c r="CW157" s="138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</row>
    <row r="158" spans="1:190" x14ac:dyDescent="0.2">
      <c r="A158" s="130" t="str">
        <f t="shared" si="2"/>
        <v/>
      </c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  <c r="BV158" s="138"/>
      <c r="BW158" s="138"/>
      <c r="BX158" s="138"/>
      <c r="BY158" s="138"/>
      <c r="BZ158" s="138"/>
      <c r="CA158" s="138"/>
      <c r="CB158" s="138"/>
      <c r="CC158" s="138"/>
      <c r="CD158" s="138"/>
      <c r="CE158" s="138"/>
      <c r="CF158" s="138"/>
      <c r="CG158" s="138"/>
      <c r="CH158" s="138"/>
      <c r="CI158" s="138"/>
      <c r="CJ158" s="138"/>
      <c r="CK158" s="138"/>
      <c r="CL158" s="138"/>
      <c r="CM158" s="138"/>
      <c r="CN158" s="138"/>
      <c r="CO158" s="138"/>
      <c r="CP158" s="138"/>
      <c r="CQ158" s="138"/>
      <c r="CR158" s="138"/>
      <c r="CS158" s="138"/>
      <c r="CT158" s="138"/>
      <c r="CU158" s="138"/>
      <c r="CV158" s="138"/>
      <c r="CW158" s="138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  <c r="GC158" s="138"/>
      <c r="GD158" s="138"/>
      <c r="GE158" s="138"/>
      <c r="GF158" s="138"/>
      <c r="GG158" s="138"/>
      <c r="GH158" s="138"/>
    </row>
    <row r="159" spans="1:190" x14ac:dyDescent="0.2">
      <c r="A159" s="130" t="str">
        <f t="shared" si="2"/>
        <v/>
      </c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  <c r="BV159" s="138"/>
      <c r="BW159" s="138"/>
      <c r="BX159" s="138"/>
      <c r="BY159" s="138"/>
      <c r="BZ159" s="138"/>
      <c r="CA159" s="138"/>
      <c r="CB159" s="138"/>
      <c r="CC159" s="138"/>
      <c r="CD159" s="138"/>
      <c r="CE159" s="138"/>
      <c r="CF159" s="138"/>
      <c r="CG159" s="138"/>
      <c r="CH159" s="138"/>
      <c r="CI159" s="138"/>
      <c r="CJ159" s="138"/>
      <c r="CK159" s="138"/>
      <c r="CL159" s="138"/>
      <c r="CM159" s="138"/>
      <c r="CN159" s="138"/>
      <c r="CO159" s="138"/>
      <c r="CP159" s="138"/>
      <c r="CQ159" s="138"/>
      <c r="CR159" s="138"/>
      <c r="CS159" s="138"/>
      <c r="CT159" s="138"/>
      <c r="CU159" s="138"/>
      <c r="CV159" s="138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  <c r="GC159" s="138"/>
      <c r="GD159" s="138"/>
      <c r="GE159" s="138"/>
      <c r="GF159" s="138"/>
      <c r="GG159" s="138"/>
      <c r="GH159" s="138"/>
    </row>
    <row r="160" spans="1:190" x14ac:dyDescent="0.2">
      <c r="A160" s="130" t="str">
        <f t="shared" si="2"/>
        <v/>
      </c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  <c r="BV160" s="138"/>
      <c r="BW160" s="138"/>
      <c r="BX160" s="138"/>
      <c r="BY160" s="138"/>
      <c r="BZ160" s="138"/>
      <c r="CA160" s="138"/>
      <c r="CB160" s="138"/>
      <c r="CC160" s="138"/>
      <c r="CD160" s="138"/>
      <c r="CE160" s="138"/>
      <c r="CF160" s="138"/>
      <c r="CG160" s="138"/>
      <c r="CH160" s="138"/>
      <c r="CI160" s="138"/>
      <c r="CJ160" s="138"/>
      <c r="CK160" s="138"/>
      <c r="CL160" s="138"/>
      <c r="CM160" s="138"/>
      <c r="CN160" s="138"/>
      <c r="CO160" s="138"/>
      <c r="CP160" s="138"/>
      <c r="CQ160" s="138"/>
      <c r="CR160" s="138"/>
      <c r="CS160" s="138"/>
      <c r="CT160" s="138"/>
      <c r="CU160" s="138"/>
      <c r="CV160" s="138"/>
      <c r="CW160" s="138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  <c r="GC160" s="138"/>
      <c r="GD160" s="138"/>
      <c r="GE160" s="138"/>
      <c r="GF160" s="138"/>
      <c r="GG160" s="138"/>
      <c r="GH160" s="138"/>
    </row>
    <row r="161" spans="1:190" x14ac:dyDescent="0.2">
      <c r="A161" s="130" t="str">
        <f t="shared" si="2"/>
        <v/>
      </c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  <c r="BV161" s="138"/>
      <c r="BW161" s="138"/>
      <c r="BX161" s="138"/>
      <c r="BY161" s="138"/>
      <c r="BZ161" s="138"/>
      <c r="CA161" s="138"/>
      <c r="CB161" s="138"/>
      <c r="CC161" s="138"/>
      <c r="CD161" s="138"/>
      <c r="CE161" s="138"/>
      <c r="CF161" s="138"/>
      <c r="CG161" s="138"/>
      <c r="CH161" s="138"/>
      <c r="CI161" s="138"/>
      <c r="CJ161" s="138"/>
      <c r="CK161" s="138"/>
      <c r="CL161" s="138"/>
      <c r="CM161" s="138"/>
      <c r="CN161" s="138"/>
      <c r="CO161" s="138"/>
      <c r="CP161" s="138"/>
      <c r="CQ161" s="138"/>
      <c r="CR161" s="138"/>
      <c r="CS161" s="138"/>
      <c r="CT161" s="138"/>
      <c r="CU161" s="138"/>
      <c r="CV161" s="138"/>
      <c r="CW161" s="138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  <c r="GC161" s="138"/>
      <c r="GD161" s="138"/>
      <c r="GE161" s="138"/>
      <c r="GF161" s="138"/>
      <c r="GG161" s="138"/>
      <c r="GH161" s="138"/>
    </row>
    <row r="162" spans="1:190" x14ac:dyDescent="0.2">
      <c r="A162" s="130" t="str">
        <f t="shared" si="2"/>
        <v/>
      </c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  <c r="BV162" s="138"/>
      <c r="BW162" s="138"/>
      <c r="BX162" s="138"/>
      <c r="BY162" s="138"/>
      <c r="BZ162" s="138"/>
      <c r="CA162" s="138"/>
      <c r="CB162" s="138"/>
      <c r="CC162" s="138"/>
      <c r="CD162" s="138"/>
      <c r="CE162" s="138"/>
      <c r="CF162" s="138"/>
      <c r="CG162" s="138"/>
      <c r="CH162" s="138"/>
      <c r="CI162" s="138"/>
      <c r="CJ162" s="138"/>
      <c r="CK162" s="138"/>
      <c r="CL162" s="138"/>
      <c r="CM162" s="138"/>
      <c r="CN162" s="138"/>
      <c r="CO162" s="138"/>
      <c r="CP162" s="138"/>
      <c r="CQ162" s="138"/>
      <c r="CR162" s="138"/>
      <c r="CS162" s="138"/>
      <c r="CT162" s="138"/>
      <c r="CU162" s="138"/>
      <c r="CV162" s="138"/>
      <c r="CW162" s="138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  <c r="GC162" s="138"/>
      <c r="GD162" s="138"/>
      <c r="GE162" s="138"/>
      <c r="GF162" s="138"/>
      <c r="GG162" s="138"/>
      <c r="GH162" s="138"/>
    </row>
    <row r="163" spans="1:190" x14ac:dyDescent="0.2">
      <c r="A163" s="130" t="str">
        <f t="shared" si="2"/>
        <v/>
      </c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  <c r="BV163" s="138"/>
      <c r="BW163" s="138"/>
      <c r="BX163" s="138"/>
      <c r="BY163" s="138"/>
      <c r="BZ163" s="138"/>
      <c r="CA163" s="138"/>
      <c r="CB163" s="138"/>
      <c r="CC163" s="138"/>
      <c r="CD163" s="138"/>
      <c r="CE163" s="138"/>
      <c r="CF163" s="138"/>
      <c r="CG163" s="138"/>
      <c r="CH163" s="138"/>
      <c r="CI163" s="138"/>
      <c r="CJ163" s="138"/>
      <c r="CK163" s="138"/>
      <c r="CL163" s="138"/>
      <c r="CM163" s="138"/>
      <c r="CN163" s="138"/>
      <c r="CO163" s="138"/>
      <c r="CP163" s="138"/>
      <c r="CQ163" s="138"/>
      <c r="CR163" s="138"/>
      <c r="CS163" s="138"/>
      <c r="CT163" s="138"/>
      <c r="CU163" s="138"/>
      <c r="CV163" s="138"/>
      <c r="CW163" s="138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  <c r="GC163" s="138"/>
      <c r="GD163" s="138"/>
      <c r="GE163" s="138"/>
      <c r="GF163" s="138"/>
      <c r="GG163" s="138"/>
      <c r="GH163" s="138"/>
    </row>
    <row r="164" spans="1:190" x14ac:dyDescent="0.2">
      <c r="A164" s="130" t="str">
        <f t="shared" si="2"/>
        <v/>
      </c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  <c r="BV164" s="138"/>
      <c r="BW164" s="138"/>
      <c r="BX164" s="138"/>
      <c r="BY164" s="138"/>
      <c r="BZ164" s="138"/>
      <c r="CA164" s="138"/>
      <c r="CB164" s="138"/>
      <c r="CC164" s="138"/>
      <c r="CD164" s="138"/>
      <c r="CE164" s="138"/>
      <c r="CF164" s="138"/>
      <c r="CG164" s="138"/>
      <c r="CH164" s="138"/>
      <c r="CI164" s="138"/>
      <c r="CJ164" s="138"/>
      <c r="CK164" s="138"/>
      <c r="CL164" s="138"/>
      <c r="CM164" s="138"/>
      <c r="CN164" s="138"/>
      <c r="CO164" s="138"/>
      <c r="CP164" s="138"/>
      <c r="CQ164" s="138"/>
      <c r="CR164" s="138"/>
      <c r="CS164" s="138"/>
      <c r="CT164" s="138"/>
      <c r="CU164" s="138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  <c r="GC164" s="138"/>
      <c r="GD164" s="138"/>
      <c r="GE164" s="138"/>
      <c r="GF164" s="138"/>
      <c r="GG164" s="138"/>
      <c r="GH164" s="138"/>
    </row>
    <row r="165" spans="1:190" x14ac:dyDescent="0.2">
      <c r="A165" s="130" t="str">
        <f t="shared" si="2"/>
        <v/>
      </c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A165" s="138"/>
      <c r="CB165" s="138"/>
      <c r="CC165" s="138"/>
      <c r="CD165" s="138"/>
      <c r="CE165" s="138"/>
      <c r="CF165" s="138"/>
      <c r="CG165" s="138"/>
      <c r="CH165" s="138"/>
      <c r="CI165" s="138"/>
      <c r="CJ165" s="138"/>
      <c r="CK165" s="138"/>
      <c r="CL165" s="138"/>
      <c r="CM165" s="138"/>
      <c r="CN165" s="138"/>
      <c r="CO165" s="138"/>
      <c r="CP165" s="138"/>
      <c r="CQ165" s="138"/>
      <c r="CR165" s="138"/>
      <c r="CS165" s="138"/>
      <c r="CT165" s="138"/>
      <c r="CU165" s="138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</row>
    <row r="166" spans="1:190" x14ac:dyDescent="0.2">
      <c r="A166" s="130" t="str">
        <f t="shared" si="2"/>
        <v/>
      </c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A166" s="138"/>
      <c r="CB166" s="138"/>
      <c r="CC166" s="138"/>
      <c r="CD166" s="138"/>
      <c r="CE166" s="138"/>
      <c r="CF166" s="138"/>
      <c r="CG166" s="138"/>
      <c r="CH166" s="138"/>
      <c r="CI166" s="138"/>
      <c r="CJ166" s="138"/>
      <c r="CK166" s="138"/>
      <c r="CL166" s="138"/>
      <c r="CM166" s="138"/>
      <c r="CN166" s="138"/>
      <c r="CO166" s="138"/>
      <c r="CP166" s="138"/>
      <c r="CQ166" s="138"/>
      <c r="CR166" s="138"/>
      <c r="CS166" s="138"/>
      <c r="CT166" s="138"/>
      <c r="CU166" s="138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</row>
    <row r="167" spans="1:190" x14ac:dyDescent="0.2">
      <c r="A167" s="130" t="str">
        <f t="shared" si="2"/>
        <v/>
      </c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A167" s="138"/>
      <c r="CB167" s="138"/>
      <c r="CC167" s="138"/>
      <c r="CD167" s="138"/>
      <c r="CE167" s="138"/>
      <c r="CF167" s="138"/>
      <c r="CG167" s="138"/>
      <c r="CH167" s="138"/>
      <c r="CI167" s="138"/>
      <c r="CJ167" s="138"/>
      <c r="CK167" s="138"/>
      <c r="CL167" s="138"/>
      <c r="CM167" s="138"/>
      <c r="CN167" s="138"/>
      <c r="CO167" s="138"/>
      <c r="CP167" s="138"/>
      <c r="CQ167" s="138"/>
      <c r="CR167" s="138"/>
      <c r="CS167" s="138"/>
      <c r="CT167" s="138"/>
      <c r="CU167" s="138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</row>
    <row r="168" spans="1:190" x14ac:dyDescent="0.2">
      <c r="A168" s="130" t="str">
        <f t="shared" si="2"/>
        <v/>
      </c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  <c r="BV168" s="138"/>
      <c r="BW168" s="138"/>
      <c r="BX168" s="138"/>
      <c r="BY168" s="138"/>
      <c r="BZ168" s="138"/>
      <c r="CA168" s="138"/>
      <c r="CB168" s="138"/>
      <c r="CC168" s="138"/>
      <c r="CD168" s="138"/>
      <c r="CE168" s="138"/>
      <c r="CF168" s="138"/>
      <c r="CG168" s="138"/>
      <c r="CH168" s="138"/>
      <c r="CI168" s="138"/>
      <c r="CJ168" s="138"/>
      <c r="CK168" s="138"/>
      <c r="CL168" s="138"/>
      <c r="CM168" s="138"/>
      <c r="CN168" s="138"/>
      <c r="CO168" s="138"/>
      <c r="CP168" s="138"/>
      <c r="CQ168" s="138"/>
      <c r="CR168" s="138"/>
      <c r="CS168" s="138"/>
      <c r="CT168" s="138"/>
      <c r="CU168" s="138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</row>
    <row r="169" spans="1:190" x14ac:dyDescent="0.2">
      <c r="A169" s="130" t="str">
        <f t="shared" si="2"/>
        <v/>
      </c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  <c r="BV169" s="138"/>
      <c r="BW169" s="138"/>
      <c r="BX169" s="138"/>
      <c r="BY169" s="138"/>
      <c r="BZ169" s="138"/>
      <c r="CA169" s="138"/>
      <c r="CB169" s="138"/>
      <c r="CC169" s="138"/>
      <c r="CD169" s="138"/>
      <c r="CE169" s="138"/>
      <c r="CF169" s="138"/>
      <c r="CG169" s="138"/>
      <c r="CH169" s="138"/>
      <c r="CI169" s="138"/>
      <c r="CJ169" s="138"/>
      <c r="CK169" s="138"/>
      <c r="CL169" s="138"/>
      <c r="CM169" s="138"/>
      <c r="CN169" s="138"/>
      <c r="CO169" s="138"/>
      <c r="CP169" s="138"/>
      <c r="CQ169" s="138"/>
      <c r="CR169" s="138"/>
      <c r="CS169" s="138"/>
      <c r="CT169" s="138"/>
      <c r="CU169" s="138"/>
      <c r="CV169" s="138"/>
      <c r="CW169" s="138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  <c r="GC169" s="138"/>
      <c r="GD169" s="138"/>
      <c r="GE169" s="138"/>
      <c r="GF169" s="138"/>
      <c r="GG169" s="138"/>
      <c r="GH169" s="138"/>
    </row>
    <row r="170" spans="1:190" x14ac:dyDescent="0.2">
      <c r="A170" s="130" t="str">
        <f t="shared" si="2"/>
        <v/>
      </c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  <c r="BV170" s="138"/>
      <c r="BW170" s="138"/>
      <c r="BX170" s="138"/>
      <c r="BY170" s="138"/>
      <c r="BZ170" s="138"/>
      <c r="CA170" s="138"/>
      <c r="CB170" s="138"/>
      <c r="CC170" s="138"/>
      <c r="CD170" s="138"/>
      <c r="CE170" s="138"/>
      <c r="CF170" s="138"/>
      <c r="CG170" s="138"/>
      <c r="CH170" s="138"/>
      <c r="CI170" s="138"/>
      <c r="CJ170" s="138"/>
      <c r="CK170" s="138"/>
      <c r="CL170" s="138"/>
      <c r="CM170" s="138"/>
      <c r="CN170" s="138"/>
      <c r="CO170" s="138"/>
      <c r="CP170" s="138"/>
      <c r="CQ170" s="138"/>
      <c r="CR170" s="138"/>
      <c r="CS170" s="138"/>
      <c r="CT170" s="138"/>
      <c r="CU170" s="138"/>
      <c r="CV170" s="138"/>
      <c r="CW170" s="138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  <c r="GC170" s="138"/>
      <c r="GD170" s="138"/>
      <c r="GE170" s="138"/>
      <c r="GF170" s="138"/>
      <c r="GG170" s="138"/>
      <c r="GH170" s="138"/>
    </row>
    <row r="171" spans="1:190" x14ac:dyDescent="0.2">
      <c r="A171" s="130" t="str">
        <f t="shared" si="2"/>
        <v/>
      </c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  <c r="CD171" s="138"/>
      <c r="CE171" s="138"/>
      <c r="CF171" s="138"/>
      <c r="CG171" s="138"/>
      <c r="CH171" s="138"/>
      <c r="CI171" s="138"/>
      <c r="CJ171" s="138"/>
      <c r="CK171" s="138"/>
      <c r="CL171" s="138"/>
      <c r="CM171" s="138"/>
      <c r="CN171" s="138"/>
      <c r="CO171" s="138"/>
      <c r="CP171" s="138"/>
      <c r="CQ171" s="138"/>
      <c r="CR171" s="138"/>
      <c r="CS171" s="138"/>
      <c r="CT171" s="138"/>
      <c r="CU171" s="138"/>
      <c r="CV171" s="138"/>
      <c r="CW171" s="138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  <c r="GC171" s="138"/>
      <c r="GD171" s="138"/>
      <c r="GE171" s="138"/>
      <c r="GF171" s="138"/>
      <c r="GG171" s="138"/>
      <c r="GH171" s="138"/>
    </row>
    <row r="172" spans="1:190" x14ac:dyDescent="0.2">
      <c r="A172" s="130" t="str">
        <f t="shared" si="2"/>
        <v/>
      </c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  <c r="BV172" s="138"/>
      <c r="BW172" s="138"/>
      <c r="BX172" s="138"/>
      <c r="BY172" s="138"/>
      <c r="BZ172" s="138"/>
      <c r="CA172" s="138"/>
      <c r="CB172" s="138"/>
      <c r="CC172" s="138"/>
      <c r="CD172" s="138"/>
      <c r="CE172" s="138"/>
      <c r="CF172" s="138"/>
      <c r="CG172" s="138"/>
      <c r="CH172" s="138"/>
      <c r="CI172" s="138"/>
      <c r="CJ172" s="138"/>
      <c r="CK172" s="138"/>
      <c r="CL172" s="138"/>
      <c r="CM172" s="138"/>
      <c r="CN172" s="138"/>
      <c r="CO172" s="138"/>
      <c r="CP172" s="138"/>
      <c r="CQ172" s="138"/>
      <c r="CR172" s="138"/>
      <c r="CS172" s="138"/>
      <c r="CT172" s="138"/>
      <c r="CU172" s="138"/>
      <c r="CV172" s="138"/>
      <c r="CW172" s="138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8"/>
      <c r="GG172" s="138"/>
      <c r="GH172" s="138"/>
    </row>
    <row r="173" spans="1:190" x14ac:dyDescent="0.2">
      <c r="A173" s="130" t="str">
        <f t="shared" si="2"/>
        <v/>
      </c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8"/>
      <c r="CL173" s="138"/>
      <c r="CM173" s="138"/>
      <c r="CN173" s="138"/>
      <c r="CO173" s="138"/>
      <c r="CP173" s="138"/>
      <c r="CQ173" s="138"/>
      <c r="CR173" s="138"/>
      <c r="CS173" s="138"/>
      <c r="CT173" s="138"/>
      <c r="CU173" s="138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</row>
    <row r="174" spans="1:190" x14ac:dyDescent="0.2">
      <c r="A174" s="130" t="str">
        <f t="shared" si="2"/>
        <v/>
      </c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8"/>
      <c r="CL174" s="138"/>
      <c r="CM174" s="138"/>
      <c r="CN174" s="138"/>
      <c r="CO174" s="138"/>
      <c r="CP174" s="138"/>
      <c r="CQ174" s="138"/>
      <c r="CR174" s="138"/>
      <c r="CS174" s="138"/>
      <c r="CT174" s="138"/>
      <c r="CU174" s="138"/>
      <c r="CV174" s="138"/>
      <c r="CW174" s="138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</row>
    <row r="175" spans="1:190" x14ac:dyDescent="0.2">
      <c r="A175" s="130" t="str">
        <f t="shared" si="2"/>
        <v/>
      </c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</row>
    <row r="176" spans="1:190" x14ac:dyDescent="0.2">
      <c r="A176" s="130" t="str">
        <f t="shared" si="2"/>
        <v/>
      </c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  <c r="BV176" s="138"/>
      <c r="BW176" s="138"/>
      <c r="BX176" s="138"/>
      <c r="BY176" s="138"/>
      <c r="BZ176" s="138"/>
      <c r="CA176" s="138"/>
      <c r="CB176" s="138"/>
      <c r="CC176" s="138"/>
      <c r="CD176" s="138"/>
      <c r="CE176" s="138"/>
      <c r="CF176" s="138"/>
      <c r="CG176" s="138"/>
      <c r="CH176" s="138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138"/>
      <c r="CS176" s="138"/>
      <c r="CT176" s="138"/>
      <c r="CU176" s="138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8"/>
      <c r="GG176" s="138"/>
      <c r="GH176" s="138"/>
    </row>
    <row r="177" spans="1:190" x14ac:dyDescent="0.2">
      <c r="A177" s="130" t="str">
        <f t="shared" si="2"/>
        <v/>
      </c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</row>
    <row r="178" spans="1:190" x14ac:dyDescent="0.2">
      <c r="A178" s="130" t="str">
        <f t="shared" si="2"/>
        <v/>
      </c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  <c r="BV178" s="138"/>
      <c r="BW178" s="138"/>
      <c r="BX178" s="138"/>
      <c r="BY178" s="138"/>
      <c r="BZ178" s="138"/>
      <c r="CA178" s="138"/>
      <c r="CB178" s="138"/>
      <c r="CC178" s="138"/>
      <c r="CD178" s="138"/>
      <c r="CE178" s="138"/>
      <c r="CF178" s="138"/>
      <c r="CG178" s="138"/>
      <c r="CH178" s="138"/>
      <c r="CI178" s="138"/>
      <c r="CJ178" s="138"/>
      <c r="CK178" s="138"/>
      <c r="CL178" s="138"/>
      <c r="CM178" s="138"/>
      <c r="CN178" s="138"/>
      <c r="CO178" s="138"/>
      <c r="CP178" s="138"/>
      <c r="CQ178" s="138"/>
      <c r="CR178" s="138"/>
      <c r="CS178" s="138"/>
      <c r="CT178" s="138"/>
      <c r="CU178" s="138"/>
      <c r="CV178" s="138"/>
      <c r="CW178" s="138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</row>
    <row r="179" spans="1:190" x14ac:dyDescent="0.2">
      <c r="A179" s="130" t="str">
        <f t="shared" si="2"/>
        <v/>
      </c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  <c r="BV179" s="138"/>
      <c r="BW179" s="138"/>
      <c r="BX179" s="138"/>
      <c r="BY179" s="138"/>
      <c r="BZ179" s="138"/>
      <c r="CA179" s="138"/>
      <c r="CB179" s="138"/>
      <c r="CC179" s="138"/>
      <c r="CD179" s="138"/>
      <c r="CE179" s="138"/>
      <c r="CF179" s="138"/>
      <c r="CG179" s="138"/>
      <c r="CH179" s="138"/>
      <c r="CI179" s="138"/>
      <c r="CJ179" s="138"/>
      <c r="CK179" s="138"/>
      <c r="CL179" s="138"/>
      <c r="CM179" s="138"/>
      <c r="CN179" s="138"/>
      <c r="CO179" s="138"/>
      <c r="CP179" s="138"/>
      <c r="CQ179" s="138"/>
      <c r="CR179" s="138"/>
      <c r="CS179" s="138"/>
      <c r="CT179" s="138"/>
      <c r="CU179" s="138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</row>
    <row r="180" spans="1:190" x14ac:dyDescent="0.2">
      <c r="A180" s="130" t="str">
        <f t="shared" si="2"/>
        <v/>
      </c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  <c r="BV180" s="138"/>
      <c r="BW180" s="138"/>
      <c r="BX180" s="138"/>
      <c r="BY180" s="138"/>
      <c r="BZ180" s="138"/>
      <c r="CA180" s="138"/>
      <c r="CB180" s="138"/>
      <c r="CC180" s="138"/>
      <c r="CD180" s="138"/>
      <c r="CE180" s="138"/>
      <c r="CF180" s="138"/>
      <c r="CG180" s="138"/>
      <c r="CH180" s="138"/>
      <c r="CI180" s="138"/>
      <c r="CJ180" s="138"/>
      <c r="CK180" s="138"/>
      <c r="CL180" s="138"/>
      <c r="CM180" s="138"/>
      <c r="CN180" s="138"/>
      <c r="CO180" s="138"/>
      <c r="CP180" s="138"/>
      <c r="CQ180" s="138"/>
      <c r="CR180" s="138"/>
      <c r="CS180" s="138"/>
      <c r="CT180" s="138"/>
      <c r="CU180" s="138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</row>
    <row r="181" spans="1:190" x14ac:dyDescent="0.2">
      <c r="A181" s="130" t="str">
        <f t="shared" si="2"/>
        <v/>
      </c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138"/>
      <c r="CP181" s="138"/>
      <c r="CQ181" s="138"/>
      <c r="CR181" s="138"/>
      <c r="CS181" s="138"/>
      <c r="CT181" s="138"/>
      <c r="CU181" s="138"/>
      <c r="CV181" s="138"/>
      <c r="CW181" s="138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</row>
    <row r="182" spans="1:190" x14ac:dyDescent="0.2">
      <c r="A182" s="130" t="str">
        <f t="shared" si="2"/>
        <v/>
      </c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138"/>
      <c r="BX182" s="138"/>
      <c r="BY182" s="138"/>
      <c r="BZ182" s="138"/>
      <c r="CA182" s="138"/>
      <c r="CB182" s="138"/>
      <c r="CC182" s="138"/>
      <c r="CD182" s="138"/>
      <c r="CE182" s="138"/>
      <c r="CF182" s="138"/>
      <c r="CG182" s="138"/>
      <c r="CH182" s="138"/>
      <c r="CI182" s="138"/>
      <c r="CJ182" s="138"/>
      <c r="CK182" s="138"/>
      <c r="CL182" s="138"/>
      <c r="CM182" s="138"/>
      <c r="CN182" s="138"/>
      <c r="CO182" s="138"/>
      <c r="CP182" s="138"/>
      <c r="CQ182" s="138"/>
      <c r="CR182" s="138"/>
      <c r="CS182" s="138"/>
      <c r="CT182" s="138"/>
      <c r="CU182" s="138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  <c r="GC182" s="138"/>
      <c r="GD182" s="138"/>
      <c r="GE182" s="138"/>
      <c r="GF182" s="138"/>
      <c r="GG182" s="138"/>
      <c r="GH182" s="138"/>
    </row>
    <row r="183" spans="1:190" x14ac:dyDescent="0.2">
      <c r="A183" s="130" t="str">
        <f t="shared" si="2"/>
        <v/>
      </c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138"/>
      <c r="CP183" s="138"/>
      <c r="CQ183" s="138"/>
      <c r="CR183" s="138"/>
      <c r="CS183" s="138"/>
      <c r="CT183" s="138"/>
      <c r="CU183" s="138"/>
      <c r="CV183" s="138"/>
      <c r="CW183" s="138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  <c r="GC183" s="138"/>
      <c r="GD183" s="138"/>
      <c r="GE183" s="138"/>
      <c r="GF183" s="138"/>
      <c r="GG183" s="138"/>
      <c r="GH183" s="138"/>
    </row>
    <row r="184" spans="1:190" x14ac:dyDescent="0.2">
      <c r="A184" s="130" t="str">
        <f t="shared" si="2"/>
        <v/>
      </c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138"/>
      <c r="CP184" s="138"/>
      <c r="CQ184" s="138"/>
      <c r="CR184" s="138"/>
      <c r="CS184" s="138"/>
      <c r="CT184" s="138"/>
      <c r="CU184" s="138"/>
      <c r="CV184" s="138"/>
      <c r="CW184" s="138"/>
      <c r="CX184" s="138"/>
      <c r="CY184" s="138"/>
      <c r="CZ184" s="138"/>
      <c r="DA184" s="138"/>
      <c r="DB184" s="138"/>
      <c r="DC184" s="138"/>
      <c r="DD184" s="138"/>
      <c r="DE184" s="138"/>
      <c r="DF184" s="138"/>
      <c r="DG184" s="138"/>
      <c r="DH184" s="138"/>
      <c r="DI184" s="138"/>
      <c r="DJ184" s="138"/>
      <c r="DK184" s="138"/>
      <c r="DL184" s="138"/>
      <c r="DM184" s="138"/>
      <c r="DN184" s="138"/>
      <c r="DO184" s="138"/>
      <c r="DP184" s="138"/>
      <c r="DQ184" s="138"/>
      <c r="DR184" s="138"/>
      <c r="DS184" s="138"/>
      <c r="DT184" s="138"/>
      <c r="DU184" s="138"/>
      <c r="DV184" s="138"/>
      <c r="DW184" s="138"/>
      <c r="DX184" s="138"/>
      <c r="DY184" s="138"/>
      <c r="DZ184" s="138"/>
      <c r="EA184" s="138"/>
      <c r="EB184" s="138"/>
      <c r="EC184" s="138"/>
      <c r="ED184" s="138"/>
      <c r="EE184" s="138"/>
      <c r="EF184" s="138"/>
      <c r="EG184" s="138"/>
      <c r="EH184" s="138"/>
      <c r="EI184" s="138"/>
      <c r="EJ184" s="138"/>
      <c r="EK184" s="138"/>
      <c r="EL184" s="138"/>
      <c r="EM184" s="138"/>
      <c r="EN184" s="138"/>
      <c r="EO184" s="138"/>
      <c r="EP184" s="138"/>
      <c r="EQ184" s="138"/>
      <c r="ER184" s="138"/>
      <c r="ES184" s="138"/>
      <c r="ET184" s="138"/>
      <c r="EU184" s="138"/>
      <c r="EV184" s="138"/>
      <c r="EW184" s="138"/>
      <c r="EX184" s="138"/>
      <c r="EY184" s="138"/>
      <c r="EZ184" s="138"/>
      <c r="FA184" s="138"/>
      <c r="FB184" s="138"/>
      <c r="FC184" s="138"/>
      <c r="FD184" s="138"/>
      <c r="FE184" s="138"/>
      <c r="FF184" s="138"/>
      <c r="FG184" s="138"/>
      <c r="FH184" s="138"/>
      <c r="FI184" s="138"/>
      <c r="FJ184" s="138"/>
      <c r="FK184" s="138"/>
      <c r="FL184" s="138"/>
      <c r="FM184" s="138"/>
      <c r="FN184" s="138"/>
      <c r="FO184" s="138"/>
      <c r="FP184" s="138"/>
      <c r="FQ184" s="138"/>
      <c r="FR184" s="138"/>
      <c r="FS184" s="138"/>
      <c r="FT184" s="138"/>
      <c r="FU184" s="138"/>
      <c r="FV184" s="138"/>
      <c r="FW184" s="138"/>
      <c r="FX184" s="138"/>
      <c r="FY184" s="138"/>
      <c r="FZ184" s="138"/>
      <c r="GA184" s="138"/>
      <c r="GB184" s="138"/>
      <c r="GC184" s="138"/>
      <c r="GD184" s="138"/>
      <c r="GE184" s="138"/>
      <c r="GF184" s="138"/>
      <c r="GG184" s="138"/>
      <c r="GH184" s="138"/>
    </row>
    <row r="185" spans="1:190" x14ac:dyDescent="0.2">
      <c r="A185" s="130" t="str">
        <f t="shared" si="2"/>
        <v/>
      </c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  <c r="BV185" s="138"/>
      <c r="BW185" s="138"/>
      <c r="BX185" s="138"/>
      <c r="BY185" s="138"/>
      <c r="BZ185" s="138"/>
      <c r="CA185" s="138"/>
      <c r="CB185" s="138"/>
      <c r="CC185" s="138"/>
      <c r="CD185" s="138"/>
      <c r="CE185" s="138"/>
      <c r="CF185" s="138"/>
      <c r="CG185" s="138"/>
      <c r="CH185" s="138"/>
      <c r="CI185" s="138"/>
      <c r="CJ185" s="138"/>
      <c r="CK185" s="138"/>
      <c r="CL185" s="138"/>
      <c r="CM185" s="138"/>
      <c r="CN185" s="138"/>
      <c r="CO185" s="138"/>
      <c r="CP185" s="138"/>
      <c r="CQ185" s="138"/>
      <c r="CR185" s="138"/>
      <c r="CS185" s="138"/>
      <c r="CT185" s="138"/>
      <c r="CU185" s="138"/>
      <c r="CV185" s="138"/>
      <c r="CW185" s="138"/>
      <c r="CX185" s="138"/>
      <c r="CY185" s="138"/>
      <c r="CZ185" s="138"/>
      <c r="DA185" s="138"/>
      <c r="DB185" s="138"/>
      <c r="DC185" s="138"/>
      <c r="DD185" s="138"/>
      <c r="DE185" s="138"/>
      <c r="DF185" s="138"/>
      <c r="DG185" s="138"/>
      <c r="DH185" s="138"/>
      <c r="DI185" s="138"/>
      <c r="DJ185" s="138"/>
      <c r="DK185" s="138"/>
      <c r="DL185" s="138"/>
      <c r="DM185" s="138"/>
      <c r="DN185" s="138"/>
      <c r="DO185" s="138"/>
      <c r="DP185" s="138"/>
      <c r="DQ185" s="138"/>
      <c r="DR185" s="138"/>
      <c r="DS185" s="138"/>
      <c r="DT185" s="138"/>
      <c r="DU185" s="138"/>
      <c r="DV185" s="138"/>
      <c r="DW185" s="138"/>
      <c r="DX185" s="138"/>
      <c r="DY185" s="138"/>
      <c r="DZ185" s="138"/>
      <c r="EA185" s="138"/>
      <c r="EB185" s="138"/>
      <c r="EC185" s="138"/>
      <c r="ED185" s="138"/>
      <c r="EE185" s="138"/>
      <c r="EF185" s="138"/>
      <c r="EG185" s="138"/>
      <c r="EH185" s="138"/>
      <c r="EI185" s="138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38"/>
      <c r="FP185" s="138"/>
      <c r="FQ185" s="138"/>
      <c r="FR185" s="138"/>
      <c r="FS185" s="138"/>
      <c r="FT185" s="138"/>
      <c r="FU185" s="138"/>
      <c r="FV185" s="138"/>
      <c r="FW185" s="138"/>
      <c r="FX185" s="138"/>
      <c r="FY185" s="138"/>
      <c r="FZ185" s="138"/>
      <c r="GA185" s="138"/>
      <c r="GB185" s="138"/>
      <c r="GC185" s="138"/>
      <c r="GD185" s="138"/>
      <c r="GE185" s="138"/>
      <c r="GF185" s="138"/>
      <c r="GG185" s="138"/>
      <c r="GH185" s="138"/>
    </row>
    <row r="186" spans="1:190" x14ac:dyDescent="0.2">
      <c r="A186" s="130" t="str">
        <f t="shared" si="2"/>
        <v/>
      </c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  <c r="CD186" s="138"/>
      <c r="CE186" s="138"/>
      <c r="CF186" s="138"/>
      <c r="CG186" s="138"/>
      <c r="CH186" s="138"/>
      <c r="CI186" s="138"/>
      <c r="CJ186" s="138"/>
      <c r="CK186" s="138"/>
      <c r="CL186" s="138"/>
      <c r="CM186" s="138"/>
      <c r="CN186" s="138"/>
      <c r="CO186" s="138"/>
      <c r="CP186" s="138"/>
      <c r="CQ186" s="138"/>
      <c r="CR186" s="138"/>
      <c r="CS186" s="138"/>
      <c r="CT186" s="138"/>
      <c r="CU186" s="138"/>
      <c r="CV186" s="138"/>
      <c r="CW186" s="138"/>
      <c r="CX186" s="138"/>
      <c r="CY186" s="138"/>
      <c r="CZ186" s="138"/>
      <c r="DA186" s="138"/>
      <c r="DB186" s="138"/>
      <c r="DC186" s="138"/>
      <c r="DD186" s="138"/>
      <c r="DE186" s="138"/>
      <c r="DF186" s="138"/>
      <c r="DG186" s="138"/>
      <c r="DH186" s="138"/>
      <c r="DI186" s="138"/>
      <c r="DJ186" s="138"/>
      <c r="DK186" s="138"/>
      <c r="DL186" s="138"/>
      <c r="DM186" s="138"/>
      <c r="DN186" s="138"/>
      <c r="DO186" s="138"/>
      <c r="DP186" s="138"/>
      <c r="DQ186" s="138"/>
      <c r="DR186" s="138"/>
      <c r="DS186" s="138"/>
      <c r="DT186" s="138"/>
      <c r="DU186" s="138"/>
      <c r="DV186" s="138"/>
      <c r="DW186" s="138"/>
      <c r="DX186" s="138"/>
      <c r="DY186" s="138"/>
      <c r="DZ186" s="138"/>
      <c r="EA186" s="138"/>
      <c r="EB186" s="138"/>
      <c r="EC186" s="138"/>
      <c r="ED186" s="138"/>
      <c r="EE186" s="138"/>
      <c r="EF186" s="138"/>
      <c r="EG186" s="138"/>
      <c r="EH186" s="138"/>
      <c r="EI186" s="138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38"/>
      <c r="FP186" s="138"/>
      <c r="FQ186" s="138"/>
      <c r="FR186" s="138"/>
      <c r="FS186" s="138"/>
      <c r="FT186" s="138"/>
      <c r="FU186" s="138"/>
      <c r="FV186" s="138"/>
      <c r="FW186" s="138"/>
      <c r="FX186" s="138"/>
      <c r="FY186" s="138"/>
      <c r="FZ186" s="138"/>
      <c r="GA186" s="138"/>
      <c r="GB186" s="138"/>
      <c r="GC186" s="138"/>
      <c r="GD186" s="138"/>
      <c r="GE186" s="138"/>
      <c r="GF186" s="138"/>
      <c r="GG186" s="138"/>
      <c r="GH186" s="138"/>
    </row>
    <row r="187" spans="1:190" x14ac:dyDescent="0.2">
      <c r="A187" s="130" t="str">
        <f t="shared" si="2"/>
        <v/>
      </c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  <c r="GC187" s="138"/>
      <c r="GD187" s="138"/>
      <c r="GE187" s="138"/>
      <c r="GF187" s="138"/>
      <c r="GG187" s="138"/>
      <c r="GH187" s="138"/>
    </row>
    <row r="188" spans="1:190" x14ac:dyDescent="0.2">
      <c r="A188" s="130" t="str">
        <f t="shared" si="2"/>
        <v/>
      </c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  <c r="GC188" s="138"/>
      <c r="GD188" s="138"/>
      <c r="GE188" s="138"/>
      <c r="GF188" s="138"/>
      <c r="GG188" s="138"/>
      <c r="GH188" s="138"/>
    </row>
    <row r="189" spans="1:190" x14ac:dyDescent="0.2">
      <c r="A189" s="130" t="str">
        <f t="shared" si="2"/>
        <v/>
      </c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</row>
    <row r="190" spans="1:190" x14ac:dyDescent="0.2">
      <c r="A190" s="130" t="str">
        <f t="shared" si="2"/>
        <v/>
      </c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8"/>
      <c r="CO190" s="138"/>
      <c r="CP190" s="138"/>
      <c r="CQ190" s="138"/>
      <c r="CR190" s="138"/>
      <c r="CS190" s="138"/>
      <c r="CT190" s="138"/>
      <c r="CU190" s="138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</row>
    <row r="191" spans="1:190" x14ac:dyDescent="0.2">
      <c r="A191" s="130" t="str">
        <f t="shared" si="2"/>
        <v/>
      </c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</row>
    <row r="192" spans="1:190" x14ac:dyDescent="0.2">
      <c r="A192" s="130" t="str">
        <f t="shared" si="2"/>
        <v/>
      </c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</row>
    <row r="193" spans="1:190" x14ac:dyDescent="0.2">
      <c r="A193" s="130" t="str">
        <f t="shared" si="2"/>
        <v/>
      </c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  <c r="CM193" s="138"/>
      <c r="CN193" s="138"/>
      <c r="CO193" s="138"/>
      <c r="CP193" s="138"/>
      <c r="CQ193" s="138"/>
      <c r="CR193" s="138"/>
      <c r="CS193" s="138"/>
      <c r="CT193" s="138"/>
      <c r="CU193" s="138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</row>
    <row r="194" spans="1:190" x14ac:dyDescent="0.2">
      <c r="A194" s="130" t="str">
        <f t="shared" si="2"/>
        <v/>
      </c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</row>
    <row r="195" spans="1:190" x14ac:dyDescent="0.2">
      <c r="A195" s="130" t="str">
        <f t="shared" si="2"/>
        <v/>
      </c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</row>
    <row r="196" spans="1:190" x14ac:dyDescent="0.2">
      <c r="A196" s="130" t="str">
        <f t="shared" si="2"/>
        <v/>
      </c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</row>
    <row r="197" spans="1:190" x14ac:dyDescent="0.2">
      <c r="A197" s="130" t="str">
        <f t="shared" si="2"/>
        <v/>
      </c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</row>
    <row r="198" spans="1:190" x14ac:dyDescent="0.2">
      <c r="A198" s="130" t="str">
        <f t="shared" si="2"/>
        <v/>
      </c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8"/>
      <c r="CO198" s="138"/>
      <c r="CP198" s="138"/>
      <c r="CQ198" s="138"/>
      <c r="CR198" s="138"/>
      <c r="CS198" s="138"/>
      <c r="CT198" s="138"/>
      <c r="CU198" s="138"/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</row>
    <row r="199" spans="1:190" x14ac:dyDescent="0.2">
      <c r="A199" s="130" t="str">
        <f t="shared" si="2"/>
        <v/>
      </c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</row>
    <row r="200" spans="1:190" x14ac:dyDescent="0.2">
      <c r="A200" s="130" t="str">
        <f t="shared" si="2"/>
        <v/>
      </c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</row>
    <row r="201" spans="1:190" x14ac:dyDescent="0.2">
      <c r="A201" s="130" t="str">
        <f t="shared" si="2"/>
        <v/>
      </c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</row>
    <row r="202" spans="1:190" x14ac:dyDescent="0.2">
      <c r="A202" s="130" t="str">
        <f t="shared" si="2"/>
        <v/>
      </c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</row>
    <row r="203" spans="1:190" x14ac:dyDescent="0.2">
      <c r="A203" s="130" t="str">
        <f t="shared" si="2"/>
        <v/>
      </c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</row>
    <row r="204" spans="1:190" x14ac:dyDescent="0.2">
      <c r="A204" s="130" t="str">
        <f t="shared" si="2"/>
        <v/>
      </c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</row>
    <row r="205" spans="1:190" x14ac:dyDescent="0.2">
      <c r="A205" s="130" t="str">
        <f t="shared" si="2"/>
        <v/>
      </c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</row>
    <row r="206" spans="1:190" x14ac:dyDescent="0.2">
      <c r="A206" s="130" t="str">
        <f t="shared" si="2"/>
        <v/>
      </c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</row>
    <row r="207" spans="1:190" x14ac:dyDescent="0.2">
      <c r="A207" s="130" t="str">
        <f t="shared" ref="A207:A270" si="3">IFERROR(VALUE(LEFT(B207,4)),"")</f>
        <v/>
      </c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</row>
    <row r="208" spans="1:190" x14ac:dyDescent="0.2">
      <c r="A208" s="130" t="str">
        <f t="shared" si="3"/>
        <v/>
      </c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</row>
    <row r="209" spans="1:190" x14ac:dyDescent="0.2">
      <c r="A209" s="130" t="str">
        <f t="shared" si="3"/>
        <v/>
      </c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</row>
    <row r="210" spans="1:190" x14ac:dyDescent="0.2">
      <c r="A210" s="130" t="str">
        <f t="shared" si="3"/>
        <v/>
      </c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</row>
    <row r="211" spans="1:190" x14ac:dyDescent="0.2">
      <c r="A211" s="130" t="str">
        <f t="shared" si="3"/>
        <v/>
      </c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</row>
    <row r="212" spans="1:190" x14ac:dyDescent="0.2">
      <c r="A212" s="130" t="str">
        <f t="shared" si="3"/>
        <v/>
      </c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</row>
    <row r="213" spans="1:190" x14ac:dyDescent="0.2">
      <c r="A213" s="130" t="str">
        <f t="shared" si="3"/>
        <v/>
      </c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</row>
    <row r="214" spans="1:190" x14ac:dyDescent="0.2">
      <c r="A214" s="130" t="str">
        <f t="shared" si="3"/>
        <v/>
      </c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</row>
    <row r="215" spans="1:190" x14ac:dyDescent="0.2">
      <c r="A215" s="130" t="str">
        <f t="shared" si="3"/>
        <v/>
      </c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</row>
    <row r="216" spans="1:190" x14ac:dyDescent="0.2">
      <c r="A216" s="130" t="str">
        <f t="shared" si="3"/>
        <v/>
      </c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</row>
    <row r="217" spans="1:190" x14ac:dyDescent="0.2">
      <c r="A217" s="130" t="str">
        <f t="shared" si="3"/>
        <v/>
      </c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</row>
    <row r="218" spans="1:190" x14ac:dyDescent="0.2">
      <c r="A218" s="130" t="str">
        <f t="shared" si="3"/>
        <v/>
      </c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</row>
    <row r="219" spans="1:190" x14ac:dyDescent="0.2">
      <c r="A219" s="130" t="str">
        <f t="shared" si="3"/>
        <v/>
      </c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</row>
    <row r="220" spans="1:190" x14ac:dyDescent="0.2">
      <c r="A220" s="130" t="str">
        <f t="shared" si="3"/>
        <v/>
      </c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</row>
    <row r="221" spans="1:190" x14ac:dyDescent="0.2">
      <c r="A221" s="130" t="str">
        <f t="shared" si="3"/>
        <v/>
      </c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</row>
    <row r="222" spans="1:190" x14ac:dyDescent="0.2">
      <c r="A222" s="130" t="str">
        <f t="shared" si="3"/>
        <v/>
      </c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</row>
    <row r="223" spans="1:190" x14ac:dyDescent="0.2">
      <c r="A223" s="130" t="str">
        <f t="shared" si="3"/>
        <v/>
      </c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</row>
    <row r="224" spans="1:190" x14ac:dyDescent="0.2">
      <c r="A224" s="130" t="str">
        <f t="shared" si="3"/>
        <v/>
      </c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</row>
    <row r="225" spans="1:190" x14ac:dyDescent="0.2">
      <c r="A225" s="130" t="str">
        <f t="shared" si="3"/>
        <v/>
      </c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</row>
    <row r="226" spans="1:190" x14ac:dyDescent="0.2">
      <c r="A226" s="130" t="str">
        <f t="shared" si="3"/>
        <v/>
      </c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</row>
    <row r="227" spans="1:190" x14ac:dyDescent="0.2">
      <c r="A227" s="130" t="str">
        <f t="shared" si="3"/>
        <v/>
      </c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</row>
    <row r="228" spans="1:190" x14ac:dyDescent="0.2">
      <c r="A228" s="130" t="str">
        <f t="shared" si="3"/>
        <v/>
      </c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</row>
    <row r="229" spans="1:190" x14ac:dyDescent="0.2">
      <c r="A229" s="130" t="str">
        <f t="shared" si="3"/>
        <v/>
      </c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</row>
    <row r="230" spans="1:190" x14ac:dyDescent="0.2">
      <c r="A230" s="130" t="str">
        <f t="shared" si="3"/>
        <v/>
      </c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</row>
    <row r="231" spans="1:190" x14ac:dyDescent="0.2">
      <c r="A231" s="130" t="str">
        <f t="shared" si="3"/>
        <v/>
      </c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</row>
    <row r="232" spans="1:190" x14ac:dyDescent="0.2">
      <c r="A232" s="130" t="str">
        <f t="shared" si="3"/>
        <v/>
      </c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</row>
    <row r="233" spans="1:190" x14ac:dyDescent="0.2">
      <c r="A233" s="130" t="str">
        <f t="shared" si="3"/>
        <v/>
      </c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</row>
    <row r="234" spans="1:190" x14ac:dyDescent="0.2">
      <c r="A234" s="130" t="str">
        <f t="shared" si="3"/>
        <v/>
      </c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</row>
    <row r="235" spans="1:190" x14ac:dyDescent="0.2">
      <c r="A235" s="130" t="str">
        <f t="shared" si="3"/>
        <v/>
      </c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</row>
    <row r="236" spans="1:190" x14ac:dyDescent="0.2">
      <c r="A236" s="130" t="str">
        <f t="shared" si="3"/>
        <v/>
      </c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</row>
    <row r="237" spans="1:190" x14ac:dyDescent="0.2">
      <c r="A237" s="130" t="str">
        <f t="shared" si="3"/>
        <v/>
      </c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</row>
    <row r="238" spans="1:190" x14ac:dyDescent="0.2">
      <c r="A238" s="130" t="str">
        <f t="shared" si="3"/>
        <v/>
      </c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</row>
    <row r="239" spans="1:190" x14ac:dyDescent="0.2">
      <c r="A239" s="130" t="str">
        <f t="shared" si="3"/>
        <v/>
      </c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</row>
    <row r="240" spans="1:190" x14ac:dyDescent="0.2">
      <c r="A240" s="130" t="str">
        <f t="shared" si="3"/>
        <v/>
      </c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</row>
    <row r="241" spans="1:190" x14ac:dyDescent="0.2">
      <c r="A241" s="130" t="str">
        <f t="shared" si="3"/>
        <v/>
      </c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</row>
    <row r="242" spans="1:190" x14ac:dyDescent="0.2">
      <c r="A242" s="130" t="str">
        <f t="shared" si="3"/>
        <v/>
      </c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</row>
    <row r="243" spans="1:190" x14ac:dyDescent="0.2">
      <c r="A243" s="130" t="str">
        <f t="shared" si="3"/>
        <v/>
      </c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</row>
    <row r="244" spans="1:190" x14ac:dyDescent="0.2">
      <c r="A244" s="130" t="str">
        <f t="shared" si="3"/>
        <v/>
      </c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</row>
    <row r="245" spans="1:190" x14ac:dyDescent="0.2">
      <c r="A245" s="130" t="str">
        <f t="shared" si="3"/>
        <v/>
      </c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</row>
    <row r="246" spans="1:190" x14ac:dyDescent="0.2">
      <c r="A246" s="130" t="str">
        <f t="shared" si="3"/>
        <v/>
      </c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</row>
    <row r="247" spans="1:190" x14ac:dyDescent="0.2">
      <c r="A247" s="130" t="str">
        <f t="shared" si="3"/>
        <v/>
      </c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</row>
    <row r="248" spans="1:190" x14ac:dyDescent="0.2">
      <c r="A248" s="130" t="str">
        <f t="shared" si="3"/>
        <v/>
      </c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</row>
    <row r="249" spans="1:190" x14ac:dyDescent="0.2">
      <c r="A249" s="130" t="str">
        <f t="shared" si="3"/>
        <v/>
      </c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</row>
    <row r="250" spans="1:190" x14ac:dyDescent="0.2">
      <c r="A250" s="130" t="str">
        <f t="shared" si="3"/>
        <v/>
      </c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</row>
    <row r="251" spans="1:190" x14ac:dyDescent="0.2">
      <c r="A251" s="130" t="str">
        <f t="shared" si="3"/>
        <v/>
      </c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</row>
    <row r="252" spans="1:190" x14ac:dyDescent="0.2">
      <c r="A252" s="130" t="str">
        <f t="shared" si="3"/>
        <v/>
      </c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</row>
    <row r="253" spans="1:190" x14ac:dyDescent="0.2">
      <c r="A253" s="130" t="str">
        <f t="shared" si="3"/>
        <v/>
      </c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</row>
    <row r="254" spans="1:190" x14ac:dyDescent="0.2">
      <c r="A254" s="130" t="str">
        <f t="shared" si="3"/>
        <v/>
      </c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</row>
    <row r="255" spans="1:190" x14ac:dyDescent="0.2">
      <c r="A255" s="130" t="str">
        <f t="shared" si="3"/>
        <v/>
      </c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</row>
    <row r="256" spans="1:190" x14ac:dyDescent="0.2">
      <c r="A256" s="130" t="str">
        <f t="shared" si="3"/>
        <v/>
      </c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</row>
    <row r="257" spans="1:190" x14ac:dyDescent="0.2">
      <c r="A257" s="130" t="str">
        <f t="shared" si="3"/>
        <v/>
      </c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</row>
    <row r="258" spans="1:190" x14ac:dyDescent="0.2">
      <c r="A258" s="130" t="str">
        <f t="shared" si="3"/>
        <v/>
      </c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</row>
    <row r="259" spans="1:190" x14ac:dyDescent="0.2">
      <c r="A259" s="130" t="str">
        <f t="shared" si="3"/>
        <v/>
      </c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</row>
    <row r="260" spans="1:190" x14ac:dyDescent="0.2">
      <c r="A260" s="130" t="str">
        <f t="shared" si="3"/>
        <v/>
      </c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</row>
    <row r="261" spans="1:190" x14ac:dyDescent="0.2">
      <c r="A261" s="130" t="str">
        <f t="shared" si="3"/>
        <v/>
      </c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</row>
    <row r="262" spans="1:190" x14ac:dyDescent="0.2">
      <c r="A262" s="130" t="str">
        <f t="shared" si="3"/>
        <v/>
      </c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</row>
    <row r="263" spans="1:190" x14ac:dyDescent="0.2">
      <c r="A263" s="130" t="str">
        <f t="shared" si="3"/>
        <v/>
      </c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</row>
    <row r="264" spans="1:190" x14ac:dyDescent="0.2">
      <c r="A264" s="130" t="str">
        <f t="shared" si="3"/>
        <v/>
      </c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</row>
    <row r="265" spans="1:190" x14ac:dyDescent="0.2">
      <c r="A265" s="130" t="str">
        <f t="shared" si="3"/>
        <v/>
      </c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</row>
    <row r="266" spans="1:190" x14ac:dyDescent="0.2">
      <c r="A266" s="130" t="str">
        <f t="shared" si="3"/>
        <v/>
      </c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</row>
    <row r="267" spans="1:190" x14ac:dyDescent="0.2">
      <c r="A267" s="130" t="str">
        <f t="shared" si="3"/>
        <v/>
      </c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</row>
    <row r="268" spans="1:190" x14ac:dyDescent="0.2">
      <c r="A268" s="130" t="str">
        <f t="shared" si="3"/>
        <v/>
      </c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</row>
    <row r="269" spans="1:190" x14ac:dyDescent="0.2">
      <c r="A269" s="130" t="str">
        <f t="shared" si="3"/>
        <v/>
      </c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</row>
    <row r="270" spans="1:190" x14ac:dyDescent="0.2">
      <c r="A270" s="130" t="str">
        <f t="shared" si="3"/>
        <v/>
      </c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</row>
    <row r="271" spans="1:190" x14ac:dyDescent="0.2">
      <c r="A271" s="130" t="str">
        <f t="shared" ref="A271:A334" si="4">IFERROR(VALUE(LEFT(B271,4)),"")</f>
        <v/>
      </c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</row>
    <row r="272" spans="1:190" x14ac:dyDescent="0.2">
      <c r="A272" s="130" t="str">
        <f t="shared" si="4"/>
        <v/>
      </c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</row>
    <row r="273" spans="1:190" x14ac:dyDescent="0.2">
      <c r="A273" s="130" t="str">
        <f t="shared" si="4"/>
        <v/>
      </c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</row>
    <row r="274" spans="1:190" x14ac:dyDescent="0.2">
      <c r="A274" s="130" t="str">
        <f t="shared" si="4"/>
        <v/>
      </c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</row>
    <row r="275" spans="1:190" x14ac:dyDescent="0.2">
      <c r="A275" s="130" t="str">
        <f t="shared" si="4"/>
        <v/>
      </c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</row>
    <row r="276" spans="1:190" x14ac:dyDescent="0.2">
      <c r="A276" s="130" t="str">
        <f t="shared" si="4"/>
        <v/>
      </c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</row>
    <row r="277" spans="1:190" x14ac:dyDescent="0.2">
      <c r="A277" s="130" t="str">
        <f t="shared" si="4"/>
        <v/>
      </c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</row>
    <row r="278" spans="1:190" x14ac:dyDescent="0.2">
      <c r="A278" s="130" t="str">
        <f t="shared" si="4"/>
        <v/>
      </c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</row>
    <row r="279" spans="1:190" x14ac:dyDescent="0.2">
      <c r="A279" s="130" t="str">
        <f t="shared" si="4"/>
        <v/>
      </c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</row>
    <row r="280" spans="1:190" x14ac:dyDescent="0.2">
      <c r="A280" s="130" t="str">
        <f t="shared" si="4"/>
        <v/>
      </c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</row>
    <row r="281" spans="1:190" x14ac:dyDescent="0.2">
      <c r="A281" s="130" t="str">
        <f t="shared" si="4"/>
        <v/>
      </c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</row>
    <row r="282" spans="1:190" x14ac:dyDescent="0.2">
      <c r="A282" s="130" t="str">
        <f t="shared" si="4"/>
        <v/>
      </c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</row>
    <row r="283" spans="1:190" x14ac:dyDescent="0.2">
      <c r="A283" s="130" t="str">
        <f t="shared" si="4"/>
        <v/>
      </c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</row>
    <row r="284" spans="1:190" x14ac:dyDescent="0.2">
      <c r="A284" s="130" t="str">
        <f t="shared" si="4"/>
        <v/>
      </c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</row>
    <row r="285" spans="1:190" x14ac:dyDescent="0.2">
      <c r="A285" s="130" t="str">
        <f t="shared" si="4"/>
        <v/>
      </c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</row>
    <row r="286" spans="1:190" x14ac:dyDescent="0.2">
      <c r="A286" s="130" t="str">
        <f t="shared" si="4"/>
        <v/>
      </c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</row>
    <row r="287" spans="1:190" x14ac:dyDescent="0.2">
      <c r="A287" s="130" t="str">
        <f t="shared" si="4"/>
        <v/>
      </c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</row>
    <row r="288" spans="1:190" x14ac:dyDescent="0.2">
      <c r="A288" s="130" t="str">
        <f t="shared" si="4"/>
        <v/>
      </c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</row>
    <row r="289" spans="1:190" x14ac:dyDescent="0.2">
      <c r="A289" s="130" t="str">
        <f t="shared" si="4"/>
        <v/>
      </c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</row>
    <row r="290" spans="1:190" x14ac:dyDescent="0.2">
      <c r="A290" s="130" t="str">
        <f t="shared" si="4"/>
        <v/>
      </c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</row>
    <row r="291" spans="1:190" x14ac:dyDescent="0.2">
      <c r="A291" s="130" t="str">
        <f t="shared" si="4"/>
        <v/>
      </c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</row>
    <row r="292" spans="1:190" x14ac:dyDescent="0.2">
      <c r="A292" s="130" t="str">
        <f t="shared" si="4"/>
        <v/>
      </c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</row>
    <row r="293" spans="1:190" x14ac:dyDescent="0.2">
      <c r="A293" s="130" t="str">
        <f t="shared" si="4"/>
        <v/>
      </c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</row>
    <row r="294" spans="1:190" x14ac:dyDescent="0.2">
      <c r="A294" s="130" t="str">
        <f t="shared" si="4"/>
        <v/>
      </c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</row>
    <row r="295" spans="1:190" x14ac:dyDescent="0.2">
      <c r="A295" s="130" t="str">
        <f t="shared" si="4"/>
        <v/>
      </c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</row>
    <row r="296" spans="1:190" x14ac:dyDescent="0.2">
      <c r="A296" s="130" t="str">
        <f t="shared" si="4"/>
        <v/>
      </c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</row>
    <row r="297" spans="1:190" x14ac:dyDescent="0.2">
      <c r="A297" s="130" t="str">
        <f t="shared" si="4"/>
        <v/>
      </c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</row>
    <row r="298" spans="1:190" x14ac:dyDescent="0.2">
      <c r="A298" s="130" t="str">
        <f t="shared" si="4"/>
        <v/>
      </c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</row>
    <row r="299" spans="1:190" x14ac:dyDescent="0.2">
      <c r="A299" s="130" t="str">
        <f t="shared" si="4"/>
        <v/>
      </c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</row>
    <row r="300" spans="1:190" x14ac:dyDescent="0.2">
      <c r="A300" s="130" t="str">
        <f t="shared" si="4"/>
        <v/>
      </c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</row>
    <row r="301" spans="1:190" x14ac:dyDescent="0.2">
      <c r="A301" s="130" t="str">
        <f t="shared" si="4"/>
        <v/>
      </c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</row>
    <row r="302" spans="1:190" x14ac:dyDescent="0.2">
      <c r="A302" s="130" t="str">
        <f t="shared" si="4"/>
        <v/>
      </c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</row>
    <row r="303" spans="1:190" x14ac:dyDescent="0.2">
      <c r="A303" s="130" t="str">
        <f t="shared" si="4"/>
        <v/>
      </c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</row>
    <row r="304" spans="1:190" x14ac:dyDescent="0.2">
      <c r="A304" s="130" t="str">
        <f t="shared" si="4"/>
        <v/>
      </c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</row>
    <row r="305" spans="1:190" x14ac:dyDescent="0.2">
      <c r="A305" s="130" t="str">
        <f t="shared" si="4"/>
        <v/>
      </c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</row>
    <row r="306" spans="1:190" x14ac:dyDescent="0.2">
      <c r="A306" s="130" t="str">
        <f t="shared" si="4"/>
        <v/>
      </c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</row>
    <row r="307" spans="1:190" x14ac:dyDescent="0.2">
      <c r="A307" s="130" t="str">
        <f t="shared" si="4"/>
        <v/>
      </c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</row>
    <row r="308" spans="1:190" x14ac:dyDescent="0.2">
      <c r="A308" s="130" t="str">
        <f t="shared" si="4"/>
        <v/>
      </c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</row>
    <row r="309" spans="1:190" x14ac:dyDescent="0.2">
      <c r="A309" s="130" t="str">
        <f t="shared" si="4"/>
        <v/>
      </c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</row>
    <row r="310" spans="1:190" x14ac:dyDescent="0.2">
      <c r="A310" s="130" t="str">
        <f t="shared" si="4"/>
        <v/>
      </c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</row>
    <row r="311" spans="1:190" x14ac:dyDescent="0.2">
      <c r="A311" s="130" t="str">
        <f t="shared" si="4"/>
        <v/>
      </c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</row>
    <row r="312" spans="1:190" x14ac:dyDescent="0.2">
      <c r="A312" s="130" t="str">
        <f t="shared" si="4"/>
        <v/>
      </c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</row>
    <row r="313" spans="1:190" x14ac:dyDescent="0.2">
      <c r="A313" s="130" t="str">
        <f t="shared" si="4"/>
        <v/>
      </c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</row>
    <row r="314" spans="1:190" x14ac:dyDescent="0.2">
      <c r="A314" s="130" t="str">
        <f t="shared" si="4"/>
        <v/>
      </c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</row>
    <row r="315" spans="1:190" x14ac:dyDescent="0.2">
      <c r="A315" s="130" t="str">
        <f t="shared" si="4"/>
        <v/>
      </c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</row>
    <row r="316" spans="1:190" x14ac:dyDescent="0.2">
      <c r="A316" s="130" t="str">
        <f t="shared" si="4"/>
        <v/>
      </c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</row>
    <row r="317" spans="1:190" x14ac:dyDescent="0.2">
      <c r="A317" s="130" t="str">
        <f t="shared" si="4"/>
        <v/>
      </c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</row>
    <row r="318" spans="1:190" x14ac:dyDescent="0.2">
      <c r="A318" s="130" t="str">
        <f t="shared" si="4"/>
        <v/>
      </c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</row>
    <row r="319" spans="1:190" x14ac:dyDescent="0.2">
      <c r="A319" s="130" t="str">
        <f t="shared" si="4"/>
        <v/>
      </c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</row>
    <row r="320" spans="1:190" x14ac:dyDescent="0.2">
      <c r="A320" s="130" t="str">
        <f t="shared" si="4"/>
        <v/>
      </c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</row>
    <row r="321" spans="1:190" x14ac:dyDescent="0.2">
      <c r="A321" s="130" t="str">
        <f t="shared" si="4"/>
        <v/>
      </c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</row>
    <row r="322" spans="1:190" x14ac:dyDescent="0.2">
      <c r="A322" s="130" t="str">
        <f t="shared" si="4"/>
        <v/>
      </c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</row>
    <row r="323" spans="1:190" x14ac:dyDescent="0.2">
      <c r="A323" s="130" t="str">
        <f t="shared" si="4"/>
        <v/>
      </c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</row>
    <row r="324" spans="1:190" x14ac:dyDescent="0.2">
      <c r="A324" s="130" t="str">
        <f t="shared" si="4"/>
        <v/>
      </c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</row>
    <row r="325" spans="1:190" x14ac:dyDescent="0.2">
      <c r="A325" s="130" t="str">
        <f t="shared" si="4"/>
        <v/>
      </c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</row>
    <row r="326" spans="1:190" x14ac:dyDescent="0.2">
      <c r="A326" s="130" t="str">
        <f t="shared" si="4"/>
        <v/>
      </c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</row>
    <row r="327" spans="1:190" x14ac:dyDescent="0.2">
      <c r="A327" s="130" t="str">
        <f t="shared" si="4"/>
        <v/>
      </c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</row>
    <row r="328" spans="1:190" x14ac:dyDescent="0.2">
      <c r="A328" s="130" t="str">
        <f t="shared" si="4"/>
        <v/>
      </c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</row>
    <row r="329" spans="1:190" x14ac:dyDescent="0.2">
      <c r="A329" s="130" t="str">
        <f t="shared" si="4"/>
        <v/>
      </c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</row>
    <row r="330" spans="1:190" x14ac:dyDescent="0.2">
      <c r="A330" s="130" t="str">
        <f t="shared" si="4"/>
        <v/>
      </c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</row>
    <row r="331" spans="1:190" x14ac:dyDescent="0.2">
      <c r="A331" s="130" t="str">
        <f t="shared" si="4"/>
        <v/>
      </c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</row>
    <row r="332" spans="1:190" x14ac:dyDescent="0.2">
      <c r="A332" s="130" t="str">
        <f t="shared" si="4"/>
        <v/>
      </c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</row>
    <row r="333" spans="1:190" x14ac:dyDescent="0.2">
      <c r="A333" s="130" t="str">
        <f t="shared" si="4"/>
        <v/>
      </c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</row>
    <row r="334" spans="1:190" x14ac:dyDescent="0.2">
      <c r="A334" s="130" t="str">
        <f t="shared" si="4"/>
        <v/>
      </c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</row>
    <row r="335" spans="1:190" x14ac:dyDescent="0.2">
      <c r="A335" s="130" t="str">
        <f t="shared" ref="A335:A398" si="5">IFERROR(VALUE(LEFT(B335,4)),"")</f>
        <v/>
      </c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</row>
    <row r="336" spans="1:190" x14ac:dyDescent="0.2">
      <c r="A336" s="130" t="str">
        <f t="shared" si="5"/>
        <v/>
      </c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</row>
    <row r="337" spans="1:190" x14ac:dyDescent="0.2">
      <c r="A337" s="130" t="str">
        <f t="shared" si="5"/>
        <v/>
      </c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</row>
    <row r="338" spans="1:190" x14ac:dyDescent="0.2">
      <c r="A338" s="130" t="str">
        <f t="shared" si="5"/>
        <v/>
      </c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</row>
    <row r="339" spans="1:190" x14ac:dyDescent="0.2">
      <c r="A339" s="130" t="str">
        <f t="shared" si="5"/>
        <v/>
      </c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</row>
    <row r="340" spans="1:190" x14ac:dyDescent="0.2">
      <c r="A340" s="130" t="str">
        <f t="shared" si="5"/>
        <v/>
      </c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</row>
    <row r="341" spans="1:190" x14ac:dyDescent="0.2">
      <c r="A341" s="130" t="str">
        <f t="shared" si="5"/>
        <v/>
      </c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</row>
    <row r="342" spans="1:190" x14ac:dyDescent="0.2">
      <c r="A342" s="130" t="str">
        <f t="shared" si="5"/>
        <v/>
      </c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</row>
    <row r="343" spans="1:190" x14ac:dyDescent="0.2">
      <c r="A343" s="130" t="str">
        <f t="shared" si="5"/>
        <v/>
      </c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</row>
    <row r="344" spans="1:190" x14ac:dyDescent="0.2">
      <c r="A344" s="130" t="str">
        <f t="shared" si="5"/>
        <v/>
      </c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</row>
    <row r="345" spans="1:190" x14ac:dyDescent="0.2">
      <c r="A345" s="130" t="str">
        <f t="shared" si="5"/>
        <v/>
      </c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</row>
    <row r="346" spans="1:190" x14ac:dyDescent="0.2">
      <c r="A346" s="130" t="str">
        <f t="shared" si="5"/>
        <v/>
      </c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</row>
    <row r="347" spans="1:190" x14ac:dyDescent="0.2">
      <c r="A347" s="130" t="str">
        <f t="shared" si="5"/>
        <v/>
      </c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</row>
    <row r="348" spans="1:190" x14ac:dyDescent="0.2">
      <c r="A348" s="130" t="str">
        <f t="shared" si="5"/>
        <v/>
      </c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</row>
    <row r="349" spans="1:190" x14ac:dyDescent="0.2">
      <c r="A349" s="130" t="str">
        <f t="shared" si="5"/>
        <v/>
      </c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</row>
    <row r="350" spans="1:190" x14ac:dyDescent="0.2">
      <c r="A350" s="130" t="str">
        <f t="shared" si="5"/>
        <v/>
      </c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</row>
    <row r="351" spans="1:190" x14ac:dyDescent="0.2">
      <c r="A351" s="130" t="str">
        <f t="shared" si="5"/>
        <v/>
      </c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</row>
    <row r="352" spans="1:190" x14ac:dyDescent="0.2">
      <c r="A352" s="130" t="str">
        <f t="shared" si="5"/>
        <v/>
      </c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</row>
    <row r="353" spans="1:190" x14ac:dyDescent="0.2">
      <c r="A353" s="130" t="str">
        <f t="shared" si="5"/>
        <v/>
      </c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</row>
    <row r="354" spans="1:190" x14ac:dyDescent="0.2">
      <c r="A354" s="130" t="str">
        <f t="shared" si="5"/>
        <v/>
      </c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</row>
    <row r="355" spans="1:190" x14ac:dyDescent="0.2">
      <c r="A355" s="130" t="str">
        <f t="shared" si="5"/>
        <v/>
      </c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</row>
    <row r="356" spans="1:190" x14ac:dyDescent="0.2">
      <c r="A356" s="130" t="str">
        <f t="shared" si="5"/>
        <v/>
      </c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</row>
    <row r="357" spans="1:190" x14ac:dyDescent="0.2">
      <c r="A357" s="130" t="str">
        <f t="shared" si="5"/>
        <v/>
      </c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</row>
    <row r="358" spans="1:190" x14ac:dyDescent="0.2">
      <c r="A358" s="130" t="str">
        <f t="shared" si="5"/>
        <v/>
      </c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</row>
    <row r="359" spans="1:190" x14ac:dyDescent="0.2">
      <c r="A359" s="130" t="str">
        <f t="shared" si="5"/>
        <v/>
      </c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</row>
    <row r="360" spans="1:190" x14ac:dyDescent="0.2">
      <c r="A360" s="130" t="str">
        <f t="shared" si="5"/>
        <v/>
      </c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</row>
    <row r="361" spans="1:190" x14ac:dyDescent="0.2">
      <c r="A361" s="130" t="str">
        <f t="shared" si="5"/>
        <v/>
      </c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</row>
    <row r="362" spans="1:190" x14ac:dyDescent="0.2">
      <c r="A362" s="130" t="str">
        <f t="shared" si="5"/>
        <v/>
      </c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</row>
    <row r="363" spans="1:190" x14ac:dyDescent="0.2">
      <c r="A363" s="130" t="str">
        <f t="shared" si="5"/>
        <v/>
      </c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</row>
    <row r="364" spans="1:190" x14ac:dyDescent="0.2">
      <c r="A364" s="130" t="str">
        <f t="shared" si="5"/>
        <v/>
      </c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</row>
    <row r="365" spans="1:190" x14ac:dyDescent="0.2">
      <c r="A365" s="130" t="str">
        <f t="shared" si="5"/>
        <v/>
      </c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</row>
    <row r="366" spans="1:190" x14ac:dyDescent="0.2">
      <c r="A366" s="130" t="str">
        <f t="shared" si="5"/>
        <v/>
      </c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</row>
    <row r="367" spans="1:190" x14ac:dyDescent="0.2">
      <c r="A367" s="130" t="str">
        <f t="shared" si="5"/>
        <v/>
      </c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</row>
    <row r="368" spans="1:190" x14ac:dyDescent="0.2">
      <c r="A368" s="130" t="str">
        <f t="shared" si="5"/>
        <v/>
      </c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</row>
    <row r="369" spans="1:190" x14ac:dyDescent="0.2">
      <c r="A369" s="130" t="str">
        <f t="shared" si="5"/>
        <v/>
      </c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</row>
    <row r="370" spans="1:190" x14ac:dyDescent="0.2">
      <c r="A370" s="130" t="str">
        <f t="shared" si="5"/>
        <v/>
      </c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</row>
    <row r="371" spans="1:190" x14ac:dyDescent="0.2">
      <c r="A371" s="130" t="str">
        <f t="shared" si="5"/>
        <v/>
      </c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</row>
    <row r="372" spans="1:190" x14ac:dyDescent="0.2">
      <c r="A372" s="130" t="str">
        <f t="shared" si="5"/>
        <v/>
      </c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</row>
    <row r="373" spans="1:190" x14ac:dyDescent="0.2">
      <c r="A373" s="130" t="str">
        <f t="shared" si="5"/>
        <v/>
      </c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</row>
    <row r="374" spans="1:190" x14ac:dyDescent="0.2">
      <c r="A374" s="130" t="str">
        <f t="shared" si="5"/>
        <v/>
      </c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</row>
    <row r="375" spans="1:190" x14ac:dyDescent="0.2">
      <c r="A375" s="130" t="str">
        <f t="shared" si="5"/>
        <v/>
      </c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</row>
    <row r="376" spans="1:190" x14ac:dyDescent="0.2">
      <c r="A376" s="130" t="str">
        <f t="shared" si="5"/>
        <v/>
      </c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</row>
    <row r="377" spans="1:190" x14ac:dyDescent="0.2">
      <c r="A377" s="130" t="str">
        <f t="shared" si="5"/>
        <v/>
      </c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</row>
    <row r="378" spans="1:190" x14ac:dyDescent="0.2">
      <c r="A378" s="130" t="str">
        <f t="shared" si="5"/>
        <v/>
      </c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</row>
    <row r="379" spans="1:190" x14ac:dyDescent="0.2">
      <c r="A379" s="130" t="str">
        <f t="shared" si="5"/>
        <v/>
      </c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</row>
    <row r="380" spans="1:190" x14ac:dyDescent="0.2">
      <c r="A380" s="130" t="str">
        <f t="shared" si="5"/>
        <v/>
      </c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</row>
    <row r="381" spans="1:190" x14ac:dyDescent="0.2">
      <c r="A381" s="130" t="str">
        <f t="shared" si="5"/>
        <v/>
      </c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</row>
    <row r="382" spans="1:190" x14ac:dyDescent="0.2">
      <c r="A382" s="130" t="str">
        <f t="shared" si="5"/>
        <v/>
      </c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</row>
    <row r="383" spans="1:190" x14ac:dyDescent="0.2">
      <c r="A383" s="130" t="str">
        <f t="shared" si="5"/>
        <v/>
      </c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</row>
    <row r="384" spans="1:190" x14ac:dyDescent="0.2">
      <c r="A384" s="130" t="str">
        <f t="shared" si="5"/>
        <v/>
      </c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</row>
    <row r="385" spans="1:190" x14ac:dyDescent="0.2">
      <c r="A385" s="130" t="str">
        <f t="shared" si="5"/>
        <v/>
      </c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</row>
    <row r="386" spans="1:190" x14ac:dyDescent="0.2">
      <c r="A386" s="130" t="str">
        <f t="shared" si="5"/>
        <v/>
      </c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</row>
    <row r="387" spans="1:190" x14ac:dyDescent="0.2">
      <c r="A387" s="130" t="str">
        <f t="shared" si="5"/>
        <v/>
      </c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</row>
    <row r="388" spans="1:190" x14ac:dyDescent="0.2">
      <c r="A388" s="130" t="str">
        <f t="shared" si="5"/>
        <v/>
      </c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</row>
    <row r="389" spans="1:190" x14ac:dyDescent="0.2">
      <c r="A389" s="130" t="str">
        <f t="shared" si="5"/>
        <v/>
      </c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</row>
    <row r="390" spans="1:190" x14ac:dyDescent="0.2">
      <c r="A390" s="130" t="str">
        <f t="shared" si="5"/>
        <v/>
      </c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</row>
    <row r="391" spans="1:190" x14ac:dyDescent="0.2">
      <c r="A391" s="130" t="str">
        <f t="shared" si="5"/>
        <v/>
      </c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</row>
    <row r="392" spans="1:190" x14ac:dyDescent="0.2">
      <c r="A392" s="130" t="str">
        <f t="shared" si="5"/>
        <v/>
      </c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</row>
    <row r="393" spans="1:190" x14ac:dyDescent="0.2">
      <c r="A393" s="130" t="str">
        <f t="shared" si="5"/>
        <v/>
      </c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</row>
    <row r="394" spans="1:190" x14ac:dyDescent="0.2">
      <c r="A394" s="130" t="str">
        <f t="shared" si="5"/>
        <v/>
      </c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</row>
    <row r="395" spans="1:190" x14ac:dyDescent="0.2">
      <c r="A395" s="130" t="str">
        <f t="shared" si="5"/>
        <v/>
      </c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</row>
    <row r="396" spans="1:190" x14ac:dyDescent="0.2">
      <c r="A396" s="130" t="str">
        <f t="shared" si="5"/>
        <v/>
      </c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</row>
    <row r="397" spans="1:190" x14ac:dyDescent="0.2">
      <c r="A397" s="130" t="str">
        <f t="shared" si="5"/>
        <v/>
      </c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</row>
    <row r="398" spans="1:190" x14ac:dyDescent="0.2">
      <c r="A398" s="130" t="str">
        <f t="shared" si="5"/>
        <v/>
      </c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</row>
    <row r="399" spans="1:190" x14ac:dyDescent="0.2">
      <c r="A399" s="130" t="str">
        <f t="shared" ref="A399:A462" si="6">IFERROR(VALUE(LEFT(B399,4)),"")</f>
        <v/>
      </c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</row>
    <row r="400" spans="1:190" x14ac:dyDescent="0.2">
      <c r="A400" s="130" t="str">
        <f t="shared" si="6"/>
        <v/>
      </c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</row>
    <row r="401" spans="1:1" x14ac:dyDescent="0.2">
      <c r="A401" s="130" t="str">
        <f t="shared" si="6"/>
        <v/>
      </c>
    </row>
    <row r="402" spans="1:1" x14ac:dyDescent="0.2">
      <c r="A402" s="130" t="str">
        <f t="shared" si="6"/>
        <v/>
      </c>
    </row>
    <row r="403" spans="1:1" x14ac:dyDescent="0.2">
      <c r="A403" s="130" t="str">
        <f t="shared" si="6"/>
        <v/>
      </c>
    </row>
    <row r="404" spans="1:1" x14ac:dyDescent="0.2">
      <c r="A404" s="130" t="str">
        <f t="shared" si="6"/>
        <v/>
      </c>
    </row>
    <row r="405" spans="1:1" x14ac:dyDescent="0.2">
      <c r="A405" s="130" t="str">
        <f t="shared" si="6"/>
        <v/>
      </c>
    </row>
    <row r="406" spans="1:1" x14ac:dyDescent="0.2">
      <c r="A406" s="130" t="str">
        <f t="shared" si="6"/>
        <v/>
      </c>
    </row>
    <row r="407" spans="1:1" x14ac:dyDescent="0.2">
      <c r="A407" s="130" t="str">
        <f t="shared" si="6"/>
        <v/>
      </c>
    </row>
    <row r="408" spans="1:1" x14ac:dyDescent="0.2">
      <c r="A408" s="130" t="str">
        <f t="shared" si="6"/>
        <v/>
      </c>
    </row>
    <row r="409" spans="1:1" x14ac:dyDescent="0.2">
      <c r="A409" s="130" t="str">
        <f t="shared" si="6"/>
        <v/>
      </c>
    </row>
    <row r="410" spans="1:1" x14ac:dyDescent="0.2">
      <c r="A410" s="130" t="str">
        <f t="shared" si="6"/>
        <v/>
      </c>
    </row>
    <row r="411" spans="1:1" x14ac:dyDescent="0.2">
      <c r="A411" s="130" t="str">
        <f t="shared" si="6"/>
        <v/>
      </c>
    </row>
    <row r="412" spans="1:1" x14ac:dyDescent="0.2">
      <c r="A412" s="130" t="str">
        <f t="shared" si="6"/>
        <v/>
      </c>
    </row>
    <row r="413" spans="1:1" x14ac:dyDescent="0.2">
      <c r="A413" s="130" t="str">
        <f t="shared" si="6"/>
        <v/>
      </c>
    </row>
    <row r="414" spans="1:1" x14ac:dyDescent="0.2">
      <c r="A414" s="130" t="str">
        <f t="shared" si="6"/>
        <v/>
      </c>
    </row>
    <row r="415" spans="1:1" x14ac:dyDescent="0.2">
      <c r="A415" s="130" t="str">
        <f t="shared" si="6"/>
        <v/>
      </c>
    </row>
    <row r="416" spans="1:1" x14ac:dyDescent="0.2">
      <c r="A416" s="130" t="str">
        <f t="shared" si="6"/>
        <v/>
      </c>
    </row>
    <row r="417" spans="1:1" x14ac:dyDescent="0.2">
      <c r="A417" s="130" t="str">
        <f t="shared" si="6"/>
        <v/>
      </c>
    </row>
    <row r="418" spans="1:1" x14ac:dyDescent="0.2">
      <c r="A418" s="130" t="str">
        <f t="shared" si="6"/>
        <v/>
      </c>
    </row>
    <row r="419" spans="1:1" x14ac:dyDescent="0.2">
      <c r="A419" s="130" t="str">
        <f t="shared" si="6"/>
        <v/>
      </c>
    </row>
    <row r="420" spans="1:1" x14ac:dyDescent="0.2">
      <c r="A420" s="130" t="str">
        <f t="shared" si="6"/>
        <v/>
      </c>
    </row>
    <row r="421" spans="1:1" x14ac:dyDescent="0.2">
      <c r="A421" s="130" t="str">
        <f t="shared" si="6"/>
        <v/>
      </c>
    </row>
    <row r="422" spans="1:1" x14ac:dyDescent="0.2">
      <c r="A422" s="130" t="str">
        <f t="shared" si="6"/>
        <v/>
      </c>
    </row>
    <row r="423" spans="1:1" x14ac:dyDescent="0.2">
      <c r="A423" s="130" t="str">
        <f t="shared" si="6"/>
        <v/>
      </c>
    </row>
    <row r="424" spans="1:1" x14ac:dyDescent="0.2">
      <c r="A424" s="130" t="str">
        <f t="shared" si="6"/>
        <v/>
      </c>
    </row>
    <row r="425" spans="1:1" x14ac:dyDescent="0.2">
      <c r="A425" s="130" t="str">
        <f t="shared" si="6"/>
        <v/>
      </c>
    </row>
    <row r="426" spans="1:1" x14ac:dyDescent="0.2">
      <c r="A426" s="130" t="str">
        <f t="shared" si="6"/>
        <v/>
      </c>
    </row>
    <row r="427" spans="1:1" x14ac:dyDescent="0.2">
      <c r="A427" s="130" t="str">
        <f t="shared" si="6"/>
        <v/>
      </c>
    </row>
    <row r="428" spans="1:1" x14ac:dyDescent="0.2">
      <c r="A428" s="130" t="str">
        <f t="shared" si="6"/>
        <v/>
      </c>
    </row>
    <row r="429" spans="1:1" x14ac:dyDescent="0.2">
      <c r="A429" s="130" t="str">
        <f t="shared" si="6"/>
        <v/>
      </c>
    </row>
    <row r="430" spans="1:1" x14ac:dyDescent="0.2">
      <c r="A430" s="130" t="str">
        <f t="shared" si="6"/>
        <v/>
      </c>
    </row>
    <row r="431" spans="1:1" x14ac:dyDescent="0.2">
      <c r="A431" s="130" t="str">
        <f t="shared" si="6"/>
        <v/>
      </c>
    </row>
    <row r="432" spans="1:1" x14ac:dyDescent="0.2">
      <c r="A432" s="130" t="str">
        <f t="shared" si="6"/>
        <v/>
      </c>
    </row>
    <row r="433" spans="1:1" x14ac:dyDescent="0.2">
      <c r="A433" s="130" t="str">
        <f t="shared" si="6"/>
        <v/>
      </c>
    </row>
    <row r="434" spans="1:1" x14ac:dyDescent="0.2">
      <c r="A434" s="130" t="str">
        <f t="shared" si="6"/>
        <v/>
      </c>
    </row>
    <row r="435" spans="1:1" x14ac:dyDescent="0.2">
      <c r="A435" s="130" t="str">
        <f t="shared" si="6"/>
        <v/>
      </c>
    </row>
    <row r="436" spans="1:1" x14ac:dyDescent="0.2">
      <c r="A436" s="130" t="str">
        <f t="shared" si="6"/>
        <v/>
      </c>
    </row>
    <row r="437" spans="1:1" x14ac:dyDescent="0.2">
      <c r="A437" s="130" t="str">
        <f t="shared" si="6"/>
        <v/>
      </c>
    </row>
    <row r="438" spans="1:1" x14ac:dyDescent="0.2">
      <c r="A438" s="130" t="str">
        <f t="shared" si="6"/>
        <v/>
      </c>
    </row>
    <row r="439" spans="1:1" x14ac:dyDescent="0.2">
      <c r="A439" s="130" t="str">
        <f t="shared" si="6"/>
        <v/>
      </c>
    </row>
    <row r="440" spans="1:1" x14ac:dyDescent="0.2">
      <c r="A440" s="130" t="str">
        <f t="shared" si="6"/>
        <v/>
      </c>
    </row>
    <row r="441" spans="1:1" x14ac:dyDescent="0.2">
      <c r="A441" s="130" t="str">
        <f t="shared" si="6"/>
        <v/>
      </c>
    </row>
    <row r="442" spans="1:1" x14ac:dyDescent="0.2">
      <c r="A442" s="130" t="str">
        <f t="shared" si="6"/>
        <v/>
      </c>
    </row>
    <row r="443" spans="1:1" x14ac:dyDescent="0.2">
      <c r="A443" s="130" t="str">
        <f t="shared" si="6"/>
        <v/>
      </c>
    </row>
    <row r="444" spans="1:1" x14ac:dyDescent="0.2">
      <c r="A444" s="130" t="str">
        <f t="shared" si="6"/>
        <v/>
      </c>
    </row>
    <row r="445" spans="1:1" x14ac:dyDescent="0.2">
      <c r="A445" s="130" t="str">
        <f t="shared" si="6"/>
        <v/>
      </c>
    </row>
    <row r="446" spans="1:1" x14ac:dyDescent="0.2">
      <c r="A446" s="130" t="str">
        <f t="shared" si="6"/>
        <v/>
      </c>
    </row>
    <row r="447" spans="1:1" x14ac:dyDescent="0.2">
      <c r="A447" s="130" t="str">
        <f t="shared" si="6"/>
        <v/>
      </c>
    </row>
    <row r="448" spans="1:1" x14ac:dyDescent="0.2">
      <c r="A448" s="130" t="str">
        <f t="shared" si="6"/>
        <v/>
      </c>
    </row>
    <row r="449" spans="1:1" x14ac:dyDescent="0.2">
      <c r="A449" s="130" t="str">
        <f t="shared" si="6"/>
        <v/>
      </c>
    </row>
    <row r="450" spans="1:1" x14ac:dyDescent="0.2">
      <c r="A450" s="130" t="str">
        <f t="shared" si="6"/>
        <v/>
      </c>
    </row>
    <row r="451" spans="1:1" x14ac:dyDescent="0.2">
      <c r="A451" s="130" t="str">
        <f t="shared" si="6"/>
        <v/>
      </c>
    </row>
    <row r="452" spans="1:1" x14ac:dyDescent="0.2">
      <c r="A452" s="130" t="str">
        <f t="shared" si="6"/>
        <v/>
      </c>
    </row>
    <row r="453" spans="1:1" x14ac:dyDescent="0.2">
      <c r="A453" s="130" t="str">
        <f t="shared" si="6"/>
        <v/>
      </c>
    </row>
    <row r="454" spans="1:1" x14ac:dyDescent="0.2">
      <c r="A454" s="130" t="str">
        <f t="shared" si="6"/>
        <v/>
      </c>
    </row>
    <row r="455" spans="1:1" x14ac:dyDescent="0.2">
      <c r="A455" s="130" t="str">
        <f t="shared" si="6"/>
        <v/>
      </c>
    </row>
    <row r="456" spans="1:1" x14ac:dyDescent="0.2">
      <c r="A456" s="130" t="str">
        <f t="shared" si="6"/>
        <v/>
      </c>
    </row>
    <row r="457" spans="1:1" x14ac:dyDescent="0.2">
      <c r="A457" s="130" t="str">
        <f t="shared" si="6"/>
        <v/>
      </c>
    </row>
    <row r="458" spans="1:1" x14ac:dyDescent="0.2">
      <c r="A458" s="130" t="str">
        <f t="shared" si="6"/>
        <v/>
      </c>
    </row>
    <row r="459" spans="1:1" x14ac:dyDescent="0.2">
      <c r="A459" s="130" t="str">
        <f t="shared" si="6"/>
        <v/>
      </c>
    </row>
    <row r="460" spans="1:1" x14ac:dyDescent="0.2">
      <c r="A460" s="130" t="str">
        <f t="shared" si="6"/>
        <v/>
      </c>
    </row>
    <row r="461" spans="1:1" x14ac:dyDescent="0.2">
      <c r="A461" s="130" t="str">
        <f t="shared" si="6"/>
        <v/>
      </c>
    </row>
    <row r="462" spans="1:1" x14ac:dyDescent="0.2">
      <c r="A462" s="130" t="str">
        <f t="shared" si="6"/>
        <v/>
      </c>
    </row>
    <row r="463" spans="1:1" x14ac:dyDescent="0.2">
      <c r="A463" s="130" t="str">
        <f t="shared" ref="A463:A526" si="7">IFERROR(VALUE(LEFT(B463,4)),"")</f>
        <v/>
      </c>
    </row>
    <row r="464" spans="1:1" x14ac:dyDescent="0.2">
      <c r="A464" s="130" t="str">
        <f t="shared" si="7"/>
        <v/>
      </c>
    </row>
    <row r="465" spans="1:1" x14ac:dyDescent="0.2">
      <c r="A465" s="130" t="str">
        <f t="shared" si="7"/>
        <v/>
      </c>
    </row>
    <row r="466" spans="1:1" x14ac:dyDescent="0.2">
      <c r="A466" s="130" t="str">
        <f t="shared" si="7"/>
        <v/>
      </c>
    </row>
    <row r="467" spans="1:1" x14ac:dyDescent="0.2">
      <c r="A467" s="130" t="str">
        <f t="shared" si="7"/>
        <v/>
      </c>
    </row>
    <row r="468" spans="1:1" x14ac:dyDescent="0.2">
      <c r="A468" s="130" t="str">
        <f t="shared" si="7"/>
        <v/>
      </c>
    </row>
    <row r="469" spans="1:1" x14ac:dyDescent="0.2">
      <c r="A469" s="130" t="str">
        <f t="shared" si="7"/>
        <v/>
      </c>
    </row>
    <row r="470" spans="1:1" x14ac:dyDescent="0.2">
      <c r="A470" s="130" t="str">
        <f t="shared" si="7"/>
        <v/>
      </c>
    </row>
    <row r="471" spans="1:1" x14ac:dyDescent="0.2">
      <c r="A471" s="130" t="str">
        <f t="shared" si="7"/>
        <v/>
      </c>
    </row>
    <row r="472" spans="1:1" x14ac:dyDescent="0.2">
      <c r="A472" s="130" t="str">
        <f t="shared" si="7"/>
        <v/>
      </c>
    </row>
    <row r="473" spans="1:1" x14ac:dyDescent="0.2">
      <c r="A473" s="130" t="str">
        <f t="shared" si="7"/>
        <v/>
      </c>
    </row>
    <row r="474" spans="1:1" x14ac:dyDescent="0.2">
      <c r="A474" s="130" t="str">
        <f t="shared" si="7"/>
        <v/>
      </c>
    </row>
    <row r="475" spans="1:1" x14ac:dyDescent="0.2">
      <c r="A475" s="130" t="str">
        <f t="shared" si="7"/>
        <v/>
      </c>
    </row>
    <row r="476" spans="1:1" x14ac:dyDescent="0.2">
      <c r="A476" s="130" t="str">
        <f t="shared" si="7"/>
        <v/>
      </c>
    </row>
    <row r="477" spans="1:1" x14ac:dyDescent="0.2">
      <c r="A477" s="130" t="str">
        <f t="shared" si="7"/>
        <v/>
      </c>
    </row>
    <row r="478" spans="1:1" x14ac:dyDescent="0.2">
      <c r="A478" s="130" t="str">
        <f t="shared" si="7"/>
        <v/>
      </c>
    </row>
    <row r="479" spans="1:1" x14ac:dyDescent="0.2">
      <c r="A479" s="130" t="str">
        <f t="shared" si="7"/>
        <v/>
      </c>
    </row>
    <row r="480" spans="1:1" x14ac:dyDescent="0.2">
      <c r="A480" s="130" t="str">
        <f t="shared" si="7"/>
        <v/>
      </c>
    </row>
    <row r="481" spans="1:1" x14ac:dyDescent="0.2">
      <c r="A481" s="130" t="str">
        <f t="shared" si="7"/>
        <v/>
      </c>
    </row>
    <row r="482" spans="1:1" x14ac:dyDescent="0.2">
      <c r="A482" s="130" t="str">
        <f t="shared" si="7"/>
        <v/>
      </c>
    </row>
    <row r="483" spans="1:1" x14ac:dyDescent="0.2">
      <c r="A483" s="130" t="str">
        <f t="shared" si="7"/>
        <v/>
      </c>
    </row>
    <row r="484" spans="1:1" x14ac:dyDescent="0.2">
      <c r="A484" s="130" t="str">
        <f t="shared" si="7"/>
        <v/>
      </c>
    </row>
    <row r="485" spans="1:1" x14ac:dyDescent="0.2">
      <c r="A485" s="130" t="str">
        <f t="shared" si="7"/>
        <v/>
      </c>
    </row>
    <row r="486" spans="1:1" x14ac:dyDescent="0.2">
      <c r="A486" s="130" t="str">
        <f t="shared" si="7"/>
        <v/>
      </c>
    </row>
    <row r="487" spans="1:1" x14ac:dyDescent="0.2">
      <c r="A487" s="130" t="str">
        <f t="shared" si="7"/>
        <v/>
      </c>
    </row>
    <row r="488" spans="1:1" x14ac:dyDescent="0.2">
      <c r="A488" s="130" t="str">
        <f t="shared" si="7"/>
        <v/>
      </c>
    </row>
    <row r="489" spans="1:1" x14ac:dyDescent="0.2">
      <c r="A489" s="130" t="str">
        <f t="shared" si="7"/>
        <v/>
      </c>
    </row>
    <row r="490" spans="1:1" x14ac:dyDescent="0.2">
      <c r="A490" s="130" t="str">
        <f t="shared" si="7"/>
        <v/>
      </c>
    </row>
    <row r="491" spans="1:1" x14ac:dyDescent="0.2">
      <c r="A491" s="130" t="str">
        <f t="shared" si="7"/>
        <v/>
      </c>
    </row>
    <row r="492" spans="1:1" x14ac:dyDescent="0.2">
      <c r="A492" s="130" t="str">
        <f t="shared" si="7"/>
        <v/>
      </c>
    </row>
    <row r="493" spans="1:1" x14ac:dyDescent="0.2">
      <c r="A493" s="130" t="str">
        <f t="shared" si="7"/>
        <v/>
      </c>
    </row>
    <row r="494" spans="1:1" x14ac:dyDescent="0.2">
      <c r="A494" s="130" t="str">
        <f t="shared" si="7"/>
        <v/>
      </c>
    </row>
    <row r="495" spans="1:1" x14ac:dyDescent="0.2">
      <c r="A495" s="130" t="str">
        <f t="shared" si="7"/>
        <v/>
      </c>
    </row>
    <row r="496" spans="1:1" x14ac:dyDescent="0.2">
      <c r="A496" s="130" t="str">
        <f t="shared" si="7"/>
        <v/>
      </c>
    </row>
    <row r="497" spans="1:1" x14ac:dyDescent="0.2">
      <c r="A497" s="130" t="str">
        <f t="shared" si="7"/>
        <v/>
      </c>
    </row>
    <row r="498" spans="1:1" x14ac:dyDescent="0.2">
      <c r="A498" s="130" t="str">
        <f t="shared" si="7"/>
        <v/>
      </c>
    </row>
    <row r="499" spans="1:1" x14ac:dyDescent="0.2">
      <c r="A499" s="130" t="str">
        <f t="shared" si="7"/>
        <v/>
      </c>
    </row>
    <row r="500" spans="1:1" x14ac:dyDescent="0.2">
      <c r="A500" s="130" t="str">
        <f t="shared" si="7"/>
        <v/>
      </c>
    </row>
    <row r="501" spans="1:1" x14ac:dyDescent="0.2">
      <c r="A501" s="130" t="str">
        <f t="shared" si="7"/>
        <v/>
      </c>
    </row>
    <row r="502" spans="1:1" x14ac:dyDescent="0.2">
      <c r="A502" s="130" t="str">
        <f t="shared" si="7"/>
        <v/>
      </c>
    </row>
    <row r="503" spans="1:1" x14ac:dyDescent="0.2">
      <c r="A503" s="130" t="str">
        <f t="shared" si="7"/>
        <v/>
      </c>
    </row>
    <row r="504" spans="1:1" x14ac:dyDescent="0.2">
      <c r="A504" s="130" t="str">
        <f t="shared" si="7"/>
        <v/>
      </c>
    </row>
    <row r="505" spans="1:1" x14ac:dyDescent="0.2">
      <c r="A505" s="130" t="str">
        <f t="shared" si="7"/>
        <v/>
      </c>
    </row>
    <row r="506" spans="1:1" x14ac:dyDescent="0.2">
      <c r="A506" s="130" t="str">
        <f t="shared" si="7"/>
        <v/>
      </c>
    </row>
    <row r="507" spans="1:1" x14ac:dyDescent="0.2">
      <c r="A507" s="130" t="str">
        <f t="shared" si="7"/>
        <v/>
      </c>
    </row>
    <row r="508" spans="1:1" x14ac:dyDescent="0.2">
      <c r="A508" s="130" t="str">
        <f t="shared" si="7"/>
        <v/>
      </c>
    </row>
    <row r="509" spans="1:1" x14ac:dyDescent="0.2">
      <c r="A509" s="130" t="str">
        <f t="shared" si="7"/>
        <v/>
      </c>
    </row>
    <row r="510" spans="1:1" x14ac:dyDescent="0.2">
      <c r="A510" s="130" t="str">
        <f t="shared" si="7"/>
        <v/>
      </c>
    </row>
    <row r="511" spans="1:1" x14ac:dyDescent="0.2">
      <c r="A511" s="130" t="str">
        <f t="shared" si="7"/>
        <v/>
      </c>
    </row>
    <row r="512" spans="1:1" x14ac:dyDescent="0.2">
      <c r="A512" s="130" t="str">
        <f t="shared" si="7"/>
        <v/>
      </c>
    </row>
    <row r="513" spans="1:1" x14ac:dyDescent="0.2">
      <c r="A513" s="130" t="str">
        <f t="shared" si="7"/>
        <v/>
      </c>
    </row>
    <row r="514" spans="1:1" x14ac:dyDescent="0.2">
      <c r="A514" s="130" t="str">
        <f t="shared" si="7"/>
        <v/>
      </c>
    </row>
    <row r="515" spans="1:1" x14ac:dyDescent="0.2">
      <c r="A515" s="130" t="str">
        <f t="shared" si="7"/>
        <v/>
      </c>
    </row>
    <row r="516" spans="1:1" x14ac:dyDescent="0.2">
      <c r="A516" s="130" t="str">
        <f t="shared" si="7"/>
        <v/>
      </c>
    </row>
    <row r="517" spans="1:1" x14ac:dyDescent="0.2">
      <c r="A517" s="130" t="str">
        <f t="shared" si="7"/>
        <v/>
      </c>
    </row>
    <row r="518" spans="1:1" x14ac:dyDescent="0.2">
      <c r="A518" s="130" t="str">
        <f t="shared" si="7"/>
        <v/>
      </c>
    </row>
    <row r="519" spans="1:1" x14ac:dyDescent="0.2">
      <c r="A519" s="130" t="str">
        <f t="shared" si="7"/>
        <v/>
      </c>
    </row>
    <row r="520" spans="1:1" x14ac:dyDescent="0.2">
      <c r="A520" s="130" t="str">
        <f t="shared" si="7"/>
        <v/>
      </c>
    </row>
    <row r="521" spans="1:1" x14ac:dyDescent="0.2">
      <c r="A521" s="130" t="str">
        <f t="shared" si="7"/>
        <v/>
      </c>
    </row>
    <row r="522" spans="1:1" x14ac:dyDescent="0.2">
      <c r="A522" s="130" t="str">
        <f t="shared" si="7"/>
        <v/>
      </c>
    </row>
    <row r="523" spans="1:1" x14ac:dyDescent="0.2">
      <c r="A523" s="130" t="str">
        <f t="shared" si="7"/>
        <v/>
      </c>
    </row>
    <row r="524" spans="1:1" x14ac:dyDescent="0.2">
      <c r="A524" s="130" t="str">
        <f t="shared" si="7"/>
        <v/>
      </c>
    </row>
    <row r="525" spans="1:1" x14ac:dyDescent="0.2">
      <c r="A525" s="130" t="str">
        <f t="shared" si="7"/>
        <v/>
      </c>
    </row>
    <row r="526" spans="1:1" x14ac:dyDescent="0.2">
      <c r="A526" s="130" t="str">
        <f t="shared" si="7"/>
        <v/>
      </c>
    </row>
    <row r="527" spans="1:1" x14ac:dyDescent="0.2">
      <c r="A527" s="130" t="str">
        <f t="shared" ref="A527:A590" si="8">IFERROR(VALUE(LEFT(B527,4)),"")</f>
        <v/>
      </c>
    </row>
    <row r="528" spans="1:1" x14ac:dyDescent="0.2">
      <c r="A528" s="130" t="str">
        <f t="shared" si="8"/>
        <v/>
      </c>
    </row>
    <row r="529" spans="1:1" x14ac:dyDescent="0.2">
      <c r="A529" s="130" t="str">
        <f t="shared" si="8"/>
        <v/>
      </c>
    </row>
    <row r="530" spans="1:1" x14ac:dyDescent="0.2">
      <c r="A530" s="130" t="str">
        <f t="shared" si="8"/>
        <v/>
      </c>
    </row>
    <row r="531" spans="1:1" x14ac:dyDescent="0.2">
      <c r="A531" s="130" t="str">
        <f t="shared" si="8"/>
        <v/>
      </c>
    </row>
    <row r="532" spans="1:1" x14ac:dyDescent="0.2">
      <c r="A532" s="130" t="str">
        <f t="shared" si="8"/>
        <v/>
      </c>
    </row>
    <row r="533" spans="1:1" x14ac:dyDescent="0.2">
      <c r="A533" s="130" t="str">
        <f t="shared" si="8"/>
        <v/>
      </c>
    </row>
    <row r="534" spans="1:1" x14ac:dyDescent="0.2">
      <c r="A534" s="130" t="str">
        <f t="shared" si="8"/>
        <v/>
      </c>
    </row>
    <row r="535" spans="1:1" x14ac:dyDescent="0.2">
      <c r="A535" s="130" t="str">
        <f t="shared" si="8"/>
        <v/>
      </c>
    </row>
    <row r="536" spans="1:1" x14ac:dyDescent="0.2">
      <c r="A536" s="130" t="str">
        <f t="shared" si="8"/>
        <v/>
      </c>
    </row>
    <row r="537" spans="1:1" x14ac:dyDescent="0.2">
      <c r="A537" s="130" t="str">
        <f t="shared" si="8"/>
        <v/>
      </c>
    </row>
    <row r="538" spans="1:1" x14ac:dyDescent="0.2">
      <c r="A538" s="130" t="str">
        <f t="shared" si="8"/>
        <v/>
      </c>
    </row>
    <row r="539" spans="1:1" x14ac:dyDescent="0.2">
      <c r="A539" s="130" t="str">
        <f t="shared" si="8"/>
        <v/>
      </c>
    </row>
    <row r="540" spans="1:1" x14ac:dyDescent="0.2">
      <c r="A540" s="130" t="str">
        <f t="shared" si="8"/>
        <v/>
      </c>
    </row>
    <row r="541" spans="1:1" x14ac:dyDescent="0.2">
      <c r="A541" s="130" t="str">
        <f t="shared" si="8"/>
        <v/>
      </c>
    </row>
    <row r="542" spans="1:1" x14ac:dyDescent="0.2">
      <c r="A542" s="130" t="str">
        <f t="shared" si="8"/>
        <v/>
      </c>
    </row>
    <row r="543" spans="1:1" x14ac:dyDescent="0.2">
      <c r="A543" s="130" t="str">
        <f t="shared" si="8"/>
        <v/>
      </c>
    </row>
    <row r="544" spans="1:1" x14ac:dyDescent="0.2">
      <c r="A544" s="130" t="str">
        <f t="shared" si="8"/>
        <v/>
      </c>
    </row>
    <row r="545" spans="1:1" x14ac:dyDescent="0.2">
      <c r="A545" s="130" t="str">
        <f t="shared" si="8"/>
        <v/>
      </c>
    </row>
    <row r="546" spans="1:1" x14ac:dyDescent="0.2">
      <c r="A546" s="130" t="str">
        <f t="shared" si="8"/>
        <v/>
      </c>
    </row>
    <row r="547" spans="1:1" x14ac:dyDescent="0.2">
      <c r="A547" s="130" t="str">
        <f t="shared" si="8"/>
        <v/>
      </c>
    </row>
    <row r="548" spans="1:1" x14ac:dyDescent="0.2">
      <c r="A548" s="130" t="str">
        <f t="shared" si="8"/>
        <v/>
      </c>
    </row>
    <row r="549" spans="1:1" x14ac:dyDescent="0.2">
      <c r="A549" s="130" t="str">
        <f t="shared" si="8"/>
        <v/>
      </c>
    </row>
    <row r="550" spans="1:1" x14ac:dyDescent="0.2">
      <c r="A550" s="130" t="str">
        <f t="shared" si="8"/>
        <v/>
      </c>
    </row>
    <row r="551" spans="1:1" x14ac:dyDescent="0.2">
      <c r="A551" s="130" t="str">
        <f t="shared" si="8"/>
        <v/>
      </c>
    </row>
    <row r="552" spans="1:1" x14ac:dyDescent="0.2">
      <c r="A552" s="130" t="str">
        <f t="shared" si="8"/>
        <v/>
      </c>
    </row>
    <row r="553" spans="1:1" x14ac:dyDescent="0.2">
      <c r="A553" s="130" t="str">
        <f t="shared" si="8"/>
        <v/>
      </c>
    </row>
    <row r="554" spans="1:1" x14ac:dyDescent="0.2">
      <c r="A554" s="130" t="str">
        <f t="shared" si="8"/>
        <v/>
      </c>
    </row>
    <row r="555" spans="1:1" x14ac:dyDescent="0.2">
      <c r="A555" s="130" t="str">
        <f t="shared" si="8"/>
        <v/>
      </c>
    </row>
    <row r="556" spans="1:1" x14ac:dyDescent="0.2">
      <c r="A556" s="130" t="str">
        <f t="shared" si="8"/>
        <v/>
      </c>
    </row>
    <row r="557" spans="1:1" x14ac:dyDescent="0.2">
      <c r="A557" s="130" t="str">
        <f t="shared" si="8"/>
        <v/>
      </c>
    </row>
    <row r="558" spans="1:1" x14ac:dyDescent="0.2">
      <c r="A558" s="130" t="str">
        <f t="shared" si="8"/>
        <v/>
      </c>
    </row>
    <row r="559" spans="1:1" x14ac:dyDescent="0.2">
      <c r="A559" s="130" t="str">
        <f t="shared" si="8"/>
        <v/>
      </c>
    </row>
    <row r="560" spans="1:1" x14ac:dyDescent="0.2">
      <c r="A560" s="130" t="str">
        <f t="shared" si="8"/>
        <v/>
      </c>
    </row>
    <row r="561" spans="1:1" x14ac:dyDescent="0.2">
      <c r="A561" s="130" t="str">
        <f t="shared" si="8"/>
        <v/>
      </c>
    </row>
    <row r="562" spans="1:1" x14ac:dyDescent="0.2">
      <c r="A562" s="130" t="str">
        <f t="shared" si="8"/>
        <v/>
      </c>
    </row>
    <row r="563" spans="1:1" x14ac:dyDescent="0.2">
      <c r="A563" s="130" t="str">
        <f t="shared" si="8"/>
        <v/>
      </c>
    </row>
    <row r="564" spans="1:1" x14ac:dyDescent="0.2">
      <c r="A564" s="130" t="str">
        <f t="shared" si="8"/>
        <v/>
      </c>
    </row>
    <row r="565" spans="1:1" x14ac:dyDescent="0.2">
      <c r="A565" s="130" t="str">
        <f t="shared" si="8"/>
        <v/>
      </c>
    </row>
    <row r="566" spans="1:1" x14ac:dyDescent="0.2">
      <c r="A566" s="130" t="str">
        <f t="shared" si="8"/>
        <v/>
      </c>
    </row>
    <row r="567" spans="1:1" x14ac:dyDescent="0.2">
      <c r="A567" s="130" t="str">
        <f t="shared" si="8"/>
        <v/>
      </c>
    </row>
    <row r="568" spans="1:1" x14ac:dyDescent="0.2">
      <c r="A568" s="130" t="str">
        <f t="shared" si="8"/>
        <v/>
      </c>
    </row>
    <row r="569" spans="1:1" x14ac:dyDescent="0.2">
      <c r="A569" s="130" t="str">
        <f t="shared" si="8"/>
        <v/>
      </c>
    </row>
    <row r="570" spans="1:1" x14ac:dyDescent="0.2">
      <c r="A570" s="130" t="str">
        <f t="shared" si="8"/>
        <v/>
      </c>
    </row>
    <row r="571" spans="1:1" x14ac:dyDescent="0.2">
      <c r="A571" s="130" t="str">
        <f t="shared" si="8"/>
        <v/>
      </c>
    </row>
    <row r="572" spans="1:1" x14ac:dyDescent="0.2">
      <c r="A572" s="130" t="str">
        <f t="shared" si="8"/>
        <v/>
      </c>
    </row>
    <row r="573" spans="1:1" x14ac:dyDescent="0.2">
      <c r="A573" s="130" t="str">
        <f t="shared" si="8"/>
        <v/>
      </c>
    </row>
    <row r="574" spans="1:1" x14ac:dyDescent="0.2">
      <c r="A574" s="130" t="str">
        <f t="shared" si="8"/>
        <v/>
      </c>
    </row>
    <row r="575" spans="1:1" x14ac:dyDescent="0.2">
      <c r="A575" s="130" t="str">
        <f t="shared" si="8"/>
        <v/>
      </c>
    </row>
    <row r="576" spans="1:1" x14ac:dyDescent="0.2">
      <c r="A576" s="130" t="str">
        <f t="shared" si="8"/>
        <v/>
      </c>
    </row>
    <row r="577" spans="1:1" x14ac:dyDescent="0.2">
      <c r="A577" s="130" t="str">
        <f t="shared" si="8"/>
        <v/>
      </c>
    </row>
    <row r="578" spans="1:1" x14ac:dyDescent="0.2">
      <c r="A578" s="130" t="str">
        <f t="shared" si="8"/>
        <v/>
      </c>
    </row>
    <row r="579" spans="1:1" x14ac:dyDescent="0.2">
      <c r="A579" s="130" t="str">
        <f t="shared" si="8"/>
        <v/>
      </c>
    </row>
    <row r="580" spans="1:1" x14ac:dyDescent="0.2">
      <c r="A580" s="130" t="str">
        <f t="shared" si="8"/>
        <v/>
      </c>
    </row>
    <row r="581" spans="1:1" x14ac:dyDescent="0.2">
      <c r="A581" s="130" t="str">
        <f t="shared" si="8"/>
        <v/>
      </c>
    </row>
    <row r="582" spans="1:1" x14ac:dyDescent="0.2">
      <c r="A582" s="130" t="str">
        <f t="shared" si="8"/>
        <v/>
      </c>
    </row>
    <row r="583" spans="1:1" x14ac:dyDescent="0.2">
      <c r="A583" s="130" t="str">
        <f t="shared" si="8"/>
        <v/>
      </c>
    </row>
    <row r="584" spans="1:1" x14ac:dyDescent="0.2">
      <c r="A584" s="130" t="str">
        <f t="shared" si="8"/>
        <v/>
      </c>
    </row>
    <row r="585" spans="1:1" x14ac:dyDescent="0.2">
      <c r="A585" s="130" t="str">
        <f t="shared" si="8"/>
        <v/>
      </c>
    </row>
    <row r="586" spans="1:1" x14ac:dyDescent="0.2">
      <c r="A586" s="130" t="str">
        <f t="shared" si="8"/>
        <v/>
      </c>
    </row>
    <row r="587" spans="1:1" x14ac:dyDescent="0.2">
      <c r="A587" s="130" t="str">
        <f t="shared" si="8"/>
        <v/>
      </c>
    </row>
    <row r="588" spans="1:1" x14ac:dyDescent="0.2">
      <c r="A588" s="130" t="str">
        <f t="shared" si="8"/>
        <v/>
      </c>
    </row>
    <row r="589" spans="1:1" x14ac:dyDescent="0.2">
      <c r="A589" s="130" t="str">
        <f t="shared" si="8"/>
        <v/>
      </c>
    </row>
    <row r="590" spans="1:1" x14ac:dyDescent="0.2">
      <c r="A590" s="130" t="str">
        <f t="shared" si="8"/>
        <v/>
      </c>
    </row>
    <row r="591" spans="1:1" x14ac:dyDescent="0.2">
      <c r="A591" s="130" t="str">
        <f t="shared" ref="A591:A654" si="9">IFERROR(VALUE(LEFT(B591,4)),"")</f>
        <v/>
      </c>
    </row>
    <row r="592" spans="1:1" x14ac:dyDescent="0.2">
      <c r="A592" s="130" t="str">
        <f t="shared" si="9"/>
        <v/>
      </c>
    </row>
    <row r="593" spans="1:1" x14ac:dyDescent="0.2">
      <c r="A593" s="130" t="str">
        <f t="shared" si="9"/>
        <v/>
      </c>
    </row>
    <row r="594" spans="1:1" x14ac:dyDescent="0.2">
      <c r="A594" s="130" t="str">
        <f t="shared" si="9"/>
        <v/>
      </c>
    </row>
    <row r="595" spans="1:1" x14ac:dyDescent="0.2">
      <c r="A595" s="130" t="str">
        <f t="shared" si="9"/>
        <v/>
      </c>
    </row>
    <row r="596" spans="1:1" x14ac:dyDescent="0.2">
      <c r="A596" s="130" t="str">
        <f t="shared" si="9"/>
        <v/>
      </c>
    </row>
    <row r="597" spans="1:1" x14ac:dyDescent="0.2">
      <c r="A597" s="130" t="str">
        <f t="shared" si="9"/>
        <v/>
      </c>
    </row>
    <row r="598" spans="1:1" x14ac:dyDescent="0.2">
      <c r="A598" s="130" t="str">
        <f t="shared" si="9"/>
        <v/>
      </c>
    </row>
    <row r="599" spans="1:1" x14ac:dyDescent="0.2">
      <c r="A599" s="130" t="str">
        <f t="shared" si="9"/>
        <v/>
      </c>
    </row>
    <row r="600" spans="1:1" x14ac:dyDescent="0.2">
      <c r="A600" s="130" t="str">
        <f t="shared" si="9"/>
        <v/>
      </c>
    </row>
    <row r="601" spans="1:1" x14ac:dyDescent="0.2">
      <c r="A601" s="130" t="str">
        <f t="shared" si="9"/>
        <v/>
      </c>
    </row>
    <row r="602" spans="1:1" x14ac:dyDescent="0.2">
      <c r="A602" s="130" t="str">
        <f t="shared" si="9"/>
        <v/>
      </c>
    </row>
    <row r="603" spans="1:1" x14ac:dyDescent="0.2">
      <c r="A603" s="130" t="str">
        <f t="shared" si="9"/>
        <v/>
      </c>
    </row>
    <row r="604" spans="1:1" x14ac:dyDescent="0.2">
      <c r="A604" s="130" t="str">
        <f t="shared" si="9"/>
        <v/>
      </c>
    </row>
    <row r="605" spans="1:1" x14ac:dyDescent="0.2">
      <c r="A605" s="130" t="str">
        <f t="shared" si="9"/>
        <v/>
      </c>
    </row>
    <row r="606" spans="1:1" x14ac:dyDescent="0.2">
      <c r="A606" s="130" t="str">
        <f t="shared" si="9"/>
        <v/>
      </c>
    </row>
    <row r="607" spans="1:1" x14ac:dyDescent="0.2">
      <c r="A607" s="130" t="str">
        <f t="shared" si="9"/>
        <v/>
      </c>
    </row>
    <row r="608" spans="1:1" x14ac:dyDescent="0.2">
      <c r="A608" s="130" t="str">
        <f t="shared" si="9"/>
        <v/>
      </c>
    </row>
    <row r="609" spans="1:1" x14ac:dyDescent="0.2">
      <c r="A609" s="130" t="str">
        <f t="shared" si="9"/>
        <v/>
      </c>
    </row>
    <row r="610" spans="1:1" x14ac:dyDescent="0.2">
      <c r="A610" s="130" t="str">
        <f t="shared" si="9"/>
        <v/>
      </c>
    </row>
    <row r="611" spans="1:1" x14ac:dyDescent="0.2">
      <c r="A611" s="130" t="str">
        <f t="shared" si="9"/>
        <v/>
      </c>
    </row>
    <row r="612" spans="1:1" x14ac:dyDescent="0.2">
      <c r="A612" s="130" t="str">
        <f t="shared" si="9"/>
        <v/>
      </c>
    </row>
    <row r="613" spans="1:1" x14ac:dyDescent="0.2">
      <c r="A613" s="130" t="str">
        <f t="shared" si="9"/>
        <v/>
      </c>
    </row>
    <row r="614" spans="1:1" x14ac:dyDescent="0.2">
      <c r="A614" s="130" t="str">
        <f t="shared" si="9"/>
        <v/>
      </c>
    </row>
    <row r="615" spans="1:1" x14ac:dyDescent="0.2">
      <c r="A615" s="130" t="str">
        <f t="shared" si="9"/>
        <v/>
      </c>
    </row>
    <row r="616" spans="1:1" x14ac:dyDescent="0.2">
      <c r="A616" s="130" t="str">
        <f t="shared" si="9"/>
        <v/>
      </c>
    </row>
    <row r="617" spans="1:1" x14ac:dyDescent="0.2">
      <c r="A617" s="130" t="str">
        <f t="shared" si="9"/>
        <v/>
      </c>
    </row>
    <row r="618" spans="1:1" x14ac:dyDescent="0.2">
      <c r="A618" s="130" t="str">
        <f t="shared" si="9"/>
        <v/>
      </c>
    </row>
    <row r="619" spans="1:1" x14ac:dyDescent="0.2">
      <c r="A619" s="130" t="str">
        <f t="shared" si="9"/>
        <v/>
      </c>
    </row>
    <row r="620" spans="1:1" x14ac:dyDescent="0.2">
      <c r="A620" s="130" t="str">
        <f t="shared" si="9"/>
        <v/>
      </c>
    </row>
    <row r="621" spans="1:1" x14ac:dyDescent="0.2">
      <c r="A621" s="130" t="str">
        <f t="shared" si="9"/>
        <v/>
      </c>
    </row>
    <row r="622" spans="1:1" x14ac:dyDescent="0.2">
      <c r="A622" s="130" t="str">
        <f t="shared" si="9"/>
        <v/>
      </c>
    </row>
    <row r="623" spans="1:1" x14ac:dyDescent="0.2">
      <c r="A623" s="130" t="str">
        <f t="shared" si="9"/>
        <v/>
      </c>
    </row>
    <row r="624" spans="1:1" x14ac:dyDescent="0.2">
      <c r="A624" s="130" t="str">
        <f t="shared" si="9"/>
        <v/>
      </c>
    </row>
    <row r="625" spans="1:1" x14ac:dyDescent="0.2">
      <c r="A625" s="130" t="str">
        <f t="shared" si="9"/>
        <v/>
      </c>
    </row>
    <row r="626" spans="1:1" x14ac:dyDescent="0.2">
      <c r="A626" s="130" t="str">
        <f t="shared" si="9"/>
        <v/>
      </c>
    </row>
    <row r="627" spans="1:1" x14ac:dyDescent="0.2">
      <c r="A627" s="130" t="str">
        <f t="shared" si="9"/>
        <v/>
      </c>
    </row>
    <row r="628" spans="1:1" x14ac:dyDescent="0.2">
      <c r="A628" s="130" t="str">
        <f t="shared" si="9"/>
        <v/>
      </c>
    </row>
    <row r="629" spans="1:1" x14ac:dyDescent="0.2">
      <c r="A629" s="130" t="str">
        <f t="shared" si="9"/>
        <v/>
      </c>
    </row>
    <row r="630" spans="1:1" x14ac:dyDescent="0.2">
      <c r="A630" s="130" t="str">
        <f t="shared" si="9"/>
        <v/>
      </c>
    </row>
    <row r="631" spans="1:1" x14ac:dyDescent="0.2">
      <c r="A631" s="130" t="str">
        <f t="shared" si="9"/>
        <v/>
      </c>
    </row>
    <row r="632" spans="1:1" x14ac:dyDescent="0.2">
      <c r="A632" s="130" t="str">
        <f t="shared" si="9"/>
        <v/>
      </c>
    </row>
    <row r="633" spans="1:1" x14ac:dyDescent="0.2">
      <c r="A633" s="130" t="str">
        <f t="shared" si="9"/>
        <v/>
      </c>
    </row>
    <row r="634" spans="1:1" x14ac:dyDescent="0.2">
      <c r="A634" s="130" t="str">
        <f t="shared" si="9"/>
        <v/>
      </c>
    </row>
    <row r="635" spans="1:1" x14ac:dyDescent="0.2">
      <c r="A635" s="130" t="str">
        <f t="shared" si="9"/>
        <v/>
      </c>
    </row>
    <row r="636" spans="1:1" x14ac:dyDescent="0.2">
      <c r="A636" s="130" t="str">
        <f t="shared" si="9"/>
        <v/>
      </c>
    </row>
    <row r="637" spans="1:1" x14ac:dyDescent="0.2">
      <c r="A637" s="130" t="str">
        <f t="shared" si="9"/>
        <v/>
      </c>
    </row>
    <row r="638" spans="1:1" x14ac:dyDescent="0.2">
      <c r="A638" s="130" t="str">
        <f t="shared" si="9"/>
        <v/>
      </c>
    </row>
    <row r="639" spans="1:1" x14ac:dyDescent="0.2">
      <c r="A639" s="130" t="str">
        <f t="shared" si="9"/>
        <v/>
      </c>
    </row>
    <row r="640" spans="1:1" x14ac:dyDescent="0.2">
      <c r="A640" s="130" t="str">
        <f t="shared" si="9"/>
        <v/>
      </c>
    </row>
    <row r="641" spans="1:1" x14ac:dyDescent="0.2">
      <c r="A641" s="130" t="str">
        <f t="shared" si="9"/>
        <v/>
      </c>
    </row>
    <row r="642" spans="1:1" x14ac:dyDescent="0.2">
      <c r="A642" s="130" t="str">
        <f t="shared" si="9"/>
        <v/>
      </c>
    </row>
    <row r="643" spans="1:1" x14ac:dyDescent="0.2">
      <c r="A643" s="130" t="str">
        <f t="shared" si="9"/>
        <v/>
      </c>
    </row>
    <row r="644" spans="1:1" x14ac:dyDescent="0.2">
      <c r="A644" s="130" t="str">
        <f t="shared" si="9"/>
        <v/>
      </c>
    </row>
    <row r="645" spans="1:1" x14ac:dyDescent="0.2">
      <c r="A645" s="130" t="str">
        <f t="shared" si="9"/>
        <v/>
      </c>
    </row>
    <row r="646" spans="1:1" x14ac:dyDescent="0.2">
      <c r="A646" s="130" t="str">
        <f t="shared" si="9"/>
        <v/>
      </c>
    </row>
    <row r="647" spans="1:1" x14ac:dyDescent="0.2">
      <c r="A647" s="130" t="str">
        <f t="shared" si="9"/>
        <v/>
      </c>
    </row>
    <row r="648" spans="1:1" x14ac:dyDescent="0.2">
      <c r="A648" s="130" t="str">
        <f t="shared" si="9"/>
        <v/>
      </c>
    </row>
    <row r="649" spans="1:1" x14ac:dyDescent="0.2">
      <c r="A649" s="130" t="str">
        <f t="shared" si="9"/>
        <v/>
      </c>
    </row>
    <row r="650" spans="1:1" x14ac:dyDescent="0.2">
      <c r="A650" s="130" t="str">
        <f t="shared" si="9"/>
        <v/>
      </c>
    </row>
    <row r="651" spans="1:1" x14ac:dyDescent="0.2">
      <c r="A651" s="130" t="str">
        <f t="shared" si="9"/>
        <v/>
      </c>
    </row>
    <row r="652" spans="1:1" x14ac:dyDescent="0.2">
      <c r="A652" s="130" t="str">
        <f t="shared" si="9"/>
        <v/>
      </c>
    </row>
    <row r="653" spans="1:1" x14ac:dyDescent="0.2">
      <c r="A653" s="130" t="str">
        <f t="shared" si="9"/>
        <v/>
      </c>
    </row>
    <row r="654" spans="1:1" x14ac:dyDescent="0.2">
      <c r="A654" s="130" t="str">
        <f t="shared" si="9"/>
        <v/>
      </c>
    </row>
    <row r="655" spans="1:1" x14ac:dyDescent="0.2">
      <c r="A655" s="130" t="str">
        <f t="shared" ref="A655:A718" si="10">IFERROR(VALUE(LEFT(B655,4)),"")</f>
        <v/>
      </c>
    </row>
    <row r="656" spans="1:1" x14ac:dyDescent="0.2">
      <c r="A656" s="130" t="str">
        <f t="shared" si="10"/>
        <v/>
      </c>
    </row>
    <row r="657" spans="1:1" x14ac:dyDescent="0.2">
      <c r="A657" s="130" t="str">
        <f t="shared" si="10"/>
        <v/>
      </c>
    </row>
    <row r="658" spans="1:1" x14ac:dyDescent="0.2">
      <c r="A658" s="130" t="str">
        <f t="shared" si="10"/>
        <v/>
      </c>
    </row>
    <row r="659" spans="1:1" x14ac:dyDescent="0.2">
      <c r="A659" s="130" t="str">
        <f t="shared" si="10"/>
        <v/>
      </c>
    </row>
    <row r="660" spans="1:1" x14ac:dyDescent="0.2">
      <c r="A660" s="130" t="str">
        <f t="shared" si="10"/>
        <v/>
      </c>
    </row>
    <row r="661" spans="1:1" x14ac:dyDescent="0.2">
      <c r="A661" s="130" t="str">
        <f t="shared" si="10"/>
        <v/>
      </c>
    </row>
    <row r="662" spans="1:1" x14ac:dyDescent="0.2">
      <c r="A662" s="130" t="str">
        <f t="shared" si="10"/>
        <v/>
      </c>
    </row>
    <row r="663" spans="1:1" x14ac:dyDescent="0.2">
      <c r="A663" s="130" t="str">
        <f t="shared" si="10"/>
        <v/>
      </c>
    </row>
    <row r="664" spans="1:1" x14ac:dyDescent="0.2">
      <c r="A664" s="130" t="str">
        <f t="shared" si="10"/>
        <v/>
      </c>
    </row>
    <row r="665" spans="1:1" x14ac:dyDescent="0.2">
      <c r="A665" s="130" t="str">
        <f t="shared" si="10"/>
        <v/>
      </c>
    </row>
    <row r="666" spans="1:1" x14ac:dyDescent="0.2">
      <c r="A666" s="130" t="str">
        <f t="shared" si="10"/>
        <v/>
      </c>
    </row>
    <row r="667" spans="1:1" x14ac:dyDescent="0.2">
      <c r="A667" s="130" t="str">
        <f t="shared" si="10"/>
        <v/>
      </c>
    </row>
    <row r="668" spans="1:1" x14ac:dyDescent="0.2">
      <c r="A668" s="130" t="str">
        <f t="shared" si="10"/>
        <v/>
      </c>
    </row>
    <row r="669" spans="1:1" x14ac:dyDescent="0.2">
      <c r="A669" s="130" t="str">
        <f t="shared" si="10"/>
        <v/>
      </c>
    </row>
    <row r="670" spans="1:1" x14ac:dyDescent="0.2">
      <c r="A670" s="130" t="str">
        <f t="shared" si="10"/>
        <v/>
      </c>
    </row>
    <row r="671" spans="1:1" x14ac:dyDescent="0.2">
      <c r="A671" s="130" t="str">
        <f t="shared" si="10"/>
        <v/>
      </c>
    </row>
    <row r="672" spans="1:1" x14ac:dyDescent="0.2">
      <c r="A672" s="130" t="str">
        <f t="shared" si="10"/>
        <v/>
      </c>
    </row>
    <row r="673" spans="1:1" x14ac:dyDescent="0.2">
      <c r="A673" s="130" t="str">
        <f t="shared" si="10"/>
        <v/>
      </c>
    </row>
    <row r="674" spans="1:1" x14ac:dyDescent="0.2">
      <c r="A674" s="130" t="str">
        <f t="shared" si="10"/>
        <v/>
      </c>
    </row>
    <row r="675" spans="1:1" x14ac:dyDescent="0.2">
      <c r="A675" s="130" t="str">
        <f t="shared" si="10"/>
        <v/>
      </c>
    </row>
    <row r="676" spans="1:1" x14ac:dyDescent="0.2">
      <c r="A676" s="130" t="str">
        <f t="shared" si="10"/>
        <v/>
      </c>
    </row>
    <row r="677" spans="1:1" x14ac:dyDescent="0.2">
      <c r="A677" s="130" t="str">
        <f t="shared" si="10"/>
        <v/>
      </c>
    </row>
    <row r="678" spans="1:1" x14ac:dyDescent="0.2">
      <c r="A678" s="130" t="str">
        <f t="shared" si="10"/>
        <v/>
      </c>
    </row>
    <row r="679" spans="1:1" x14ac:dyDescent="0.2">
      <c r="A679" s="130" t="str">
        <f t="shared" si="10"/>
        <v/>
      </c>
    </row>
    <row r="680" spans="1:1" x14ac:dyDescent="0.2">
      <c r="A680" s="130" t="str">
        <f t="shared" si="10"/>
        <v/>
      </c>
    </row>
    <row r="681" spans="1:1" x14ac:dyDescent="0.2">
      <c r="A681" s="130" t="str">
        <f t="shared" si="10"/>
        <v/>
      </c>
    </row>
    <row r="682" spans="1:1" x14ac:dyDescent="0.2">
      <c r="A682" s="130" t="str">
        <f t="shared" si="10"/>
        <v/>
      </c>
    </row>
    <row r="683" spans="1:1" x14ac:dyDescent="0.2">
      <c r="A683" s="130" t="str">
        <f t="shared" si="10"/>
        <v/>
      </c>
    </row>
    <row r="684" spans="1:1" x14ac:dyDescent="0.2">
      <c r="A684" s="130" t="str">
        <f t="shared" si="10"/>
        <v/>
      </c>
    </row>
    <row r="685" spans="1:1" x14ac:dyDescent="0.2">
      <c r="A685" s="130" t="str">
        <f t="shared" si="10"/>
        <v/>
      </c>
    </row>
    <row r="686" spans="1:1" x14ac:dyDescent="0.2">
      <c r="A686" s="130" t="str">
        <f t="shared" si="10"/>
        <v/>
      </c>
    </row>
    <row r="687" spans="1:1" x14ac:dyDescent="0.2">
      <c r="A687" s="130" t="str">
        <f t="shared" si="10"/>
        <v/>
      </c>
    </row>
    <row r="688" spans="1:1" x14ac:dyDescent="0.2">
      <c r="A688" s="130" t="str">
        <f t="shared" si="10"/>
        <v/>
      </c>
    </row>
    <row r="689" spans="1:1" x14ac:dyDescent="0.2">
      <c r="A689" s="130" t="str">
        <f t="shared" si="10"/>
        <v/>
      </c>
    </row>
    <row r="690" spans="1:1" x14ac:dyDescent="0.2">
      <c r="A690" s="130" t="str">
        <f t="shared" si="10"/>
        <v/>
      </c>
    </row>
    <row r="691" spans="1:1" x14ac:dyDescent="0.2">
      <c r="A691" s="130" t="str">
        <f t="shared" si="10"/>
        <v/>
      </c>
    </row>
    <row r="692" spans="1:1" x14ac:dyDescent="0.2">
      <c r="A692" s="130" t="str">
        <f t="shared" si="10"/>
        <v/>
      </c>
    </row>
    <row r="693" spans="1:1" x14ac:dyDescent="0.2">
      <c r="A693" s="130" t="str">
        <f t="shared" si="10"/>
        <v/>
      </c>
    </row>
    <row r="694" spans="1:1" x14ac:dyDescent="0.2">
      <c r="A694" s="130" t="str">
        <f t="shared" si="10"/>
        <v/>
      </c>
    </row>
    <row r="695" spans="1:1" x14ac:dyDescent="0.2">
      <c r="A695" s="130" t="str">
        <f t="shared" si="10"/>
        <v/>
      </c>
    </row>
    <row r="696" spans="1:1" x14ac:dyDescent="0.2">
      <c r="A696" s="130" t="str">
        <f t="shared" si="10"/>
        <v/>
      </c>
    </row>
    <row r="697" spans="1:1" x14ac:dyDescent="0.2">
      <c r="A697" s="130" t="str">
        <f t="shared" si="10"/>
        <v/>
      </c>
    </row>
    <row r="698" spans="1:1" x14ac:dyDescent="0.2">
      <c r="A698" s="130" t="str">
        <f t="shared" si="10"/>
        <v/>
      </c>
    </row>
    <row r="699" spans="1:1" x14ac:dyDescent="0.2">
      <c r="A699" s="130" t="str">
        <f t="shared" si="10"/>
        <v/>
      </c>
    </row>
    <row r="700" spans="1:1" x14ac:dyDescent="0.2">
      <c r="A700" s="130" t="str">
        <f t="shared" si="10"/>
        <v/>
      </c>
    </row>
    <row r="701" spans="1:1" x14ac:dyDescent="0.2">
      <c r="A701" s="130" t="str">
        <f t="shared" si="10"/>
        <v/>
      </c>
    </row>
    <row r="702" spans="1:1" x14ac:dyDescent="0.2">
      <c r="A702" s="130" t="str">
        <f t="shared" si="10"/>
        <v/>
      </c>
    </row>
    <row r="703" spans="1:1" x14ac:dyDescent="0.2">
      <c r="A703" s="130" t="str">
        <f t="shared" si="10"/>
        <v/>
      </c>
    </row>
    <row r="704" spans="1:1" x14ac:dyDescent="0.2">
      <c r="A704" s="130" t="str">
        <f t="shared" si="10"/>
        <v/>
      </c>
    </row>
    <row r="705" spans="1:1" x14ac:dyDescent="0.2">
      <c r="A705" s="130" t="str">
        <f t="shared" si="10"/>
        <v/>
      </c>
    </row>
    <row r="706" spans="1:1" x14ac:dyDescent="0.2">
      <c r="A706" s="130" t="str">
        <f t="shared" si="10"/>
        <v/>
      </c>
    </row>
    <row r="707" spans="1:1" x14ac:dyDescent="0.2">
      <c r="A707" s="130" t="str">
        <f t="shared" si="10"/>
        <v/>
      </c>
    </row>
    <row r="708" spans="1:1" x14ac:dyDescent="0.2">
      <c r="A708" s="130" t="str">
        <f t="shared" si="10"/>
        <v/>
      </c>
    </row>
    <row r="709" spans="1:1" x14ac:dyDescent="0.2">
      <c r="A709" s="130" t="str">
        <f t="shared" si="10"/>
        <v/>
      </c>
    </row>
    <row r="710" spans="1:1" x14ac:dyDescent="0.2">
      <c r="A710" s="130" t="str">
        <f t="shared" si="10"/>
        <v/>
      </c>
    </row>
    <row r="711" spans="1:1" x14ac:dyDescent="0.2">
      <c r="A711" s="130" t="str">
        <f t="shared" si="10"/>
        <v/>
      </c>
    </row>
    <row r="712" spans="1:1" x14ac:dyDescent="0.2">
      <c r="A712" s="130" t="str">
        <f t="shared" si="10"/>
        <v/>
      </c>
    </row>
    <row r="713" spans="1:1" x14ac:dyDescent="0.2">
      <c r="A713" s="130" t="str">
        <f t="shared" si="10"/>
        <v/>
      </c>
    </row>
    <row r="714" spans="1:1" x14ac:dyDescent="0.2">
      <c r="A714" s="130" t="str">
        <f t="shared" si="10"/>
        <v/>
      </c>
    </row>
    <row r="715" spans="1:1" x14ac:dyDescent="0.2">
      <c r="A715" s="130" t="str">
        <f t="shared" si="10"/>
        <v/>
      </c>
    </row>
    <row r="716" spans="1:1" x14ac:dyDescent="0.2">
      <c r="A716" s="130" t="str">
        <f t="shared" si="10"/>
        <v/>
      </c>
    </row>
    <row r="717" spans="1:1" x14ac:dyDescent="0.2">
      <c r="A717" s="130" t="str">
        <f t="shared" si="10"/>
        <v/>
      </c>
    </row>
    <row r="718" spans="1:1" x14ac:dyDescent="0.2">
      <c r="A718" s="130" t="str">
        <f t="shared" si="10"/>
        <v/>
      </c>
    </row>
    <row r="719" spans="1:1" x14ac:dyDescent="0.2">
      <c r="A719" s="130" t="str">
        <f t="shared" ref="A719:A782" si="11">IFERROR(VALUE(LEFT(B719,4)),"")</f>
        <v/>
      </c>
    </row>
    <row r="720" spans="1:1" x14ac:dyDescent="0.2">
      <c r="A720" s="130" t="str">
        <f t="shared" si="11"/>
        <v/>
      </c>
    </row>
    <row r="721" spans="1:1" x14ac:dyDescent="0.2">
      <c r="A721" s="130" t="str">
        <f t="shared" si="11"/>
        <v/>
      </c>
    </row>
    <row r="722" spans="1:1" x14ac:dyDescent="0.2">
      <c r="A722" s="130" t="str">
        <f t="shared" si="11"/>
        <v/>
      </c>
    </row>
    <row r="723" spans="1:1" x14ac:dyDescent="0.2">
      <c r="A723" s="130" t="str">
        <f t="shared" si="11"/>
        <v/>
      </c>
    </row>
    <row r="724" spans="1:1" x14ac:dyDescent="0.2">
      <c r="A724" s="130" t="str">
        <f t="shared" si="11"/>
        <v/>
      </c>
    </row>
    <row r="725" spans="1:1" x14ac:dyDescent="0.2">
      <c r="A725" s="130" t="str">
        <f t="shared" si="11"/>
        <v/>
      </c>
    </row>
    <row r="726" spans="1:1" x14ac:dyDescent="0.2">
      <c r="A726" s="130" t="str">
        <f t="shared" si="11"/>
        <v/>
      </c>
    </row>
    <row r="727" spans="1:1" x14ac:dyDescent="0.2">
      <c r="A727" s="130" t="str">
        <f t="shared" si="11"/>
        <v/>
      </c>
    </row>
    <row r="728" spans="1:1" x14ac:dyDescent="0.2">
      <c r="A728" s="130" t="str">
        <f t="shared" si="11"/>
        <v/>
      </c>
    </row>
    <row r="729" spans="1:1" x14ac:dyDescent="0.2">
      <c r="A729" s="130" t="str">
        <f t="shared" si="11"/>
        <v/>
      </c>
    </row>
    <row r="730" spans="1:1" x14ac:dyDescent="0.2">
      <c r="A730" s="130" t="str">
        <f t="shared" si="11"/>
        <v/>
      </c>
    </row>
    <row r="731" spans="1:1" x14ac:dyDescent="0.2">
      <c r="A731" s="130" t="str">
        <f t="shared" si="11"/>
        <v/>
      </c>
    </row>
    <row r="732" spans="1:1" x14ac:dyDescent="0.2">
      <c r="A732" s="130" t="str">
        <f t="shared" si="11"/>
        <v/>
      </c>
    </row>
    <row r="733" spans="1:1" x14ac:dyDescent="0.2">
      <c r="A733" s="130" t="str">
        <f t="shared" si="11"/>
        <v/>
      </c>
    </row>
    <row r="734" spans="1:1" x14ac:dyDescent="0.2">
      <c r="A734" s="130" t="str">
        <f t="shared" si="11"/>
        <v/>
      </c>
    </row>
    <row r="735" spans="1:1" x14ac:dyDescent="0.2">
      <c r="A735" s="130" t="str">
        <f t="shared" si="11"/>
        <v/>
      </c>
    </row>
    <row r="736" spans="1:1" x14ac:dyDescent="0.2">
      <c r="A736" s="130" t="str">
        <f t="shared" si="11"/>
        <v/>
      </c>
    </row>
    <row r="737" spans="1:1" x14ac:dyDescent="0.2">
      <c r="A737" s="130" t="str">
        <f t="shared" si="11"/>
        <v/>
      </c>
    </row>
    <row r="738" spans="1:1" x14ac:dyDescent="0.2">
      <c r="A738" s="130" t="str">
        <f t="shared" si="11"/>
        <v/>
      </c>
    </row>
    <row r="739" spans="1:1" x14ac:dyDescent="0.2">
      <c r="A739" s="130" t="str">
        <f t="shared" si="11"/>
        <v/>
      </c>
    </row>
    <row r="740" spans="1:1" x14ac:dyDescent="0.2">
      <c r="A740" s="130" t="str">
        <f t="shared" si="11"/>
        <v/>
      </c>
    </row>
    <row r="741" spans="1:1" x14ac:dyDescent="0.2">
      <c r="A741" s="130" t="str">
        <f t="shared" si="11"/>
        <v/>
      </c>
    </row>
    <row r="742" spans="1:1" x14ac:dyDescent="0.2">
      <c r="A742" s="130" t="str">
        <f t="shared" si="11"/>
        <v/>
      </c>
    </row>
    <row r="743" spans="1:1" x14ac:dyDescent="0.2">
      <c r="A743" s="130" t="str">
        <f t="shared" si="11"/>
        <v/>
      </c>
    </row>
    <row r="744" spans="1:1" x14ac:dyDescent="0.2">
      <c r="A744" s="130" t="str">
        <f t="shared" si="11"/>
        <v/>
      </c>
    </row>
    <row r="745" spans="1:1" x14ac:dyDescent="0.2">
      <c r="A745" s="130" t="str">
        <f t="shared" si="11"/>
        <v/>
      </c>
    </row>
    <row r="746" spans="1:1" x14ac:dyDescent="0.2">
      <c r="A746" s="130" t="str">
        <f t="shared" si="11"/>
        <v/>
      </c>
    </row>
    <row r="747" spans="1:1" x14ac:dyDescent="0.2">
      <c r="A747" s="130" t="str">
        <f t="shared" si="11"/>
        <v/>
      </c>
    </row>
    <row r="748" spans="1:1" x14ac:dyDescent="0.2">
      <c r="A748" s="130" t="str">
        <f t="shared" si="11"/>
        <v/>
      </c>
    </row>
    <row r="749" spans="1:1" x14ac:dyDescent="0.2">
      <c r="A749" s="130" t="str">
        <f t="shared" si="11"/>
        <v/>
      </c>
    </row>
    <row r="750" spans="1:1" x14ac:dyDescent="0.2">
      <c r="A750" s="130" t="str">
        <f t="shared" si="11"/>
        <v/>
      </c>
    </row>
    <row r="751" spans="1:1" x14ac:dyDescent="0.2">
      <c r="A751" s="130" t="str">
        <f t="shared" si="11"/>
        <v/>
      </c>
    </row>
    <row r="752" spans="1:1" x14ac:dyDescent="0.2">
      <c r="A752" s="130" t="str">
        <f t="shared" si="11"/>
        <v/>
      </c>
    </row>
    <row r="753" spans="1:1" x14ac:dyDescent="0.2">
      <c r="A753" s="130" t="str">
        <f t="shared" si="11"/>
        <v/>
      </c>
    </row>
    <row r="754" spans="1:1" x14ac:dyDescent="0.2">
      <c r="A754" s="130" t="str">
        <f t="shared" si="11"/>
        <v/>
      </c>
    </row>
    <row r="755" spans="1:1" x14ac:dyDescent="0.2">
      <c r="A755" s="130" t="str">
        <f t="shared" si="11"/>
        <v/>
      </c>
    </row>
    <row r="756" spans="1:1" x14ac:dyDescent="0.2">
      <c r="A756" s="130" t="str">
        <f t="shared" si="11"/>
        <v/>
      </c>
    </row>
    <row r="757" spans="1:1" x14ac:dyDescent="0.2">
      <c r="A757" s="130" t="str">
        <f t="shared" si="11"/>
        <v/>
      </c>
    </row>
    <row r="758" spans="1:1" x14ac:dyDescent="0.2">
      <c r="A758" s="130" t="str">
        <f t="shared" si="11"/>
        <v/>
      </c>
    </row>
    <row r="759" spans="1:1" x14ac:dyDescent="0.2">
      <c r="A759" s="130" t="str">
        <f t="shared" si="11"/>
        <v/>
      </c>
    </row>
    <row r="760" spans="1:1" x14ac:dyDescent="0.2">
      <c r="A760" s="130" t="str">
        <f t="shared" si="11"/>
        <v/>
      </c>
    </row>
    <row r="761" spans="1:1" x14ac:dyDescent="0.2">
      <c r="A761" s="130" t="str">
        <f t="shared" si="11"/>
        <v/>
      </c>
    </row>
    <row r="762" spans="1:1" x14ac:dyDescent="0.2">
      <c r="A762" s="130" t="str">
        <f t="shared" si="11"/>
        <v/>
      </c>
    </row>
    <row r="763" spans="1:1" x14ac:dyDescent="0.2">
      <c r="A763" s="130" t="str">
        <f t="shared" si="11"/>
        <v/>
      </c>
    </row>
    <row r="764" spans="1:1" x14ac:dyDescent="0.2">
      <c r="A764" s="130" t="str">
        <f t="shared" si="11"/>
        <v/>
      </c>
    </row>
    <row r="765" spans="1:1" x14ac:dyDescent="0.2">
      <c r="A765" s="130" t="str">
        <f t="shared" si="11"/>
        <v/>
      </c>
    </row>
    <row r="766" spans="1:1" x14ac:dyDescent="0.2">
      <c r="A766" s="130" t="str">
        <f t="shared" si="11"/>
        <v/>
      </c>
    </row>
    <row r="767" spans="1:1" x14ac:dyDescent="0.2">
      <c r="A767" s="130" t="str">
        <f t="shared" si="11"/>
        <v/>
      </c>
    </row>
    <row r="768" spans="1:1" x14ac:dyDescent="0.2">
      <c r="A768" s="130" t="str">
        <f t="shared" si="11"/>
        <v/>
      </c>
    </row>
    <row r="769" spans="1:1" x14ac:dyDescent="0.2">
      <c r="A769" s="130" t="str">
        <f t="shared" si="11"/>
        <v/>
      </c>
    </row>
    <row r="770" spans="1:1" x14ac:dyDescent="0.2">
      <c r="A770" s="130" t="str">
        <f t="shared" si="11"/>
        <v/>
      </c>
    </row>
    <row r="771" spans="1:1" x14ac:dyDescent="0.2">
      <c r="A771" s="130" t="str">
        <f t="shared" si="11"/>
        <v/>
      </c>
    </row>
    <row r="772" spans="1:1" x14ac:dyDescent="0.2">
      <c r="A772" s="130" t="str">
        <f t="shared" si="11"/>
        <v/>
      </c>
    </row>
    <row r="773" spans="1:1" x14ac:dyDescent="0.2">
      <c r="A773" s="130" t="str">
        <f t="shared" si="11"/>
        <v/>
      </c>
    </row>
    <row r="774" spans="1:1" x14ac:dyDescent="0.2">
      <c r="A774" s="130" t="str">
        <f t="shared" si="11"/>
        <v/>
      </c>
    </row>
    <row r="775" spans="1:1" x14ac:dyDescent="0.2">
      <c r="A775" s="130" t="str">
        <f t="shared" si="11"/>
        <v/>
      </c>
    </row>
    <row r="776" spans="1:1" x14ac:dyDescent="0.2">
      <c r="A776" s="130" t="str">
        <f t="shared" si="11"/>
        <v/>
      </c>
    </row>
    <row r="777" spans="1:1" x14ac:dyDescent="0.2">
      <c r="A777" s="130" t="str">
        <f t="shared" si="11"/>
        <v/>
      </c>
    </row>
    <row r="778" spans="1:1" x14ac:dyDescent="0.2">
      <c r="A778" s="130" t="str">
        <f t="shared" si="11"/>
        <v/>
      </c>
    </row>
    <row r="779" spans="1:1" x14ac:dyDescent="0.2">
      <c r="A779" s="130" t="str">
        <f t="shared" si="11"/>
        <v/>
      </c>
    </row>
    <row r="780" spans="1:1" x14ac:dyDescent="0.2">
      <c r="A780" s="130" t="str">
        <f t="shared" si="11"/>
        <v/>
      </c>
    </row>
    <row r="781" spans="1:1" x14ac:dyDescent="0.2">
      <c r="A781" s="130" t="str">
        <f t="shared" si="11"/>
        <v/>
      </c>
    </row>
    <row r="782" spans="1:1" x14ac:dyDescent="0.2">
      <c r="A782" s="130" t="str">
        <f t="shared" si="11"/>
        <v/>
      </c>
    </row>
    <row r="783" spans="1:1" x14ac:dyDescent="0.2">
      <c r="A783" s="130" t="str">
        <f t="shared" ref="A783:A846" si="12">IFERROR(VALUE(LEFT(B783,4)),"")</f>
        <v/>
      </c>
    </row>
    <row r="784" spans="1:1" x14ac:dyDescent="0.2">
      <c r="A784" s="130" t="str">
        <f t="shared" si="12"/>
        <v/>
      </c>
    </row>
    <row r="785" spans="1:1" x14ac:dyDescent="0.2">
      <c r="A785" s="130" t="str">
        <f t="shared" si="12"/>
        <v/>
      </c>
    </row>
    <row r="786" spans="1:1" x14ac:dyDescent="0.2">
      <c r="A786" s="130" t="str">
        <f t="shared" si="12"/>
        <v/>
      </c>
    </row>
    <row r="787" spans="1:1" x14ac:dyDescent="0.2">
      <c r="A787" s="130" t="str">
        <f t="shared" si="12"/>
        <v/>
      </c>
    </row>
    <row r="788" spans="1:1" x14ac:dyDescent="0.2">
      <c r="A788" s="130" t="str">
        <f t="shared" si="12"/>
        <v/>
      </c>
    </row>
    <row r="789" spans="1:1" x14ac:dyDescent="0.2">
      <c r="A789" s="130" t="str">
        <f t="shared" si="12"/>
        <v/>
      </c>
    </row>
    <row r="790" spans="1:1" x14ac:dyDescent="0.2">
      <c r="A790" s="130" t="str">
        <f t="shared" si="12"/>
        <v/>
      </c>
    </row>
    <row r="791" spans="1:1" x14ac:dyDescent="0.2">
      <c r="A791" s="130" t="str">
        <f t="shared" si="12"/>
        <v/>
      </c>
    </row>
    <row r="792" spans="1:1" x14ac:dyDescent="0.2">
      <c r="A792" s="130" t="str">
        <f t="shared" si="12"/>
        <v/>
      </c>
    </row>
    <row r="793" spans="1:1" x14ac:dyDescent="0.2">
      <c r="A793" s="130" t="str">
        <f t="shared" si="12"/>
        <v/>
      </c>
    </row>
    <row r="794" spans="1:1" x14ac:dyDescent="0.2">
      <c r="A794" s="130" t="str">
        <f t="shared" si="12"/>
        <v/>
      </c>
    </row>
    <row r="795" spans="1:1" x14ac:dyDescent="0.2">
      <c r="A795" s="130" t="str">
        <f t="shared" si="12"/>
        <v/>
      </c>
    </row>
    <row r="796" spans="1:1" x14ac:dyDescent="0.2">
      <c r="A796" s="130" t="str">
        <f t="shared" si="12"/>
        <v/>
      </c>
    </row>
    <row r="797" spans="1:1" x14ac:dyDescent="0.2">
      <c r="A797" s="130" t="str">
        <f t="shared" si="12"/>
        <v/>
      </c>
    </row>
    <row r="798" spans="1:1" x14ac:dyDescent="0.2">
      <c r="A798" s="130" t="str">
        <f t="shared" si="12"/>
        <v/>
      </c>
    </row>
    <row r="799" spans="1:1" x14ac:dyDescent="0.2">
      <c r="A799" s="130" t="str">
        <f t="shared" si="12"/>
        <v/>
      </c>
    </row>
    <row r="800" spans="1:1" x14ac:dyDescent="0.2">
      <c r="A800" s="130" t="str">
        <f t="shared" si="12"/>
        <v/>
      </c>
    </row>
    <row r="801" spans="1:1" x14ac:dyDescent="0.2">
      <c r="A801" s="130" t="str">
        <f t="shared" si="12"/>
        <v/>
      </c>
    </row>
    <row r="802" spans="1:1" x14ac:dyDescent="0.2">
      <c r="A802" s="130" t="str">
        <f t="shared" si="12"/>
        <v/>
      </c>
    </row>
    <row r="803" spans="1:1" x14ac:dyDescent="0.2">
      <c r="A803" s="130" t="str">
        <f t="shared" si="12"/>
        <v/>
      </c>
    </row>
    <row r="804" spans="1:1" x14ac:dyDescent="0.2">
      <c r="A804" s="130" t="str">
        <f t="shared" si="12"/>
        <v/>
      </c>
    </row>
    <row r="805" spans="1:1" x14ac:dyDescent="0.2">
      <c r="A805" s="130" t="str">
        <f t="shared" si="12"/>
        <v/>
      </c>
    </row>
    <row r="806" spans="1:1" x14ac:dyDescent="0.2">
      <c r="A806" s="130" t="str">
        <f t="shared" si="12"/>
        <v/>
      </c>
    </row>
    <row r="807" spans="1:1" x14ac:dyDescent="0.2">
      <c r="A807" s="130" t="str">
        <f t="shared" si="12"/>
        <v/>
      </c>
    </row>
    <row r="808" spans="1:1" x14ac:dyDescent="0.2">
      <c r="A808" s="130" t="str">
        <f t="shared" si="12"/>
        <v/>
      </c>
    </row>
    <row r="809" spans="1:1" x14ac:dyDescent="0.2">
      <c r="A809" s="130" t="str">
        <f t="shared" si="12"/>
        <v/>
      </c>
    </row>
    <row r="810" spans="1:1" x14ac:dyDescent="0.2">
      <c r="A810" s="130" t="str">
        <f t="shared" si="12"/>
        <v/>
      </c>
    </row>
    <row r="811" spans="1:1" x14ac:dyDescent="0.2">
      <c r="A811" s="130" t="str">
        <f t="shared" si="12"/>
        <v/>
      </c>
    </row>
    <row r="812" spans="1:1" x14ac:dyDescent="0.2">
      <c r="A812" s="130" t="str">
        <f t="shared" si="12"/>
        <v/>
      </c>
    </row>
    <row r="813" spans="1:1" x14ac:dyDescent="0.2">
      <c r="A813" s="130" t="str">
        <f t="shared" si="12"/>
        <v/>
      </c>
    </row>
    <row r="814" spans="1:1" x14ac:dyDescent="0.2">
      <c r="A814" s="130" t="str">
        <f t="shared" si="12"/>
        <v/>
      </c>
    </row>
    <row r="815" spans="1:1" x14ac:dyDescent="0.2">
      <c r="A815" s="130" t="str">
        <f t="shared" si="12"/>
        <v/>
      </c>
    </row>
    <row r="816" spans="1:1" x14ac:dyDescent="0.2">
      <c r="A816" s="130" t="str">
        <f t="shared" si="12"/>
        <v/>
      </c>
    </row>
    <row r="817" spans="1:1" x14ac:dyDescent="0.2">
      <c r="A817" s="130" t="str">
        <f t="shared" si="12"/>
        <v/>
      </c>
    </row>
    <row r="818" spans="1:1" x14ac:dyDescent="0.2">
      <c r="A818" s="130" t="str">
        <f t="shared" si="12"/>
        <v/>
      </c>
    </row>
    <row r="819" spans="1:1" x14ac:dyDescent="0.2">
      <c r="A819" s="130" t="str">
        <f t="shared" si="12"/>
        <v/>
      </c>
    </row>
    <row r="820" spans="1:1" x14ac:dyDescent="0.2">
      <c r="A820" s="130" t="str">
        <f t="shared" si="12"/>
        <v/>
      </c>
    </row>
    <row r="821" spans="1:1" x14ac:dyDescent="0.2">
      <c r="A821" s="130" t="str">
        <f t="shared" si="12"/>
        <v/>
      </c>
    </row>
    <row r="822" spans="1:1" x14ac:dyDescent="0.2">
      <c r="A822" s="130" t="str">
        <f t="shared" si="12"/>
        <v/>
      </c>
    </row>
    <row r="823" spans="1:1" x14ac:dyDescent="0.2">
      <c r="A823" s="130" t="str">
        <f t="shared" si="12"/>
        <v/>
      </c>
    </row>
    <row r="824" spans="1:1" x14ac:dyDescent="0.2">
      <c r="A824" s="130" t="str">
        <f t="shared" si="12"/>
        <v/>
      </c>
    </row>
    <row r="825" spans="1:1" x14ac:dyDescent="0.2">
      <c r="A825" s="130" t="str">
        <f t="shared" si="12"/>
        <v/>
      </c>
    </row>
    <row r="826" spans="1:1" x14ac:dyDescent="0.2">
      <c r="A826" s="130" t="str">
        <f t="shared" si="12"/>
        <v/>
      </c>
    </row>
    <row r="827" spans="1:1" x14ac:dyDescent="0.2">
      <c r="A827" s="130" t="str">
        <f t="shared" si="12"/>
        <v/>
      </c>
    </row>
    <row r="828" spans="1:1" x14ac:dyDescent="0.2">
      <c r="A828" s="130" t="str">
        <f t="shared" si="12"/>
        <v/>
      </c>
    </row>
    <row r="829" spans="1:1" x14ac:dyDescent="0.2">
      <c r="A829" s="130" t="str">
        <f t="shared" si="12"/>
        <v/>
      </c>
    </row>
    <row r="830" spans="1:1" x14ac:dyDescent="0.2">
      <c r="A830" s="130" t="str">
        <f t="shared" si="12"/>
        <v/>
      </c>
    </row>
    <row r="831" spans="1:1" x14ac:dyDescent="0.2">
      <c r="A831" s="130" t="str">
        <f t="shared" si="12"/>
        <v/>
      </c>
    </row>
    <row r="832" spans="1:1" x14ac:dyDescent="0.2">
      <c r="A832" s="130" t="str">
        <f t="shared" si="12"/>
        <v/>
      </c>
    </row>
    <row r="833" spans="1:1" x14ac:dyDescent="0.2">
      <c r="A833" s="130" t="str">
        <f t="shared" si="12"/>
        <v/>
      </c>
    </row>
    <row r="834" spans="1:1" x14ac:dyDescent="0.2">
      <c r="A834" s="130" t="str">
        <f t="shared" si="12"/>
        <v/>
      </c>
    </row>
    <row r="835" spans="1:1" x14ac:dyDescent="0.2">
      <c r="A835" s="130" t="str">
        <f t="shared" si="12"/>
        <v/>
      </c>
    </row>
    <row r="836" spans="1:1" x14ac:dyDescent="0.2">
      <c r="A836" s="130" t="str">
        <f t="shared" si="12"/>
        <v/>
      </c>
    </row>
    <row r="837" spans="1:1" x14ac:dyDescent="0.2">
      <c r="A837" s="130" t="str">
        <f t="shared" si="12"/>
        <v/>
      </c>
    </row>
    <row r="838" spans="1:1" x14ac:dyDescent="0.2">
      <c r="A838" s="130" t="str">
        <f t="shared" si="12"/>
        <v/>
      </c>
    </row>
    <row r="839" spans="1:1" x14ac:dyDescent="0.2">
      <c r="A839" s="130" t="str">
        <f t="shared" si="12"/>
        <v/>
      </c>
    </row>
    <row r="840" spans="1:1" x14ac:dyDescent="0.2">
      <c r="A840" s="130" t="str">
        <f t="shared" si="12"/>
        <v/>
      </c>
    </row>
    <row r="841" spans="1:1" x14ac:dyDescent="0.2">
      <c r="A841" s="130" t="str">
        <f t="shared" si="12"/>
        <v/>
      </c>
    </row>
    <row r="842" spans="1:1" x14ac:dyDescent="0.2">
      <c r="A842" s="130" t="str">
        <f t="shared" si="12"/>
        <v/>
      </c>
    </row>
    <row r="843" spans="1:1" x14ac:dyDescent="0.2">
      <c r="A843" s="130" t="str">
        <f t="shared" si="12"/>
        <v/>
      </c>
    </row>
    <row r="844" spans="1:1" x14ac:dyDescent="0.2">
      <c r="A844" s="130" t="str">
        <f t="shared" si="12"/>
        <v/>
      </c>
    </row>
    <row r="845" spans="1:1" x14ac:dyDescent="0.2">
      <c r="A845" s="130" t="str">
        <f t="shared" si="12"/>
        <v/>
      </c>
    </row>
    <row r="846" spans="1:1" x14ac:dyDescent="0.2">
      <c r="A846" s="130" t="str">
        <f t="shared" si="12"/>
        <v/>
      </c>
    </row>
    <row r="847" spans="1:1" x14ac:dyDescent="0.2">
      <c r="A847" s="130" t="str">
        <f t="shared" ref="A847:A910" si="13">IFERROR(VALUE(LEFT(B847,4)),"")</f>
        <v/>
      </c>
    </row>
    <row r="848" spans="1:1" x14ac:dyDescent="0.2">
      <c r="A848" s="130" t="str">
        <f t="shared" si="13"/>
        <v/>
      </c>
    </row>
    <row r="849" spans="1:1" x14ac:dyDescent="0.2">
      <c r="A849" s="130" t="str">
        <f t="shared" si="13"/>
        <v/>
      </c>
    </row>
    <row r="850" spans="1:1" x14ac:dyDescent="0.2">
      <c r="A850" s="130" t="str">
        <f t="shared" si="13"/>
        <v/>
      </c>
    </row>
    <row r="851" spans="1:1" x14ac:dyDescent="0.2">
      <c r="A851" s="130" t="str">
        <f t="shared" si="13"/>
        <v/>
      </c>
    </row>
    <row r="852" spans="1:1" x14ac:dyDescent="0.2">
      <c r="A852" s="130" t="str">
        <f t="shared" si="13"/>
        <v/>
      </c>
    </row>
    <row r="853" spans="1:1" x14ac:dyDescent="0.2">
      <c r="A853" s="130" t="str">
        <f t="shared" si="13"/>
        <v/>
      </c>
    </row>
    <row r="854" spans="1:1" x14ac:dyDescent="0.2">
      <c r="A854" s="130" t="str">
        <f t="shared" si="13"/>
        <v/>
      </c>
    </row>
    <row r="855" spans="1:1" x14ac:dyDescent="0.2">
      <c r="A855" s="130" t="str">
        <f t="shared" si="13"/>
        <v/>
      </c>
    </row>
    <row r="856" spans="1:1" x14ac:dyDescent="0.2">
      <c r="A856" s="130" t="str">
        <f t="shared" si="13"/>
        <v/>
      </c>
    </row>
    <row r="857" spans="1:1" x14ac:dyDescent="0.2">
      <c r="A857" s="130" t="str">
        <f t="shared" si="13"/>
        <v/>
      </c>
    </row>
    <row r="858" spans="1:1" x14ac:dyDescent="0.2">
      <c r="A858" s="130" t="str">
        <f t="shared" si="13"/>
        <v/>
      </c>
    </row>
    <row r="859" spans="1:1" x14ac:dyDescent="0.2">
      <c r="A859" s="130" t="str">
        <f t="shared" si="13"/>
        <v/>
      </c>
    </row>
    <row r="860" spans="1:1" x14ac:dyDescent="0.2">
      <c r="A860" s="130" t="str">
        <f t="shared" si="13"/>
        <v/>
      </c>
    </row>
    <row r="861" spans="1:1" x14ac:dyDescent="0.2">
      <c r="A861" s="130" t="str">
        <f t="shared" si="13"/>
        <v/>
      </c>
    </row>
    <row r="862" spans="1:1" x14ac:dyDescent="0.2">
      <c r="A862" s="130" t="str">
        <f t="shared" si="13"/>
        <v/>
      </c>
    </row>
    <row r="863" spans="1:1" x14ac:dyDescent="0.2">
      <c r="A863" s="130" t="str">
        <f t="shared" si="13"/>
        <v/>
      </c>
    </row>
    <row r="864" spans="1:1" x14ac:dyDescent="0.2">
      <c r="A864" s="130" t="str">
        <f t="shared" si="13"/>
        <v/>
      </c>
    </row>
    <row r="865" spans="1:1" x14ac:dyDescent="0.2">
      <c r="A865" s="130" t="str">
        <f t="shared" si="13"/>
        <v/>
      </c>
    </row>
    <row r="866" spans="1:1" x14ac:dyDescent="0.2">
      <c r="A866" s="130" t="str">
        <f t="shared" si="13"/>
        <v/>
      </c>
    </row>
    <row r="867" spans="1:1" x14ac:dyDescent="0.2">
      <c r="A867" s="130" t="str">
        <f t="shared" si="13"/>
        <v/>
      </c>
    </row>
    <row r="868" spans="1:1" x14ac:dyDescent="0.2">
      <c r="A868" s="130" t="str">
        <f t="shared" si="13"/>
        <v/>
      </c>
    </row>
    <row r="869" spans="1:1" x14ac:dyDescent="0.2">
      <c r="A869" s="130" t="str">
        <f t="shared" si="13"/>
        <v/>
      </c>
    </row>
    <row r="870" spans="1:1" x14ac:dyDescent="0.2">
      <c r="A870" s="130" t="str">
        <f t="shared" si="13"/>
        <v/>
      </c>
    </row>
    <row r="871" spans="1:1" x14ac:dyDescent="0.2">
      <c r="A871" s="130" t="str">
        <f t="shared" si="13"/>
        <v/>
      </c>
    </row>
    <row r="872" spans="1:1" x14ac:dyDescent="0.2">
      <c r="A872" s="130" t="str">
        <f t="shared" si="13"/>
        <v/>
      </c>
    </row>
    <row r="873" spans="1:1" x14ac:dyDescent="0.2">
      <c r="A873" s="130" t="str">
        <f t="shared" si="13"/>
        <v/>
      </c>
    </row>
    <row r="874" spans="1:1" x14ac:dyDescent="0.2">
      <c r="A874" s="130" t="str">
        <f t="shared" si="13"/>
        <v/>
      </c>
    </row>
    <row r="875" spans="1:1" x14ac:dyDescent="0.2">
      <c r="A875" s="130" t="str">
        <f t="shared" si="13"/>
        <v/>
      </c>
    </row>
    <row r="876" spans="1:1" x14ac:dyDescent="0.2">
      <c r="A876" s="130" t="str">
        <f t="shared" si="13"/>
        <v/>
      </c>
    </row>
    <row r="877" spans="1:1" x14ac:dyDescent="0.2">
      <c r="A877" s="130" t="str">
        <f t="shared" si="13"/>
        <v/>
      </c>
    </row>
    <row r="878" spans="1:1" x14ac:dyDescent="0.2">
      <c r="A878" s="130" t="str">
        <f t="shared" si="13"/>
        <v/>
      </c>
    </row>
    <row r="879" spans="1:1" x14ac:dyDescent="0.2">
      <c r="A879" s="130" t="str">
        <f t="shared" si="13"/>
        <v/>
      </c>
    </row>
    <row r="880" spans="1:1" x14ac:dyDescent="0.2">
      <c r="A880" s="130" t="str">
        <f t="shared" si="13"/>
        <v/>
      </c>
    </row>
    <row r="881" spans="1:1" x14ac:dyDescent="0.2">
      <c r="A881" s="130" t="str">
        <f t="shared" si="13"/>
        <v/>
      </c>
    </row>
    <row r="882" spans="1:1" x14ac:dyDescent="0.2">
      <c r="A882" s="130" t="str">
        <f t="shared" si="13"/>
        <v/>
      </c>
    </row>
    <row r="883" spans="1:1" x14ac:dyDescent="0.2">
      <c r="A883" s="130" t="str">
        <f t="shared" si="13"/>
        <v/>
      </c>
    </row>
    <row r="884" spans="1:1" x14ac:dyDescent="0.2">
      <c r="A884" s="130" t="str">
        <f t="shared" si="13"/>
        <v/>
      </c>
    </row>
    <row r="885" spans="1:1" x14ac:dyDescent="0.2">
      <c r="A885" s="130" t="str">
        <f t="shared" si="13"/>
        <v/>
      </c>
    </row>
    <row r="886" spans="1:1" x14ac:dyDescent="0.2">
      <c r="A886" s="130" t="str">
        <f t="shared" si="13"/>
        <v/>
      </c>
    </row>
    <row r="887" spans="1:1" x14ac:dyDescent="0.2">
      <c r="A887" s="130" t="str">
        <f t="shared" si="13"/>
        <v/>
      </c>
    </row>
    <row r="888" spans="1:1" x14ac:dyDescent="0.2">
      <c r="A888" s="130" t="str">
        <f t="shared" si="13"/>
        <v/>
      </c>
    </row>
    <row r="889" spans="1:1" x14ac:dyDescent="0.2">
      <c r="A889" s="130" t="str">
        <f t="shared" si="13"/>
        <v/>
      </c>
    </row>
    <row r="890" spans="1:1" x14ac:dyDescent="0.2">
      <c r="A890" s="130" t="str">
        <f t="shared" si="13"/>
        <v/>
      </c>
    </row>
    <row r="891" spans="1:1" x14ac:dyDescent="0.2">
      <c r="A891" s="130" t="str">
        <f t="shared" si="13"/>
        <v/>
      </c>
    </row>
    <row r="892" spans="1:1" x14ac:dyDescent="0.2">
      <c r="A892" s="130" t="str">
        <f t="shared" si="13"/>
        <v/>
      </c>
    </row>
    <row r="893" spans="1:1" x14ac:dyDescent="0.2">
      <c r="A893" s="130" t="str">
        <f t="shared" si="13"/>
        <v/>
      </c>
    </row>
    <row r="894" spans="1:1" x14ac:dyDescent="0.2">
      <c r="A894" s="130" t="str">
        <f t="shared" si="13"/>
        <v/>
      </c>
    </row>
    <row r="895" spans="1:1" x14ac:dyDescent="0.2">
      <c r="A895" s="130" t="str">
        <f t="shared" si="13"/>
        <v/>
      </c>
    </row>
    <row r="896" spans="1:1" x14ac:dyDescent="0.2">
      <c r="A896" s="130" t="str">
        <f t="shared" si="13"/>
        <v/>
      </c>
    </row>
    <row r="897" spans="1:1" x14ac:dyDescent="0.2">
      <c r="A897" s="130" t="str">
        <f t="shared" si="13"/>
        <v/>
      </c>
    </row>
    <row r="898" spans="1:1" x14ac:dyDescent="0.2">
      <c r="A898" s="130" t="str">
        <f t="shared" si="13"/>
        <v/>
      </c>
    </row>
    <row r="899" spans="1:1" x14ac:dyDescent="0.2">
      <c r="A899" s="130" t="str">
        <f t="shared" si="13"/>
        <v/>
      </c>
    </row>
    <row r="900" spans="1:1" x14ac:dyDescent="0.2">
      <c r="A900" s="130" t="str">
        <f t="shared" si="13"/>
        <v/>
      </c>
    </row>
    <row r="901" spans="1:1" x14ac:dyDescent="0.2">
      <c r="A901" s="130" t="str">
        <f t="shared" si="13"/>
        <v/>
      </c>
    </row>
    <row r="902" spans="1:1" x14ac:dyDescent="0.2">
      <c r="A902" s="130" t="str">
        <f t="shared" si="13"/>
        <v/>
      </c>
    </row>
    <row r="903" spans="1:1" x14ac:dyDescent="0.2">
      <c r="A903" s="130" t="str">
        <f t="shared" si="13"/>
        <v/>
      </c>
    </row>
    <row r="904" spans="1:1" x14ac:dyDescent="0.2">
      <c r="A904" s="130" t="str">
        <f t="shared" si="13"/>
        <v/>
      </c>
    </row>
    <row r="905" spans="1:1" x14ac:dyDescent="0.2">
      <c r="A905" s="130" t="str">
        <f t="shared" si="13"/>
        <v/>
      </c>
    </row>
    <row r="906" spans="1:1" x14ac:dyDescent="0.2">
      <c r="A906" s="130" t="str">
        <f t="shared" si="13"/>
        <v/>
      </c>
    </row>
    <row r="907" spans="1:1" x14ac:dyDescent="0.2">
      <c r="A907" s="130" t="str">
        <f t="shared" si="13"/>
        <v/>
      </c>
    </row>
    <row r="908" spans="1:1" x14ac:dyDescent="0.2">
      <c r="A908" s="130" t="str">
        <f t="shared" si="13"/>
        <v/>
      </c>
    </row>
    <row r="909" spans="1:1" x14ac:dyDescent="0.2">
      <c r="A909" s="130" t="str">
        <f t="shared" si="13"/>
        <v/>
      </c>
    </row>
    <row r="910" spans="1:1" x14ac:dyDescent="0.2">
      <c r="A910" s="130" t="str">
        <f t="shared" si="13"/>
        <v/>
      </c>
    </row>
    <row r="911" spans="1:1" x14ac:dyDescent="0.2">
      <c r="A911" s="130" t="str">
        <f t="shared" ref="A911:A974" si="14">IFERROR(VALUE(LEFT(B911,4)),"")</f>
        <v/>
      </c>
    </row>
    <row r="912" spans="1:1" x14ac:dyDescent="0.2">
      <c r="A912" s="130" t="str">
        <f t="shared" si="14"/>
        <v/>
      </c>
    </row>
    <row r="913" spans="1:1" x14ac:dyDescent="0.2">
      <c r="A913" s="130" t="str">
        <f t="shared" si="14"/>
        <v/>
      </c>
    </row>
    <row r="914" spans="1:1" x14ac:dyDescent="0.2">
      <c r="A914" s="130" t="str">
        <f t="shared" si="14"/>
        <v/>
      </c>
    </row>
    <row r="915" spans="1:1" x14ac:dyDescent="0.2">
      <c r="A915" s="130" t="str">
        <f t="shared" si="14"/>
        <v/>
      </c>
    </row>
    <row r="916" spans="1:1" x14ac:dyDescent="0.2">
      <c r="A916" s="130" t="str">
        <f t="shared" si="14"/>
        <v/>
      </c>
    </row>
    <row r="917" spans="1:1" x14ac:dyDescent="0.2">
      <c r="A917" s="130" t="str">
        <f t="shared" si="14"/>
        <v/>
      </c>
    </row>
    <row r="918" spans="1:1" x14ac:dyDescent="0.2">
      <c r="A918" s="130" t="str">
        <f t="shared" si="14"/>
        <v/>
      </c>
    </row>
    <row r="919" spans="1:1" x14ac:dyDescent="0.2">
      <c r="A919" s="130" t="str">
        <f t="shared" si="14"/>
        <v/>
      </c>
    </row>
    <row r="920" spans="1:1" x14ac:dyDescent="0.2">
      <c r="A920" s="130" t="str">
        <f t="shared" si="14"/>
        <v/>
      </c>
    </row>
    <row r="921" spans="1:1" x14ac:dyDescent="0.2">
      <c r="A921" s="130" t="str">
        <f t="shared" si="14"/>
        <v/>
      </c>
    </row>
    <row r="922" spans="1:1" x14ac:dyDescent="0.2">
      <c r="A922" s="130" t="str">
        <f t="shared" si="14"/>
        <v/>
      </c>
    </row>
    <row r="923" spans="1:1" x14ac:dyDescent="0.2">
      <c r="A923" s="130" t="str">
        <f t="shared" si="14"/>
        <v/>
      </c>
    </row>
    <row r="924" spans="1:1" x14ac:dyDescent="0.2">
      <c r="A924" s="130" t="str">
        <f t="shared" si="14"/>
        <v/>
      </c>
    </row>
    <row r="925" spans="1:1" x14ac:dyDescent="0.2">
      <c r="A925" s="130" t="str">
        <f t="shared" si="14"/>
        <v/>
      </c>
    </row>
    <row r="926" spans="1:1" x14ac:dyDescent="0.2">
      <c r="A926" s="130" t="str">
        <f t="shared" si="14"/>
        <v/>
      </c>
    </row>
    <row r="927" spans="1:1" x14ac:dyDescent="0.2">
      <c r="A927" s="130" t="str">
        <f t="shared" si="14"/>
        <v/>
      </c>
    </row>
    <row r="928" spans="1:1" x14ac:dyDescent="0.2">
      <c r="A928" s="130" t="str">
        <f t="shared" si="14"/>
        <v/>
      </c>
    </row>
    <row r="929" spans="1:1" x14ac:dyDescent="0.2">
      <c r="A929" s="130" t="str">
        <f t="shared" si="14"/>
        <v/>
      </c>
    </row>
    <row r="930" spans="1:1" x14ac:dyDescent="0.2">
      <c r="A930" s="130" t="str">
        <f t="shared" si="14"/>
        <v/>
      </c>
    </row>
    <row r="931" spans="1:1" x14ac:dyDescent="0.2">
      <c r="A931" s="130" t="str">
        <f t="shared" si="14"/>
        <v/>
      </c>
    </row>
    <row r="932" spans="1:1" x14ac:dyDescent="0.2">
      <c r="A932" s="130" t="str">
        <f t="shared" si="14"/>
        <v/>
      </c>
    </row>
    <row r="933" spans="1:1" x14ac:dyDescent="0.2">
      <c r="A933" s="130" t="str">
        <f t="shared" si="14"/>
        <v/>
      </c>
    </row>
    <row r="934" spans="1:1" x14ac:dyDescent="0.2">
      <c r="A934" s="130" t="str">
        <f t="shared" si="14"/>
        <v/>
      </c>
    </row>
    <row r="935" spans="1:1" x14ac:dyDescent="0.2">
      <c r="A935" s="130" t="str">
        <f t="shared" si="14"/>
        <v/>
      </c>
    </row>
    <row r="936" spans="1:1" x14ac:dyDescent="0.2">
      <c r="A936" s="130" t="str">
        <f t="shared" si="14"/>
        <v/>
      </c>
    </row>
    <row r="937" spans="1:1" x14ac:dyDescent="0.2">
      <c r="A937" s="130" t="str">
        <f t="shared" si="14"/>
        <v/>
      </c>
    </row>
    <row r="938" spans="1:1" x14ac:dyDescent="0.2">
      <c r="A938" s="130" t="str">
        <f t="shared" si="14"/>
        <v/>
      </c>
    </row>
    <row r="939" spans="1:1" x14ac:dyDescent="0.2">
      <c r="A939" s="130" t="str">
        <f t="shared" si="14"/>
        <v/>
      </c>
    </row>
    <row r="940" spans="1:1" x14ac:dyDescent="0.2">
      <c r="A940" s="130" t="str">
        <f t="shared" si="14"/>
        <v/>
      </c>
    </row>
    <row r="941" spans="1:1" x14ac:dyDescent="0.2">
      <c r="A941" s="130" t="str">
        <f t="shared" si="14"/>
        <v/>
      </c>
    </row>
    <row r="942" spans="1:1" x14ac:dyDescent="0.2">
      <c r="A942" s="130" t="str">
        <f t="shared" si="14"/>
        <v/>
      </c>
    </row>
    <row r="943" spans="1:1" x14ac:dyDescent="0.2">
      <c r="A943" s="130" t="str">
        <f t="shared" si="14"/>
        <v/>
      </c>
    </row>
    <row r="944" spans="1:1" x14ac:dyDescent="0.2">
      <c r="A944" s="130" t="str">
        <f t="shared" si="14"/>
        <v/>
      </c>
    </row>
    <row r="945" spans="1:1" x14ac:dyDescent="0.2">
      <c r="A945" s="130" t="str">
        <f t="shared" si="14"/>
        <v/>
      </c>
    </row>
    <row r="946" spans="1:1" x14ac:dyDescent="0.2">
      <c r="A946" s="130" t="str">
        <f t="shared" si="14"/>
        <v/>
      </c>
    </row>
    <row r="947" spans="1:1" x14ac:dyDescent="0.2">
      <c r="A947" s="130" t="str">
        <f t="shared" si="14"/>
        <v/>
      </c>
    </row>
    <row r="948" spans="1:1" x14ac:dyDescent="0.2">
      <c r="A948" s="130" t="str">
        <f t="shared" si="14"/>
        <v/>
      </c>
    </row>
    <row r="949" spans="1:1" x14ac:dyDescent="0.2">
      <c r="A949" s="130" t="str">
        <f t="shared" si="14"/>
        <v/>
      </c>
    </row>
    <row r="950" spans="1:1" x14ac:dyDescent="0.2">
      <c r="A950" s="130" t="str">
        <f t="shared" si="14"/>
        <v/>
      </c>
    </row>
    <row r="951" spans="1:1" x14ac:dyDescent="0.2">
      <c r="A951" s="130" t="str">
        <f t="shared" si="14"/>
        <v/>
      </c>
    </row>
    <row r="952" spans="1:1" x14ac:dyDescent="0.2">
      <c r="A952" s="130" t="str">
        <f t="shared" si="14"/>
        <v/>
      </c>
    </row>
    <row r="953" spans="1:1" x14ac:dyDescent="0.2">
      <c r="A953" s="130" t="str">
        <f t="shared" si="14"/>
        <v/>
      </c>
    </row>
    <row r="954" spans="1:1" x14ac:dyDescent="0.2">
      <c r="A954" s="130" t="str">
        <f t="shared" si="14"/>
        <v/>
      </c>
    </row>
    <row r="955" spans="1:1" x14ac:dyDescent="0.2">
      <c r="A955" s="130" t="str">
        <f t="shared" si="14"/>
        <v/>
      </c>
    </row>
    <row r="956" spans="1:1" x14ac:dyDescent="0.2">
      <c r="A956" s="130" t="str">
        <f t="shared" si="14"/>
        <v/>
      </c>
    </row>
    <row r="957" spans="1:1" x14ac:dyDescent="0.2">
      <c r="A957" s="130" t="str">
        <f t="shared" si="14"/>
        <v/>
      </c>
    </row>
    <row r="958" spans="1:1" x14ac:dyDescent="0.2">
      <c r="A958" s="130" t="str">
        <f t="shared" si="14"/>
        <v/>
      </c>
    </row>
    <row r="959" spans="1:1" x14ac:dyDescent="0.2">
      <c r="A959" s="130" t="str">
        <f t="shared" si="14"/>
        <v/>
      </c>
    </row>
    <row r="960" spans="1:1" x14ac:dyDescent="0.2">
      <c r="A960" s="130" t="str">
        <f t="shared" si="14"/>
        <v/>
      </c>
    </row>
    <row r="961" spans="1:1" x14ac:dyDescent="0.2">
      <c r="A961" s="130" t="str">
        <f t="shared" si="14"/>
        <v/>
      </c>
    </row>
    <row r="962" spans="1:1" x14ac:dyDescent="0.2">
      <c r="A962" s="130" t="str">
        <f t="shared" si="14"/>
        <v/>
      </c>
    </row>
    <row r="963" spans="1:1" x14ac:dyDescent="0.2">
      <c r="A963" s="130" t="str">
        <f t="shared" si="14"/>
        <v/>
      </c>
    </row>
    <row r="964" spans="1:1" x14ac:dyDescent="0.2">
      <c r="A964" s="130" t="str">
        <f t="shared" si="14"/>
        <v/>
      </c>
    </row>
    <row r="965" spans="1:1" x14ac:dyDescent="0.2">
      <c r="A965" s="130" t="str">
        <f t="shared" si="14"/>
        <v/>
      </c>
    </row>
    <row r="966" spans="1:1" x14ac:dyDescent="0.2">
      <c r="A966" s="130" t="str">
        <f t="shared" si="14"/>
        <v/>
      </c>
    </row>
    <row r="967" spans="1:1" x14ac:dyDescent="0.2">
      <c r="A967" s="130" t="str">
        <f t="shared" si="14"/>
        <v/>
      </c>
    </row>
    <row r="968" spans="1:1" x14ac:dyDescent="0.2">
      <c r="A968" s="130" t="str">
        <f t="shared" si="14"/>
        <v/>
      </c>
    </row>
    <row r="969" spans="1:1" x14ac:dyDescent="0.2">
      <c r="A969" s="130" t="str">
        <f t="shared" si="14"/>
        <v/>
      </c>
    </row>
    <row r="970" spans="1:1" x14ac:dyDescent="0.2">
      <c r="A970" s="130" t="str">
        <f t="shared" si="14"/>
        <v/>
      </c>
    </row>
    <row r="971" spans="1:1" x14ac:dyDescent="0.2">
      <c r="A971" s="130" t="str">
        <f t="shared" si="14"/>
        <v/>
      </c>
    </row>
    <row r="972" spans="1:1" x14ac:dyDescent="0.2">
      <c r="A972" s="130" t="str">
        <f t="shared" si="14"/>
        <v/>
      </c>
    </row>
    <row r="973" spans="1:1" x14ac:dyDescent="0.2">
      <c r="A973" s="130" t="str">
        <f t="shared" si="14"/>
        <v/>
      </c>
    </row>
    <row r="974" spans="1:1" x14ac:dyDescent="0.2">
      <c r="A974" s="130" t="str">
        <f t="shared" si="14"/>
        <v/>
      </c>
    </row>
    <row r="975" spans="1:1" x14ac:dyDescent="0.2">
      <c r="A975" s="130" t="str">
        <f t="shared" ref="A975:A1000" si="15">IFERROR(VALUE(LEFT(B975,4)),"")</f>
        <v/>
      </c>
    </row>
    <row r="976" spans="1:1" x14ac:dyDescent="0.2">
      <c r="A976" s="130" t="str">
        <f t="shared" si="15"/>
        <v/>
      </c>
    </row>
    <row r="977" spans="1:1" x14ac:dyDescent="0.2">
      <c r="A977" s="130" t="str">
        <f t="shared" si="15"/>
        <v/>
      </c>
    </row>
    <row r="978" spans="1:1" x14ac:dyDescent="0.2">
      <c r="A978" s="130" t="str">
        <f t="shared" si="15"/>
        <v/>
      </c>
    </row>
    <row r="979" spans="1:1" x14ac:dyDescent="0.2">
      <c r="A979" s="130" t="str">
        <f t="shared" si="15"/>
        <v/>
      </c>
    </row>
    <row r="980" spans="1:1" x14ac:dyDescent="0.2">
      <c r="A980" s="130" t="str">
        <f t="shared" si="15"/>
        <v/>
      </c>
    </row>
    <row r="981" spans="1:1" x14ac:dyDescent="0.2">
      <c r="A981" s="130" t="str">
        <f t="shared" si="15"/>
        <v/>
      </c>
    </row>
    <row r="982" spans="1:1" x14ac:dyDescent="0.2">
      <c r="A982" s="130" t="str">
        <f t="shared" si="15"/>
        <v/>
      </c>
    </row>
    <row r="983" spans="1:1" x14ac:dyDescent="0.2">
      <c r="A983" s="130" t="str">
        <f t="shared" si="15"/>
        <v/>
      </c>
    </row>
    <row r="984" spans="1:1" x14ac:dyDescent="0.2">
      <c r="A984" s="130" t="str">
        <f t="shared" si="15"/>
        <v/>
      </c>
    </row>
    <row r="985" spans="1:1" x14ac:dyDescent="0.2">
      <c r="A985" s="130" t="str">
        <f t="shared" si="15"/>
        <v/>
      </c>
    </row>
    <row r="986" spans="1:1" x14ac:dyDescent="0.2">
      <c r="A986" s="130" t="str">
        <f t="shared" si="15"/>
        <v/>
      </c>
    </row>
    <row r="987" spans="1:1" x14ac:dyDescent="0.2">
      <c r="A987" s="130" t="str">
        <f t="shared" si="15"/>
        <v/>
      </c>
    </row>
    <row r="988" spans="1:1" x14ac:dyDescent="0.2">
      <c r="A988" s="130" t="str">
        <f t="shared" si="15"/>
        <v/>
      </c>
    </row>
    <row r="989" spans="1:1" x14ac:dyDescent="0.2">
      <c r="A989" s="130" t="str">
        <f t="shared" si="15"/>
        <v/>
      </c>
    </row>
    <row r="990" spans="1:1" x14ac:dyDescent="0.2">
      <c r="A990" s="130" t="str">
        <f t="shared" si="15"/>
        <v/>
      </c>
    </row>
    <row r="991" spans="1:1" x14ac:dyDescent="0.2">
      <c r="A991" s="130" t="str">
        <f t="shared" si="15"/>
        <v/>
      </c>
    </row>
    <row r="992" spans="1:1" x14ac:dyDescent="0.2">
      <c r="A992" s="130" t="str">
        <f t="shared" si="15"/>
        <v/>
      </c>
    </row>
    <row r="993" spans="1:1" x14ac:dyDescent="0.2">
      <c r="A993" s="130" t="str">
        <f t="shared" si="15"/>
        <v/>
      </c>
    </row>
    <row r="994" spans="1:1" x14ac:dyDescent="0.2">
      <c r="A994" s="130" t="str">
        <f t="shared" si="15"/>
        <v/>
      </c>
    </row>
    <row r="995" spans="1:1" x14ac:dyDescent="0.2">
      <c r="A995" s="130" t="str">
        <f t="shared" si="15"/>
        <v/>
      </c>
    </row>
    <row r="996" spans="1:1" x14ac:dyDescent="0.2">
      <c r="A996" s="130" t="str">
        <f t="shared" si="15"/>
        <v/>
      </c>
    </row>
    <row r="997" spans="1:1" x14ac:dyDescent="0.2">
      <c r="A997" s="130" t="str">
        <f t="shared" si="15"/>
        <v/>
      </c>
    </row>
    <row r="998" spans="1:1" x14ac:dyDescent="0.2">
      <c r="A998" s="130" t="str">
        <f t="shared" si="15"/>
        <v/>
      </c>
    </row>
    <row r="999" spans="1:1" x14ac:dyDescent="0.2">
      <c r="A999" s="130" t="str">
        <f t="shared" si="15"/>
        <v/>
      </c>
    </row>
    <row r="1000" spans="1:1" x14ac:dyDescent="0.2">
      <c r="A1000" s="130" t="str">
        <f t="shared" si="15"/>
        <v/>
      </c>
    </row>
  </sheetData>
  <mergeCells count="18">
    <mergeCell ref="N12:O12"/>
    <mergeCell ref="R12:S12"/>
    <mergeCell ref="T12:U12"/>
    <mergeCell ref="X12:Y12"/>
    <mergeCell ref="Z12:AA12"/>
    <mergeCell ref="B10:B12"/>
    <mergeCell ref="C10:AG10"/>
    <mergeCell ref="C11:C13"/>
    <mergeCell ref="D11:I11"/>
    <mergeCell ref="J11:O11"/>
    <mergeCell ref="P11:U11"/>
    <mergeCell ref="V11:AA11"/>
    <mergeCell ref="AB11:AG11"/>
    <mergeCell ref="F12:G12"/>
    <mergeCell ref="H12:I12"/>
    <mergeCell ref="AD12:AE12"/>
    <mergeCell ref="AF12:AG12"/>
    <mergeCell ref="L12:M12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7030A0"/>
  </sheetPr>
  <dimension ref="A1:L475"/>
  <sheetViews>
    <sheetView workbookViewId="0">
      <pane xSplit="1" ySplit="1" topLeftCell="B453" activePane="bottomRight" state="frozen"/>
      <selection activeCell="A2" sqref="A2"/>
      <selection pane="topRight" activeCell="A2" sqref="A2"/>
      <selection pane="bottomLeft" activeCell="A2" sqref="A2"/>
      <selection pane="bottomRight" activeCell="B466" sqref="B466"/>
    </sheetView>
  </sheetViews>
  <sheetFormatPr defaultColWidth="9.140625" defaultRowHeight="15" x14ac:dyDescent="0.2"/>
  <cols>
    <col min="1" max="1" width="9.140625" style="28"/>
    <col min="2" max="2" width="45.28515625" style="31" customWidth="1"/>
    <col min="3" max="3" width="9.140625" style="28"/>
    <col min="4" max="4" width="16.140625" style="29" customWidth="1"/>
    <col min="5" max="5" width="9.140625" style="29"/>
    <col min="6" max="6" width="10.85546875" style="29" bestFit="1" customWidth="1"/>
    <col min="7" max="9" width="9.140625" style="30"/>
    <col min="10" max="10" width="5" style="30" bestFit="1" customWidth="1"/>
    <col min="11" max="12" width="9.140625" style="30"/>
    <col min="13" max="13" width="52.85546875" style="30" customWidth="1"/>
    <col min="14" max="16384" width="9.140625" style="30"/>
  </cols>
  <sheetData>
    <row r="1" spans="1:12" x14ac:dyDescent="0.2">
      <c r="A1" s="36">
        <v>9999</v>
      </c>
      <c r="B1" s="27" t="s">
        <v>926</v>
      </c>
      <c r="C1" s="35">
        <v>9999</v>
      </c>
      <c r="D1" s="29" t="s">
        <v>924</v>
      </c>
      <c r="I1" s="30">
        <f>ROW()</f>
        <v>1</v>
      </c>
      <c r="J1" s="28">
        <f t="shared" ref="J1" si="0">C1</f>
        <v>9999</v>
      </c>
    </row>
    <row r="2" spans="1:12" x14ac:dyDescent="0.2">
      <c r="A2" s="28">
        <v>6082</v>
      </c>
      <c r="B2" s="31" t="s">
        <v>953</v>
      </c>
      <c r="C2" s="28">
        <f t="shared" ref="C2:C65" si="1">A2</f>
        <v>6082</v>
      </c>
      <c r="D2" s="29" t="s">
        <v>509</v>
      </c>
      <c r="F2" s="66"/>
      <c r="G2" s="29"/>
      <c r="I2" s="30">
        <f>ROW()</f>
        <v>2</v>
      </c>
      <c r="J2" s="28">
        <f t="shared" ref="J2:J65" si="2">C2</f>
        <v>6082</v>
      </c>
    </row>
    <row r="3" spans="1:12" x14ac:dyDescent="0.2">
      <c r="A3" s="28">
        <v>410</v>
      </c>
      <c r="B3" s="31" t="s">
        <v>820</v>
      </c>
      <c r="C3" s="28">
        <f t="shared" si="1"/>
        <v>410</v>
      </c>
      <c r="D3" s="29" t="s">
        <v>509</v>
      </c>
      <c r="F3" s="66"/>
      <c r="G3" s="29"/>
      <c r="I3" s="30">
        <f>ROW()</f>
        <v>3</v>
      </c>
      <c r="J3" s="28">
        <f t="shared" si="2"/>
        <v>410</v>
      </c>
    </row>
    <row r="4" spans="1:12" x14ac:dyDescent="0.2">
      <c r="A4" s="28">
        <v>2002</v>
      </c>
      <c r="B4" s="31" t="s">
        <v>5167</v>
      </c>
      <c r="C4" s="28">
        <f t="shared" si="1"/>
        <v>2002</v>
      </c>
      <c r="D4" s="29" t="s">
        <v>509</v>
      </c>
      <c r="F4" s="66"/>
      <c r="G4" s="29"/>
      <c r="I4" s="30">
        <f>ROW()</f>
        <v>4</v>
      </c>
      <c r="J4" s="28">
        <f t="shared" si="2"/>
        <v>2002</v>
      </c>
    </row>
    <row r="5" spans="1:12" x14ac:dyDescent="0.2">
      <c r="A5" s="28">
        <v>8019</v>
      </c>
      <c r="B5" s="31" t="s">
        <v>70</v>
      </c>
      <c r="C5" s="28">
        <f t="shared" si="1"/>
        <v>8019</v>
      </c>
      <c r="D5" s="29" t="s">
        <v>509</v>
      </c>
      <c r="F5" s="66"/>
      <c r="G5" s="29"/>
      <c r="I5" s="30">
        <f>ROW()</f>
        <v>5</v>
      </c>
      <c r="J5" s="28">
        <f t="shared" si="2"/>
        <v>8019</v>
      </c>
    </row>
    <row r="6" spans="1:12" x14ac:dyDescent="0.2">
      <c r="A6" s="28">
        <v>5044</v>
      </c>
      <c r="B6" s="31" t="s">
        <v>923</v>
      </c>
      <c r="C6" s="28">
        <f t="shared" si="1"/>
        <v>5044</v>
      </c>
      <c r="D6" s="29" t="s">
        <v>509</v>
      </c>
      <c r="F6" s="66"/>
      <c r="G6" s="29"/>
      <c r="I6" s="30">
        <f>ROW()</f>
        <v>6</v>
      </c>
      <c r="J6" s="28">
        <f t="shared" si="2"/>
        <v>5044</v>
      </c>
    </row>
    <row r="7" spans="1:12" x14ac:dyDescent="0.2">
      <c r="A7" s="28">
        <v>7022</v>
      </c>
      <c r="B7" s="31" t="s">
        <v>56</v>
      </c>
      <c r="C7" s="28">
        <f t="shared" si="1"/>
        <v>7022</v>
      </c>
      <c r="D7" s="29" t="s">
        <v>509</v>
      </c>
      <c r="F7" s="66"/>
      <c r="G7" s="29"/>
      <c r="I7" s="30">
        <f>ROW()</f>
        <v>7</v>
      </c>
      <c r="J7" s="28">
        <f t="shared" si="2"/>
        <v>7022</v>
      </c>
    </row>
    <row r="8" spans="1:12" x14ac:dyDescent="0.2">
      <c r="A8" s="28">
        <v>3191</v>
      </c>
      <c r="B8" s="31" t="s">
        <v>79</v>
      </c>
      <c r="C8" s="28">
        <f t="shared" si="1"/>
        <v>3191</v>
      </c>
      <c r="D8" s="29" t="s">
        <v>509</v>
      </c>
      <c r="F8" s="66"/>
      <c r="G8" s="29"/>
      <c r="I8" s="30">
        <f>ROW()</f>
        <v>8</v>
      </c>
      <c r="J8" s="28">
        <f t="shared" si="2"/>
        <v>3191</v>
      </c>
    </row>
    <row r="9" spans="1:12" x14ac:dyDescent="0.2">
      <c r="A9" s="28">
        <v>3026</v>
      </c>
      <c r="B9" s="31" t="s">
        <v>867</v>
      </c>
      <c r="C9" s="28">
        <f t="shared" si="1"/>
        <v>3026</v>
      </c>
      <c r="D9" s="29" t="s">
        <v>509</v>
      </c>
      <c r="F9" s="66"/>
      <c r="G9" s="29"/>
      <c r="I9" s="30">
        <f>ROW()</f>
        <v>9</v>
      </c>
      <c r="J9" s="28">
        <f t="shared" si="2"/>
        <v>3026</v>
      </c>
    </row>
    <row r="10" spans="1:12" x14ac:dyDescent="0.2">
      <c r="A10" s="28">
        <v>3027</v>
      </c>
      <c r="B10" s="31" t="s">
        <v>869</v>
      </c>
      <c r="C10" s="28">
        <f t="shared" si="1"/>
        <v>3027</v>
      </c>
      <c r="D10" s="29" t="s">
        <v>509</v>
      </c>
      <c r="F10" s="66"/>
      <c r="G10" s="29"/>
      <c r="I10" s="30">
        <f>ROW()</f>
        <v>10</v>
      </c>
      <c r="J10" s="28">
        <f t="shared" si="2"/>
        <v>3027</v>
      </c>
    </row>
    <row r="11" spans="1:12" x14ac:dyDescent="0.2">
      <c r="A11" s="28">
        <v>3025</v>
      </c>
      <c r="B11" s="31" t="s">
        <v>865</v>
      </c>
      <c r="C11" s="28">
        <f t="shared" si="1"/>
        <v>3025</v>
      </c>
      <c r="D11" s="29" t="s">
        <v>509</v>
      </c>
      <c r="F11" s="66"/>
      <c r="G11" s="29"/>
      <c r="I11" s="30">
        <f>ROW()</f>
        <v>11</v>
      </c>
      <c r="J11" s="28">
        <f t="shared" si="2"/>
        <v>3025</v>
      </c>
    </row>
    <row r="12" spans="1:12" x14ac:dyDescent="0.2">
      <c r="A12" s="28">
        <v>4071</v>
      </c>
      <c r="B12" s="31" t="s">
        <v>989</v>
      </c>
      <c r="C12" s="28">
        <f t="shared" si="1"/>
        <v>4071</v>
      </c>
      <c r="D12" s="29" t="s">
        <v>509</v>
      </c>
      <c r="F12" s="66"/>
      <c r="G12" s="29"/>
      <c r="I12" s="30">
        <f>ROW()</f>
        <v>12</v>
      </c>
      <c r="J12" s="28">
        <f t="shared" si="2"/>
        <v>4071</v>
      </c>
      <c r="L12" s="34"/>
    </row>
    <row r="13" spans="1:12" x14ac:dyDescent="0.2">
      <c r="A13" s="28">
        <v>41</v>
      </c>
      <c r="B13" s="31" t="s">
        <v>1400</v>
      </c>
      <c r="C13" s="28">
        <f t="shared" si="1"/>
        <v>41</v>
      </c>
      <c r="D13" s="29" t="s">
        <v>509</v>
      </c>
      <c r="F13" s="66"/>
      <c r="G13" s="29"/>
      <c r="I13" s="30">
        <f>ROW()</f>
        <v>13</v>
      </c>
      <c r="J13" s="28">
        <f t="shared" si="2"/>
        <v>41</v>
      </c>
    </row>
    <row r="14" spans="1:12" x14ac:dyDescent="0.2">
      <c r="A14" s="28">
        <v>7048</v>
      </c>
      <c r="B14" s="31" t="s">
        <v>510</v>
      </c>
      <c r="C14" s="28">
        <f t="shared" si="1"/>
        <v>7048</v>
      </c>
      <c r="D14" s="29" t="s">
        <v>509</v>
      </c>
      <c r="F14" s="66"/>
      <c r="G14" s="29"/>
      <c r="I14" s="30">
        <f>ROW()</f>
        <v>14</v>
      </c>
      <c r="J14" s="28">
        <f t="shared" si="2"/>
        <v>7048</v>
      </c>
    </row>
    <row r="15" spans="1:12" x14ac:dyDescent="0.2">
      <c r="A15" s="28">
        <v>5410</v>
      </c>
      <c r="B15" s="31" t="s">
        <v>951</v>
      </c>
      <c r="C15" s="28">
        <f t="shared" si="1"/>
        <v>5410</v>
      </c>
      <c r="D15" s="29" t="s">
        <v>509</v>
      </c>
      <c r="F15" s="66"/>
      <c r="G15" s="29"/>
      <c r="I15" s="30">
        <f>ROW()</f>
        <v>15</v>
      </c>
      <c r="J15" s="28">
        <f t="shared" si="2"/>
        <v>5410</v>
      </c>
    </row>
    <row r="16" spans="1:12" x14ac:dyDescent="0.2">
      <c r="A16" s="28">
        <v>8017</v>
      </c>
      <c r="B16" s="31" t="s">
        <v>565</v>
      </c>
      <c r="C16" s="28">
        <f t="shared" si="1"/>
        <v>8017</v>
      </c>
      <c r="D16" s="29" t="s">
        <v>509</v>
      </c>
      <c r="F16" s="66"/>
      <c r="G16" s="29"/>
      <c r="I16" s="30">
        <f>ROW()</f>
        <v>16</v>
      </c>
      <c r="J16" s="28">
        <f t="shared" si="2"/>
        <v>8017</v>
      </c>
    </row>
    <row r="17" spans="1:12" x14ac:dyDescent="0.2">
      <c r="A17" s="28">
        <v>8014</v>
      </c>
      <c r="B17" s="31" t="s">
        <v>568</v>
      </c>
      <c r="C17" s="28">
        <f t="shared" si="1"/>
        <v>8014</v>
      </c>
      <c r="D17" s="29" t="s">
        <v>509</v>
      </c>
      <c r="F17" s="66"/>
      <c r="G17" s="29"/>
      <c r="I17" s="30">
        <f>ROW()</f>
        <v>17</v>
      </c>
      <c r="J17" s="28">
        <f t="shared" si="2"/>
        <v>8014</v>
      </c>
    </row>
    <row r="18" spans="1:12" x14ac:dyDescent="0.2">
      <c r="A18" s="28">
        <v>1521</v>
      </c>
      <c r="B18" s="31" t="s">
        <v>754</v>
      </c>
      <c r="C18" s="28">
        <f t="shared" si="1"/>
        <v>1521</v>
      </c>
      <c r="D18" s="29" t="s">
        <v>509</v>
      </c>
      <c r="F18" s="66"/>
      <c r="G18" s="29"/>
      <c r="I18" s="30">
        <f>ROW()</f>
        <v>18</v>
      </c>
      <c r="J18" s="28">
        <f t="shared" si="2"/>
        <v>1521</v>
      </c>
    </row>
    <row r="19" spans="1:12" x14ac:dyDescent="0.2">
      <c r="A19" s="28">
        <v>7011</v>
      </c>
      <c r="B19" s="31" t="s">
        <v>604</v>
      </c>
      <c r="C19" s="28">
        <f t="shared" si="1"/>
        <v>7011</v>
      </c>
      <c r="D19" s="29" t="s">
        <v>509</v>
      </c>
      <c r="F19" s="66"/>
      <c r="G19" s="29"/>
      <c r="I19" s="30">
        <f>ROW()</f>
        <v>19</v>
      </c>
      <c r="J19" s="28">
        <f t="shared" si="2"/>
        <v>7011</v>
      </c>
    </row>
    <row r="20" spans="1:12" x14ac:dyDescent="0.2">
      <c r="A20" s="28">
        <v>6023</v>
      </c>
      <c r="B20" s="31" t="s">
        <v>92</v>
      </c>
      <c r="C20" s="28">
        <f t="shared" si="1"/>
        <v>6023</v>
      </c>
      <c r="D20" s="29" t="s">
        <v>509</v>
      </c>
      <c r="F20" s="66"/>
      <c r="G20" s="29"/>
      <c r="I20" s="30">
        <f>ROW()</f>
        <v>20</v>
      </c>
      <c r="J20" s="28">
        <f t="shared" si="2"/>
        <v>6023</v>
      </c>
    </row>
    <row r="21" spans="1:12" x14ac:dyDescent="0.2">
      <c r="A21" s="28">
        <v>341</v>
      </c>
      <c r="B21" s="31" t="s">
        <v>93</v>
      </c>
      <c r="C21" s="28">
        <f t="shared" si="1"/>
        <v>341</v>
      </c>
      <c r="D21" s="29" t="s">
        <v>509</v>
      </c>
      <c r="F21" s="66"/>
      <c r="G21" s="29"/>
      <c r="I21" s="30">
        <f>ROW()</f>
        <v>21</v>
      </c>
      <c r="J21" s="28">
        <f t="shared" si="2"/>
        <v>341</v>
      </c>
    </row>
    <row r="22" spans="1:12" x14ac:dyDescent="0.2">
      <c r="A22" s="28">
        <v>510</v>
      </c>
      <c r="B22" s="31" t="s">
        <v>16</v>
      </c>
      <c r="C22" s="28">
        <f t="shared" si="1"/>
        <v>510</v>
      </c>
      <c r="D22" s="29" t="s">
        <v>509</v>
      </c>
      <c r="F22" s="66"/>
      <c r="G22" s="29"/>
      <c r="I22" s="30">
        <f>ROW()</f>
        <v>22</v>
      </c>
      <c r="J22" s="28">
        <f t="shared" si="2"/>
        <v>510</v>
      </c>
    </row>
    <row r="23" spans="1:12" x14ac:dyDescent="0.2">
      <c r="A23" s="28">
        <v>6006</v>
      </c>
      <c r="B23" s="31" t="s">
        <v>618</v>
      </c>
      <c r="C23" s="28">
        <f t="shared" si="1"/>
        <v>6006</v>
      </c>
      <c r="D23" s="29" t="s">
        <v>509</v>
      </c>
      <c r="F23" s="66"/>
      <c r="G23" s="29"/>
      <c r="I23" s="30">
        <f>ROW()</f>
        <v>23</v>
      </c>
      <c r="J23" s="28">
        <f t="shared" si="2"/>
        <v>6006</v>
      </c>
    </row>
    <row r="24" spans="1:12" x14ac:dyDescent="0.2">
      <c r="A24" s="28">
        <v>7265</v>
      </c>
      <c r="B24" s="31" t="s">
        <v>573</v>
      </c>
      <c r="C24" s="28">
        <f t="shared" si="1"/>
        <v>7265</v>
      </c>
      <c r="D24" s="29" t="s">
        <v>509</v>
      </c>
      <c r="F24" s="66"/>
      <c r="G24" s="29"/>
      <c r="I24" s="30">
        <f>ROW()</f>
        <v>24</v>
      </c>
      <c r="J24" s="28">
        <f t="shared" si="2"/>
        <v>7265</v>
      </c>
    </row>
    <row r="25" spans="1:12" x14ac:dyDescent="0.2">
      <c r="A25" s="28">
        <v>101</v>
      </c>
      <c r="B25" s="31" t="s">
        <v>798</v>
      </c>
      <c r="C25" s="28">
        <f t="shared" si="1"/>
        <v>101</v>
      </c>
      <c r="D25" s="29" t="s">
        <v>509</v>
      </c>
      <c r="F25" s="66"/>
      <c r="G25" s="29"/>
      <c r="I25" s="30">
        <f>ROW()</f>
        <v>25</v>
      </c>
      <c r="J25" s="28">
        <f t="shared" si="2"/>
        <v>101</v>
      </c>
      <c r="L25" s="50"/>
    </row>
    <row r="26" spans="1:12" x14ac:dyDescent="0.2">
      <c r="A26" s="28">
        <v>7351</v>
      </c>
      <c r="B26" s="31" t="s">
        <v>914</v>
      </c>
      <c r="C26" s="28">
        <f t="shared" si="1"/>
        <v>7351</v>
      </c>
      <c r="D26" s="29" t="s">
        <v>509</v>
      </c>
      <c r="F26" s="66"/>
      <c r="G26" s="29"/>
      <c r="I26" s="30">
        <f>ROW()</f>
        <v>26</v>
      </c>
      <c r="J26" s="28">
        <f t="shared" si="2"/>
        <v>7351</v>
      </c>
    </row>
    <row r="27" spans="1:12" x14ac:dyDescent="0.2">
      <c r="A27" s="28">
        <v>6021</v>
      </c>
      <c r="B27" s="31" t="s">
        <v>2</v>
      </c>
      <c r="C27" s="28">
        <f t="shared" si="1"/>
        <v>6021</v>
      </c>
      <c r="D27" s="29" t="s">
        <v>509</v>
      </c>
      <c r="F27" s="66"/>
      <c r="G27" s="29"/>
      <c r="I27" s="30">
        <f>ROW()</f>
        <v>27</v>
      </c>
      <c r="J27" s="28">
        <f t="shared" si="2"/>
        <v>6021</v>
      </c>
    </row>
    <row r="28" spans="1:12" x14ac:dyDescent="0.2">
      <c r="A28" s="28">
        <v>6070</v>
      </c>
      <c r="B28" s="31" t="s">
        <v>1411</v>
      </c>
      <c r="C28" s="28">
        <f t="shared" si="1"/>
        <v>6070</v>
      </c>
      <c r="D28" s="29" t="s">
        <v>509</v>
      </c>
      <c r="F28" s="66"/>
      <c r="G28" s="29"/>
      <c r="I28" s="30">
        <f>ROW()</f>
        <v>28</v>
      </c>
      <c r="J28" s="28">
        <f t="shared" si="2"/>
        <v>6070</v>
      </c>
    </row>
    <row r="29" spans="1:12" x14ac:dyDescent="0.2">
      <c r="A29" s="28">
        <v>6060</v>
      </c>
      <c r="B29" s="31" t="s">
        <v>1410</v>
      </c>
      <c r="C29" s="28">
        <f t="shared" si="1"/>
        <v>6060</v>
      </c>
      <c r="D29" s="29" t="s">
        <v>509</v>
      </c>
      <c r="F29" s="66"/>
      <c r="G29" s="29"/>
      <c r="I29" s="30">
        <f>ROW()</f>
        <v>29</v>
      </c>
      <c r="J29" s="28">
        <f t="shared" si="2"/>
        <v>6060</v>
      </c>
    </row>
    <row r="30" spans="1:12" x14ac:dyDescent="0.2">
      <c r="A30" s="28">
        <v>6020</v>
      </c>
      <c r="B30" s="31" t="s">
        <v>833</v>
      </c>
      <c r="C30" s="28">
        <f t="shared" si="1"/>
        <v>6020</v>
      </c>
      <c r="D30" s="29" t="s">
        <v>509</v>
      </c>
      <c r="F30" s="66"/>
      <c r="G30" s="29"/>
      <c r="I30" s="30">
        <f>ROW()</f>
        <v>30</v>
      </c>
      <c r="J30" s="28">
        <f t="shared" si="2"/>
        <v>6020</v>
      </c>
    </row>
    <row r="31" spans="1:12" x14ac:dyDescent="0.2">
      <c r="A31" s="28">
        <v>121</v>
      </c>
      <c r="B31" s="31" t="s">
        <v>796</v>
      </c>
      <c r="C31" s="28">
        <f t="shared" si="1"/>
        <v>121</v>
      </c>
      <c r="D31" s="29" t="s">
        <v>509</v>
      </c>
      <c r="F31" s="66"/>
      <c r="G31" s="29"/>
      <c r="I31" s="30">
        <f>ROW()</f>
        <v>31</v>
      </c>
      <c r="J31" s="28">
        <f t="shared" si="2"/>
        <v>121</v>
      </c>
      <c r="L31" s="50"/>
    </row>
    <row r="32" spans="1:12" x14ac:dyDescent="0.2">
      <c r="A32" s="28">
        <v>950</v>
      </c>
      <c r="B32" s="31" t="s">
        <v>766</v>
      </c>
      <c r="C32" s="28">
        <f t="shared" si="1"/>
        <v>950</v>
      </c>
      <c r="D32" s="29" t="s">
        <v>509</v>
      </c>
      <c r="F32" s="66"/>
      <c r="G32" s="29"/>
      <c r="I32" s="30">
        <f>ROW()</f>
        <v>32</v>
      </c>
      <c r="J32" s="28">
        <f t="shared" si="2"/>
        <v>950</v>
      </c>
    </row>
    <row r="33" spans="1:12" x14ac:dyDescent="0.2">
      <c r="A33" s="28">
        <v>231</v>
      </c>
      <c r="B33" s="31" t="s">
        <v>78</v>
      </c>
      <c r="C33" s="28">
        <f t="shared" si="1"/>
        <v>231</v>
      </c>
      <c r="D33" s="29" t="s">
        <v>509</v>
      </c>
      <c r="F33" s="66"/>
      <c r="G33" s="29"/>
      <c r="I33" s="30">
        <f>ROW()</f>
        <v>33</v>
      </c>
      <c r="J33" s="28">
        <f t="shared" si="2"/>
        <v>231</v>
      </c>
      <c r="L33" s="50"/>
    </row>
    <row r="34" spans="1:12" x14ac:dyDescent="0.2">
      <c r="A34" s="28">
        <v>161</v>
      </c>
      <c r="B34" s="31" t="s">
        <v>793</v>
      </c>
      <c r="C34" s="28">
        <f t="shared" si="1"/>
        <v>161</v>
      </c>
      <c r="D34" s="29" t="s">
        <v>509</v>
      </c>
      <c r="F34" s="66"/>
      <c r="G34" s="29"/>
      <c r="I34" s="30">
        <f>ROW()</f>
        <v>34</v>
      </c>
      <c r="J34" s="28">
        <f t="shared" si="2"/>
        <v>161</v>
      </c>
    </row>
    <row r="35" spans="1:12" x14ac:dyDescent="0.2">
      <c r="A35" s="28">
        <v>201</v>
      </c>
      <c r="B35" s="31" t="s">
        <v>792</v>
      </c>
      <c r="C35" s="28">
        <f t="shared" si="1"/>
        <v>201</v>
      </c>
      <c r="D35" s="29" t="s">
        <v>509</v>
      </c>
      <c r="F35" s="66"/>
      <c r="G35" s="29"/>
      <c r="I35" s="30">
        <f>ROW()</f>
        <v>35</v>
      </c>
      <c r="J35" s="28">
        <f t="shared" si="2"/>
        <v>201</v>
      </c>
    </row>
    <row r="36" spans="1:12" x14ac:dyDescent="0.2">
      <c r="A36" s="28">
        <v>7751</v>
      </c>
      <c r="B36" s="31" t="s">
        <v>131</v>
      </c>
      <c r="C36" s="28">
        <f t="shared" si="1"/>
        <v>7751</v>
      </c>
      <c r="D36" s="29" t="s">
        <v>509</v>
      </c>
      <c r="F36" s="66"/>
      <c r="G36" s="29"/>
      <c r="I36" s="30">
        <f>ROW()</f>
        <v>36</v>
      </c>
      <c r="J36" s="28">
        <f t="shared" si="2"/>
        <v>7751</v>
      </c>
    </row>
    <row r="37" spans="1:12" x14ac:dyDescent="0.2">
      <c r="A37" s="28">
        <v>3781</v>
      </c>
      <c r="B37" s="31" t="s">
        <v>693</v>
      </c>
      <c r="C37" s="28">
        <f t="shared" si="1"/>
        <v>3781</v>
      </c>
      <c r="D37" s="29" t="s">
        <v>509</v>
      </c>
      <c r="F37" s="66"/>
      <c r="G37" s="29"/>
      <c r="I37" s="30">
        <f>ROW()</f>
        <v>37</v>
      </c>
      <c r="J37" s="28">
        <f t="shared" si="2"/>
        <v>3781</v>
      </c>
    </row>
    <row r="38" spans="1:12" x14ac:dyDescent="0.2">
      <c r="A38" s="28">
        <v>4002</v>
      </c>
      <c r="B38" s="31" t="s">
        <v>1403</v>
      </c>
      <c r="C38" s="28">
        <f t="shared" si="1"/>
        <v>4002</v>
      </c>
      <c r="D38" s="29" t="s">
        <v>509</v>
      </c>
      <c r="F38" s="66"/>
      <c r="G38" s="29"/>
      <c r="I38" s="30">
        <f>ROW()</f>
        <v>38</v>
      </c>
      <c r="J38" s="28">
        <f t="shared" si="2"/>
        <v>4002</v>
      </c>
    </row>
    <row r="39" spans="1:12" x14ac:dyDescent="0.2">
      <c r="A39" s="28">
        <v>261</v>
      </c>
      <c r="B39" s="31" t="s">
        <v>789</v>
      </c>
      <c r="C39" s="28">
        <f t="shared" si="1"/>
        <v>261</v>
      </c>
      <c r="D39" s="29" t="s">
        <v>509</v>
      </c>
      <c r="F39" s="66"/>
      <c r="G39" s="29"/>
      <c r="I39" s="30">
        <f>ROW()</f>
        <v>39</v>
      </c>
      <c r="J39" s="28">
        <f t="shared" si="2"/>
        <v>261</v>
      </c>
    </row>
    <row r="40" spans="1:12" x14ac:dyDescent="0.2">
      <c r="A40" s="28">
        <v>5022</v>
      </c>
      <c r="B40" s="31" t="s">
        <v>827</v>
      </c>
      <c r="C40" s="28">
        <f t="shared" si="1"/>
        <v>5022</v>
      </c>
      <c r="D40" s="29" t="s">
        <v>509</v>
      </c>
      <c r="F40" s="66"/>
      <c r="G40" s="29"/>
      <c r="I40" s="30">
        <f>ROW()</f>
        <v>40</v>
      </c>
      <c r="J40" s="28">
        <f t="shared" si="2"/>
        <v>5022</v>
      </c>
    </row>
    <row r="41" spans="1:12" x14ac:dyDescent="0.2">
      <c r="A41" s="28">
        <v>5021</v>
      </c>
      <c r="B41" s="31" t="s">
        <v>648</v>
      </c>
      <c r="C41" s="28">
        <f t="shared" si="1"/>
        <v>5021</v>
      </c>
      <c r="D41" s="29" t="s">
        <v>509</v>
      </c>
      <c r="F41" s="66"/>
      <c r="G41" s="29"/>
      <c r="I41" s="30">
        <f>ROW()</f>
        <v>41</v>
      </c>
      <c r="J41" s="28">
        <f t="shared" si="2"/>
        <v>5021</v>
      </c>
    </row>
    <row r="42" spans="1:12" x14ac:dyDescent="0.2">
      <c r="A42" s="28">
        <v>2041</v>
      </c>
      <c r="B42" s="31" t="s">
        <v>863</v>
      </c>
      <c r="C42" s="28">
        <f t="shared" si="1"/>
        <v>2041</v>
      </c>
      <c r="D42" s="29" t="s">
        <v>509</v>
      </c>
      <c r="F42" s="66"/>
      <c r="G42" s="29"/>
      <c r="I42" s="30">
        <f>ROW()</f>
        <v>42</v>
      </c>
      <c r="J42" s="28">
        <f t="shared" si="2"/>
        <v>2041</v>
      </c>
    </row>
    <row r="43" spans="1:12" x14ac:dyDescent="0.2">
      <c r="A43" s="28">
        <v>271</v>
      </c>
      <c r="B43" s="31" t="s">
        <v>788</v>
      </c>
      <c r="C43" s="28">
        <f t="shared" si="1"/>
        <v>271</v>
      </c>
      <c r="D43" s="29" t="s">
        <v>509</v>
      </c>
      <c r="F43" s="66"/>
      <c r="G43" s="29"/>
      <c r="I43" s="30">
        <f>ROW()</f>
        <v>43</v>
      </c>
      <c r="J43" s="28">
        <f t="shared" si="2"/>
        <v>271</v>
      </c>
    </row>
    <row r="44" spans="1:12" x14ac:dyDescent="0.2">
      <c r="A44" s="28">
        <v>7008</v>
      </c>
      <c r="B44" s="31" t="s">
        <v>1414</v>
      </c>
      <c r="C44" s="28">
        <f t="shared" si="1"/>
        <v>7008</v>
      </c>
      <c r="D44" s="29" t="s">
        <v>509</v>
      </c>
      <c r="F44" s="66"/>
      <c r="G44" s="29"/>
      <c r="I44" s="30">
        <f>ROW()</f>
        <v>44</v>
      </c>
      <c r="J44" s="28">
        <f t="shared" si="2"/>
        <v>7008</v>
      </c>
    </row>
    <row r="45" spans="1:12" x14ac:dyDescent="0.2">
      <c r="A45" s="28">
        <v>321</v>
      </c>
      <c r="B45" s="31" t="s">
        <v>787</v>
      </c>
      <c r="C45" s="28">
        <f t="shared" si="1"/>
        <v>321</v>
      </c>
      <c r="D45" s="29" t="s">
        <v>509</v>
      </c>
      <c r="F45" s="66"/>
      <c r="G45" s="29"/>
      <c r="I45" s="30">
        <f>ROW()</f>
        <v>45</v>
      </c>
      <c r="J45" s="28">
        <f t="shared" si="2"/>
        <v>321</v>
      </c>
    </row>
    <row r="46" spans="1:12" x14ac:dyDescent="0.2">
      <c r="A46" s="28">
        <v>361</v>
      </c>
      <c r="B46" s="31" t="s">
        <v>99</v>
      </c>
      <c r="C46" s="28">
        <f t="shared" si="1"/>
        <v>361</v>
      </c>
      <c r="D46" s="29" t="s">
        <v>509</v>
      </c>
      <c r="F46" s="66"/>
      <c r="G46" s="29"/>
      <c r="I46" s="30">
        <f>ROW()</f>
        <v>46</v>
      </c>
      <c r="J46" s="28">
        <f t="shared" si="2"/>
        <v>361</v>
      </c>
      <c r="L46" s="50"/>
    </row>
    <row r="47" spans="1:12" x14ac:dyDescent="0.2">
      <c r="A47" s="28">
        <v>441</v>
      </c>
      <c r="B47" s="31" t="s">
        <v>1401</v>
      </c>
      <c r="C47" s="28">
        <f t="shared" si="1"/>
        <v>441</v>
      </c>
      <c r="D47" s="29" t="s">
        <v>509</v>
      </c>
      <c r="F47" s="66"/>
      <c r="G47" s="29"/>
      <c r="I47" s="30">
        <f>ROW()</f>
        <v>47</v>
      </c>
      <c r="J47" s="28">
        <f t="shared" si="2"/>
        <v>441</v>
      </c>
    </row>
    <row r="48" spans="1:12" x14ac:dyDescent="0.2">
      <c r="A48" s="28">
        <v>91</v>
      </c>
      <c r="B48" s="31" t="s">
        <v>799</v>
      </c>
      <c r="C48" s="28">
        <f t="shared" si="1"/>
        <v>91</v>
      </c>
      <c r="D48" s="29" t="s">
        <v>509</v>
      </c>
      <c r="F48" s="66"/>
      <c r="G48" s="29"/>
      <c r="I48" s="30">
        <f>ROW()</f>
        <v>48</v>
      </c>
      <c r="J48" s="28">
        <f t="shared" si="2"/>
        <v>91</v>
      </c>
    </row>
    <row r="49" spans="1:10" x14ac:dyDescent="0.2">
      <c r="A49" s="28">
        <v>7791</v>
      </c>
      <c r="B49" s="31" t="s">
        <v>570</v>
      </c>
      <c r="C49" s="28">
        <f t="shared" si="1"/>
        <v>7791</v>
      </c>
      <c r="D49" s="29" t="s">
        <v>509</v>
      </c>
      <c r="F49" s="66"/>
      <c r="G49" s="29"/>
      <c r="I49" s="30">
        <f>ROW()</f>
        <v>49</v>
      </c>
      <c r="J49" s="28">
        <f t="shared" si="2"/>
        <v>7791</v>
      </c>
    </row>
    <row r="50" spans="1:10" x14ac:dyDescent="0.2">
      <c r="A50" s="28">
        <v>451</v>
      </c>
      <c r="B50" s="31" t="s">
        <v>935</v>
      </c>
      <c r="C50" s="28">
        <f t="shared" si="1"/>
        <v>451</v>
      </c>
      <c r="D50" s="29" t="s">
        <v>509</v>
      </c>
      <c r="F50" s="66"/>
      <c r="G50" s="29"/>
      <c r="I50" s="30">
        <f>ROW()</f>
        <v>50</v>
      </c>
      <c r="J50" s="28">
        <f t="shared" si="2"/>
        <v>451</v>
      </c>
    </row>
    <row r="51" spans="1:10" x14ac:dyDescent="0.2">
      <c r="A51" s="28">
        <v>461</v>
      </c>
      <c r="B51" s="31" t="s">
        <v>780</v>
      </c>
      <c r="C51" s="28">
        <f t="shared" si="1"/>
        <v>461</v>
      </c>
      <c r="D51" s="29" t="s">
        <v>509</v>
      </c>
      <c r="F51" s="66"/>
      <c r="G51" s="29"/>
      <c r="I51" s="30">
        <f>ROW()</f>
        <v>51</v>
      </c>
      <c r="J51" s="28">
        <f t="shared" si="2"/>
        <v>461</v>
      </c>
    </row>
    <row r="52" spans="1:10" x14ac:dyDescent="0.2">
      <c r="A52" s="28">
        <v>2013</v>
      </c>
      <c r="B52" s="31" t="s">
        <v>987</v>
      </c>
      <c r="C52" s="28">
        <f t="shared" si="1"/>
        <v>2013</v>
      </c>
      <c r="D52" s="29" t="s">
        <v>509</v>
      </c>
      <c r="F52" s="66"/>
      <c r="G52" s="29"/>
      <c r="I52" s="30">
        <f>ROW()</f>
        <v>52</v>
      </c>
      <c r="J52" s="28">
        <f t="shared" si="2"/>
        <v>2013</v>
      </c>
    </row>
    <row r="53" spans="1:10" x14ac:dyDescent="0.2">
      <c r="A53" s="28">
        <v>5020</v>
      </c>
      <c r="B53" s="31" t="s">
        <v>992</v>
      </c>
      <c r="C53" s="28">
        <f t="shared" si="1"/>
        <v>5020</v>
      </c>
      <c r="D53" s="29" t="s">
        <v>509</v>
      </c>
      <c r="F53" s="66"/>
      <c r="G53" s="29"/>
      <c r="I53" s="30">
        <f>ROW()</f>
        <v>53</v>
      </c>
      <c r="J53" s="28">
        <f t="shared" si="2"/>
        <v>5020</v>
      </c>
    </row>
    <row r="54" spans="1:10" x14ac:dyDescent="0.2">
      <c r="A54" s="28">
        <v>3034</v>
      </c>
      <c r="B54" s="31" t="s">
        <v>988</v>
      </c>
      <c r="C54" s="28">
        <f t="shared" si="1"/>
        <v>3034</v>
      </c>
      <c r="D54" s="29" t="s">
        <v>509</v>
      </c>
      <c r="F54" s="66"/>
      <c r="G54" s="29"/>
      <c r="I54" s="30">
        <f>ROW()</f>
        <v>54</v>
      </c>
      <c r="J54" s="28">
        <f t="shared" si="2"/>
        <v>3034</v>
      </c>
    </row>
    <row r="55" spans="1:10" x14ac:dyDescent="0.2">
      <c r="A55" s="28">
        <v>2003</v>
      </c>
      <c r="B55" s="31" t="s">
        <v>986</v>
      </c>
      <c r="C55" s="28">
        <f t="shared" si="1"/>
        <v>2003</v>
      </c>
      <c r="D55" s="29" t="s">
        <v>509</v>
      </c>
      <c r="F55" s="66"/>
      <c r="G55" s="29"/>
      <c r="I55" s="30">
        <f>ROW()</f>
        <v>55</v>
      </c>
      <c r="J55" s="28">
        <f t="shared" si="2"/>
        <v>2003</v>
      </c>
    </row>
    <row r="56" spans="1:10" x14ac:dyDescent="0.2">
      <c r="A56" s="28">
        <v>521</v>
      </c>
      <c r="B56" s="31" t="s">
        <v>779</v>
      </c>
      <c r="C56" s="28">
        <f t="shared" si="1"/>
        <v>521</v>
      </c>
      <c r="D56" s="29" t="s">
        <v>509</v>
      </c>
      <c r="F56" s="66"/>
      <c r="G56" s="29"/>
      <c r="I56" s="30">
        <f>ROW()</f>
        <v>56</v>
      </c>
      <c r="J56" s="28">
        <f t="shared" si="2"/>
        <v>521</v>
      </c>
    </row>
    <row r="57" spans="1:10" x14ac:dyDescent="0.2">
      <c r="A57" s="28">
        <v>6031</v>
      </c>
      <c r="B57" s="31" t="s">
        <v>23</v>
      </c>
      <c r="C57" s="28">
        <f t="shared" si="1"/>
        <v>6031</v>
      </c>
      <c r="D57" s="29" t="s">
        <v>509</v>
      </c>
      <c r="F57" s="66"/>
      <c r="G57" s="29"/>
      <c r="I57" s="30">
        <f>ROW()</f>
        <v>57</v>
      </c>
      <c r="J57" s="28">
        <f t="shared" si="2"/>
        <v>6031</v>
      </c>
    </row>
    <row r="58" spans="1:10" x14ac:dyDescent="0.2">
      <c r="A58" s="28">
        <v>9732</v>
      </c>
      <c r="B58" s="31" t="s">
        <v>984</v>
      </c>
      <c r="C58" s="28">
        <f t="shared" si="1"/>
        <v>9732</v>
      </c>
      <c r="D58" s="29" t="s">
        <v>509</v>
      </c>
      <c r="F58" s="66"/>
      <c r="G58" s="29"/>
      <c r="I58" s="30">
        <f>ROW()</f>
        <v>58</v>
      </c>
      <c r="J58" s="28">
        <f t="shared" si="2"/>
        <v>9732</v>
      </c>
    </row>
    <row r="59" spans="1:10" x14ac:dyDescent="0.2">
      <c r="A59" s="28">
        <v>641</v>
      </c>
      <c r="B59" s="31" t="s">
        <v>777</v>
      </c>
      <c r="C59" s="28">
        <f t="shared" si="1"/>
        <v>641</v>
      </c>
      <c r="D59" s="29" t="s">
        <v>509</v>
      </c>
      <c r="F59" s="66"/>
      <c r="G59" s="29"/>
      <c r="I59" s="30">
        <f>ROW()</f>
        <v>59</v>
      </c>
      <c r="J59" s="28">
        <f t="shared" si="2"/>
        <v>641</v>
      </c>
    </row>
    <row r="60" spans="1:10" x14ac:dyDescent="0.2">
      <c r="A60" s="28">
        <v>671</v>
      </c>
      <c r="B60" s="31" t="s">
        <v>775</v>
      </c>
      <c r="C60" s="28">
        <f t="shared" si="1"/>
        <v>671</v>
      </c>
      <c r="D60" s="29" t="s">
        <v>509</v>
      </c>
      <c r="F60" s="66"/>
      <c r="G60" s="29"/>
      <c r="I60" s="30">
        <f>ROW()</f>
        <v>60</v>
      </c>
      <c r="J60" s="28">
        <f t="shared" si="2"/>
        <v>671</v>
      </c>
    </row>
    <row r="61" spans="1:10" x14ac:dyDescent="0.2">
      <c r="A61" s="28">
        <v>651</v>
      </c>
      <c r="B61" s="31" t="s">
        <v>860</v>
      </c>
      <c r="C61" s="28">
        <f t="shared" si="1"/>
        <v>651</v>
      </c>
      <c r="D61" s="29" t="s">
        <v>509</v>
      </c>
      <c r="F61" s="66"/>
      <c r="G61" s="29"/>
      <c r="I61" s="30">
        <f>ROW()</f>
        <v>61</v>
      </c>
      <c r="J61" s="28">
        <f t="shared" si="2"/>
        <v>651</v>
      </c>
    </row>
    <row r="62" spans="1:10" x14ac:dyDescent="0.2">
      <c r="A62" s="28">
        <v>661</v>
      </c>
      <c r="B62" s="31" t="s">
        <v>5164</v>
      </c>
      <c r="C62" s="28">
        <f t="shared" si="1"/>
        <v>661</v>
      </c>
      <c r="D62" s="29" t="s">
        <v>509</v>
      </c>
      <c r="F62" s="66"/>
      <c r="G62" s="29"/>
      <c r="I62" s="30">
        <f>ROW()</f>
        <v>62</v>
      </c>
      <c r="J62" s="28">
        <f t="shared" si="2"/>
        <v>661</v>
      </c>
    </row>
    <row r="63" spans="1:10" x14ac:dyDescent="0.2">
      <c r="A63" s="28">
        <v>681</v>
      </c>
      <c r="B63" s="31" t="s">
        <v>774</v>
      </c>
      <c r="C63" s="28">
        <f t="shared" si="1"/>
        <v>681</v>
      </c>
      <c r="D63" s="29" t="s">
        <v>509</v>
      </c>
      <c r="F63" s="66"/>
      <c r="G63" s="29"/>
      <c r="I63" s="30">
        <f>ROW()</f>
        <v>63</v>
      </c>
      <c r="J63" s="28">
        <f t="shared" si="2"/>
        <v>681</v>
      </c>
    </row>
    <row r="64" spans="1:10" x14ac:dyDescent="0.2">
      <c r="A64" s="28">
        <v>6051</v>
      </c>
      <c r="B64" s="31" t="s">
        <v>24</v>
      </c>
      <c r="C64" s="28">
        <f t="shared" si="1"/>
        <v>6051</v>
      </c>
      <c r="D64" s="29" t="s">
        <v>509</v>
      </c>
      <c r="F64" s="66"/>
      <c r="G64" s="29"/>
      <c r="I64" s="30">
        <f>ROW()</f>
        <v>64</v>
      </c>
      <c r="J64" s="28">
        <f t="shared" si="2"/>
        <v>6051</v>
      </c>
    </row>
    <row r="65" spans="1:10" x14ac:dyDescent="0.2">
      <c r="A65" s="28">
        <v>5901</v>
      </c>
      <c r="B65" s="31" t="s">
        <v>893</v>
      </c>
      <c r="C65" s="28">
        <f t="shared" si="1"/>
        <v>5901</v>
      </c>
      <c r="D65" s="29" t="s">
        <v>509</v>
      </c>
      <c r="F65" s="66"/>
      <c r="G65" s="29"/>
      <c r="I65" s="30">
        <f>ROW()</f>
        <v>65</v>
      </c>
      <c r="J65" s="28">
        <f t="shared" si="2"/>
        <v>5901</v>
      </c>
    </row>
    <row r="66" spans="1:10" x14ac:dyDescent="0.2">
      <c r="A66" s="28">
        <v>7021</v>
      </c>
      <c r="B66" s="31" t="s">
        <v>1416</v>
      </c>
      <c r="C66" s="28">
        <f t="shared" ref="C66:C129" si="3">A66</f>
        <v>7021</v>
      </c>
      <c r="D66" s="29" t="s">
        <v>509</v>
      </c>
      <c r="F66" s="66"/>
      <c r="G66" s="29"/>
      <c r="I66" s="30">
        <f>ROW()</f>
        <v>66</v>
      </c>
      <c r="J66" s="28">
        <f t="shared" ref="J66:J129" si="4">C66</f>
        <v>7021</v>
      </c>
    </row>
    <row r="67" spans="1:10" x14ac:dyDescent="0.2">
      <c r="A67" s="28">
        <v>9574</v>
      </c>
      <c r="B67" s="31" t="s">
        <v>1417</v>
      </c>
      <c r="C67" s="28">
        <f t="shared" si="3"/>
        <v>9574</v>
      </c>
      <c r="D67" s="29" t="s">
        <v>509</v>
      </c>
      <c r="F67" s="66"/>
      <c r="G67" s="29"/>
      <c r="I67" s="30">
        <f>ROW()</f>
        <v>67</v>
      </c>
      <c r="J67" s="28">
        <f t="shared" si="4"/>
        <v>9574</v>
      </c>
    </row>
    <row r="68" spans="1:10" x14ac:dyDescent="0.2">
      <c r="A68" s="28">
        <v>331</v>
      </c>
      <c r="B68" s="31" t="s">
        <v>937</v>
      </c>
      <c r="C68" s="28">
        <f t="shared" si="3"/>
        <v>331</v>
      </c>
      <c r="D68" s="29" t="s">
        <v>509</v>
      </c>
      <c r="F68" s="66"/>
      <c r="G68" s="29"/>
      <c r="I68" s="30">
        <f>ROW()</f>
        <v>68</v>
      </c>
      <c r="J68" s="28">
        <f t="shared" si="4"/>
        <v>331</v>
      </c>
    </row>
    <row r="69" spans="1:10" x14ac:dyDescent="0.2">
      <c r="A69" s="28">
        <v>351</v>
      </c>
      <c r="B69" s="31" t="s">
        <v>939</v>
      </c>
      <c r="C69" s="28">
        <f t="shared" si="3"/>
        <v>351</v>
      </c>
      <c r="D69" s="29" t="s">
        <v>509</v>
      </c>
      <c r="F69" s="66"/>
      <c r="G69" s="29"/>
      <c r="I69" s="30">
        <f>ROW()</f>
        <v>69</v>
      </c>
      <c r="J69" s="28">
        <f t="shared" si="4"/>
        <v>351</v>
      </c>
    </row>
    <row r="70" spans="1:10" x14ac:dyDescent="0.2">
      <c r="A70" s="28">
        <v>5991</v>
      </c>
      <c r="B70" s="31" t="s">
        <v>619</v>
      </c>
      <c r="C70" s="28">
        <f t="shared" si="3"/>
        <v>5991</v>
      </c>
      <c r="D70" s="29" t="s">
        <v>509</v>
      </c>
      <c r="F70" s="66"/>
      <c r="G70" s="29"/>
      <c r="I70" s="30">
        <f>ROW()</f>
        <v>70</v>
      </c>
      <c r="J70" s="28">
        <f t="shared" si="4"/>
        <v>5991</v>
      </c>
    </row>
    <row r="71" spans="1:10" x14ac:dyDescent="0.2">
      <c r="A71" s="28">
        <v>1401</v>
      </c>
      <c r="B71" s="31" t="s">
        <v>971</v>
      </c>
      <c r="C71" s="28">
        <f t="shared" si="3"/>
        <v>1401</v>
      </c>
      <c r="D71" s="29" t="s">
        <v>509</v>
      </c>
      <c r="F71" s="66"/>
      <c r="G71" s="29"/>
      <c r="I71" s="30">
        <f>ROW()</f>
        <v>71</v>
      </c>
      <c r="J71" s="28">
        <f t="shared" si="4"/>
        <v>1401</v>
      </c>
    </row>
    <row r="72" spans="1:10" x14ac:dyDescent="0.2">
      <c r="A72" s="28">
        <v>2331</v>
      </c>
      <c r="B72" s="31" t="s">
        <v>729</v>
      </c>
      <c r="C72" s="28">
        <f t="shared" si="3"/>
        <v>2331</v>
      </c>
      <c r="D72" s="29" t="s">
        <v>509</v>
      </c>
      <c r="F72" s="66"/>
      <c r="G72" s="29"/>
      <c r="I72" s="30">
        <f>ROW()</f>
        <v>72</v>
      </c>
      <c r="J72" s="28">
        <f t="shared" si="4"/>
        <v>2331</v>
      </c>
    </row>
    <row r="73" spans="1:10" x14ac:dyDescent="0.2">
      <c r="A73" s="28">
        <v>7080</v>
      </c>
      <c r="B73" s="31" t="s">
        <v>969</v>
      </c>
      <c r="C73" s="28">
        <f t="shared" si="3"/>
        <v>7080</v>
      </c>
      <c r="D73" s="29" t="s">
        <v>509</v>
      </c>
      <c r="F73" s="66"/>
      <c r="G73" s="29"/>
      <c r="I73" s="30">
        <f>ROW()</f>
        <v>73</v>
      </c>
      <c r="J73" s="28">
        <f t="shared" si="4"/>
        <v>7080</v>
      </c>
    </row>
    <row r="74" spans="1:10" x14ac:dyDescent="0.2">
      <c r="A74" s="28">
        <v>1010</v>
      </c>
      <c r="B74" s="31" t="s">
        <v>511</v>
      </c>
      <c r="C74" s="28">
        <f t="shared" si="3"/>
        <v>1010</v>
      </c>
      <c r="D74" s="29" t="s">
        <v>509</v>
      </c>
      <c r="F74" s="66"/>
      <c r="G74" s="29"/>
      <c r="I74" s="30">
        <f>ROW()</f>
        <v>74</v>
      </c>
      <c r="J74" s="28">
        <f t="shared" si="4"/>
        <v>1010</v>
      </c>
    </row>
    <row r="75" spans="1:10" x14ac:dyDescent="0.2">
      <c r="A75" s="28">
        <v>1691</v>
      </c>
      <c r="B75" s="31" t="s">
        <v>751</v>
      </c>
      <c r="C75" s="28">
        <f t="shared" si="3"/>
        <v>1691</v>
      </c>
      <c r="D75" s="29" t="s">
        <v>509</v>
      </c>
      <c r="F75" s="66"/>
      <c r="G75" s="29"/>
      <c r="I75" s="30">
        <f>ROW()</f>
        <v>75</v>
      </c>
      <c r="J75" s="28">
        <f t="shared" si="4"/>
        <v>1691</v>
      </c>
    </row>
    <row r="76" spans="1:10" x14ac:dyDescent="0.2">
      <c r="A76" s="28">
        <v>801</v>
      </c>
      <c r="B76" s="31" t="s">
        <v>771</v>
      </c>
      <c r="C76" s="28">
        <f t="shared" si="3"/>
        <v>801</v>
      </c>
      <c r="D76" s="29" t="s">
        <v>509</v>
      </c>
      <c r="F76" s="66"/>
      <c r="G76" s="29"/>
      <c r="I76" s="30">
        <f>ROW()</f>
        <v>76</v>
      </c>
      <c r="J76" s="28">
        <f t="shared" si="4"/>
        <v>801</v>
      </c>
    </row>
    <row r="77" spans="1:10" x14ac:dyDescent="0.2">
      <c r="A77" s="28">
        <v>6091</v>
      </c>
      <c r="B77" s="31" t="s">
        <v>115</v>
      </c>
      <c r="C77" s="28">
        <f t="shared" si="3"/>
        <v>6091</v>
      </c>
      <c r="D77" s="29" t="s">
        <v>509</v>
      </c>
      <c r="F77" s="66"/>
      <c r="G77" s="29"/>
      <c r="I77" s="30">
        <f>ROW()</f>
        <v>77</v>
      </c>
      <c r="J77" s="28">
        <f t="shared" si="4"/>
        <v>6091</v>
      </c>
    </row>
    <row r="78" spans="1:10" x14ac:dyDescent="0.2">
      <c r="A78" s="28">
        <v>7262</v>
      </c>
      <c r="B78" s="31" t="s">
        <v>574</v>
      </c>
      <c r="C78" s="28">
        <f t="shared" si="3"/>
        <v>7262</v>
      </c>
      <c r="D78" s="29" t="s">
        <v>509</v>
      </c>
      <c r="F78" s="66"/>
      <c r="G78" s="29"/>
      <c r="I78" s="30">
        <f>ROW()</f>
        <v>78</v>
      </c>
      <c r="J78" s="28">
        <f t="shared" si="4"/>
        <v>7262</v>
      </c>
    </row>
    <row r="79" spans="1:10" x14ac:dyDescent="0.2">
      <c r="A79" s="28">
        <v>831</v>
      </c>
      <c r="B79" s="31" t="s">
        <v>770</v>
      </c>
      <c r="C79" s="28">
        <f t="shared" si="3"/>
        <v>831</v>
      </c>
      <c r="D79" s="29" t="s">
        <v>509</v>
      </c>
      <c r="F79" s="66"/>
      <c r="G79" s="29"/>
      <c r="I79" s="30">
        <f>ROW()</f>
        <v>79</v>
      </c>
      <c r="J79" s="28">
        <f t="shared" si="4"/>
        <v>831</v>
      </c>
    </row>
    <row r="80" spans="1:10" x14ac:dyDescent="0.2">
      <c r="A80" s="28">
        <v>841</v>
      </c>
      <c r="B80" s="31" t="s">
        <v>769</v>
      </c>
      <c r="C80" s="28">
        <f t="shared" si="3"/>
        <v>841</v>
      </c>
      <c r="D80" s="29" t="s">
        <v>509</v>
      </c>
      <c r="F80" s="66"/>
      <c r="G80" s="29"/>
      <c r="I80" s="30">
        <f>ROW()</f>
        <v>80</v>
      </c>
      <c r="J80" s="28">
        <f t="shared" si="4"/>
        <v>841</v>
      </c>
    </row>
    <row r="81" spans="1:12" x14ac:dyDescent="0.2">
      <c r="A81" s="28">
        <v>3621</v>
      </c>
      <c r="B81" s="31" t="s">
        <v>111</v>
      </c>
      <c r="C81" s="28">
        <f t="shared" si="3"/>
        <v>3621</v>
      </c>
      <c r="D81" s="29" t="s">
        <v>509</v>
      </c>
      <c r="F81" s="66"/>
      <c r="G81" s="29"/>
      <c r="I81" s="30">
        <f>ROW()</f>
        <v>81</v>
      </c>
      <c r="J81" s="28">
        <f t="shared" si="4"/>
        <v>3621</v>
      </c>
    </row>
    <row r="82" spans="1:12" x14ac:dyDescent="0.2">
      <c r="A82" s="28">
        <v>861</v>
      </c>
      <c r="B82" s="31" t="s">
        <v>768</v>
      </c>
      <c r="C82" s="28">
        <f t="shared" si="3"/>
        <v>861</v>
      </c>
      <c r="D82" s="29" t="s">
        <v>509</v>
      </c>
      <c r="F82" s="66"/>
      <c r="G82" s="29"/>
      <c r="I82" s="30">
        <f>ROW()</f>
        <v>82</v>
      </c>
      <c r="J82" s="28">
        <f t="shared" si="4"/>
        <v>861</v>
      </c>
    </row>
    <row r="83" spans="1:12" x14ac:dyDescent="0.2">
      <c r="A83" s="28">
        <v>881</v>
      </c>
      <c r="B83" s="31" t="s">
        <v>767</v>
      </c>
      <c r="C83" s="28">
        <f t="shared" si="3"/>
        <v>881</v>
      </c>
      <c r="D83" s="29" t="s">
        <v>509</v>
      </c>
      <c r="F83" s="66"/>
      <c r="G83" s="29"/>
      <c r="I83" s="30">
        <f>ROW()</f>
        <v>83</v>
      </c>
      <c r="J83" s="28">
        <f t="shared" si="4"/>
        <v>881</v>
      </c>
    </row>
    <row r="84" spans="1:12" x14ac:dyDescent="0.2">
      <c r="A84" s="28">
        <v>8121</v>
      </c>
      <c r="B84" s="31" t="s">
        <v>88</v>
      </c>
      <c r="C84" s="28">
        <f t="shared" si="3"/>
        <v>8121</v>
      </c>
      <c r="D84" s="29" t="s">
        <v>509</v>
      </c>
      <c r="F84" s="66"/>
      <c r="G84" s="29"/>
      <c r="I84" s="30">
        <f>ROW()</f>
        <v>84</v>
      </c>
      <c r="J84" s="28">
        <f t="shared" si="4"/>
        <v>8121</v>
      </c>
    </row>
    <row r="85" spans="1:12" x14ac:dyDescent="0.2">
      <c r="A85" s="28">
        <v>961</v>
      </c>
      <c r="B85" s="31" t="s">
        <v>853</v>
      </c>
      <c r="C85" s="28">
        <f t="shared" si="3"/>
        <v>961</v>
      </c>
      <c r="D85" s="29" t="s">
        <v>509</v>
      </c>
      <c r="F85" s="66"/>
      <c r="G85" s="29"/>
      <c r="I85" s="30">
        <f>ROW()</f>
        <v>85</v>
      </c>
      <c r="J85" s="28">
        <f t="shared" si="4"/>
        <v>961</v>
      </c>
    </row>
    <row r="86" spans="1:12" x14ac:dyDescent="0.2">
      <c r="A86" s="28">
        <v>7071</v>
      </c>
      <c r="B86" s="31" t="s">
        <v>57</v>
      </c>
      <c r="C86" s="28">
        <f t="shared" si="3"/>
        <v>7071</v>
      </c>
      <c r="D86" s="29" t="s">
        <v>509</v>
      </c>
      <c r="F86" s="66"/>
      <c r="G86" s="29"/>
      <c r="I86" s="30">
        <f>ROW()</f>
        <v>86</v>
      </c>
      <c r="J86" s="28">
        <f t="shared" si="4"/>
        <v>7071</v>
      </c>
    </row>
    <row r="87" spans="1:12" x14ac:dyDescent="0.2">
      <c r="A87" s="28">
        <v>1001</v>
      </c>
      <c r="B87" s="31" t="s">
        <v>765</v>
      </c>
      <c r="C87" s="28">
        <f t="shared" si="3"/>
        <v>1001</v>
      </c>
      <c r="D87" s="29" t="s">
        <v>509</v>
      </c>
      <c r="F87" s="66"/>
      <c r="G87" s="29"/>
      <c r="I87" s="30">
        <f>ROW()</f>
        <v>87</v>
      </c>
      <c r="J87" s="28">
        <f t="shared" si="4"/>
        <v>1001</v>
      </c>
      <c r="L87" s="50"/>
    </row>
    <row r="88" spans="1:12" ht="12.75" x14ac:dyDescent="0.2">
      <c r="A88" s="28">
        <v>1041</v>
      </c>
      <c r="B88" s="51" t="s">
        <v>762</v>
      </c>
      <c r="C88" s="28">
        <f t="shared" si="3"/>
        <v>1041</v>
      </c>
      <c r="D88" s="29" t="s">
        <v>509</v>
      </c>
      <c r="F88" s="66"/>
      <c r="G88" s="29"/>
      <c r="I88" s="30">
        <f>ROW()</f>
        <v>88</v>
      </c>
      <c r="J88" s="28">
        <f t="shared" si="4"/>
        <v>1041</v>
      </c>
    </row>
    <row r="89" spans="1:12" x14ac:dyDescent="0.2">
      <c r="A89" s="28">
        <v>70</v>
      </c>
      <c r="B89" s="31" t="s">
        <v>801</v>
      </c>
      <c r="C89" s="28">
        <f t="shared" si="3"/>
        <v>70</v>
      </c>
      <c r="D89" s="29" t="s">
        <v>509</v>
      </c>
      <c r="F89" s="66"/>
      <c r="G89" s="29"/>
      <c r="I89" s="30">
        <f>ROW()</f>
        <v>89</v>
      </c>
      <c r="J89" s="28">
        <f t="shared" si="4"/>
        <v>70</v>
      </c>
    </row>
    <row r="90" spans="1:12" x14ac:dyDescent="0.2">
      <c r="A90" s="28">
        <v>7101</v>
      </c>
      <c r="B90" s="31" t="s">
        <v>14</v>
      </c>
      <c r="C90" s="28">
        <f t="shared" si="3"/>
        <v>7101</v>
      </c>
      <c r="D90" s="29" t="s">
        <v>509</v>
      </c>
      <c r="F90" s="66"/>
      <c r="G90" s="29"/>
      <c r="I90" s="30">
        <f>ROW()</f>
        <v>90</v>
      </c>
      <c r="J90" s="28">
        <f t="shared" si="4"/>
        <v>7101</v>
      </c>
    </row>
    <row r="91" spans="1:12" x14ac:dyDescent="0.2">
      <c r="A91" s="28">
        <v>1081</v>
      </c>
      <c r="B91" s="31" t="s">
        <v>760</v>
      </c>
      <c r="C91" s="28">
        <f t="shared" si="3"/>
        <v>1081</v>
      </c>
      <c r="D91" s="29" t="s">
        <v>509</v>
      </c>
      <c r="F91" s="66"/>
      <c r="G91" s="29"/>
      <c r="I91" s="30">
        <f>ROW()</f>
        <v>91</v>
      </c>
      <c r="J91" s="28">
        <f t="shared" si="4"/>
        <v>1081</v>
      </c>
    </row>
    <row r="92" spans="1:12" x14ac:dyDescent="0.2">
      <c r="A92" s="28">
        <v>1121</v>
      </c>
      <c r="B92" s="31" t="s">
        <v>74</v>
      </c>
      <c r="C92" s="28">
        <f t="shared" si="3"/>
        <v>1121</v>
      </c>
      <c r="D92" s="29" t="s">
        <v>509</v>
      </c>
      <c r="F92" s="66"/>
      <c r="G92" s="29"/>
      <c r="I92" s="30">
        <f>ROW()</f>
        <v>92</v>
      </c>
      <c r="J92" s="28">
        <f t="shared" si="4"/>
        <v>1121</v>
      </c>
    </row>
    <row r="93" spans="1:12" x14ac:dyDescent="0.2">
      <c r="A93" s="28">
        <v>6611</v>
      </c>
      <c r="B93" s="31" t="s">
        <v>118</v>
      </c>
      <c r="C93" s="28">
        <f t="shared" si="3"/>
        <v>6611</v>
      </c>
      <c r="D93" s="29" t="s">
        <v>509</v>
      </c>
      <c r="F93" s="66"/>
      <c r="G93" s="29"/>
      <c r="I93" s="30">
        <f>ROW()</f>
        <v>93</v>
      </c>
      <c r="J93" s="28">
        <f t="shared" si="4"/>
        <v>6611</v>
      </c>
    </row>
    <row r="94" spans="1:12" x14ac:dyDescent="0.2">
      <c r="A94" s="28">
        <v>1161</v>
      </c>
      <c r="B94" s="31" t="s">
        <v>759</v>
      </c>
      <c r="C94" s="28">
        <f t="shared" si="3"/>
        <v>1161</v>
      </c>
      <c r="D94" s="29" t="s">
        <v>509</v>
      </c>
      <c r="F94" s="66"/>
      <c r="G94" s="29"/>
      <c r="I94" s="30">
        <f>ROW()</f>
        <v>94</v>
      </c>
      <c r="J94" s="28">
        <f t="shared" si="4"/>
        <v>1161</v>
      </c>
    </row>
    <row r="95" spans="1:12" x14ac:dyDescent="0.2">
      <c r="A95" s="28">
        <v>6111</v>
      </c>
      <c r="B95" s="31" t="s">
        <v>1438</v>
      </c>
      <c r="C95" s="28">
        <f t="shared" si="3"/>
        <v>6111</v>
      </c>
      <c r="D95" s="29" t="s">
        <v>509</v>
      </c>
      <c r="F95" s="66"/>
      <c r="G95" s="29"/>
      <c r="I95" s="30">
        <f>ROW()</f>
        <v>95</v>
      </c>
      <c r="J95" s="28">
        <f t="shared" si="4"/>
        <v>6111</v>
      </c>
    </row>
    <row r="96" spans="1:12" x14ac:dyDescent="0.2">
      <c r="A96" s="28">
        <v>6081</v>
      </c>
      <c r="B96" s="31" t="s">
        <v>1437</v>
      </c>
      <c r="C96" s="28">
        <f t="shared" si="3"/>
        <v>6081</v>
      </c>
      <c r="D96" s="29" t="s">
        <v>509</v>
      </c>
      <c r="F96" s="66"/>
      <c r="G96" s="29"/>
      <c r="I96" s="30">
        <f>ROW()</f>
        <v>96</v>
      </c>
      <c r="J96" s="28">
        <f t="shared" si="4"/>
        <v>6081</v>
      </c>
    </row>
    <row r="97" spans="1:10" x14ac:dyDescent="0.2">
      <c r="A97" s="28">
        <v>1241</v>
      </c>
      <c r="B97" s="31" t="s">
        <v>758</v>
      </c>
      <c r="C97" s="28">
        <f t="shared" si="3"/>
        <v>1241</v>
      </c>
      <c r="D97" s="29" t="s">
        <v>509</v>
      </c>
      <c r="F97" s="66"/>
      <c r="G97" s="29"/>
      <c r="I97" s="30">
        <f>ROW()</f>
        <v>97</v>
      </c>
      <c r="J97" s="28">
        <f t="shared" si="4"/>
        <v>1241</v>
      </c>
    </row>
    <row r="98" spans="1:10" x14ac:dyDescent="0.2">
      <c r="A98" s="28">
        <v>1281</v>
      </c>
      <c r="B98" s="31" t="s">
        <v>5166</v>
      </c>
      <c r="C98" s="28">
        <f t="shared" si="3"/>
        <v>1281</v>
      </c>
      <c r="D98" s="29" t="s">
        <v>509</v>
      </c>
      <c r="F98" s="66"/>
      <c r="G98" s="29"/>
      <c r="I98" s="30">
        <f>ROW()</f>
        <v>98</v>
      </c>
      <c r="J98" s="28">
        <f t="shared" si="4"/>
        <v>1281</v>
      </c>
    </row>
    <row r="99" spans="1:10" x14ac:dyDescent="0.2">
      <c r="A99" s="28">
        <v>1811</v>
      </c>
      <c r="B99" s="31" t="s">
        <v>748</v>
      </c>
      <c r="C99" s="28">
        <f t="shared" si="3"/>
        <v>1811</v>
      </c>
      <c r="D99" s="29" t="s">
        <v>509</v>
      </c>
      <c r="F99" s="66"/>
      <c r="G99" s="29"/>
      <c r="I99" s="30">
        <f>ROW()</f>
        <v>99</v>
      </c>
      <c r="J99" s="28">
        <f t="shared" si="4"/>
        <v>1811</v>
      </c>
    </row>
    <row r="100" spans="1:10" x14ac:dyDescent="0.2">
      <c r="A100" s="28">
        <v>1761</v>
      </c>
      <c r="B100" s="31" t="s">
        <v>750</v>
      </c>
      <c r="C100" s="28">
        <f t="shared" si="3"/>
        <v>1761</v>
      </c>
      <c r="D100" s="29" t="s">
        <v>509</v>
      </c>
      <c r="F100" s="66"/>
      <c r="G100" s="29"/>
      <c r="I100" s="30">
        <f>ROW()</f>
        <v>100</v>
      </c>
      <c r="J100" s="28">
        <f t="shared" si="4"/>
        <v>1761</v>
      </c>
    </row>
    <row r="101" spans="1:10" x14ac:dyDescent="0.2">
      <c r="A101" s="28">
        <v>5005</v>
      </c>
      <c r="B101" s="31" t="s">
        <v>650</v>
      </c>
      <c r="C101" s="28">
        <f t="shared" si="3"/>
        <v>5005</v>
      </c>
      <c r="D101" s="29" t="s">
        <v>509</v>
      </c>
      <c r="F101" s="66"/>
      <c r="G101" s="29"/>
      <c r="I101" s="30">
        <f>ROW()</f>
        <v>101</v>
      </c>
      <c r="J101" s="28">
        <f t="shared" si="4"/>
        <v>5005</v>
      </c>
    </row>
    <row r="102" spans="1:10" x14ac:dyDescent="0.2">
      <c r="A102" s="28">
        <v>7081</v>
      </c>
      <c r="B102" s="31" t="s">
        <v>583</v>
      </c>
      <c r="C102" s="28">
        <f t="shared" si="3"/>
        <v>7081</v>
      </c>
      <c r="D102" s="29" t="s">
        <v>509</v>
      </c>
      <c r="F102" s="66"/>
      <c r="G102" s="29"/>
      <c r="I102" s="30">
        <f>ROW()</f>
        <v>102</v>
      </c>
      <c r="J102" s="28">
        <f t="shared" si="4"/>
        <v>7081</v>
      </c>
    </row>
    <row r="103" spans="1:10" x14ac:dyDescent="0.2">
      <c r="A103" s="28">
        <v>1331</v>
      </c>
      <c r="B103" s="31" t="s">
        <v>5</v>
      </c>
      <c r="C103" s="28">
        <f t="shared" si="3"/>
        <v>1331</v>
      </c>
      <c r="D103" s="29" t="s">
        <v>509</v>
      </c>
      <c r="F103" s="66"/>
      <c r="G103" s="29"/>
      <c r="I103" s="30">
        <f>ROW()</f>
        <v>103</v>
      </c>
      <c r="J103" s="28">
        <f t="shared" si="4"/>
        <v>1331</v>
      </c>
    </row>
    <row r="104" spans="1:10" x14ac:dyDescent="0.2">
      <c r="A104" s="28">
        <v>9999</v>
      </c>
      <c r="B104" s="31" t="s">
        <v>1</v>
      </c>
      <c r="C104" s="28">
        <f t="shared" si="3"/>
        <v>9999</v>
      </c>
      <c r="D104" s="29" t="s">
        <v>924</v>
      </c>
      <c r="F104" s="66"/>
      <c r="G104" s="29"/>
      <c r="I104" s="30">
        <f>ROW()</f>
        <v>104</v>
      </c>
      <c r="J104" s="28">
        <f t="shared" si="4"/>
        <v>9999</v>
      </c>
    </row>
    <row r="105" spans="1:10" x14ac:dyDescent="0.2">
      <c r="A105" s="28">
        <v>6040</v>
      </c>
      <c r="B105" s="31" t="s">
        <v>512</v>
      </c>
      <c r="C105" s="28">
        <f t="shared" si="3"/>
        <v>6040</v>
      </c>
      <c r="D105" s="29" t="s">
        <v>509</v>
      </c>
      <c r="F105" s="66"/>
      <c r="G105" s="29"/>
      <c r="I105" s="30">
        <f>ROW()</f>
        <v>105</v>
      </c>
      <c r="J105" s="28">
        <f t="shared" si="4"/>
        <v>6040</v>
      </c>
    </row>
    <row r="106" spans="1:10" x14ac:dyDescent="0.2">
      <c r="A106" s="28">
        <v>3030</v>
      </c>
      <c r="B106" s="31" t="s">
        <v>83</v>
      </c>
      <c r="C106" s="28">
        <f t="shared" si="3"/>
        <v>3030</v>
      </c>
      <c r="D106" s="29" t="s">
        <v>509</v>
      </c>
      <c r="F106" s="66"/>
      <c r="G106" s="29"/>
      <c r="I106" s="30">
        <f>ROW()</f>
        <v>106</v>
      </c>
      <c r="J106" s="28">
        <f t="shared" si="4"/>
        <v>3030</v>
      </c>
    </row>
    <row r="107" spans="1:10" x14ac:dyDescent="0.2">
      <c r="A107" s="28">
        <v>6030</v>
      </c>
      <c r="B107" s="31" t="s">
        <v>614</v>
      </c>
      <c r="C107" s="28">
        <f t="shared" si="3"/>
        <v>6030</v>
      </c>
      <c r="D107" s="29" t="s">
        <v>509</v>
      </c>
      <c r="F107" s="66"/>
      <c r="G107" s="29"/>
      <c r="I107" s="30">
        <f>ROW()</f>
        <v>107</v>
      </c>
      <c r="J107" s="28">
        <f t="shared" si="4"/>
        <v>6030</v>
      </c>
    </row>
    <row r="108" spans="1:10" x14ac:dyDescent="0.2">
      <c r="A108" s="28">
        <v>7020</v>
      </c>
      <c r="B108" s="31" t="s">
        <v>55</v>
      </c>
      <c r="C108" s="28">
        <f t="shared" si="3"/>
        <v>7020</v>
      </c>
      <c r="D108" s="29" t="s">
        <v>509</v>
      </c>
      <c r="F108" s="66"/>
      <c r="G108" s="29"/>
      <c r="I108" s="30">
        <f>ROW()</f>
        <v>108</v>
      </c>
      <c r="J108" s="28">
        <f t="shared" si="4"/>
        <v>7020</v>
      </c>
    </row>
    <row r="109" spans="1:10" x14ac:dyDescent="0.2">
      <c r="A109" s="28">
        <v>3029</v>
      </c>
      <c r="B109" s="31" t="s">
        <v>871</v>
      </c>
      <c r="C109" s="28">
        <f t="shared" si="3"/>
        <v>3029</v>
      </c>
      <c r="D109" s="29" t="s">
        <v>509</v>
      </c>
      <c r="F109" s="66"/>
      <c r="G109" s="29"/>
      <c r="I109" s="30">
        <f>ROW()</f>
        <v>109</v>
      </c>
      <c r="J109" s="28">
        <f t="shared" si="4"/>
        <v>3029</v>
      </c>
    </row>
    <row r="110" spans="1:10" x14ac:dyDescent="0.2">
      <c r="A110" s="28">
        <v>7009</v>
      </c>
      <c r="B110" s="31" t="s">
        <v>605</v>
      </c>
      <c r="C110" s="28">
        <f t="shared" si="3"/>
        <v>7009</v>
      </c>
      <c r="D110" s="29" t="s">
        <v>509</v>
      </c>
      <c r="F110" s="66"/>
      <c r="G110" s="29"/>
      <c r="I110" s="30">
        <f>ROW()</f>
        <v>110</v>
      </c>
      <c r="J110" s="28">
        <f t="shared" si="4"/>
        <v>7009</v>
      </c>
    </row>
    <row r="111" spans="1:10" x14ac:dyDescent="0.2">
      <c r="A111" s="28">
        <v>8131</v>
      </c>
      <c r="B111" s="31" t="s">
        <v>563</v>
      </c>
      <c r="C111" s="28">
        <f t="shared" si="3"/>
        <v>8131</v>
      </c>
      <c r="D111" s="29" t="s">
        <v>509</v>
      </c>
      <c r="F111" s="66"/>
      <c r="G111" s="29"/>
      <c r="I111" s="30">
        <f>ROW()</f>
        <v>111</v>
      </c>
      <c r="J111" s="28">
        <f t="shared" si="4"/>
        <v>8131</v>
      </c>
    </row>
    <row r="112" spans="1:10" x14ac:dyDescent="0.2">
      <c r="A112" s="28">
        <v>3002</v>
      </c>
      <c r="B112" s="31" t="s">
        <v>5169</v>
      </c>
      <c r="C112" s="28">
        <f t="shared" si="3"/>
        <v>3002</v>
      </c>
      <c r="D112" s="29" t="s">
        <v>509</v>
      </c>
      <c r="F112" s="66"/>
      <c r="G112" s="29"/>
      <c r="I112" s="30">
        <f>ROW()</f>
        <v>112</v>
      </c>
      <c r="J112" s="28">
        <f t="shared" si="4"/>
        <v>3002</v>
      </c>
    </row>
    <row r="113" spans="1:12" x14ac:dyDescent="0.2">
      <c r="A113" s="28">
        <v>3600</v>
      </c>
      <c r="B113" s="31" t="s">
        <v>109</v>
      </c>
      <c r="C113" s="28">
        <f t="shared" si="3"/>
        <v>3600</v>
      </c>
      <c r="D113" s="29" t="s">
        <v>509</v>
      </c>
      <c r="F113" s="66"/>
      <c r="G113" s="29"/>
      <c r="I113" s="30">
        <f>ROW()</f>
        <v>113</v>
      </c>
      <c r="J113" s="28">
        <f t="shared" si="4"/>
        <v>3600</v>
      </c>
    </row>
    <row r="114" spans="1:12" x14ac:dyDescent="0.2">
      <c r="A114" s="28">
        <v>5081</v>
      </c>
      <c r="B114" s="31" t="s">
        <v>1435</v>
      </c>
      <c r="C114" s="28">
        <f t="shared" si="3"/>
        <v>5081</v>
      </c>
      <c r="D114" s="29" t="s">
        <v>509</v>
      </c>
      <c r="F114" s="66"/>
      <c r="G114" s="29"/>
      <c r="I114" s="30">
        <f>ROW()</f>
        <v>114</v>
      </c>
      <c r="J114" s="28">
        <f t="shared" si="4"/>
        <v>5081</v>
      </c>
    </row>
    <row r="115" spans="1:12" x14ac:dyDescent="0.2">
      <c r="A115" s="28">
        <v>4511</v>
      </c>
      <c r="B115" s="31" t="s">
        <v>824</v>
      </c>
      <c r="C115" s="28">
        <f t="shared" si="3"/>
        <v>4511</v>
      </c>
      <c r="D115" s="29" t="s">
        <v>509</v>
      </c>
      <c r="F115" s="66"/>
      <c r="G115" s="29"/>
      <c r="I115" s="30">
        <f>ROW()</f>
        <v>115</v>
      </c>
      <c r="J115" s="28">
        <f t="shared" si="4"/>
        <v>4511</v>
      </c>
    </row>
    <row r="116" spans="1:12" x14ac:dyDescent="0.2">
      <c r="A116" s="28">
        <v>5861</v>
      </c>
      <c r="B116" s="31" t="s">
        <v>892</v>
      </c>
      <c r="C116" s="28">
        <f t="shared" si="3"/>
        <v>5861</v>
      </c>
      <c r="D116" s="29" t="s">
        <v>509</v>
      </c>
      <c r="F116" s="66"/>
      <c r="G116" s="29"/>
      <c r="I116" s="30">
        <f>ROW()</f>
        <v>116</v>
      </c>
      <c r="J116" s="28">
        <f t="shared" si="4"/>
        <v>5861</v>
      </c>
      <c r="L116" s="50"/>
    </row>
    <row r="117" spans="1:12" x14ac:dyDescent="0.2">
      <c r="A117" s="28">
        <v>4381</v>
      </c>
      <c r="B117" s="31" t="s">
        <v>943</v>
      </c>
      <c r="C117" s="28">
        <f t="shared" si="3"/>
        <v>4381</v>
      </c>
      <c r="D117" s="29" t="s">
        <v>509</v>
      </c>
      <c r="F117" s="66"/>
      <c r="G117" s="29"/>
      <c r="I117" s="30">
        <f>ROW()</f>
        <v>117</v>
      </c>
      <c r="J117" s="28">
        <f t="shared" si="4"/>
        <v>4381</v>
      </c>
    </row>
    <row r="118" spans="1:12" x14ac:dyDescent="0.2">
      <c r="A118" s="245">
        <v>7141</v>
      </c>
      <c r="B118" s="31" t="s">
        <v>577</v>
      </c>
      <c r="C118" s="28">
        <f t="shared" si="3"/>
        <v>7141</v>
      </c>
      <c r="D118" s="29" t="s">
        <v>509</v>
      </c>
      <c r="F118" s="66"/>
      <c r="G118" s="29"/>
      <c r="I118" s="30">
        <f>ROW()</f>
        <v>118</v>
      </c>
      <c r="J118" s="28">
        <f t="shared" si="4"/>
        <v>7141</v>
      </c>
    </row>
    <row r="119" spans="1:12" x14ac:dyDescent="0.2">
      <c r="A119" s="28">
        <v>122</v>
      </c>
      <c r="B119" s="31" t="s">
        <v>795</v>
      </c>
      <c r="C119" s="28">
        <f t="shared" si="3"/>
        <v>122</v>
      </c>
      <c r="D119" s="29" t="s">
        <v>509</v>
      </c>
      <c r="F119" s="66"/>
      <c r="G119" s="29"/>
      <c r="I119" s="30">
        <f>ROW()</f>
        <v>119</v>
      </c>
      <c r="J119" s="28">
        <f t="shared" si="4"/>
        <v>122</v>
      </c>
      <c r="L119" s="50"/>
    </row>
    <row r="120" spans="1:12" x14ac:dyDescent="0.2">
      <c r="A120" s="28">
        <v>5061</v>
      </c>
      <c r="B120" s="31" t="s">
        <v>644</v>
      </c>
      <c r="C120" s="28">
        <f t="shared" si="3"/>
        <v>5061</v>
      </c>
      <c r="D120" s="29" t="s">
        <v>509</v>
      </c>
      <c r="F120" s="66"/>
      <c r="G120" s="29"/>
      <c r="I120" s="30">
        <f>ROW()</f>
        <v>120</v>
      </c>
      <c r="J120" s="28">
        <f t="shared" si="4"/>
        <v>5061</v>
      </c>
    </row>
    <row r="121" spans="1:12" x14ac:dyDescent="0.2">
      <c r="A121" s="28">
        <v>5981</v>
      </c>
      <c r="B121" s="31" t="s">
        <v>620</v>
      </c>
      <c r="C121" s="28">
        <f t="shared" si="3"/>
        <v>5981</v>
      </c>
      <c r="D121" s="29" t="s">
        <v>509</v>
      </c>
      <c r="F121" s="66"/>
      <c r="G121" s="29"/>
      <c r="I121" s="30">
        <f>ROW()</f>
        <v>121</v>
      </c>
      <c r="J121" s="28">
        <f t="shared" si="4"/>
        <v>5981</v>
      </c>
    </row>
    <row r="122" spans="1:12" x14ac:dyDescent="0.2">
      <c r="A122" s="28">
        <v>211</v>
      </c>
      <c r="B122" s="31" t="s">
        <v>791</v>
      </c>
      <c r="C122" s="28">
        <f t="shared" si="3"/>
        <v>211</v>
      </c>
      <c r="D122" s="29" t="s">
        <v>509</v>
      </c>
      <c r="F122" s="66"/>
      <c r="G122" s="29"/>
      <c r="I122" s="30">
        <f>ROW()</f>
        <v>122</v>
      </c>
      <c r="J122" s="28">
        <f t="shared" si="4"/>
        <v>211</v>
      </c>
    </row>
    <row r="123" spans="1:12" x14ac:dyDescent="0.2">
      <c r="A123" s="28">
        <v>4121</v>
      </c>
      <c r="B123" s="31" t="s">
        <v>679</v>
      </c>
      <c r="C123" s="28">
        <f t="shared" si="3"/>
        <v>4121</v>
      </c>
      <c r="D123" s="29" t="s">
        <v>509</v>
      </c>
      <c r="F123" s="66"/>
      <c r="G123" s="29"/>
      <c r="I123" s="30">
        <f>ROW()</f>
        <v>123</v>
      </c>
      <c r="J123" s="28">
        <f t="shared" si="4"/>
        <v>4121</v>
      </c>
    </row>
    <row r="124" spans="1:12" x14ac:dyDescent="0.2">
      <c r="A124" s="28">
        <v>5381</v>
      </c>
      <c r="B124" s="31" t="s">
        <v>636</v>
      </c>
      <c r="C124" s="28">
        <f t="shared" si="3"/>
        <v>5381</v>
      </c>
      <c r="D124" s="29" t="s">
        <v>509</v>
      </c>
      <c r="F124" s="66"/>
      <c r="G124" s="29"/>
      <c r="I124" s="30">
        <f>ROW()</f>
        <v>124</v>
      </c>
      <c r="J124" s="28">
        <f t="shared" si="4"/>
        <v>5381</v>
      </c>
    </row>
    <row r="125" spans="1:12" x14ac:dyDescent="0.2">
      <c r="A125" s="28">
        <v>1561</v>
      </c>
      <c r="B125" s="31" t="s">
        <v>753</v>
      </c>
      <c r="C125" s="28">
        <f t="shared" si="3"/>
        <v>1561</v>
      </c>
      <c r="D125" s="29" t="s">
        <v>509</v>
      </c>
      <c r="F125" s="66"/>
      <c r="G125" s="29"/>
      <c r="I125" s="30">
        <f>ROW()</f>
        <v>125</v>
      </c>
      <c r="J125" s="28">
        <f t="shared" si="4"/>
        <v>1561</v>
      </c>
    </row>
    <row r="126" spans="1:12" x14ac:dyDescent="0.2">
      <c r="A126" s="28">
        <v>4070</v>
      </c>
      <c r="B126" s="31" t="s">
        <v>513</v>
      </c>
      <c r="C126" s="28">
        <f t="shared" si="3"/>
        <v>4070</v>
      </c>
      <c r="D126" s="29" t="s">
        <v>509</v>
      </c>
      <c r="F126" s="66"/>
      <c r="G126" s="29"/>
      <c r="I126" s="30">
        <f>ROW()</f>
        <v>126</v>
      </c>
      <c r="J126" s="28">
        <f t="shared" si="4"/>
        <v>4070</v>
      </c>
    </row>
    <row r="127" spans="1:12" x14ac:dyDescent="0.2">
      <c r="A127" s="28">
        <v>1601</v>
      </c>
      <c r="B127" s="31" t="s">
        <v>973</v>
      </c>
      <c r="C127" s="28">
        <f t="shared" si="3"/>
        <v>1601</v>
      </c>
      <c r="D127" s="29" t="s">
        <v>509</v>
      </c>
      <c r="F127" s="66"/>
      <c r="G127" s="29"/>
      <c r="I127" s="30">
        <f>ROW()</f>
        <v>127</v>
      </c>
      <c r="J127" s="28">
        <f t="shared" si="4"/>
        <v>1601</v>
      </c>
    </row>
    <row r="128" spans="1:12" x14ac:dyDescent="0.2">
      <c r="A128" s="28">
        <v>1641</v>
      </c>
      <c r="B128" s="31" t="s">
        <v>752</v>
      </c>
      <c r="C128" s="28">
        <f t="shared" si="3"/>
        <v>1641</v>
      </c>
      <c r="D128" s="29" t="s">
        <v>509</v>
      </c>
      <c r="F128" s="66"/>
      <c r="G128" s="29"/>
      <c r="I128" s="30">
        <f>ROW()</f>
        <v>128</v>
      </c>
      <c r="J128" s="28">
        <f t="shared" si="4"/>
        <v>1641</v>
      </c>
    </row>
    <row r="129" spans="1:12" x14ac:dyDescent="0.2">
      <c r="A129" s="28">
        <v>2351</v>
      </c>
      <c r="B129" s="31" t="s">
        <v>727</v>
      </c>
      <c r="C129" s="28">
        <f t="shared" si="3"/>
        <v>2351</v>
      </c>
      <c r="D129" s="29" t="s">
        <v>509</v>
      </c>
      <c r="F129" s="66"/>
      <c r="G129" s="29"/>
      <c r="I129" s="30">
        <f>ROW()</f>
        <v>129</v>
      </c>
      <c r="J129" s="28">
        <f t="shared" si="4"/>
        <v>2351</v>
      </c>
      <c r="L129" s="50"/>
    </row>
    <row r="130" spans="1:12" x14ac:dyDescent="0.2">
      <c r="A130" s="28">
        <v>5051</v>
      </c>
      <c r="B130" s="31" t="s">
        <v>1418</v>
      </c>
      <c r="C130" s="28">
        <f t="shared" ref="C130:C193" si="5">A130</f>
        <v>5051</v>
      </c>
      <c r="D130" s="29" t="s">
        <v>509</v>
      </c>
      <c r="F130" s="66"/>
      <c r="G130" s="29"/>
      <c r="I130" s="30">
        <f>ROW()</f>
        <v>130</v>
      </c>
      <c r="J130" s="28">
        <f t="shared" ref="J130:J193" si="6">C130</f>
        <v>5051</v>
      </c>
      <c r="L130" s="50"/>
    </row>
    <row r="131" spans="1:12" x14ac:dyDescent="0.2">
      <c r="A131" s="35">
        <v>4651</v>
      </c>
      <c r="B131" s="31" t="s">
        <v>5171</v>
      </c>
      <c r="C131" s="28">
        <f t="shared" si="5"/>
        <v>4651</v>
      </c>
      <c r="D131" s="29" t="s">
        <v>509</v>
      </c>
      <c r="F131" s="66"/>
      <c r="G131" s="29"/>
      <c r="I131" s="30">
        <f>ROW()</f>
        <v>131</v>
      </c>
      <c r="J131" s="28">
        <f t="shared" si="6"/>
        <v>4651</v>
      </c>
    </row>
    <row r="132" spans="1:12" x14ac:dyDescent="0.2">
      <c r="A132" s="28">
        <v>251</v>
      </c>
      <c r="B132" s="31" t="s">
        <v>98</v>
      </c>
      <c r="C132" s="28">
        <f t="shared" si="5"/>
        <v>251</v>
      </c>
      <c r="D132" s="29" t="s">
        <v>509</v>
      </c>
      <c r="F132" s="66"/>
      <c r="G132" s="29"/>
      <c r="I132" s="30">
        <f>ROW()</f>
        <v>132</v>
      </c>
      <c r="J132" s="28">
        <f t="shared" si="6"/>
        <v>251</v>
      </c>
    </row>
    <row r="133" spans="1:12" x14ac:dyDescent="0.2">
      <c r="A133" s="28">
        <v>71</v>
      </c>
      <c r="B133" s="31" t="s">
        <v>96</v>
      </c>
      <c r="C133" s="28">
        <f t="shared" si="5"/>
        <v>71</v>
      </c>
      <c r="D133" s="29" t="s">
        <v>509</v>
      </c>
      <c r="F133" s="66"/>
      <c r="G133" s="29"/>
      <c r="I133" s="30">
        <f>ROW()</f>
        <v>133</v>
      </c>
      <c r="J133" s="28">
        <f t="shared" si="6"/>
        <v>71</v>
      </c>
    </row>
    <row r="134" spans="1:12" x14ac:dyDescent="0.2">
      <c r="A134" s="28">
        <v>1721</v>
      </c>
      <c r="B134" s="31" t="s">
        <v>18</v>
      </c>
      <c r="C134" s="28">
        <f t="shared" si="5"/>
        <v>1721</v>
      </c>
      <c r="D134" s="29" t="s">
        <v>509</v>
      </c>
      <c r="F134" s="66"/>
      <c r="G134" s="29"/>
      <c r="I134" s="30">
        <f>ROW()</f>
        <v>134</v>
      </c>
      <c r="J134" s="28">
        <f t="shared" si="6"/>
        <v>1721</v>
      </c>
    </row>
    <row r="135" spans="1:12" x14ac:dyDescent="0.2">
      <c r="A135" s="28">
        <v>7060</v>
      </c>
      <c r="B135" s="31" t="s">
        <v>963</v>
      </c>
      <c r="C135" s="28">
        <f t="shared" si="5"/>
        <v>7060</v>
      </c>
      <c r="D135" s="29" t="s">
        <v>509</v>
      </c>
      <c r="F135" s="66"/>
      <c r="G135" s="29"/>
      <c r="I135" s="30">
        <f>ROW()</f>
        <v>135</v>
      </c>
      <c r="J135" s="28">
        <f t="shared" si="6"/>
        <v>7060</v>
      </c>
    </row>
    <row r="136" spans="1:12" x14ac:dyDescent="0.2">
      <c r="A136" s="28">
        <v>5006</v>
      </c>
      <c r="B136" s="31" t="s">
        <v>945</v>
      </c>
      <c r="C136" s="28">
        <f t="shared" si="5"/>
        <v>5006</v>
      </c>
      <c r="D136" s="29" t="s">
        <v>509</v>
      </c>
      <c r="F136" s="66"/>
      <c r="G136" s="29"/>
      <c r="I136" s="30">
        <f>ROW()</f>
        <v>136</v>
      </c>
      <c r="J136" s="28">
        <f t="shared" si="6"/>
        <v>5006</v>
      </c>
    </row>
    <row r="137" spans="1:12" x14ac:dyDescent="0.2">
      <c r="A137" s="28">
        <v>5032</v>
      </c>
      <c r="B137" s="31" t="s">
        <v>514</v>
      </c>
      <c r="C137" s="28">
        <f t="shared" si="5"/>
        <v>5032</v>
      </c>
      <c r="D137" s="29" t="s">
        <v>509</v>
      </c>
      <c r="F137" s="66"/>
      <c r="G137" s="29"/>
      <c r="I137" s="30">
        <f>ROW()</f>
        <v>137</v>
      </c>
      <c r="J137" s="28">
        <f t="shared" si="6"/>
        <v>5032</v>
      </c>
    </row>
    <row r="138" spans="1:12" x14ac:dyDescent="0.2">
      <c r="A138" s="28">
        <v>5029</v>
      </c>
      <c r="B138" s="31" t="s">
        <v>515</v>
      </c>
      <c r="C138" s="28">
        <f t="shared" si="5"/>
        <v>5029</v>
      </c>
      <c r="D138" s="29" t="s">
        <v>509</v>
      </c>
      <c r="F138" s="66"/>
      <c r="G138" s="29"/>
      <c r="I138" s="30">
        <f>ROW()</f>
        <v>138</v>
      </c>
      <c r="J138" s="28">
        <f t="shared" si="6"/>
        <v>5029</v>
      </c>
    </row>
    <row r="139" spans="1:12" x14ac:dyDescent="0.2">
      <c r="A139" s="28">
        <v>1801</v>
      </c>
      <c r="B139" s="31" t="s">
        <v>749</v>
      </c>
      <c r="C139" s="28">
        <f t="shared" si="5"/>
        <v>1801</v>
      </c>
      <c r="D139" s="29" t="s">
        <v>509</v>
      </c>
      <c r="F139" s="66"/>
      <c r="G139" s="29"/>
      <c r="I139" s="30">
        <f>ROW()</f>
        <v>139</v>
      </c>
      <c r="J139" s="28">
        <f t="shared" si="6"/>
        <v>1801</v>
      </c>
    </row>
    <row r="140" spans="1:12" x14ac:dyDescent="0.2">
      <c r="A140" s="28">
        <v>7781</v>
      </c>
      <c r="B140" s="31" t="s">
        <v>516</v>
      </c>
      <c r="C140" s="28">
        <f t="shared" si="5"/>
        <v>7781</v>
      </c>
      <c r="D140" s="29" t="s">
        <v>509</v>
      </c>
      <c r="F140" s="66"/>
      <c r="G140" s="29"/>
      <c r="I140" s="30">
        <f>ROW()</f>
        <v>140</v>
      </c>
      <c r="J140" s="28">
        <f t="shared" si="6"/>
        <v>7781</v>
      </c>
    </row>
    <row r="141" spans="1:12" x14ac:dyDescent="0.2">
      <c r="A141" s="28">
        <v>761</v>
      </c>
      <c r="B141" s="31" t="s">
        <v>517</v>
      </c>
      <c r="C141" s="28">
        <f t="shared" si="5"/>
        <v>761</v>
      </c>
      <c r="D141" s="29" t="s">
        <v>509</v>
      </c>
      <c r="F141" s="66"/>
      <c r="G141" s="29"/>
      <c r="I141" s="30">
        <f>ROW()</f>
        <v>141</v>
      </c>
      <c r="J141" s="28">
        <f t="shared" si="6"/>
        <v>761</v>
      </c>
    </row>
    <row r="142" spans="1:12" x14ac:dyDescent="0.2">
      <c r="A142" s="28">
        <v>1841</v>
      </c>
      <c r="B142" s="31" t="s">
        <v>747</v>
      </c>
      <c r="C142" s="28">
        <f t="shared" si="5"/>
        <v>1841</v>
      </c>
      <c r="D142" s="29" t="s">
        <v>509</v>
      </c>
      <c r="F142" s="66"/>
      <c r="G142" s="29"/>
      <c r="I142" s="30">
        <f>ROW()</f>
        <v>142</v>
      </c>
      <c r="J142" s="28">
        <f t="shared" si="6"/>
        <v>1841</v>
      </c>
    </row>
    <row r="143" spans="1:12" x14ac:dyDescent="0.2">
      <c r="A143" s="28">
        <v>1921</v>
      </c>
      <c r="B143" s="31" t="s">
        <v>745</v>
      </c>
      <c r="C143" s="28">
        <f t="shared" si="5"/>
        <v>1921</v>
      </c>
      <c r="D143" s="29" t="s">
        <v>509</v>
      </c>
      <c r="F143" s="66"/>
      <c r="G143" s="29"/>
      <c r="I143" s="30">
        <f>ROW()</f>
        <v>143</v>
      </c>
      <c r="J143" s="28">
        <f t="shared" si="6"/>
        <v>1921</v>
      </c>
    </row>
    <row r="144" spans="1:12" x14ac:dyDescent="0.2">
      <c r="A144" s="28">
        <v>2001</v>
      </c>
      <c r="B144" s="31" t="s">
        <v>744</v>
      </c>
      <c r="C144" s="28">
        <f t="shared" si="5"/>
        <v>2001</v>
      </c>
      <c r="D144" s="29" t="s">
        <v>509</v>
      </c>
      <c r="F144" s="66"/>
      <c r="G144" s="29"/>
      <c r="I144" s="30">
        <f>ROW()</f>
        <v>144</v>
      </c>
      <c r="J144" s="28">
        <f t="shared" si="6"/>
        <v>2001</v>
      </c>
    </row>
    <row r="145" spans="1:10" x14ac:dyDescent="0.2">
      <c r="A145" s="245">
        <v>6010</v>
      </c>
      <c r="B145" s="31" t="s">
        <v>518</v>
      </c>
      <c r="C145" s="28">
        <f t="shared" si="5"/>
        <v>6010</v>
      </c>
      <c r="D145" s="29" t="s">
        <v>509</v>
      </c>
      <c r="F145" s="66"/>
      <c r="G145" s="29"/>
      <c r="I145" s="30">
        <f>ROW()</f>
        <v>145</v>
      </c>
      <c r="J145" s="28">
        <f t="shared" si="6"/>
        <v>6010</v>
      </c>
    </row>
    <row r="146" spans="1:10" x14ac:dyDescent="0.2">
      <c r="A146" s="28">
        <v>5561</v>
      </c>
      <c r="B146" s="31" t="s">
        <v>629</v>
      </c>
      <c r="C146" s="28">
        <f t="shared" si="5"/>
        <v>5561</v>
      </c>
      <c r="D146" s="29" t="s">
        <v>509</v>
      </c>
      <c r="F146" s="66"/>
      <c r="G146" s="29"/>
      <c r="I146" s="30">
        <f>ROW()</f>
        <v>146</v>
      </c>
      <c r="J146" s="28">
        <f t="shared" si="6"/>
        <v>5561</v>
      </c>
    </row>
    <row r="147" spans="1:10" x14ac:dyDescent="0.2">
      <c r="A147" s="28">
        <v>3101</v>
      </c>
      <c r="B147" s="31" t="s">
        <v>519</v>
      </c>
      <c r="C147" s="28">
        <f t="shared" si="5"/>
        <v>3101</v>
      </c>
      <c r="D147" s="29" t="s">
        <v>509</v>
      </c>
      <c r="F147" s="66"/>
      <c r="G147" s="29"/>
      <c r="I147" s="30">
        <f>ROW()</f>
        <v>147</v>
      </c>
      <c r="J147" s="28">
        <f t="shared" si="6"/>
        <v>3101</v>
      </c>
    </row>
    <row r="148" spans="1:10" x14ac:dyDescent="0.2">
      <c r="A148" s="28">
        <v>1361</v>
      </c>
      <c r="B148" s="31" t="s">
        <v>756</v>
      </c>
      <c r="C148" s="28">
        <f t="shared" si="5"/>
        <v>1361</v>
      </c>
      <c r="D148" s="29" t="s">
        <v>509</v>
      </c>
      <c r="F148" s="66"/>
      <c r="G148" s="29"/>
      <c r="I148" s="30">
        <f>ROW()</f>
        <v>148</v>
      </c>
      <c r="J148" s="28">
        <f t="shared" si="6"/>
        <v>1361</v>
      </c>
    </row>
    <row r="149" spans="1:10" x14ac:dyDescent="0.2">
      <c r="A149" s="28">
        <v>2081</v>
      </c>
      <c r="B149" s="31" t="s">
        <v>739</v>
      </c>
      <c r="C149" s="28">
        <f t="shared" si="5"/>
        <v>2081</v>
      </c>
      <c r="D149" s="29" t="s">
        <v>509</v>
      </c>
      <c r="F149" s="66"/>
      <c r="G149" s="29"/>
      <c r="I149" s="30">
        <f>ROW()</f>
        <v>149</v>
      </c>
      <c r="J149" s="28">
        <f t="shared" si="6"/>
        <v>2081</v>
      </c>
    </row>
    <row r="150" spans="1:10" x14ac:dyDescent="0.2">
      <c r="A150" s="28">
        <v>7051</v>
      </c>
      <c r="B150" s="31" t="s">
        <v>122</v>
      </c>
      <c r="C150" s="28">
        <f t="shared" si="5"/>
        <v>7051</v>
      </c>
      <c r="D150" s="29" t="s">
        <v>509</v>
      </c>
      <c r="F150" s="66"/>
      <c r="G150" s="29"/>
      <c r="I150" s="30">
        <f>ROW()</f>
        <v>150</v>
      </c>
      <c r="J150" s="28">
        <f t="shared" si="6"/>
        <v>7051</v>
      </c>
    </row>
    <row r="151" spans="1:10" x14ac:dyDescent="0.2">
      <c r="A151" s="28">
        <v>4031</v>
      </c>
      <c r="B151" s="31" t="s">
        <v>520</v>
      </c>
      <c r="C151" s="28">
        <f t="shared" si="5"/>
        <v>4031</v>
      </c>
      <c r="D151" s="29" t="s">
        <v>509</v>
      </c>
      <c r="F151" s="66"/>
      <c r="G151" s="29"/>
      <c r="I151" s="30">
        <f>ROW()</f>
        <v>151</v>
      </c>
      <c r="J151" s="28">
        <f t="shared" si="6"/>
        <v>4031</v>
      </c>
    </row>
    <row r="152" spans="1:10" x14ac:dyDescent="0.2">
      <c r="A152" s="28">
        <v>6071</v>
      </c>
      <c r="B152" s="31" t="s">
        <v>609</v>
      </c>
      <c r="C152" s="28">
        <f t="shared" si="5"/>
        <v>6071</v>
      </c>
      <c r="D152" s="29" t="s">
        <v>509</v>
      </c>
      <c r="F152" s="66"/>
      <c r="G152" s="29"/>
      <c r="I152" s="30">
        <f>ROW()</f>
        <v>152</v>
      </c>
      <c r="J152" s="28">
        <f t="shared" si="6"/>
        <v>6071</v>
      </c>
    </row>
    <row r="153" spans="1:10" x14ac:dyDescent="0.2">
      <c r="A153" s="28">
        <v>721</v>
      </c>
      <c r="B153" s="31" t="s">
        <v>773</v>
      </c>
      <c r="C153" s="28">
        <f t="shared" si="5"/>
        <v>721</v>
      </c>
      <c r="D153" s="29" t="s">
        <v>509</v>
      </c>
      <c r="F153" s="66"/>
      <c r="G153" s="29"/>
      <c r="I153" s="30">
        <f>ROW()</f>
        <v>153</v>
      </c>
      <c r="J153" s="28">
        <f t="shared" si="6"/>
        <v>721</v>
      </c>
    </row>
    <row r="154" spans="1:10" x14ac:dyDescent="0.2">
      <c r="A154" s="28">
        <v>6011</v>
      </c>
      <c r="B154" s="31" t="s">
        <v>5174</v>
      </c>
      <c r="C154" s="28">
        <f t="shared" si="5"/>
        <v>6011</v>
      </c>
      <c r="D154" s="29" t="s">
        <v>509</v>
      </c>
      <c r="F154" s="66"/>
      <c r="G154" s="29"/>
      <c r="I154" s="30">
        <f>ROW()</f>
        <v>154</v>
      </c>
      <c r="J154" s="28">
        <f t="shared" si="6"/>
        <v>6011</v>
      </c>
    </row>
    <row r="155" spans="1:10" x14ac:dyDescent="0.2">
      <c r="A155" s="28">
        <v>4801</v>
      </c>
      <c r="B155" s="31" t="s">
        <v>656</v>
      </c>
      <c r="C155" s="28">
        <f t="shared" si="5"/>
        <v>4801</v>
      </c>
      <c r="D155" s="29" t="s">
        <v>509</v>
      </c>
      <c r="F155" s="66"/>
      <c r="G155" s="29"/>
      <c r="I155" s="30">
        <f>ROW()</f>
        <v>155</v>
      </c>
      <c r="J155" s="28">
        <f t="shared" si="6"/>
        <v>4801</v>
      </c>
    </row>
    <row r="156" spans="1:10" x14ac:dyDescent="0.2">
      <c r="A156" s="28">
        <v>2060</v>
      </c>
      <c r="B156" s="31" t="s">
        <v>20</v>
      </c>
      <c r="C156" s="28">
        <f t="shared" si="5"/>
        <v>2060</v>
      </c>
      <c r="D156" s="29" t="s">
        <v>509</v>
      </c>
      <c r="F156" s="66"/>
      <c r="G156" s="29"/>
      <c r="I156" s="30">
        <f>ROW()</f>
        <v>156</v>
      </c>
      <c r="J156" s="28">
        <f t="shared" si="6"/>
        <v>2060</v>
      </c>
    </row>
    <row r="157" spans="1:10" x14ac:dyDescent="0.2">
      <c r="A157" s="28">
        <v>6211</v>
      </c>
      <c r="B157" s="31" t="s">
        <v>28</v>
      </c>
      <c r="C157" s="28">
        <f t="shared" si="5"/>
        <v>6211</v>
      </c>
      <c r="D157" s="29" t="s">
        <v>509</v>
      </c>
      <c r="F157" s="66"/>
      <c r="G157" s="29"/>
      <c r="I157" s="30">
        <f>ROW()</f>
        <v>157</v>
      </c>
      <c r="J157" s="28">
        <f t="shared" si="6"/>
        <v>6211</v>
      </c>
    </row>
    <row r="158" spans="1:10" x14ac:dyDescent="0.2">
      <c r="A158" s="28">
        <v>2021</v>
      </c>
      <c r="B158" s="31" t="s">
        <v>740</v>
      </c>
      <c r="C158" s="28">
        <f t="shared" si="5"/>
        <v>2021</v>
      </c>
      <c r="D158" s="29" t="s">
        <v>509</v>
      </c>
      <c r="F158" s="66"/>
      <c r="G158" s="29"/>
      <c r="I158" s="30">
        <f>ROW()</f>
        <v>158</v>
      </c>
      <c r="J158" s="28">
        <f t="shared" si="6"/>
        <v>2021</v>
      </c>
    </row>
    <row r="159" spans="1:10" x14ac:dyDescent="0.2">
      <c r="A159" s="28">
        <v>2161</v>
      </c>
      <c r="B159" s="31" t="s">
        <v>736</v>
      </c>
      <c r="C159" s="28">
        <f t="shared" si="5"/>
        <v>2161</v>
      </c>
      <c r="D159" s="29" t="s">
        <v>509</v>
      </c>
      <c r="F159" s="66"/>
      <c r="G159" s="29"/>
      <c r="I159" s="30">
        <f>ROW()</f>
        <v>159</v>
      </c>
      <c r="J159" s="28">
        <f t="shared" si="6"/>
        <v>2161</v>
      </c>
    </row>
    <row r="160" spans="1:10" x14ac:dyDescent="0.2">
      <c r="A160" s="28">
        <v>311</v>
      </c>
      <c r="B160" s="31" t="s">
        <v>521</v>
      </c>
      <c r="C160" s="28">
        <f t="shared" si="5"/>
        <v>311</v>
      </c>
      <c r="D160" s="29" t="s">
        <v>509</v>
      </c>
      <c r="F160" s="66"/>
      <c r="G160" s="29"/>
      <c r="I160" s="30">
        <f>ROW()</f>
        <v>160</v>
      </c>
      <c r="J160" s="28">
        <f t="shared" si="6"/>
        <v>311</v>
      </c>
    </row>
    <row r="161" spans="1:10" x14ac:dyDescent="0.2">
      <c r="A161" s="28">
        <v>2241</v>
      </c>
      <c r="B161" s="31" t="s">
        <v>733</v>
      </c>
      <c r="C161" s="28">
        <f t="shared" si="5"/>
        <v>2241</v>
      </c>
      <c r="D161" s="29" t="s">
        <v>509</v>
      </c>
      <c r="F161" s="66"/>
      <c r="G161" s="29"/>
      <c r="I161" s="30">
        <f>ROW()</f>
        <v>161</v>
      </c>
      <c r="J161" s="28">
        <f t="shared" si="6"/>
        <v>2241</v>
      </c>
    </row>
    <row r="162" spans="1:10" x14ac:dyDescent="0.2">
      <c r="A162" s="28">
        <v>7067</v>
      </c>
      <c r="B162" s="31" t="s">
        <v>906</v>
      </c>
      <c r="C162" s="28">
        <f t="shared" si="5"/>
        <v>7067</v>
      </c>
      <c r="D162" s="29" t="s">
        <v>509</v>
      </c>
      <c r="F162" s="66"/>
      <c r="G162" s="29"/>
      <c r="I162" s="30">
        <f>ROW()</f>
        <v>162</v>
      </c>
      <c r="J162" s="28">
        <f t="shared" si="6"/>
        <v>7067</v>
      </c>
    </row>
    <row r="163" spans="1:10" x14ac:dyDescent="0.2">
      <c r="A163" s="28">
        <v>2261</v>
      </c>
      <c r="B163" s="31" t="s">
        <v>732</v>
      </c>
      <c r="C163" s="28">
        <f t="shared" si="5"/>
        <v>2261</v>
      </c>
      <c r="D163" s="29" t="s">
        <v>509</v>
      </c>
      <c r="F163" s="66"/>
      <c r="G163" s="29"/>
      <c r="I163" s="30">
        <f>ROW()</f>
        <v>163</v>
      </c>
      <c r="J163" s="28">
        <f t="shared" si="6"/>
        <v>2261</v>
      </c>
    </row>
    <row r="164" spans="1:10" x14ac:dyDescent="0.2">
      <c r="A164" s="28">
        <v>2281</v>
      </c>
      <c r="B164" s="31" t="s">
        <v>731</v>
      </c>
      <c r="C164" s="28">
        <f t="shared" si="5"/>
        <v>2281</v>
      </c>
      <c r="D164" s="29" t="s">
        <v>509</v>
      </c>
      <c r="F164" s="66"/>
      <c r="G164" s="29"/>
      <c r="I164" s="30">
        <f>ROW()</f>
        <v>164</v>
      </c>
      <c r="J164" s="28">
        <f t="shared" si="6"/>
        <v>2281</v>
      </c>
    </row>
    <row r="165" spans="1:10" x14ac:dyDescent="0.2">
      <c r="A165" s="28">
        <v>2321</v>
      </c>
      <c r="B165" s="31" t="s">
        <v>730</v>
      </c>
      <c r="C165" s="28">
        <f t="shared" si="5"/>
        <v>2321</v>
      </c>
      <c r="D165" s="29" t="s">
        <v>509</v>
      </c>
      <c r="F165" s="66"/>
      <c r="G165" s="29"/>
      <c r="I165" s="30">
        <f>ROW()</f>
        <v>165</v>
      </c>
      <c r="J165" s="28">
        <f t="shared" si="6"/>
        <v>2321</v>
      </c>
    </row>
    <row r="166" spans="1:10" x14ac:dyDescent="0.2">
      <c r="A166" s="28">
        <v>6221</v>
      </c>
      <c r="B166" s="31" t="s">
        <v>29</v>
      </c>
      <c r="C166" s="28">
        <f t="shared" si="5"/>
        <v>6221</v>
      </c>
      <c r="D166" s="29" t="s">
        <v>509</v>
      </c>
      <c r="F166" s="66"/>
      <c r="G166" s="29"/>
      <c r="I166" s="30">
        <f>ROW()</f>
        <v>166</v>
      </c>
      <c r="J166" s="28">
        <f t="shared" si="6"/>
        <v>6221</v>
      </c>
    </row>
    <row r="167" spans="1:10" x14ac:dyDescent="0.2">
      <c r="A167" s="28">
        <v>4491</v>
      </c>
      <c r="B167" s="31" t="s">
        <v>667</v>
      </c>
      <c r="C167" s="28">
        <f t="shared" si="5"/>
        <v>4491</v>
      </c>
      <c r="D167" s="29" t="s">
        <v>509</v>
      </c>
      <c r="F167" s="66"/>
      <c r="G167" s="29"/>
      <c r="I167" s="30">
        <f>ROW()</f>
        <v>167</v>
      </c>
      <c r="J167" s="28">
        <f t="shared" si="6"/>
        <v>4491</v>
      </c>
    </row>
    <row r="168" spans="1:10" x14ac:dyDescent="0.2">
      <c r="A168" s="28">
        <v>6171</v>
      </c>
      <c r="B168" s="31" t="s">
        <v>27</v>
      </c>
      <c r="C168" s="28">
        <f t="shared" si="5"/>
        <v>6171</v>
      </c>
      <c r="D168" s="29" t="s">
        <v>509</v>
      </c>
      <c r="F168" s="66"/>
      <c r="G168" s="29"/>
      <c r="I168" s="30">
        <f>ROW()</f>
        <v>168</v>
      </c>
      <c r="J168" s="28">
        <f t="shared" si="6"/>
        <v>6171</v>
      </c>
    </row>
    <row r="169" spans="1:10" x14ac:dyDescent="0.2">
      <c r="A169" s="28">
        <v>1881</v>
      </c>
      <c r="B169" s="31" t="s">
        <v>746</v>
      </c>
      <c r="C169" s="28">
        <f t="shared" si="5"/>
        <v>1881</v>
      </c>
      <c r="D169" s="29" t="s">
        <v>509</v>
      </c>
      <c r="F169" s="66"/>
      <c r="G169" s="29"/>
      <c r="I169" s="30">
        <f>ROW()</f>
        <v>169</v>
      </c>
      <c r="J169" s="28">
        <f t="shared" si="6"/>
        <v>1881</v>
      </c>
    </row>
    <row r="170" spans="1:10" x14ac:dyDescent="0.2">
      <c r="A170" s="28">
        <v>5831</v>
      </c>
      <c r="B170" s="31" t="s">
        <v>624</v>
      </c>
      <c r="C170" s="28">
        <f t="shared" si="5"/>
        <v>5831</v>
      </c>
      <c r="D170" s="29" t="s">
        <v>509</v>
      </c>
      <c r="F170" s="66"/>
      <c r="G170" s="29"/>
      <c r="I170" s="30">
        <f>ROW()</f>
        <v>170</v>
      </c>
      <c r="J170" s="28">
        <f t="shared" si="6"/>
        <v>5831</v>
      </c>
    </row>
    <row r="171" spans="1:10" x14ac:dyDescent="0.2">
      <c r="A171" s="28">
        <v>6001</v>
      </c>
      <c r="B171" s="31" t="s">
        <v>522</v>
      </c>
      <c r="C171" s="28">
        <f t="shared" si="5"/>
        <v>6001</v>
      </c>
      <c r="D171" s="29" t="s">
        <v>509</v>
      </c>
      <c r="F171" s="66"/>
      <c r="G171" s="29"/>
      <c r="I171" s="30">
        <f>ROW()</f>
        <v>171</v>
      </c>
      <c r="J171" s="28">
        <f t="shared" si="6"/>
        <v>6001</v>
      </c>
    </row>
    <row r="172" spans="1:10" x14ac:dyDescent="0.2">
      <c r="A172" s="28">
        <v>2361</v>
      </c>
      <c r="B172" s="31" t="s">
        <v>726</v>
      </c>
      <c r="C172" s="28">
        <f t="shared" si="5"/>
        <v>2361</v>
      </c>
      <c r="D172" s="29" t="s">
        <v>509</v>
      </c>
      <c r="F172" s="66"/>
      <c r="G172" s="29"/>
      <c r="I172" s="30">
        <f>ROW()</f>
        <v>172</v>
      </c>
      <c r="J172" s="28">
        <f t="shared" si="6"/>
        <v>2361</v>
      </c>
    </row>
    <row r="173" spans="1:10" x14ac:dyDescent="0.2">
      <c r="A173" s="28">
        <v>2111</v>
      </c>
      <c r="B173" s="31" t="s">
        <v>738</v>
      </c>
      <c r="C173" s="28">
        <f t="shared" si="5"/>
        <v>2111</v>
      </c>
      <c r="D173" s="29" t="s">
        <v>509</v>
      </c>
      <c r="F173" s="66"/>
      <c r="G173" s="29"/>
      <c r="I173" s="30">
        <f>ROW()</f>
        <v>173</v>
      </c>
      <c r="J173" s="28">
        <f t="shared" si="6"/>
        <v>2111</v>
      </c>
    </row>
    <row r="174" spans="1:10" x14ac:dyDescent="0.2">
      <c r="A174" s="28">
        <v>6751</v>
      </c>
      <c r="B174" s="31" t="s">
        <v>119</v>
      </c>
      <c r="C174" s="28">
        <f t="shared" si="5"/>
        <v>6751</v>
      </c>
      <c r="D174" s="29" t="s">
        <v>509</v>
      </c>
      <c r="F174" s="66"/>
      <c r="G174" s="29"/>
      <c r="I174" s="30">
        <f>ROW()</f>
        <v>174</v>
      </c>
      <c r="J174" s="28">
        <f t="shared" si="6"/>
        <v>6751</v>
      </c>
    </row>
    <row r="175" spans="1:10" x14ac:dyDescent="0.2">
      <c r="A175" s="28">
        <v>7191</v>
      </c>
      <c r="B175" s="31" t="s">
        <v>576</v>
      </c>
      <c r="C175" s="28">
        <f t="shared" si="5"/>
        <v>7191</v>
      </c>
      <c r="D175" s="29" t="s">
        <v>509</v>
      </c>
      <c r="F175" s="66"/>
      <c r="G175" s="29"/>
      <c r="I175" s="30">
        <f>ROW()</f>
        <v>175</v>
      </c>
      <c r="J175" s="28">
        <f t="shared" si="6"/>
        <v>7191</v>
      </c>
    </row>
    <row r="176" spans="1:10" x14ac:dyDescent="0.2">
      <c r="A176" s="28">
        <v>6231</v>
      </c>
      <c r="B176" s="31" t="s">
        <v>30</v>
      </c>
      <c r="C176" s="28">
        <f t="shared" si="5"/>
        <v>6231</v>
      </c>
      <c r="D176" s="29" t="s">
        <v>509</v>
      </c>
      <c r="F176" s="66"/>
      <c r="G176" s="29"/>
      <c r="I176" s="30">
        <f>ROW()</f>
        <v>176</v>
      </c>
      <c r="J176" s="28">
        <f t="shared" si="6"/>
        <v>6231</v>
      </c>
    </row>
    <row r="177" spans="1:10" x14ac:dyDescent="0.2">
      <c r="A177" s="28">
        <v>7111</v>
      </c>
      <c r="B177" s="31" t="s">
        <v>580</v>
      </c>
      <c r="C177" s="28">
        <f t="shared" si="5"/>
        <v>7111</v>
      </c>
      <c r="D177" s="29" t="s">
        <v>509</v>
      </c>
      <c r="F177" s="66"/>
      <c r="G177" s="29"/>
      <c r="I177" s="30">
        <f>ROW()</f>
        <v>177</v>
      </c>
      <c r="J177" s="28">
        <f t="shared" si="6"/>
        <v>7111</v>
      </c>
    </row>
    <row r="178" spans="1:10" x14ac:dyDescent="0.2">
      <c r="A178" s="28">
        <v>7131</v>
      </c>
      <c r="B178" s="31" t="s">
        <v>578</v>
      </c>
      <c r="C178" s="28">
        <f t="shared" si="5"/>
        <v>7131</v>
      </c>
      <c r="D178" s="29" t="s">
        <v>509</v>
      </c>
      <c r="F178" s="66"/>
      <c r="G178" s="29"/>
      <c r="I178" s="30">
        <f>ROW()</f>
        <v>178</v>
      </c>
      <c r="J178" s="28">
        <f t="shared" si="6"/>
        <v>7131</v>
      </c>
    </row>
    <row r="179" spans="1:10" x14ac:dyDescent="0.2">
      <c r="A179" s="28">
        <v>2401</v>
      </c>
      <c r="B179" s="31" t="s">
        <v>724</v>
      </c>
      <c r="C179" s="28">
        <f t="shared" si="5"/>
        <v>2401</v>
      </c>
      <c r="D179" s="29" t="s">
        <v>509</v>
      </c>
      <c r="F179" s="66"/>
      <c r="G179" s="29"/>
      <c r="I179" s="30">
        <f>ROW()</f>
        <v>179</v>
      </c>
      <c r="J179" s="28">
        <f t="shared" si="6"/>
        <v>2401</v>
      </c>
    </row>
    <row r="180" spans="1:10" x14ac:dyDescent="0.2">
      <c r="A180" s="28">
        <v>6241</v>
      </c>
      <c r="B180" s="31" t="s">
        <v>31</v>
      </c>
      <c r="C180" s="28">
        <f t="shared" si="5"/>
        <v>6241</v>
      </c>
      <c r="D180" s="29" t="s">
        <v>509</v>
      </c>
      <c r="F180" s="66"/>
      <c r="G180" s="29"/>
      <c r="I180" s="30">
        <f>ROW()</f>
        <v>180</v>
      </c>
      <c r="J180" s="28">
        <f t="shared" si="6"/>
        <v>6241</v>
      </c>
    </row>
    <row r="181" spans="1:10" x14ac:dyDescent="0.2">
      <c r="A181" s="28">
        <v>1014</v>
      </c>
      <c r="B181" s="31" t="s">
        <v>985</v>
      </c>
      <c r="C181" s="28">
        <f t="shared" si="5"/>
        <v>1014</v>
      </c>
      <c r="D181" s="29" t="s">
        <v>509</v>
      </c>
      <c r="F181" s="66"/>
      <c r="G181" s="29"/>
      <c r="I181" s="30">
        <f>ROW()</f>
        <v>181</v>
      </c>
      <c r="J181" s="28">
        <f t="shared" si="6"/>
        <v>1014</v>
      </c>
    </row>
    <row r="182" spans="1:10" x14ac:dyDescent="0.2">
      <c r="A182" s="28">
        <v>2501</v>
      </c>
      <c r="B182" s="31" t="s">
        <v>6</v>
      </c>
      <c r="C182" s="28">
        <f t="shared" si="5"/>
        <v>2501</v>
      </c>
      <c r="D182" s="29" t="s">
        <v>509</v>
      </c>
      <c r="F182" s="66"/>
      <c r="G182" s="29"/>
      <c r="I182" s="30">
        <f>ROW()</f>
        <v>182</v>
      </c>
      <c r="J182" s="28">
        <f t="shared" si="6"/>
        <v>2501</v>
      </c>
    </row>
    <row r="183" spans="1:10" x14ac:dyDescent="0.2">
      <c r="A183" s="28">
        <v>6251</v>
      </c>
      <c r="B183" s="31" t="s">
        <v>32</v>
      </c>
      <c r="C183" s="28">
        <f t="shared" si="5"/>
        <v>6251</v>
      </c>
      <c r="D183" s="29" t="s">
        <v>509</v>
      </c>
      <c r="F183" s="66"/>
      <c r="G183" s="29"/>
      <c r="I183" s="30">
        <f>ROW()</f>
        <v>183</v>
      </c>
      <c r="J183" s="28">
        <f t="shared" si="6"/>
        <v>6251</v>
      </c>
    </row>
    <row r="184" spans="1:10" x14ac:dyDescent="0.2">
      <c r="A184" s="28">
        <v>7151</v>
      </c>
      <c r="B184" s="31" t="s">
        <v>58</v>
      </c>
      <c r="C184" s="28">
        <f t="shared" si="5"/>
        <v>7151</v>
      </c>
      <c r="D184" s="29" t="s">
        <v>509</v>
      </c>
      <c r="F184" s="66"/>
      <c r="G184" s="29"/>
      <c r="I184" s="30">
        <f>ROW()</f>
        <v>184</v>
      </c>
      <c r="J184" s="28">
        <f t="shared" si="6"/>
        <v>7151</v>
      </c>
    </row>
    <row r="185" spans="1:10" x14ac:dyDescent="0.2">
      <c r="A185" s="28">
        <v>6411</v>
      </c>
      <c r="B185" s="31" t="s">
        <v>35</v>
      </c>
      <c r="C185" s="28">
        <f t="shared" si="5"/>
        <v>6411</v>
      </c>
      <c r="D185" s="29" t="s">
        <v>509</v>
      </c>
      <c r="F185" s="66"/>
      <c r="G185" s="29"/>
      <c r="I185" s="30">
        <f>ROW()</f>
        <v>185</v>
      </c>
      <c r="J185" s="28">
        <f t="shared" si="6"/>
        <v>6411</v>
      </c>
    </row>
    <row r="186" spans="1:10" x14ac:dyDescent="0.2">
      <c r="A186" s="28">
        <v>6441</v>
      </c>
      <c r="B186" s="31" t="s">
        <v>523</v>
      </c>
      <c r="C186" s="28">
        <f t="shared" si="5"/>
        <v>6441</v>
      </c>
      <c r="D186" s="29" t="s">
        <v>509</v>
      </c>
      <c r="F186" s="66"/>
      <c r="G186" s="29"/>
      <c r="I186" s="30">
        <f>ROW()</f>
        <v>186</v>
      </c>
      <c r="J186" s="28">
        <f t="shared" si="6"/>
        <v>6441</v>
      </c>
    </row>
    <row r="187" spans="1:10" x14ac:dyDescent="0.2">
      <c r="A187" s="28">
        <v>2541</v>
      </c>
      <c r="B187" s="31" t="s">
        <v>720</v>
      </c>
      <c r="C187" s="28">
        <f t="shared" si="5"/>
        <v>2541</v>
      </c>
      <c r="D187" s="29" t="s">
        <v>509</v>
      </c>
      <c r="F187" s="66"/>
      <c r="G187" s="29"/>
      <c r="I187" s="30">
        <f>ROW()</f>
        <v>187</v>
      </c>
      <c r="J187" s="28">
        <f t="shared" si="6"/>
        <v>2541</v>
      </c>
    </row>
    <row r="188" spans="1:10" x14ac:dyDescent="0.2">
      <c r="A188" s="28">
        <v>5141</v>
      </c>
      <c r="B188" s="31" t="s">
        <v>1419</v>
      </c>
      <c r="C188" s="28">
        <f t="shared" si="5"/>
        <v>5141</v>
      </c>
      <c r="D188" s="29" t="s">
        <v>509</v>
      </c>
      <c r="F188" s="66"/>
      <c r="G188" s="29"/>
      <c r="I188" s="30">
        <f>ROW()</f>
        <v>188</v>
      </c>
      <c r="J188" s="28">
        <f t="shared" si="6"/>
        <v>5141</v>
      </c>
    </row>
    <row r="189" spans="1:10" x14ac:dyDescent="0.2">
      <c r="A189" s="28">
        <v>5384</v>
      </c>
      <c r="B189" s="31" t="s">
        <v>995</v>
      </c>
      <c r="C189" s="28">
        <f t="shared" si="5"/>
        <v>5384</v>
      </c>
      <c r="D189" s="29" t="s">
        <v>509</v>
      </c>
      <c r="F189" s="66"/>
      <c r="G189" s="29"/>
      <c r="I189" s="30">
        <f>ROW()</f>
        <v>189</v>
      </c>
      <c r="J189" s="28">
        <f t="shared" si="6"/>
        <v>5384</v>
      </c>
    </row>
    <row r="190" spans="1:10" x14ac:dyDescent="0.2">
      <c r="A190" s="28">
        <v>6014</v>
      </c>
      <c r="B190" s="31" t="s">
        <v>997</v>
      </c>
      <c r="C190" s="28">
        <f t="shared" si="5"/>
        <v>6014</v>
      </c>
      <c r="D190" s="29" t="s">
        <v>509</v>
      </c>
      <c r="F190" s="66"/>
      <c r="G190" s="29"/>
      <c r="I190" s="30">
        <f>ROW()</f>
        <v>190</v>
      </c>
      <c r="J190" s="28">
        <f t="shared" si="6"/>
        <v>6014</v>
      </c>
    </row>
    <row r="191" spans="1:10" x14ac:dyDescent="0.2">
      <c r="A191" s="28">
        <v>7090</v>
      </c>
      <c r="B191" s="31" t="s">
        <v>1008</v>
      </c>
      <c r="C191" s="28">
        <f t="shared" si="5"/>
        <v>7090</v>
      </c>
      <c r="D191" s="29" t="s">
        <v>509</v>
      </c>
      <c r="F191" s="66"/>
      <c r="G191" s="29"/>
      <c r="I191" s="30">
        <f>ROW()</f>
        <v>191</v>
      </c>
      <c r="J191" s="28">
        <f t="shared" si="6"/>
        <v>7090</v>
      </c>
    </row>
    <row r="192" spans="1:10" x14ac:dyDescent="0.2">
      <c r="A192" s="28">
        <v>9731</v>
      </c>
      <c r="B192" s="31" t="s">
        <v>557</v>
      </c>
      <c r="C192" s="28">
        <f t="shared" si="5"/>
        <v>9731</v>
      </c>
      <c r="D192" s="29" t="s">
        <v>509</v>
      </c>
      <c r="F192" s="66"/>
      <c r="G192" s="29"/>
      <c r="I192" s="30">
        <f>ROW()</f>
        <v>192</v>
      </c>
      <c r="J192" s="28">
        <f t="shared" si="6"/>
        <v>9731</v>
      </c>
    </row>
    <row r="193" spans="1:10" x14ac:dyDescent="0.2">
      <c r="A193" s="28">
        <v>6017</v>
      </c>
      <c r="B193" s="31" t="s">
        <v>1420</v>
      </c>
      <c r="C193" s="28">
        <f t="shared" si="5"/>
        <v>6017</v>
      </c>
      <c r="D193" s="29" t="s">
        <v>509</v>
      </c>
      <c r="F193" s="66"/>
      <c r="G193" s="29"/>
      <c r="I193" s="30">
        <f>ROW()</f>
        <v>193</v>
      </c>
      <c r="J193" s="28">
        <f t="shared" si="6"/>
        <v>6017</v>
      </c>
    </row>
    <row r="194" spans="1:10" x14ac:dyDescent="0.2">
      <c r="A194" s="28">
        <v>7571</v>
      </c>
      <c r="B194" s="31" t="s">
        <v>839</v>
      </c>
      <c r="C194" s="28">
        <f t="shared" ref="C194:C257" si="7">A194</f>
        <v>7571</v>
      </c>
      <c r="D194" s="29" t="s">
        <v>509</v>
      </c>
      <c r="F194" s="66"/>
      <c r="G194" s="29"/>
      <c r="I194" s="30">
        <f>ROW()</f>
        <v>194</v>
      </c>
      <c r="J194" s="28">
        <f t="shared" ref="J194:J257" si="8">C194</f>
        <v>7571</v>
      </c>
    </row>
    <row r="195" spans="1:10" x14ac:dyDescent="0.2">
      <c r="A195" s="28">
        <v>6045</v>
      </c>
      <c r="B195" s="31" t="s">
        <v>817</v>
      </c>
      <c r="C195" s="28">
        <f t="shared" si="7"/>
        <v>6045</v>
      </c>
      <c r="D195" s="29" t="s">
        <v>509</v>
      </c>
      <c r="F195" s="66"/>
      <c r="G195" s="29"/>
      <c r="I195" s="30">
        <f>ROW()</f>
        <v>195</v>
      </c>
      <c r="J195" s="28">
        <f t="shared" si="8"/>
        <v>6045</v>
      </c>
    </row>
    <row r="196" spans="1:10" x14ac:dyDescent="0.2">
      <c r="A196" s="28">
        <v>7007</v>
      </c>
      <c r="B196" s="31" t="s">
        <v>818</v>
      </c>
      <c r="C196" s="28">
        <f t="shared" si="7"/>
        <v>7007</v>
      </c>
      <c r="D196" s="29" t="s">
        <v>509</v>
      </c>
      <c r="F196" s="66"/>
      <c r="G196" s="29"/>
      <c r="I196" s="30">
        <f>ROW()</f>
        <v>196</v>
      </c>
      <c r="J196" s="28">
        <f t="shared" si="8"/>
        <v>7007</v>
      </c>
    </row>
    <row r="197" spans="1:10" x14ac:dyDescent="0.2">
      <c r="A197" s="28">
        <v>7581</v>
      </c>
      <c r="B197" s="31" t="s">
        <v>841</v>
      </c>
      <c r="C197" s="28">
        <f t="shared" si="7"/>
        <v>7581</v>
      </c>
      <c r="D197" s="29" t="s">
        <v>509</v>
      </c>
      <c r="F197" s="66"/>
      <c r="G197" s="29"/>
      <c r="I197" s="30">
        <f>ROW()</f>
        <v>197</v>
      </c>
      <c r="J197" s="28">
        <f t="shared" si="8"/>
        <v>7581</v>
      </c>
    </row>
    <row r="198" spans="1:10" x14ac:dyDescent="0.2">
      <c r="A198" s="28">
        <v>4391</v>
      </c>
      <c r="B198" s="31" t="s">
        <v>880</v>
      </c>
      <c r="C198" s="28">
        <f t="shared" si="7"/>
        <v>4391</v>
      </c>
      <c r="D198" s="29" t="s">
        <v>509</v>
      </c>
      <c r="F198" s="66"/>
      <c r="G198" s="29"/>
      <c r="I198" s="30">
        <f>ROW()</f>
        <v>198</v>
      </c>
      <c r="J198" s="28">
        <f t="shared" si="8"/>
        <v>4391</v>
      </c>
    </row>
    <row r="199" spans="1:10" x14ac:dyDescent="0.2">
      <c r="A199" s="28">
        <v>2004</v>
      </c>
      <c r="B199" s="31" t="s">
        <v>524</v>
      </c>
      <c r="C199" s="28">
        <f t="shared" si="7"/>
        <v>2004</v>
      </c>
      <c r="D199" s="29" t="s">
        <v>509</v>
      </c>
      <c r="F199" s="66"/>
      <c r="G199" s="29"/>
      <c r="I199" s="30">
        <f>ROW()</f>
        <v>199</v>
      </c>
      <c r="J199" s="28">
        <f t="shared" si="8"/>
        <v>2004</v>
      </c>
    </row>
    <row r="200" spans="1:10" x14ac:dyDescent="0.2">
      <c r="A200" s="28">
        <v>7005</v>
      </c>
      <c r="B200" s="31" t="s">
        <v>1413</v>
      </c>
      <c r="C200" s="28">
        <f t="shared" si="7"/>
        <v>7005</v>
      </c>
      <c r="D200" s="29" t="s">
        <v>509</v>
      </c>
      <c r="F200" s="66"/>
      <c r="G200" s="29"/>
      <c r="I200" s="30">
        <f>ROW()</f>
        <v>200</v>
      </c>
      <c r="J200" s="28">
        <f t="shared" si="8"/>
        <v>7005</v>
      </c>
    </row>
    <row r="201" spans="1:10" x14ac:dyDescent="0.2">
      <c r="A201" s="28">
        <v>2151</v>
      </c>
      <c r="B201" s="31" t="s">
        <v>737</v>
      </c>
      <c r="C201" s="28">
        <f t="shared" si="7"/>
        <v>2151</v>
      </c>
      <c r="D201" s="29" t="s">
        <v>509</v>
      </c>
      <c r="F201" s="66"/>
      <c r="G201" s="29"/>
      <c r="I201" s="30">
        <f>ROW()</f>
        <v>201</v>
      </c>
      <c r="J201" s="28">
        <f t="shared" si="8"/>
        <v>2151</v>
      </c>
    </row>
    <row r="202" spans="1:10" x14ac:dyDescent="0.2">
      <c r="A202" s="28">
        <v>481</v>
      </c>
      <c r="B202" s="31" t="s">
        <v>922</v>
      </c>
      <c r="C202" s="28">
        <f t="shared" si="7"/>
        <v>481</v>
      </c>
      <c r="D202" s="29" t="s">
        <v>509</v>
      </c>
      <c r="F202" s="66"/>
      <c r="G202" s="29"/>
      <c r="I202" s="30">
        <f>ROW()</f>
        <v>202</v>
      </c>
      <c r="J202" s="28">
        <f t="shared" si="8"/>
        <v>481</v>
      </c>
    </row>
    <row r="203" spans="1:10" x14ac:dyDescent="0.2">
      <c r="A203" s="28">
        <v>8101</v>
      </c>
      <c r="B203" s="31" t="s">
        <v>916</v>
      </c>
      <c r="C203" s="28">
        <f t="shared" si="7"/>
        <v>8101</v>
      </c>
      <c r="D203" s="29" t="s">
        <v>509</v>
      </c>
      <c r="F203" s="66"/>
      <c r="G203" s="29"/>
      <c r="I203" s="30">
        <f>ROW()</f>
        <v>203</v>
      </c>
      <c r="J203" s="28">
        <f t="shared" si="8"/>
        <v>8101</v>
      </c>
    </row>
    <row r="204" spans="1:10" x14ac:dyDescent="0.2">
      <c r="A204" s="28">
        <v>4691</v>
      </c>
      <c r="B204" s="31" t="s">
        <v>660</v>
      </c>
      <c r="C204" s="28">
        <f t="shared" si="7"/>
        <v>4691</v>
      </c>
      <c r="D204" s="29" t="s">
        <v>509</v>
      </c>
      <c r="F204" s="66"/>
      <c r="G204" s="29"/>
      <c r="I204" s="30">
        <f>ROW()</f>
        <v>204</v>
      </c>
      <c r="J204" s="28">
        <f t="shared" si="8"/>
        <v>4691</v>
      </c>
    </row>
    <row r="205" spans="1:10" x14ac:dyDescent="0.2">
      <c r="A205" s="28">
        <v>3021</v>
      </c>
      <c r="B205" s="31" t="s">
        <v>815</v>
      </c>
      <c r="C205" s="28">
        <f t="shared" si="7"/>
        <v>3021</v>
      </c>
      <c r="D205" s="29" t="s">
        <v>509</v>
      </c>
      <c r="F205" s="66"/>
      <c r="G205" s="29"/>
      <c r="I205" s="30">
        <f>ROW()</f>
        <v>205</v>
      </c>
      <c r="J205" s="28">
        <f t="shared" si="8"/>
        <v>3021</v>
      </c>
    </row>
    <row r="206" spans="1:10" x14ac:dyDescent="0.2">
      <c r="A206" s="28">
        <v>2341</v>
      </c>
      <c r="B206" s="31" t="s">
        <v>728</v>
      </c>
      <c r="C206" s="28">
        <f t="shared" si="7"/>
        <v>2341</v>
      </c>
      <c r="D206" s="29" t="s">
        <v>509</v>
      </c>
      <c r="F206" s="66"/>
      <c r="G206" s="29"/>
      <c r="I206" s="30">
        <f>ROW()</f>
        <v>206</v>
      </c>
      <c r="J206" s="28">
        <f t="shared" si="8"/>
        <v>2341</v>
      </c>
    </row>
    <row r="207" spans="1:10" x14ac:dyDescent="0.2">
      <c r="A207" s="28">
        <v>2181</v>
      </c>
      <c r="B207" s="31" t="s">
        <v>735</v>
      </c>
      <c r="C207" s="28">
        <f t="shared" si="7"/>
        <v>2181</v>
      </c>
      <c r="D207" s="29" t="s">
        <v>509</v>
      </c>
      <c r="F207" s="66"/>
      <c r="G207" s="29"/>
      <c r="I207" s="30">
        <f>ROW()</f>
        <v>207</v>
      </c>
      <c r="J207" s="28">
        <f t="shared" si="8"/>
        <v>2181</v>
      </c>
    </row>
    <row r="208" spans="1:10" x14ac:dyDescent="0.2">
      <c r="A208" s="28">
        <v>7121</v>
      </c>
      <c r="B208" s="31" t="s">
        <v>579</v>
      </c>
      <c r="C208" s="28">
        <f t="shared" si="7"/>
        <v>7121</v>
      </c>
      <c r="D208" s="29" t="s">
        <v>509</v>
      </c>
      <c r="F208" s="66"/>
      <c r="G208" s="29"/>
      <c r="I208" s="30">
        <f>ROW()</f>
        <v>208</v>
      </c>
      <c r="J208" s="28">
        <f t="shared" si="8"/>
        <v>7121</v>
      </c>
    </row>
    <row r="209" spans="1:10" x14ac:dyDescent="0.2">
      <c r="A209" s="28">
        <v>6301</v>
      </c>
      <c r="B209" s="31" t="s">
        <v>12</v>
      </c>
      <c r="C209" s="28">
        <f t="shared" si="7"/>
        <v>6301</v>
      </c>
      <c r="D209" s="29" t="s">
        <v>509</v>
      </c>
      <c r="F209" s="66"/>
      <c r="G209" s="29"/>
      <c r="I209" s="30">
        <f>ROW()</f>
        <v>209</v>
      </c>
      <c r="J209" s="28">
        <f t="shared" si="8"/>
        <v>6301</v>
      </c>
    </row>
    <row r="210" spans="1:10" x14ac:dyDescent="0.2">
      <c r="A210" s="28">
        <v>1481</v>
      </c>
      <c r="B210" s="31" t="s">
        <v>755</v>
      </c>
      <c r="C210" s="28">
        <f t="shared" si="7"/>
        <v>1481</v>
      </c>
      <c r="D210" s="29" t="s">
        <v>509</v>
      </c>
      <c r="F210" s="66"/>
      <c r="G210" s="29"/>
      <c r="I210" s="30">
        <f>ROW()</f>
        <v>210</v>
      </c>
      <c r="J210" s="28">
        <f t="shared" si="8"/>
        <v>1481</v>
      </c>
    </row>
    <row r="211" spans="1:10" x14ac:dyDescent="0.2">
      <c r="A211" s="28">
        <v>5101</v>
      </c>
      <c r="B211" s="31" t="s">
        <v>890</v>
      </c>
      <c r="C211" s="28">
        <f t="shared" si="7"/>
        <v>5101</v>
      </c>
      <c r="D211" s="29" t="s">
        <v>509</v>
      </c>
      <c r="F211" s="66"/>
      <c r="G211" s="29"/>
      <c r="I211" s="30">
        <f>ROW()</f>
        <v>211</v>
      </c>
      <c r="J211" s="28">
        <f t="shared" si="8"/>
        <v>5101</v>
      </c>
    </row>
    <row r="212" spans="1:10" x14ac:dyDescent="0.2">
      <c r="A212" s="28">
        <v>6771</v>
      </c>
      <c r="B212" s="31" t="s">
        <v>82</v>
      </c>
      <c r="C212" s="28">
        <f t="shared" si="7"/>
        <v>6771</v>
      </c>
      <c r="D212" s="29" t="s">
        <v>509</v>
      </c>
      <c r="F212" s="66"/>
      <c r="G212" s="29"/>
      <c r="I212" s="30">
        <f>ROW()</f>
        <v>212</v>
      </c>
      <c r="J212" s="28">
        <f t="shared" si="8"/>
        <v>6771</v>
      </c>
    </row>
    <row r="213" spans="1:10" x14ac:dyDescent="0.2">
      <c r="A213" s="28">
        <v>6361</v>
      </c>
      <c r="B213" s="31" t="s">
        <v>117</v>
      </c>
      <c r="C213" s="28">
        <f t="shared" si="7"/>
        <v>6361</v>
      </c>
      <c r="D213" s="29" t="s">
        <v>509</v>
      </c>
      <c r="F213" s="66"/>
      <c r="G213" s="29"/>
      <c r="I213" s="30">
        <f>ROW()</f>
        <v>213</v>
      </c>
      <c r="J213" s="28">
        <f t="shared" si="8"/>
        <v>6361</v>
      </c>
    </row>
    <row r="214" spans="1:10" x14ac:dyDescent="0.2">
      <c r="A214" s="28">
        <v>7291</v>
      </c>
      <c r="B214" s="31" t="s">
        <v>912</v>
      </c>
      <c r="C214" s="28">
        <f t="shared" si="7"/>
        <v>7291</v>
      </c>
      <c r="D214" s="29" t="s">
        <v>509</v>
      </c>
      <c r="F214" s="66"/>
      <c r="G214" s="29"/>
      <c r="I214" s="30">
        <f>ROW()</f>
        <v>214</v>
      </c>
      <c r="J214" s="28">
        <f t="shared" si="8"/>
        <v>7291</v>
      </c>
    </row>
    <row r="215" spans="1:10" x14ac:dyDescent="0.2">
      <c r="A215" s="28">
        <v>6083</v>
      </c>
      <c r="B215" s="31" t="s">
        <v>955</v>
      </c>
      <c r="C215" s="28">
        <f t="shared" si="7"/>
        <v>6083</v>
      </c>
      <c r="D215" s="29" t="s">
        <v>509</v>
      </c>
      <c r="F215" s="66"/>
      <c r="G215" s="29"/>
      <c r="I215" s="30">
        <f>ROW()</f>
        <v>215</v>
      </c>
      <c r="J215" s="28">
        <f t="shared" si="8"/>
        <v>6083</v>
      </c>
    </row>
    <row r="216" spans="1:10" x14ac:dyDescent="0.2">
      <c r="A216" s="28">
        <v>8141</v>
      </c>
      <c r="B216" s="31" t="s">
        <v>525</v>
      </c>
      <c r="C216" s="28">
        <f t="shared" si="7"/>
        <v>8141</v>
      </c>
      <c r="D216" s="29" t="s">
        <v>509</v>
      </c>
      <c r="F216" s="66"/>
      <c r="G216" s="29"/>
      <c r="I216" s="30">
        <f>ROW()</f>
        <v>216</v>
      </c>
      <c r="J216" s="28">
        <f t="shared" si="8"/>
        <v>8141</v>
      </c>
    </row>
    <row r="217" spans="1:10" x14ac:dyDescent="0.2">
      <c r="A217" s="28">
        <v>4401</v>
      </c>
      <c r="B217" s="31" t="s">
        <v>671</v>
      </c>
      <c r="C217" s="28">
        <f t="shared" si="7"/>
        <v>4401</v>
      </c>
      <c r="D217" s="29" t="s">
        <v>509</v>
      </c>
      <c r="F217" s="66"/>
      <c r="G217" s="29"/>
      <c r="I217" s="30">
        <f>ROW()</f>
        <v>217</v>
      </c>
      <c r="J217" s="28">
        <f t="shared" si="8"/>
        <v>4401</v>
      </c>
    </row>
    <row r="218" spans="1:10" x14ac:dyDescent="0.2">
      <c r="A218" s="28">
        <v>2641</v>
      </c>
      <c r="B218" s="31" t="s">
        <v>719</v>
      </c>
      <c r="C218" s="28">
        <f t="shared" si="7"/>
        <v>2641</v>
      </c>
      <c r="D218" s="29" t="s">
        <v>509</v>
      </c>
      <c r="F218" s="66"/>
      <c r="G218" s="29"/>
      <c r="I218" s="30">
        <f>ROW()</f>
        <v>218</v>
      </c>
      <c r="J218" s="28">
        <f t="shared" si="8"/>
        <v>2641</v>
      </c>
    </row>
    <row r="219" spans="1:10" x14ac:dyDescent="0.2">
      <c r="A219" s="28">
        <v>2651</v>
      </c>
      <c r="B219" s="31" t="s">
        <v>718</v>
      </c>
      <c r="C219" s="28">
        <f t="shared" si="7"/>
        <v>2651</v>
      </c>
      <c r="D219" s="29" t="s">
        <v>509</v>
      </c>
      <c r="F219" s="66"/>
      <c r="G219" s="29"/>
      <c r="I219" s="30">
        <f>ROW()</f>
        <v>219</v>
      </c>
      <c r="J219" s="28">
        <f t="shared" si="8"/>
        <v>2651</v>
      </c>
    </row>
    <row r="220" spans="1:10" x14ac:dyDescent="0.2">
      <c r="A220" s="28">
        <v>2661</v>
      </c>
      <c r="B220" s="31" t="s">
        <v>717</v>
      </c>
      <c r="C220" s="28">
        <f t="shared" si="7"/>
        <v>2661</v>
      </c>
      <c r="D220" s="29" t="s">
        <v>509</v>
      </c>
      <c r="F220" s="66"/>
      <c r="G220" s="29"/>
      <c r="I220" s="30">
        <f>ROW()</f>
        <v>220</v>
      </c>
      <c r="J220" s="28">
        <f t="shared" si="8"/>
        <v>2661</v>
      </c>
    </row>
    <row r="221" spans="1:10" x14ac:dyDescent="0.2">
      <c r="A221" s="28">
        <v>2701</v>
      </c>
      <c r="B221" s="31" t="s">
        <v>19</v>
      </c>
      <c r="C221" s="28">
        <f t="shared" si="7"/>
        <v>2701</v>
      </c>
      <c r="D221" s="29" t="s">
        <v>509</v>
      </c>
      <c r="F221" s="66"/>
      <c r="G221" s="29"/>
      <c r="I221" s="30">
        <f>ROW()</f>
        <v>221</v>
      </c>
      <c r="J221" s="28">
        <f t="shared" si="8"/>
        <v>2701</v>
      </c>
    </row>
    <row r="222" spans="1:10" x14ac:dyDescent="0.2">
      <c r="A222" s="28">
        <v>2741</v>
      </c>
      <c r="B222" s="31" t="s">
        <v>104</v>
      </c>
      <c r="C222" s="28">
        <f t="shared" si="7"/>
        <v>2741</v>
      </c>
      <c r="D222" s="29" t="s">
        <v>509</v>
      </c>
      <c r="F222" s="66"/>
      <c r="G222" s="29"/>
      <c r="I222" s="30">
        <f>ROW()</f>
        <v>222</v>
      </c>
      <c r="J222" s="28">
        <f t="shared" si="8"/>
        <v>2741</v>
      </c>
    </row>
    <row r="223" spans="1:10" x14ac:dyDescent="0.2">
      <c r="A223" s="28">
        <v>7050</v>
      </c>
      <c r="B223" s="31" t="s">
        <v>835</v>
      </c>
      <c r="C223" s="28">
        <f t="shared" si="7"/>
        <v>7050</v>
      </c>
      <c r="D223" s="29" t="s">
        <v>509</v>
      </c>
      <c r="F223" s="66"/>
      <c r="G223" s="29"/>
      <c r="I223" s="30">
        <f>ROW()</f>
        <v>223</v>
      </c>
      <c r="J223" s="28">
        <f t="shared" si="8"/>
        <v>7050</v>
      </c>
    </row>
    <row r="224" spans="1:10" x14ac:dyDescent="0.2">
      <c r="A224" s="28">
        <v>3610</v>
      </c>
      <c r="B224" s="31" t="s">
        <v>110</v>
      </c>
      <c r="C224" s="28">
        <f t="shared" si="7"/>
        <v>3610</v>
      </c>
      <c r="D224" s="29" t="s">
        <v>509</v>
      </c>
      <c r="F224" s="66"/>
      <c r="G224" s="29"/>
      <c r="I224" s="30">
        <f>ROW()</f>
        <v>224</v>
      </c>
      <c r="J224" s="28">
        <f t="shared" si="8"/>
        <v>3610</v>
      </c>
    </row>
    <row r="225" spans="1:12" x14ac:dyDescent="0.2">
      <c r="A225" s="28">
        <v>2781</v>
      </c>
      <c r="B225" s="31" t="s">
        <v>716</v>
      </c>
      <c r="C225" s="28">
        <f t="shared" si="7"/>
        <v>2781</v>
      </c>
      <c r="D225" s="29" t="s">
        <v>509</v>
      </c>
      <c r="F225" s="66"/>
      <c r="G225" s="29"/>
      <c r="I225" s="30">
        <f>ROW()</f>
        <v>225</v>
      </c>
      <c r="J225" s="28">
        <f t="shared" si="8"/>
        <v>2781</v>
      </c>
    </row>
    <row r="226" spans="1:12" x14ac:dyDescent="0.2">
      <c r="A226" s="28">
        <v>6331</v>
      </c>
      <c r="B226" s="31" t="s">
        <v>33</v>
      </c>
      <c r="C226" s="28">
        <f t="shared" si="7"/>
        <v>6331</v>
      </c>
      <c r="D226" s="29" t="s">
        <v>509</v>
      </c>
      <c r="F226" s="66"/>
      <c r="G226" s="29"/>
      <c r="I226" s="30">
        <f>ROW()</f>
        <v>226</v>
      </c>
      <c r="J226" s="28">
        <f t="shared" si="8"/>
        <v>6331</v>
      </c>
    </row>
    <row r="227" spans="1:12" x14ac:dyDescent="0.2">
      <c r="A227" s="28">
        <v>2801</v>
      </c>
      <c r="B227" s="31" t="s">
        <v>715</v>
      </c>
      <c r="C227" s="28">
        <f t="shared" si="7"/>
        <v>2801</v>
      </c>
      <c r="D227" s="29" t="s">
        <v>509</v>
      </c>
      <c r="F227" s="66"/>
      <c r="G227" s="29"/>
      <c r="I227" s="30">
        <f>ROW()</f>
        <v>227</v>
      </c>
      <c r="J227" s="28">
        <f t="shared" si="8"/>
        <v>2801</v>
      </c>
    </row>
    <row r="228" spans="1:12" x14ac:dyDescent="0.2">
      <c r="A228" s="28">
        <v>6351</v>
      </c>
      <c r="B228" s="31" t="s">
        <v>34</v>
      </c>
      <c r="C228" s="28">
        <f t="shared" si="7"/>
        <v>6351</v>
      </c>
      <c r="D228" s="29" t="s">
        <v>509</v>
      </c>
      <c r="F228" s="66"/>
      <c r="G228" s="29"/>
      <c r="I228" s="30">
        <f>ROW()</f>
        <v>228</v>
      </c>
      <c r="J228" s="28">
        <f t="shared" si="8"/>
        <v>6351</v>
      </c>
    </row>
    <row r="229" spans="1:12" x14ac:dyDescent="0.2">
      <c r="A229" s="28">
        <v>2821</v>
      </c>
      <c r="B229" s="31" t="s">
        <v>714</v>
      </c>
      <c r="C229" s="28">
        <f t="shared" si="7"/>
        <v>2821</v>
      </c>
      <c r="D229" s="29" t="s">
        <v>509</v>
      </c>
      <c r="F229" s="66"/>
      <c r="G229" s="29"/>
      <c r="I229" s="30">
        <f>ROW()</f>
        <v>229</v>
      </c>
      <c r="J229" s="28">
        <f t="shared" si="8"/>
        <v>2821</v>
      </c>
    </row>
    <row r="230" spans="1:12" x14ac:dyDescent="0.2">
      <c r="A230" s="28">
        <v>6921</v>
      </c>
      <c r="B230" s="31" t="s">
        <v>608</v>
      </c>
      <c r="C230" s="28">
        <f t="shared" si="7"/>
        <v>6921</v>
      </c>
      <c r="D230" s="29" t="s">
        <v>509</v>
      </c>
      <c r="F230" s="66"/>
      <c r="G230" s="29"/>
      <c r="I230" s="30">
        <f>ROW()</f>
        <v>230</v>
      </c>
      <c r="J230" s="28">
        <f t="shared" si="8"/>
        <v>6921</v>
      </c>
    </row>
    <row r="231" spans="1:12" x14ac:dyDescent="0.2">
      <c r="A231" s="28">
        <v>2941</v>
      </c>
      <c r="B231" s="31" t="s">
        <v>712</v>
      </c>
      <c r="C231" s="28">
        <f t="shared" si="7"/>
        <v>2941</v>
      </c>
      <c r="D231" s="29" t="s">
        <v>509</v>
      </c>
      <c r="F231" s="66"/>
      <c r="G231" s="29"/>
      <c r="I231" s="30">
        <f>ROW()</f>
        <v>231</v>
      </c>
      <c r="J231" s="28">
        <f t="shared" si="8"/>
        <v>2941</v>
      </c>
    </row>
    <row r="232" spans="1:12" x14ac:dyDescent="0.2">
      <c r="A232" s="28">
        <v>7033</v>
      </c>
      <c r="B232" s="31" t="s">
        <v>526</v>
      </c>
      <c r="C232" s="28">
        <f t="shared" si="7"/>
        <v>7033</v>
      </c>
      <c r="D232" s="29" t="s">
        <v>509</v>
      </c>
      <c r="F232" s="66"/>
      <c r="G232" s="29"/>
      <c r="I232" s="30">
        <f>ROW()</f>
        <v>232</v>
      </c>
      <c r="J232" s="28">
        <f t="shared" si="8"/>
        <v>7033</v>
      </c>
    </row>
    <row r="233" spans="1:12" x14ac:dyDescent="0.2">
      <c r="A233" s="28">
        <v>6161</v>
      </c>
      <c r="B233" s="31" t="s">
        <v>116</v>
      </c>
      <c r="C233" s="28">
        <f t="shared" si="7"/>
        <v>6161</v>
      </c>
      <c r="D233" s="29" t="s">
        <v>509</v>
      </c>
      <c r="F233" s="66"/>
      <c r="G233" s="29"/>
      <c r="I233" s="30">
        <f>ROW()</f>
        <v>233</v>
      </c>
      <c r="J233" s="28">
        <f t="shared" si="8"/>
        <v>6161</v>
      </c>
    </row>
    <row r="234" spans="1:12" x14ac:dyDescent="0.2">
      <c r="A234" s="28">
        <v>7066</v>
      </c>
      <c r="B234" s="31" t="s">
        <v>965</v>
      </c>
      <c r="C234" s="28">
        <f t="shared" si="7"/>
        <v>7066</v>
      </c>
      <c r="D234" s="29" t="s">
        <v>509</v>
      </c>
      <c r="F234" s="66"/>
      <c r="G234" s="29"/>
      <c r="I234" s="30">
        <f>ROW()</f>
        <v>234</v>
      </c>
      <c r="J234" s="28">
        <f t="shared" si="8"/>
        <v>7066</v>
      </c>
      <c r="L234" s="50"/>
    </row>
    <row r="235" spans="1:12" x14ac:dyDescent="0.2">
      <c r="A235" s="28">
        <v>2881</v>
      </c>
      <c r="B235" s="31" t="s">
        <v>105</v>
      </c>
      <c r="C235" s="28">
        <f t="shared" si="7"/>
        <v>2881</v>
      </c>
      <c r="D235" s="29" t="s">
        <v>509</v>
      </c>
      <c r="F235" s="66"/>
      <c r="G235" s="29"/>
      <c r="I235" s="30">
        <f>ROW()</f>
        <v>235</v>
      </c>
      <c r="J235" s="28">
        <f t="shared" si="8"/>
        <v>2881</v>
      </c>
    </row>
    <row r="236" spans="1:12" x14ac:dyDescent="0.2">
      <c r="A236" s="28">
        <v>2901</v>
      </c>
      <c r="B236" s="31" t="s">
        <v>106</v>
      </c>
      <c r="C236" s="28">
        <f t="shared" si="7"/>
        <v>2901</v>
      </c>
      <c r="D236" s="29" t="s">
        <v>509</v>
      </c>
      <c r="F236" s="66"/>
      <c r="G236" s="29"/>
      <c r="I236" s="30">
        <f>ROW()</f>
        <v>236</v>
      </c>
      <c r="J236" s="28">
        <f t="shared" si="8"/>
        <v>2901</v>
      </c>
      <c r="L236" s="50"/>
    </row>
    <row r="237" spans="1:12" x14ac:dyDescent="0.2">
      <c r="A237" s="28">
        <v>81</v>
      </c>
      <c r="B237" s="31" t="s">
        <v>800</v>
      </c>
      <c r="C237" s="28">
        <f t="shared" si="7"/>
        <v>81</v>
      </c>
      <c r="D237" s="29" t="s">
        <v>509</v>
      </c>
      <c r="F237" s="66"/>
      <c r="G237" s="29"/>
      <c r="I237" s="30">
        <f>ROW()</f>
        <v>237</v>
      </c>
      <c r="J237" s="28">
        <f t="shared" si="8"/>
        <v>81</v>
      </c>
    </row>
    <row r="238" spans="1:12" x14ac:dyDescent="0.2">
      <c r="A238" s="28">
        <v>2981</v>
      </c>
      <c r="B238" s="31" t="s">
        <v>711</v>
      </c>
      <c r="C238" s="28">
        <f t="shared" si="7"/>
        <v>2981</v>
      </c>
      <c r="D238" s="29" t="s">
        <v>509</v>
      </c>
      <c r="F238" s="66"/>
      <c r="G238" s="29"/>
      <c r="I238" s="30">
        <f>ROW()</f>
        <v>238</v>
      </c>
      <c r="J238" s="28">
        <f t="shared" si="8"/>
        <v>2981</v>
      </c>
    </row>
    <row r="239" spans="1:12" x14ac:dyDescent="0.2">
      <c r="A239" s="28">
        <v>1681</v>
      </c>
      <c r="B239" s="31" t="s">
        <v>861</v>
      </c>
      <c r="C239" s="28">
        <f t="shared" si="7"/>
        <v>1681</v>
      </c>
      <c r="D239" s="29" t="s">
        <v>509</v>
      </c>
      <c r="F239" s="66"/>
      <c r="G239" s="29"/>
      <c r="I239" s="30">
        <f>ROW()</f>
        <v>239</v>
      </c>
      <c r="J239" s="28">
        <f t="shared" si="8"/>
        <v>1681</v>
      </c>
    </row>
    <row r="240" spans="1:12" x14ac:dyDescent="0.2">
      <c r="A240" s="28">
        <v>5007</v>
      </c>
      <c r="B240" s="31" t="s">
        <v>881</v>
      </c>
      <c r="C240" s="28">
        <f t="shared" si="7"/>
        <v>5007</v>
      </c>
      <c r="D240" s="29" t="s">
        <v>509</v>
      </c>
      <c r="F240" s="66"/>
      <c r="G240" s="29"/>
      <c r="I240" s="30">
        <f>ROW()</f>
        <v>240</v>
      </c>
      <c r="J240" s="28">
        <f t="shared" si="8"/>
        <v>5007</v>
      </c>
    </row>
    <row r="241" spans="1:12" x14ac:dyDescent="0.2">
      <c r="A241" s="28">
        <v>5043</v>
      </c>
      <c r="B241" s="31" t="s">
        <v>854</v>
      </c>
      <c r="C241" s="28">
        <f t="shared" si="7"/>
        <v>5043</v>
      </c>
      <c r="D241" s="29" t="s">
        <v>509</v>
      </c>
      <c r="F241" s="66"/>
      <c r="G241" s="29"/>
      <c r="I241" s="30">
        <f>ROW()</f>
        <v>241</v>
      </c>
      <c r="J241" s="28">
        <f t="shared" si="8"/>
        <v>5043</v>
      </c>
    </row>
    <row r="242" spans="1:12" x14ac:dyDescent="0.2">
      <c r="A242" s="28">
        <v>5025</v>
      </c>
      <c r="B242" s="31" t="s">
        <v>528</v>
      </c>
      <c r="C242" s="28">
        <f t="shared" si="7"/>
        <v>5025</v>
      </c>
      <c r="D242" s="29" t="s">
        <v>509</v>
      </c>
      <c r="F242" s="66"/>
      <c r="G242" s="29"/>
      <c r="I242" s="30">
        <f>ROW()</f>
        <v>242</v>
      </c>
      <c r="J242" s="28">
        <f t="shared" si="8"/>
        <v>5025</v>
      </c>
    </row>
    <row r="243" spans="1:12" x14ac:dyDescent="0.2">
      <c r="A243" s="28">
        <v>2911</v>
      </c>
      <c r="B243" s="31" t="s">
        <v>107</v>
      </c>
      <c r="C243" s="28">
        <f t="shared" si="7"/>
        <v>2911</v>
      </c>
      <c r="D243" s="29" t="s">
        <v>509</v>
      </c>
      <c r="F243" s="66"/>
      <c r="G243" s="29"/>
      <c r="I243" s="30">
        <f>ROW()</f>
        <v>243</v>
      </c>
      <c r="J243" s="28">
        <f t="shared" si="8"/>
        <v>2911</v>
      </c>
    </row>
    <row r="244" spans="1:12" x14ac:dyDescent="0.2">
      <c r="A244" s="28">
        <v>3041</v>
      </c>
      <c r="B244" s="31" t="s">
        <v>710</v>
      </c>
      <c r="C244" s="28">
        <f t="shared" si="7"/>
        <v>3041</v>
      </c>
      <c r="D244" s="29" t="s">
        <v>509</v>
      </c>
      <c r="F244" s="66"/>
      <c r="G244" s="29"/>
      <c r="I244" s="30">
        <f>ROW()</f>
        <v>244</v>
      </c>
      <c r="J244" s="28">
        <f t="shared" si="8"/>
        <v>3041</v>
      </c>
    </row>
    <row r="245" spans="1:12" x14ac:dyDescent="0.2">
      <c r="A245" s="28">
        <v>3061</v>
      </c>
      <c r="B245" s="31" t="s">
        <v>708</v>
      </c>
      <c r="C245" s="28">
        <f t="shared" si="7"/>
        <v>3061</v>
      </c>
      <c r="D245" s="29" t="s">
        <v>509</v>
      </c>
      <c r="F245" s="66"/>
      <c r="G245" s="29"/>
      <c r="I245" s="30">
        <f>ROW()</f>
        <v>245</v>
      </c>
      <c r="J245" s="28">
        <f t="shared" si="8"/>
        <v>3061</v>
      </c>
    </row>
    <row r="246" spans="1:12" x14ac:dyDescent="0.2">
      <c r="A246" s="28">
        <v>3421</v>
      </c>
      <c r="B246" s="31" t="s">
        <v>699</v>
      </c>
      <c r="C246" s="28">
        <f t="shared" si="7"/>
        <v>3421</v>
      </c>
      <c r="D246" s="29" t="s">
        <v>509</v>
      </c>
      <c r="F246" s="66"/>
      <c r="G246" s="29"/>
      <c r="I246" s="30">
        <f>ROW()</f>
        <v>246</v>
      </c>
      <c r="J246" s="28">
        <f t="shared" si="8"/>
        <v>3421</v>
      </c>
    </row>
    <row r="247" spans="1:12" x14ac:dyDescent="0.2">
      <c r="A247" s="28">
        <v>2581</v>
      </c>
      <c r="B247" s="31" t="s">
        <v>7</v>
      </c>
      <c r="C247" s="28">
        <f t="shared" si="7"/>
        <v>2581</v>
      </c>
      <c r="D247" s="29" t="s">
        <v>509</v>
      </c>
      <c r="F247" s="66"/>
      <c r="G247" s="29"/>
      <c r="I247" s="30">
        <f>ROW()</f>
        <v>247</v>
      </c>
      <c r="J247" s="28">
        <f t="shared" si="8"/>
        <v>2581</v>
      </c>
      <c r="L247" s="50"/>
    </row>
    <row r="248" spans="1:12" x14ac:dyDescent="0.2">
      <c r="A248" s="28">
        <v>6391</v>
      </c>
      <c r="B248" s="31" t="s">
        <v>3</v>
      </c>
      <c r="C248" s="28">
        <f t="shared" si="7"/>
        <v>6391</v>
      </c>
      <c r="D248" s="29" t="s">
        <v>509</v>
      </c>
      <c r="F248" s="66"/>
      <c r="G248" s="29"/>
      <c r="I248" s="30">
        <f>ROW()</f>
        <v>248</v>
      </c>
      <c r="J248" s="28">
        <f t="shared" si="8"/>
        <v>6391</v>
      </c>
    </row>
    <row r="249" spans="1:12" x14ac:dyDescent="0.2">
      <c r="A249" s="28">
        <v>5711</v>
      </c>
      <c r="B249" s="31" t="s">
        <v>626</v>
      </c>
      <c r="C249" s="28">
        <f t="shared" si="7"/>
        <v>5711</v>
      </c>
      <c r="D249" s="29" t="s">
        <v>509</v>
      </c>
      <c r="F249" s="66"/>
      <c r="G249" s="29"/>
      <c r="I249" s="30">
        <f>ROW()</f>
        <v>249</v>
      </c>
      <c r="J249" s="28">
        <f t="shared" si="8"/>
        <v>5711</v>
      </c>
    </row>
    <row r="250" spans="1:12" x14ac:dyDescent="0.2">
      <c r="A250" s="28">
        <v>73</v>
      </c>
      <c r="B250" s="31" t="s">
        <v>77</v>
      </c>
      <c r="C250" s="28">
        <f t="shared" si="7"/>
        <v>73</v>
      </c>
      <c r="D250" s="29" t="s">
        <v>509</v>
      </c>
      <c r="F250" s="66"/>
      <c r="G250" s="29"/>
      <c r="I250" s="30">
        <f>ROW()</f>
        <v>250</v>
      </c>
      <c r="J250" s="28">
        <f t="shared" si="8"/>
        <v>73</v>
      </c>
    </row>
    <row r="251" spans="1:12" x14ac:dyDescent="0.2">
      <c r="A251" s="28">
        <v>7161</v>
      </c>
      <c r="B251" s="31" t="s">
        <v>1009</v>
      </c>
      <c r="C251" s="28">
        <f t="shared" si="7"/>
        <v>7161</v>
      </c>
      <c r="D251" s="29" t="s">
        <v>509</v>
      </c>
      <c r="F251" s="66"/>
      <c r="G251" s="29"/>
      <c r="I251" s="30">
        <f>ROW()</f>
        <v>251</v>
      </c>
      <c r="J251" s="28">
        <f t="shared" si="8"/>
        <v>7161</v>
      </c>
      <c r="L251" s="50"/>
    </row>
    <row r="252" spans="1:12" x14ac:dyDescent="0.2">
      <c r="A252" s="28">
        <v>1371</v>
      </c>
      <c r="B252" s="31" t="s">
        <v>102</v>
      </c>
      <c r="C252" s="28">
        <f t="shared" si="7"/>
        <v>1371</v>
      </c>
      <c r="D252" s="29" t="s">
        <v>509</v>
      </c>
      <c r="F252" s="66"/>
      <c r="G252" s="29"/>
      <c r="I252" s="30">
        <f>ROW()</f>
        <v>252</v>
      </c>
      <c r="J252" s="28">
        <f t="shared" si="8"/>
        <v>1371</v>
      </c>
    </row>
    <row r="253" spans="1:12" x14ac:dyDescent="0.2">
      <c r="A253" s="28">
        <v>7031</v>
      </c>
      <c r="B253" s="31" t="s">
        <v>1007</v>
      </c>
      <c r="C253" s="28">
        <f t="shared" si="7"/>
        <v>7031</v>
      </c>
      <c r="D253" s="29" t="s">
        <v>509</v>
      </c>
      <c r="F253" s="66"/>
      <c r="G253" s="29"/>
      <c r="I253" s="30">
        <f>ROW()</f>
        <v>253</v>
      </c>
      <c r="J253" s="28">
        <f t="shared" si="8"/>
        <v>7031</v>
      </c>
    </row>
    <row r="254" spans="1:12" x14ac:dyDescent="0.2">
      <c r="A254" s="28">
        <v>100</v>
      </c>
      <c r="B254" s="31" t="s">
        <v>72</v>
      </c>
      <c r="C254" s="28">
        <f t="shared" si="7"/>
        <v>100</v>
      </c>
      <c r="D254" s="29" t="s">
        <v>509</v>
      </c>
      <c r="F254" s="66"/>
      <c r="G254" s="29"/>
      <c r="I254" s="30">
        <f>ROW()</f>
        <v>254</v>
      </c>
      <c r="J254" s="28">
        <f t="shared" si="8"/>
        <v>100</v>
      </c>
    </row>
    <row r="255" spans="1:12" x14ac:dyDescent="0.2">
      <c r="A255" s="28">
        <v>5054</v>
      </c>
      <c r="B255" s="31" t="s">
        <v>949</v>
      </c>
      <c r="C255" s="28">
        <f t="shared" si="7"/>
        <v>5054</v>
      </c>
      <c r="D255" s="29" t="s">
        <v>509</v>
      </c>
      <c r="F255" s="66"/>
      <c r="G255" s="29"/>
      <c r="I255" s="30">
        <f>ROW()</f>
        <v>255</v>
      </c>
      <c r="J255" s="28">
        <f t="shared" si="8"/>
        <v>5054</v>
      </c>
    </row>
    <row r="256" spans="1:12" x14ac:dyDescent="0.2">
      <c r="A256" s="28">
        <v>7160</v>
      </c>
      <c r="B256" s="31" t="s">
        <v>123</v>
      </c>
      <c r="C256" s="28">
        <f t="shared" si="7"/>
        <v>7160</v>
      </c>
      <c r="D256" s="29" t="s">
        <v>509</v>
      </c>
      <c r="F256" s="66"/>
      <c r="G256" s="29"/>
      <c r="I256" s="30">
        <f>ROW()</f>
        <v>256</v>
      </c>
      <c r="J256" s="28">
        <f t="shared" si="8"/>
        <v>7160</v>
      </c>
    </row>
    <row r="257" spans="1:12" x14ac:dyDescent="0.2">
      <c r="A257" s="28">
        <v>6012</v>
      </c>
      <c r="B257" s="31" t="s">
        <v>114</v>
      </c>
      <c r="C257" s="28">
        <f t="shared" si="7"/>
        <v>6012</v>
      </c>
      <c r="D257" s="29" t="s">
        <v>509</v>
      </c>
      <c r="F257" s="66"/>
      <c r="G257" s="29"/>
      <c r="I257" s="30">
        <f>ROW()</f>
        <v>257</v>
      </c>
      <c r="J257" s="28">
        <f t="shared" si="8"/>
        <v>6012</v>
      </c>
    </row>
    <row r="258" spans="1:12" x14ac:dyDescent="0.2">
      <c r="A258" s="28">
        <v>3100</v>
      </c>
      <c r="B258" s="31" t="s">
        <v>108</v>
      </c>
      <c r="C258" s="28">
        <f t="shared" ref="C258:C321" si="9">A258</f>
        <v>3100</v>
      </c>
      <c r="D258" s="29" t="s">
        <v>509</v>
      </c>
      <c r="F258" s="66"/>
      <c r="G258" s="29"/>
      <c r="I258" s="30">
        <f>ROW()</f>
        <v>258</v>
      </c>
      <c r="J258" s="28">
        <f t="shared" ref="J258:J321" si="10">C258</f>
        <v>3100</v>
      </c>
    </row>
    <row r="259" spans="1:12" x14ac:dyDescent="0.2">
      <c r="A259" s="28">
        <v>7037</v>
      </c>
      <c r="B259" s="31" t="s">
        <v>903</v>
      </c>
      <c r="C259" s="28">
        <f t="shared" si="9"/>
        <v>7037</v>
      </c>
      <c r="D259" s="29" t="s">
        <v>509</v>
      </c>
      <c r="F259" s="66"/>
      <c r="G259" s="29"/>
      <c r="I259" s="30">
        <f>ROW()</f>
        <v>259</v>
      </c>
      <c r="J259" s="28">
        <f t="shared" si="10"/>
        <v>7037</v>
      </c>
    </row>
    <row r="260" spans="1:12" x14ac:dyDescent="0.2">
      <c r="A260" s="28">
        <v>6009</v>
      </c>
      <c r="B260" s="31" t="s">
        <v>529</v>
      </c>
      <c r="C260" s="28">
        <f t="shared" si="9"/>
        <v>6009</v>
      </c>
      <c r="D260" s="29" t="s">
        <v>509</v>
      </c>
      <c r="F260" s="66"/>
      <c r="G260" s="29"/>
      <c r="I260" s="30">
        <f>ROW()</f>
        <v>260</v>
      </c>
      <c r="J260" s="28">
        <f t="shared" si="10"/>
        <v>6009</v>
      </c>
    </row>
    <row r="261" spans="1:12" x14ac:dyDescent="0.2">
      <c r="A261" s="28">
        <v>7024</v>
      </c>
      <c r="B261" s="31" t="s">
        <v>601</v>
      </c>
      <c r="C261" s="28">
        <f t="shared" si="9"/>
        <v>7024</v>
      </c>
      <c r="D261" s="29" t="s">
        <v>509</v>
      </c>
      <c r="F261" s="66"/>
      <c r="G261" s="29"/>
      <c r="I261" s="30">
        <f>ROW()</f>
        <v>261</v>
      </c>
      <c r="J261" s="28">
        <f t="shared" si="10"/>
        <v>7024</v>
      </c>
    </row>
    <row r="262" spans="1:12" x14ac:dyDescent="0.2">
      <c r="A262" s="28">
        <v>7018</v>
      </c>
      <c r="B262" s="31" t="s">
        <v>603</v>
      </c>
      <c r="C262" s="28">
        <f t="shared" si="9"/>
        <v>7018</v>
      </c>
      <c r="D262" s="29" t="s">
        <v>509</v>
      </c>
      <c r="F262" s="66"/>
      <c r="G262" s="29"/>
      <c r="I262" s="30">
        <f>ROW()</f>
        <v>262</v>
      </c>
      <c r="J262" s="28">
        <f t="shared" si="10"/>
        <v>7018</v>
      </c>
    </row>
    <row r="263" spans="1:12" x14ac:dyDescent="0.2">
      <c r="A263" s="28">
        <v>6033</v>
      </c>
      <c r="B263" s="31" t="s">
        <v>530</v>
      </c>
      <c r="C263" s="28">
        <f t="shared" si="9"/>
        <v>6033</v>
      </c>
      <c r="D263" s="29" t="s">
        <v>509</v>
      </c>
      <c r="F263" s="66"/>
      <c r="G263" s="29"/>
      <c r="I263" s="30">
        <f>ROW()</f>
        <v>263</v>
      </c>
      <c r="J263" s="28">
        <f t="shared" si="10"/>
        <v>6033</v>
      </c>
    </row>
    <row r="264" spans="1:12" x14ac:dyDescent="0.2">
      <c r="A264" s="28">
        <v>5047</v>
      </c>
      <c r="B264" s="31" t="s">
        <v>858</v>
      </c>
      <c r="C264" s="28">
        <f t="shared" si="9"/>
        <v>5047</v>
      </c>
      <c r="D264" s="29" t="s">
        <v>509</v>
      </c>
      <c r="F264" s="66"/>
      <c r="G264" s="29"/>
      <c r="I264" s="30">
        <f>ROW()</f>
        <v>264</v>
      </c>
      <c r="J264" s="28">
        <f t="shared" si="10"/>
        <v>5047</v>
      </c>
    </row>
    <row r="265" spans="1:12" x14ac:dyDescent="0.2">
      <c r="A265" s="28">
        <v>6047</v>
      </c>
      <c r="B265" s="31" t="s">
        <v>531</v>
      </c>
      <c r="C265" s="28">
        <f t="shared" si="9"/>
        <v>6047</v>
      </c>
      <c r="D265" s="29" t="s">
        <v>509</v>
      </c>
      <c r="F265" s="66"/>
      <c r="G265" s="29"/>
      <c r="I265" s="30">
        <f>ROW()</f>
        <v>265</v>
      </c>
      <c r="J265" s="28">
        <f t="shared" si="10"/>
        <v>6047</v>
      </c>
    </row>
    <row r="266" spans="1:12" x14ac:dyDescent="0.2">
      <c r="A266" s="28">
        <v>1017</v>
      </c>
      <c r="B266" s="31" t="s">
        <v>532</v>
      </c>
      <c r="C266" s="28">
        <f t="shared" si="9"/>
        <v>1017</v>
      </c>
      <c r="D266" s="29" t="s">
        <v>509</v>
      </c>
      <c r="F266" s="66"/>
      <c r="G266" s="29"/>
      <c r="I266" s="30">
        <f>ROW()</f>
        <v>266</v>
      </c>
      <c r="J266" s="28">
        <f t="shared" si="10"/>
        <v>1017</v>
      </c>
    </row>
    <row r="267" spans="1:12" x14ac:dyDescent="0.2">
      <c r="A267" s="28">
        <v>5046</v>
      </c>
      <c r="B267" s="31" t="s">
        <v>886</v>
      </c>
      <c r="C267" s="28">
        <f t="shared" si="9"/>
        <v>5046</v>
      </c>
      <c r="D267" s="29" t="s">
        <v>509</v>
      </c>
      <c r="F267" s="66"/>
      <c r="G267" s="29"/>
      <c r="I267" s="30">
        <f>ROW()</f>
        <v>267</v>
      </c>
      <c r="J267" s="28">
        <f t="shared" si="10"/>
        <v>5046</v>
      </c>
    </row>
    <row r="268" spans="1:12" x14ac:dyDescent="0.2">
      <c r="A268" s="28">
        <v>312</v>
      </c>
      <c r="B268" s="31" t="s">
        <v>4</v>
      </c>
      <c r="C268" s="28">
        <f t="shared" si="9"/>
        <v>312</v>
      </c>
      <c r="D268" s="29" t="s">
        <v>509</v>
      </c>
      <c r="F268" s="66"/>
      <c r="G268" s="29"/>
      <c r="I268" s="30">
        <f>ROW()</f>
        <v>268</v>
      </c>
      <c r="J268" s="28">
        <f t="shared" si="10"/>
        <v>312</v>
      </c>
    </row>
    <row r="269" spans="1:12" x14ac:dyDescent="0.2">
      <c r="A269" s="28">
        <v>6042</v>
      </c>
      <c r="B269" s="31" t="s">
        <v>533</v>
      </c>
      <c r="C269" s="28">
        <f t="shared" si="9"/>
        <v>6042</v>
      </c>
      <c r="D269" s="29" t="s">
        <v>509</v>
      </c>
      <c r="F269" s="66"/>
      <c r="G269" s="29"/>
      <c r="I269" s="30">
        <f>ROW()</f>
        <v>269</v>
      </c>
      <c r="J269" s="28">
        <f t="shared" si="10"/>
        <v>6042</v>
      </c>
    </row>
    <row r="270" spans="1:12" x14ac:dyDescent="0.2">
      <c r="A270" s="246">
        <v>5045</v>
      </c>
      <c r="B270" s="31" t="s">
        <v>884</v>
      </c>
      <c r="C270" s="28">
        <f t="shared" si="9"/>
        <v>5045</v>
      </c>
      <c r="D270" s="29" t="s">
        <v>509</v>
      </c>
      <c r="F270" s="66"/>
      <c r="G270" s="29"/>
      <c r="I270" s="30">
        <f>ROW()</f>
        <v>270</v>
      </c>
      <c r="J270" s="28">
        <f t="shared" si="10"/>
        <v>5045</v>
      </c>
    </row>
    <row r="271" spans="1:12" x14ac:dyDescent="0.2">
      <c r="A271" s="28">
        <v>3000</v>
      </c>
      <c r="B271" s="31" t="s">
        <v>5168</v>
      </c>
      <c r="C271" s="28">
        <f t="shared" si="9"/>
        <v>3000</v>
      </c>
      <c r="D271" s="29" t="s">
        <v>509</v>
      </c>
      <c r="F271" s="66"/>
      <c r="G271" s="29"/>
      <c r="I271" s="30">
        <f>ROW()</f>
        <v>271</v>
      </c>
      <c r="J271" s="28">
        <f t="shared" si="10"/>
        <v>3000</v>
      </c>
      <c r="L271" s="50"/>
    </row>
    <row r="272" spans="1:12" x14ac:dyDescent="0.2">
      <c r="A272" s="28">
        <v>7014</v>
      </c>
      <c r="B272" s="31" t="s">
        <v>534</v>
      </c>
      <c r="C272" s="28">
        <f t="shared" si="9"/>
        <v>7014</v>
      </c>
      <c r="D272" s="29" t="s">
        <v>509</v>
      </c>
      <c r="F272" s="66"/>
      <c r="G272" s="29"/>
      <c r="I272" s="30">
        <f>ROW()</f>
        <v>272</v>
      </c>
      <c r="J272" s="28">
        <f t="shared" si="10"/>
        <v>7014</v>
      </c>
    </row>
    <row r="273" spans="1:12" x14ac:dyDescent="0.2">
      <c r="A273" s="28">
        <v>6997</v>
      </c>
      <c r="B273" s="31" t="s">
        <v>1439</v>
      </c>
      <c r="C273" s="28">
        <f t="shared" si="9"/>
        <v>6997</v>
      </c>
      <c r="D273" s="29" t="s">
        <v>509</v>
      </c>
      <c r="F273" s="66"/>
      <c r="G273" s="29"/>
      <c r="I273" s="30">
        <f>ROW()</f>
        <v>273</v>
      </c>
      <c r="J273" s="28">
        <f t="shared" si="10"/>
        <v>6997</v>
      </c>
    </row>
    <row r="274" spans="1:12" x14ac:dyDescent="0.2">
      <c r="A274" s="28">
        <v>7062</v>
      </c>
      <c r="B274" s="31" t="s">
        <v>535</v>
      </c>
      <c r="C274" s="28">
        <f t="shared" si="9"/>
        <v>7062</v>
      </c>
      <c r="D274" s="29" t="s">
        <v>509</v>
      </c>
      <c r="F274" s="66"/>
      <c r="G274" s="29"/>
      <c r="I274" s="30">
        <f>ROW()</f>
        <v>274</v>
      </c>
      <c r="J274" s="28">
        <f t="shared" si="10"/>
        <v>7062</v>
      </c>
    </row>
    <row r="275" spans="1:12" x14ac:dyDescent="0.2">
      <c r="A275" s="28">
        <v>7065</v>
      </c>
      <c r="B275" s="31" t="s">
        <v>536</v>
      </c>
      <c r="C275" s="28">
        <f t="shared" si="9"/>
        <v>7065</v>
      </c>
      <c r="D275" s="29" t="s">
        <v>509</v>
      </c>
      <c r="F275" s="66"/>
      <c r="G275" s="29"/>
      <c r="I275" s="30">
        <f>ROW()</f>
        <v>275</v>
      </c>
      <c r="J275" s="28">
        <f t="shared" si="10"/>
        <v>7065</v>
      </c>
    </row>
    <row r="276" spans="1:12" x14ac:dyDescent="0.2">
      <c r="A276" s="245">
        <v>111</v>
      </c>
      <c r="B276" s="31" t="s">
        <v>797</v>
      </c>
      <c r="C276" s="28">
        <f t="shared" si="9"/>
        <v>111</v>
      </c>
      <c r="D276" s="29" t="s">
        <v>509</v>
      </c>
      <c r="F276" s="66"/>
      <c r="G276" s="29"/>
      <c r="I276" s="30">
        <f>ROW()</f>
        <v>276</v>
      </c>
      <c r="J276" s="28">
        <f t="shared" si="10"/>
        <v>111</v>
      </c>
    </row>
    <row r="277" spans="1:12" x14ac:dyDescent="0.2">
      <c r="A277" s="28">
        <v>3141</v>
      </c>
      <c r="B277" s="31" t="s">
        <v>706</v>
      </c>
      <c r="C277" s="28">
        <f t="shared" si="9"/>
        <v>3141</v>
      </c>
      <c r="D277" s="29" t="s">
        <v>509</v>
      </c>
      <c r="F277" s="66"/>
      <c r="G277" s="29"/>
      <c r="I277" s="30">
        <f>ROW()</f>
        <v>277</v>
      </c>
      <c r="J277" s="28">
        <f t="shared" si="10"/>
        <v>3141</v>
      </c>
    </row>
    <row r="278" spans="1:12" x14ac:dyDescent="0.2">
      <c r="A278" s="28">
        <v>7171</v>
      </c>
      <c r="B278" s="31" t="s">
        <v>837</v>
      </c>
      <c r="C278" s="28">
        <f t="shared" si="9"/>
        <v>7171</v>
      </c>
      <c r="D278" s="29" t="s">
        <v>509</v>
      </c>
      <c r="F278" s="66"/>
      <c r="G278" s="29"/>
      <c r="I278" s="30">
        <f>ROW()</f>
        <v>278</v>
      </c>
      <c r="J278" s="28">
        <f t="shared" si="10"/>
        <v>7171</v>
      </c>
    </row>
    <row r="279" spans="1:12" x14ac:dyDescent="0.2">
      <c r="A279" s="245">
        <v>3181</v>
      </c>
      <c r="B279" s="31" t="s">
        <v>705</v>
      </c>
      <c r="C279" s="28">
        <f t="shared" si="9"/>
        <v>3181</v>
      </c>
      <c r="D279" s="29" t="s">
        <v>509</v>
      </c>
      <c r="F279" s="66"/>
      <c r="G279" s="29"/>
      <c r="I279" s="30">
        <f>ROW()</f>
        <v>279</v>
      </c>
      <c r="J279" s="28">
        <f t="shared" si="10"/>
        <v>3181</v>
      </c>
    </row>
    <row r="280" spans="1:12" x14ac:dyDescent="0.2">
      <c r="A280" s="28">
        <v>7013</v>
      </c>
      <c r="B280" s="31" t="s">
        <v>1440</v>
      </c>
      <c r="C280" s="28">
        <f t="shared" si="9"/>
        <v>7013</v>
      </c>
      <c r="D280" s="29" t="s">
        <v>509</v>
      </c>
      <c r="F280" s="66"/>
      <c r="G280" s="29"/>
      <c r="I280" s="30">
        <f>ROW()</f>
        <v>280</v>
      </c>
      <c r="J280" s="28">
        <f t="shared" si="10"/>
        <v>7013</v>
      </c>
    </row>
    <row r="281" spans="1:12" x14ac:dyDescent="0.2">
      <c r="A281" s="28">
        <v>7059</v>
      </c>
      <c r="B281" s="31" t="s">
        <v>537</v>
      </c>
      <c r="C281" s="28">
        <f t="shared" si="9"/>
        <v>7059</v>
      </c>
      <c r="D281" s="29" t="s">
        <v>509</v>
      </c>
      <c r="F281" s="66"/>
      <c r="G281" s="29"/>
      <c r="I281" s="30">
        <f>ROW()</f>
        <v>281</v>
      </c>
      <c r="J281" s="28">
        <f t="shared" si="10"/>
        <v>7059</v>
      </c>
    </row>
    <row r="282" spans="1:12" x14ac:dyDescent="0.2">
      <c r="A282" s="28">
        <v>6052</v>
      </c>
      <c r="B282" s="31" t="s">
        <v>1436</v>
      </c>
      <c r="C282" s="28">
        <f t="shared" si="9"/>
        <v>6052</v>
      </c>
      <c r="D282" s="29" t="s">
        <v>509</v>
      </c>
      <c r="F282" s="66"/>
      <c r="G282" s="29"/>
      <c r="I282" s="30">
        <f>ROW()</f>
        <v>282</v>
      </c>
      <c r="J282" s="28">
        <f t="shared" si="10"/>
        <v>6052</v>
      </c>
    </row>
    <row r="283" spans="1:12" x14ac:dyDescent="0.2">
      <c r="A283" s="28">
        <v>7201</v>
      </c>
      <c r="B283" s="31" t="s">
        <v>59</v>
      </c>
      <c r="C283" s="28">
        <f t="shared" si="9"/>
        <v>7201</v>
      </c>
      <c r="D283" s="29" t="s">
        <v>509</v>
      </c>
      <c r="F283" s="66"/>
      <c r="G283" s="29"/>
      <c r="I283" s="30">
        <f>ROW()</f>
        <v>283</v>
      </c>
      <c r="J283" s="28">
        <f t="shared" si="10"/>
        <v>7201</v>
      </c>
    </row>
    <row r="284" spans="1:12" x14ac:dyDescent="0.2">
      <c r="A284" s="28">
        <v>7231</v>
      </c>
      <c r="B284" s="31" t="s">
        <v>124</v>
      </c>
      <c r="C284" s="28">
        <f t="shared" si="9"/>
        <v>7231</v>
      </c>
      <c r="D284" s="29" t="s">
        <v>509</v>
      </c>
      <c r="F284" s="66"/>
      <c r="G284" s="29"/>
      <c r="I284" s="30">
        <f>ROW()</f>
        <v>284</v>
      </c>
      <c r="J284" s="28">
        <f t="shared" si="10"/>
        <v>7231</v>
      </c>
      <c r="L284" s="50"/>
    </row>
    <row r="285" spans="1:12" x14ac:dyDescent="0.2">
      <c r="A285" s="28">
        <v>7251</v>
      </c>
      <c r="B285" s="31" t="s">
        <v>60</v>
      </c>
      <c r="C285" s="28">
        <f t="shared" si="9"/>
        <v>7251</v>
      </c>
      <c r="D285" s="29" t="s">
        <v>509</v>
      </c>
      <c r="F285" s="66"/>
      <c r="G285" s="29"/>
      <c r="I285" s="30">
        <f>ROW()</f>
        <v>285</v>
      </c>
      <c r="J285" s="28">
        <f t="shared" si="10"/>
        <v>7251</v>
      </c>
    </row>
    <row r="286" spans="1:12" x14ac:dyDescent="0.2">
      <c r="A286" s="28">
        <v>4000</v>
      </c>
      <c r="B286" s="31" t="s">
        <v>687</v>
      </c>
      <c r="C286" s="28">
        <f t="shared" si="9"/>
        <v>4000</v>
      </c>
      <c r="D286" s="29" t="s">
        <v>509</v>
      </c>
      <c r="F286" s="66"/>
      <c r="G286" s="29"/>
      <c r="I286" s="30">
        <f>ROW()</f>
        <v>286</v>
      </c>
      <c r="J286" s="28">
        <f t="shared" si="10"/>
        <v>4000</v>
      </c>
    </row>
    <row r="287" spans="1:12" x14ac:dyDescent="0.2">
      <c r="A287" s="28">
        <v>7058</v>
      </c>
      <c r="B287" s="31" t="s">
        <v>538</v>
      </c>
      <c r="C287" s="28">
        <f t="shared" si="9"/>
        <v>7058</v>
      </c>
      <c r="D287" s="29" t="s">
        <v>509</v>
      </c>
      <c r="F287" s="66"/>
      <c r="G287" s="29"/>
      <c r="I287" s="30">
        <f>ROW()</f>
        <v>287</v>
      </c>
      <c r="J287" s="28">
        <f t="shared" si="10"/>
        <v>7058</v>
      </c>
    </row>
    <row r="288" spans="1:12" x14ac:dyDescent="0.2">
      <c r="A288" s="28">
        <v>6048</v>
      </c>
      <c r="B288" s="31" t="s">
        <v>539</v>
      </c>
      <c r="C288" s="28">
        <f t="shared" si="9"/>
        <v>6048</v>
      </c>
      <c r="D288" s="29" t="s">
        <v>509</v>
      </c>
      <c r="F288" s="66"/>
      <c r="G288" s="29"/>
      <c r="I288" s="30">
        <f>ROW()</f>
        <v>288</v>
      </c>
      <c r="J288" s="28">
        <f t="shared" si="10"/>
        <v>6048</v>
      </c>
    </row>
    <row r="289" spans="1:10" x14ac:dyDescent="0.2">
      <c r="A289" s="28">
        <v>102</v>
      </c>
      <c r="B289" s="31" t="s">
        <v>97</v>
      </c>
      <c r="C289" s="28">
        <f t="shared" si="9"/>
        <v>102</v>
      </c>
      <c r="D289" s="29" t="s">
        <v>509</v>
      </c>
      <c r="F289" s="66"/>
      <c r="G289" s="29"/>
      <c r="I289" s="30">
        <f>ROW()</f>
        <v>289</v>
      </c>
      <c r="J289" s="28">
        <f t="shared" si="10"/>
        <v>102</v>
      </c>
    </row>
    <row r="290" spans="1:10" x14ac:dyDescent="0.2">
      <c r="A290" s="28">
        <v>7271</v>
      </c>
      <c r="B290" s="31" t="s">
        <v>125</v>
      </c>
      <c r="C290" s="28">
        <f t="shared" si="9"/>
        <v>7271</v>
      </c>
      <c r="D290" s="29" t="s">
        <v>509</v>
      </c>
      <c r="F290" s="66"/>
      <c r="G290" s="29"/>
      <c r="I290" s="30">
        <f>ROW()</f>
        <v>290</v>
      </c>
      <c r="J290" s="28">
        <f t="shared" si="10"/>
        <v>7271</v>
      </c>
    </row>
    <row r="291" spans="1:10" x14ac:dyDescent="0.2">
      <c r="A291" s="28">
        <v>7301</v>
      </c>
      <c r="B291" s="31" t="s">
        <v>61</v>
      </c>
      <c r="C291" s="28">
        <f t="shared" si="9"/>
        <v>7301</v>
      </c>
      <c r="D291" s="29" t="s">
        <v>509</v>
      </c>
      <c r="F291" s="66"/>
      <c r="G291" s="29"/>
      <c r="I291" s="30">
        <f>ROW()</f>
        <v>291</v>
      </c>
      <c r="J291" s="28">
        <f t="shared" si="10"/>
        <v>7301</v>
      </c>
    </row>
    <row r="292" spans="1:10" x14ac:dyDescent="0.2">
      <c r="A292" s="28">
        <v>3241</v>
      </c>
      <c r="B292" s="31" t="s">
        <v>704</v>
      </c>
      <c r="C292" s="28">
        <f t="shared" si="9"/>
        <v>3241</v>
      </c>
      <c r="D292" s="29" t="s">
        <v>509</v>
      </c>
      <c r="F292" s="66"/>
      <c r="G292" s="29"/>
      <c r="I292" s="30">
        <f>ROW()</f>
        <v>292</v>
      </c>
      <c r="J292" s="28">
        <f t="shared" si="10"/>
        <v>3241</v>
      </c>
    </row>
    <row r="293" spans="1:10" x14ac:dyDescent="0.2">
      <c r="A293" s="28">
        <v>3261</v>
      </c>
      <c r="B293" s="31" t="s">
        <v>703</v>
      </c>
      <c r="C293" s="28">
        <f t="shared" si="9"/>
        <v>3261</v>
      </c>
      <c r="D293" s="29" t="s">
        <v>509</v>
      </c>
      <c r="F293" s="66"/>
      <c r="G293" s="29"/>
      <c r="I293" s="30">
        <f>ROW()</f>
        <v>293</v>
      </c>
      <c r="J293" s="28">
        <f t="shared" si="10"/>
        <v>3261</v>
      </c>
    </row>
    <row r="294" spans="1:10" x14ac:dyDescent="0.2">
      <c r="A294" s="28">
        <v>7341</v>
      </c>
      <c r="B294" s="31" t="s">
        <v>62</v>
      </c>
      <c r="C294" s="28">
        <f t="shared" si="9"/>
        <v>7341</v>
      </c>
      <c r="D294" s="29" t="s">
        <v>509</v>
      </c>
      <c r="F294" s="66"/>
      <c r="G294" s="29"/>
      <c r="I294" s="30">
        <f>ROW()</f>
        <v>294</v>
      </c>
      <c r="J294" s="28">
        <f t="shared" si="10"/>
        <v>7341</v>
      </c>
    </row>
    <row r="295" spans="1:10" x14ac:dyDescent="0.2">
      <c r="A295" s="28">
        <v>7361</v>
      </c>
      <c r="B295" s="31" t="s">
        <v>63</v>
      </c>
      <c r="C295" s="28">
        <f t="shared" si="9"/>
        <v>7361</v>
      </c>
      <c r="D295" s="29" t="s">
        <v>509</v>
      </c>
      <c r="F295" s="66"/>
      <c r="G295" s="29"/>
      <c r="I295" s="30">
        <f>ROW()</f>
        <v>295</v>
      </c>
      <c r="J295" s="28">
        <f t="shared" si="10"/>
        <v>7361</v>
      </c>
    </row>
    <row r="296" spans="1:10" x14ac:dyDescent="0.2">
      <c r="A296" s="28">
        <v>7391</v>
      </c>
      <c r="B296" s="31" t="s">
        <v>126</v>
      </c>
      <c r="C296" s="28">
        <f t="shared" si="9"/>
        <v>7391</v>
      </c>
      <c r="D296" s="29" t="s">
        <v>509</v>
      </c>
      <c r="F296" s="66"/>
      <c r="G296" s="29"/>
      <c r="I296" s="30">
        <f>ROW()</f>
        <v>296</v>
      </c>
      <c r="J296" s="28">
        <f t="shared" si="10"/>
        <v>7391</v>
      </c>
    </row>
    <row r="297" spans="1:10" x14ac:dyDescent="0.2">
      <c r="A297" s="28">
        <v>3281</v>
      </c>
      <c r="B297" s="31" t="s">
        <v>8</v>
      </c>
      <c r="C297" s="28">
        <f t="shared" si="9"/>
        <v>3281</v>
      </c>
      <c r="D297" s="29" t="s">
        <v>509</v>
      </c>
      <c r="F297" s="66"/>
      <c r="G297" s="29"/>
      <c r="I297" s="30">
        <f>ROW()</f>
        <v>297</v>
      </c>
      <c r="J297" s="28">
        <f t="shared" si="10"/>
        <v>3281</v>
      </c>
    </row>
    <row r="298" spans="1:10" x14ac:dyDescent="0.2">
      <c r="A298" s="28">
        <v>6501</v>
      </c>
      <c r="B298" s="31" t="s">
        <v>37</v>
      </c>
      <c r="C298" s="28">
        <f t="shared" si="9"/>
        <v>6501</v>
      </c>
      <c r="D298" s="29" t="s">
        <v>509</v>
      </c>
      <c r="F298" s="66"/>
      <c r="G298" s="29"/>
      <c r="I298" s="30">
        <f>ROW()</f>
        <v>298</v>
      </c>
      <c r="J298" s="28">
        <f t="shared" si="10"/>
        <v>6501</v>
      </c>
    </row>
    <row r="299" spans="1:10" x14ac:dyDescent="0.2">
      <c r="A299" s="28">
        <v>7631</v>
      </c>
      <c r="B299" s="31" t="s">
        <v>915</v>
      </c>
      <c r="C299" s="28">
        <f t="shared" si="9"/>
        <v>7631</v>
      </c>
      <c r="D299" s="29" t="s">
        <v>509</v>
      </c>
      <c r="F299" s="66"/>
      <c r="G299" s="29"/>
      <c r="I299" s="30">
        <f>ROW()</f>
        <v>299</v>
      </c>
      <c r="J299" s="28">
        <f t="shared" si="10"/>
        <v>7631</v>
      </c>
    </row>
    <row r="300" spans="1:10" x14ac:dyDescent="0.2">
      <c r="A300" s="28">
        <v>7381</v>
      </c>
      <c r="B300" s="31" t="s">
        <v>64</v>
      </c>
      <c r="C300" s="28">
        <f t="shared" si="9"/>
        <v>7381</v>
      </c>
      <c r="D300" s="29" t="s">
        <v>509</v>
      </c>
      <c r="F300" s="66"/>
      <c r="G300" s="29"/>
      <c r="I300" s="30">
        <f>ROW()</f>
        <v>300</v>
      </c>
      <c r="J300" s="28">
        <f t="shared" si="10"/>
        <v>7381</v>
      </c>
    </row>
    <row r="301" spans="1:10" x14ac:dyDescent="0.2">
      <c r="A301" s="28">
        <v>7411</v>
      </c>
      <c r="B301" s="31" t="s">
        <v>127</v>
      </c>
      <c r="C301" s="28">
        <f t="shared" si="9"/>
        <v>7411</v>
      </c>
      <c r="D301" s="29" t="s">
        <v>509</v>
      </c>
      <c r="F301" s="66"/>
      <c r="G301" s="29"/>
      <c r="I301" s="30">
        <f>ROW()</f>
        <v>301</v>
      </c>
      <c r="J301" s="28">
        <f t="shared" si="10"/>
        <v>7411</v>
      </c>
    </row>
    <row r="302" spans="1:10" x14ac:dyDescent="0.2">
      <c r="A302" s="28">
        <v>7431</v>
      </c>
      <c r="B302" s="31" t="s">
        <v>540</v>
      </c>
      <c r="C302" s="28">
        <f t="shared" si="9"/>
        <v>7431</v>
      </c>
      <c r="D302" s="29" t="s">
        <v>509</v>
      </c>
      <c r="F302" s="66"/>
      <c r="G302" s="29"/>
      <c r="I302" s="30">
        <f>ROW()</f>
        <v>302</v>
      </c>
      <c r="J302" s="28">
        <f t="shared" si="10"/>
        <v>7431</v>
      </c>
    </row>
    <row r="303" spans="1:10" x14ac:dyDescent="0.2">
      <c r="A303" s="28">
        <v>3301</v>
      </c>
      <c r="B303" s="31" t="s">
        <v>702</v>
      </c>
      <c r="C303" s="28">
        <f t="shared" si="9"/>
        <v>3301</v>
      </c>
      <c r="D303" s="29" t="s">
        <v>509</v>
      </c>
      <c r="F303" s="66"/>
      <c r="G303" s="29"/>
      <c r="I303" s="30">
        <f>ROW()</f>
        <v>303</v>
      </c>
      <c r="J303" s="28">
        <f t="shared" si="10"/>
        <v>3301</v>
      </c>
    </row>
    <row r="304" spans="1:10" x14ac:dyDescent="0.2">
      <c r="A304" s="28">
        <v>7461</v>
      </c>
      <c r="B304" s="31" t="s">
        <v>65</v>
      </c>
      <c r="C304" s="28">
        <f t="shared" si="9"/>
        <v>7461</v>
      </c>
      <c r="D304" s="29" t="s">
        <v>509</v>
      </c>
      <c r="F304" s="66"/>
      <c r="G304" s="29"/>
      <c r="I304" s="30">
        <f>ROW()</f>
        <v>304</v>
      </c>
      <c r="J304" s="28">
        <f t="shared" si="10"/>
        <v>7461</v>
      </c>
    </row>
    <row r="305" spans="1:12" x14ac:dyDescent="0.2">
      <c r="A305" s="28">
        <v>3341</v>
      </c>
      <c r="B305" s="31" t="s">
        <v>701</v>
      </c>
      <c r="C305" s="28">
        <f t="shared" si="9"/>
        <v>3341</v>
      </c>
      <c r="D305" s="29" t="s">
        <v>509</v>
      </c>
      <c r="F305" s="66"/>
      <c r="G305" s="29"/>
      <c r="I305" s="30">
        <f>ROW()</f>
        <v>305</v>
      </c>
      <c r="J305" s="28">
        <f t="shared" si="10"/>
        <v>3341</v>
      </c>
    </row>
    <row r="306" spans="1:12" x14ac:dyDescent="0.2">
      <c r="A306" s="28">
        <v>7731</v>
      </c>
      <c r="B306" s="31" t="s">
        <v>129</v>
      </c>
      <c r="C306" s="28">
        <f t="shared" si="9"/>
        <v>7731</v>
      </c>
      <c r="D306" s="29" t="s">
        <v>509</v>
      </c>
      <c r="F306" s="66"/>
      <c r="G306" s="29"/>
      <c r="I306" s="30">
        <f>ROW()</f>
        <v>306</v>
      </c>
      <c r="J306" s="28">
        <f t="shared" si="10"/>
        <v>7731</v>
      </c>
    </row>
    <row r="307" spans="1:12" x14ac:dyDescent="0.2">
      <c r="A307" s="28">
        <v>3381</v>
      </c>
      <c r="B307" s="31" t="s">
        <v>700</v>
      </c>
      <c r="C307" s="28">
        <f t="shared" si="9"/>
        <v>3381</v>
      </c>
      <c r="D307" s="29" t="s">
        <v>509</v>
      </c>
      <c r="F307" s="66"/>
      <c r="G307" s="29"/>
      <c r="I307" s="30">
        <f>ROW()</f>
        <v>307</v>
      </c>
      <c r="J307" s="28">
        <f t="shared" si="10"/>
        <v>3381</v>
      </c>
    </row>
    <row r="308" spans="1:12" x14ac:dyDescent="0.2">
      <c r="A308" s="28">
        <v>6521</v>
      </c>
      <c r="B308" s="31" t="s">
        <v>38</v>
      </c>
      <c r="C308" s="28">
        <f t="shared" si="9"/>
        <v>6521</v>
      </c>
      <c r="D308" s="29" t="s">
        <v>509</v>
      </c>
      <c r="F308" s="66"/>
      <c r="G308" s="29"/>
      <c r="I308" s="30">
        <f>ROW()</f>
        <v>308</v>
      </c>
      <c r="J308" s="28">
        <f t="shared" si="10"/>
        <v>6521</v>
      </c>
    </row>
    <row r="309" spans="1:12" x14ac:dyDescent="0.2">
      <c r="A309" s="28">
        <v>7511</v>
      </c>
      <c r="B309" s="31" t="s">
        <v>66</v>
      </c>
      <c r="C309" s="28">
        <f t="shared" si="9"/>
        <v>7511</v>
      </c>
      <c r="D309" s="29" t="s">
        <v>509</v>
      </c>
      <c r="F309" s="66"/>
      <c r="G309" s="29"/>
      <c r="I309" s="30">
        <f>ROW()</f>
        <v>309</v>
      </c>
      <c r="J309" s="28">
        <f t="shared" si="10"/>
        <v>7511</v>
      </c>
    </row>
    <row r="310" spans="1:12" x14ac:dyDescent="0.2">
      <c r="A310" s="28">
        <v>7531</v>
      </c>
      <c r="B310" s="31" t="s">
        <v>541</v>
      </c>
      <c r="C310" s="28">
        <f t="shared" si="9"/>
        <v>7531</v>
      </c>
      <c r="D310" s="29" t="s">
        <v>509</v>
      </c>
      <c r="F310" s="66"/>
      <c r="G310" s="29"/>
      <c r="I310" s="30">
        <f>ROW()</f>
        <v>310</v>
      </c>
      <c r="J310" s="28">
        <f t="shared" si="10"/>
        <v>7531</v>
      </c>
    </row>
    <row r="311" spans="1:12" x14ac:dyDescent="0.2">
      <c r="A311" s="28">
        <v>7001</v>
      </c>
      <c r="B311" s="31" t="s">
        <v>1005</v>
      </c>
      <c r="C311" s="28">
        <f t="shared" si="9"/>
        <v>7001</v>
      </c>
      <c r="D311" s="29" t="s">
        <v>509</v>
      </c>
      <c r="F311" s="66"/>
      <c r="G311" s="29"/>
      <c r="I311" s="30">
        <f>ROW()</f>
        <v>311</v>
      </c>
      <c r="J311" s="28">
        <f t="shared" si="10"/>
        <v>7001</v>
      </c>
    </row>
    <row r="312" spans="1:12" x14ac:dyDescent="0.2">
      <c r="A312" s="28">
        <v>3501</v>
      </c>
      <c r="B312" s="31" t="s">
        <v>974</v>
      </c>
      <c r="C312" s="28">
        <f t="shared" si="9"/>
        <v>3501</v>
      </c>
      <c r="D312" s="29" t="s">
        <v>509</v>
      </c>
      <c r="F312" s="66"/>
      <c r="G312" s="29"/>
      <c r="I312" s="30">
        <f>ROW()</f>
        <v>312</v>
      </c>
      <c r="J312" s="28">
        <f t="shared" si="10"/>
        <v>3501</v>
      </c>
    </row>
    <row r="313" spans="1:12" x14ac:dyDescent="0.2">
      <c r="A313" s="28">
        <v>3581</v>
      </c>
      <c r="B313" s="31" t="s">
        <v>975</v>
      </c>
      <c r="C313" s="28">
        <f t="shared" si="9"/>
        <v>3581</v>
      </c>
      <c r="D313" s="29" t="s">
        <v>509</v>
      </c>
      <c r="F313" s="66"/>
      <c r="G313" s="29"/>
      <c r="I313" s="30">
        <f>ROW()</f>
        <v>313</v>
      </c>
      <c r="J313" s="28">
        <f t="shared" si="10"/>
        <v>3581</v>
      </c>
    </row>
    <row r="314" spans="1:12" x14ac:dyDescent="0.2">
      <c r="A314" s="28">
        <v>5131</v>
      </c>
      <c r="B314" s="31" t="s">
        <v>640</v>
      </c>
      <c r="C314" s="28">
        <f t="shared" si="9"/>
        <v>5131</v>
      </c>
      <c r="D314" s="29" t="s">
        <v>509</v>
      </c>
      <c r="F314" s="66"/>
      <c r="G314" s="29"/>
      <c r="I314" s="30">
        <f>ROW()</f>
        <v>314</v>
      </c>
      <c r="J314" s="28">
        <f t="shared" si="10"/>
        <v>5131</v>
      </c>
    </row>
    <row r="315" spans="1:12" x14ac:dyDescent="0.2">
      <c r="A315" s="246">
        <v>5971</v>
      </c>
      <c r="B315" s="31" t="s">
        <v>621</v>
      </c>
      <c r="C315" s="28">
        <f t="shared" si="9"/>
        <v>5971</v>
      </c>
      <c r="D315" s="29" t="s">
        <v>509</v>
      </c>
      <c r="F315" s="66"/>
      <c r="G315" s="29"/>
      <c r="I315" s="30">
        <f>ROW()</f>
        <v>315</v>
      </c>
      <c r="J315" s="28">
        <f t="shared" si="10"/>
        <v>5971</v>
      </c>
    </row>
    <row r="316" spans="1:12" x14ac:dyDescent="0.2">
      <c r="A316" s="28">
        <v>3661</v>
      </c>
      <c r="B316" s="31" t="s">
        <v>696</v>
      </c>
      <c r="C316" s="28">
        <f t="shared" si="9"/>
        <v>3661</v>
      </c>
      <c r="D316" s="29" t="s">
        <v>509</v>
      </c>
      <c r="F316" s="66"/>
      <c r="G316" s="29"/>
      <c r="I316" s="30">
        <f>ROW()</f>
        <v>316</v>
      </c>
      <c r="J316" s="28">
        <f t="shared" si="10"/>
        <v>3661</v>
      </c>
    </row>
    <row r="317" spans="1:12" x14ac:dyDescent="0.2">
      <c r="A317" s="28">
        <v>6541</v>
      </c>
      <c r="B317" s="31" t="s">
        <v>54</v>
      </c>
      <c r="C317" s="28">
        <f t="shared" si="9"/>
        <v>6541</v>
      </c>
      <c r="D317" s="29" t="s">
        <v>509</v>
      </c>
      <c r="F317" s="66"/>
      <c r="G317" s="29"/>
      <c r="I317" s="30">
        <f>ROW()</f>
        <v>317</v>
      </c>
      <c r="J317" s="28">
        <f t="shared" si="10"/>
        <v>6541</v>
      </c>
    </row>
    <row r="318" spans="1:12" x14ac:dyDescent="0.2">
      <c r="A318" s="28">
        <v>921</v>
      </c>
      <c r="B318" s="31" t="s">
        <v>542</v>
      </c>
      <c r="C318" s="28">
        <f t="shared" si="9"/>
        <v>921</v>
      </c>
      <c r="D318" s="29" t="s">
        <v>509</v>
      </c>
      <c r="F318" s="66"/>
      <c r="G318" s="29"/>
      <c r="I318" s="30">
        <f>ROW()</f>
        <v>318</v>
      </c>
      <c r="J318" s="28">
        <f t="shared" si="10"/>
        <v>921</v>
      </c>
      <c r="L318" s="50"/>
    </row>
    <row r="319" spans="1:12" x14ac:dyDescent="0.2">
      <c r="A319" s="28">
        <v>7901</v>
      </c>
      <c r="B319" s="31" t="s">
        <v>87</v>
      </c>
      <c r="C319" s="28">
        <f t="shared" si="9"/>
        <v>7901</v>
      </c>
      <c r="D319" s="29" t="s">
        <v>509</v>
      </c>
      <c r="F319" s="66"/>
      <c r="G319" s="29"/>
      <c r="I319" s="30">
        <f>ROW()</f>
        <v>319</v>
      </c>
      <c r="J319" s="28">
        <f t="shared" si="10"/>
        <v>7901</v>
      </c>
      <c r="L319" s="50"/>
    </row>
    <row r="320" spans="1:12" x14ac:dyDescent="0.2">
      <c r="A320" s="28">
        <v>3701</v>
      </c>
      <c r="B320" s="31" t="s">
        <v>695</v>
      </c>
      <c r="C320" s="28">
        <f t="shared" si="9"/>
        <v>3701</v>
      </c>
      <c r="D320" s="29" t="s">
        <v>509</v>
      </c>
      <c r="F320" s="66"/>
      <c r="G320" s="29"/>
      <c r="I320" s="30">
        <f>ROW()</f>
        <v>320</v>
      </c>
      <c r="J320" s="28">
        <f t="shared" si="10"/>
        <v>3701</v>
      </c>
    </row>
    <row r="321" spans="1:10" x14ac:dyDescent="0.2">
      <c r="A321" s="28">
        <v>6571</v>
      </c>
      <c r="B321" s="31" t="s">
        <v>39</v>
      </c>
      <c r="C321" s="28">
        <f t="shared" si="9"/>
        <v>6571</v>
      </c>
      <c r="D321" s="29" t="s">
        <v>509</v>
      </c>
      <c r="F321" s="66"/>
      <c r="G321" s="29"/>
      <c r="I321" s="30">
        <f>ROW()</f>
        <v>321</v>
      </c>
      <c r="J321" s="28">
        <f t="shared" si="10"/>
        <v>6571</v>
      </c>
    </row>
    <row r="322" spans="1:10" x14ac:dyDescent="0.2">
      <c r="A322" s="28">
        <v>125</v>
      </c>
      <c r="B322" s="31" t="s">
        <v>794</v>
      </c>
      <c r="C322" s="28">
        <f t="shared" ref="C322:C385" si="11">A322</f>
        <v>125</v>
      </c>
      <c r="D322" s="29" t="s">
        <v>509</v>
      </c>
      <c r="F322" s="66"/>
      <c r="G322" s="29"/>
      <c r="I322" s="30">
        <f>ROW()</f>
        <v>322</v>
      </c>
      <c r="J322" s="28">
        <f t="shared" ref="J322:J385" si="12">C322</f>
        <v>125</v>
      </c>
    </row>
    <row r="323" spans="1:10" x14ac:dyDescent="0.2">
      <c r="A323" s="28">
        <v>92</v>
      </c>
      <c r="B323" s="31" t="s">
        <v>859</v>
      </c>
      <c r="C323" s="28">
        <f t="shared" si="11"/>
        <v>92</v>
      </c>
      <c r="D323" s="29" t="s">
        <v>509</v>
      </c>
      <c r="F323" s="66"/>
      <c r="G323" s="29"/>
      <c r="I323" s="30">
        <f>ROW()</f>
        <v>323</v>
      </c>
      <c r="J323" s="28">
        <f t="shared" si="12"/>
        <v>92</v>
      </c>
    </row>
    <row r="324" spans="1:10" x14ac:dyDescent="0.2">
      <c r="A324" s="28">
        <v>3741</v>
      </c>
      <c r="B324" s="31" t="s">
        <v>694</v>
      </c>
      <c r="C324" s="28">
        <f t="shared" si="11"/>
        <v>3741</v>
      </c>
      <c r="D324" s="29" t="s">
        <v>509</v>
      </c>
      <c r="F324" s="66"/>
      <c r="G324" s="29"/>
      <c r="I324" s="30">
        <f>ROW()</f>
        <v>324</v>
      </c>
      <c r="J324" s="28">
        <f t="shared" si="12"/>
        <v>3741</v>
      </c>
    </row>
    <row r="325" spans="1:10" x14ac:dyDescent="0.2">
      <c r="A325" s="28">
        <v>3821</v>
      </c>
      <c r="B325" s="31" t="s">
        <v>877</v>
      </c>
      <c r="C325" s="28">
        <f t="shared" si="11"/>
        <v>3821</v>
      </c>
      <c r="D325" s="29" t="s">
        <v>509</v>
      </c>
      <c r="F325" s="66"/>
      <c r="G325" s="29"/>
      <c r="I325" s="30">
        <f>ROW()</f>
        <v>325</v>
      </c>
      <c r="J325" s="28">
        <f t="shared" si="12"/>
        <v>3821</v>
      </c>
    </row>
    <row r="326" spans="1:10" x14ac:dyDescent="0.2">
      <c r="A326" s="28">
        <v>6591</v>
      </c>
      <c r="B326" s="31" t="s">
        <v>40</v>
      </c>
      <c r="C326" s="28">
        <f t="shared" si="11"/>
        <v>6591</v>
      </c>
      <c r="D326" s="29" t="s">
        <v>509</v>
      </c>
      <c r="F326" s="66"/>
      <c r="G326" s="29"/>
      <c r="I326" s="30">
        <f>ROW()</f>
        <v>326</v>
      </c>
      <c r="J326" s="28">
        <f t="shared" si="12"/>
        <v>6591</v>
      </c>
    </row>
    <row r="327" spans="1:10" x14ac:dyDescent="0.2">
      <c r="A327" s="28">
        <v>7068</v>
      </c>
      <c r="B327" s="31" t="s">
        <v>908</v>
      </c>
      <c r="C327" s="28">
        <f t="shared" si="11"/>
        <v>7068</v>
      </c>
      <c r="D327" s="29" t="s">
        <v>509</v>
      </c>
      <c r="F327" s="66"/>
      <c r="G327" s="29"/>
      <c r="I327" s="30">
        <f>ROW()</f>
        <v>327</v>
      </c>
      <c r="J327" s="28">
        <f t="shared" si="12"/>
        <v>7068</v>
      </c>
    </row>
    <row r="328" spans="1:10" x14ac:dyDescent="0.2">
      <c r="A328" s="28">
        <v>3861</v>
      </c>
      <c r="B328" s="31" t="s">
        <v>692</v>
      </c>
      <c r="C328" s="28">
        <f t="shared" si="11"/>
        <v>3861</v>
      </c>
      <c r="D328" s="29" t="s">
        <v>509</v>
      </c>
      <c r="F328" s="66"/>
      <c r="G328" s="29"/>
      <c r="I328" s="30">
        <f>ROW()</f>
        <v>328</v>
      </c>
      <c r="J328" s="28">
        <f t="shared" si="12"/>
        <v>3861</v>
      </c>
    </row>
    <row r="329" spans="1:10" x14ac:dyDescent="0.2">
      <c r="A329" s="28">
        <v>3901</v>
      </c>
      <c r="B329" s="31" t="s">
        <v>691</v>
      </c>
      <c r="C329" s="28">
        <f t="shared" si="11"/>
        <v>3901</v>
      </c>
      <c r="D329" s="29" t="s">
        <v>509</v>
      </c>
      <c r="F329" s="66"/>
      <c r="G329" s="29"/>
      <c r="I329" s="30">
        <f>ROW()</f>
        <v>329</v>
      </c>
      <c r="J329" s="28">
        <f t="shared" si="12"/>
        <v>3901</v>
      </c>
    </row>
    <row r="330" spans="1:10" x14ac:dyDescent="0.2">
      <c r="A330" s="28">
        <v>7541</v>
      </c>
      <c r="B330" s="31" t="s">
        <v>128</v>
      </c>
      <c r="C330" s="28">
        <f t="shared" si="11"/>
        <v>7541</v>
      </c>
      <c r="D330" s="29" t="s">
        <v>509</v>
      </c>
      <c r="F330" s="66"/>
      <c r="G330" s="29"/>
      <c r="I330" s="30">
        <f>ROW()</f>
        <v>330</v>
      </c>
      <c r="J330" s="28">
        <f t="shared" si="12"/>
        <v>7541</v>
      </c>
    </row>
    <row r="331" spans="1:10" x14ac:dyDescent="0.2">
      <c r="A331" s="28">
        <v>3941</v>
      </c>
      <c r="B331" s="31" t="s">
        <v>690</v>
      </c>
      <c r="C331" s="28">
        <f t="shared" si="11"/>
        <v>3941</v>
      </c>
      <c r="D331" s="29" t="s">
        <v>509</v>
      </c>
      <c r="F331" s="66"/>
      <c r="G331" s="29"/>
      <c r="I331" s="30">
        <f>ROW()</f>
        <v>331</v>
      </c>
      <c r="J331" s="28">
        <f t="shared" si="12"/>
        <v>3941</v>
      </c>
    </row>
    <row r="332" spans="1:10" x14ac:dyDescent="0.2">
      <c r="A332" s="28">
        <v>6631</v>
      </c>
      <c r="B332" s="31" t="s">
        <v>41</v>
      </c>
      <c r="C332" s="28">
        <f t="shared" si="11"/>
        <v>6631</v>
      </c>
      <c r="D332" s="29" t="s">
        <v>509</v>
      </c>
      <c r="F332" s="66"/>
      <c r="G332" s="29"/>
      <c r="I332" s="30">
        <f>ROW()</f>
        <v>332</v>
      </c>
      <c r="J332" s="28">
        <f t="shared" si="12"/>
        <v>6631</v>
      </c>
    </row>
    <row r="333" spans="1:10" x14ac:dyDescent="0.2">
      <c r="A333" s="28">
        <v>7591</v>
      </c>
      <c r="B333" s="31" t="s">
        <v>67</v>
      </c>
      <c r="C333" s="28">
        <f t="shared" si="11"/>
        <v>7591</v>
      </c>
      <c r="D333" s="29" t="s">
        <v>509</v>
      </c>
      <c r="F333" s="66"/>
      <c r="G333" s="29"/>
      <c r="I333" s="30">
        <f>ROW()</f>
        <v>333</v>
      </c>
      <c r="J333" s="28">
        <f t="shared" si="12"/>
        <v>7591</v>
      </c>
    </row>
    <row r="334" spans="1:10" x14ac:dyDescent="0.2">
      <c r="A334" s="28">
        <v>7069</v>
      </c>
      <c r="B334" s="31" t="s">
        <v>910</v>
      </c>
      <c r="C334" s="28">
        <f t="shared" si="11"/>
        <v>7069</v>
      </c>
      <c r="D334" s="29" t="s">
        <v>509</v>
      </c>
      <c r="F334" s="66"/>
      <c r="G334" s="29"/>
      <c r="I334" s="30">
        <f>ROW()</f>
        <v>334</v>
      </c>
      <c r="J334" s="28">
        <f t="shared" si="12"/>
        <v>7069</v>
      </c>
    </row>
    <row r="335" spans="1:10" x14ac:dyDescent="0.2">
      <c r="A335" s="28">
        <v>3981</v>
      </c>
      <c r="B335" s="31" t="s">
        <v>689</v>
      </c>
      <c r="C335" s="28">
        <f t="shared" si="11"/>
        <v>3981</v>
      </c>
      <c r="D335" s="29" t="s">
        <v>509</v>
      </c>
      <c r="F335" s="66"/>
      <c r="G335" s="29"/>
      <c r="I335" s="30">
        <f>ROW()</f>
        <v>335</v>
      </c>
      <c r="J335" s="28">
        <f t="shared" si="12"/>
        <v>3981</v>
      </c>
    </row>
    <row r="336" spans="1:10" x14ac:dyDescent="0.2">
      <c r="A336" s="28">
        <v>4001</v>
      </c>
      <c r="B336" s="31" t="s">
        <v>686</v>
      </c>
      <c r="C336" s="28">
        <f t="shared" si="11"/>
        <v>4001</v>
      </c>
      <c r="D336" s="29" t="s">
        <v>509</v>
      </c>
      <c r="F336" s="66"/>
      <c r="G336" s="29"/>
      <c r="I336" s="30">
        <f>ROW()</f>
        <v>336</v>
      </c>
      <c r="J336" s="28">
        <f t="shared" si="12"/>
        <v>4001</v>
      </c>
    </row>
    <row r="337" spans="1:10" x14ac:dyDescent="0.2">
      <c r="A337" s="28">
        <v>4021</v>
      </c>
      <c r="B337" s="31" t="s">
        <v>685</v>
      </c>
      <c r="C337" s="28">
        <f t="shared" si="11"/>
        <v>4021</v>
      </c>
      <c r="D337" s="29" t="s">
        <v>509</v>
      </c>
      <c r="F337" s="66"/>
      <c r="G337" s="29"/>
      <c r="I337" s="30">
        <f>ROW()</f>
        <v>337</v>
      </c>
      <c r="J337" s="28">
        <f t="shared" si="12"/>
        <v>4021</v>
      </c>
    </row>
    <row r="338" spans="1:10" x14ac:dyDescent="0.2">
      <c r="A338" s="28">
        <v>4061</v>
      </c>
      <c r="B338" s="31" t="s">
        <v>683</v>
      </c>
      <c r="C338" s="28">
        <f t="shared" si="11"/>
        <v>4061</v>
      </c>
      <c r="D338" s="29" t="s">
        <v>509</v>
      </c>
      <c r="F338" s="66"/>
      <c r="G338" s="29"/>
      <c r="I338" s="30">
        <f>ROW()</f>
        <v>338</v>
      </c>
      <c r="J338" s="28">
        <f t="shared" si="12"/>
        <v>4061</v>
      </c>
    </row>
    <row r="339" spans="1:10" x14ac:dyDescent="0.2">
      <c r="A339" s="28">
        <v>2521</v>
      </c>
      <c r="B339" s="31" t="s">
        <v>721</v>
      </c>
      <c r="C339" s="28">
        <f t="shared" si="11"/>
        <v>2521</v>
      </c>
      <c r="D339" s="29" t="s">
        <v>509</v>
      </c>
      <c r="F339" s="66"/>
      <c r="G339" s="29"/>
      <c r="I339" s="30">
        <f>ROW()</f>
        <v>339</v>
      </c>
      <c r="J339" s="28">
        <f t="shared" si="12"/>
        <v>2521</v>
      </c>
    </row>
    <row r="340" spans="1:10" x14ac:dyDescent="0.2">
      <c r="A340" s="28">
        <v>4091</v>
      </c>
      <c r="B340" s="31" t="s">
        <v>680</v>
      </c>
      <c r="C340" s="28">
        <f t="shared" si="11"/>
        <v>4091</v>
      </c>
      <c r="D340" s="29" t="s">
        <v>509</v>
      </c>
      <c r="F340" s="66"/>
      <c r="G340" s="29"/>
      <c r="I340" s="30">
        <f>ROW()</f>
        <v>340</v>
      </c>
      <c r="J340" s="28">
        <f t="shared" si="12"/>
        <v>4091</v>
      </c>
    </row>
    <row r="341" spans="1:10" x14ac:dyDescent="0.2">
      <c r="A341" s="28">
        <v>4171</v>
      </c>
      <c r="B341" s="31" t="s">
        <v>678</v>
      </c>
      <c r="C341" s="28">
        <f t="shared" si="11"/>
        <v>4171</v>
      </c>
      <c r="D341" s="29" t="s">
        <v>509</v>
      </c>
      <c r="F341" s="66"/>
      <c r="G341" s="29"/>
      <c r="I341" s="30">
        <f>ROW()</f>
        <v>341</v>
      </c>
      <c r="J341" s="28">
        <f t="shared" si="12"/>
        <v>4171</v>
      </c>
    </row>
    <row r="342" spans="1:10" x14ac:dyDescent="0.2">
      <c r="A342" s="28">
        <v>8012</v>
      </c>
      <c r="B342" s="31" t="s">
        <v>1382</v>
      </c>
      <c r="C342" s="28">
        <f t="shared" si="11"/>
        <v>8012</v>
      </c>
      <c r="D342" s="29" t="s">
        <v>509</v>
      </c>
      <c r="F342" s="66"/>
      <c r="G342" s="29"/>
      <c r="I342" s="30">
        <f>ROW()</f>
        <v>342</v>
      </c>
      <c r="J342" s="28">
        <f t="shared" si="12"/>
        <v>8012</v>
      </c>
    </row>
    <row r="343" spans="1:10" x14ac:dyDescent="0.2">
      <c r="A343" s="28">
        <v>3032</v>
      </c>
      <c r="B343" s="31" t="s">
        <v>5170</v>
      </c>
      <c r="C343" s="28">
        <f t="shared" si="11"/>
        <v>3032</v>
      </c>
      <c r="D343" s="29" t="s">
        <v>509</v>
      </c>
      <c r="F343" s="66"/>
      <c r="G343" s="29"/>
      <c r="I343" s="30">
        <f>ROW()</f>
        <v>343</v>
      </c>
      <c r="J343" s="28">
        <f t="shared" si="12"/>
        <v>3032</v>
      </c>
    </row>
    <row r="344" spans="1:10" x14ac:dyDescent="0.2">
      <c r="A344" s="28">
        <v>7032</v>
      </c>
      <c r="B344" s="31" t="s">
        <v>961</v>
      </c>
      <c r="C344" s="28">
        <f t="shared" si="11"/>
        <v>7032</v>
      </c>
      <c r="D344" s="29" t="s">
        <v>509</v>
      </c>
      <c r="F344" s="66"/>
      <c r="G344" s="29"/>
      <c r="I344" s="30">
        <f>ROW()</f>
        <v>344</v>
      </c>
      <c r="J344" s="28">
        <f t="shared" si="12"/>
        <v>7032</v>
      </c>
    </row>
    <row r="345" spans="1:10" x14ac:dyDescent="0.2">
      <c r="A345" s="246">
        <v>4241</v>
      </c>
      <c r="B345" s="31" t="s">
        <v>676</v>
      </c>
      <c r="C345" s="28">
        <f t="shared" si="11"/>
        <v>4241</v>
      </c>
      <c r="D345" s="29" t="s">
        <v>509</v>
      </c>
      <c r="F345" s="66"/>
      <c r="G345" s="29"/>
      <c r="I345" s="30">
        <f>ROW()</f>
        <v>345</v>
      </c>
      <c r="J345" s="28">
        <f t="shared" si="12"/>
        <v>4241</v>
      </c>
    </row>
    <row r="346" spans="1:10" x14ac:dyDescent="0.2">
      <c r="A346" s="28">
        <v>4261</v>
      </c>
      <c r="B346" s="31" t="s">
        <v>675</v>
      </c>
      <c r="C346" s="28">
        <f t="shared" si="11"/>
        <v>4261</v>
      </c>
      <c r="D346" s="29" t="s">
        <v>509</v>
      </c>
      <c r="F346" s="66"/>
      <c r="G346" s="29"/>
      <c r="I346" s="30">
        <f>ROW()</f>
        <v>346</v>
      </c>
      <c r="J346" s="28">
        <f t="shared" si="12"/>
        <v>4261</v>
      </c>
    </row>
    <row r="347" spans="1:10" x14ac:dyDescent="0.2">
      <c r="A347" s="28">
        <v>6681</v>
      </c>
      <c r="B347" s="31" t="s">
        <v>42</v>
      </c>
      <c r="C347" s="28">
        <f t="shared" si="11"/>
        <v>6681</v>
      </c>
      <c r="D347" s="29" t="s">
        <v>509</v>
      </c>
      <c r="F347" s="66"/>
      <c r="G347" s="29"/>
      <c r="I347" s="30">
        <f>ROW()</f>
        <v>347</v>
      </c>
      <c r="J347" s="28">
        <f t="shared" si="12"/>
        <v>6681</v>
      </c>
    </row>
    <row r="348" spans="1:10" x14ac:dyDescent="0.2">
      <c r="A348" s="28">
        <v>4281</v>
      </c>
      <c r="B348" s="31" t="s">
        <v>674</v>
      </c>
      <c r="C348" s="28">
        <f t="shared" si="11"/>
        <v>4281</v>
      </c>
      <c r="D348" s="29" t="s">
        <v>509</v>
      </c>
      <c r="F348" s="66"/>
      <c r="G348" s="29"/>
      <c r="I348" s="30">
        <f>ROW()</f>
        <v>348</v>
      </c>
      <c r="J348" s="28">
        <f t="shared" si="12"/>
        <v>4281</v>
      </c>
    </row>
    <row r="349" spans="1:10" x14ac:dyDescent="0.2">
      <c r="A349" s="28">
        <v>4221</v>
      </c>
      <c r="B349" s="31" t="s">
        <v>677</v>
      </c>
      <c r="C349" s="28">
        <f t="shared" si="11"/>
        <v>4221</v>
      </c>
      <c r="D349" s="29" t="s">
        <v>509</v>
      </c>
      <c r="F349" s="66"/>
      <c r="G349" s="29"/>
      <c r="I349" s="30">
        <f>ROW()</f>
        <v>349</v>
      </c>
      <c r="J349" s="28">
        <f t="shared" si="12"/>
        <v>4221</v>
      </c>
    </row>
    <row r="350" spans="1:10" x14ac:dyDescent="0.2">
      <c r="A350" s="28">
        <v>6701</v>
      </c>
      <c r="B350" s="31" t="s">
        <v>43</v>
      </c>
      <c r="C350" s="28">
        <f t="shared" si="11"/>
        <v>6701</v>
      </c>
      <c r="D350" s="29" t="s">
        <v>509</v>
      </c>
      <c r="F350" s="66"/>
      <c r="G350" s="29"/>
      <c r="I350" s="30">
        <f>ROW()</f>
        <v>350</v>
      </c>
      <c r="J350" s="28">
        <f t="shared" si="12"/>
        <v>6701</v>
      </c>
    </row>
    <row r="351" spans="1:10" x14ac:dyDescent="0.2">
      <c r="A351" s="28">
        <v>4301</v>
      </c>
      <c r="B351" s="31" t="s">
        <v>673</v>
      </c>
      <c r="C351" s="28">
        <f t="shared" si="11"/>
        <v>4301</v>
      </c>
      <c r="D351" s="29" t="s">
        <v>509</v>
      </c>
      <c r="F351" s="66"/>
      <c r="G351" s="29"/>
      <c r="I351" s="30">
        <f>ROW()</f>
        <v>351</v>
      </c>
      <c r="J351" s="28">
        <f t="shared" si="12"/>
        <v>4301</v>
      </c>
    </row>
    <row r="352" spans="1:10" x14ac:dyDescent="0.2">
      <c r="A352" s="28">
        <v>4341</v>
      </c>
      <c r="B352" s="31" t="s">
        <v>672</v>
      </c>
      <c r="C352" s="28">
        <f t="shared" si="11"/>
        <v>4341</v>
      </c>
      <c r="D352" s="29" t="s">
        <v>509</v>
      </c>
      <c r="F352" s="66"/>
      <c r="G352" s="29"/>
      <c r="I352" s="30">
        <f>ROW()</f>
        <v>352</v>
      </c>
      <c r="J352" s="28">
        <f t="shared" si="12"/>
        <v>4341</v>
      </c>
    </row>
    <row r="353" spans="1:12" x14ac:dyDescent="0.2">
      <c r="A353" s="28">
        <v>1441</v>
      </c>
      <c r="B353" s="31" t="s">
        <v>972</v>
      </c>
      <c r="C353" s="28">
        <f t="shared" si="11"/>
        <v>1441</v>
      </c>
      <c r="D353" s="29" t="s">
        <v>509</v>
      </c>
      <c r="F353" s="66"/>
      <c r="G353" s="29"/>
      <c r="I353" s="30">
        <f>ROW()</f>
        <v>353</v>
      </c>
      <c r="J353" s="28">
        <f t="shared" si="12"/>
        <v>1441</v>
      </c>
    </row>
    <row r="354" spans="1:12" x14ac:dyDescent="0.2">
      <c r="A354" s="28">
        <v>6041</v>
      </c>
      <c r="B354" s="31" t="s">
        <v>10</v>
      </c>
      <c r="C354" s="28">
        <f t="shared" si="11"/>
        <v>6041</v>
      </c>
      <c r="D354" s="29" t="s">
        <v>509</v>
      </c>
      <c r="F354" s="66"/>
      <c r="G354" s="29"/>
      <c r="I354" s="30">
        <f>ROW()</f>
        <v>354</v>
      </c>
      <c r="J354" s="28">
        <f t="shared" si="12"/>
        <v>6041</v>
      </c>
    </row>
    <row r="355" spans="1:12" x14ac:dyDescent="0.2">
      <c r="A355" s="28">
        <v>5931</v>
      </c>
      <c r="B355" s="31" t="s">
        <v>623</v>
      </c>
      <c r="C355" s="28">
        <f t="shared" si="11"/>
        <v>5931</v>
      </c>
      <c r="D355" s="29" t="s">
        <v>509</v>
      </c>
      <c r="F355" s="66"/>
      <c r="G355" s="29"/>
      <c r="I355" s="30">
        <f>ROW()</f>
        <v>355</v>
      </c>
      <c r="J355" s="28">
        <f t="shared" si="12"/>
        <v>5931</v>
      </c>
    </row>
    <row r="356" spans="1:12" x14ac:dyDescent="0.2">
      <c r="A356" s="28">
        <v>3431</v>
      </c>
      <c r="B356" s="31" t="s">
        <v>698</v>
      </c>
      <c r="C356" s="28">
        <f t="shared" si="11"/>
        <v>3431</v>
      </c>
      <c r="D356" s="29" t="s">
        <v>509</v>
      </c>
      <c r="F356" s="66"/>
      <c r="G356" s="29"/>
      <c r="I356" s="30">
        <f>ROW()</f>
        <v>356</v>
      </c>
      <c r="J356" s="28">
        <f t="shared" si="12"/>
        <v>3431</v>
      </c>
    </row>
    <row r="357" spans="1:12" x14ac:dyDescent="0.2">
      <c r="A357" s="28">
        <v>4441</v>
      </c>
      <c r="B357" s="31" t="s">
        <v>669</v>
      </c>
      <c r="C357" s="28">
        <f t="shared" si="11"/>
        <v>4441</v>
      </c>
      <c r="D357" s="29" t="s">
        <v>509</v>
      </c>
      <c r="F357" s="66"/>
      <c r="G357" s="29"/>
      <c r="I357" s="30">
        <f>ROW()</f>
        <v>357</v>
      </c>
      <c r="J357" s="28">
        <f t="shared" si="12"/>
        <v>4441</v>
      </c>
    </row>
    <row r="358" spans="1:12" x14ac:dyDescent="0.2">
      <c r="A358" s="28">
        <v>4461</v>
      </c>
      <c r="B358" s="31" t="s">
        <v>668</v>
      </c>
      <c r="C358" s="28">
        <f t="shared" si="11"/>
        <v>4461</v>
      </c>
      <c r="D358" s="29" t="s">
        <v>509</v>
      </c>
      <c r="F358" s="66"/>
      <c r="G358" s="29"/>
      <c r="I358" s="30">
        <f>ROW()</f>
        <v>358</v>
      </c>
      <c r="J358" s="28">
        <f t="shared" si="12"/>
        <v>4461</v>
      </c>
    </row>
    <row r="359" spans="1:12" x14ac:dyDescent="0.2">
      <c r="A359" s="28">
        <v>7053</v>
      </c>
      <c r="B359" s="31" t="s">
        <v>543</v>
      </c>
      <c r="C359" s="28">
        <f t="shared" si="11"/>
        <v>7053</v>
      </c>
      <c r="D359" s="29" t="s">
        <v>509</v>
      </c>
      <c r="F359" s="66"/>
      <c r="G359" s="29"/>
      <c r="I359" s="30">
        <f>ROW()</f>
        <v>359</v>
      </c>
      <c r="J359" s="28">
        <f t="shared" si="12"/>
        <v>7053</v>
      </c>
      <c r="L359" s="50"/>
    </row>
    <row r="360" spans="1:12" x14ac:dyDescent="0.2">
      <c r="A360" s="28">
        <v>6022</v>
      </c>
      <c r="B360" s="31" t="s">
        <v>616</v>
      </c>
      <c r="C360" s="28">
        <f t="shared" si="11"/>
        <v>6022</v>
      </c>
      <c r="D360" s="29" t="s">
        <v>509</v>
      </c>
      <c r="F360" s="66"/>
      <c r="G360" s="29"/>
      <c r="I360" s="30">
        <f>ROW()</f>
        <v>360</v>
      </c>
      <c r="J360" s="28">
        <f t="shared" si="12"/>
        <v>6022</v>
      </c>
    </row>
    <row r="361" spans="1:12" x14ac:dyDescent="0.2">
      <c r="A361" s="28">
        <v>5048</v>
      </c>
      <c r="B361" s="31" t="s">
        <v>5173</v>
      </c>
      <c r="C361" s="28">
        <f t="shared" si="11"/>
        <v>5048</v>
      </c>
      <c r="D361" s="29" t="s">
        <v>509</v>
      </c>
      <c r="F361" s="66"/>
      <c r="G361" s="29"/>
      <c r="I361" s="30">
        <f>ROW()</f>
        <v>361</v>
      </c>
      <c r="J361" s="28">
        <f t="shared" si="12"/>
        <v>5048</v>
      </c>
    </row>
    <row r="362" spans="1:12" x14ac:dyDescent="0.2">
      <c r="A362" s="28">
        <v>342</v>
      </c>
      <c r="B362" s="31" t="s">
        <v>544</v>
      </c>
      <c r="C362" s="28">
        <f t="shared" si="11"/>
        <v>342</v>
      </c>
      <c r="D362" s="29" t="s">
        <v>509</v>
      </c>
      <c r="F362" s="66"/>
      <c r="G362" s="29"/>
      <c r="I362" s="30">
        <f>ROW()</f>
        <v>362</v>
      </c>
      <c r="J362" s="28">
        <f t="shared" si="12"/>
        <v>342</v>
      </c>
    </row>
    <row r="363" spans="1:12" x14ac:dyDescent="0.2">
      <c r="A363" s="28">
        <v>5049</v>
      </c>
      <c r="B363" s="31" t="s">
        <v>888</v>
      </c>
      <c r="C363" s="28">
        <f t="shared" si="11"/>
        <v>5049</v>
      </c>
      <c r="D363" s="29" t="s">
        <v>509</v>
      </c>
      <c r="F363" s="66"/>
      <c r="G363" s="29"/>
      <c r="I363" s="30">
        <f>ROW()</f>
        <v>363</v>
      </c>
      <c r="J363" s="28">
        <f t="shared" si="12"/>
        <v>5049</v>
      </c>
    </row>
    <row r="364" spans="1:12" x14ac:dyDescent="0.2">
      <c r="A364" s="28">
        <v>4421</v>
      </c>
      <c r="B364" s="31" t="s">
        <v>670</v>
      </c>
      <c r="C364" s="28">
        <f t="shared" si="11"/>
        <v>4421</v>
      </c>
      <c r="D364" s="29" t="s">
        <v>509</v>
      </c>
      <c r="F364" s="66"/>
      <c r="G364" s="29"/>
      <c r="I364" s="30">
        <f>ROW()</f>
        <v>364</v>
      </c>
      <c r="J364" s="28">
        <f t="shared" si="12"/>
        <v>4421</v>
      </c>
    </row>
    <row r="365" spans="1:12" x14ac:dyDescent="0.2">
      <c r="A365" s="28">
        <v>600</v>
      </c>
      <c r="B365" s="31" t="s">
        <v>17</v>
      </c>
      <c r="C365" s="28">
        <f t="shared" si="11"/>
        <v>600</v>
      </c>
      <c r="D365" s="29" t="s">
        <v>509</v>
      </c>
      <c r="F365" s="66"/>
      <c r="G365" s="29"/>
      <c r="I365" s="30">
        <f>ROW()</f>
        <v>365</v>
      </c>
      <c r="J365" s="28">
        <f t="shared" si="12"/>
        <v>600</v>
      </c>
    </row>
    <row r="366" spans="1:12" x14ac:dyDescent="0.2">
      <c r="A366" s="246">
        <v>4501</v>
      </c>
      <c r="B366" s="31" t="s">
        <v>666</v>
      </c>
      <c r="C366" s="28">
        <f t="shared" si="11"/>
        <v>4501</v>
      </c>
      <c r="D366" s="29" t="s">
        <v>509</v>
      </c>
      <c r="F366" s="66"/>
      <c r="G366" s="29"/>
      <c r="I366" s="30">
        <f>ROW()</f>
        <v>366</v>
      </c>
      <c r="J366" s="28">
        <f t="shared" si="12"/>
        <v>4501</v>
      </c>
    </row>
    <row r="367" spans="1:12" x14ac:dyDescent="0.2">
      <c r="A367" s="28">
        <v>6741</v>
      </c>
      <c r="B367" s="31" t="s">
        <v>45</v>
      </c>
      <c r="C367" s="28">
        <f t="shared" si="11"/>
        <v>6741</v>
      </c>
      <c r="D367" s="29" t="s">
        <v>509</v>
      </c>
      <c r="F367" s="66"/>
      <c r="G367" s="29"/>
      <c r="I367" s="30">
        <f>ROW()</f>
        <v>367</v>
      </c>
      <c r="J367" s="28">
        <f t="shared" si="12"/>
        <v>6741</v>
      </c>
    </row>
    <row r="368" spans="1:12" x14ac:dyDescent="0.2">
      <c r="A368" s="28">
        <v>9013</v>
      </c>
      <c r="B368" s="31" t="s">
        <v>559</v>
      </c>
      <c r="C368" s="28">
        <f t="shared" si="11"/>
        <v>9013</v>
      </c>
      <c r="D368" s="29" t="s">
        <v>509</v>
      </c>
      <c r="F368" s="66"/>
      <c r="G368" s="29"/>
      <c r="I368" s="30">
        <f>ROW()</f>
        <v>368</v>
      </c>
      <c r="J368" s="28">
        <f t="shared" si="12"/>
        <v>9013</v>
      </c>
    </row>
    <row r="369" spans="1:10" x14ac:dyDescent="0.2">
      <c r="A369" s="28">
        <v>4541</v>
      </c>
      <c r="B369" s="31" t="s">
        <v>665</v>
      </c>
      <c r="C369" s="28">
        <f t="shared" si="11"/>
        <v>4541</v>
      </c>
      <c r="D369" s="29" t="s">
        <v>509</v>
      </c>
      <c r="F369" s="66"/>
      <c r="G369" s="29"/>
      <c r="I369" s="30">
        <f>ROW()</f>
        <v>369</v>
      </c>
      <c r="J369" s="28">
        <f t="shared" si="12"/>
        <v>4541</v>
      </c>
    </row>
    <row r="370" spans="1:10" x14ac:dyDescent="0.2">
      <c r="A370" s="28">
        <v>3035</v>
      </c>
      <c r="B370" s="31" t="s">
        <v>876</v>
      </c>
      <c r="C370" s="28">
        <f t="shared" si="11"/>
        <v>3035</v>
      </c>
      <c r="D370" s="29" t="s">
        <v>509</v>
      </c>
      <c r="F370" s="66"/>
      <c r="G370" s="29"/>
      <c r="I370" s="30">
        <f>ROW()</f>
        <v>370</v>
      </c>
      <c r="J370" s="28">
        <f t="shared" si="12"/>
        <v>3035</v>
      </c>
    </row>
    <row r="371" spans="1:10" x14ac:dyDescent="0.2">
      <c r="A371" s="28">
        <v>4581</v>
      </c>
      <c r="B371" s="31" t="s">
        <v>664</v>
      </c>
      <c r="C371" s="28">
        <f t="shared" si="11"/>
        <v>4581</v>
      </c>
      <c r="D371" s="29" t="s">
        <v>509</v>
      </c>
      <c r="F371" s="66"/>
      <c r="G371" s="29"/>
      <c r="I371" s="30">
        <f>ROW()</f>
        <v>371</v>
      </c>
      <c r="J371" s="28">
        <f t="shared" si="12"/>
        <v>4581</v>
      </c>
    </row>
    <row r="372" spans="1:10" x14ac:dyDescent="0.2">
      <c r="A372" s="28">
        <v>6761</v>
      </c>
      <c r="B372" s="31" t="s">
        <v>46</v>
      </c>
      <c r="C372" s="28">
        <f t="shared" si="11"/>
        <v>6761</v>
      </c>
      <c r="D372" s="29" t="s">
        <v>509</v>
      </c>
      <c r="F372" s="66"/>
      <c r="G372" s="29"/>
      <c r="I372" s="30">
        <f>ROW()</f>
        <v>372</v>
      </c>
      <c r="J372" s="28">
        <f t="shared" si="12"/>
        <v>6761</v>
      </c>
    </row>
    <row r="373" spans="1:10" x14ac:dyDescent="0.2">
      <c r="A373" s="28">
        <v>4611</v>
      </c>
      <c r="B373" s="31" t="s">
        <v>663</v>
      </c>
      <c r="C373" s="28">
        <f t="shared" si="11"/>
        <v>4611</v>
      </c>
      <c r="D373" s="29" t="s">
        <v>509</v>
      </c>
      <c r="F373" s="66"/>
      <c r="G373" s="29"/>
      <c r="I373" s="30">
        <f>ROW()</f>
        <v>373</v>
      </c>
      <c r="J373" s="28">
        <f t="shared" si="12"/>
        <v>4611</v>
      </c>
    </row>
    <row r="374" spans="1:10" x14ac:dyDescent="0.2">
      <c r="A374" s="28">
        <v>400</v>
      </c>
      <c r="B374" s="31" t="s">
        <v>783</v>
      </c>
      <c r="C374" s="28">
        <f t="shared" si="11"/>
        <v>400</v>
      </c>
      <c r="D374" s="29" t="s">
        <v>509</v>
      </c>
      <c r="F374" s="66"/>
      <c r="G374" s="29"/>
      <c r="I374" s="30">
        <f>ROW()</f>
        <v>374</v>
      </c>
      <c r="J374" s="28">
        <f t="shared" si="12"/>
        <v>400</v>
      </c>
    </row>
    <row r="375" spans="1:10" x14ac:dyDescent="0.2">
      <c r="A375" s="28">
        <v>6028</v>
      </c>
      <c r="B375" s="31" t="s">
        <v>615</v>
      </c>
      <c r="C375" s="28">
        <f t="shared" si="11"/>
        <v>6028</v>
      </c>
      <c r="D375" s="29" t="s">
        <v>509</v>
      </c>
      <c r="F375" s="66"/>
      <c r="G375" s="29"/>
      <c r="I375" s="30">
        <f>ROW()</f>
        <v>375</v>
      </c>
      <c r="J375" s="28">
        <f t="shared" si="12"/>
        <v>6028</v>
      </c>
    </row>
    <row r="376" spans="1:10" x14ac:dyDescent="0.2">
      <c r="A376" s="28">
        <v>2006</v>
      </c>
      <c r="B376" s="31" t="s">
        <v>545</v>
      </c>
      <c r="C376" s="28">
        <f t="shared" si="11"/>
        <v>2006</v>
      </c>
      <c r="D376" s="29" t="s">
        <v>509</v>
      </c>
      <c r="F376" s="66"/>
      <c r="G376" s="29"/>
      <c r="I376" s="30">
        <f>ROW()</f>
        <v>376</v>
      </c>
      <c r="J376" s="28">
        <f t="shared" si="12"/>
        <v>2006</v>
      </c>
    </row>
    <row r="377" spans="1:10" x14ac:dyDescent="0.2">
      <c r="A377" s="28">
        <v>6781</v>
      </c>
      <c r="B377" s="31" t="s">
        <v>47</v>
      </c>
      <c r="C377" s="28">
        <f t="shared" si="11"/>
        <v>6781</v>
      </c>
      <c r="D377" s="29" t="s">
        <v>509</v>
      </c>
      <c r="F377" s="66"/>
      <c r="G377" s="29"/>
      <c r="I377" s="30">
        <f>ROW()</f>
        <v>377</v>
      </c>
      <c r="J377" s="28">
        <f t="shared" si="12"/>
        <v>6781</v>
      </c>
    </row>
    <row r="378" spans="1:10" x14ac:dyDescent="0.2">
      <c r="A378" s="28">
        <v>4681</v>
      </c>
      <c r="B378" s="31" t="s">
        <v>661</v>
      </c>
      <c r="C378" s="28">
        <f t="shared" si="11"/>
        <v>4681</v>
      </c>
      <c r="D378" s="29" t="s">
        <v>509</v>
      </c>
      <c r="F378" s="66"/>
      <c r="G378" s="29"/>
      <c r="I378" s="30">
        <f>ROW()</f>
        <v>378</v>
      </c>
      <c r="J378" s="28">
        <f t="shared" si="12"/>
        <v>4681</v>
      </c>
    </row>
    <row r="379" spans="1:10" x14ac:dyDescent="0.2">
      <c r="A379" s="28">
        <v>6801</v>
      </c>
      <c r="B379" s="31" t="s">
        <v>48</v>
      </c>
      <c r="C379" s="28">
        <f t="shared" si="11"/>
        <v>6801</v>
      </c>
      <c r="D379" s="29" t="s">
        <v>509</v>
      </c>
      <c r="F379" s="66"/>
      <c r="G379" s="29"/>
      <c r="I379" s="30">
        <f>ROW()</f>
        <v>379</v>
      </c>
      <c r="J379" s="28">
        <f t="shared" si="12"/>
        <v>6801</v>
      </c>
    </row>
    <row r="380" spans="1:10" x14ac:dyDescent="0.2">
      <c r="A380" s="28">
        <v>7371</v>
      </c>
      <c r="B380" s="31" t="s">
        <v>572</v>
      </c>
      <c r="C380" s="28">
        <f t="shared" si="11"/>
        <v>7371</v>
      </c>
      <c r="D380" s="29" t="s">
        <v>509</v>
      </c>
      <c r="F380" s="66"/>
      <c r="G380" s="29"/>
      <c r="I380" s="30">
        <f>ROW()</f>
        <v>380</v>
      </c>
      <c r="J380" s="28">
        <f t="shared" si="12"/>
        <v>7371</v>
      </c>
    </row>
    <row r="381" spans="1:10" x14ac:dyDescent="0.2">
      <c r="A381" s="28">
        <v>8151</v>
      </c>
      <c r="B381" s="31" t="s">
        <v>561</v>
      </c>
      <c r="C381" s="28">
        <f t="shared" si="11"/>
        <v>8151</v>
      </c>
      <c r="D381" s="29" t="s">
        <v>509</v>
      </c>
      <c r="F381" s="66"/>
      <c r="G381" s="29"/>
      <c r="I381" s="30">
        <f>ROW()</f>
        <v>381</v>
      </c>
      <c r="J381" s="28">
        <f t="shared" si="12"/>
        <v>8151</v>
      </c>
    </row>
    <row r="382" spans="1:10" x14ac:dyDescent="0.2">
      <c r="A382" s="28">
        <v>3541</v>
      </c>
      <c r="B382" s="31" t="s">
        <v>697</v>
      </c>
      <c r="C382" s="28">
        <f t="shared" si="11"/>
        <v>3541</v>
      </c>
      <c r="D382" s="29" t="s">
        <v>509</v>
      </c>
      <c r="F382" s="66"/>
      <c r="G382" s="29"/>
      <c r="I382" s="30">
        <f>ROW()</f>
        <v>382</v>
      </c>
      <c r="J382" s="28">
        <f t="shared" si="12"/>
        <v>3541</v>
      </c>
    </row>
    <row r="383" spans="1:10" x14ac:dyDescent="0.2">
      <c r="A383" s="28">
        <v>4721</v>
      </c>
      <c r="B383" s="31" t="s">
        <v>659</v>
      </c>
      <c r="C383" s="28">
        <f t="shared" si="11"/>
        <v>4721</v>
      </c>
      <c r="D383" s="29" t="s">
        <v>509</v>
      </c>
      <c r="F383" s="66"/>
      <c r="G383" s="29"/>
      <c r="I383" s="30">
        <f>ROW()</f>
        <v>383</v>
      </c>
      <c r="J383" s="28">
        <f t="shared" si="12"/>
        <v>4721</v>
      </c>
    </row>
    <row r="384" spans="1:10" x14ac:dyDescent="0.2">
      <c r="A384" s="28">
        <v>6821</v>
      </c>
      <c r="B384" s="31" t="s">
        <v>49</v>
      </c>
      <c r="C384" s="28">
        <f t="shared" si="11"/>
        <v>6821</v>
      </c>
      <c r="D384" s="29" t="s">
        <v>509</v>
      </c>
      <c r="F384" s="66"/>
      <c r="G384" s="29"/>
      <c r="I384" s="30">
        <f>ROW()</f>
        <v>384</v>
      </c>
      <c r="J384" s="28">
        <f t="shared" si="12"/>
        <v>6821</v>
      </c>
    </row>
    <row r="385" spans="1:12" x14ac:dyDescent="0.2">
      <c r="A385" s="28">
        <v>7241</v>
      </c>
      <c r="B385" s="31" t="s">
        <v>575</v>
      </c>
      <c r="C385" s="28">
        <f t="shared" si="11"/>
        <v>7241</v>
      </c>
      <c r="D385" s="29" t="s">
        <v>509</v>
      </c>
      <c r="F385" s="66"/>
      <c r="G385" s="29"/>
      <c r="I385" s="30">
        <f>ROW()</f>
        <v>385</v>
      </c>
      <c r="J385" s="28">
        <f t="shared" si="12"/>
        <v>7241</v>
      </c>
    </row>
    <row r="386" spans="1:12" x14ac:dyDescent="0.2">
      <c r="A386" s="28">
        <v>4741</v>
      </c>
      <c r="B386" s="31" t="s">
        <v>658</v>
      </c>
      <c r="C386" s="28">
        <f t="shared" ref="C386:C449" si="13">A386</f>
        <v>4741</v>
      </c>
      <c r="D386" s="29" t="s">
        <v>509</v>
      </c>
      <c r="F386" s="66"/>
      <c r="G386" s="29"/>
      <c r="I386" s="30">
        <f>ROW()</f>
        <v>386</v>
      </c>
      <c r="J386" s="28">
        <f t="shared" ref="J386:J449" si="14">C386</f>
        <v>4741</v>
      </c>
    </row>
    <row r="387" spans="1:12" x14ac:dyDescent="0.2">
      <c r="A387" s="28">
        <v>4761</v>
      </c>
      <c r="B387" s="31" t="s">
        <v>657</v>
      </c>
      <c r="C387" s="28">
        <f t="shared" si="13"/>
        <v>4761</v>
      </c>
      <c r="D387" s="29" t="s">
        <v>509</v>
      </c>
      <c r="F387" s="66"/>
      <c r="G387" s="29"/>
      <c r="I387" s="30">
        <f>ROW()</f>
        <v>387</v>
      </c>
      <c r="J387" s="28">
        <f t="shared" si="14"/>
        <v>4761</v>
      </c>
    </row>
    <row r="388" spans="1:12" x14ac:dyDescent="0.2">
      <c r="A388" s="28">
        <v>6121</v>
      </c>
      <c r="B388" s="31" t="s">
        <v>26</v>
      </c>
      <c r="C388" s="28">
        <f t="shared" si="13"/>
        <v>6121</v>
      </c>
      <c r="D388" s="29" t="s">
        <v>509</v>
      </c>
      <c r="F388" s="66"/>
      <c r="G388" s="29"/>
      <c r="I388" s="30">
        <f>ROW()</f>
        <v>388</v>
      </c>
      <c r="J388" s="28">
        <f t="shared" si="14"/>
        <v>6121</v>
      </c>
    </row>
    <row r="389" spans="1:12" x14ac:dyDescent="0.2">
      <c r="A389" s="28">
        <v>241</v>
      </c>
      <c r="B389" s="31" t="s">
        <v>790</v>
      </c>
      <c r="C389" s="28">
        <f t="shared" si="13"/>
        <v>241</v>
      </c>
      <c r="D389" s="29" t="s">
        <v>509</v>
      </c>
      <c r="F389" s="66"/>
      <c r="G389" s="29"/>
      <c r="I389" s="30">
        <f>ROW()</f>
        <v>389</v>
      </c>
      <c r="J389" s="28">
        <f t="shared" si="14"/>
        <v>241</v>
      </c>
    </row>
    <row r="390" spans="1:12" x14ac:dyDescent="0.2">
      <c r="A390" s="28">
        <v>8181</v>
      </c>
      <c r="B390" s="31" t="s">
        <v>547</v>
      </c>
      <c r="C390" s="28">
        <f t="shared" si="13"/>
        <v>8181</v>
      </c>
      <c r="D390" s="29" t="s">
        <v>509</v>
      </c>
      <c r="F390" s="66"/>
      <c r="G390" s="29"/>
      <c r="I390" s="30">
        <f>ROW()</f>
        <v>390</v>
      </c>
      <c r="J390" s="28">
        <f t="shared" si="14"/>
        <v>8181</v>
      </c>
    </row>
    <row r="391" spans="1:12" x14ac:dyDescent="0.2">
      <c r="A391" s="28">
        <v>4841</v>
      </c>
      <c r="B391" s="31" t="s">
        <v>655</v>
      </c>
      <c r="C391" s="28">
        <f t="shared" si="13"/>
        <v>4841</v>
      </c>
      <c r="D391" s="29" t="s">
        <v>509</v>
      </c>
      <c r="F391" s="66"/>
      <c r="G391" s="29"/>
      <c r="I391" s="30">
        <f>ROW()</f>
        <v>391</v>
      </c>
      <c r="J391" s="28">
        <f t="shared" si="14"/>
        <v>4841</v>
      </c>
      <c r="L391" s="50"/>
    </row>
    <row r="392" spans="1:12" x14ac:dyDescent="0.2">
      <c r="A392" s="28">
        <v>7091</v>
      </c>
      <c r="B392" s="31" t="s">
        <v>581</v>
      </c>
      <c r="C392" s="28">
        <f t="shared" si="13"/>
        <v>7091</v>
      </c>
      <c r="D392" s="29" t="s">
        <v>509</v>
      </c>
      <c r="F392" s="66"/>
      <c r="G392" s="29"/>
      <c r="I392" s="30">
        <f>ROW()</f>
        <v>392</v>
      </c>
      <c r="J392" s="28">
        <f t="shared" si="14"/>
        <v>7091</v>
      </c>
    </row>
    <row r="393" spans="1:12" x14ac:dyDescent="0.2">
      <c r="A393" s="28">
        <v>7551</v>
      </c>
      <c r="B393" s="31" t="s">
        <v>548</v>
      </c>
      <c r="C393" s="28">
        <f t="shared" si="13"/>
        <v>7551</v>
      </c>
      <c r="D393" s="29" t="s">
        <v>509</v>
      </c>
      <c r="F393" s="66"/>
      <c r="G393" s="29"/>
      <c r="I393" s="30">
        <f>ROW()</f>
        <v>393</v>
      </c>
      <c r="J393" s="28">
        <f t="shared" si="14"/>
        <v>7551</v>
      </c>
    </row>
    <row r="394" spans="1:12" x14ac:dyDescent="0.2">
      <c r="A394" s="28">
        <v>7061</v>
      </c>
      <c r="B394" s="31" t="s">
        <v>586</v>
      </c>
      <c r="C394" s="28">
        <f t="shared" si="13"/>
        <v>7061</v>
      </c>
      <c r="D394" s="29" t="s">
        <v>509</v>
      </c>
      <c r="F394" s="66"/>
      <c r="G394" s="29"/>
      <c r="I394" s="30">
        <f>ROW()</f>
        <v>394</v>
      </c>
      <c r="J394" s="28">
        <f t="shared" si="14"/>
        <v>7061</v>
      </c>
    </row>
    <row r="395" spans="1:12" x14ac:dyDescent="0.2">
      <c r="A395" s="28">
        <v>7041</v>
      </c>
      <c r="B395" s="31" t="s">
        <v>595</v>
      </c>
      <c r="C395" s="28">
        <f t="shared" si="13"/>
        <v>7041</v>
      </c>
      <c r="D395" s="29" t="s">
        <v>509</v>
      </c>
      <c r="F395" s="66"/>
      <c r="G395" s="29"/>
      <c r="I395" s="30">
        <f>ROW()</f>
        <v>395</v>
      </c>
      <c r="J395" s="28">
        <f t="shared" si="14"/>
        <v>7041</v>
      </c>
    </row>
    <row r="396" spans="1:12" x14ac:dyDescent="0.2">
      <c r="A396" s="28">
        <v>4881</v>
      </c>
      <c r="B396" s="31" t="s">
        <v>654</v>
      </c>
      <c r="C396" s="28">
        <f t="shared" si="13"/>
        <v>4881</v>
      </c>
      <c r="D396" s="29" t="s">
        <v>509</v>
      </c>
      <c r="F396" s="66"/>
      <c r="G396" s="29"/>
      <c r="I396" s="30">
        <f>ROW()</f>
        <v>396</v>
      </c>
      <c r="J396" s="28">
        <f t="shared" si="14"/>
        <v>4881</v>
      </c>
    </row>
    <row r="397" spans="1:12" x14ac:dyDescent="0.2">
      <c r="A397" s="28">
        <v>4921</v>
      </c>
      <c r="B397" s="31" t="s">
        <v>653</v>
      </c>
      <c r="C397" s="28">
        <f t="shared" si="13"/>
        <v>4921</v>
      </c>
      <c r="D397" s="29" t="s">
        <v>509</v>
      </c>
      <c r="F397" s="66"/>
      <c r="G397" s="29"/>
      <c r="I397" s="30">
        <f>ROW()</f>
        <v>397</v>
      </c>
      <c r="J397" s="28">
        <f t="shared" si="14"/>
        <v>4921</v>
      </c>
    </row>
    <row r="398" spans="1:12" x14ac:dyDescent="0.2">
      <c r="A398" s="28">
        <v>4961</v>
      </c>
      <c r="B398" s="31" t="s">
        <v>652</v>
      </c>
      <c r="C398" s="28">
        <f t="shared" si="13"/>
        <v>4961</v>
      </c>
      <c r="D398" s="29" t="s">
        <v>509</v>
      </c>
      <c r="F398" s="66"/>
      <c r="G398" s="29"/>
      <c r="I398" s="30">
        <f>ROW()</f>
        <v>398</v>
      </c>
      <c r="J398" s="28">
        <f t="shared" si="14"/>
        <v>4961</v>
      </c>
    </row>
    <row r="399" spans="1:12" x14ac:dyDescent="0.2">
      <c r="A399" s="28">
        <v>5001</v>
      </c>
      <c r="B399" s="31" t="s">
        <v>651</v>
      </c>
      <c r="C399" s="28">
        <f t="shared" si="13"/>
        <v>5001</v>
      </c>
      <c r="D399" s="29" t="s">
        <v>509</v>
      </c>
      <c r="F399" s="66"/>
      <c r="G399" s="29"/>
      <c r="I399" s="30">
        <f>ROW()</f>
        <v>399</v>
      </c>
      <c r="J399" s="28">
        <f t="shared" si="14"/>
        <v>5001</v>
      </c>
    </row>
    <row r="400" spans="1:12" x14ac:dyDescent="0.2">
      <c r="A400" s="28">
        <v>6841</v>
      </c>
      <c r="B400" s="31" t="s">
        <v>50</v>
      </c>
      <c r="C400" s="28">
        <f t="shared" si="13"/>
        <v>6841</v>
      </c>
      <c r="D400" s="29" t="s">
        <v>509</v>
      </c>
      <c r="F400" s="66"/>
      <c r="G400" s="29"/>
      <c r="I400" s="30">
        <f>ROW()</f>
        <v>400</v>
      </c>
      <c r="J400" s="28">
        <f t="shared" si="14"/>
        <v>6841</v>
      </c>
    </row>
    <row r="401" spans="1:10" x14ac:dyDescent="0.2">
      <c r="A401" s="28">
        <v>5041</v>
      </c>
      <c r="B401" s="31" t="s">
        <v>645</v>
      </c>
      <c r="C401" s="28">
        <f t="shared" si="13"/>
        <v>5041</v>
      </c>
      <c r="D401" s="29" t="s">
        <v>509</v>
      </c>
      <c r="F401" s="66"/>
      <c r="G401" s="29"/>
      <c r="I401" s="30">
        <f>ROW()</f>
        <v>401</v>
      </c>
      <c r="J401" s="28">
        <f t="shared" si="14"/>
        <v>5041</v>
      </c>
    </row>
    <row r="402" spans="1:10" x14ac:dyDescent="0.2">
      <c r="A402" s="28">
        <v>5121</v>
      </c>
      <c r="B402" s="31" t="s">
        <v>641</v>
      </c>
      <c r="C402" s="28">
        <f t="shared" si="13"/>
        <v>5121</v>
      </c>
      <c r="D402" s="29" t="s">
        <v>509</v>
      </c>
      <c r="F402" s="66"/>
      <c r="G402" s="29"/>
      <c r="I402" s="30">
        <f>ROW()</f>
        <v>402</v>
      </c>
      <c r="J402" s="28">
        <f t="shared" si="14"/>
        <v>5121</v>
      </c>
    </row>
    <row r="403" spans="1:10" x14ac:dyDescent="0.2">
      <c r="A403" s="28">
        <v>4012</v>
      </c>
      <c r="B403" s="31" t="s">
        <v>879</v>
      </c>
      <c r="C403" s="28">
        <f t="shared" si="13"/>
        <v>4012</v>
      </c>
      <c r="D403" s="29" t="s">
        <v>509</v>
      </c>
      <c r="F403" s="66"/>
      <c r="G403" s="29"/>
      <c r="I403" s="30">
        <f>ROW()</f>
        <v>403</v>
      </c>
      <c r="J403" s="28">
        <f t="shared" si="14"/>
        <v>4012</v>
      </c>
    </row>
    <row r="404" spans="1:10" x14ac:dyDescent="0.2">
      <c r="A404" s="28">
        <v>7034</v>
      </c>
      <c r="B404" s="31" t="s">
        <v>902</v>
      </c>
      <c r="C404" s="28">
        <f t="shared" si="13"/>
        <v>7034</v>
      </c>
      <c r="D404" s="29" t="s">
        <v>509</v>
      </c>
      <c r="F404" s="66"/>
      <c r="G404" s="29"/>
      <c r="I404" s="30">
        <f>ROW()</f>
        <v>404</v>
      </c>
      <c r="J404" s="28">
        <f t="shared" si="14"/>
        <v>7034</v>
      </c>
    </row>
    <row r="405" spans="1:10" x14ac:dyDescent="0.2">
      <c r="A405" s="28">
        <v>6043</v>
      </c>
      <c r="B405" s="31" t="s">
        <v>898</v>
      </c>
      <c r="C405" s="28">
        <f t="shared" si="13"/>
        <v>6043</v>
      </c>
      <c r="D405" s="29" t="s">
        <v>509</v>
      </c>
      <c r="F405" s="66"/>
      <c r="G405" s="29"/>
      <c r="I405" s="30">
        <f>ROW()</f>
        <v>405</v>
      </c>
      <c r="J405" s="28">
        <f t="shared" si="14"/>
        <v>6043</v>
      </c>
    </row>
    <row r="406" spans="1:10" x14ac:dyDescent="0.2">
      <c r="A406" s="28">
        <v>6053</v>
      </c>
      <c r="B406" s="31" t="s">
        <v>899</v>
      </c>
      <c r="C406" s="28">
        <f t="shared" si="13"/>
        <v>6053</v>
      </c>
      <c r="D406" s="29" t="s">
        <v>509</v>
      </c>
      <c r="F406" s="66"/>
      <c r="G406" s="29"/>
      <c r="I406" s="30">
        <f>ROW()</f>
        <v>406</v>
      </c>
      <c r="J406" s="28">
        <f t="shared" si="14"/>
        <v>6053</v>
      </c>
    </row>
    <row r="407" spans="1:10" x14ac:dyDescent="0.2">
      <c r="A407" s="28">
        <v>520</v>
      </c>
      <c r="B407" s="31" t="s">
        <v>73</v>
      </c>
      <c r="C407" s="28">
        <f t="shared" si="13"/>
        <v>520</v>
      </c>
      <c r="D407" s="29" t="s">
        <v>509</v>
      </c>
      <c r="F407" s="66"/>
      <c r="G407" s="29"/>
      <c r="I407" s="30">
        <f>ROW()</f>
        <v>407</v>
      </c>
      <c r="J407" s="28">
        <f t="shared" si="14"/>
        <v>520</v>
      </c>
    </row>
    <row r="408" spans="1:10" x14ac:dyDescent="0.2">
      <c r="A408" s="28">
        <v>5062</v>
      </c>
      <c r="B408" s="31" t="s">
        <v>993</v>
      </c>
      <c r="C408" s="28">
        <f t="shared" si="13"/>
        <v>5062</v>
      </c>
      <c r="D408" s="29" t="s">
        <v>509</v>
      </c>
      <c r="F408" s="66"/>
      <c r="G408" s="29"/>
      <c r="I408" s="30">
        <f>ROW()</f>
        <v>408</v>
      </c>
      <c r="J408" s="28">
        <f t="shared" si="14"/>
        <v>5062</v>
      </c>
    </row>
    <row r="409" spans="1:10" x14ac:dyDescent="0.2">
      <c r="A409" s="28">
        <v>6128</v>
      </c>
      <c r="B409" s="31" t="s">
        <v>1002</v>
      </c>
      <c r="C409" s="28">
        <f t="shared" si="13"/>
        <v>6128</v>
      </c>
      <c r="D409" s="29" t="s">
        <v>509</v>
      </c>
      <c r="F409" s="66"/>
      <c r="G409" s="29"/>
      <c r="I409" s="30">
        <f>ROW()</f>
        <v>409</v>
      </c>
      <c r="J409" s="28">
        <f t="shared" si="14"/>
        <v>6128</v>
      </c>
    </row>
    <row r="410" spans="1:10" x14ac:dyDescent="0.2">
      <c r="A410" s="28">
        <v>339</v>
      </c>
      <c r="B410" s="31" t="s">
        <v>784</v>
      </c>
      <c r="C410" s="28">
        <f t="shared" si="13"/>
        <v>339</v>
      </c>
      <c r="D410" s="29" t="s">
        <v>509</v>
      </c>
      <c r="F410" s="66"/>
      <c r="G410" s="29"/>
      <c r="I410" s="30">
        <f>ROW()</f>
        <v>410</v>
      </c>
      <c r="J410" s="28">
        <f t="shared" si="14"/>
        <v>339</v>
      </c>
    </row>
    <row r="411" spans="1:10" x14ac:dyDescent="0.2">
      <c r="A411" s="28">
        <v>7042</v>
      </c>
      <c r="B411" s="31" t="s">
        <v>594</v>
      </c>
      <c r="C411" s="28">
        <f t="shared" si="13"/>
        <v>7042</v>
      </c>
      <c r="D411" s="29" t="s">
        <v>509</v>
      </c>
      <c r="F411" s="66"/>
      <c r="G411" s="29"/>
      <c r="I411" s="30">
        <f>ROW()</f>
        <v>411</v>
      </c>
      <c r="J411" s="28">
        <f t="shared" si="14"/>
        <v>7042</v>
      </c>
    </row>
    <row r="412" spans="1:10" x14ac:dyDescent="0.2">
      <c r="A412" s="28">
        <v>2007</v>
      </c>
      <c r="B412" s="31" t="s">
        <v>549</v>
      </c>
      <c r="C412" s="28">
        <f t="shared" si="13"/>
        <v>2007</v>
      </c>
      <c r="D412" s="29" t="s">
        <v>509</v>
      </c>
      <c r="F412" s="66"/>
      <c r="G412" s="29"/>
      <c r="I412" s="30">
        <f>ROW()</f>
        <v>412</v>
      </c>
      <c r="J412" s="28">
        <f t="shared" si="14"/>
        <v>2007</v>
      </c>
    </row>
    <row r="413" spans="1:10" x14ac:dyDescent="0.2">
      <c r="A413" s="28">
        <v>7038</v>
      </c>
      <c r="B413" s="31" t="s">
        <v>904</v>
      </c>
      <c r="C413" s="28">
        <f t="shared" si="13"/>
        <v>7038</v>
      </c>
      <c r="D413" s="29" t="s">
        <v>509</v>
      </c>
      <c r="F413" s="66"/>
      <c r="G413" s="29"/>
      <c r="I413" s="30">
        <f>ROW()</f>
        <v>413</v>
      </c>
      <c r="J413" s="28">
        <f t="shared" si="14"/>
        <v>7038</v>
      </c>
    </row>
    <row r="414" spans="1:10" x14ac:dyDescent="0.2">
      <c r="A414" s="28">
        <v>6004</v>
      </c>
      <c r="B414" s="31" t="s">
        <v>21</v>
      </c>
      <c r="C414" s="28">
        <f t="shared" si="13"/>
        <v>6004</v>
      </c>
      <c r="D414" s="29" t="s">
        <v>509</v>
      </c>
      <c r="F414" s="66"/>
      <c r="G414" s="29"/>
      <c r="I414" s="30">
        <f>ROW()</f>
        <v>414</v>
      </c>
      <c r="J414" s="28">
        <f t="shared" si="14"/>
        <v>6004</v>
      </c>
    </row>
    <row r="415" spans="1:10" x14ac:dyDescent="0.2">
      <c r="A415" s="28">
        <v>6013</v>
      </c>
      <c r="B415" s="31" t="s">
        <v>550</v>
      </c>
      <c r="C415" s="28">
        <f t="shared" si="13"/>
        <v>6013</v>
      </c>
      <c r="D415" s="29" t="s">
        <v>509</v>
      </c>
      <c r="F415" s="66"/>
      <c r="G415" s="29"/>
      <c r="I415" s="30">
        <f>ROW()</f>
        <v>415</v>
      </c>
      <c r="J415" s="28">
        <f t="shared" si="14"/>
        <v>6013</v>
      </c>
    </row>
    <row r="416" spans="1:10" x14ac:dyDescent="0.2">
      <c r="A416" s="28">
        <v>332</v>
      </c>
      <c r="B416" s="31" t="s">
        <v>786</v>
      </c>
      <c r="C416" s="28">
        <f t="shared" si="13"/>
        <v>332</v>
      </c>
      <c r="D416" s="29" t="s">
        <v>509</v>
      </c>
      <c r="F416" s="66"/>
      <c r="G416" s="29"/>
      <c r="I416" s="30">
        <f>ROW()</f>
        <v>416</v>
      </c>
      <c r="J416" s="28">
        <f t="shared" si="14"/>
        <v>332</v>
      </c>
    </row>
    <row r="417" spans="1:10" x14ac:dyDescent="0.2">
      <c r="A417" s="28">
        <v>2012</v>
      </c>
      <c r="B417" s="31" t="s">
        <v>551</v>
      </c>
      <c r="C417" s="28">
        <f t="shared" si="13"/>
        <v>2012</v>
      </c>
      <c r="D417" s="29" t="s">
        <v>509</v>
      </c>
      <c r="F417" s="66"/>
      <c r="G417" s="29"/>
      <c r="I417" s="30">
        <f>ROW()</f>
        <v>417</v>
      </c>
      <c r="J417" s="28">
        <f t="shared" si="14"/>
        <v>2012</v>
      </c>
    </row>
    <row r="418" spans="1:10" x14ac:dyDescent="0.2">
      <c r="A418" s="28">
        <v>5008</v>
      </c>
      <c r="B418" s="31" t="s">
        <v>946</v>
      </c>
      <c r="C418" s="28">
        <f t="shared" si="13"/>
        <v>5008</v>
      </c>
      <c r="D418" s="29" t="s">
        <v>509</v>
      </c>
      <c r="F418" s="66"/>
      <c r="G418" s="29"/>
      <c r="I418" s="30">
        <f>ROW()</f>
        <v>418</v>
      </c>
      <c r="J418" s="28">
        <f t="shared" si="14"/>
        <v>5008</v>
      </c>
    </row>
    <row r="419" spans="1:10" x14ac:dyDescent="0.2">
      <c r="A419" s="28">
        <v>3033</v>
      </c>
      <c r="B419" s="31" t="s">
        <v>873</v>
      </c>
      <c r="C419" s="28">
        <f t="shared" si="13"/>
        <v>3033</v>
      </c>
      <c r="D419" s="29" t="s">
        <v>509</v>
      </c>
      <c r="F419" s="66"/>
      <c r="G419" s="29"/>
      <c r="I419" s="30">
        <f>ROW()</f>
        <v>419</v>
      </c>
      <c r="J419" s="28">
        <f t="shared" si="14"/>
        <v>3033</v>
      </c>
    </row>
    <row r="420" spans="1:10" x14ac:dyDescent="0.2">
      <c r="A420" s="28">
        <v>5002</v>
      </c>
      <c r="B420" s="31" t="s">
        <v>5172</v>
      </c>
      <c r="C420" s="28">
        <f t="shared" si="13"/>
        <v>5002</v>
      </c>
      <c r="D420" s="29" t="s">
        <v>509</v>
      </c>
      <c r="F420" s="66"/>
      <c r="G420" s="29"/>
      <c r="I420" s="30">
        <f>ROW()</f>
        <v>420</v>
      </c>
      <c r="J420" s="28">
        <f t="shared" si="14"/>
        <v>5002</v>
      </c>
    </row>
    <row r="421" spans="1:10" x14ac:dyDescent="0.2">
      <c r="A421" s="28">
        <v>6016</v>
      </c>
      <c r="B421" s="31" t="s">
        <v>1406</v>
      </c>
      <c r="C421" s="28">
        <f t="shared" si="13"/>
        <v>6016</v>
      </c>
      <c r="D421" s="29" t="s">
        <v>509</v>
      </c>
      <c r="F421" s="66"/>
      <c r="G421" s="29"/>
      <c r="I421" s="30">
        <f>ROW()</f>
        <v>421</v>
      </c>
      <c r="J421" s="28">
        <f t="shared" si="14"/>
        <v>6016</v>
      </c>
    </row>
    <row r="422" spans="1:10" x14ac:dyDescent="0.2">
      <c r="A422" s="28">
        <v>5003</v>
      </c>
      <c r="B422" s="31" t="s">
        <v>76</v>
      </c>
      <c r="C422" s="28">
        <f t="shared" si="13"/>
        <v>5003</v>
      </c>
      <c r="D422" s="29" t="s">
        <v>509</v>
      </c>
      <c r="F422" s="66"/>
      <c r="G422" s="29"/>
      <c r="I422" s="30">
        <f>ROW()</f>
        <v>422</v>
      </c>
      <c r="J422" s="28">
        <f t="shared" si="14"/>
        <v>5003</v>
      </c>
    </row>
    <row r="423" spans="1:10" x14ac:dyDescent="0.2">
      <c r="A423" s="28">
        <v>7701</v>
      </c>
      <c r="B423" s="31" t="s">
        <v>68</v>
      </c>
      <c r="C423" s="28">
        <f t="shared" si="13"/>
        <v>7701</v>
      </c>
      <c r="D423" s="29" t="s">
        <v>509</v>
      </c>
      <c r="F423" s="66"/>
      <c r="G423" s="29"/>
      <c r="I423" s="30">
        <f>ROW()</f>
        <v>423</v>
      </c>
      <c r="J423" s="28">
        <f t="shared" si="14"/>
        <v>7701</v>
      </c>
    </row>
    <row r="424" spans="1:10" x14ac:dyDescent="0.2">
      <c r="A424" s="28">
        <v>1070</v>
      </c>
      <c r="B424" s="31" t="s">
        <v>552</v>
      </c>
      <c r="C424" s="28">
        <f t="shared" si="13"/>
        <v>1070</v>
      </c>
      <c r="D424" s="29" t="s">
        <v>509</v>
      </c>
      <c r="F424" s="66"/>
      <c r="G424" s="29"/>
      <c r="I424" s="30">
        <f>ROW()</f>
        <v>424</v>
      </c>
      <c r="J424" s="28">
        <f t="shared" si="14"/>
        <v>1070</v>
      </c>
    </row>
    <row r="425" spans="1:10" x14ac:dyDescent="0.2">
      <c r="A425" s="28">
        <v>5201</v>
      </c>
      <c r="B425" s="31" t="s">
        <v>639</v>
      </c>
      <c r="C425" s="28">
        <f t="shared" si="13"/>
        <v>5201</v>
      </c>
      <c r="D425" s="29" t="s">
        <v>509</v>
      </c>
      <c r="F425" s="66"/>
      <c r="G425" s="29"/>
      <c r="I425" s="30">
        <f>ROW()</f>
        <v>425</v>
      </c>
      <c r="J425" s="28">
        <f t="shared" si="14"/>
        <v>5201</v>
      </c>
    </row>
    <row r="426" spans="1:10" x14ac:dyDescent="0.2">
      <c r="A426" s="28">
        <v>5281</v>
      </c>
      <c r="B426" s="31" t="s">
        <v>112</v>
      </c>
      <c r="C426" s="28">
        <f t="shared" si="13"/>
        <v>5281</v>
      </c>
      <c r="D426" s="29" t="s">
        <v>509</v>
      </c>
      <c r="F426" s="66"/>
      <c r="G426" s="29"/>
      <c r="I426" s="30">
        <f>ROW()</f>
        <v>426</v>
      </c>
      <c r="J426" s="28">
        <f t="shared" si="14"/>
        <v>5281</v>
      </c>
    </row>
    <row r="427" spans="1:10" x14ac:dyDescent="0.2">
      <c r="A427" s="28">
        <v>5241</v>
      </c>
      <c r="B427" s="31" t="s">
        <v>9</v>
      </c>
      <c r="C427" s="28">
        <f t="shared" si="13"/>
        <v>5241</v>
      </c>
      <c r="D427" s="29" t="s">
        <v>509</v>
      </c>
      <c r="F427" s="66"/>
      <c r="G427" s="29"/>
      <c r="I427" s="30">
        <f>ROW()</f>
        <v>427</v>
      </c>
      <c r="J427" s="28">
        <f t="shared" si="14"/>
        <v>5241</v>
      </c>
    </row>
    <row r="428" spans="1:10" x14ac:dyDescent="0.2">
      <c r="A428" s="28">
        <v>6881</v>
      </c>
      <c r="B428" s="31" t="s">
        <v>120</v>
      </c>
      <c r="C428" s="28">
        <f t="shared" si="13"/>
        <v>6881</v>
      </c>
      <c r="D428" s="29" t="s">
        <v>509</v>
      </c>
      <c r="F428" s="66"/>
      <c r="G428" s="29"/>
      <c r="I428" s="30">
        <f>ROW()</f>
        <v>428</v>
      </c>
      <c r="J428" s="28">
        <f t="shared" si="14"/>
        <v>6881</v>
      </c>
    </row>
    <row r="429" spans="1:10" x14ac:dyDescent="0.2">
      <c r="A429" s="28">
        <v>7721</v>
      </c>
      <c r="B429" s="31" t="s">
        <v>69</v>
      </c>
      <c r="C429" s="28">
        <f t="shared" si="13"/>
        <v>7721</v>
      </c>
      <c r="D429" s="29" t="s">
        <v>509</v>
      </c>
      <c r="F429" s="66"/>
      <c r="G429" s="29"/>
      <c r="I429" s="30">
        <f>ROW()</f>
        <v>429</v>
      </c>
      <c r="J429" s="28">
        <f t="shared" si="14"/>
        <v>7721</v>
      </c>
    </row>
    <row r="430" spans="1:10" x14ac:dyDescent="0.2">
      <c r="A430" s="245">
        <v>5091</v>
      </c>
      <c r="B430" s="31" t="s">
        <v>642</v>
      </c>
      <c r="C430" s="28">
        <f t="shared" si="13"/>
        <v>5091</v>
      </c>
      <c r="D430" s="29" t="s">
        <v>509</v>
      </c>
      <c r="F430" s="66"/>
      <c r="G430" s="29"/>
      <c r="I430" s="30">
        <f>ROW()</f>
        <v>430</v>
      </c>
      <c r="J430" s="28">
        <f t="shared" si="14"/>
        <v>5091</v>
      </c>
    </row>
    <row r="431" spans="1:10" x14ac:dyDescent="0.2">
      <c r="A431" s="28">
        <v>5321</v>
      </c>
      <c r="B431" s="31" t="s">
        <v>638</v>
      </c>
      <c r="C431" s="28">
        <f t="shared" si="13"/>
        <v>5321</v>
      </c>
      <c r="D431" s="29" t="s">
        <v>509</v>
      </c>
      <c r="F431" s="66"/>
      <c r="G431" s="29"/>
      <c r="I431" s="30">
        <f>ROW()</f>
        <v>431</v>
      </c>
      <c r="J431" s="28">
        <f t="shared" si="14"/>
        <v>5321</v>
      </c>
    </row>
    <row r="432" spans="1:10" x14ac:dyDescent="0.2">
      <c r="A432" s="28">
        <v>7741</v>
      </c>
      <c r="B432" s="31" t="s">
        <v>130</v>
      </c>
      <c r="C432" s="28">
        <f t="shared" si="13"/>
        <v>7741</v>
      </c>
      <c r="D432" s="29" t="s">
        <v>509</v>
      </c>
      <c r="F432" s="66"/>
      <c r="G432" s="29"/>
      <c r="I432" s="30">
        <f>ROW()</f>
        <v>432</v>
      </c>
      <c r="J432" s="28">
        <f t="shared" si="14"/>
        <v>7741</v>
      </c>
    </row>
    <row r="433" spans="1:12" x14ac:dyDescent="0.2">
      <c r="A433" s="28">
        <v>6861</v>
      </c>
      <c r="B433" s="31" t="s">
        <v>51</v>
      </c>
      <c r="C433" s="28">
        <f t="shared" si="13"/>
        <v>6861</v>
      </c>
      <c r="D433" s="29" t="s">
        <v>509</v>
      </c>
      <c r="F433" s="66"/>
      <c r="G433" s="29"/>
      <c r="I433" s="30">
        <f>ROW()</f>
        <v>433</v>
      </c>
      <c r="J433" s="28">
        <f t="shared" si="14"/>
        <v>6861</v>
      </c>
    </row>
    <row r="434" spans="1:12" x14ac:dyDescent="0.2">
      <c r="A434" s="28">
        <v>2191</v>
      </c>
      <c r="B434" s="31" t="s">
        <v>734</v>
      </c>
      <c r="C434" s="28">
        <f t="shared" si="13"/>
        <v>2191</v>
      </c>
      <c r="D434" s="29" t="s">
        <v>509</v>
      </c>
      <c r="F434" s="66"/>
      <c r="G434" s="29"/>
      <c r="I434" s="30">
        <f>ROW()</f>
        <v>434</v>
      </c>
      <c r="J434" s="28">
        <f t="shared" si="14"/>
        <v>2191</v>
      </c>
    </row>
    <row r="435" spans="1:12" x14ac:dyDescent="0.2">
      <c r="A435" s="28">
        <v>6015</v>
      </c>
      <c r="B435" s="31" t="s">
        <v>999</v>
      </c>
      <c r="C435" s="28">
        <f t="shared" si="13"/>
        <v>6015</v>
      </c>
      <c r="D435" s="29" t="s">
        <v>509</v>
      </c>
      <c r="F435" s="66"/>
      <c r="G435" s="29"/>
      <c r="I435" s="30">
        <f>ROW()</f>
        <v>435</v>
      </c>
      <c r="J435" s="28">
        <f t="shared" si="14"/>
        <v>6015</v>
      </c>
    </row>
    <row r="436" spans="1:12" x14ac:dyDescent="0.2">
      <c r="A436" s="28">
        <v>7016</v>
      </c>
      <c r="B436" s="31" t="s">
        <v>958</v>
      </c>
      <c r="C436" s="28">
        <f t="shared" si="13"/>
        <v>7016</v>
      </c>
      <c r="D436" s="29" t="s">
        <v>509</v>
      </c>
      <c r="F436" s="66"/>
      <c r="G436" s="29"/>
      <c r="I436" s="30">
        <f>ROW()</f>
        <v>436</v>
      </c>
      <c r="J436" s="28">
        <f t="shared" si="14"/>
        <v>7016</v>
      </c>
    </row>
    <row r="437" spans="1:12" x14ac:dyDescent="0.2">
      <c r="A437" s="28">
        <v>5361</v>
      </c>
      <c r="B437" s="31" t="s">
        <v>637</v>
      </c>
      <c r="C437" s="28">
        <f t="shared" si="13"/>
        <v>5361</v>
      </c>
      <c r="D437" s="29" t="s">
        <v>509</v>
      </c>
      <c r="F437" s="66"/>
      <c r="G437" s="29"/>
      <c r="I437" s="30">
        <f>ROW()</f>
        <v>437</v>
      </c>
      <c r="J437" s="28">
        <f t="shared" si="14"/>
        <v>5361</v>
      </c>
      <c r="L437" s="50"/>
    </row>
    <row r="438" spans="1:12" x14ac:dyDescent="0.2">
      <c r="A438" s="28">
        <v>7015</v>
      </c>
      <c r="B438" s="31" t="s">
        <v>956</v>
      </c>
      <c r="C438" s="28">
        <f t="shared" si="13"/>
        <v>7015</v>
      </c>
      <c r="D438" s="29" t="s">
        <v>509</v>
      </c>
      <c r="F438" s="66"/>
      <c r="G438" s="29"/>
      <c r="I438" s="30">
        <f>ROW()</f>
        <v>438</v>
      </c>
      <c r="J438" s="28">
        <f t="shared" si="14"/>
        <v>7015</v>
      </c>
    </row>
    <row r="439" spans="1:12" x14ac:dyDescent="0.2">
      <c r="A439" s="28">
        <v>72</v>
      </c>
      <c r="B439" s="31" t="s">
        <v>75</v>
      </c>
      <c r="C439" s="28">
        <f t="shared" si="13"/>
        <v>72</v>
      </c>
      <c r="D439" s="29" t="s">
        <v>509</v>
      </c>
      <c r="F439" s="66"/>
      <c r="G439" s="29"/>
      <c r="I439" s="30">
        <f>ROW()</f>
        <v>439</v>
      </c>
      <c r="J439" s="28">
        <f t="shared" si="14"/>
        <v>72</v>
      </c>
    </row>
    <row r="440" spans="1:12" x14ac:dyDescent="0.2">
      <c r="A440" s="28">
        <v>5401</v>
      </c>
      <c r="B440" s="31" t="s">
        <v>635</v>
      </c>
      <c r="C440" s="28">
        <f t="shared" si="13"/>
        <v>5401</v>
      </c>
      <c r="D440" s="29" t="s">
        <v>509</v>
      </c>
      <c r="F440" s="66"/>
      <c r="G440" s="29"/>
      <c r="I440" s="30">
        <f>ROW()</f>
        <v>440</v>
      </c>
      <c r="J440" s="28">
        <f t="shared" si="14"/>
        <v>5401</v>
      </c>
    </row>
    <row r="441" spans="1:12" x14ac:dyDescent="0.2">
      <c r="A441" s="28">
        <v>5421</v>
      </c>
      <c r="B441" s="31" t="s">
        <v>634</v>
      </c>
      <c r="C441" s="28">
        <f t="shared" si="13"/>
        <v>5421</v>
      </c>
      <c r="D441" s="29" t="s">
        <v>509</v>
      </c>
      <c r="F441" s="66"/>
      <c r="G441" s="29"/>
      <c r="I441" s="30">
        <f>ROW()</f>
        <v>441</v>
      </c>
      <c r="J441" s="28">
        <f t="shared" si="14"/>
        <v>5421</v>
      </c>
    </row>
    <row r="442" spans="1:12" x14ac:dyDescent="0.2">
      <c r="A442" s="28">
        <v>5431</v>
      </c>
      <c r="B442" s="31" t="s">
        <v>633</v>
      </c>
      <c r="C442" s="28">
        <f t="shared" si="13"/>
        <v>5431</v>
      </c>
      <c r="D442" s="29" t="s">
        <v>509</v>
      </c>
      <c r="F442" s="66"/>
      <c r="G442" s="29"/>
      <c r="I442" s="30">
        <f>ROW()</f>
        <v>442</v>
      </c>
      <c r="J442" s="28">
        <f t="shared" si="14"/>
        <v>5431</v>
      </c>
    </row>
    <row r="443" spans="1:12" x14ac:dyDescent="0.2">
      <c r="A443" s="28">
        <v>5441</v>
      </c>
      <c r="B443" s="31" t="s">
        <v>632</v>
      </c>
      <c r="C443" s="28">
        <f t="shared" si="13"/>
        <v>5441</v>
      </c>
      <c r="D443" s="29" t="s">
        <v>509</v>
      </c>
      <c r="F443" s="66"/>
      <c r="G443" s="29"/>
      <c r="I443" s="30">
        <f>ROW()</f>
        <v>443</v>
      </c>
      <c r="J443" s="28">
        <f t="shared" si="14"/>
        <v>5441</v>
      </c>
    </row>
    <row r="444" spans="1:12" x14ac:dyDescent="0.2">
      <c r="A444" s="28">
        <v>8016</v>
      </c>
      <c r="B444" s="31" t="s">
        <v>553</v>
      </c>
      <c r="C444" s="28">
        <f t="shared" si="13"/>
        <v>8016</v>
      </c>
      <c r="D444" s="29" t="s">
        <v>509</v>
      </c>
      <c r="F444" s="66"/>
      <c r="G444" s="29"/>
      <c r="I444" s="30">
        <f>ROW()</f>
        <v>444</v>
      </c>
      <c r="J444" s="28">
        <f t="shared" si="14"/>
        <v>8016</v>
      </c>
    </row>
    <row r="445" spans="1:12" x14ac:dyDescent="0.2">
      <c r="A445" s="28">
        <v>7029</v>
      </c>
      <c r="B445" s="31" t="s">
        <v>554</v>
      </c>
      <c r="C445" s="28">
        <f t="shared" si="13"/>
        <v>7029</v>
      </c>
      <c r="D445" s="29" t="s">
        <v>509</v>
      </c>
      <c r="F445" s="66"/>
      <c r="G445" s="29"/>
      <c r="I445" s="30">
        <f>ROW()</f>
        <v>445</v>
      </c>
      <c r="J445" s="28">
        <f t="shared" si="14"/>
        <v>7029</v>
      </c>
    </row>
    <row r="446" spans="1:12" x14ac:dyDescent="0.2">
      <c r="A446" s="28">
        <v>6018</v>
      </c>
      <c r="B446" s="31" t="s">
        <v>1408</v>
      </c>
      <c r="C446" s="28">
        <f t="shared" si="13"/>
        <v>6018</v>
      </c>
      <c r="D446" s="29" t="s">
        <v>509</v>
      </c>
      <c r="F446" s="66"/>
      <c r="G446" s="29"/>
      <c r="I446" s="30">
        <f>ROW()</f>
        <v>446</v>
      </c>
      <c r="J446" s="28">
        <f t="shared" si="14"/>
        <v>6018</v>
      </c>
    </row>
    <row r="447" spans="1:12" x14ac:dyDescent="0.2">
      <c r="A447" s="28">
        <v>2531</v>
      </c>
      <c r="B447" s="31" t="s">
        <v>940</v>
      </c>
      <c r="C447" s="28">
        <f t="shared" si="13"/>
        <v>2531</v>
      </c>
      <c r="D447" s="29" t="s">
        <v>509</v>
      </c>
      <c r="F447" s="66"/>
      <c r="G447" s="29"/>
      <c r="I447" s="30">
        <f>ROW()</f>
        <v>447</v>
      </c>
      <c r="J447" s="28">
        <f t="shared" si="14"/>
        <v>2531</v>
      </c>
    </row>
    <row r="448" spans="1:12" x14ac:dyDescent="0.2">
      <c r="A448" s="28">
        <v>6281</v>
      </c>
      <c r="B448" s="31" t="s">
        <v>53</v>
      </c>
      <c r="C448" s="28">
        <f t="shared" si="13"/>
        <v>6281</v>
      </c>
      <c r="D448" s="29" t="s">
        <v>509</v>
      </c>
      <c r="F448" s="66"/>
      <c r="G448" s="29"/>
      <c r="I448" s="30">
        <f>ROW()</f>
        <v>448</v>
      </c>
      <c r="J448" s="28">
        <f t="shared" si="14"/>
        <v>6281</v>
      </c>
    </row>
    <row r="449" spans="1:10" x14ac:dyDescent="0.2">
      <c r="A449" s="28">
        <v>8021</v>
      </c>
      <c r="B449" s="31" t="s">
        <v>970</v>
      </c>
      <c r="C449" s="28">
        <f t="shared" si="13"/>
        <v>8021</v>
      </c>
      <c r="D449" s="29" t="s">
        <v>509</v>
      </c>
      <c r="F449" s="66"/>
      <c r="G449" s="29"/>
      <c r="I449" s="30">
        <f>ROW()</f>
        <v>449</v>
      </c>
      <c r="J449" s="28">
        <f t="shared" si="14"/>
        <v>8021</v>
      </c>
    </row>
    <row r="450" spans="1:10" x14ac:dyDescent="0.2">
      <c r="A450" s="28">
        <v>3051</v>
      </c>
      <c r="B450" s="31" t="s">
        <v>709</v>
      </c>
      <c r="C450" s="28">
        <f t="shared" ref="C450:C475" si="15">A450</f>
        <v>3051</v>
      </c>
      <c r="D450" s="29" t="s">
        <v>509</v>
      </c>
      <c r="F450" s="66"/>
      <c r="G450" s="29"/>
      <c r="I450" s="30">
        <f>ROW()</f>
        <v>450</v>
      </c>
      <c r="J450" s="28">
        <f t="shared" ref="J450:J475" si="16">C450</f>
        <v>3051</v>
      </c>
    </row>
    <row r="451" spans="1:10" x14ac:dyDescent="0.2">
      <c r="A451" s="28">
        <v>5481</v>
      </c>
      <c r="B451" s="31" t="s">
        <v>631</v>
      </c>
      <c r="C451" s="28">
        <f t="shared" si="15"/>
        <v>5481</v>
      </c>
      <c r="D451" s="29" t="s">
        <v>509</v>
      </c>
      <c r="F451" s="66"/>
      <c r="G451" s="29"/>
      <c r="I451" s="30">
        <f>ROW()</f>
        <v>451</v>
      </c>
      <c r="J451" s="28">
        <f t="shared" si="16"/>
        <v>5481</v>
      </c>
    </row>
    <row r="452" spans="1:10" x14ac:dyDescent="0.2">
      <c r="A452" s="28">
        <v>5521</v>
      </c>
      <c r="B452" s="31" t="s">
        <v>630</v>
      </c>
      <c r="C452" s="28">
        <f t="shared" si="15"/>
        <v>5521</v>
      </c>
      <c r="D452" s="29" t="s">
        <v>509</v>
      </c>
      <c r="F452" s="66"/>
      <c r="G452" s="29"/>
      <c r="I452" s="30">
        <f>ROW()</f>
        <v>452</v>
      </c>
      <c r="J452" s="28">
        <f t="shared" si="16"/>
        <v>5521</v>
      </c>
    </row>
    <row r="453" spans="1:10" x14ac:dyDescent="0.2">
      <c r="A453" s="28">
        <v>1000</v>
      </c>
      <c r="B453" s="31" t="s">
        <v>5165</v>
      </c>
      <c r="C453" s="28">
        <f t="shared" si="15"/>
        <v>1000</v>
      </c>
      <c r="D453" s="29" t="s">
        <v>509</v>
      </c>
      <c r="F453" s="66"/>
      <c r="G453" s="29"/>
      <c r="I453" s="30">
        <f>ROW()</f>
        <v>453</v>
      </c>
      <c r="J453" s="28">
        <f t="shared" si="16"/>
        <v>1000</v>
      </c>
    </row>
    <row r="454" spans="1:10" x14ac:dyDescent="0.2">
      <c r="A454" s="28">
        <v>5601</v>
      </c>
      <c r="B454" s="31" t="s">
        <v>628</v>
      </c>
      <c r="C454" s="28">
        <f t="shared" si="15"/>
        <v>5601</v>
      </c>
      <c r="D454" s="29" t="s">
        <v>509</v>
      </c>
      <c r="F454" s="66"/>
      <c r="G454" s="29"/>
      <c r="I454" s="30">
        <f>ROW()</f>
        <v>454</v>
      </c>
      <c r="J454" s="28">
        <f t="shared" si="16"/>
        <v>5601</v>
      </c>
    </row>
    <row r="455" spans="1:10" x14ac:dyDescent="0.2">
      <c r="A455" s="28">
        <v>401</v>
      </c>
      <c r="B455" s="31" t="s">
        <v>782</v>
      </c>
      <c r="C455" s="28">
        <f t="shared" si="15"/>
        <v>401</v>
      </c>
      <c r="D455" s="29" t="s">
        <v>509</v>
      </c>
      <c r="F455" s="66"/>
      <c r="G455" s="29"/>
      <c r="I455" s="30">
        <f>ROW()</f>
        <v>455</v>
      </c>
      <c r="J455" s="28">
        <f t="shared" si="16"/>
        <v>401</v>
      </c>
    </row>
    <row r="456" spans="1:10" x14ac:dyDescent="0.2">
      <c r="A456" s="28">
        <v>5641</v>
      </c>
      <c r="B456" s="31" t="s">
        <v>627</v>
      </c>
      <c r="C456" s="28">
        <f t="shared" si="15"/>
        <v>5641</v>
      </c>
      <c r="D456" s="29" t="s">
        <v>509</v>
      </c>
      <c r="F456" s="66"/>
      <c r="G456" s="29"/>
      <c r="I456" s="30">
        <f>ROW()</f>
        <v>456</v>
      </c>
      <c r="J456" s="28">
        <f t="shared" si="16"/>
        <v>5641</v>
      </c>
    </row>
    <row r="457" spans="1:10" x14ac:dyDescent="0.2">
      <c r="A457" s="28">
        <v>5671</v>
      </c>
      <c r="B457" s="31" t="s">
        <v>113</v>
      </c>
      <c r="C457" s="28">
        <f t="shared" si="15"/>
        <v>5671</v>
      </c>
      <c r="D457" s="29" t="s">
        <v>509</v>
      </c>
      <c r="F457" s="66"/>
      <c r="G457" s="29"/>
      <c r="I457" s="30">
        <f>ROW()</f>
        <v>457</v>
      </c>
      <c r="J457" s="28">
        <f t="shared" si="16"/>
        <v>5671</v>
      </c>
    </row>
    <row r="458" spans="1:10" x14ac:dyDescent="0.2">
      <c r="A458" s="28">
        <v>2441</v>
      </c>
      <c r="B458" s="31" t="s">
        <v>723</v>
      </c>
      <c r="C458" s="28">
        <f t="shared" si="15"/>
        <v>2441</v>
      </c>
      <c r="D458" s="29" t="s">
        <v>509</v>
      </c>
      <c r="F458" s="66"/>
      <c r="G458" s="29"/>
      <c r="I458" s="30">
        <f>ROW()</f>
        <v>458</v>
      </c>
      <c r="J458" s="28">
        <f t="shared" si="16"/>
        <v>2441</v>
      </c>
    </row>
    <row r="459" spans="1:10" x14ac:dyDescent="0.2">
      <c r="A459" s="28">
        <v>6901</v>
      </c>
      <c r="B459" s="31" t="s">
        <v>13</v>
      </c>
      <c r="C459" s="28">
        <f t="shared" si="15"/>
        <v>6901</v>
      </c>
      <c r="D459" s="29" t="s">
        <v>509</v>
      </c>
      <c r="F459" s="66"/>
      <c r="G459" s="29"/>
      <c r="I459" s="30">
        <f>ROW()</f>
        <v>459</v>
      </c>
      <c r="J459" s="28">
        <f t="shared" si="16"/>
        <v>6901</v>
      </c>
    </row>
    <row r="460" spans="1:10" x14ac:dyDescent="0.2">
      <c r="A460" s="28">
        <v>561</v>
      </c>
      <c r="B460" s="31" t="s">
        <v>778</v>
      </c>
      <c r="C460" s="28">
        <f t="shared" si="15"/>
        <v>561</v>
      </c>
      <c r="D460" s="29" t="s">
        <v>509</v>
      </c>
      <c r="F460" s="66"/>
      <c r="G460" s="29"/>
      <c r="I460" s="30">
        <f>ROW()</f>
        <v>460</v>
      </c>
      <c r="J460" s="28">
        <f t="shared" si="16"/>
        <v>561</v>
      </c>
    </row>
    <row r="461" spans="1:10" x14ac:dyDescent="0.2">
      <c r="A461" s="28">
        <v>3111</v>
      </c>
      <c r="B461" s="31" t="s">
        <v>707</v>
      </c>
      <c r="C461" s="28">
        <f t="shared" si="15"/>
        <v>3111</v>
      </c>
      <c r="D461" s="29" t="s">
        <v>509</v>
      </c>
      <c r="F461" s="66"/>
      <c r="G461" s="29"/>
      <c r="I461" s="30">
        <f>ROW()</f>
        <v>461</v>
      </c>
      <c r="J461" s="28">
        <f t="shared" si="16"/>
        <v>3111</v>
      </c>
    </row>
    <row r="462" spans="1:10" x14ac:dyDescent="0.2">
      <c r="A462" s="28">
        <v>2371</v>
      </c>
      <c r="B462" s="31" t="s">
        <v>725</v>
      </c>
      <c r="C462" s="28">
        <f t="shared" si="15"/>
        <v>2371</v>
      </c>
      <c r="D462" s="29" t="s">
        <v>509</v>
      </c>
      <c r="F462" s="66"/>
      <c r="G462" s="29"/>
      <c r="I462" s="30">
        <f>ROW()</f>
        <v>462</v>
      </c>
      <c r="J462" s="28">
        <f t="shared" si="16"/>
        <v>2371</v>
      </c>
    </row>
    <row r="463" spans="1:10" x14ac:dyDescent="0.2">
      <c r="A463" s="28">
        <v>5791</v>
      </c>
      <c r="B463" s="31" t="s">
        <v>1404</v>
      </c>
      <c r="C463" s="28">
        <f t="shared" si="15"/>
        <v>5791</v>
      </c>
      <c r="D463" s="29" t="s">
        <v>509</v>
      </c>
      <c r="F463" s="66"/>
      <c r="G463" s="29"/>
      <c r="I463" s="30">
        <f>ROW()</f>
        <v>463</v>
      </c>
      <c r="J463" s="28">
        <f t="shared" si="16"/>
        <v>5791</v>
      </c>
    </row>
    <row r="464" spans="1:10" x14ac:dyDescent="0.2">
      <c r="A464" s="28">
        <v>6961</v>
      </c>
      <c r="B464" s="31" t="s">
        <v>52</v>
      </c>
      <c r="C464" s="28">
        <f t="shared" si="15"/>
        <v>6961</v>
      </c>
      <c r="D464" s="29" t="s">
        <v>509</v>
      </c>
      <c r="F464" s="66"/>
      <c r="G464" s="29"/>
      <c r="I464" s="30">
        <f>ROW()</f>
        <v>464</v>
      </c>
      <c r="J464" s="28">
        <f t="shared" si="16"/>
        <v>6961</v>
      </c>
    </row>
    <row r="465" spans="1:10" x14ac:dyDescent="0.2">
      <c r="A465" s="28">
        <v>7049</v>
      </c>
      <c r="B465" s="31" t="s">
        <v>555</v>
      </c>
      <c r="C465" s="28">
        <f t="shared" si="15"/>
        <v>7049</v>
      </c>
      <c r="D465" s="29" t="s">
        <v>509</v>
      </c>
      <c r="F465" s="66"/>
      <c r="G465" s="29"/>
      <c r="I465" s="30">
        <f>ROW()</f>
        <v>465</v>
      </c>
      <c r="J465" s="28">
        <f t="shared" si="16"/>
        <v>7049</v>
      </c>
    </row>
    <row r="466" spans="1:10" x14ac:dyDescent="0.2">
      <c r="A466" s="28">
        <v>5951</v>
      </c>
      <c r="B466" s="31" t="s">
        <v>622</v>
      </c>
      <c r="C466" s="28">
        <f t="shared" si="15"/>
        <v>5951</v>
      </c>
      <c r="D466" s="29" t="s">
        <v>509</v>
      </c>
      <c r="F466" s="66"/>
      <c r="G466" s="29"/>
      <c r="I466" s="30">
        <f>ROW()</f>
        <v>466</v>
      </c>
      <c r="J466" s="28">
        <f t="shared" si="16"/>
        <v>5951</v>
      </c>
    </row>
    <row r="467" spans="1:10" x14ac:dyDescent="0.2">
      <c r="A467" s="28">
        <v>771</v>
      </c>
      <c r="B467" s="31" t="s">
        <v>772</v>
      </c>
      <c r="C467" s="28">
        <f t="shared" si="15"/>
        <v>771</v>
      </c>
      <c r="D467" s="29" t="s">
        <v>509</v>
      </c>
      <c r="F467" s="66"/>
      <c r="G467" s="29"/>
      <c r="I467" s="30">
        <f>ROW()</f>
        <v>467</v>
      </c>
      <c r="J467" s="28">
        <f t="shared" si="16"/>
        <v>771</v>
      </c>
    </row>
    <row r="468" spans="1:10" x14ac:dyDescent="0.2">
      <c r="A468" s="28">
        <v>7601</v>
      </c>
      <c r="B468" s="31" t="s">
        <v>556</v>
      </c>
      <c r="C468" s="28">
        <f t="shared" si="15"/>
        <v>7601</v>
      </c>
      <c r="D468" s="29" t="s">
        <v>509</v>
      </c>
      <c r="F468" s="66"/>
      <c r="G468" s="29"/>
      <c r="I468" s="30">
        <f>ROW()</f>
        <v>468</v>
      </c>
      <c r="J468" s="28">
        <f t="shared" si="16"/>
        <v>7601</v>
      </c>
    </row>
    <row r="469" spans="1:10" x14ac:dyDescent="0.2">
      <c r="A469" s="28">
        <v>2891</v>
      </c>
      <c r="B469" s="31" t="s">
        <v>713</v>
      </c>
      <c r="C469" s="28">
        <f t="shared" si="15"/>
        <v>2891</v>
      </c>
      <c r="D469" s="29" t="s">
        <v>509</v>
      </c>
      <c r="F469" s="66"/>
      <c r="G469" s="29"/>
      <c r="I469" s="30">
        <f>ROW()</f>
        <v>469</v>
      </c>
      <c r="J469" s="28">
        <f t="shared" si="16"/>
        <v>2891</v>
      </c>
    </row>
    <row r="470" spans="1:10" x14ac:dyDescent="0.2">
      <c r="A470" s="28">
        <v>5961</v>
      </c>
      <c r="B470" s="31" t="s">
        <v>80</v>
      </c>
      <c r="C470" s="28">
        <f t="shared" si="15"/>
        <v>5961</v>
      </c>
      <c r="D470" s="29" t="s">
        <v>509</v>
      </c>
      <c r="F470" s="66"/>
      <c r="G470" s="29"/>
      <c r="I470" s="30">
        <f>ROW()</f>
        <v>470</v>
      </c>
      <c r="J470" s="28">
        <f t="shared" si="16"/>
        <v>5961</v>
      </c>
    </row>
    <row r="471" spans="1:10" x14ac:dyDescent="0.2">
      <c r="A471" s="28">
        <v>7056</v>
      </c>
      <c r="B471" s="31" t="s">
        <v>590</v>
      </c>
      <c r="C471" s="28">
        <f t="shared" si="15"/>
        <v>7056</v>
      </c>
      <c r="D471" s="29" t="s">
        <v>509</v>
      </c>
      <c r="F471" s="66"/>
      <c r="G471" s="29"/>
      <c r="I471" s="30">
        <f>ROW()</f>
        <v>471</v>
      </c>
      <c r="J471" s="28">
        <f t="shared" si="16"/>
        <v>7056</v>
      </c>
    </row>
    <row r="472" spans="1:10" x14ac:dyDescent="0.2">
      <c r="A472" s="28">
        <v>7055</v>
      </c>
      <c r="B472" s="31" t="s">
        <v>591</v>
      </c>
      <c r="C472" s="28">
        <f t="shared" si="15"/>
        <v>7055</v>
      </c>
      <c r="D472" s="29" t="s">
        <v>509</v>
      </c>
      <c r="F472" s="66"/>
      <c r="G472" s="29"/>
      <c r="I472" s="30">
        <f>ROW()</f>
        <v>472</v>
      </c>
      <c r="J472" s="28">
        <f t="shared" si="16"/>
        <v>7055</v>
      </c>
    </row>
    <row r="473" spans="1:10" x14ac:dyDescent="0.2">
      <c r="A473" s="28">
        <v>1020</v>
      </c>
      <c r="B473" s="31" t="s">
        <v>101</v>
      </c>
      <c r="C473" s="28">
        <f t="shared" si="15"/>
        <v>1020</v>
      </c>
      <c r="D473" s="29" t="s">
        <v>509</v>
      </c>
      <c r="F473" s="66"/>
      <c r="G473" s="29"/>
      <c r="I473" s="30">
        <f>ROW()</f>
        <v>473</v>
      </c>
      <c r="J473" s="28">
        <f t="shared" si="16"/>
        <v>1020</v>
      </c>
    </row>
    <row r="474" spans="1:10" x14ac:dyDescent="0.2">
      <c r="A474" s="28">
        <v>7070</v>
      </c>
      <c r="B474" s="31" t="s">
        <v>967</v>
      </c>
      <c r="C474" s="28">
        <f t="shared" si="15"/>
        <v>7070</v>
      </c>
      <c r="D474" s="29" t="s">
        <v>509</v>
      </c>
      <c r="F474" s="66"/>
      <c r="G474" s="29"/>
      <c r="I474" s="30">
        <f>ROW()</f>
        <v>474</v>
      </c>
      <c r="J474" s="28">
        <f t="shared" si="16"/>
        <v>7070</v>
      </c>
    </row>
    <row r="475" spans="1:10" x14ac:dyDescent="0.2">
      <c r="A475" s="28">
        <v>2511</v>
      </c>
      <c r="B475" s="31" t="s">
        <v>722</v>
      </c>
      <c r="C475" s="28">
        <f t="shared" si="15"/>
        <v>2511</v>
      </c>
      <c r="D475" s="29" t="s">
        <v>509</v>
      </c>
      <c r="F475" s="66"/>
      <c r="G475" s="29"/>
      <c r="I475" s="30">
        <f>ROW()</f>
        <v>475</v>
      </c>
      <c r="J475" s="28">
        <f t="shared" si="16"/>
        <v>2511</v>
      </c>
    </row>
  </sheetData>
  <autoFilter ref="A1:J475">
    <sortState ref="A2:J476">
      <sortCondition ref="B1:B475"/>
    </sortState>
  </autoFilter>
  <sortState ref="A2:J460">
    <sortCondition ref="B2:B460"/>
  </sortState>
  <dataConsolidate topLabels="1"/>
  <phoneticPr fontId="0" type="noConversion"/>
  <pageMargins left="0.75" right="0.75" top="1" bottom="1" header="0.5" footer="0.5"/>
  <pageSetup orientation="portrait" r:id="rId1"/>
  <headerFooter alignWithMargins="0">
    <oddFooter>&amp;C&amp;P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7030A0"/>
  </sheetPr>
  <dimension ref="A1:S948"/>
  <sheetViews>
    <sheetView workbookViewId="0">
      <pane xSplit="2" ySplit="1" topLeftCell="C109" activePane="bottomRight" state="frozen"/>
      <selection activeCell="A2" sqref="A2"/>
      <selection pane="topRight" activeCell="A2" sqref="A2"/>
      <selection pane="bottomLeft" activeCell="A2" sqref="A2"/>
      <selection pane="bottomRight" activeCell="A118" sqref="A118:XFD118"/>
    </sheetView>
  </sheetViews>
  <sheetFormatPr defaultColWidth="8.85546875" defaultRowHeight="15" x14ac:dyDescent="0.25"/>
  <cols>
    <col min="1" max="1" width="16.42578125" style="256" bestFit="1" customWidth="1"/>
    <col min="2" max="2" width="19.7109375" style="296" customWidth="1"/>
    <col min="3" max="3" width="6.28515625" style="296" bestFit="1" customWidth="1"/>
    <col min="4" max="4" width="8.7109375" style="296" customWidth="1"/>
    <col min="5" max="6" width="8.85546875" style="256"/>
    <col min="7" max="7" width="6.28515625" style="256" bestFit="1" customWidth="1"/>
    <col min="8" max="19" width="8.42578125" style="256" bestFit="1" customWidth="1"/>
    <col min="20" max="16384" width="8.85546875" style="256"/>
  </cols>
  <sheetData>
    <row r="1" spans="1:19" x14ac:dyDescent="0.25">
      <c r="A1" s="282" t="s">
        <v>814</v>
      </c>
      <c r="B1" s="292" t="s">
        <v>813</v>
      </c>
      <c r="C1" s="292" t="s">
        <v>5191</v>
      </c>
      <c r="D1" s="282" t="s">
        <v>5192</v>
      </c>
      <c r="E1" s="282" t="s">
        <v>851</v>
      </c>
      <c r="F1" s="282" t="s">
        <v>803</v>
      </c>
      <c r="G1" s="282" t="s">
        <v>5193</v>
      </c>
      <c r="H1" s="282" t="s">
        <v>5194</v>
      </c>
      <c r="I1" s="282" t="s">
        <v>5195</v>
      </c>
      <c r="J1" s="282" t="s">
        <v>5196</v>
      </c>
      <c r="K1" s="282" t="s">
        <v>5197</v>
      </c>
      <c r="L1" s="282" t="s">
        <v>5198</v>
      </c>
      <c r="M1" s="282" t="s">
        <v>5199</v>
      </c>
      <c r="N1" s="282" t="s">
        <v>5200</v>
      </c>
      <c r="O1" s="282" t="s">
        <v>5201</v>
      </c>
      <c r="P1" s="282" t="s">
        <v>5202</v>
      </c>
      <c r="Q1" s="282" t="s">
        <v>5203</v>
      </c>
      <c r="R1" s="282" t="s">
        <v>5204</v>
      </c>
      <c r="S1" s="282" t="s">
        <v>5205</v>
      </c>
    </row>
    <row r="2" spans="1:19" x14ac:dyDescent="0.25">
      <c r="A2" s="282" t="s">
        <v>862</v>
      </c>
      <c r="B2" s="292" t="s">
        <v>987</v>
      </c>
      <c r="C2" s="293">
        <v>7</v>
      </c>
      <c r="D2" s="282" t="s">
        <v>5206</v>
      </c>
      <c r="E2" s="293">
        <v>473</v>
      </c>
      <c r="F2" s="293"/>
      <c r="G2" s="293">
        <v>118</v>
      </c>
      <c r="H2" s="293">
        <v>93</v>
      </c>
      <c r="I2" s="293">
        <v>86</v>
      </c>
      <c r="J2" s="293">
        <v>77</v>
      </c>
      <c r="K2" s="293">
        <v>72</v>
      </c>
      <c r="L2" s="293">
        <v>27</v>
      </c>
      <c r="M2" s="293"/>
      <c r="N2" s="293"/>
      <c r="O2" s="293"/>
      <c r="P2" s="293"/>
      <c r="Q2" s="293"/>
      <c r="R2" s="293"/>
      <c r="S2" s="293"/>
    </row>
    <row r="3" spans="1:19" x14ac:dyDescent="0.25">
      <c r="A3" s="282" t="s">
        <v>133</v>
      </c>
      <c r="B3" s="292" t="s">
        <v>1400</v>
      </c>
      <c r="C3" s="293">
        <v>1</v>
      </c>
      <c r="D3" s="282" t="s">
        <v>1431</v>
      </c>
      <c r="E3" s="293">
        <v>1051</v>
      </c>
      <c r="F3" s="293">
        <v>74</v>
      </c>
      <c r="G3" s="293">
        <v>96</v>
      </c>
      <c r="H3" s="293">
        <v>122</v>
      </c>
      <c r="I3" s="293">
        <v>108</v>
      </c>
      <c r="J3" s="293">
        <v>127</v>
      </c>
      <c r="K3" s="293">
        <v>135</v>
      </c>
      <c r="L3" s="293">
        <v>133</v>
      </c>
      <c r="M3" s="293">
        <v>103</v>
      </c>
      <c r="N3" s="293">
        <v>100</v>
      </c>
      <c r="O3" s="293">
        <v>53</v>
      </c>
      <c r="P3" s="293"/>
      <c r="Q3" s="293"/>
      <c r="R3" s="293"/>
      <c r="S3" s="293"/>
    </row>
    <row r="4" spans="1:19" x14ac:dyDescent="0.25">
      <c r="A4" s="282" t="s">
        <v>134</v>
      </c>
      <c r="B4" s="292" t="s">
        <v>801</v>
      </c>
      <c r="C4" s="293">
        <v>7</v>
      </c>
      <c r="D4" s="282" t="s">
        <v>5206</v>
      </c>
      <c r="E4" s="293">
        <v>425</v>
      </c>
      <c r="F4" s="293"/>
      <c r="G4" s="293">
        <v>56</v>
      </c>
      <c r="H4" s="293">
        <v>67</v>
      </c>
      <c r="I4" s="293">
        <v>62</v>
      </c>
      <c r="J4" s="293">
        <v>59</v>
      </c>
      <c r="K4" s="293">
        <v>47</v>
      </c>
      <c r="L4" s="293">
        <v>44</v>
      </c>
      <c r="M4" s="293">
        <v>41</v>
      </c>
      <c r="N4" s="293">
        <v>24</v>
      </c>
      <c r="O4" s="293">
        <v>25</v>
      </c>
      <c r="P4" s="293"/>
      <c r="Q4" s="293"/>
      <c r="R4" s="293"/>
      <c r="S4" s="293"/>
    </row>
    <row r="5" spans="1:19" x14ac:dyDescent="0.25">
      <c r="A5" s="282" t="s">
        <v>135</v>
      </c>
      <c r="B5" s="292" t="s">
        <v>96</v>
      </c>
      <c r="C5" s="293">
        <v>1</v>
      </c>
      <c r="D5" s="282" t="s">
        <v>1432</v>
      </c>
      <c r="E5" s="293">
        <v>1684</v>
      </c>
      <c r="F5" s="293">
        <v>38</v>
      </c>
      <c r="G5" s="293">
        <v>160</v>
      </c>
      <c r="H5" s="293">
        <v>172</v>
      </c>
      <c r="I5" s="293">
        <v>173</v>
      </c>
      <c r="J5" s="293">
        <v>194</v>
      </c>
      <c r="K5" s="293">
        <v>215</v>
      </c>
      <c r="L5" s="293">
        <v>205</v>
      </c>
      <c r="M5" s="293">
        <v>173</v>
      </c>
      <c r="N5" s="293">
        <v>181</v>
      </c>
      <c r="O5" s="293">
        <v>173</v>
      </c>
      <c r="P5" s="293"/>
      <c r="Q5" s="293"/>
      <c r="R5" s="293"/>
      <c r="S5" s="293"/>
    </row>
    <row r="6" spans="1:19" x14ac:dyDescent="0.25">
      <c r="A6" s="282" t="s">
        <v>136</v>
      </c>
      <c r="B6" s="292" t="s">
        <v>75</v>
      </c>
      <c r="C6" s="293">
        <v>7</v>
      </c>
      <c r="D6" s="282" t="s">
        <v>5206</v>
      </c>
      <c r="E6" s="293">
        <v>491</v>
      </c>
      <c r="F6" s="293"/>
      <c r="G6" s="293"/>
      <c r="H6" s="293">
        <v>104</v>
      </c>
      <c r="I6" s="293">
        <v>121</v>
      </c>
      <c r="J6" s="293">
        <v>96</v>
      </c>
      <c r="K6" s="293">
        <v>90</v>
      </c>
      <c r="L6" s="293">
        <v>80</v>
      </c>
      <c r="M6" s="293"/>
      <c r="N6" s="293"/>
      <c r="O6" s="293"/>
      <c r="P6" s="293"/>
      <c r="Q6" s="293"/>
      <c r="R6" s="293"/>
      <c r="S6" s="293"/>
    </row>
    <row r="7" spans="1:19" x14ac:dyDescent="0.25">
      <c r="A7" s="282" t="s">
        <v>137</v>
      </c>
      <c r="B7" s="292" t="s">
        <v>77</v>
      </c>
      <c r="C7" s="282">
        <v>3</v>
      </c>
      <c r="D7" s="282" t="s">
        <v>1431</v>
      </c>
      <c r="E7" s="293">
        <v>1017</v>
      </c>
      <c r="F7" s="293"/>
      <c r="G7" s="293">
        <v>99</v>
      </c>
      <c r="H7" s="293">
        <v>99</v>
      </c>
      <c r="I7" s="293">
        <v>129</v>
      </c>
      <c r="J7" s="293">
        <v>143</v>
      </c>
      <c r="K7" s="293">
        <v>149</v>
      </c>
      <c r="L7" s="293">
        <v>104</v>
      </c>
      <c r="M7" s="293">
        <v>104</v>
      </c>
      <c r="N7" s="293">
        <v>94</v>
      </c>
      <c r="O7" s="293">
        <v>96</v>
      </c>
      <c r="P7" s="293"/>
      <c r="Q7" s="293"/>
      <c r="R7" s="293"/>
      <c r="S7" s="293"/>
    </row>
    <row r="8" spans="1:19" x14ac:dyDescent="0.25">
      <c r="A8" s="282" t="s">
        <v>138</v>
      </c>
      <c r="B8" s="292" t="s">
        <v>800</v>
      </c>
      <c r="C8" s="282">
        <v>2</v>
      </c>
      <c r="D8" s="282" t="s">
        <v>1432</v>
      </c>
      <c r="E8" s="293">
        <v>398</v>
      </c>
      <c r="F8" s="293">
        <v>38</v>
      </c>
      <c r="G8" s="293">
        <v>59</v>
      </c>
      <c r="H8" s="293">
        <v>77</v>
      </c>
      <c r="I8" s="293">
        <v>59</v>
      </c>
      <c r="J8" s="293">
        <v>54</v>
      </c>
      <c r="K8" s="293">
        <v>52</v>
      </c>
      <c r="L8" s="293">
        <v>59</v>
      </c>
      <c r="M8" s="293"/>
      <c r="N8" s="293"/>
      <c r="O8" s="293"/>
      <c r="P8" s="293"/>
      <c r="Q8" s="293"/>
      <c r="R8" s="293"/>
      <c r="S8" s="293"/>
    </row>
    <row r="9" spans="1:19" x14ac:dyDescent="0.25">
      <c r="A9" s="282" t="s">
        <v>139</v>
      </c>
      <c r="B9" s="292" t="s">
        <v>799</v>
      </c>
      <c r="C9" s="293">
        <v>1</v>
      </c>
      <c r="D9" s="282" t="s">
        <v>1433</v>
      </c>
      <c r="E9" s="293">
        <v>1763</v>
      </c>
      <c r="F9" s="293">
        <v>38</v>
      </c>
      <c r="G9" s="293">
        <v>134</v>
      </c>
      <c r="H9" s="293">
        <v>183</v>
      </c>
      <c r="I9" s="293">
        <v>176</v>
      </c>
      <c r="J9" s="293">
        <v>175</v>
      </c>
      <c r="K9" s="293">
        <v>196</v>
      </c>
      <c r="L9" s="293">
        <v>212</v>
      </c>
      <c r="M9" s="293">
        <v>225</v>
      </c>
      <c r="N9" s="293">
        <v>229</v>
      </c>
      <c r="O9" s="293">
        <v>195</v>
      </c>
      <c r="P9" s="293"/>
      <c r="Q9" s="293"/>
      <c r="R9" s="293"/>
      <c r="S9" s="293"/>
    </row>
    <row r="10" spans="1:19" x14ac:dyDescent="0.25">
      <c r="A10" s="282" t="s">
        <v>140</v>
      </c>
      <c r="B10" s="292" t="s">
        <v>859</v>
      </c>
      <c r="C10" s="293">
        <v>1</v>
      </c>
      <c r="D10" s="282" t="s">
        <v>1433</v>
      </c>
      <c r="E10" s="293">
        <v>2087</v>
      </c>
      <c r="F10" s="293">
        <v>1</v>
      </c>
      <c r="G10" s="293">
        <v>202</v>
      </c>
      <c r="H10" s="293">
        <v>226</v>
      </c>
      <c r="I10" s="293">
        <v>245</v>
      </c>
      <c r="J10" s="293">
        <v>245</v>
      </c>
      <c r="K10" s="293">
        <v>237</v>
      </c>
      <c r="L10" s="293">
        <v>253</v>
      </c>
      <c r="M10" s="293">
        <v>255</v>
      </c>
      <c r="N10" s="293">
        <v>218</v>
      </c>
      <c r="O10" s="293">
        <v>205</v>
      </c>
      <c r="P10" s="293"/>
      <c r="Q10" s="293"/>
      <c r="R10" s="293"/>
      <c r="S10" s="293"/>
    </row>
    <row r="11" spans="1:19" x14ac:dyDescent="0.25">
      <c r="A11" s="282" t="s">
        <v>141</v>
      </c>
      <c r="B11" s="292" t="s">
        <v>72</v>
      </c>
      <c r="C11" s="293">
        <v>7</v>
      </c>
      <c r="D11" s="282" t="s">
        <v>5206</v>
      </c>
      <c r="E11" s="293">
        <v>1120</v>
      </c>
      <c r="F11" s="293"/>
      <c r="G11" s="293">
        <v>213</v>
      </c>
      <c r="H11" s="293">
        <v>227</v>
      </c>
      <c r="I11" s="293">
        <v>205</v>
      </c>
      <c r="J11" s="293">
        <v>157</v>
      </c>
      <c r="K11" s="293">
        <v>169</v>
      </c>
      <c r="L11" s="293">
        <v>149</v>
      </c>
      <c r="M11" s="293"/>
      <c r="N11" s="293"/>
      <c r="O11" s="293"/>
      <c r="P11" s="293"/>
      <c r="Q11" s="293"/>
      <c r="R11" s="293"/>
      <c r="S11" s="293"/>
    </row>
    <row r="12" spans="1:19" x14ac:dyDescent="0.25">
      <c r="A12" s="282" t="s">
        <v>142</v>
      </c>
      <c r="B12" s="292" t="s">
        <v>798</v>
      </c>
      <c r="C12" s="282">
        <v>3</v>
      </c>
      <c r="D12" s="282" t="s">
        <v>1432</v>
      </c>
      <c r="E12" s="293">
        <v>544</v>
      </c>
      <c r="F12" s="293">
        <v>74</v>
      </c>
      <c r="G12" s="293">
        <v>87</v>
      </c>
      <c r="H12" s="293">
        <v>78</v>
      </c>
      <c r="I12" s="293">
        <v>81</v>
      </c>
      <c r="J12" s="293">
        <v>77</v>
      </c>
      <c r="K12" s="293">
        <v>78</v>
      </c>
      <c r="L12" s="293">
        <v>69</v>
      </c>
      <c r="M12" s="293"/>
      <c r="N12" s="293"/>
      <c r="O12" s="293"/>
      <c r="P12" s="293"/>
      <c r="Q12" s="293"/>
      <c r="R12" s="293"/>
      <c r="S12" s="293"/>
    </row>
    <row r="13" spans="1:19" x14ac:dyDescent="0.25">
      <c r="A13" s="282" t="s">
        <v>143</v>
      </c>
      <c r="B13" s="292" t="s">
        <v>97</v>
      </c>
      <c r="C13" s="293">
        <v>7</v>
      </c>
      <c r="D13" s="282" t="s">
        <v>5206</v>
      </c>
      <c r="E13" s="293">
        <v>539</v>
      </c>
      <c r="F13" s="293"/>
      <c r="G13" s="293">
        <v>92</v>
      </c>
      <c r="H13" s="293">
        <v>95</v>
      </c>
      <c r="I13" s="293">
        <v>102</v>
      </c>
      <c r="J13" s="293">
        <v>93</v>
      </c>
      <c r="K13" s="293">
        <v>78</v>
      </c>
      <c r="L13" s="293">
        <v>79</v>
      </c>
      <c r="M13" s="293"/>
      <c r="N13" s="293"/>
      <c r="O13" s="293"/>
      <c r="P13" s="293"/>
      <c r="Q13" s="293"/>
      <c r="R13" s="293"/>
      <c r="S13" s="293"/>
    </row>
    <row r="14" spans="1:19" x14ac:dyDescent="0.25">
      <c r="A14" s="282" t="s">
        <v>144</v>
      </c>
      <c r="B14" s="292" t="s">
        <v>797</v>
      </c>
      <c r="C14" s="293">
        <v>1</v>
      </c>
      <c r="D14" s="282" t="s">
        <v>1432</v>
      </c>
      <c r="E14" s="293">
        <v>752</v>
      </c>
      <c r="F14" s="293">
        <v>42</v>
      </c>
      <c r="G14" s="293">
        <v>83</v>
      </c>
      <c r="H14" s="293">
        <v>126</v>
      </c>
      <c r="I14" s="293">
        <v>138</v>
      </c>
      <c r="J14" s="293">
        <v>141</v>
      </c>
      <c r="K14" s="293">
        <v>128</v>
      </c>
      <c r="L14" s="293">
        <v>94</v>
      </c>
      <c r="M14" s="293"/>
      <c r="N14" s="293"/>
      <c r="O14" s="293"/>
      <c r="P14" s="293"/>
      <c r="Q14" s="293"/>
      <c r="R14" s="293"/>
      <c r="S14" s="293"/>
    </row>
    <row r="15" spans="1:19" x14ac:dyDescent="0.25">
      <c r="A15" s="282" t="s">
        <v>145</v>
      </c>
      <c r="B15" s="292" t="s">
        <v>796</v>
      </c>
      <c r="C15" s="293">
        <v>1</v>
      </c>
      <c r="D15" s="282" t="s">
        <v>1432</v>
      </c>
      <c r="E15" s="293">
        <v>866</v>
      </c>
      <c r="F15" s="293">
        <v>63</v>
      </c>
      <c r="G15" s="293">
        <v>108</v>
      </c>
      <c r="H15" s="293">
        <v>147</v>
      </c>
      <c r="I15" s="293">
        <v>113</v>
      </c>
      <c r="J15" s="293">
        <v>136</v>
      </c>
      <c r="K15" s="293">
        <v>155</v>
      </c>
      <c r="L15" s="293">
        <v>144</v>
      </c>
      <c r="M15" s="293"/>
      <c r="N15" s="293"/>
      <c r="O15" s="293"/>
      <c r="P15" s="293"/>
      <c r="Q15" s="293"/>
      <c r="R15" s="293"/>
      <c r="S15" s="293"/>
    </row>
    <row r="16" spans="1:19" x14ac:dyDescent="0.25">
      <c r="A16" s="282" t="s">
        <v>146</v>
      </c>
      <c r="B16" s="292" t="s">
        <v>795</v>
      </c>
      <c r="C16" s="293">
        <v>1</v>
      </c>
      <c r="D16" s="282" t="s">
        <v>1432</v>
      </c>
      <c r="E16" s="293">
        <v>1655</v>
      </c>
      <c r="F16" s="293">
        <v>20</v>
      </c>
      <c r="G16" s="293">
        <v>135</v>
      </c>
      <c r="H16" s="293">
        <v>171</v>
      </c>
      <c r="I16" s="293">
        <v>192</v>
      </c>
      <c r="J16" s="293">
        <v>173</v>
      </c>
      <c r="K16" s="293">
        <v>214</v>
      </c>
      <c r="L16" s="293">
        <v>203</v>
      </c>
      <c r="M16" s="293">
        <v>184</v>
      </c>
      <c r="N16" s="293">
        <v>193</v>
      </c>
      <c r="O16" s="293">
        <v>170</v>
      </c>
      <c r="P16" s="293"/>
      <c r="Q16" s="293"/>
      <c r="R16" s="293"/>
      <c r="S16" s="293"/>
    </row>
    <row r="17" spans="1:19" x14ac:dyDescent="0.25">
      <c r="A17" s="282" t="s">
        <v>147</v>
      </c>
      <c r="B17" s="292" t="s">
        <v>794</v>
      </c>
      <c r="C17" s="293">
        <v>1</v>
      </c>
      <c r="D17" s="282" t="s">
        <v>1431</v>
      </c>
      <c r="E17" s="293">
        <v>1167</v>
      </c>
      <c r="F17" s="293">
        <v>19</v>
      </c>
      <c r="G17" s="293">
        <v>161</v>
      </c>
      <c r="H17" s="293">
        <v>171</v>
      </c>
      <c r="I17" s="293">
        <v>191</v>
      </c>
      <c r="J17" s="293">
        <v>220</v>
      </c>
      <c r="K17" s="293">
        <v>218</v>
      </c>
      <c r="L17" s="293">
        <v>187</v>
      </c>
      <c r="M17" s="293"/>
      <c r="N17" s="293"/>
      <c r="O17" s="293"/>
      <c r="P17" s="293"/>
      <c r="Q17" s="293"/>
      <c r="R17" s="293"/>
      <c r="S17" s="293"/>
    </row>
    <row r="18" spans="1:19" x14ac:dyDescent="0.25">
      <c r="A18" s="282" t="s">
        <v>148</v>
      </c>
      <c r="B18" s="292" t="s">
        <v>793</v>
      </c>
      <c r="C18" s="293">
        <v>1</v>
      </c>
      <c r="D18" s="282" t="s">
        <v>1431</v>
      </c>
      <c r="E18" s="293">
        <v>414</v>
      </c>
      <c r="F18" s="293">
        <v>8</v>
      </c>
      <c r="G18" s="293">
        <v>79</v>
      </c>
      <c r="H18" s="293">
        <v>80</v>
      </c>
      <c r="I18" s="293">
        <v>120</v>
      </c>
      <c r="J18" s="293">
        <v>127</v>
      </c>
      <c r="K18" s="293"/>
      <c r="L18" s="293"/>
      <c r="M18" s="293"/>
      <c r="N18" s="293"/>
      <c r="O18" s="293"/>
      <c r="P18" s="293"/>
      <c r="Q18" s="293"/>
      <c r="R18" s="293"/>
      <c r="S18" s="293"/>
    </row>
    <row r="19" spans="1:19" x14ac:dyDescent="0.25">
      <c r="A19" s="282" t="s">
        <v>149</v>
      </c>
      <c r="B19" s="292" t="s">
        <v>792</v>
      </c>
      <c r="C19" s="293">
        <v>1</v>
      </c>
      <c r="D19" s="282" t="s">
        <v>1432</v>
      </c>
      <c r="E19" s="293">
        <v>360</v>
      </c>
      <c r="F19" s="293">
        <v>35</v>
      </c>
      <c r="G19" s="293">
        <v>39</v>
      </c>
      <c r="H19" s="293">
        <v>60</v>
      </c>
      <c r="I19" s="293">
        <v>53</v>
      </c>
      <c r="J19" s="293">
        <v>57</v>
      </c>
      <c r="K19" s="293">
        <v>52</v>
      </c>
      <c r="L19" s="293">
        <v>64</v>
      </c>
      <c r="M19" s="293"/>
      <c r="N19" s="293"/>
      <c r="O19" s="293"/>
      <c r="P19" s="293"/>
      <c r="Q19" s="293"/>
      <c r="R19" s="293"/>
      <c r="S19" s="293"/>
    </row>
    <row r="20" spans="1:19" x14ac:dyDescent="0.25">
      <c r="A20" s="282" t="s">
        <v>150</v>
      </c>
      <c r="B20" s="292" t="s">
        <v>791</v>
      </c>
      <c r="C20" s="293">
        <v>1</v>
      </c>
      <c r="D20" s="282" t="s">
        <v>1431</v>
      </c>
      <c r="E20" s="293">
        <v>797</v>
      </c>
      <c r="F20" s="293">
        <v>19</v>
      </c>
      <c r="G20" s="293">
        <v>97</v>
      </c>
      <c r="H20" s="293">
        <v>126</v>
      </c>
      <c r="I20" s="293">
        <v>119</v>
      </c>
      <c r="J20" s="293">
        <v>155</v>
      </c>
      <c r="K20" s="293">
        <v>139</v>
      </c>
      <c r="L20" s="293">
        <v>142</v>
      </c>
      <c r="M20" s="293"/>
      <c r="N20" s="293"/>
      <c r="O20" s="293"/>
      <c r="P20" s="293"/>
      <c r="Q20" s="293"/>
      <c r="R20" s="293"/>
      <c r="S20" s="293"/>
    </row>
    <row r="21" spans="1:19" x14ac:dyDescent="0.25">
      <c r="A21" s="282" t="s">
        <v>151</v>
      </c>
      <c r="B21" s="292" t="s">
        <v>78</v>
      </c>
      <c r="C21" s="293">
        <v>1</v>
      </c>
      <c r="D21" s="282" t="s">
        <v>1433</v>
      </c>
      <c r="E21" s="293">
        <v>1961</v>
      </c>
      <c r="F21" s="293"/>
      <c r="G21" s="293">
        <v>169</v>
      </c>
      <c r="H21" s="293">
        <v>223</v>
      </c>
      <c r="I21" s="293">
        <v>216</v>
      </c>
      <c r="J21" s="293">
        <v>229</v>
      </c>
      <c r="K21" s="293">
        <v>261</v>
      </c>
      <c r="L21" s="293">
        <v>251</v>
      </c>
      <c r="M21" s="293">
        <v>213</v>
      </c>
      <c r="N21" s="293">
        <v>208</v>
      </c>
      <c r="O21" s="293">
        <v>191</v>
      </c>
      <c r="P21" s="293"/>
      <c r="Q21" s="293"/>
      <c r="R21" s="293"/>
      <c r="S21" s="293"/>
    </row>
    <row r="22" spans="1:19" x14ac:dyDescent="0.25">
      <c r="A22" s="282" t="s">
        <v>152</v>
      </c>
      <c r="B22" s="292" t="s">
        <v>790</v>
      </c>
      <c r="C22" s="293">
        <v>1</v>
      </c>
      <c r="D22" s="282" t="s">
        <v>1433</v>
      </c>
      <c r="E22" s="293">
        <v>1323</v>
      </c>
      <c r="F22" s="293">
        <v>19</v>
      </c>
      <c r="G22" s="293">
        <v>121</v>
      </c>
      <c r="H22" s="293">
        <v>137</v>
      </c>
      <c r="I22" s="293">
        <v>159</v>
      </c>
      <c r="J22" s="293">
        <v>166</v>
      </c>
      <c r="K22" s="293">
        <v>136</v>
      </c>
      <c r="L22" s="293">
        <v>158</v>
      </c>
      <c r="M22" s="293">
        <v>147</v>
      </c>
      <c r="N22" s="293">
        <v>163</v>
      </c>
      <c r="O22" s="293">
        <v>117</v>
      </c>
      <c r="P22" s="293"/>
      <c r="Q22" s="293"/>
      <c r="R22" s="293"/>
      <c r="S22" s="293"/>
    </row>
    <row r="23" spans="1:19" x14ac:dyDescent="0.25">
      <c r="A23" s="282" t="s">
        <v>153</v>
      </c>
      <c r="B23" s="292" t="s">
        <v>98</v>
      </c>
      <c r="C23" s="293">
        <v>1</v>
      </c>
      <c r="D23" s="282" t="s">
        <v>1431</v>
      </c>
      <c r="E23" s="293">
        <v>810</v>
      </c>
      <c r="F23" s="293">
        <v>39</v>
      </c>
      <c r="G23" s="293">
        <v>108</v>
      </c>
      <c r="H23" s="293">
        <v>131</v>
      </c>
      <c r="I23" s="293">
        <v>139</v>
      </c>
      <c r="J23" s="293">
        <v>136</v>
      </c>
      <c r="K23" s="293">
        <v>132</v>
      </c>
      <c r="L23" s="293">
        <v>125</v>
      </c>
      <c r="M23" s="293"/>
      <c r="N23" s="293"/>
      <c r="O23" s="293"/>
      <c r="P23" s="293"/>
      <c r="Q23" s="293"/>
      <c r="R23" s="293"/>
      <c r="S23" s="293"/>
    </row>
    <row r="24" spans="1:19" x14ac:dyDescent="0.25">
      <c r="A24" s="282" t="s">
        <v>154</v>
      </c>
      <c r="B24" s="292" t="s">
        <v>789</v>
      </c>
      <c r="C24" s="282">
        <v>2</v>
      </c>
      <c r="D24" s="282" t="s">
        <v>1431</v>
      </c>
      <c r="E24" s="293">
        <v>407</v>
      </c>
      <c r="F24" s="293">
        <v>19</v>
      </c>
      <c r="G24" s="293">
        <v>49</v>
      </c>
      <c r="H24" s="293">
        <v>77</v>
      </c>
      <c r="I24" s="293">
        <v>74</v>
      </c>
      <c r="J24" s="293">
        <v>57</v>
      </c>
      <c r="K24" s="293">
        <v>74</v>
      </c>
      <c r="L24" s="293">
        <v>57</v>
      </c>
      <c r="M24" s="293"/>
      <c r="N24" s="293"/>
      <c r="O24" s="293"/>
      <c r="P24" s="293"/>
      <c r="Q24" s="293"/>
      <c r="R24" s="293"/>
      <c r="S24" s="293"/>
    </row>
    <row r="25" spans="1:19" x14ac:dyDescent="0.25">
      <c r="A25" s="282" t="s">
        <v>155</v>
      </c>
      <c r="B25" s="292" t="s">
        <v>788</v>
      </c>
      <c r="C25" s="293">
        <v>1</v>
      </c>
      <c r="D25" s="282" t="s">
        <v>1431</v>
      </c>
      <c r="E25" s="293">
        <v>520</v>
      </c>
      <c r="F25" s="293">
        <v>27</v>
      </c>
      <c r="G25" s="293">
        <v>79</v>
      </c>
      <c r="H25" s="293">
        <v>78</v>
      </c>
      <c r="I25" s="293">
        <v>97</v>
      </c>
      <c r="J25" s="293">
        <v>90</v>
      </c>
      <c r="K25" s="293">
        <v>64</v>
      </c>
      <c r="L25" s="293">
        <v>85</v>
      </c>
      <c r="M25" s="293"/>
      <c r="N25" s="293"/>
      <c r="O25" s="293"/>
      <c r="P25" s="293"/>
      <c r="Q25" s="293"/>
      <c r="R25" s="293"/>
      <c r="S25" s="293"/>
    </row>
    <row r="26" spans="1:19" x14ac:dyDescent="0.25">
      <c r="A26" s="282" t="s">
        <v>156</v>
      </c>
      <c r="B26" s="292" t="s">
        <v>521</v>
      </c>
      <c r="C26" s="293">
        <v>1</v>
      </c>
      <c r="D26" s="282" t="s">
        <v>1431</v>
      </c>
      <c r="E26" s="293">
        <v>638</v>
      </c>
      <c r="F26" s="293">
        <v>8</v>
      </c>
      <c r="G26" s="293">
        <v>99</v>
      </c>
      <c r="H26" s="293">
        <v>106</v>
      </c>
      <c r="I26" s="293">
        <v>109</v>
      </c>
      <c r="J26" s="293">
        <v>120</v>
      </c>
      <c r="K26" s="293">
        <v>108</v>
      </c>
      <c r="L26" s="293">
        <v>88</v>
      </c>
      <c r="M26" s="293"/>
      <c r="N26" s="293"/>
      <c r="O26" s="293"/>
      <c r="P26" s="293"/>
      <c r="Q26" s="293"/>
      <c r="R26" s="293"/>
      <c r="S26" s="293"/>
    </row>
    <row r="27" spans="1:19" x14ac:dyDescent="0.25">
      <c r="A27" s="282" t="s">
        <v>157</v>
      </c>
      <c r="B27" s="292" t="s">
        <v>4</v>
      </c>
      <c r="C27" s="293">
        <v>7</v>
      </c>
      <c r="D27" s="282" t="s">
        <v>5206</v>
      </c>
      <c r="E27" s="293">
        <v>563</v>
      </c>
      <c r="F27" s="293"/>
      <c r="G27" s="293">
        <v>93</v>
      </c>
      <c r="H27" s="293">
        <v>95</v>
      </c>
      <c r="I27" s="293">
        <v>95</v>
      </c>
      <c r="J27" s="293">
        <v>95</v>
      </c>
      <c r="K27" s="293">
        <v>93</v>
      </c>
      <c r="L27" s="293">
        <v>92</v>
      </c>
      <c r="M27" s="293"/>
      <c r="N27" s="293"/>
      <c r="O27" s="293"/>
      <c r="P27" s="293"/>
      <c r="Q27" s="293"/>
      <c r="R27" s="293"/>
      <c r="S27" s="293"/>
    </row>
    <row r="28" spans="1:19" x14ac:dyDescent="0.25">
      <c r="A28" s="282" t="s">
        <v>158</v>
      </c>
      <c r="B28" s="292" t="s">
        <v>787</v>
      </c>
      <c r="C28" s="293">
        <v>1</v>
      </c>
      <c r="D28" s="282" t="s">
        <v>1433</v>
      </c>
      <c r="E28" s="293">
        <v>722</v>
      </c>
      <c r="F28" s="293">
        <v>59</v>
      </c>
      <c r="G28" s="293">
        <v>111</v>
      </c>
      <c r="H28" s="293">
        <v>88</v>
      </c>
      <c r="I28" s="293">
        <v>130</v>
      </c>
      <c r="J28" s="293">
        <v>99</v>
      </c>
      <c r="K28" s="293">
        <v>124</v>
      </c>
      <c r="L28" s="293">
        <v>111</v>
      </c>
      <c r="M28" s="293"/>
      <c r="N28" s="293"/>
      <c r="O28" s="293"/>
      <c r="P28" s="293"/>
      <c r="Q28" s="293"/>
      <c r="R28" s="293"/>
      <c r="S28" s="293"/>
    </row>
    <row r="29" spans="1:19" x14ac:dyDescent="0.25">
      <c r="A29" s="282" t="s">
        <v>936</v>
      </c>
      <c r="B29" s="292" t="s">
        <v>937</v>
      </c>
      <c r="C29" s="293">
        <v>1</v>
      </c>
      <c r="D29" s="282" t="s">
        <v>1434</v>
      </c>
      <c r="E29" s="293">
        <v>39</v>
      </c>
      <c r="F29" s="293">
        <v>39</v>
      </c>
      <c r="G29" s="293"/>
      <c r="H29" s="293"/>
      <c r="I29" s="293"/>
      <c r="J29" s="293"/>
      <c r="K29" s="293"/>
      <c r="L29" s="293"/>
      <c r="M29" s="293"/>
      <c r="N29" s="293"/>
      <c r="O29" s="293"/>
      <c r="P29" s="293"/>
      <c r="Q29" s="293"/>
      <c r="R29" s="293"/>
      <c r="S29" s="293"/>
    </row>
    <row r="30" spans="1:19" x14ac:dyDescent="0.25">
      <c r="A30" s="282" t="s">
        <v>159</v>
      </c>
      <c r="B30" s="292" t="s">
        <v>786</v>
      </c>
      <c r="C30" s="293">
        <v>7</v>
      </c>
      <c r="D30" s="282" t="s">
        <v>5206</v>
      </c>
      <c r="E30" s="293">
        <v>706</v>
      </c>
      <c r="F30" s="293"/>
      <c r="G30" s="293"/>
      <c r="H30" s="293"/>
      <c r="I30" s="293"/>
      <c r="J30" s="293">
        <v>76</v>
      </c>
      <c r="K30" s="293">
        <v>70</v>
      </c>
      <c r="L30" s="293">
        <v>75</v>
      </c>
      <c r="M30" s="293">
        <v>189</v>
      </c>
      <c r="N30" s="293">
        <v>166</v>
      </c>
      <c r="O30" s="293">
        <v>130</v>
      </c>
      <c r="P30" s="293"/>
      <c r="Q30" s="293"/>
      <c r="R30" s="293"/>
      <c r="S30" s="293"/>
    </row>
    <row r="31" spans="1:19" x14ac:dyDescent="0.25">
      <c r="A31" s="282" t="s">
        <v>785</v>
      </c>
      <c r="B31" s="292" t="s">
        <v>784</v>
      </c>
      <c r="C31" s="293">
        <v>7</v>
      </c>
      <c r="D31" s="282" t="s">
        <v>5206</v>
      </c>
      <c r="E31" s="293">
        <v>485</v>
      </c>
      <c r="F31" s="293"/>
      <c r="G31" s="293">
        <v>87</v>
      </c>
      <c r="H31" s="293">
        <v>96</v>
      </c>
      <c r="I31" s="293">
        <v>97</v>
      </c>
      <c r="J31" s="293">
        <v>62</v>
      </c>
      <c r="K31" s="293">
        <v>67</v>
      </c>
      <c r="L31" s="293">
        <v>76</v>
      </c>
      <c r="M31" s="293"/>
      <c r="N31" s="293"/>
      <c r="O31" s="293"/>
      <c r="P31" s="293"/>
      <c r="Q31" s="293"/>
      <c r="R31" s="293"/>
      <c r="S31" s="293"/>
    </row>
    <row r="32" spans="1:19" x14ac:dyDescent="0.25">
      <c r="A32" s="282" t="s">
        <v>160</v>
      </c>
      <c r="B32" s="292" t="s">
        <v>93</v>
      </c>
      <c r="C32" s="282">
        <v>2</v>
      </c>
      <c r="D32" s="282" t="s">
        <v>1433</v>
      </c>
      <c r="E32" s="293">
        <v>563</v>
      </c>
      <c r="F32" s="293"/>
      <c r="G32" s="293">
        <v>83</v>
      </c>
      <c r="H32" s="293">
        <v>87</v>
      </c>
      <c r="I32" s="293">
        <v>109</v>
      </c>
      <c r="J32" s="293">
        <v>88</v>
      </c>
      <c r="K32" s="293">
        <v>99</v>
      </c>
      <c r="L32" s="293">
        <v>97</v>
      </c>
      <c r="M32" s="293"/>
      <c r="N32" s="293"/>
      <c r="O32" s="293"/>
      <c r="P32" s="293"/>
      <c r="Q32" s="293"/>
      <c r="R32" s="293"/>
      <c r="S32" s="293"/>
    </row>
    <row r="33" spans="1:19" x14ac:dyDescent="0.25">
      <c r="A33" s="282" t="s">
        <v>161</v>
      </c>
      <c r="B33" s="292" t="s">
        <v>544</v>
      </c>
      <c r="C33" s="293">
        <v>7</v>
      </c>
      <c r="D33" s="282" t="s">
        <v>5206</v>
      </c>
      <c r="E33" s="293">
        <v>747</v>
      </c>
      <c r="F33" s="293"/>
      <c r="G33" s="293">
        <v>117</v>
      </c>
      <c r="H33" s="293">
        <v>133</v>
      </c>
      <c r="I33" s="293">
        <v>132</v>
      </c>
      <c r="J33" s="293">
        <v>135</v>
      </c>
      <c r="K33" s="293">
        <v>133</v>
      </c>
      <c r="L33" s="293">
        <v>97</v>
      </c>
      <c r="M33" s="293"/>
      <c r="N33" s="293"/>
      <c r="O33" s="293"/>
      <c r="P33" s="293"/>
      <c r="Q33" s="293"/>
      <c r="R33" s="293"/>
      <c r="S33" s="293"/>
    </row>
    <row r="34" spans="1:19" x14ac:dyDescent="0.25">
      <c r="A34" s="282" t="s">
        <v>938</v>
      </c>
      <c r="B34" s="292" t="s">
        <v>939</v>
      </c>
      <c r="C34" s="293">
        <v>1</v>
      </c>
      <c r="D34" s="282" t="s">
        <v>1434</v>
      </c>
      <c r="E34" s="293">
        <v>80</v>
      </c>
      <c r="F34" s="293">
        <v>80</v>
      </c>
      <c r="G34" s="293"/>
      <c r="H34" s="293"/>
      <c r="I34" s="293"/>
      <c r="J34" s="293"/>
      <c r="K34" s="293"/>
      <c r="L34" s="293"/>
      <c r="M34" s="293"/>
      <c r="N34" s="293"/>
      <c r="O34" s="293"/>
      <c r="P34" s="293"/>
      <c r="Q34" s="293"/>
      <c r="R34" s="293"/>
      <c r="S34" s="293"/>
    </row>
    <row r="35" spans="1:19" x14ac:dyDescent="0.25">
      <c r="A35" s="282" t="s">
        <v>162</v>
      </c>
      <c r="B35" s="292" t="s">
        <v>99</v>
      </c>
      <c r="C35" s="282">
        <v>3</v>
      </c>
      <c r="D35" s="282" t="s">
        <v>1433</v>
      </c>
      <c r="E35" s="293">
        <v>586</v>
      </c>
      <c r="F35" s="293">
        <v>61</v>
      </c>
      <c r="G35" s="293">
        <v>87</v>
      </c>
      <c r="H35" s="293">
        <v>84</v>
      </c>
      <c r="I35" s="293">
        <v>107</v>
      </c>
      <c r="J35" s="293">
        <v>93</v>
      </c>
      <c r="K35" s="293">
        <v>92</v>
      </c>
      <c r="L35" s="293">
        <v>62</v>
      </c>
      <c r="M35" s="293"/>
      <c r="N35" s="293"/>
      <c r="O35" s="293"/>
      <c r="P35" s="293"/>
      <c r="Q35" s="293"/>
      <c r="R35" s="293"/>
      <c r="S35" s="293"/>
    </row>
    <row r="36" spans="1:19" x14ac:dyDescent="0.25">
      <c r="A36" s="282" t="s">
        <v>163</v>
      </c>
      <c r="B36" s="292" t="s">
        <v>783</v>
      </c>
      <c r="C36" s="293">
        <v>7</v>
      </c>
      <c r="D36" s="282" t="s">
        <v>5206</v>
      </c>
      <c r="E36" s="293">
        <v>909</v>
      </c>
      <c r="F36" s="293"/>
      <c r="G36" s="293">
        <v>161</v>
      </c>
      <c r="H36" s="293">
        <v>148</v>
      </c>
      <c r="I36" s="293">
        <v>146</v>
      </c>
      <c r="J36" s="293">
        <v>148</v>
      </c>
      <c r="K36" s="293">
        <v>154</v>
      </c>
      <c r="L36" s="293">
        <v>152</v>
      </c>
      <c r="M36" s="293"/>
      <c r="N36" s="293"/>
      <c r="O36" s="293"/>
      <c r="P36" s="293"/>
      <c r="Q36" s="293"/>
      <c r="R36" s="293"/>
      <c r="S36" s="293"/>
    </row>
    <row r="37" spans="1:19" x14ac:dyDescent="0.25">
      <c r="A37" s="282" t="s">
        <v>164</v>
      </c>
      <c r="B37" s="292" t="s">
        <v>782</v>
      </c>
      <c r="C37" s="293">
        <v>1</v>
      </c>
      <c r="D37" s="282" t="s">
        <v>1432</v>
      </c>
      <c r="E37" s="293">
        <v>578</v>
      </c>
      <c r="F37" s="293">
        <v>38</v>
      </c>
      <c r="G37" s="293">
        <v>97</v>
      </c>
      <c r="H37" s="293">
        <v>82</v>
      </c>
      <c r="I37" s="293">
        <v>111</v>
      </c>
      <c r="J37" s="293">
        <v>88</v>
      </c>
      <c r="K37" s="293">
        <v>79</v>
      </c>
      <c r="L37" s="293">
        <v>83</v>
      </c>
      <c r="M37" s="293"/>
      <c r="N37" s="293"/>
      <c r="O37" s="293"/>
      <c r="P37" s="293"/>
      <c r="Q37" s="293"/>
      <c r="R37" s="293"/>
      <c r="S37" s="293"/>
    </row>
    <row r="38" spans="1:19" x14ac:dyDescent="0.25">
      <c r="A38" s="282" t="s">
        <v>819</v>
      </c>
      <c r="B38" s="292" t="s">
        <v>820</v>
      </c>
      <c r="C38" s="293">
        <v>7</v>
      </c>
      <c r="D38" s="282" t="s">
        <v>5206</v>
      </c>
      <c r="E38" s="293">
        <v>617</v>
      </c>
      <c r="F38" s="293"/>
      <c r="G38" s="293">
        <v>100</v>
      </c>
      <c r="H38" s="293">
        <v>83</v>
      </c>
      <c r="I38" s="293">
        <v>97</v>
      </c>
      <c r="J38" s="293">
        <v>96</v>
      </c>
      <c r="K38" s="293">
        <v>147</v>
      </c>
      <c r="L38" s="293">
        <v>94</v>
      </c>
      <c r="M38" s="293"/>
      <c r="N38" s="293"/>
      <c r="O38" s="293"/>
      <c r="P38" s="293"/>
      <c r="Q38" s="293"/>
      <c r="R38" s="293"/>
      <c r="S38" s="293"/>
    </row>
    <row r="39" spans="1:19" x14ac:dyDescent="0.25">
      <c r="A39" s="282" t="s">
        <v>165</v>
      </c>
      <c r="B39" s="292" t="s">
        <v>1401</v>
      </c>
      <c r="C39" s="293">
        <v>1</v>
      </c>
      <c r="D39" s="282" t="s">
        <v>1431</v>
      </c>
      <c r="E39" s="293">
        <v>475</v>
      </c>
      <c r="F39" s="293">
        <v>68</v>
      </c>
      <c r="G39" s="293">
        <v>49</v>
      </c>
      <c r="H39" s="293">
        <v>77</v>
      </c>
      <c r="I39" s="293">
        <v>80</v>
      </c>
      <c r="J39" s="293">
        <v>57</v>
      </c>
      <c r="K39" s="293">
        <v>58</v>
      </c>
      <c r="L39" s="293">
        <v>68</v>
      </c>
      <c r="M39" s="293">
        <v>10</v>
      </c>
      <c r="N39" s="293">
        <v>8</v>
      </c>
      <c r="O39" s="293"/>
      <c r="P39" s="293"/>
      <c r="Q39" s="293"/>
      <c r="R39" s="293"/>
      <c r="S39" s="293"/>
    </row>
    <row r="40" spans="1:19" x14ac:dyDescent="0.25">
      <c r="A40" s="282" t="s">
        <v>166</v>
      </c>
      <c r="B40" s="292" t="s">
        <v>935</v>
      </c>
      <c r="C40" s="293">
        <v>1</v>
      </c>
      <c r="D40" s="282" t="s">
        <v>1431</v>
      </c>
      <c r="E40" s="293">
        <v>1086</v>
      </c>
      <c r="F40" s="293">
        <v>44</v>
      </c>
      <c r="G40" s="293">
        <v>91</v>
      </c>
      <c r="H40" s="293">
        <v>103</v>
      </c>
      <c r="I40" s="293">
        <v>140</v>
      </c>
      <c r="J40" s="293">
        <v>128</v>
      </c>
      <c r="K40" s="293">
        <v>120</v>
      </c>
      <c r="L40" s="293">
        <v>128</v>
      </c>
      <c r="M40" s="293">
        <v>95</v>
      </c>
      <c r="N40" s="293">
        <v>114</v>
      </c>
      <c r="O40" s="293">
        <v>123</v>
      </c>
      <c r="P40" s="293"/>
      <c r="Q40" s="293"/>
      <c r="R40" s="293"/>
      <c r="S40" s="293"/>
    </row>
    <row r="41" spans="1:19" x14ac:dyDescent="0.25">
      <c r="A41" s="282" t="s">
        <v>167</v>
      </c>
      <c r="B41" s="292" t="s">
        <v>780</v>
      </c>
      <c r="C41" s="282">
        <v>3</v>
      </c>
      <c r="D41" s="282" t="s">
        <v>1433</v>
      </c>
      <c r="E41" s="293">
        <v>631</v>
      </c>
      <c r="F41" s="293">
        <v>57</v>
      </c>
      <c r="G41" s="293">
        <v>95</v>
      </c>
      <c r="H41" s="293">
        <v>98</v>
      </c>
      <c r="I41" s="293">
        <v>97</v>
      </c>
      <c r="J41" s="293">
        <v>103</v>
      </c>
      <c r="K41" s="293">
        <v>84</v>
      </c>
      <c r="L41" s="293">
        <v>97</v>
      </c>
      <c r="M41" s="293"/>
      <c r="N41" s="293"/>
      <c r="O41" s="293"/>
      <c r="P41" s="293"/>
      <c r="Q41" s="293"/>
      <c r="R41" s="293"/>
      <c r="S41" s="293"/>
    </row>
    <row r="42" spans="1:19" x14ac:dyDescent="0.25">
      <c r="A42" s="282" t="s">
        <v>168</v>
      </c>
      <c r="B42" s="292" t="s">
        <v>922</v>
      </c>
      <c r="C42" s="293">
        <v>1</v>
      </c>
      <c r="D42" s="282" t="s">
        <v>1433</v>
      </c>
      <c r="E42" s="293">
        <v>628</v>
      </c>
      <c r="F42" s="293">
        <v>39</v>
      </c>
      <c r="G42" s="293">
        <v>67</v>
      </c>
      <c r="H42" s="293">
        <v>82</v>
      </c>
      <c r="I42" s="293">
        <v>98</v>
      </c>
      <c r="J42" s="293">
        <v>115</v>
      </c>
      <c r="K42" s="293">
        <v>112</v>
      </c>
      <c r="L42" s="293">
        <v>115</v>
      </c>
      <c r="M42" s="293"/>
      <c r="N42" s="293"/>
      <c r="O42" s="293"/>
      <c r="P42" s="293"/>
      <c r="Q42" s="293"/>
      <c r="R42" s="293"/>
      <c r="S42" s="293"/>
    </row>
    <row r="43" spans="1:19" x14ac:dyDescent="0.25">
      <c r="A43" s="282" t="s">
        <v>169</v>
      </c>
      <c r="B43" s="292" t="s">
        <v>16</v>
      </c>
      <c r="C43" s="293">
        <v>7</v>
      </c>
      <c r="D43" s="282" t="s">
        <v>5206</v>
      </c>
      <c r="E43" s="293">
        <v>576</v>
      </c>
      <c r="F43" s="293"/>
      <c r="G43" s="293">
        <v>78</v>
      </c>
      <c r="H43" s="293">
        <v>98</v>
      </c>
      <c r="I43" s="293">
        <v>86</v>
      </c>
      <c r="J43" s="293">
        <v>100</v>
      </c>
      <c r="K43" s="293">
        <v>117</v>
      </c>
      <c r="L43" s="293">
        <v>97</v>
      </c>
      <c r="M43" s="293"/>
      <c r="N43" s="293"/>
      <c r="O43" s="293"/>
      <c r="P43" s="293"/>
      <c r="Q43" s="293"/>
      <c r="R43" s="293"/>
      <c r="S43" s="293"/>
    </row>
    <row r="44" spans="1:19" x14ac:dyDescent="0.25">
      <c r="A44" s="282" t="s">
        <v>170</v>
      </c>
      <c r="B44" s="292" t="s">
        <v>73</v>
      </c>
      <c r="C44" s="293">
        <v>7</v>
      </c>
      <c r="D44" s="282" t="s">
        <v>5206</v>
      </c>
      <c r="E44" s="293">
        <v>584</v>
      </c>
      <c r="F44" s="293"/>
      <c r="G44" s="293">
        <v>100</v>
      </c>
      <c r="H44" s="293">
        <v>98</v>
      </c>
      <c r="I44" s="293">
        <v>81</v>
      </c>
      <c r="J44" s="293">
        <v>108</v>
      </c>
      <c r="K44" s="293">
        <v>110</v>
      </c>
      <c r="L44" s="293">
        <v>87</v>
      </c>
      <c r="M44" s="293"/>
      <c r="N44" s="293"/>
      <c r="O44" s="293"/>
      <c r="P44" s="293"/>
      <c r="Q44" s="293"/>
      <c r="R44" s="293"/>
      <c r="S44" s="293"/>
    </row>
    <row r="45" spans="1:19" x14ac:dyDescent="0.25">
      <c r="A45" s="282" t="s">
        <v>171</v>
      </c>
      <c r="B45" s="292" t="s">
        <v>779</v>
      </c>
      <c r="C45" s="282">
        <v>3</v>
      </c>
      <c r="D45" s="282" t="s">
        <v>1432</v>
      </c>
      <c r="E45" s="293">
        <v>474</v>
      </c>
      <c r="F45" s="293">
        <v>38</v>
      </c>
      <c r="G45" s="293">
        <v>77</v>
      </c>
      <c r="H45" s="293">
        <v>64</v>
      </c>
      <c r="I45" s="293">
        <v>76</v>
      </c>
      <c r="J45" s="293">
        <v>69</v>
      </c>
      <c r="K45" s="293">
        <v>78</v>
      </c>
      <c r="L45" s="293">
        <v>72</v>
      </c>
      <c r="M45" s="293"/>
      <c r="N45" s="293"/>
      <c r="O45" s="293"/>
      <c r="P45" s="293"/>
      <c r="Q45" s="293"/>
      <c r="R45" s="293"/>
      <c r="S45" s="293"/>
    </row>
    <row r="46" spans="1:19" x14ac:dyDescent="0.25">
      <c r="A46" s="282" t="s">
        <v>172</v>
      </c>
      <c r="B46" s="292" t="s">
        <v>778</v>
      </c>
      <c r="C46" s="282">
        <v>3</v>
      </c>
      <c r="D46" s="282" t="s">
        <v>1433</v>
      </c>
      <c r="E46" s="293">
        <v>714</v>
      </c>
      <c r="F46" s="293">
        <v>31</v>
      </c>
      <c r="G46" s="293">
        <v>93</v>
      </c>
      <c r="H46" s="293">
        <v>125</v>
      </c>
      <c r="I46" s="293">
        <v>113</v>
      </c>
      <c r="J46" s="293">
        <v>122</v>
      </c>
      <c r="K46" s="293">
        <v>128</v>
      </c>
      <c r="L46" s="293">
        <v>102</v>
      </c>
      <c r="M46" s="293"/>
      <c r="N46" s="293"/>
      <c r="O46" s="293"/>
      <c r="P46" s="293"/>
      <c r="Q46" s="293"/>
      <c r="R46" s="293"/>
      <c r="S46" s="293"/>
    </row>
    <row r="47" spans="1:19" x14ac:dyDescent="0.25">
      <c r="A47" s="282" t="s">
        <v>173</v>
      </c>
      <c r="B47" s="292" t="s">
        <v>17</v>
      </c>
      <c r="C47" s="293">
        <v>7</v>
      </c>
      <c r="D47" s="282" t="s">
        <v>5206</v>
      </c>
      <c r="E47" s="293">
        <v>649</v>
      </c>
      <c r="F47" s="293"/>
      <c r="G47" s="293">
        <v>119</v>
      </c>
      <c r="H47" s="293">
        <v>119</v>
      </c>
      <c r="I47" s="293">
        <v>103</v>
      </c>
      <c r="J47" s="293">
        <v>74</v>
      </c>
      <c r="K47" s="293">
        <v>123</v>
      </c>
      <c r="L47" s="293">
        <v>111</v>
      </c>
      <c r="M47" s="293"/>
      <c r="N47" s="293"/>
      <c r="O47" s="293"/>
      <c r="P47" s="293"/>
      <c r="Q47" s="293"/>
      <c r="R47" s="293"/>
      <c r="S47" s="293"/>
    </row>
    <row r="48" spans="1:19" x14ac:dyDescent="0.25">
      <c r="A48" s="282" t="s">
        <v>174</v>
      </c>
      <c r="B48" s="292" t="s">
        <v>777</v>
      </c>
      <c r="C48" s="293">
        <v>1</v>
      </c>
      <c r="D48" s="282" t="s">
        <v>1433</v>
      </c>
      <c r="E48" s="293">
        <v>372</v>
      </c>
      <c r="F48" s="293">
        <v>35</v>
      </c>
      <c r="G48" s="293">
        <v>56</v>
      </c>
      <c r="H48" s="293">
        <v>47</v>
      </c>
      <c r="I48" s="293">
        <v>54</v>
      </c>
      <c r="J48" s="293">
        <v>67</v>
      </c>
      <c r="K48" s="293">
        <v>69</v>
      </c>
      <c r="L48" s="293">
        <v>44</v>
      </c>
      <c r="M48" s="293"/>
      <c r="N48" s="293"/>
      <c r="O48" s="293"/>
      <c r="P48" s="293"/>
      <c r="Q48" s="293"/>
      <c r="R48" s="293"/>
      <c r="S48" s="293"/>
    </row>
    <row r="49" spans="1:19" x14ac:dyDescent="0.25">
      <c r="A49" s="282" t="s">
        <v>175</v>
      </c>
      <c r="B49" s="292" t="s">
        <v>860</v>
      </c>
      <c r="C49" s="293">
        <v>1</v>
      </c>
      <c r="D49" s="282" t="s">
        <v>1431</v>
      </c>
      <c r="E49" s="293">
        <v>927</v>
      </c>
      <c r="F49" s="293">
        <v>45</v>
      </c>
      <c r="G49" s="293">
        <v>97</v>
      </c>
      <c r="H49" s="293">
        <v>82</v>
      </c>
      <c r="I49" s="293">
        <v>115</v>
      </c>
      <c r="J49" s="293">
        <v>125</v>
      </c>
      <c r="K49" s="293">
        <v>111</v>
      </c>
      <c r="L49" s="293">
        <v>103</v>
      </c>
      <c r="M49" s="293">
        <v>79</v>
      </c>
      <c r="N49" s="293">
        <v>83</v>
      </c>
      <c r="O49" s="293">
        <v>87</v>
      </c>
      <c r="P49" s="293"/>
      <c r="Q49" s="293"/>
      <c r="R49" s="293"/>
      <c r="S49" s="293"/>
    </row>
    <row r="50" spans="1:19" x14ac:dyDescent="0.25">
      <c r="A50" s="282" t="s">
        <v>176</v>
      </c>
      <c r="B50" s="292" t="s">
        <v>5164</v>
      </c>
      <c r="C50" s="282">
        <v>2</v>
      </c>
      <c r="D50" s="282" t="s">
        <v>1431</v>
      </c>
      <c r="E50" s="293">
        <v>647</v>
      </c>
      <c r="F50" s="293">
        <v>40</v>
      </c>
      <c r="G50" s="293">
        <v>105</v>
      </c>
      <c r="H50" s="293">
        <v>84</v>
      </c>
      <c r="I50" s="293">
        <v>103</v>
      </c>
      <c r="J50" s="293">
        <v>90</v>
      </c>
      <c r="K50" s="293">
        <v>82</v>
      </c>
      <c r="L50" s="293">
        <v>90</v>
      </c>
      <c r="M50" s="293">
        <v>53</v>
      </c>
      <c r="N50" s="293"/>
      <c r="O50" s="293"/>
      <c r="P50" s="293"/>
      <c r="Q50" s="293"/>
      <c r="R50" s="293"/>
      <c r="S50" s="293"/>
    </row>
    <row r="51" spans="1:19" x14ac:dyDescent="0.25">
      <c r="A51" s="282" t="s">
        <v>177</v>
      </c>
      <c r="B51" s="292" t="s">
        <v>775</v>
      </c>
      <c r="C51" s="293">
        <v>1</v>
      </c>
      <c r="D51" s="282" t="s">
        <v>1431</v>
      </c>
      <c r="E51" s="293">
        <v>857</v>
      </c>
      <c r="F51" s="293">
        <v>19</v>
      </c>
      <c r="G51" s="293">
        <v>129</v>
      </c>
      <c r="H51" s="293">
        <v>132</v>
      </c>
      <c r="I51" s="293">
        <v>134</v>
      </c>
      <c r="J51" s="293">
        <v>149</v>
      </c>
      <c r="K51" s="293">
        <v>160</v>
      </c>
      <c r="L51" s="293">
        <v>134</v>
      </c>
      <c r="M51" s="293"/>
      <c r="N51" s="293"/>
      <c r="O51" s="293"/>
      <c r="P51" s="293"/>
      <c r="Q51" s="293"/>
      <c r="R51" s="293"/>
      <c r="S51" s="293"/>
    </row>
    <row r="52" spans="1:19" x14ac:dyDescent="0.25">
      <c r="A52" s="282" t="s">
        <v>178</v>
      </c>
      <c r="B52" s="292" t="s">
        <v>774</v>
      </c>
      <c r="C52" s="282">
        <v>3</v>
      </c>
      <c r="D52" s="282" t="s">
        <v>1433</v>
      </c>
      <c r="E52" s="293">
        <v>425</v>
      </c>
      <c r="F52" s="293">
        <v>61</v>
      </c>
      <c r="G52" s="293">
        <v>66</v>
      </c>
      <c r="H52" s="293">
        <v>71</v>
      </c>
      <c r="I52" s="293">
        <v>60</v>
      </c>
      <c r="J52" s="293">
        <v>61</v>
      </c>
      <c r="K52" s="293">
        <v>47</v>
      </c>
      <c r="L52" s="293">
        <v>59</v>
      </c>
      <c r="M52" s="293"/>
      <c r="N52" s="293"/>
      <c r="O52" s="293"/>
      <c r="P52" s="293"/>
      <c r="Q52" s="293"/>
      <c r="R52" s="293"/>
      <c r="S52" s="293"/>
    </row>
    <row r="53" spans="1:19" x14ac:dyDescent="0.25">
      <c r="A53" s="282" t="s">
        <v>179</v>
      </c>
      <c r="B53" s="292" t="s">
        <v>773</v>
      </c>
      <c r="C53" s="293">
        <v>1</v>
      </c>
      <c r="D53" s="282" t="s">
        <v>1432</v>
      </c>
      <c r="E53" s="293">
        <v>392</v>
      </c>
      <c r="F53" s="293">
        <v>16</v>
      </c>
      <c r="G53" s="293">
        <v>41</v>
      </c>
      <c r="H53" s="293">
        <v>61</v>
      </c>
      <c r="I53" s="293">
        <v>60</v>
      </c>
      <c r="J53" s="293">
        <v>67</v>
      </c>
      <c r="K53" s="293">
        <v>81</v>
      </c>
      <c r="L53" s="293">
        <v>66</v>
      </c>
      <c r="M53" s="293"/>
      <c r="N53" s="293"/>
      <c r="O53" s="293"/>
      <c r="P53" s="293"/>
      <c r="Q53" s="293"/>
      <c r="R53" s="293"/>
      <c r="S53" s="293"/>
    </row>
    <row r="54" spans="1:19" x14ac:dyDescent="0.25">
      <c r="A54" s="282" t="s">
        <v>180</v>
      </c>
      <c r="B54" s="292" t="s">
        <v>517</v>
      </c>
      <c r="C54" s="293">
        <v>1</v>
      </c>
      <c r="D54" s="282" t="s">
        <v>1433</v>
      </c>
      <c r="E54" s="293">
        <v>840</v>
      </c>
      <c r="F54" s="293">
        <v>72</v>
      </c>
      <c r="G54" s="293">
        <v>77</v>
      </c>
      <c r="H54" s="293">
        <v>89</v>
      </c>
      <c r="I54" s="293">
        <v>68</v>
      </c>
      <c r="J54" s="293">
        <v>85</v>
      </c>
      <c r="K54" s="293">
        <v>82</v>
      </c>
      <c r="L54" s="293">
        <v>90</v>
      </c>
      <c r="M54" s="293">
        <v>86</v>
      </c>
      <c r="N54" s="293">
        <v>90</v>
      </c>
      <c r="O54" s="293">
        <v>101</v>
      </c>
      <c r="P54" s="293"/>
      <c r="Q54" s="293"/>
      <c r="R54" s="293"/>
      <c r="S54" s="293"/>
    </row>
    <row r="55" spans="1:19" x14ac:dyDescent="0.25">
      <c r="A55" s="282" t="s">
        <v>181</v>
      </c>
      <c r="B55" s="292" t="s">
        <v>772</v>
      </c>
      <c r="C55" s="293">
        <v>1</v>
      </c>
      <c r="D55" s="282" t="s">
        <v>1431</v>
      </c>
      <c r="E55" s="293">
        <v>543</v>
      </c>
      <c r="F55" s="293">
        <v>107</v>
      </c>
      <c r="G55" s="293">
        <v>87</v>
      </c>
      <c r="H55" s="293">
        <v>65</v>
      </c>
      <c r="I55" s="293">
        <v>65</v>
      </c>
      <c r="J55" s="293">
        <v>73</v>
      </c>
      <c r="K55" s="293">
        <v>76</v>
      </c>
      <c r="L55" s="293">
        <v>70</v>
      </c>
      <c r="M55" s="293"/>
      <c r="N55" s="293"/>
      <c r="O55" s="293"/>
      <c r="P55" s="293"/>
      <c r="Q55" s="293"/>
      <c r="R55" s="293"/>
      <c r="S55" s="293"/>
    </row>
    <row r="56" spans="1:19" x14ac:dyDescent="0.25">
      <c r="A56" s="282" t="s">
        <v>182</v>
      </c>
      <c r="B56" s="292" t="s">
        <v>771</v>
      </c>
      <c r="C56" s="293">
        <v>1</v>
      </c>
      <c r="D56" s="282" t="s">
        <v>1432</v>
      </c>
      <c r="E56" s="293">
        <v>832</v>
      </c>
      <c r="F56" s="293">
        <v>47</v>
      </c>
      <c r="G56" s="293">
        <v>120</v>
      </c>
      <c r="H56" s="293">
        <v>150</v>
      </c>
      <c r="I56" s="293">
        <v>129</v>
      </c>
      <c r="J56" s="293">
        <v>116</v>
      </c>
      <c r="K56" s="293">
        <v>154</v>
      </c>
      <c r="L56" s="293">
        <v>116</v>
      </c>
      <c r="M56" s="293"/>
      <c r="N56" s="293"/>
      <c r="O56" s="293"/>
      <c r="P56" s="293"/>
      <c r="Q56" s="293"/>
      <c r="R56" s="293"/>
      <c r="S56" s="293"/>
    </row>
    <row r="57" spans="1:19" x14ac:dyDescent="0.25">
      <c r="A57" s="282" t="s">
        <v>183</v>
      </c>
      <c r="B57" s="292" t="s">
        <v>770</v>
      </c>
      <c r="C57" s="293">
        <v>1</v>
      </c>
      <c r="D57" s="282" t="s">
        <v>1431</v>
      </c>
      <c r="E57" s="293">
        <v>599</v>
      </c>
      <c r="F57" s="293">
        <v>27</v>
      </c>
      <c r="G57" s="293">
        <v>77</v>
      </c>
      <c r="H57" s="293">
        <v>84</v>
      </c>
      <c r="I57" s="293">
        <v>117</v>
      </c>
      <c r="J57" s="293">
        <v>88</v>
      </c>
      <c r="K57" s="293">
        <v>105</v>
      </c>
      <c r="L57" s="293">
        <v>101</v>
      </c>
      <c r="M57" s="293"/>
      <c r="N57" s="293"/>
      <c r="O57" s="293"/>
      <c r="P57" s="293"/>
      <c r="Q57" s="293"/>
      <c r="R57" s="293"/>
      <c r="S57" s="293"/>
    </row>
    <row r="58" spans="1:19" x14ac:dyDescent="0.25">
      <c r="A58" s="282" t="s">
        <v>184</v>
      </c>
      <c r="B58" s="292" t="s">
        <v>769</v>
      </c>
      <c r="C58" s="293">
        <v>1</v>
      </c>
      <c r="D58" s="282" t="s">
        <v>1432</v>
      </c>
      <c r="E58" s="293">
        <v>477</v>
      </c>
      <c r="F58" s="293">
        <v>17</v>
      </c>
      <c r="G58" s="293">
        <v>83</v>
      </c>
      <c r="H58" s="293">
        <v>78</v>
      </c>
      <c r="I58" s="293">
        <v>76</v>
      </c>
      <c r="J58" s="293">
        <v>85</v>
      </c>
      <c r="K58" s="293">
        <v>74</v>
      </c>
      <c r="L58" s="293">
        <v>64</v>
      </c>
      <c r="M58" s="293"/>
      <c r="N58" s="293"/>
      <c r="O58" s="293"/>
      <c r="P58" s="293"/>
      <c r="Q58" s="293"/>
      <c r="R58" s="293"/>
      <c r="S58" s="293"/>
    </row>
    <row r="59" spans="1:19" x14ac:dyDescent="0.25">
      <c r="A59" s="282" t="s">
        <v>185</v>
      </c>
      <c r="B59" s="292" t="s">
        <v>768</v>
      </c>
      <c r="C59" s="293">
        <v>1</v>
      </c>
      <c r="D59" s="282" t="s">
        <v>1431</v>
      </c>
      <c r="E59" s="293">
        <v>301</v>
      </c>
      <c r="F59" s="293"/>
      <c r="G59" s="293">
        <v>63</v>
      </c>
      <c r="H59" s="293">
        <v>56</v>
      </c>
      <c r="I59" s="293">
        <v>47</v>
      </c>
      <c r="J59" s="293">
        <v>52</v>
      </c>
      <c r="K59" s="293">
        <v>43</v>
      </c>
      <c r="L59" s="293">
        <v>40</v>
      </c>
      <c r="M59" s="293"/>
      <c r="N59" s="293"/>
      <c r="O59" s="293"/>
      <c r="P59" s="293"/>
      <c r="Q59" s="293"/>
      <c r="R59" s="293"/>
      <c r="S59" s="293"/>
    </row>
    <row r="60" spans="1:19" x14ac:dyDescent="0.25">
      <c r="A60" s="282" t="s">
        <v>186</v>
      </c>
      <c r="B60" s="292" t="s">
        <v>767</v>
      </c>
      <c r="C60" s="293">
        <v>1</v>
      </c>
      <c r="D60" s="282" t="s">
        <v>1432</v>
      </c>
      <c r="E60" s="293">
        <v>548</v>
      </c>
      <c r="F60" s="293">
        <v>47</v>
      </c>
      <c r="G60" s="293">
        <v>86</v>
      </c>
      <c r="H60" s="293">
        <v>97</v>
      </c>
      <c r="I60" s="293">
        <v>89</v>
      </c>
      <c r="J60" s="293">
        <v>75</v>
      </c>
      <c r="K60" s="293">
        <v>87</v>
      </c>
      <c r="L60" s="293">
        <v>67</v>
      </c>
      <c r="M60" s="293"/>
      <c r="N60" s="293"/>
      <c r="O60" s="293"/>
      <c r="P60" s="293"/>
      <c r="Q60" s="293"/>
      <c r="R60" s="293"/>
      <c r="S60" s="293"/>
    </row>
    <row r="61" spans="1:19" x14ac:dyDescent="0.25">
      <c r="A61" s="282" t="s">
        <v>187</v>
      </c>
      <c r="B61" s="292" t="s">
        <v>542</v>
      </c>
      <c r="C61" s="293">
        <v>1</v>
      </c>
      <c r="D61" s="282" t="s">
        <v>1434</v>
      </c>
      <c r="E61" s="293">
        <v>100</v>
      </c>
      <c r="F61" s="293">
        <v>5</v>
      </c>
      <c r="G61" s="293">
        <v>2</v>
      </c>
      <c r="H61" s="293">
        <v>3</v>
      </c>
      <c r="I61" s="293">
        <v>3</v>
      </c>
      <c r="J61" s="293">
        <v>3</v>
      </c>
      <c r="K61" s="293"/>
      <c r="L61" s="293">
        <v>5</v>
      </c>
      <c r="M61" s="293">
        <v>8</v>
      </c>
      <c r="N61" s="293">
        <v>7</v>
      </c>
      <c r="O61" s="293">
        <v>4</v>
      </c>
      <c r="P61" s="293">
        <v>8</v>
      </c>
      <c r="Q61" s="293">
        <v>6</v>
      </c>
      <c r="R61" s="293">
        <v>8</v>
      </c>
      <c r="S61" s="293">
        <v>38</v>
      </c>
    </row>
    <row r="62" spans="1:19" x14ac:dyDescent="0.25">
      <c r="A62" s="282" t="s">
        <v>188</v>
      </c>
      <c r="B62" s="292" t="s">
        <v>766</v>
      </c>
      <c r="C62" s="293">
        <v>7</v>
      </c>
      <c r="D62" s="282" t="s">
        <v>5206</v>
      </c>
      <c r="E62" s="293">
        <v>1020</v>
      </c>
      <c r="F62" s="293"/>
      <c r="G62" s="293">
        <v>113</v>
      </c>
      <c r="H62" s="293">
        <v>114</v>
      </c>
      <c r="I62" s="293">
        <v>116</v>
      </c>
      <c r="J62" s="293">
        <v>115</v>
      </c>
      <c r="K62" s="293">
        <v>113</v>
      </c>
      <c r="L62" s="293">
        <v>114</v>
      </c>
      <c r="M62" s="293">
        <v>115</v>
      </c>
      <c r="N62" s="293">
        <v>110</v>
      </c>
      <c r="O62" s="293">
        <v>110</v>
      </c>
      <c r="P62" s="293"/>
      <c r="Q62" s="293"/>
      <c r="R62" s="293"/>
      <c r="S62" s="293"/>
    </row>
    <row r="63" spans="1:19" x14ac:dyDescent="0.25">
      <c r="A63" s="282" t="s">
        <v>189</v>
      </c>
      <c r="B63" s="292" t="s">
        <v>853</v>
      </c>
      <c r="C63" s="293">
        <v>1</v>
      </c>
      <c r="D63" s="282" t="s">
        <v>1432</v>
      </c>
      <c r="E63" s="293">
        <v>810</v>
      </c>
      <c r="F63" s="293">
        <v>19</v>
      </c>
      <c r="G63" s="293">
        <v>88</v>
      </c>
      <c r="H63" s="293">
        <v>93</v>
      </c>
      <c r="I63" s="293">
        <v>97</v>
      </c>
      <c r="J63" s="293">
        <v>98</v>
      </c>
      <c r="K63" s="293">
        <v>92</v>
      </c>
      <c r="L63" s="293">
        <v>89</v>
      </c>
      <c r="M63" s="293">
        <v>80</v>
      </c>
      <c r="N63" s="293">
        <v>90</v>
      </c>
      <c r="O63" s="293">
        <v>64</v>
      </c>
      <c r="P63" s="293"/>
      <c r="Q63" s="293"/>
      <c r="R63" s="293"/>
      <c r="S63" s="293"/>
    </row>
    <row r="64" spans="1:19" x14ac:dyDescent="0.25">
      <c r="A64" s="282" t="s">
        <v>5207</v>
      </c>
      <c r="B64" s="292" t="s">
        <v>5165</v>
      </c>
      <c r="C64" s="293">
        <v>7</v>
      </c>
      <c r="D64" s="282" t="s">
        <v>5206</v>
      </c>
      <c r="E64" s="293">
        <v>171</v>
      </c>
      <c r="F64" s="293"/>
      <c r="G64" s="293">
        <v>34</v>
      </c>
      <c r="H64" s="293">
        <v>27</v>
      </c>
      <c r="I64" s="293">
        <v>32</v>
      </c>
      <c r="J64" s="293">
        <v>32</v>
      </c>
      <c r="K64" s="293">
        <v>25</v>
      </c>
      <c r="L64" s="293">
        <v>21</v>
      </c>
      <c r="M64" s="293"/>
      <c r="N64" s="293"/>
      <c r="O64" s="293"/>
      <c r="P64" s="293"/>
      <c r="Q64" s="293"/>
      <c r="R64" s="293"/>
      <c r="S64" s="293"/>
    </row>
    <row r="65" spans="1:19" x14ac:dyDescent="0.25">
      <c r="A65" s="282" t="s">
        <v>190</v>
      </c>
      <c r="B65" s="292" t="s">
        <v>765</v>
      </c>
      <c r="C65" s="293">
        <v>1</v>
      </c>
      <c r="D65" s="282" t="s">
        <v>1432</v>
      </c>
      <c r="E65" s="293">
        <v>1179</v>
      </c>
      <c r="F65" s="293">
        <v>106</v>
      </c>
      <c r="G65" s="293">
        <v>178</v>
      </c>
      <c r="H65" s="293">
        <v>174</v>
      </c>
      <c r="I65" s="293">
        <v>186</v>
      </c>
      <c r="J65" s="293">
        <v>182</v>
      </c>
      <c r="K65" s="293">
        <v>198</v>
      </c>
      <c r="L65" s="293">
        <v>155</v>
      </c>
      <c r="M65" s="293"/>
      <c r="N65" s="293"/>
      <c r="O65" s="293"/>
      <c r="P65" s="293"/>
      <c r="Q65" s="293"/>
      <c r="R65" s="293"/>
      <c r="S65" s="293"/>
    </row>
    <row r="66" spans="1:19" x14ac:dyDescent="0.25">
      <c r="A66" s="282" t="s">
        <v>191</v>
      </c>
      <c r="B66" s="292" t="s">
        <v>511</v>
      </c>
      <c r="C66" s="293">
        <v>7</v>
      </c>
      <c r="D66" s="282" t="s">
        <v>5206</v>
      </c>
      <c r="E66" s="293">
        <v>960</v>
      </c>
      <c r="F66" s="293"/>
      <c r="G66" s="293"/>
      <c r="H66" s="293">
        <v>173</v>
      </c>
      <c r="I66" s="293">
        <v>158</v>
      </c>
      <c r="J66" s="293">
        <v>229</v>
      </c>
      <c r="K66" s="293">
        <v>225</v>
      </c>
      <c r="L66" s="293">
        <v>175</v>
      </c>
      <c r="M66" s="293"/>
      <c r="N66" s="293"/>
      <c r="O66" s="293"/>
      <c r="P66" s="293"/>
      <c r="Q66" s="293"/>
      <c r="R66" s="293"/>
      <c r="S66" s="293"/>
    </row>
    <row r="67" spans="1:19" x14ac:dyDescent="0.25">
      <c r="A67" s="282" t="s">
        <v>764</v>
      </c>
      <c r="B67" s="292" t="s">
        <v>985</v>
      </c>
      <c r="C67" s="293">
        <v>7</v>
      </c>
      <c r="D67" s="282" t="s">
        <v>5206</v>
      </c>
      <c r="E67" s="293">
        <v>571</v>
      </c>
      <c r="F67" s="293"/>
      <c r="G67" s="293">
        <v>41</v>
      </c>
      <c r="H67" s="293">
        <v>98</v>
      </c>
      <c r="I67" s="293">
        <v>73</v>
      </c>
      <c r="J67" s="293">
        <v>53</v>
      </c>
      <c r="K67" s="293">
        <v>109</v>
      </c>
      <c r="L67" s="293">
        <v>80</v>
      </c>
      <c r="M67" s="293">
        <v>66</v>
      </c>
      <c r="N67" s="293">
        <v>42</v>
      </c>
      <c r="O67" s="293">
        <v>9</v>
      </c>
      <c r="P67" s="293"/>
      <c r="Q67" s="293"/>
      <c r="R67" s="293"/>
      <c r="S67" s="293"/>
    </row>
    <row r="68" spans="1:19" x14ac:dyDescent="0.25">
      <c r="A68" s="282" t="s">
        <v>763</v>
      </c>
      <c r="B68" s="292" t="s">
        <v>532</v>
      </c>
      <c r="C68" s="293">
        <v>7</v>
      </c>
      <c r="D68" s="282" t="s">
        <v>5206</v>
      </c>
      <c r="E68" s="293">
        <v>524</v>
      </c>
      <c r="F68" s="293"/>
      <c r="G68" s="293">
        <v>74</v>
      </c>
      <c r="H68" s="293">
        <v>87</v>
      </c>
      <c r="I68" s="293">
        <v>122</v>
      </c>
      <c r="J68" s="293">
        <v>112</v>
      </c>
      <c r="K68" s="293">
        <v>105</v>
      </c>
      <c r="L68" s="293">
        <v>24</v>
      </c>
      <c r="M68" s="293"/>
      <c r="N68" s="293"/>
      <c r="O68" s="293"/>
      <c r="P68" s="293"/>
      <c r="Q68" s="293"/>
      <c r="R68" s="293"/>
      <c r="S68" s="293"/>
    </row>
    <row r="69" spans="1:19" x14ac:dyDescent="0.25">
      <c r="A69" s="282" t="s">
        <v>192</v>
      </c>
      <c r="B69" s="292" t="s">
        <v>101</v>
      </c>
      <c r="C69" s="293">
        <v>7</v>
      </c>
      <c r="D69" s="282" t="s">
        <v>5206</v>
      </c>
      <c r="E69" s="293">
        <v>951</v>
      </c>
      <c r="F69" s="293"/>
      <c r="G69" s="293">
        <v>111</v>
      </c>
      <c r="H69" s="293">
        <v>120</v>
      </c>
      <c r="I69" s="293">
        <v>140</v>
      </c>
      <c r="J69" s="293">
        <v>109</v>
      </c>
      <c r="K69" s="293">
        <v>88</v>
      </c>
      <c r="L69" s="293">
        <v>93</v>
      </c>
      <c r="M69" s="293">
        <v>129</v>
      </c>
      <c r="N69" s="293">
        <v>96</v>
      </c>
      <c r="O69" s="293">
        <v>65</v>
      </c>
      <c r="P69" s="293"/>
      <c r="Q69" s="293"/>
      <c r="R69" s="293"/>
      <c r="S69" s="293"/>
    </row>
    <row r="70" spans="1:19" x14ac:dyDescent="0.25">
      <c r="A70" s="282" t="s">
        <v>193</v>
      </c>
      <c r="B70" s="292" t="s">
        <v>762</v>
      </c>
      <c r="C70" s="293">
        <v>1</v>
      </c>
      <c r="D70" s="282" t="s">
        <v>1431</v>
      </c>
      <c r="E70" s="293">
        <v>878</v>
      </c>
      <c r="F70" s="293">
        <v>20</v>
      </c>
      <c r="G70" s="293">
        <v>143</v>
      </c>
      <c r="H70" s="293">
        <v>146</v>
      </c>
      <c r="I70" s="293">
        <v>138</v>
      </c>
      <c r="J70" s="293">
        <v>161</v>
      </c>
      <c r="K70" s="293">
        <v>121</v>
      </c>
      <c r="L70" s="293">
        <v>149</v>
      </c>
      <c r="M70" s="293"/>
      <c r="N70" s="293"/>
      <c r="O70" s="293"/>
      <c r="P70" s="293"/>
      <c r="Q70" s="293"/>
      <c r="R70" s="293"/>
      <c r="S70" s="293"/>
    </row>
    <row r="71" spans="1:19" x14ac:dyDescent="0.25">
      <c r="A71" s="282" t="s">
        <v>761</v>
      </c>
      <c r="B71" s="292" t="s">
        <v>552</v>
      </c>
      <c r="C71" s="293">
        <v>7</v>
      </c>
      <c r="D71" s="282" t="s">
        <v>5206</v>
      </c>
      <c r="E71" s="293">
        <v>176</v>
      </c>
      <c r="F71" s="293"/>
      <c r="G71" s="293">
        <v>8</v>
      </c>
      <c r="H71" s="293">
        <v>3</v>
      </c>
      <c r="I71" s="293">
        <v>6</v>
      </c>
      <c r="J71" s="293">
        <v>8</v>
      </c>
      <c r="K71" s="293">
        <v>12</v>
      </c>
      <c r="L71" s="293">
        <v>8</v>
      </c>
      <c r="M71" s="293">
        <v>25</v>
      </c>
      <c r="N71" s="293">
        <v>18</v>
      </c>
      <c r="O71" s="293">
        <v>18</v>
      </c>
      <c r="P71" s="293">
        <v>17</v>
      </c>
      <c r="Q71" s="293">
        <v>15</v>
      </c>
      <c r="R71" s="293">
        <v>15</v>
      </c>
      <c r="S71" s="293">
        <v>23</v>
      </c>
    </row>
    <row r="72" spans="1:19" x14ac:dyDescent="0.25">
      <c r="A72" s="282" t="s">
        <v>194</v>
      </c>
      <c r="B72" s="292" t="s">
        <v>760</v>
      </c>
      <c r="C72" s="293">
        <v>1</v>
      </c>
      <c r="D72" s="282" t="s">
        <v>1432</v>
      </c>
      <c r="E72" s="293">
        <v>470</v>
      </c>
      <c r="F72" s="293">
        <v>24</v>
      </c>
      <c r="G72" s="293">
        <v>73</v>
      </c>
      <c r="H72" s="293">
        <v>68</v>
      </c>
      <c r="I72" s="293">
        <v>73</v>
      </c>
      <c r="J72" s="293">
        <v>78</v>
      </c>
      <c r="K72" s="293">
        <v>66</v>
      </c>
      <c r="L72" s="293">
        <v>88</v>
      </c>
      <c r="M72" s="293"/>
      <c r="N72" s="293"/>
      <c r="O72" s="293"/>
      <c r="P72" s="293"/>
      <c r="Q72" s="293"/>
      <c r="R72" s="293"/>
      <c r="S72" s="293"/>
    </row>
    <row r="73" spans="1:19" x14ac:dyDescent="0.25">
      <c r="A73" s="282" t="s">
        <v>195</v>
      </c>
      <c r="B73" s="292" t="s">
        <v>74</v>
      </c>
      <c r="C73" s="293">
        <v>1</v>
      </c>
      <c r="D73" s="282" t="s">
        <v>1432</v>
      </c>
      <c r="E73" s="293">
        <v>1439</v>
      </c>
      <c r="F73" s="293">
        <v>31</v>
      </c>
      <c r="G73" s="293">
        <v>149</v>
      </c>
      <c r="H73" s="293">
        <v>153</v>
      </c>
      <c r="I73" s="293">
        <v>156</v>
      </c>
      <c r="J73" s="293">
        <v>174</v>
      </c>
      <c r="K73" s="293">
        <v>153</v>
      </c>
      <c r="L73" s="293">
        <v>171</v>
      </c>
      <c r="M73" s="293">
        <v>143</v>
      </c>
      <c r="N73" s="293">
        <v>151</v>
      </c>
      <c r="O73" s="293">
        <v>158</v>
      </c>
      <c r="P73" s="293"/>
      <c r="Q73" s="293"/>
      <c r="R73" s="293"/>
      <c r="S73" s="293"/>
    </row>
    <row r="74" spans="1:19" x14ac:dyDescent="0.25">
      <c r="A74" s="282" t="s">
        <v>196</v>
      </c>
      <c r="B74" s="292" t="s">
        <v>759</v>
      </c>
      <c r="C74" s="293">
        <v>1</v>
      </c>
      <c r="D74" s="282" t="s">
        <v>1433</v>
      </c>
      <c r="E74" s="293">
        <v>420</v>
      </c>
      <c r="F74" s="293">
        <v>19</v>
      </c>
      <c r="G74" s="293">
        <v>64</v>
      </c>
      <c r="H74" s="293">
        <v>80</v>
      </c>
      <c r="I74" s="293">
        <v>73</v>
      </c>
      <c r="J74" s="293">
        <v>72</v>
      </c>
      <c r="K74" s="293">
        <v>64</v>
      </c>
      <c r="L74" s="293">
        <v>48</v>
      </c>
      <c r="M74" s="293"/>
      <c r="N74" s="293"/>
      <c r="O74" s="293"/>
      <c r="P74" s="293"/>
      <c r="Q74" s="293"/>
      <c r="R74" s="293"/>
      <c r="S74" s="293"/>
    </row>
    <row r="75" spans="1:19" x14ac:dyDescent="0.25">
      <c r="A75" s="282" t="s">
        <v>197</v>
      </c>
      <c r="B75" s="292" t="s">
        <v>758</v>
      </c>
      <c r="C75" s="293">
        <v>1</v>
      </c>
      <c r="D75" s="282" t="s">
        <v>1431</v>
      </c>
      <c r="E75" s="293">
        <v>604</v>
      </c>
      <c r="F75" s="293">
        <v>18</v>
      </c>
      <c r="G75" s="293">
        <v>84</v>
      </c>
      <c r="H75" s="293">
        <v>88</v>
      </c>
      <c r="I75" s="293">
        <v>120</v>
      </c>
      <c r="J75" s="293">
        <v>107</v>
      </c>
      <c r="K75" s="293">
        <v>85</v>
      </c>
      <c r="L75" s="293">
        <v>102</v>
      </c>
      <c r="M75" s="293"/>
      <c r="N75" s="293"/>
      <c r="O75" s="293"/>
      <c r="P75" s="293"/>
      <c r="Q75" s="293"/>
      <c r="R75" s="293"/>
      <c r="S75" s="293"/>
    </row>
    <row r="76" spans="1:19" x14ac:dyDescent="0.25">
      <c r="A76" s="282" t="s">
        <v>198</v>
      </c>
      <c r="B76" s="292" t="s">
        <v>5166</v>
      </c>
      <c r="C76" s="293">
        <v>1</v>
      </c>
      <c r="D76" s="282" t="s">
        <v>1431</v>
      </c>
      <c r="E76" s="293">
        <v>301</v>
      </c>
      <c r="F76" s="293">
        <v>20</v>
      </c>
      <c r="G76" s="293">
        <v>37</v>
      </c>
      <c r="H76" s="293">
        <v>36</v>
      </c>
      <c r="I76" s="293">
        <v>40</v>
      </c>
      <c r="J76" s="293">
        <v>34</v>
      </c>
      <c r="K76" s="293">
        <v>68</v>
      </c>
      <c r="L76" s="293">
        <v>43</v>
      </c>
      <c r="M76" s="293">
        <v>23</v>
      </c>
      <c r="N76" s="293"/>
      <c r="O76" s="293"/>
      <c r="P76" s="293"/>
      <c r="Q76" s="293"/>
      <c r="R76" s="293"/>
      <c r="S76" s="293"/>
    </row>
    <row r="77" spans="1:19" x14ac:dyDescent="0.25">
      <c r="A77" s="282" t="s">
        <v>199</v>
      </c>
      <c r="B77" s="292" t="s">
        <v>5</v>
      </c>
      <c r="C77" s="293">
        <v>1</v>
      </c>
      <c r="D77" s="282" t="s">
        <v>1431</v>
      </c>
      <c r="E77" s="293">
        <v>1520</v>
      </c>
      <c r="F77" s="293">
        <v>19</v>
      </c>
      <c r="G77" s="293">
        <v>126</v>
      </c>
      <c r="H77" s="293">
        <v>182</v>
      </c>
      <c r="I77" s="293">
        <v>163</v>
      </c>
      <c r="J77" s="293">
        <v>136</v>
      </c>
      <c r="K77" s="293">
        <v>187</v>
      </c>
      <c r="L77" s="293">
        <v>177</v>
      </c>
      <c r="M77" s="293">
        <v>162</v>
      </c>
      <c r="N77" s="293">
        <v>179</v>
      </c>
      <c r="O77" s="293">
        <v>189</v>
      </c>
      <c r="P77" s="293"/>
      <c r="Q77" s="293"/>
      <c r="R77" s="293"/>
      <c r="S77" s="293"/>
    </row>
    <row r="78" spans="1:19" x14ac:dyDescent="0.25">
      <c r="A78" s="282" t="s">
        <v>200</v>
      </c>
      <c r="B78" s="292" t="s">
        <v>756</v>
      </c>
      <c r="C78" s="282">
        <v>3</v>
      </c>
      <c r="D78" s="282" t="s">
        <v>1432</v>
      </c>
      <c r="E78" s="293">
        <v>192</v>
      </c>
      <c r="F78" s="293"/>
      <c r="G78" s="293">
        <v>29</v>
      </c>
      <c r="H78" s="293">
        <v>39</v>
      </c>
      <c r="I78" s="293">
        <v>36</v>
      </c>
      <c r="J78" s="293">
        <v>35</v>
      </c>
      <c r="K78" s="293">
        <v>23</v>
      </c>
      <c r="L78" s="293">
        <v>30</v>
      </c>
      <c r="M78" s="293"/>
      <c r="N78" s="293"/>
      <c r="O78" s="293"/>
      <c r="P78" s="293"/>
      <c r="Q78" s="293"/>
      <c r="R78" s="293"/>
      <c r="S78" s="293"/>
    </row>
    <row r="79" spans="1:19" x14ac:dyDescent="0.25">
      <c r="A79" s="282" t="s">
        <v>201</v>
      </c>
      <c r="B79" s="292" t="s">
        <v>102</v>
      </c>
      <c r="C79" s="293">
        <v>1</v>
      </c>
      <c r="D79" s="282" t="s">
        <v>1431</v>
      </c>
      <c r="E79" s="293">
        <v>993</v>
      </c>
      <c r="F79" s="293">
        <v>60</v>
      </c>
      <c r="G79" s="293">
        <v>121</v>
      </c>
      <c r="H79" s="293">
        <v>148</v>
      </c>
      <c r="I79" s="293">
        <v>152</v>
      </c>
      <c r="J79" s="293">
        <v>172</v>
      </c>
      <c r="K79" s="293">
        <v>171</v>
      </c>
      <c r="L79" s="293">
        <v>169</v>
      </c>
      <c r="M79" s="293"/>
      <c r="N79" s="293"/>
      <c r="O79" s="293"/>
      <c r="P79" s="293"/>
      <c r="Q79" s="293"/>
      <c r="R79" s="293"/>
      <c r="S79" s="293"/>
    </row>
    <row r="80" spans="1:19" x14ac:dyDescent="0.25">
      <c r="A80" s="282" t="s">
        <v>202</v>
      </c>
      <c r="B80" s="292" t="s">
        <v>971</v>
      </c>
      <c r="C80" s="282">
        <v>3</v>
      </c>
      <c r="D80" s="282" t="s">
        <v>1432</v>
      </c>
      <c r="E80" s="293">
        <v>436</v>
      </c>
      <c r="F80" s="293">
        <v>53</v>
      </c>
      <c r="G80" s="293">
        <v>46</v>
      </c>
      <c r="H80" s="293">
        <v>38</v>
      </c>
      <c r="I80" s="293">
        <v>47</v>
      </c>
      <c r="J80" s="293">
        <v>46</v>
      </c>
      <c r="K80" s="293">
        <v>36</v>
      </c>
      <c r="L80" s="293">
        <v>30</v>
      </c>
      <c r="M80" s="293">
        <v>45</v>
      </c>
      <c r="N80" s="293">
        <v>50</v>
      </c>
      <c r="O80" s="293">
        <v>45</v>
      </c>
      <c r="P80" s="293"/>
      <c r="Q80" s="293"/>
      <c r="R80" s="293"/>
      <c r="S80" s="293"/>
    </row>
    <row r="81" spans="1:19" x14ac:dyDescent="0.25">
      <c r="A81" s="282" t="s">
        <v>203</v>
      </c>
      <c r="B81" s="292" t="s">
        <v>972</v>
      </c>
      <c r="C81" s="282">
        <v>3</v>
      </c>
      <c r="D81" s="282" t="s">
        <v>1432</v>
      </c>
      <c r="E81" s="293">
        <v>366</v>
      </c>
      <c r="F81" s="293">
        <v>24</v>
      </c>
      <c r="G81" s="293">
        <v>38</v>
      </c>
      <c r="H81" s="293">
        <v>58</v>
      </c>
      <c r="I81" s="293">
        <v>37</v>
      </c>
      <c r="J81" s="293">
        <v>43</v>
      </c>
      <c r="K81" s="293">
        <v>46</v>
      </c>
      <c r="L81" s="293">
        <v>54</v>
      </c>
      <c r="M81" s="293">
        <v>31</v>
      </c>
      <c r="N81" s="293">
        <v>27</v>
      </c>
      <c r="O81" s="293">
        <v>8</v>
      </c>
      <c r="P81" s="293"/>
      <c r="Q81" s="293"/>
      <c r="R81" s="293"/>
      <c r="S81" s="293"/>
    </row>
    <row r="82" spans="1:19" x14ac:dyDescent="0.25">
      <c r="A82" s="282" t="s">
        <v>204</v>
      </c>
      <c r="B82" s="292" t="s">
        <v>755</v>
      </c>
      <c r="C82" s="293">
        <v>1</v>
      </c>
      <c r="D82" s="282" t="s">
        <v>1433</v>
      </c>
      <c r="E82" s="293">
        <v>581</v>
      </c>
      <c r="F82" s="293">
        <v>63</v>
      </c>
      <c r="G82" s="293">
        <v>60</v>
      </c>
      <c r="H82" s="293">
        <v>61</v>
      </c>
      <c r="I82" s="293">
        <v>78</v>
      </c>
      <c r="J82" s="293">
        <v>102</v>
      </c>
      <c r="K82" s="293">
        <v>104</v>
      </c>
      <c r="L82" s="293">
        <v>113</v>
      </c>
      <c r="M82" s="293"/>
      <c r="N82" s="293"/>
      <c r="O82" s="293"/>
      <c r="P82" s="293"/>
      <c r="Q82" s="293"/>
      <c r="R82" s="293"/>
      <c r="S82" s="293"/>
    </row>
    <row r="83" spans="1:19" x14ac:dyDescent="0.25">
      <c r="A83" s="282" t="s">
        <v>205</v>
      </c>
      <c r="B83" s="292" t="s">
        <v>754</v>
      </c>
      <c r="C83" s="293">
        <v>1</v>
      </c>
      <c r="D83" s="282" t="s">
        <v>1433</v>
      </c>
      <c r="E83" s="293">
        <v>455</v>
      </c>
      <c r="F83" s="293">
        <v>39</v>
      </c>
      <c r="G83" s="293">
        <v>50</v>
      </c>
      <c r="H83" s="293">
        <v>67</v>
      </c>
      <c r="I83" s="293">
        <v>61</v>
      </c>
      <c r="J83" s="293">
        <v>96</v>
      </c>
      <c r="K83" s="293">
        <v>66</v>
      </c>
      <c r="L83" s="293">
        <v>76</v>
      </c>
      <c r="M83" s="293"/>
      <c r="N83" s="293"/>
      <c r="O83" s="293"/>
      <c r="P83" s="293"/>
      <c r="Q83" s="293"/>
      <c r="R83" s="293"/>
      <c r="S83" s="293"/>
    </row>
    <row r="84" spans="1:19" x14ac:dyDescent="0.25">
      <c r="A84" s="282" t="s">
        <v>206</v>
      </c>
      <c r="B84" s="292" t="s">
        <v>753</v>
      </c>
      <c r="C84" s="282">
        <v>3</v>
      </c>
      <c r="D84" s="282" t="s">
        <v>1432</v>
      </c>
      <c r="E84" s="293">
        <v>456</v>
      </c>
      <c r="F84" s="293">
        <v>19</v>
      </c>
      <c r="G84" s="293">
        <v>74</v>
      </c>
      <c r="H84" s="293">
        <v>74</v>
      </c>
      <c r="I84" s="293">
        <v>71</v>
      </c>
      <c r="J84" s="293">
        <v>88</v>
      </c>
      <c r="K84" s="293">
        <v>74</v>
      </c>
      <c r="L84" s="293">
        <v>56</v>
      </c>
      <c r="M84" s="293"/>
      <c r="N84" s="293"/>
      <c r="O84" s="293"/>
      <c r="P84" s="293"/>
      <c r="Q84" s="293"/>
      <c r="R84" s="293"/>
      <c r="S84" s="293"/>
    </row>
    <row r="85" spans="1:19" x14ac:dyDescent="0.25">
      <c r="A85" s="282" t="s">
        <v>207</v>
      </c>
      <c r="B85" s="292" t="s">
        <v>973</v>
      </c>
      <c r="C85" s="282">
        <v>3</v>
      </c>
      <c r="D85" s="282" t="s">
        <v>1432</v>
      </c>
      <c r="E85" s="293">
        <v>448</v>
      </c>
      <c r="F85" s="293">
        <v>18</v>
      </c>
      <c r="G85" s="293">
        <v>44</v>
      </c>
      <c r="H85" s="293">
        <v>54</v>
      </c>
      <c r="I85" s="293">
        <v>46</v>
      </c>
      <c r="J85" s="293">
        <v>57</v>
      </c>
      <c r="K85" s="293">
        <v>56</v>
      </c>
      <c r="L85" s="293">
        <v>49</v>
      </c>
      <c r="M85" s="293">
        <v>47</v>
      </c>
      <c r="N85" s="293">
        <v>36</v>
      </c>
      <c r="O85" s="293">
        <v>41</v>
      </c>
      <c r="P85" s="293"/>
      <c r="Q85" s="293"/>
      <c r="R85" s="293"/>
      <c r="S85" s="293"/>
    </row>
    <row r="86" spans="1:19" x14ac:dyDescent="0.25">
      <c r="A86" s="282" t="s">
        <v>208</v>
      </c>
      <c r="B86" s="292" t="s">
        <v>752</v>
      </c>
      <c r="C86" s="293">
        <v>1</v>
      </c>
      <c r="D86" s="282" t="s">
        <v>1432</v>
      </c>
      <c r="E86" s="293">
        <v>356</v>
      </c>
      <c r="F86" s="293">
        <v>19</v>
      </c>
      <c r="G86" s="293">
        <v>57</v>
      </c>
      <c r="H86" s="293">
        <v>55</v>
      </c>
      <c r="I86" s="293">
        <v>58</v>
      </c>
      <c r="J86" s="293">
        <v>62</v>
      </c>
      <c r="K86" s="293">
        <v>62</v>
      </c>
      <c r="L86" s="293">
        <v>43</v>
      </c>
      <c r="M86" s="293"/>
      <c r="N86" s="293"/>
      <c r="O86" s="293"/>
      <c r="P86" s="293"/>
      <c r="Q86" s="293"/>
      <c r="R86" s="293"/>
      <c r="S86" s="293"/>
    </row>
    <row r="87" spans="1:19" x14ac:dyDescent="0.25">
      <c r="A87" s="282" t="s">
        <v>209</v>
      </c>
      <c r="B87" s="292" t="s">
        <v>861</v>
      </c>
      <c r="C87" s="282">
        <v>2</v>
      </c>
      <c r="D87" s="282" t="s">
        <v>1432</v>
      </c>
      <c r="E87" s="293">
        <v>437</v>
      </c>
      <c r="F87" s="293">
        <v>42</v>
      </c>
      <c r="G87" s="293">
        <v>47</v>
      </c>
      <c r="H87" s="293">
        <v>46</v>
      </c>
      <c r="I87" s="293">
        <v>42</v>
      </c>
      <c r="J87" s="293">
        <v>38</v>
      </c>
      <c r="K87" s="293">
        <v>44</v>
      </c>
      <c r="L87" s="293">
        <v>43</v>
      </c>
      <c r="M87" s="293">
        <v>39</v>
      </c>
      <c r="N87" s="293">
        <v>55</v>
      </c>
      <c r="O87" s="293">
        <v>41</v>
      </c>
      <c r="P87" s="293"/>
      <c r="Q87" s="293"/>
      <c r="R87" s="293"/>
      <c r="S87" s="293"/>
    </row>
    <row r="88" spans="1:19" x14ac:dyDescent="0.25">
      <c r="A88" s="282" t="s">
        <v>210</v>
      </c>
      <c r="B88" s="292" t="s">
        <v>751</v>
      </c>
      <c r="C88" s="293">
        <v>1</v>
      </c>
      <c r="D88" s="282" t="s">
        <v>1431</v>
      </c>
      <c r="E88" s="293">
        <v>785</v>
      </c>
      <c r="F88" s="293">
        <v>23</v>
      </c>
      <c r="G88" s="293">
        <v>94</v>
      </c>
      <c r="H88" s="293">
        <v>128</v>
      </c>
      <c r="I88" s="293">
        <v>132</v>
      </c>
      <c r="J88" s="293">
        <v>135</v>
      </c>
      <c r="K88" s="293">
        <v>129</v>
      </c>
      <c r="L88" s="293">
        <v>144</v>
      </c>
      <c r="M88" s="293"/>
      <c r="N88" s="293"/>
      <c r="O88" s="293"/>
      <c r="P88" s="293"/>
      <c r="Q88" s="293"/>
      <c r="R88" s="293"/>
      <c r="S88" s="293"/>
    </row>
    <row r="89" spans="1:19" x14ac:dyDescent="0.25">
      <c r="A89" s="282" t="s">
        <v>211</v>
      </c>
      <c r="B89" s="292" t="s">
        <v>18</v>
      </c>
      <c r="C89" s="293">
        <v>1</v>
      </c>
      <c r="D89" s="282" t="s">
        <v>1432</v>
      </c>
      <c r="E89" s="293">
        <v>1045</v>
      </c>
      <c r="F89" s="293">
        <v>33</v>
      </c>
      <c r="G89" s="293">
        <v>94</v>
      </c>
      <c r="H89" s="293">
        <v>89</v>
      </c>
      <c r="I89" s="293">
        <v>106</v>
      </c>
      <c r="J89" s="293">
        <v>101</v>
      </c>
      <c r="K89" s="293">
        <v>132</v>
      </c>
      <c r="L89" s="293">
        <v>103</v>
      </c>
      <c r="M89" s="293">
        <v>116</v>
      </c>
      <c r="N89" s="293">
        <v>124</v>
      </c>
      <c r="O89" s="293">
        <v>147</v>
      </c>
      <c r="P89" s="293"/>
      <c r="Q89" s="293"/>
      <c r="R89" s="293"/>
      <c r="S89" s="293"/>
    </row>
    <row r="90" spans="1:19" x14ac:dyDescent="0.25">
      <c r="A90" s="282" t="s">
        <v>212</v>
      </c>
      <c r="B90" s="292" t="s">
        <v>750</v>
      </c>
      <c r="C90" s="293">
        <v>1</v>
      </c>
      <c r="D90" s="282" t="s">
        <v>1432</v>
      </c>
      <c r="E90" s="293">
        <v>618</v>
      </c>
      <c r="F90" s="293">
        <v>28</v>
      </c>
      <c r="G90" s="293">
        <v>90</v>
      </c>
      <c r="H90" s="293">
        <v>105</v>
      </c>
      <c r="I90" s="293">
        <v>97</v>
      </c>
      <c r="J90" s="293">
        <v>98</v>
      </c>
      <c r="K90" s="293">
        <v>94</v>
      </c>
      <c r="L90" s="293">
        <v>106</v>
      </c>
      <c r="M90" s="293"/>
      <c r="N90" s="293"/>
      <c r="O90" s="293"/>
      <c r="P90" s="293"/>
      <c r="Q90" s="293"/>
      <c r="R90" s="293"/>
      <c r="S90" s="293"/>
    </row>
    <row r="91" spans="1:19" x14ac:dyDescent="0.25">
      <c r="A91" s="282" t="s">
        <v>213</v>
      </c>
      <c r="B91" s="292" t="s">
        <v>749</v>
      </c>
      <c r="C91" s="293">
        <v>1</v>
      </c>
      <c r="D91" s="282" t="s">
        <v>1432</v>
      </c>
      <c r="E91" s="293">
        <v>648</v>
      </c>
      <c r="F91" s="293">
        <v>19</v>
      </c>
      <c r="G91" s="293">
        <v>98</v>
      </c>
      <c r="H91" s="293">
        <v>106</v>
      </c>
      <c r="I91" s="293">
        <v>108</v>
      </c>
      <c r="J91" s="293">
        <v>103</v>
      </c>
      <c r="K91" s="293">
        <v>109</v>
      </c>
      <c r="L91" s="293">
        <v>105</v>
      </c>
      <c r="M91" s="293"/>
      <c r="N91" s="293"/>
      <c r="O91" s="293"/>
      <c r="P91" s="293"/>
      <c r="Q91" s="293"/>
      <c r="R91" s="293"/>
      <c r="S91" s="293"/>
    </row>
    <row r="92" spans="1:19" x14ac:dyDescent="0.25">
      <c r="A92" s="282" t="s">
        <v>214</v>
      </c>
      <c r="B92" s="292" t="s">
        <v>748</v>
      </c>
      <c r="C92" s="293">
        <v>1</v>
      </c>
      <c r="D92" s="282" t="s">
        <v>1431</v>
      </c>
      <c r="E92" s="293">
        <v>519</v>
      </c>
      <c r="F92" s="293">
        <v>41</v>
      </c>
      <c r="G92" s="293">
        <v>64</v>
      </c>
      <c r="H92" s="293">
        <v>77</v>
      </c>
      <c r="I92" s="293">
        <v>84</v>
      </c>
      <c r="J92" s="293">
        <v>79</v>
      </c>
      <c r="K92" s="293">
        <v>88</v>
      </c>
      <c r="L92" s="293">
        <v>86</v>
      </c>
      <c r="M92" s="293"/>
      <c r="N92" s="293"/>
      <c r="O92" s="293"/>
      <c r="P92" s="293"/>
      <c r="Q92" s="293"/>
      <c r="R92" s="293"/>
      <c r="S92" s="293"/>
    </row>
    <row r="93" spans="1:19" x14ac:dyDescent="0.25">
      <c r="A93" s="282" t="s">
        <v>215</v>
      </c>
      <c r="B93" s="292" t="s">
        <v>747</v>
      </c>
      <c r="C93" s="293">
        <v>1</v>
      </c>
      <c r="D93" s="282" t="s">
        <v>1432</v>
      </c>
      <c r="E93" s="293">
        <v>441</v>
      </c>
      <c r="F93" s="293">
        <v>29</v>
      </c>
      <c r="G93" s="293">
        <v>70</v>
      </c>
      <c r="H93" s="293">
        <v>64</v>
      </c>
      <c r="I93" s="293">
        <v>66</v>
      </c>
      <c r="J93" s="293">
        <v>76</v>
      </c>
      <c r="K93" s="293">
        <v>71</v>
      </c>
      <c r="L93" s="293">
        <v>65</v>
      </c>
      <c r="M93" s="293"/>
      <c r="N93" s="293"/>
      <c r="O93" s="293"/>
      <c r="P93" s="293"/>
      <c r="Q93" s="293"/>
      <c r="R93" s="293"/>
      <c r="S93" s="293"/>
    </row>
    <row r="94" spans="1:19" x14ac:dyDescent="0.25">
      <c r="A94" s="282" t="s">
        <v>216</v>
      </c>
      <c r="B94" s="292" t="s">
        <v>746</v>
      </c>
      <c r="C94" s="293">
        <v>1</v>
      </c>
      <c r="D94" s="282" t="s">
        <v>1432</v>
      </c>
      <c r="E94" s="293">
        <v>779</v>
      </c>
      <c r="F94" s="293">
        <v>53</v>
      </c>
      <c r="G94" s="293">
        <v>140</v>
      </c>
      <c r="H94" s="293">
        <v>112</v>
      </c>
      <c r="I94" s="293">
        <v>123</v>
      </c>
      <c r="J94" s="293">
        <v>133</v>
      </c>
      <c r="K94" s="293">
        <v>103</v>
      </c>
      <c r="L94" s="293">
        <v>115</v>
      </c>
      <c r="M94" s="293"/>
      <c r="N94" s="293"/>
      <c r="O94" s="293"/>
      <c r="P94" s="293"/>
      <c r="Q94" s="293"/>
      <c r="R94" s="293"/>
      <c r="S94" s="293"/>
    </row>
    <row r="95" spans="1:19" x14ac:dyDescent="0.25">
      <c r="A95" s="282" t="s">
        <v>217</v>
      </c>
      <c r="B95" s="292" t="s">
        <v>745</v>
      </c>
      <c r="C95" s="293">
        <v>1</v>
      </c>
      <c r="D95" s="282" t="s">
        <v>1433</v>
      </c>
      <c r="E95" s="293">
        <v>639</v>
      </c>
      <c r="F95" s="293">
        <v>20</v>
      </c>
      <c r="G95" s="293">
        <v>70</v>
      </c>
      <c r="H95" s="293">
        <v>100</v>
      </c>
      <c r="I95" s="293">
        <v>111</v>
      </c>
      <c r="J95" s="293">
        <v>121</v>
      </c>
      <c r="K95" s="293">
        <v>108</v>
      </c>
      <c r="L95" s="293">
        <v>109</v>
      </c>
      <c r="M95" s="293"/>
      <c r="N95" s="293"/>
      <c r="O95" s="293"/>
      <c r="P95" s="293"/>
      <c r="Q95" s="293"/>
      <c r="R95" s="293"/>
      <c r="S95" s="293"/>
    </row>
    <row r="96" spans="1:19" x14ac:dyDescent="0.25">
      <c r="A96" s="282" t="s">
        <v>218</v>
      </c>
      <c r="B96" s="292" t="s">
        <v>744</v>
      </c>
      <c r="C96" s="282">
        <v>2</v>
      </c>
      <c r="D96" s="282" t="s">
        <v>1431</v>
      </c>
      <c r="E96" s="293">
        <v>795</v>
      </c>
      <c r="F96" s="293">
        <v>39</v>
      </c>
      <c r="G96" s="293">
        <v>102</v>
      </c>
      <c r="H96" s="293">
        <v>132</v>
      </c>
      <c r="I96" s="293">
        <v>145</v>
      </c>
      <c r="J96" s="293">
        <v>132</v>
      </c>
      <c r="K96" s="293">
        <v>131</v>
      </c>
      <c r="L96" s="293">
        <v>114</v>
      </c>
      <c r="M96" s="293"/>
      <c r="N96" s="293"/>
      <c r="O96" s="293"/>
      <c r="P96" s="293"/>
      <c r="Q96" s="293"/>
      <c r="R96" s="293"/>
      <c r="S96" s="293"/>
    </row>
    <row r="97" spans="1:19" x14ac:dyDescent="0.25">
      <c r="A97" s="282" t="s">
        <v>5208</v>
      </c>
      <c r="B97" s="292" t="s">
        <v>5167</v>
      </c>
      <c r="C97" s="293">
        <v>7</v>
      </c>
      <c r="D97" s="282" t="s">
        <v>5206</v>
      </c>
      <c r="E97" s="293">
        <v>112</v>
      </c>
      <c r="F97" s="293"/>
      <c r="G97" s="293">
        <v>30</v>
      </c>
      <c r="H97" s="293">
        <v>28</v>
      </c>
      <c r="I97" s="293">
        <v>16</v>
      </c>
      <c r="J97" s="293">
        <v>11</v>
      </c>
      <c r="K97" s="293">
        <v>18</v>
      </c>
      <c r="L97" s="293">
        <v>9</v>
      </c>
      <c r="M97" s="293"/>
      <c r="N97" s="293"/>
      <c r="O97" s="293"/>
      <c r="P97" s="293"/>
      <c r="Q97" s="293"/>
      <c r="R97" s="293"/>
      <c r="S97" s="293"/>
    </row>
    <row r="98" spans="1:19" x14ac:dyDescent="0.25">
      <c r="A98" s="282" t="s">
        <v>821</v>
      </c>
      <c r="B98" s="292" t="s">
        <v>986</v>
      </c>
      <c r="C98" s="293">
        <v>7</v>
      </c>
      <c r="D98" s="282" t="s">
        <v>5206</v>
      </c>
      <c r="E98" s="293">
        <v>478</v>
      </c>
      <c r="F98" s="293"/>
      <c r="G98" s="293">
        <v>59</v>
      </c>
      <c r="H98" s="293">
        <v>76</v>
      </c>
      <c r="I98" s="293">
        <v>63</v>
      </c>
      <c r="J98" s="293">
        <v>67</v>
      </c>
      <c r="K98" s="293">
        <v>47</v>
      </c>
      <c r="L98" s="293">
        <v>72</v>
      </c>
      <c r="M98" s="293">
        <v>34</v>
      </c>
      <c r="N98" s="293">
        <v>35</v>
      </c>
      <c r="O98" s="293">
        <v>25</v>
      </c>
      <c r="P98" s="293"/>
      <c r="Q98" s="293"/>
      <c r="R98" s="293"/>
      <c r="S98" s="293"/>
    </row>
    <row r="99" spans="1:19" x14ac:dyDescent="0.25">
      <c r="A99" s="282" t="s">
        <v>743</v>
      </c>
      <c r="B99" s="292" t="s">
        <v>524</v>
      </c>
      <c r="C99" s="293">
        <v>7</v>
      </c>
      <c r="D99" s="282" t="s">
        <v>5206</v>
      </c>
      <c r="E99" s="293">
        <v>83</v>
      </c>
      <c r="F99" s="293"/>
      <c r="G99" s="293">
        <v>34</v>
      </c>
      <c r="H99" s="293">
        <v>19</v>
      </c>
      <c r="I99" s="293">
        <v>16</v>
      </c>
      <c r="J99" s="293">
        <v>13</v>
      </c>
      <c r="K99" s="293">
        <v>1</v>
      </c>
      <c r="L99" s="293"/>
      <c r="M99" s="293"/>
      <c r="N99" s="293"/>
      <c r="O99" s="293"/>
      <c r="P99" s="293"/>
      <c r="Q99" s="293"/>
      <c r="R99" s="293"/>
      <c r="S99" s="293"/>
    </row>
    <row r="100" spans="1:19" x14ac:dyDescent="0.25">
      <c r="A100" s="282" t="s">
        <v>219</v>
      </c>
      <c r="B100" s="292" t="s">
        <v>545</v>
      </c>
      <c r="C100" s="293">
        <v>7</v>
      </c>
      <c r="D100" s="282" t="s">
        <v>5206</v>
      </c>
      <c r="E100" s="293">
        <v>57</v>
      </c>
      <c r="F100" s="293"/>
      <c r="G100" s="293">
        <v>6</v>
      </c>
      <c r="H100" s="293">
        <v>5</v>
      </c>
      <c r="I100" s="293">
        <v>8</v>
      </c>
      <c r="J100" s="293">
        <v>15</v>
      </c>
      <c r="K100" s="293">
        <v>9</v>
      </c>
      <c r="L100" s="293">
        <v>14</v>
      </c>
      <c r="M100" s="293"/>
      <c r="N100" s="293"/>
      <c r="O100" s="293"/>
      <c r="P100" s="293"/>
      <c r="Q100" s="293"/>
      <c r="R100" s="293"/>
      <c r="S100" s="293"/>
    </row>
    <row r="101" spans="1:19" x14ac:dyDescent="0.25">
      <c r="A101" s="282" t="s">
        <v>742</v>
      </c>
      <c r="B101" s="292" t="s">
        <v>549</v>
      </c>
      <c r="C101" s="293">
        <v>7</v>
      </c>
      <c r="D101" s="282" t="s">
        <v>5206</v>
      </c>
      <c r="E101" s="293">
        <v>427</v>
      </c>
      <c r="F101" s="293"/>
      <c r="G101" s="293">
        <v>76</v>
      </c>
      <c r="H101" s="293">
        <v>51</v>
      </c>
      <c r="I101" s="293">
        <v>53</v>
      </c>
      <c r="J101" s="293">
        <v>74</v>
      </c>
      <c r="K101" s="293">
        <v>75</v>
      </c>
      <c r="L101" s="293">
        <v>98</v>
      </c>
      <c r="M101" s="293"/>
      <c r="N101" s="293"/>
      <c r="O101" s="293"/>
      <c r="P101" s="293"/>
      <c r="Q101" s="293"/>
      <c r="R101" s="293"/>
      <c r="S101" s="293"/>
    </row>
    <row r="102" spans="1:19" x14ac:dyDescent="0.25">
      <c r="A102" s="282" t="s">
        <v>741</v>
      </c>
      <c r="B102" s="292" t="s">
        <v>551</v>
      </c>
      <c r="C102" s="293">
        <v>7</v>
      </c>
      <c r="D102" s="282" t="s">
        <v>5206</v>
      </c>
      <c r="E102" s="293">
        <v>388</v>
      </c>
      <c r="F102" s="293"/>
      <c r="G102" s="293">
        <v>62</v>
      </c>
      <c r="H102" s="293">
        <v>74</v>
      </c>
      <c r="I102" s="293">
        <v>64</v>
      </c>
      <c r="J102" s="293">
        <v>82</v>
      </c>
      <c r="K102" s="293">
        <v>71</v>
      </c>
      <c r="L102" s="293">
        <v>35</v>
      </c>
      <c r="M102" s="293"/>
      <c r="N102" s="293"/>
      <c r="O102" s="293"/>
      <c r="P102" s="293"/>
      <c r="Q102" s="293"/>
      <c r="R102" s="293"/>
      <c r="S102" s="293"/>
    </row>
    <row r="103" spans="1:19" x14ac:dyDescent="0.25">
      <c r="A103" s="282" t="s">
        <v>220</v>
      </c>
      <c r="B103" s="292" t="s">
        <v>740</v>
      </c>
      <c r="C103" s="293">
        <v>1</v>
      </c>
      <c r="D103" s="282" t="s">
        <v>1431</v>
      </c>
      <c r="E103" s="293">
        <v>564</v>
      </c>
      <c r="F103" s="293">
        <v>42</v>
      </c>
      <c r="G103" s="293">
        <v>75</v>
      </c>
      <c r="H103" s="293">
        <v>94</v>
      </c>
      <c r="I103" s="293">
        <v>100</v>
      </c>
      <c r="J103" s="293">
        <v>94</v>
      </c>
      <c r="K103" s="293">
        <v>80</v>
      </c>
      <c r="L103" s="293">
        <v>79</v>
      </c>
      <c r="M103" s="293"/>
      <c r="N103" s="293"/>
      <c r="O103" s="293"/>
      <c r="P103" s="293"/>
      <c r="Q103" s="293"/>
      <c r="R103" s="293"/>
      <c r="S103" s="293"/>
    </row>
    <row r="104" spans="1:19" x14ac:dyDescent="0.25">
      <c r="A104" s="282" t="s">
        <v>221</v>
      </c>
      <c r="B104" s="292" t="s">
        <v>863</v>
      </c>
      <c r="C104" s="282">
        <v>2</v>
      </c>
      <c r="D104" s="282" t="s">
        <v>1432</v>
      </c>
      <c r="E104" s="293">
        <v>565</v>
      </c>
      <c r="F104" s="293">
        <v>19</v>
      </c>
      <c r="G104" s="293">
        <v>62</v>
      </c>
      <c r="H104" s="293">
        <v>58</v>
      </c>
      <c r="I104" s="293">
        <v>70</v>
      </c>
      <c r="J104" s="293">
        <v>68</v>
      </c>
      <c r="K104" s="293">
        <v>78</v>
      </c>
      <c r="L104" s="293">
        <v>58</v>
      </c>
      <c r="M104" s="293">
        <v>47</v>
      </c>
      <c r="N104" s="293">
        <v>50</v>
      </c>
      <c r="O104" s="293">
        <v>55</v>
      </c>
      <c r="P104" s="293"/>
      <c r="Q104" s="293"/>
      <c r="R104" s="293"/>
      <c r="S104" s="293"/>
    </row>
    <row r="105" spans="1:19" x14ac:dyDescent="0.25">
      <c r="A105" s="282" t="s">
        <v>222</v>
      </c>
      <c r="B105" s="292" t="s">
        <v>20</v>
      </c>
      <c r="C105" s="293">
        <v>7</v>
      </c>
      <c r="D105" s="282" t="s">
        <v>5206</v>
      </c>
      <c r="E105" s="293">
        <v>276</v>
      </c>
      <c r="F105" s="293"/>
      <c r="G105" s="293">
        <v>31</v>
      </c>
      <c r="H105" s="293">
        <v>41</v>
      </c>
      <c r="I105" s="293">
        <v>34</v>
      </c>
      <c r="J105" s="293">
        <v>29</v>
      </c>
      <c r="K105" s="293">
        <v>29</v>
      </c>
      <c r="L105" s="293">
        <v>25</v>
      </c>
      <c r="M105" s="293">
        <v>26</v>
      </c>
      <c r="N105" s="293">
        <v>29</v>
      </c>
      <c r="O105" s="293">
        <v>32</v>
      </c>
      <c r="P105" s="293"/>
      <c r="Q105" s="293"/>
      <c r="R105" s="293"/>
      <c r="S105" s="293"/>
    </row>
    <row r="106" spans="1:19" x14ac:dyDescent="0.25">
      <c r="A106" s="282" t="s">
        <v>223</v>
      </c>
      <c r="B106" s="292" t="s">
        <v>739</v>
      </c>
      <c r="C106" s="293">
        <v>1</v>
      </c>
      <c r="D106" s="282" t="s">
        <v>1433</v>
      </c>
      <c r="E106" s="293">
        <v>536</v>
      </c>
      <c r="F106" s="293">
        <v>18</v>
      </c>
      <c r="G106" s="293">
        <v>92</v>
      </c>
      <c r="H106" s="293">
        <v>80</v>
      </c>
      <c r="I106" s="293">
        <v>98</v>
      </c>
      <c r="J106" s="293">
        <v>89</v>
      </c>
      <c r="K106" s="293">
        <v>74</v>
      </c>
      <c r="L106" s="293">
        <v>85</v>
      </c>
      <c r="M106" s="293"/>
      <c r="N106" s="293"/>
      <c r="O106" s="293"/>
      <c r="P106" s="293"/>
      <c r="Q106" s="293"/>
      <c r="R106" s="293"/>
      <c r="S106" s="293"/>
    </row>
    <row r="107" spans="1:19" x14ac:dyDescent="0.25">
      <c r="A107" s="282" t="s">
        <v>224</v>
      </c>
      <c r="B107" s="292" t="s">
        <v>738</v>
      </c>
      <c r="C107" s="293">
        <v>1</v>
      </c>
      <c r="D107" s="282" t="s">
        <v>1433</v>
      </c>
      <c r="E107" s="293">
        <v>909</v>
      </c>
      <c r="F107" s="293">
        <v>36</v>
      </c>
      <c r="G107" s="293">
        <v>127</v>
      </c>
      <c r="H107" s="293">
        <v>134</v>
      </c>
      <c r="I107" s="293">
        <v>145</v>
      </c>
      <c r="J107" s="293">
        <v>162</v>
      </c>
      <c r="K107" s="293">
        <v>146</v>
      </c>
      <c r="L107" s="293">
        <v>159</v>
      </c>
      <c r="M107" s="293"/>
      <c r="N107" s="293"/>
      <c r="O107" s="293"/>
      <c r="P107" s="293"/>
      <c r="Q107" s="293"/>
      <c r="R107" s="293"/>
      <c r="S107" s="293"/>
    </row>
    <row r="108" spans="1:19" x14ac:dyDescent="0.25">
      <c r="A108" s="282" t="s">
        <v>225</v>
      </c>
      <c r="B108" s="292" t="s">
        <v>737</v>
      </c>
      <c r="C108" s="293">
        <v>1</v>
      </c>
      <c r="D108" s="282" t="s">
        <v>1431</v>
      </c>
      <c r="E108" s="293">
        <v>1086</v>
      </c>
      <c r="F108" s="293">
        <v>19</v>
      </c>
      <c r="G108" s="293">
        <v>175</v>
      </c>
      <c r="H108" s="293">
        <v>167</v>
      </c>
      <c r="I108" s="293">
        <v>190</v>
      </c>
      <c r="J108" s="293">
        <v>175</v>
      </c>
      <c r="K108" s="293">
        <v>178</v>
      </c>
      <c r="L108" s="293">
        <v>182</v>
      </c>
      <c r="M108" s="293"/>
      <c r="N108" s="293"/>
      <c r="O108" s="293"/>
      <c r="P108" s="293"/>
      <c r="Q108" s="293"/>
      <c r="R108" s="293"/>
      <c r="S108" s="293"/>
    </row>
    <row r="109" spans="1:19" x14ac:dyDescent="0.25">
      <c r="A109" s="282" t="s">
        <v>226</v>
      </c>
      <c r="B109" s="292" t="s">
        <v>736</v>
      </c>
      <c r="C109" s="282">
        <v>3</v>
      </c>
      <c r="D109" s="282" t="s">
        <v>1433</v>
      </c>
      <c r="E109" s="293">
        <v>244</v>
      </c>
      <c r="F109" s="293">
        <v>25</v>
      </c>
      <c r="G109" s="293">
        <v>44</v>
      </c>
      <c r="H109" s="293">
        <v>43</v>
      </c>
      <c r="I109" s="293">
        <v>30</v>
      </c>
      <c r="J109" s="293">
        <v>47</v>
      </c>
      <c r="K109" s="293">
        <v>28</v>
      </c>
      <c r="L109" s="293">
        <v>27</v>
      </c>
      <c r="M109" s="293"/>
      <c r="N109" s="293"/>
      <c r="O109" s="293"/>
      <c r="P109" s="293"/>
      <c r="Q109" s="293"/>
      <c r="R109" s="293"/>
      <c r="S109" s="293"/>
    </row>
    <row r="110" spans="1:19" x14ac:dyDescent="0.25">
      <c r="A110" s="282" t="s">
        <v>227</v>
      </c>
      <c r="B110" s="292" t="s">
        <v>735</v>
      </c>
      <c r="C110" s="293">
        <v>1</v>
      </c>
      <c r="D110" s="282" t="s">
        <v>1433</v>
      </c>
      <c r="E110" s="293">
        <v>946</v>
      </c>
      <c r="F110" s="293">
        <v>21</v>
      </c>
      <c r="G110" s="293">
        <v>147</v>
      </c>
      <c r="H110" s="293">
        <v>134</v>
      </c>
      <c r="I110" s="293">
        <v>149</v>
      </c>
      <c r="J110" s="293">
        <v>183</v>
      </c>
      <c r="K110" s="293">
        <v>168</v>
      </c>
      <c r="L110" s="293">
        <v>144</v>
      </c>
      <c r="M110" s="293"/>
      <c r="N110" s="293"/>
      <c r="O110" s="293"/>
      <c r="P110" s="293"/>
      <c r="Q110" s="293"/>
      <c r="R110" s="293"/>
      <c r="S110" s="293"/>
    </row>
    <row r="111" spans="1:19" x14ac:dyDescent="0.25">
      <c r="A111" s="282" t="s">
        <v>228</v>
      </c>
      <c r="B111" s="292" t="s">
        <v>734</v>
      </c>
      <c r="C111" s="293">
        <v>1</v>
      </c>
      <c r="D111" s="282" t="s">
        <v>1433</v>
      </c>
      <c r="E111" s="293">
        <v>1632</v>
      </c>
      <c r="F111" s="293">
        <v>4</v>
      </c>
      <c r="G111" s="293">
        <v>236</v>
      </c>
      <c r="H111" s="293">
        <v>232</v>
      </c>
      <c r="I111" s="293">
        <v>285</v>
      </c>
      <c r="J111" s="293">
        <v>303</v>
      </c>
      <c r="K111" s="293">
        <v>286</v>
      </c>
      <c r="L111" s="293">
        <v>286</v>
      </c>
      <c r="M111" s="293"/>
      <c r="N111" s="293"/>
      <c r="O111" s="293"/>
      <c r="P111" s="293"/>
      <c r="Q111" s="293"/>
      <c r="R111" s="293"/>
      <c r="S111" s="293"/>
    </row>
    <row r="112" spans="1:19" x14ac:dyDescent="0.25">
      <c r="A112" s="282" t="s">
        <v>229</v>
      </c>
      <c r="B112" s="292" t="s">
        <v>733</v>
      </c>
      <c r="C112" s="293">
        <v>1</v>
      </c>
      <c r="D112" s="282" t="s">
        <v>1433</v>
      </c>
      <c r="E112" s="293">
        <v>581</v>
      </c>
      <c r="F112" s="293">
        <v>77</v>
      </c>
      <c r="G112" s="293">
        <v>91</v>
      </c>
      <c r="H112" s="293">
        <v>84</v>
      </c>
      <c r="I112" s="293">
        <v>77</v>
      </c>
      <c r="J112" s="293">
        <v>87</v>
      </c>
      <c r="K112" s="293">
        <v>83</v>
      </c>
      <c r="L112" s="293">
        <v>82</v>
      </c>
      <c r="M112" s="293"/>
      <c r="N112" s="293"/>
      <c r="O112" s="293"/>
      <c r="P112" s="293"/>
      <c r="Q112" s="293"/>
      <c r="R112" s="293"/>
      <c r="S112" s="293"/>
    </row>
    <row r="113" spans="1:19" x14ac:dyDescent="0.25">
      <c r="A113" s="282" t="s">
        <v>230</v>
      </c>
      <c r="B113" s="292" t="s">
        <v>732</v>
      </c>
      <c r="C113" s="293">
        <v>1</v>
      </c>
      <c r="D113" s="282" t="s">
        <v>1431</v>
      </c>
      <c r="E113" s="293">
        <v>540</v>
      </c>
      <c r="F113" s="293">
        <v>39</v>
      </c>
      <c r="G113" s="293">
        <v>79</v>
      </c>
      <c r="H113" s="293">
        <v>79</v>
      </c>
      <c r="I113" s="293">
        <v>88</v>
      </c>
      <c r="J113" s="293">
        <v>94</v>
      </c>
      <c r="K113" s="293">
        <v>83</v>
      </c>
      <c r="L113" s="293">
        <v>78</v>
      </c>
      <c r="M113" s="293"/>
      <c r="N113" s="293"/>
      <c r="O113" s="293"/>
      <c r="P113" s="293"/>
      <c r="Q113" s="293"/>
      <c r="R113" s="293"/>
      <c r="S113" s="293"/>
    </row>
    <row r="114" spans="1:19" x14ac:dyDescent="0.25">
      <c r="A114" s="282" t="s">
        <v>231</v>
      </c>
      <c r="B114" s="292" t="s">
        <v>731</v>
      </c>
      <c r="C114" s="282">
        <v>3</v>
      </c>
      <c r="D114" s="282" t="s">
        <v>1433</v>
      </c>
      <c r="E114" s="293">
        <v>742</v>
      </c>
      <c r="F114" s="293">
        <v>69</v>
      </c>
      <c r="G114" s="293">
        <v>111</v>
      </c>
      <c r="H114" s="293">
        <v>126</v>
      </c>
      <c r="I114" s="293">
        <v>127</v>
      </c>
      <c r="J114" s="293">
        <v>112</v>
      </c>
      <c r="K114" s="293">
        <v>105</v>
      </c>
      <c r="L114" s="293">
        <v>92</v>
      </c>
      <c r="M114" s="293"/>
      <c r="N114" s="293"/>
      <c r="O114" s="293"/>
      <c r="P114" s="293"/>
      <c r="Q114" s="293"/>
      <c r="R114" s="293"/>
      <c r="S114" s="293"/>
    </row>
    <row r="115" spans="1:19" x14ac:dyDescent="0.25">
      <c r="A115" s="282" t="s">
        <v>232</v>
      </c>
      <c r="B115" s="292" t="s">
        <v>730</v>
      </c>
      <c r="C115" s="293">
        <v>1</v>
      </c>
      <c r="D115" s="282" t="s">
        <v>1431</v>
      </c>
      <c r="E115" s="293">
        <v>693</v>
      </c>
      <c r="F115" s="293">
        <v>78</v>
      </c>
      <c r="G115" s="293">
        <v>88</v>
      </c>
      <c r="H115" s="293">
        <v>97</v>
      </c>
      <c r="I115" s="293">
        <v>97</v>
      </c>
      <c r="J115" s="293">
        <v>120</v>
      </c>
      <c r="K115" s="293">
        <v>107</v>
      </c>
      <c r="L115" s="293">
        <v>106</v>
      </c>
      <c r="M115" s="293"/>
      <c r="N115" s="293"/>
      <c r="O115" s="293"/>
      <c r="P115" s="293"/>
      <c r="Q115" s="293"/>
      <c r="R115" s="293"/>
      <c r="S115" s="293"/>
    </row>
    <row r="116" spans="1:19" x14ac:dyDescent="0.25">
      <c r="A116" s="282" t="s">
        <v>233</v>
      </c>
      <c r="B116" s="292" t="s">
        <v>729</v>
      </c>
      <c r="C116" s="293">
        <v>1</v>
      </c>
      <c r="D116" s="282" t="s">
        <v>1432</v>
      </c>
      <c r="E116" s="293">
        <v>971</v>
      </c>
      <c r="F116" s="293">
        <v>53</v>
      </c>
      <c r="G116" s="293">
        <v>127</v>
      </c>
      <c r="H116" s="293">
        <v>176</v>
      </c>
      <c r="I116" s="293">
        <v>165</v>
      </c>
      <c r="J116" s="293">
        <v>145</v>
      </c>
      <c r="K116" s="293">
        <v>165</v>
      </c>
      <c r="L116" s="293">
        <v>140</v>
      </c>
      <c r="M116" s="293"/>
      <c r="N116" s="293"/>
      <c r="O116" s="293"/>
      <c r="P116" s="293"/>
      <c r="Q116" s="293"/>
      <c r="R116" s="293"/>
      <c r="S116" s="293"/>
    </row>
    <row r="117" spans="1:19" x14ac:dyDescent="0.25">
      <c r="A117" s="282" t="s">
        <v>234</v>
      </c>
      <c r="B117" s="292" t="s">
        <v>728</v>
      </c>
      <c r="C117" s="293">
        <v>1</v>
      </c>
      <c r="D117" s="282" t="s">
        <v>1431</v>
      </c>
      <c r="E117" s="293">
        <v>574</v>
      </c>
      <c r="F117" s="293">
        <v>20</v>
      </c>
      <c r="G117" s="293">
        <v>86</v>
      </c>
      <c r="H117" s="293">
        <v>89</v>
      </c>
      <c r="I117" s="293">
        <v>90</v>
      </c>
      <c r="J117" s="293">
        <v>96</v>
      </c>
      <c r="K117" s="293">
        <v>86</v>
      </c>
      <c r="L117" s="293">
        <v>107</v>
      </c>
      <c r="M117" s="293"/>
      <c r="N117" s="293"/>
      <c r="O117" s="293"/>
      <c r="P117" s="293"/>
      <c r="Q117" s="293"/>
      <c r="R117" s="293"/>
      <c r="S117" s="293"/>
    </row>
    <row r="118" spans="1:19" x14ac:dyDescent="0.25">
      <c r="A118" s="282" t="s">
        <v>235</v>
      </c>
      <c r="B118" s="292" t="s">
        <v>727</v>
      </c>
      <c r="C118" s="282">
        <v>2</v>
      </c>
      <c r="D118" s="282" t="s">
        <v>1432</v>
      </c>
      <c r="E118" s="293">
        <v>484</v>
      </c>
      <c r="F118" s="293">
        <v>16</v>
      </c>
      <c r="G118" s="293">
        <v>71</v>
      </c>
      <c r="H118" s="293">
        <v>87</v>
      </c>
      <c r="I118" s="293">
        <v>86</v>
      </c>
      <c r="J118" s="293">
        <v>80</v>
      </c>
      <c r="K118" s="293">
        <v>82</v>
      </c>
      <c r="L118" s="293">
        <v>62</v>
      </c>
      <c r="M118" s="293"/>
      <c r="N118" s="293"/>
      <c r="O118" s="293"/>
      <c r="P118" s="293"/>
      <c r="Q118" s="293"/>
      <c r="R118" s="293"/>
      <c r="S118" s="293"/>
    </row>
    <row r="119" spans="1:19" x14ac:dyDescent="0.25">
      <c r="A119" s="282" t="s">
        <v>236</v>
      </c>
      <c r="B119" s="292" t="s">
        <v>726</v>
      </c>
      <c r="C119" s="293">
        <v>1</v>
      </c>
      <c r="D119" s="282" t="s">
        <v>1432</v>
      </c>
      <c r="E119" s="293">
        <v>624</v>
      </c>
      <c r="F119" s="293">
        <v>24</v>
      </c>
      <c r="G119" s="293">
        <v>76</v>
      </c>
      <c r="H119" s="293">
        <v>95</v>
      </c>
      <c r="I119" s="293">
        <v>92</v>
      </c>
      <c r="J119" s="293">
        <v>102</v>
      </c>
      <c r="K119" s="293">
        <v>127</v>
      </c>
      <c r="L119" s="293">
        <v>108</v>
      </c>
      <c r="M119" s="293"/>
      <c r="N119" s="293"/>
      <c r="O119" s="293"/>
      <c r="P119" s="293"/>
      <c r="Q119" s="293"/>
      <c r="R119" s="293"/>
      <c r="S119" s="293"/>
    </row>
    <row r="120" spans="1:19" x14ac:dyDescent="0.25">
      <c r="A120" s="282" t="s">
        <v>237</v>
      </c>
      <c r="B120" s="292" t="s">
        <v>725</v>
      </c>
      <c r="C120" s="293">
        <v>1</v>
      </c>
      <c r="D120" s="282" t="s">
        <v>1433</v>
      </c>
      <c r="E120" s="293">
        <v>1263</v>
      </c>
      <c r="F120" s="293">
        <v>20</v>
      </c>
      <c r="G120" s="293">
        <v>154</v>
      </c>
      <c r="H120" s="293">
        <v>182</v>
      </c>
      <c r="I120" s="293">
        <v>206</v>
      </c>
      <c r="J120" s="293">
        <v>237</v>
      </c>
      <c r="K120" s="293">
        <v>216</v>
      </c>
      <c r="L120" s="293">
        <v>248</v>
      </c>
      <c r="M120" s="293"/>
      <c r="N120" s="293"/>
      <c r="O120" s="293"/>
      <c r="P120" s="293"/>
      <c r="Q120" s="293"/>
      <c r="R120" s="293"/>
      <c r="S120" s="293"/>
    </row>
    <row r="121" spans="1:19" x14ac:dyDescent="0.25">
      <c r="A121" s="282" t="s">
        <v>238</v>
      </c>
      <c r="B121" s="292" t="s">
        <v>724</v>
      </c>
      <c r="C121" s="293">
        <v>1</v>
      </c>
      <c r="D121" s="282" t="s">
        <v>1433</v>
      </c>
      <c r="E121" s="293">
        <v>538</v>
      </c>
      <c r="F121" s="293">
        <v>48</v>
      </c>
      <c r="G121" s="293">
        <v>99</v>
      </c>
      <c r="H121" s="293">
        <v>84</v>
      </c>
      <c r="I121" s="293">
        <v>87</v>
      </c>
      <c r="J121" s="293">
        <v>69</v>
      </c>
      <c r="K121" s="293">
        <v>74</v>
      </c>
      <c r="L121" s="293">
        <v>77</v>
      </c>
      <c r="M121" s="293"/>
      <c r="N121" s="293"/>
      <c r="O121" s="293"/>
      <c r="P121" s="293"/>
      <c r="Q121" s="293"/>
      <c r="R121" s="293"/>
      <c r="S121" s="293"/>
    </row>
    <row r="122" spans="1:19" x14ac:dyDescent="0.25">
      <c r="A122" s="282" t="s">
        <v>239</v>
      </c>
      <c r="B122" s="292" t="s">
        <v>723</v>
      </c>
      <c r="C122" s="293">
        <v>1</v>
      </c>
      <c r="D122" s="282" t="s">
        <v>1433</v>
      </c>
      <c r="E122" s="293">
        <v>709</v>
      </c>
      <c r="F122" s="293">
        <v>27</v>
      </c>
      <c r="G122" s="293">
        <v>96</v>
      </c>
      <c r="H122" s="293">
        <v>92</v>
      </c>
      <c r="I122" s="293">
        <v>120</v>
      </c>
      <c r="J122" s="293">
        <v>127</v>
      </c>
      <c r="K122" s="293">
        <v>133</v>
      </c>
      <c r="L122" s="293">
        <v>114</v>
      </c>
      <c r="M122" s="293"/>
      <c r="N122" s="293"/>
      <c r="O122" s="293"/>
      <c r="P122" s="293"/>
      <c r="Q122" s="293"/>
      <c r="R122" s="293"/>
      <c r="S122" s="293"/>
    </row>
    <row r="123" spans="1:19" x14ac:dyDescent="0.25">
      <c r="A123" s="282" t="s">
        <v>240</v>
      </c>
      <c r="B123" s="292" t="s">
        <v>6</v>
      </c>
      <c r="C123" s="282">
        <v>3</v>
      </c>
      <c r="D123" s="282" t="s">
        <v>1432</v>
      </c>
      <c r="E123" s="293">
        <v>527</v>
      </c>
      <c r="F123" s="293">
        <v>19</v>
      </c>
      <c r="G123" s="293">
        <v>81</v>
      </c>
      <c r="H123" s="293">
        <v>77</v>
      </c>
      <c r="I123" s="293">
        <v>91</v>
      </c>
      <c r="J123" s="293">
        <v>90</v>
      </c>
      <c r="K123" s="293">
        <v>109</v>
      </c>
      <c r="L123" s="293">
        <v>60</v>
      </c>
      <c r="M123" s="293"/>
      <c r="N123" s="293"/>
      <c r="O123" s="293"/>
      <c r="P123" s="293"/>
      <c r="Q123" s="293"/>
      <c r="R123" s="293"/>
      <c r="S123" s="293"/>
    </row>
    <row r="124" spans="1:19" x14ac:dyDescent="0.25">
      <c r="A124" s="282" t="s">
        <v>241</v>
      </c>
      <c r="B124" s="292" t="s">
        <v>722</v>
      </c>
      <c r="C124" s="293">
        <v>1</v>
      </c>
      <c r="D124" s="282" t="s">
        <v>1431</v>
      </c>
      <c r="E124" s="293">
        <v>709</v>
      </c>
      <c r="F124" s="293">
        <v>82</v>
      </c>
      <c r="G124" s="293">
        <v>99</v>
      </c>
      <c r="H124" s="293">
        <v>90</v>
      </c>
      <c r="I124" s="293">
        <v>106</v>
      </c>
      <c r="J124" s="293">
        <v>111</v>
      </c>
      <c r="K124" s="293">
        <v>110</v>
      </c>
      <c r="L124" s="293">
        <v>111</v>
      </c>
      <c r="M124" s="293"/>
      <c r="N124" s="293"/>
      <c r="O124" s="293"/>
      <c r="P124" s="293"/>
      <c r="Q124" s="293"/>
      <c r="R124" s="293"/>
      <c r="S124" s="293"/>
    </row>
    <row r="125" spans="1:19" x14ac:dyDescent="0.25">
      <c r="A125" s="282" t="s">
        <v>242</v>
      </c>
      <c r="B125" s="292" t="s">
        <v>721</v>
      </c>
      <c r="C125" s="293">
        <v>1</v>
      </c>
      <c r="D125" s="282" t="s">
        <v>1431</v>
      </c>
      <c r="E125" s="293">
        <v>736</v>
      </c>
      <c r="F125" s="293">
        <v>53</v>
      </c>
      <c r="G125" s="293">
        <v>93</v>
      </c>
      <c r="H125" s="293">
        <v>106</v>
      </c>
      <c r="I125" s="293">
        <v>109</v>
      </c>
      <c r="J125" s="293">
        <v>114</v>
      </c>
      <c r="K125" s="293">
        <v>131</v>
      </c>
      <c r="L125" s="293">
        <v>130</v>
      </c>
      <c r="M125" s="293"/>
      <c r="N125" s="293"/>
      <c r="O125" s="293"/>
      <c r="P125" s="293"/>
      <c r="Q125" s="293"/>
      <c r="R125" s="293"/>
      <c r="S125" s="293"/>
    </row>
    <row r="126" spans="1:19" x14ac:dyDescent="0.25">
      <c r="A126" s="282" t="s">
        <v>243</v>
      </c>
      <c r="B126" s="292" t="s">
        <v>940</v>
      </c>
      <c r="C126" s="293">
        <v>1</v>
      </c>
      <c r="D126" s="282" t="s">
        <v>1434</v>
      </c>
      <c r="E126" s="293">
        <v>54</v>
      </c>
      <c r="F126" s="293">
        <v>54</v>
      </c>
      <c r="G126" s="293"/>
      <c r="H126" s="293"/>
      <c r="I126" s="293"/>
      <c r="J126" s="293"/>
      <c r="K126" s="293"/>
      <c r="L126" s="293"/>
      <c r="M126" s="293"/>
      <c r="N126" s="293"/>
      <c r="O126" s="293"/>
      <c r="P126" s="293"/>
      <c r="Q126" s="293"/>
      <c r="R126" s="293"/>
      <c r="S126" s="293"/>
    </row>
    <row r="127" spans="1:19" x14ac:dyDescent="0.25">
      <c r="A127" s="282" t="s">
        <v>244</v>
      </c>
      <c r="B127" s="292" t="s">
        <v>720</v>
      </c>
      <c r="C127" s="293">
        <v>1</v>
      </c>
      <c r="D127" s="282" t="s">
        <v>1431</v>
      </c>
      <c r="E127" s="293">
        <v>628</v>
      </c>
      <c r="F127" s="293">
        <v>37</v>
      </c>
      <c r="G127" s="293">
        <v>72</v>
      </c>
      <c r="H127" s="293">
        <v>94</v>
      </c>
      <c r="I127" s="293">
        <v>103</v>
      </c>
      <c r="J127" s="293">
        <v>106</v>
      </c>
      <c r="K127" s="293">
        <v>116</v>
      </c>
      <c r="L127" s="293">
        <v>100</v>
      </c>
      <c r="M127" s="293"/>
      <c r="N127" s="293"/>
      <c r="O127" s="293"/>
      <c r="P127" s="293"/>
      <c r="Q127" s="293"/>
      <c r="R127" s="293"/>
      <c r="S127" s="293"/>
    </row>
    <row r="128" spans="1:19" x14ac:dyDescent="0.25">
      <c r="A128" s="282" t="s">
        <v>245</v>
      </c>
      <c r="B128" s="292" t="s">
        <v>7</v>
      </c>
      <c r="C128" s="282">
        <v>2</v>
      </c>
      <c r="D128" s="282" t="s">
        <v>1433</v>
      </c>
      <c r="E128" s="293">
        <v>683</v>
      </c>
      <c r="F128" s="293">
        <v>28</v>
      </c>
      <c r="G128" s="293">
        <v>94</v>
      </c>
      <c r="H128" s="293">
        <v>96</v>
      </c>
      <c r="I128" s="293">
        <v>95</v>
      </c>
      <c r="J128" s="293">
        <v>127</v>
      </c>
      <c r="K128" s="293">
        <v>132</v>
      </c>
      <c r="L128" s="293">
        <v>111</v>
      </c>
      <c r="M128" s="293"/>
      <c r="N128" s="293"/>
      <c r="O128" s="293"/>
      <c r="P128" s="293"/>
      <c r="Q128" s="293"/>
      <c r="R128" s="293"/>
      <c r="S128" s="293"/>
    </row>
    <row r="129" spans="1:19" x14ac:dyDescent="0.25">
      <c r="A129" s="282" t="s">
        <v>246</v>
      </c>
      <c r="B129" s="292" t="s">
        <v>719</v>
      </c>
      <c r="C129" s="293">
        <v>1</v>
      </c>
      <c r="D129" s="282" t="s">
        <v>1431</v>
      </c>
      <c r="E129" s="293">
        <v>545</v>
      </c>
      <c r="F129" s="293">
        <v>31</v>
      </c>
      <c r="G129" s="293">
        <v>86</v>
      </c>
      <c r="H129" s="293">
        <v>90</v>
      </c>
      <c r="I129" s="293">
        <v>86</v>
      </c>
      <c r="J129" s="293">
        <v>89</v>
      </c>
      <c r="K129" s="293">
        <v>82</v>
      </c>
      <c r="L129" s="293">
        <v>81</v>
      </c>
      <c r="M129" s="293"/>
      <c r="N129" s="293"/>
      <c r="O129" s="293"/>
      <c r="P129" s="293"/>
      <c r="Q129" s="293"/>
      <c r="R129" s="293"/>
      <c r="S129" s="293"/>
    </row>
    <row r="130" spans="1:19" x14ac:dyDescent="0.25">
      <c r="A130" s="282" t="s">
        <v>247</v>
      </c>
      <c r="B130" s="292" t="s">
        <v>718</v>
      </c>
      <c r="C130" s="293">
        <v>1</v>
      </c>
      <c r="D130" s="282" t="s">
        <v>1431</v>
      </c>
      <c r="E130" s="293">
        <v>761</v>
      </c>
      <c r="F130" s="293">
        <v>59</v>
      </c>
      <c r="G130" s="293">
        <v>101</v>
      </c>
      <c r="H130" s="293">
        <v>99</v>
      </c>
      <c r="I130" s="293">
        <v>136</v>
      </c>
      <c r="J130" s="293">
        <v>147</v>
      </c>
      <c r="K130" s="293">
        <v>115</v>
      </c>
      <c r="L130" s="293">
        <v>104</v>
      </c>
      <c r="M130" s="293"/>
      <c r="N130" s="293"/>
      <c r="O130" s="293"/>
      <c r="P130" s="293"/>
      <c r="Q130" s="293"/>
      <c r="R130" s="293"/>
      <c r="S130" s="293"/>
    </row>
    <row r="131" spans="1:19" x14ac:dyDescent="0.25">
      <c r="A131" s="282" t="s">
        <v>248</v>
      </c>
      <c r="B131" s="292" t="s">
        <v>717</v>
      </c>
      <c r="C131" s="282">
        <v>2</v>
      </c>
      <c r="D131" s="282" t="s">
        <v>1432</v>
      </c>
      <c r="E131" s="293">
        <v>1083</v>
      </c>
      <c r="F131" s="293">
        <v>53</v>
      </c>
      <c r="G131" s="293">
        <v>151</v>
      </c>
      <c r="H131" s="293">
        <v>182</v>
      </c>
      <c r="I131" s="293">
        <v>179</v>
      </c>
      <c r="J131" s="293">
        <v>174</v>
      </c>
      <c r="K131" s="293">
        <v>173</v>
      </c>
      <c r="L131" s="293">
        <v>171</v>
      </c>
      <c r="M131" s="293"/>
      <c r="N131" s="293"/>
      <c r="O131" s="293"/>
      <c r="P131" s="293"/>
      <c r="Q131" s="293"/>
      <c r="R131" s="293"/>
      <c r="S131" s="293"/>
    </row>
    <row r="132" spans="1:19" x14ac:dyDescent="0.25">
      <c r="A132" s="282" t="s">
        <v>249</v>
      </c>
      <c r="B132" s="292" t="s">
        <v>19</v>
      </c>
      <c r="C132" s="293">
        <v>1</v>
      </c>
      <c r="D132" s="282" t="s">
        <v>1431</v>
      </c>
      <c r="E132" s="293">
        <v>1045</v>
      </c>
      <c r="F132" s="293">
        <v>21</v>
      </c>
      <c r="G132" s="293">
        <v>84</v>
      </c>
      <c r="H132" s="293">
        <v>122</v>
      </c>
      <c r="I132" s="293">
        <v>108</v>
      </c>
      <c r="J132" s="293">
        <v>142</v>
      </c>
      <c r="K132" s="293">
        <v>97</v>
      </c>
      <c r="L132" s="293">
        <v>119</v>
      </c>
      <c r="M132" s="293">
        <v>126</v>
      </c>
      <c r="N132" s="293">
        <v>122</v>
      </c>
      <c r="O132" s="293">
        <v>104</v>
      </c>
      <c r="P132" s="293"/>
      <c r="Q132" s="293"/>
      <c r="R132" s="293"/>
      <c r="S132" s="293"/>
    </row>
    <row r="133" spans="1:19" x14ac:dyDescent="0.25">
      <c r="A133" s="282" t="s">
        <v>250</v>
      </c>
      <c r="B133" s="292" t="s">
        <v>104</v>
      </c>
      <c r="C133" s="293">
        <v>1</v>
      </c>
      <c r="D133" s="282" t="s">
        <v>1432</v>
      </c>
      <c r="E133" s="293">
        <v>1366</v>
      </c>
      <c r="F133" s="293">
        <v>20</v>
      </c>
      <c r="G133" s="293">
        <v>139</v>
      </c>
      <c r="H133" s="293">
        <v>155</v>
      </c>
      <c r="I133" s="293">
        <v>162</v>
      </c>
      <c r="J133" s="293">
        <v>194</v>
      </c>
      <c r="K133" s="293">
        <v>185</v>
      </c>
      <c r="L133" s="293">
        <v>177</v>
      </c>
      <c r="M133" s="293">
        <v>155</v>
      </c>
      <c r="N133" s="293">
        <v>108</v>
      </c>
      <c r="O133" s="293">
        <v>71</v>
      </c>
      <c r="P133" s="293"/>
      <c r="Q133" s="293"/>
      <c r="R133" s="293"/>
      <c r="S133" s="293"/>
    </row>
    <row r="134" spans="1:19" x14ac:dyDescent="0.25">
      <c r="A134" s="282" t="s">
        <v>251</v>
      </c>
      <c r="B134" s="292" t="s">
        <v>716</v>
      </c>
      <c r="C134" s="293">
        <v>1</v>
      </c>
      <c r="D134" s="282" t="s">
        <v>1432</v>
      </c>
      <c r="E134" s="293">
        <v>703</v>
      </c>
      <c r="F134" s="293">
        <v>20</v>
      </c>
      <c r="G134" s="293">
        <v>98</v>
      </c>
      <c r="H134" s="293">
        <v>108</v>
      </c>
      <c r="I134" s="293">
        <v>100</v>
      </c>
      <c r="J134" s="293">
        <v>135</v>
      </c>
      <c r="K134" s="293">
        <v>121</v>
      </c>
      <c r="L134" s="293">
        <v>121</v>
      </c>
      <c r="M134" s="293"/>
      <c r="N134" s="293"/>
      <c r="O134" s="293"/>
      <c r="P134" s="293"/>
      <c r="Q134" s="293"/>
      <c r="R134" s="293"/>
      <c r="S134" s="293"/>
    </row>
    <row r="135" spans="1:19" x14ac:dyDescent="0.25">
      <c r="A135" s="282" t="s">
        <v>252</v>
      </c>
      <c r="B135" s="292" t="s">
        <v>715</v>
      </c>
      <c r="C135" s="282">
        <v>2</v>
      </c>
      <c r="D135" s="282" t="s">
        <v>1433</v>
      </c>
      <c r="E135" s="293">
        <v>253</v>
      </c>
      <c r="F135" s="293">
        <v>25</v>
      </c>
      <c r="G135" s="293">
        <v>29</v>
      </c>
      <c r="H135" s="293">
        <v>38</v>
      </c>
      <c r="I135" s="293">
        <v>31</v>
      </c>
      <c r="J135" s="293">
        <v>48</v>
      </c>
      <c r="K135" s="293">
        <v>45</v>
      </c>
      <c r="L135" s="293">
        <v>37</v>
      </c>
      <c r="M135" s="293"/>
      <c r="N135" s="293"/>
      <c r="O135" s="293"/>
      <c r="P135" s="293"/>
      <c r="Q135" s="293"/>
      <c r="R135" s="293"/>
      <c r="S135" s="293"/>
    </row>
    <row r="136" spans="1:19" x14ac:dyDescent="0.25">
      <c r="A136" s="282" t="s">
        <v>253</v>
      </c>
      <c r="B136" s="292" t="s">
        <v>714</v>
      </c>
      <c r="C136" s="282">
        <v>3</v>
      </c>
      <c r="D136" s="282" t="s">
        <v>1432</v>
      </c>
      <c r="E136" s="293">
        <v>421</v>
      </c>
      <c r="F136" s="293">
        <v>23</v>
      </c>
      <c r="G136" s="293">
        <v>69</v>
      </c>
      <c r="H136" s="293">
        <v>81</v>
      </c>
      <c r="I136" s="293">
        <v>79</v>
      </c>
      <c r="J136" s="293">
        <v>61</v>
      </c>
      <c r="K136" s="293">
        <v>63</v>
      </c>
      <c r="L136" s="293">
        <v>45</v>
      </c>
      <c r="M136" s="293"/>
      <c r="N136" s="293"/>
      <c r="O136" s="293"/>
      <c r="P136" s="293"/>
      <c r="Q136" s="293"/>
      <c r="R136" s="293"/>
      <c r="S136" s="293"/>
    </row>
    <row r="137" spans="1:19" x14ac:dyDescent="0.25">
      <c r="A137" s="282" t="s">
        <v>254</v>
      </c>
      <c r="B137" s="292" t="s">
        <v>105</v>
      </c>
      <c r="C137" s="293">
        <v>1</v>
      </c>
      <c r="D137" s="282" t="s">
        <v>1431</v>
      </c>
      <c r="E137" s="293">
        <v>808</v>
      </c>
      <c r="F137" s="293">
        <v>35</v>
      </c>
      <c r="G137" s="293">
        <v>67</v>
      </c>
      <c r="H137" s="293">
        <v>91</v>
      </c>
      <c r="I137" s="293">
        <v>79</v>
      </c>
      <c r="J137" s="293">
        <v>106</v>
      </c>
      <c r="K137" s="293">
        <v>86</v>
      </c>
      <c r="L137" s="293">
        <v>92</v>
      </c>
      <c r="M137" s="293">
        <v>108</v>
      </c>
      <c r="N137" s="293">
        <v>76</v>
      </c>
      <c r="O137" s="293">
        <v>68</v>
      </c>
      <c r="P137" s="293"/>
      <c r="Q137" s="293"/>
      <c r="R137" s="293"/>
      <c r="S137" s="293"/>
    </row>
    <row r="138" spans="1:19" x14ac:dyDescent="0.25">
      <c r="A138" s="282" t="s">
        <v>255</v>
      </c>
      <c r="B138" s="292" t="s">
        <v>713</v>
      </c>
      <c r="C138" s="293">
        <v>1</v>
      </c>
      <c r="D138" s="282" t="s">
        <v>1431</v>
      </c>
      <c r="E138" s="293">
        <v>652</v>
      </c>
      <c r="F138" s="293">
        <v>26</v>
      </c>
      <c r="G138" s="293">
        <v>89</v>
      </c>
      <c r="H138" s="293">
        <v>98</v>
      </c>
      <c r="I138" s="293">
        <v>122</v>
      </c>
      <c r="J138" s="293">
        <v>115</v>
      </c>
      <c r="K138" s="293">
        <v>115</v>
      </c>
      <c r="L138" s="293">
        <v>87</v>
      </c>
      <c r="M138" s="293"/>
      <c r="N138" s="293"/>
      <c r="O138" s="293"/>
      <c r="P138" s="293"/>
      <c r="Q138" s="293"/>
      <c r="R138" s="293"/>
      <c r="S138" s="293"/>
    </row>
    <row r="139" spans="1:19" x14ac:dyDescent="0.25">
      <c r="A139" s="282" t="s">
        <v>256</v>
      </c>
      <c r="B139" s="292" t="s">
        <v>106</v>
      </c>
      <c r="C139" s="293">
        <v>1</v>
      </c>
      <c r="D139" s="282" t="s">
        <v>1431</v>
      </c>
      <c r="E139" s="293">
        <v>1042</v>
      </c>
      <c r="F139" s="293">
        <v>86</v>
      </c>
      <c r="G139" s="293">
        <v>103</v>
      </c>
      <c r="H139" s="293">
        <v>111</v>
      </c>
      <c r="I139" s="293">
        <v>95</v>
      </c>
      <c r="J139" s="293">
        <v>115</v>
      </c>
      <c r="K139" s="293">
        <v>104</v>
      </c>
      <c r="L139" s="293">
        <v>114</v>
      </c>
      <c r="M139" s="293">
        <v>96</v>
      </c>
      <c r="N139" s="293">
        <v>115</v>
      </c>
      <c r="O139" s="293">
        <v>103</v>
      </c>
      <c r="P139" s="293"/>
      <c r="Q139" s="293"/>
      <c r="R139" s="293"/>
      <c r="S139" s="293"/>
    </row>
    <row r="140" spans="1:19" x14ac:dyDescent="0.25">
      <c r="A140" s="282" t="s">
        <v>257</v>
      </c>
      <c r="B140" s="292" t="s">
        <v>107</v>
      </c>
      <c r="C140" s="282">
        <v>3</v>
      </c>
      <c r="D140" s="282" t="s">
        <v>1433</v>
      </c>
      <c r="E140" s="293">
        <v>863</v>
      </c>
      <c r="F140" s="293">
        <v>39</v>
      </c>
      <c r="G140" s="293">
        <v>83</v>
      </c>
      <c r="H140" s="293">
        <v>83</v>
      </c>
      <c r="I140" s="293">
        <v>103</v>
      </c>
      <c r="J140" s="293">
        <v>99</v>
      </c>
      <c r="K140" s="293">
        <v>82</v>
      </c>
      <c r="L140" s="293">
        <v>99</v>
      </c>
      <c r="M140" s="293">
        <v>81</v>
      </c>
      <c r="N140" s="293">
        <v>85</v>
      </c>
      <c r="O140" s="293">
        <v>109</v>
      </c>
      <c r="P140" s="293"/>
      <c r="Q140" s="293"/>
      <c r="R140" s="293"/>
      <c r="S140" s="293"/>
    </row>
    <row r="141" spans="1:19" x14ac:dyDescent="0.25">
      <c r="A141" s="282" t="s">
        <v>258</v>
      </c>
      <c r="B141" s="292" t="s">
        <v>712</v>
      </c>
      <c r="C141" s="282">
        <v>3</v>
      </c>
      <c r="D141" s="282" t="s">
        <v>1431</v>
      </c>
      <c r="E141" s="293">
        <v>659</v>
      </c>
      <c r="F141" s="293">
        <v>18</v>
      </c>
      <c r="G141" s="293">
        <v>102</v>
      </c>
      <c r="H141" s="293">
        <v>125</v>
      </c>
      <c r="I141" s="293">
        <v>100</v>
      </c>
      <c r="J141" s="293">
        <v>137</v>
      </c>
      <c r="K141" s="293">
        <v>81</v>
      </c>
      <c r="L141" s="293">
        <v>96</v>
      </c>
      <c r="M141" s="293"/>
      <c r="N141" s="293"/>
      <c r="O141" s="293"/>
      <c r="P141" s="293"/>
      <c r="Q141" s="293"/>
      <c r="R141" s="293"/>
      <c r="S141" s="293"/>
    </row>
    <row r="142" spans="1:19" x14ac:dyDescent="0.25">
      <c r="A142" s="282" t="s">
        <v>259</v>
      </c>
      <c r="B142" s="292" t="s">
        <v>711</v>
      </c>
      <c r="C142" s="282">
        <v>3</v>
      </c>
      <c r="D142" s="282" t="s">
        <v>1432</v>
      </c>
      <c r="E142" s="293">
        <v>434</v>
      </c>
      <c r="F142" s="293">
        <v>106</v>
      </c>
      <c r="G142" s="293">
        <v>56</v>
      </c>
      <c r="H142" s="293">
        <v>53</v>
      </c>
      <c r="I142" s="293">
        <v>54</v>
      </c>
      <c r="J142" s="293">
        <v>72</v>
      </c>
      <c r="K142" s="293">
        <v>50</v>
      </c>
      <c r="L142" s="293">
        <v>43</v>
      </c>
      <c r="M142" s="293"/>
      <c r="N142" s="293"/>
      <c r="O142" s="293"/>
      <c r="P142" s="293"/>
      <c r="Q142" s="293"/>
      <c r="R142" s="293"/>
      <c r="S142" s="293"/>
    </row>
    <row r="143" spans="1:19" x14ac:dyDescent="0.25">
      <c r="A143" s="282" t="s">
        <v>5209</v>
      </c>
      <c r="B143" s="292" t="s">
        <v>5168</v>
      </c>
      <c r="C143" s="293">
        <v>7</v>
      </c>
      <c r="D143" s="282" t="s">
        <v>5206</v>
      </c>
      <c r="E143" s="293">
        <v>70</v>
      </c>
      <c r="F143" s="293"/>
      <c r="G143" s="293">
        <v>43</v>
      </c>
      <c r="H143" s="293">
        <v>27</v>
      </c>
      <c r="I143" s="293"/>
      <c r="J143" s="293"/>
      <c r="K143" s="293"/>
      <c r="L143" s="293"/>
      <c r="M143" s="293"/>
      <c r="N143" s="293"/>
      <c r="O143" s="293"/>
      <c r="P143" s="293"/>
      <c r="Q143" s="293"/>
      <c r="R143" s="293"/>
      <c r="S143" s="293"/>
    </row>
    <row r="144" spans="1:19" x14ac:dyDescent="0.25">
      <c r="A144" s="282" t="s">
        <v>5210</v>
      </c>
      <c r="B144" s="292" t="s">
        <v>5169</v>
      </c>
      <c r="C144" s="293">
        <v>7</v>
      </c>
      <c r="D144" s="282" t="s">
        <v>5206</v>
      </c>
      <c r="E144" s="293">
        <v>422</v>
      </c>
      <c r="F144" s="293"/>
      <c r="G144" s="293">
        <v>142</v>
      </c>
      <c r="H144" s="293">
        <v>120</v>
      </c>
      <c r="I144" s="293">
        <v>81</v>
      </c>
      <c r="J144" s="293">
        <v>79</v>
      </c>
      <c r="K144" s="293"/>
      <c r="L144" s="293"/>
      <c r="M144" s="293"/>
      <c r="N144" s="293"/>
      <c r="O144" s="293"/>
      <c r="P144" s="293"/>
      <c r="Q144" s="293"/>
      <c r="R144" s="293"/>
      <c r="S144" s="293"/>
    </row>
    <row r="145" spans="1:19" x14ac:dyDescent="0.25">
      <c r="A145" s="282" t="s">
        <v>260</v>
      </c>
      <c r="B145" s="292" t="s">
        <v>815</v>
      </c>
      <c r="C145" s="282">
        <v>3</v>
      </c>
      <c r="D145" s="282" t="s">
        <v>1432</v>
      </c>
      <c r="E145" s="293">
        <v>643</v>
      </c>
      <c r="F145" s="293">
        <v>37</v>
      </c>
      <c r="G145" s="293">
        <v>115</v>
      </c>
      <c r="H145" s="293">
        <v>116</v>
      </c>
      <c r="I145" s="293">
        <v>107</v>
      </c>
      <c r="J145" s="293">
        <v>104</v>
      </c>
      <c r="K145" s="293">
        <v>88</v>
      </c>
      <c r="L145" s="293">
        <v>76</v>
      </c>
      <c r="M145" s="293"/>
      <c r="N145" s="293"/>
      <c r="O145" s="293"/>
      <c r="P145" s="293"/>
      <c r="Q145" s="293"/>
      <c r="R145" s="293"/>
      <c r="S145" s="293"/>
    </row>
    <row r="146" spans="1:19" x14ac:dyDescent="0.25">
      <c r="A146" s="282" t="s">
        <v>864</v>
      </c>
      <c r="B146" s="292" t="s">
        <v>865</v>
      </c>
      <c r="C146" s="293">
        <v>7</v>
      </c>
      <c r="D146" s="282" t="s">
        <v>5206</v>
      </c>
      <c r="E146" s="293">
        <v>274</v>
      </c>
      <c r="F146" s="293"/>
      <c r="G146" s="293">
        <v>40</v>
      </c>
      <c r="H146" s="293">
        <v>31</v>
      </c>
      <c r="I146" s="293">
        <v>51</v>
      </c>
      <c r="J146" s="293">
        <v>50</v>
      </c>
      <c r="K146" s="293">
        <v>62</v>
      </c>
      <c r="L146" s="293">
        <v>40</v>
      </c>
      <c r="M146" s="293"/>
      <c r="N146" s="293"/>
      <c r="O146" s="293"/>
      <c r="P146" s="293"/>
      <c r="Q146" s="293"/>
      <c r="R146" s="293"/>
      <c r="S146" s="293"/>
    </row>
    <row r="147" spans="1:19" x14ac:dyDescent="0.25">
      <c r="A147" s="282" t="s">
        <v>866</v>
      </c>
      <c r="B147" s="292" t="s">
        <v>867</v>
      </c>
      <c r="C147" s="293">
        <v>7</v>
      </c>
      <c r="D147" s="282" t="s">
        <v>5206</v>
      </c>
      <c r="E147" s="293">
        <v>64</v>
      </c>
      <c r="F147" s="293"/>
      <c r="G147" s="293">
        <v>64</v>
      </c>
      <c r="H147" s="293"/>
      <c r="I147" s="293"/>
      <c r="J147" s="293"/>
      <c r="K147" s="293"/>
      <c r="L147" s="293"/>
      <c r="M147" s="293"/>
      <c r="N147" s="293"/>
      <c r="O147" s="293"/>
      <c r="P147" s="293"/>
      <c r="Q147" s="293"/>
      <c r="R147" s="293"/>
      <c r="S147" s="293"/>
    </row>
    <row r="148" spans="1:19" x14ac:dyDescent="0.25">
      <c r="A148" s="282" t="s">
        <v>868</v>
      </c>
      <c r="B148" s="292" t="s">
        <v>869</v>
      </c>
      <c r="C148" s="293">
        <v>7</v>
      </c>
      <c r="D148" s="282" t="s">
        <v>5206</v>
      </c>
      <c r="E148" s="293">
        <v>157</v>
      </c>
      <c r="F148" s="293"/>
      <c r="G148" s="293">
        <v>157</v>
      </c>
      <c r="H148" s="293"/>
      <c r="I148" s="293"/>
      <c r="J148" s="293"/>
      <c r="K148" s="293"/>
      <c r="L148" s="293"/>
      <c r="M148" s="293"/>
      <c r="N148" s="293"/>
      <c r="O148" s="293"/>
      <c r="P148" s="293"/>
      <c r="Q148" s="293"/>
      <c r="R148" s="293"/>
      <c r="S148" s="293"/>
    </row>
    <row r="149" spans="1:19" x14ac:dyDescent="0.25">
      <c r="A149" s="282" t="s">
        <v>870</v>
      </c>
      <c r="B149" s="292" t="s">
        <v>871</v>
      </c>
      <c r="C149" s="293">
        <v>7</v>
      </c>
      <c r="D149" s="282" t="s">
        <v>5206</v>
      </c>
      <c r="E149" s="293">
        <v>187</v>
      </c>
      <c r="F149" s="293"/>
      <c r="G149" s="293"/>
      <c r="H149" s="293"/>
      <c r="I149" s="293"/>
      <c r="J149" s="293"/>
      <c r="K149" s="293"/>
      <c r="L149" s="293"/>
      <c r="M149" s="293">
        <v>67</v>
      </c>
      <c r="N149" s="293">
        <v>65</v>
      </c>
      <c r="O149" s="293">
        <v>55</v>
      </c>
      <c r="P149" s="293"/>
      <c r="Q149" s="293"/>
      <c r="R149" s="293"/>
      <c r="S149" s="293"/>
    </row>
    <row r="150" spans="1:19" x14ac:dyDescent="0.25">
      <c r="A150" s="282" t="s">
        <v>261</v>
      </c>
      <c r="B150" s="292" t="s">
        <v>83</v>
      </c>
      <c r="C150" s="293">
        <v>7</v>
      </c>
      <c r="D150" s="282" t="s">
        <v>5206</v>
      </c>
      <c r="E150" s="293">
        <v>1159</v>
      </c>
      <c r="F150" s="293"/>
      <c r="G150" s="293">
        <v>156</v>
      </c>
      <c r="H150" s="293">
        <v>153</v>
      </c>
      <c r="I150" s="293">
        <v>223</v>
      </c>
      <c r="J150" s="293">
        <v>235</v>
      </c>
      <c r="K150" s="293">
        <v>214</v>
      </c>
      <c r="L150" s="293">
        <v>178</v>
      </c>
      <c r="M150" s="293"/>
      <c r="N150" s="293"/>
      <c r="O150" s="293"/>
      <c r="P150" s="293"/>
      <c r="Q150" s="293"/>
      <c r="R150" s="293"/>
      <c r="S150" s="293"/>
    </row>
    <row r="151" spans="1:19" x14ac:dyDescent="0.25">
      <c r="A151" s="282" t="s">
        <v>941</v>
      </c>
      <c r="B151" s="292" t="s">
        <v>5170</v>
      </c>
      <c r="C151" s="293">
        <v>7</v>
      </c>
      <c r="D151" s="282" t="s">
        <v>5206</v>
      </c>
      <c r="E151" s="293">
        <v>300</v>
      </c>
      <c r="F151" s="293"/>
      <c r="G151" s="293"/>
      <c r="H151" s="293"/>
      <c r="I151" s="293"/>
      <c r="J151" s="293"/>
      <c r="K151" s="293"/>
      <c r="L151" s="293"/>
      <c r="M151" s="293">
        <v>76</v>
      </c>
      <c r="N151" s="293">
        <v>103</v>
      </c>
      <c r="O151" s="293">
        <v>121</v>
      </c>
      <c r="P151" s="293"/>
      <c r="Q151" s="293"/>
      <c r="R151" s="293"/>
      <c r="S151" s="293"/>
    </row>
    <row r="152" spans="1:19" x14ac:dyDescent="0.25">
      <c r="A152" s="282" t="s">
        <v>872</v>
      </c>
      <c r="B152" s="292" t="s">
        <v>873</v>
      </c>
      <c r="C152" s="293">
        <v>7</v>
      </c>
      <c r="D152" s="282" t="s">
        <v>5206</v>
      </c>
      <c r="E152" s="293">
        <v>583</v>
      </c>
      <c r="F152" s="293"/>
      <c r="G152" s="293">
        <v>142</v>
      </c>
      <c r="H152" s="293">
        <v>91</v>
      </c>
      <c r="I152" s="293">
        <v>77</v>
      </c>
      <c r="J152" s="293">
        <v>100</v>
      </c>
      <c r="K152" s="293">
        <v>99</v>
      </c>
      <c r="L152" s="293">
        <v>51</v>
      </c>
      <c r="M152" s="293">
        <v>23</v>
      </c>
      <c r="N152" s="293"/>
      <c r="O152" s="293"/>
      <c r="P152" s="293"/>
      <c r="Q152" s="293"/>
      <c r="R152" s="293"/>
      <c r="S152" s="293"/>
    </row>
    <row r="153" spans="1:19" x14ac:dyDescent="0.25">
      <c r="A153" s="282" t="s">
        <v>874</v>
      </c>
      <c r="B153" s="292" t="s">
        <v>988</v>
      </c>
      <c r="C153" s="293">
        <v>7</v>
      </c>
      <c r="D153" s="282" t="s">
        <v>5206</v>
      </c>
      <c r="E153" s="293">
        <v>719</v>
      </c>
      <c r="F153" s="293"/>
      <c r="G153" s="293">
        <v>169</v>
      </c>
      <c r="H153" s="293">
        <v>93</v>
      </c>
      <c r="I153" s="293">
        <v>93</v>
      </c>
      <c r="J153" s="293">
        <v>101</v>
      </c>
      <c r="K153" s="293">
        <v>96</v>
      </c>
      <c r="L153" s="293">
        <v>62</v>
      </c>
      <c r="M153" s="293">
        <v>55</v>
      </c>
      <c r="N153" s="293">
        <v>25</v>
      </c>
      <c r="O153" s="293">
        <v>25</v>
      </c>
      <c r="P153" s="293"/>
      <c r="Q153" s="293"/>
      <c r="R153" s="293"/>
      <c r="S153" s="293"/>
    </row>
    <row r="154" spans="1:19" x14ac:dyDescent="0.25">
      <c r="A154" s="282" t="s">
        <v>875</v>
      </c>
      <c r="B154" s="292" t="s">
        <v>876</v>
      </c>
      <c r="C154" s="293">
        <v>7</v>
      </c>
      <c r="D154" s="282" t="s">
        <v>5206</v>
      </c>
      <c r="E154" s="293">
        <v>212</v>
      </c>
      <c r="F154" s="293"/>
      <c r="G154" s="293">
        <v>25</v>
      </c>
      <c r="H154" s="293">
        <v>44</v>
      </c>
      <c r="I154" s="293">
        <v>40</v>
      </c>
      <c r="J154" s="293">
        <v>42</v>
      </c>
      <c r="K154" s="293">
        <v>38</v>
      </c>
      <c r="L154" s="293">
        <v>23</v>
      </c>
      <c r="M154" s="293"/>
      <c r="N154" s="293"/>
      <c r="O154" s="293"/>
      <c r="P154" s="293"/>
      <c r="Q154" s="293"/>
      <c r="R154" s="293"/>
      <c r="S154" s="293"/>
    </row>
    <row r="155" spans="1:19" x14ac:dyDescent="0.25">
      <c r="A155" s="282" t="s">
        <v>262</v>
      </c>
      <c r="B155" s="292" t="s">
        <v>710</v>
      </c>
      <c r="C155" s="282">
        <v>2</v>
      </c>
      <c r="D155" s="282" t="s">
        <v>1432</v>
      </c>
      <c r="E155" s="293">
        <v>471</v>
      </c>
      <c r="F155" s="293">
        <v>19</v>
      </c>
      <c r="G155" s="293">
        <v>70</v>
      </c>
      <c r="H155" s="293">
        <v>73</v>
      </c>
      <c r="I155" s="293">
        <v>83</v>
      </c>
      <c r="J155" s="293">
        <v>84</v>
      </c>
      <c r="K155" s="293">
        <v>59</v>
      </c>
      <c r="L155" s="293">
        <v>83</v>
      </c>
      <c r="M155" s="293"/>
      <c r="N155" s="293"/>
      <c r="O155" s="293"/>
      <c r="P155" s="293"/>
      <c r="Q155" s="293"/>
      <c r="R155" s="293"/>
      <c r="S155" s="293"/>
    </row>
    <row r="156" spans="1:19" x14ac:dyDescent="0.25">
      <c r="A156" s="282" t="s">
        <v>263</v>
      </c>
      <c r="B156" s="292" t="s">
        <v>709</v>
      </c>
      <c r="C156" s="282">
        <v>3</v>
      </c>
      <c r="D156" s="282" t="s">
        <v>1432</v>
      </c>
      <c r="E156" s="293">
        <v>445</v>
      </c>
      <c r="F156" s="293">
        <v>17</v>
      </c>
      <c r="G156" s="293">
        <v>75</v>
      </c>
      <c r="H156" s="293">
        <v>62</v>
      </c>
      <c r="I156" s="293">
        <v>74</v>
      </c>
      <c r="J156" s="293">
        <v>71</v>
      </c>
      <c r="K156" s="293">
        <v>78</v>
      </c>
      <c r="L156" s="293">
        <v>68</v>
      </c>
      <c r="M156" s="293"/>
      <c r="N156" s="293"/>
      <c r="O156" s="293"/>
      <c r="P156" s="293"/>
      <c r="Q156" s="293"/>
      <c r="R156" s="293"/>
      <c r="S156" s="293"/>
    </row>
    <row r="157" spans="1:19" x14ac:dyDescent="0.25">
      <c r="A157" s="282" t="s">
        <v>264</v>
      </c>
      <c r="B157" s="292" t="s">
        <v>708</v>
      </c>
      <c r="C157" s="293">
        <v>1</v>
      </c>
      <c r="D157" s="282" t="s">
        <v>1432</v>
      </c>
      <c r="E157" s="293">
        <v>375</v>
      </c>
      <c r="F157" s="293">
        <v>11</v>
      </c>
      <c r="G157" s="293">
        <v>53</v>
      </c>
      <c r="H157" s="293">
        <v>64</v>
      </c>
      <c r="I157" s="293">
        <v>74</v>
      </c>
      <c r="J157" s="293">
        <v>59</v>
      </c>
      <c r="K157" s="293">
        <v>60</v>
      </c>
      <c r="L157" s="293">
        <v>54</v>
      </c>
      <c r="M157" s="293"/>
      <c r="N157" s="293"/>
      <c r="O157" s="293"/>
      <c r="P157" s="293"/>
      <c r="Q157" s="293"/>
      <c r="R157" s="293"/>
      <c r="S157" s="293"/>
    </row>
    <row r="158" spans="1:19" x14ac:dyDescent="0.25">
      <c r="A158" s="282" t="s">
        <v>265</v>
      </c>
      <c r="B158" s="292" t="s">
        <v>108</v>
      </c>
      <c r="C158" s="293">
        <v>7</v>
      </c>
      <c r="D158" s="282" t="s">
        <v>5206</v>
      </c>
      <c r="E158" s="293">
        <v>609</v>
      </c>
      <c r="F158" s="293"/>
      <c r="G158" s="293">
        <v>125</v>
      </c>
      <c r="H158" s="293">
        <v>112</v>
      </c>
      <c r="I158" s="293">
        <v>116</v>
      </c>
      <c r="J158" s="293">
        <v>111</v>
      </c>
      <c r="K158" s="293">
        <v>79</v>
      </c>
      <c r="L158" s="293">
        <v>66</v>
      </c>
      <c r="M158" s="293"/>
      <c r="N158" s="293"/>
      <c r="O158" s="293"/>
      <c r="P158" s="293"/>
      <c r="Q158" s="293"/>
      <c r="R158" s="293"/>
      <c r="S158" s="293"/>
    </row>
    <row r="159" spans="1:19" x14ac:dyDescent="0.25">
      <c r="A159" s="282" t="s">
        <v>266</v>
      </c>
      <c r="B159" s="292" t="s">
        <v>519</v>
      </c>
      <c r="C159" s="293">
        <v>1</v>
      </c>
      <c r="D159" s="282" t="s">
        <v>1431</v>
      </c>
      <c r="E159" s="293">
        <v>1130</v>
      </c>
      <c r="F159" s="293">
        <v>18</v>
      </c>
      <c r="G159" s="293">
        <v>96</v>
      </c>
      <c r="H159" s="293">
        <v>112</v>
      </c>
      <c r="I159" s="293">
        <v>128</v>
      </c>
      <c r="J159" s="293">
        <v>134</v>
      </c>
      <c r="K159" s="293">
        <v>142</v>
      </c>
      <c r="L159" s="293">
        <v>126</v>
      </c>
      <c r="M159" s="293">
        <v>127</v>
      </c>
      <c r="N159" s="293">
        <v>121</v>
      </c>
      <c r="O159" s="293">
        <v>126</v>
      </c>
      <c r="P159" s="293"/>
      <c r="Q159" s="293"/>
      <c r="R159" s="293"/>
      <c r="S159" s="293"/>
    </row>
    <row r="160" spans="1:19" x14ac:dyDescent="0.25">
      <c r="A160" s="282" t="s">
        <v>267</v>
      </c>
      <c r="B160" s="292" t="s">
        <v>707</v>
      </c>
      <c r="C160" s="293">
        <v>1</v>
      </c>
      <c r="D160" s="282" t="s">
        <v>1431</v>
      </c>
      <c r="E160" s="293">
        <v>498</v>
      </c>
      <c r="F160" s="293">
        <v>31</v>
      </c>
      <c r="G160" s="293">
        <v>65</v>
      </c>
      <c r="H160" s="293">
        <v>72</v>
      </c>
      <c r="I160" s="293">
        <v>90</v>
      </c>
      <c r="J160" s="293">
        <v>87</v>
      </c>
      <c r="K160" s="293">
        <v>84</v>
      </c>
      <c r="L160" s="293">
        <v>69</v>
      </c>
      <c r="M160" s="293"/>
      <c r="N160" s="293"/>
      <c r="O160" s="293"/>
      <c r="P160" s="293"/>
      <c r="Q160" s="293"/>
      <c r="R160" s="293"/>
      <c r="S160" s="293"/>
    </row>
    <row r="161" spans="1:19" x14ac:dyDescent="0.25">
      <c r="A161" s="282" t="s">
        <v>268</v>
      </c>
      <c r="B161" s="292" t="s">
        <v>706</v>
      </c>
      <c r="C161" s="293">
        <v>1</v>
      </c>
      <c r="D161" s="282" t="s">
        <v>1433</v>
      </c>
      <c r="E161" s="293">
        <v>894</v>
      </c>
      <c r="F161" s="293">
        <v>19</v>
      </c>
      <c r="G161" s="293">
        <v>107</v>
      </c>
      <c r="H161" s="293">
        <v>130</v>
      </c>
      <c r="I161" s="293">
        <v>148</v>
      </c>
      <c r="J161" s="293">
        <v>169</v>
      </c>
      <c r="K161" s="293">
        <v>146</v>
      </c>
      <c r="L161" s="293">
        <v>175</v>
      </c>
      <c r="M161" s="293"/>
      <c r="N161" s="293"/>
      <c r="O161" s="293"/>
      <c r="P161" s="293"/>
      <c r="Q161" s="293"/>
      <c r="R161" s="293"/>
      <c r="S161" s="293"/>
    </row>
    <row r="162" spans="1:19" x14ac:dyDescent="0.25">
      <c r="A162" s="282" t="s">
        <v>269</v>
      </c>
      <c r="B162" s="292" t="s">
        <v>705</v>
      </c>
      <c r="C162" s="282">
        <v>2</v>
      </c>
      <c r="D162" s="282" t="s">
        <v>1432</v>
      </c>
      <c r="E162" s="293">
        <v>678</v>
      </c>
      <c r="F162" s="293">
        <v>226</v>
      </c>
      <c r="G162" s="293">
        <v>53</v>
      </c>
      <c r="H162" s="293">
        <v>80</v>
      </c>
      <c r="I162" s="293">
        <v>77</v>
      </c>
      <c r="J162" s="293">
        <v>93</v>
      </c>
      <c r="K162" s="293">
        <v>76</v>
      </c>
      <c r="L162" s="293">
        <v>73</v>
      </c>
      <c r="M162" s="293"/>
      <c r="N162" s="293"/>
      <c r="O162" s="293"/>
      <c r="P162" s="293"/>
      <c r="Q162" s="293"/>
      <c r="R162" s="293"/>
      <c r="S162" s="293"/>
    </row>
    <row r="163" spans="1:19" x14ac:dyDescent="0.25">
      <c r="A163" s="282" t="s">
        <v>270</v>
      </c>
      <c r="B163" s="292" t="s">
        <v>79</v>
      </c>
      <c r="C163" s="293">
        <v>1</v>
      </c>
      <c r="D163" s="282" t="s">
        <v>1432</v>
      </c>
      <c r="E163" s="293">
        <v>732</v>
      </c>
      <c r="F163" s="293"/>
      <c r="G163" s="293">
        <v>77</v>
      </c>
      <c r="H163" s="293">
        <v>76</v>
      </c>
      <c r="I163" s="293">
        <v>77</v>
      </c>
      <c r="J163" s="293">
        <v>99</v>
      </c>
      <c r="K163" s="293">
        <v>77</v>
      </c>
      <c r="L163" s="293">
        <v>82</v>
      </c>
      <c r="M163" s="293">
        <v>94</v>
      </c>
      <c r="N163" s="293">
        <v>76</v>
      </c>
      <c r="O163" s="293">
        <v>74</v>
      </c>
      <c r="P163" s="293"/>
      <c r="Q163" s="293"/>
      <c r="R163" s="293"/>
      <c r="S163" s="293"/>
    </row>
    <row r="164" spans="1:19" x14ac:dyDescent="0.25">
      <c r="A164" s="282" t="s">
        <v>271</v>
      </c>
      <c r="B164" s="292" t="s">
        <v>704</v>
      </c>
      <c r="C164" s="293">
        <v>1</v>
      </c>
      <c r="D164" s="282" t="s">
        <v>1433</v>
      </c>
      <c r="E164" s="293">
        <v>287</v>
      </c>
      <c r="F164" s="293">
        <v>32</v>
      </c>
      <c r="G164" s="293">
        <v>40</v>
      </c>
      <c r="H164" s="293">
        <v>55</v>
      </c>
      <c r="I164" s="293">
        <v>44</v>
      </c>
      <c r="J164" s="293">
        <v>37</v>
      </c>
      <c r="K164" s="293">
        <v>37</v>
      </c>
      <c r="L164" s="293">
        <v>42</v>
      </c>
      <c r="M164" s="293"/>
      <c r="N164" s="293"/>
      <c r="O164" s="293"/>
      <c r="P164" s="293"/>
      <c r="Q164" s="293"/>
      <c r="R164" s="293"/>
      <c r="S164" s="293"/>
    </row>
    <row r="165" spans="1:19" x14ac:dyDescent="0.25">
      <c r="A165" s="282" t="s">
        <v>272</v>
      </c>
      <c r="B165" s="292" t="s">
        <v>703</v>
      </c>
      <c r="C165" s="293">
        <v>1</v>
      </c>
      <c r="D165" s="282" t="s">
        <v>1431</v>
      </c>
      <c r="E165" s="293">
        <v>1087</v>
      </c>
      <c r="F165" s="293">
        <v>98</v>
      </c>
      <c r="G165" s="293">
        <v>137</v>
      </c>
      <c r="H165" s="293">
        <v>143</v>
      </c>
      <c r="I165" s="293">
        <v>214</v>
      </c>
      <c r="J165" s="293">
        <v>160</v>
      </c>
      <c r="K165" s="293">
        <v>179</v>
      </c>
      <c r="L165" s="293">
        <v>156</v>
      </c>
      <c r="M165" s="293"/>
      <c r="N165" s="293"/>
      <c r="O165" s="293"/>
      <c r="P165" s="293"/>
      <c r="Q165" s="293"/>
      <c r="R165" s="293"/>
      <c r="S165" s="293"/>
    </row>
    <row r="166" spans="1:19" x14ac:dyDescent="0.25">
      <c r="A166" s="282" t="s">
        <v>273</v>
      </c>
      <c r="B166" s="292" t="s">
        <v>8</v>
      </c>
      <c r="C166" s="293">
        <v>1</v>
      </c>
      <c r="D166" s="282" t="s">
        <v>1433</v>
      </c>
      <c r="E166" s="293">
        <v>1356</v>
      </c>
      <c r="F166" s="293">
        <v>19</v>
      </c>
      <c r="G166" s="293">
        <v>115</v>
      </c>
      <c r="H166" s="293">
        <v>146</v>
      </c>
      <c r="I166" s="293">
        <v>169</v>
      </c>
      <c r="J166" s="293">
        <v>159</v>
      </c>
      <c r="K166" s="293">
        <v>142</v>
      </c>
      <c r="L166" s="293">
        <v>148</v>
      </c>
      <c r="M166" s="293">
        <v>128</v>
      </c>
      <c r="N166" s="293">
        <v>170</v>
      </c>
      <c r="O166" s="293">
        <v>160</v>
      </c>
      <c r="P166" s="293"/>
      <c r="Q166" s="293"/>
      <c r="R166" s="293"/>
      <c r="S166" s="293"/>
    </row>
    <row r="167" spans="1:19" x14ac:dyDescent="0.25">
      <c r="A167" s="282" t="s">
        <v>274</v>
      </c>
      <c r="B167" s="292" t="s">
        <v>702</v>
      </c>
      <c r="C167" s="282">
        <v>3</v>
      </c>
      <c r="D167" s="282" t="s">
        <v>1432</v>
      </c>
      <c r="E167" s="293">
        <v>309</v>
      </c>
      <c r="F167" s="293">
        <v>56</v>
      </c>
      <c r="G167" s="293">
        <v>40</v>
      </c>
      <c r="H167" s="293">
        <v>36</v>
      </c>
      <c r="I167" s="293">
        <v>36</v>
      </c>
      <c r="J167" s="293">
        <v>46</v>
      </c>
      <c r="K167" s="293">
        <v>44</v>
      </c>
      <c r="L167" s="293">
        <v>51</v>
      </c>
      <c r="M167" s="293"/>
      <c r="N167" s="293"/>
      <c r="O167" s="293"/>
      <c r="P167" s="293"/>
      <c r="Q167" s="293"/>
      <c r="R167" s="293"/>
      <c r="S167" s="293"/>
    </row>
    <row r="168" spans="1:19" x14ac:dyDescent="0.25">
      <c r="A168" s="282" t="s">
        <v>275</v>
      </c>
      <c r="B168" s="292" t="s">
        <v>701</v>
      </c>
      <c r="C168" s="293">
        <v>1</v>
      </c>
      <c r="D168" s="282" t="s">
        <v>1432</v>
      </c>
      <c r="E168" s="293">
        <v>768</v>
      </c>
      <c r="F168" s="293">
        <v>17</v>
      </c>
      <c r="G168" s="293">
        <v>106</v>
      </c>
      <c r="H168" s="293">
        <v>106</v>
      </c>
      <c r="I168" s="293">
        <v>141</v>
      </c>
      <c r="J168" s="293">
        <v>137</v>
      </c>
      <c r="K168" s="293">
        <v>149</v>
      </c>
      <c r="L168" s="293">
        <v>112</v>
      </c>
      <c r="M168" s="293"/>
      <c r="N168" s="293"/>
      <c r="O168" s="293"/>
      <c r="P168" s="293"/>
      <c r="Q168" s="293"/>
      <c r="R168" s="293"/>
      <c r="S168" s="293"/>
    </row>
    <row r="169" spans="1:19" x14ac:dyDescent="0.25">
      <c r="A169" s="282" t="s">
        <v>276</v>
      </c>
      <c r="B169" s="292" t="s">
        <v>700</v>
      </c>
      <c r="C169" s="293">
        <v>1</v>
      </c>
      <c r="D169" s="282" t="s">
        <v>1432</v>
      </c>
      <c r="E169" s="293">
        <v>423</v>
      </c>
      <c r="F169" s="293">
        <v>29</v>
      </c>
      <c r="G169" s="293">
        <v>51</v>
      </c>
      <c r="H169" s="293">
        <v>60</v>
      </c>
      <c r="I169" s="293">
        <v>83</v>
      </c>
      <c r="J169" s="293">
        <v>56</v>
      </c>
      <c r="K169" s="293">
        <v>76</v>
      </c>
      <c r="L169" s="293">
        <v>68</v>
      </c>
      <c r="M169" s="293"/>
      <c r="N169" s="293"/>
      <c r="O169" s="293"/>
      <c r="P169" s="293"/>
      <c r="Q169" s="293"/>
      <c r="R169" s="293"/>
      <c r="S169" s="293"/>
    </row>
    <row r="170" spans="1:19" x14ac:dyDescent="0.25">
      <c r="A170" s="282" t="s">
        <v>277</v>
      </c>
      <c r="B170" s="292" t="s">
        <v>699</v>
      </c>
      <c r="C170" s="293">
        <v>1</v>
      </c>
      <c r="D170" s="282" t="s">
        <v>1433</v>
      </c>
      <c r="E170" s="293">
        <v>895</v>
      </c>
      <c r="F170" s="293">
        <v>19</v>
      </c>
      <c r="G170" s="293">
        <v>58</v>
      </c>
      <c r="H170" s="293">
        <v>81</v>
      </c>
      <c r="I170" s="293">
        <v>90</v>
      </c>
      <c r="J170" s="293">
        <v>111</v>
      </c>
      <c r="K170" s="293">
        <v>94</v>
      </c>
      <c r="L170" s="293">
        <v>84</v>
      </c>
      <c r="M170" s="293">
        <v>122</v>
      </c>
      <c r="N170" s="293">
        <v>122</v>
      </c>
      <c r="O170" s="293">
        <v>114</v>
      </c>
      <c r="P170" s="293"/>
      <c r="Q170" s="293"/>
      <c r="R170" s="293"/>
      <c r="S170" s="293"/>
    </row>
    <row r="171" spans="1:19" x14ac:dyDescent="0.25">
      <c r="A171" s="282" t="s">
        <v>278</v>
      </c>
      <c r="B171" s="292" t="s">
        <v>698</v>
      </c>
      <c r="C171" s="293">
        <v>1</v>
      </c>
      <c r="D171" s="282" t="s">
        <v>1432</v>
      </c>
      <c r="E171" s="293">
        <v>642</v>
      </c>
      <c r="F171" s="293">
        <v>55</v>
      </c>
      <c r="G171" s="293">
        <v>104</v>
      </c>
      <c r="H171" s="293">
        <v>92</v>
      </c>
      <c r="I171" s="293">
        <v>116</v>
      </c>
      <c r="J171" s="293">
        <v>108</v>
      </c>
      <c r="K171" s="293">
        <v>77</v>
      </c>
      <c r="L171" s="293">
        <v>90</v>
      </c>
      <c r="M171" s="293"/>
      <c r="N171" s="293"/>
      <c r="O171" s="293"/>
      <c r="P171" s="293"/>
      <c r="Q171" s="293"/>
      <c r="R171" s="293"/>
      <c r="S171" s="293"/>
    </row>
    <row r="172" spans="1:19" x14ac:dyDescent="0.25">
      <c r="A172" s="282" t="s">
        <v>279</v>
      </c>
      <c r="B172" s="292" t="s">
        <v>974</v>
      </c>
      <c r="C172" s="282">
        <v>2</v>
      </c>
      <c r="D172" s="282" t="s">
        <v>1432</v>
      </c>
      <c r="E172" s="293">
        <v>507</v>
      </c>
      <c r="F172" s="293">
        <v>27</v>
      </c>
      <c r="G172" s="293">
        <v>51</v>
      </c>
      <c r="H172" s="293">
        <v>60</v>
      </c>
      <c r="I172" s="293">
        <v>63</v>
      </c>
      <c r="J172" s="293">
        <v>70</v>
      </c>
      <c r="K172" s="293">
        <v>66</v>
      </c>
      <c r="L172" s="293">
        <v>57</v>
      </c>
      <c r="M172" s="293">
        <v>41</v>
      </c>
      <c r="N172" s="293">
        <v>46</v>
      </c>
      <c r="O172" s="293">
        <v>26</v>
      </c>
      <c r="P172" s="293"/>
      <c r="Q172" s="293"/>
      <c r="R172" s="293"/>
      <c r="S172" s="293"/>
    </row>
    <row r="173" spans="1:19" x14ac:dyDescent="0.25">
      <c r="A173" s="282" t="s">
        <v>280</v>
      </c>
      <c r="B173" s="292" t="s">
        <v>697</v>
      </c>
      <c r="C173" s="282">
        <v>3</v>
      </c>
      <c r="D173" s="282" t="s">
        <v>1431</v>
      </c>
      <c r="E173" s="293">
        <v>375</v>
      </c>
      <c r="F173" s="293"/>
      <c r="G173" s="293">
        <v>64</v>
      </c>
      <c r="H173" s="293">
        <v>70</v>
      </c>
      <c r="I173" s="293">
        <v>62</v>
      </c>
      <c r="J173" s="293">
        <v>72</v>
      </c>
      <c r="K173" s="293">
        <v>61</v>
      </c>
      <c r="L173" s="293">
        <v>46</v>
      </c>
      <c r="M173" s="293"/>
      <c r="N173" s="293"/>
      <c r="O173" s="293"/>
      <c r="P173" s="293"/>
      <c r="Q173" s="293"/>
      <c r="R173" s="293"/>
      <c r="S173" s="293"/>
    </row>
    <row r="174" spans="1:19" x14ac:dyDescent="0.25">
      <c r="A174" s="282" t="s">
        <v>281</v>
      </c>
      <c r="B174" s="292" t="s">
        <v>975</v>
      </c>
      <c r="C174" s="282">
        <v>2</v>
      </c>
      <c r="D174" s="282" t="s">
        <v>1433</v>
      </c>
      <c r="E174" s="293">
        <v>638</v>
      </c>
      <c r="F174" s="293">
        <v>35</v>
      </c>
      <c r="G174" s="293">
        <v>65</v>
      </c>
      <c r="H174" s="293">
        <v>76</v>
      </c>
      <c r="I174" s="293">
        <v>80</v>
      </c>
      <c r="J174" s="293">
        <v>64</v>
      </c>
      <c r="K174" s="293">
        <v>75</v>
      </c>
      <c r="L174" s="293">
        <v>58</v>
      </c>
      <c r="M174" s="293">
        <v>60</v>
      </c>
      <c r="N174" s="293">
        <v>62</v>
      </c>
      <c r="O174" s="293">
        <v>63</v>
      </c>
      <c r="P174" s="293"/>
      <c r="Q174" s="293"/>
      <c r="R174" s="293"/>
      <c r="S174" s="293"/>
    </row>
    <row r="175" spans="1:19" x14ac:dyDescent="0.25">
      <c r="A175" s="282" t="s">
        <v>282</v>
      </c>
      <c r="B175" s="292" t="s">
        <v>109</v>
      </c>
      <c r="C175" s="293">
        <v>7</v>
      </c>
      <c r="D175" s="282" t="s">
        <v>5206</v>
      </c>
      <c r="E175" s="293">
        <v>640</v>
      </c>
      <c r="F175" s="293"/>
      <c r="G175" s="293">
        <v>98</v>
      </c>
      <c r="H175" s="293">
        <v>93</v>
      </c>
      <c r="I175" s="293">
        <v>95</v>
      </c>
      <c r="J175" s="293">
        <v>93</v>
      </c>
      <c r="K175" s="293">
        <v>95</v>
      </c>
      <c r="L175" s="293">
        <v>96</v>
      </c>
      <c r="M175" s="293">
        <v>70</v>
      </c>
      <c r="N175" s="293"/>
      <c r="O175" s="293"/>
      <c r="P175" s="293"/>
      <c r="Q175" s="293"/>
      <c r="R175" s="293"/>
      <c r="S175" s="293"/>
    </row>
    <row r="176" spans="1:19" x14ac:dyDescent="0.25">
      <c r="A176" s="282" t="s">
        <v>283</v>
      </c>
      <c r="B176" s="292" t="s">
        <v>110</v>
      </c>
      <c r="C176" s="293">
        <v>7</v>
      </c>
      <c r="D176" s="282" t="s">
        <v>5206</v>
      </c>
      <c r="E176" s="293">
        <v>2225</v>
      </c>
      <c r="F176" s="293"/>
      <c r="G176" s="293">
        <v>198</v>
      </c>
      <c r="H176" s="293">
        <v>218</v>
      </c>
      <c r="I176" s="293">
        <v>214</v>
      </c>
      <c r="J176" s="293">
        <v>221</v>
      </c>
      <c r="K176" s="293">
        <v>255</v>
      </c>
      <c r="L176" s="293">
        <v>251</v>
      </c>
      <c r="M176" s="293">
        <v>250</v>
      </c>
      <c r="N176" s="293">
        <v>289</v>
      </c>
      <c r="O176" s="293">
        <v>329</v>
      </c>
      <c r="P176" s="293"/>
      <c r="Q176" s="293"/>
      <c r="R176" s="293"/>
      <c r="S176" s="293"/>
    </row>
    <row r="177" spans="1:19" x14ac:dyDescent="0.25">
      <c r="A177" s="282" t="s">
        <v>284</v>
      </c>
      <c r="B177" s="292" t="s">
        <v>111</v>
      </c>
      <c r="C177" s="282">
        <v>3</v>
      </c>
      <c r="D177" s="282" t="s">
        <v>1431</v>
      </c>
      <c r="E177" s="293">
        <v>1475</v>
      </c>
      <c r="F177" s="293"/>
      <c r="G177" s="293">
        <v>159</v>
      </c>
      <c r="H177" s="293">
        <v>169</v>
      </c>
      <c r="I177" s="293">
        <v>187</v>
      </c>
      <c r="J177" s="293">
        <v>159</v>
      </c>
      <c r="K177" s="293">
        <v>178</v>
      </c>
      <c r="L177" s="293">
        <v>187</v>
      </c>
      <c r="M177" s="293">
        <v>162</v>
      </c>
      <c r="N177" s="293">
        <v>149</v>
      </c>
      <c r="O177" s="293">
        <v>125</v>
      </c>
      <c r="P177" s="293"/>
      <c r="Q177" s="293"/>
      <c r="R177" s="293"/>
      <c r="S177" s="293"/>
    </row>
    <row r="178" spans="1:19" x14ac:dyDescent="0.25">
      <c r="A178" s="282" t="s">
        <v>285</v>
      </c>
      <c r="B178" s="292" t="s">
        <v>696</v>
      </c>
      <c r="C178" s="293">
        <v>1</v>
      </c>
      <c r="D178" s="282" t="s">
        <v>1433</v>
      </c>
      <c r="E178" s="293">
        <v>730</v>
      </c>
      <c r="F178" s="293">
        <v>62</v>
      </c>
      <c r="G178" s="293">
        <v>134</v>
      </c>
      <c r="H178" s="293">
        <v>128</v>
      </c>
      <c r="I178" s="293">
        <v>117</v>
      </c>
      <c r="J178" s="293">
        <v>98</v>
      </c>
      <c r="K178" s="293">
        <v>92</v>
      </c>
      <c r="L178" s="293">
        <v>99</v>
      </c>
      <c r="M178" s="293"/>
      <c r="N178" s="293"/>
      <c r="O178" s="293"/>
      <c r="P178" s="293"/>
      <c r="Q178" s="293"/>
      <c r="R178" s="293"/>
      <c r="S178" s="293"/>
    </row>
    <row r="179" spans="1:19" x14ac:dyDescent="0.25">
      <c r="A179" s="282" t="s">
        <v>286</v>
      </c>
      <c r="B179" s="292" t="s">
        <v>695</v>
      </c>
      <c r="C179" s="282">
        <v>3</v>
      </c>
      <c r="D179" s="282" t="s">
        <v>1433</v>
      </c>
      <c r="E179" s="293">
        <v>660</v>
      </c>
      <c r="F179" s="293">
        <v>44</v>
      </c>
      <c r="G179" s="293">
        <v>102</v>
      </c>
      <c r="H179" s="293">
        <v>112</v>
      </c>
      <c r="I179" s="293">
        <v>106</v>
      </c>
      <c r="J179" s="293">
        <v>112</v>
      </c>
      <c r="K179" s="293">
        <v>92</v>
      </c>
      <c r="L179" s="293">
        <v>92</v>
      </c>
      <c r="M179" s="293"/>
      <c r="N179" s="293"/>
      <c r="O179" s="293"/>
      <c r="P179" s="293"/>
      <c r="Q179" s="293"/>
      <c r="R179" s="293"/>
      <c r="S179" s="293"/>
    </row>
    <row r="180" spans="1:19" x14ac:dyDescent="0.25">
      <c r="A180" s="282" t="s">
        <v>287</v>
      </c>
      <c r="B180" s="292" t="s">
        <v>694</v>
      </c>
      <c r="C180" s="293">
        <v>1</v>
      </c>
      <c r="D180" s="282" t="s">
        <v>1433</v>
      </c>
      <c r="E180" s="293">
        <v>1052</v>
      </c>
      <c r="F180" s="293">
        <v>38</v>
      </c>
      <c r="G180" s="293">
        <v>140</v>
      </c>
      <c r="H180" s="293">
        <v>182</v>
      </c>
      <c r="I180" s="293">
        <v>197</v>
      </c>
      <c r="J180" s="293">
        <v>168</v>
      </c>
      <c r="K180" s="293">
        <v>156</v>
      </c>
      <c r="L180" s="293">
        <v>171</v>
      </c>
      <c r="M180" s="293"/>
      <c r="N180" s="293"/>
      <c r="O180" s="293"/>
      <c r="P180" s="293"/>
      <c r="Q180" s="293"/>
      <c r="R180" s="293"/>
      <c r="S180" s="293"/>
    </row>
    <row r="181" spans="1:19" x14ac:dyDescent="0.25">
      <c r="A181" s="282" t="s">
        <v>288</v>
      </c>
      <c r="B181" s="292" t="s">
        <v>693</v>
      </c>
      <c r="C181" s="282">
        <v>3</v>
      </c>
      <c r="D181" s="282" t="s">
        <v>1433</v>
      </c>
      <c r="E181" s="293">
        <v>287</v>
      </c>
      <c r="F181" s="293">
        <v>19</v>
      </c>
      <c r="G181" s="293">
        <v>42</v>
      </c>
      <c r="H181" s="293">
        <v>49</v>
      </c>
      <c r="I181" s="293">
        <v>42</v>
      </c>
      <c r="J181" s="293">
        <v>49</v>
      </c>
      <c r="K181" s="293">
        <v>49</v>
      </c>
      <c r="L181" s="293">
        <v>37</v>
      </c>
      <c r="M181" s="293"/>
      <c r="N181" s="293"/>
      <c r="O181" s="293"/>
      <c r="P181" s="293"/>
      <c r="Q181" s="293"/>
      <c r="R181" s="293"/>
      <c r="S181" s="293"/>
    </row>
    <row r="182" spans="1:19" x14ac:dyDescent="0.25">
      <c r="A182" s="282" t="s">
        <v>289</v>
      </c>
      <c r="B182" s="292" t="s">
        <v>877</v>
      </c>
      <c r="C182" s="282">
        <v>2</v>
      </c>
      <c r="D182" s="282" t="s">
        <v>1433</v>
      </c>
      <c r="E182" s="293">
        <v>442</v>
      </c>
      <c r="F182" s="293">
        <v>19</v>
      </c>
      <c r="G182" s="293">
        <v>50</v>
      </c>
      <c r="H182" s="293">
        <v>52</v>
      </c>
      <c r="I182" s="293">
        <v>53</v>
      </c>
      <c r="J182" s="293">
        <v>55</v>
      </c>
      <c r="K182" s="293">
        <v>60</v>
      </c>
      <c r="L182" s="293">
        <v>54</v>
      </c>
      <c r="M182" s="293">
        <v>36</v>
      </c>
      <c r="N182" s="293">
        <v>32</v>
      </c>
      <c r="O182" s="293">
        <v>31</v>
      </c>
      <c r="P182" s="293"/>
      <c r="Q182" s="293"/>
      <c r="R182" s="293"/>
      <c r="S182" s="293"/>
    </row>
    <row r="183" spans="1:19" x14ac:dyDescent="0.25">
      <c r="A183" s="282" t="s">
        <v>290</v>
      </c>
      <c r="B183" s="292" t="s">
        <v>692</v>
      </c>
      <c r="C183" s="282">
        <v>2</v>
      </c>
      <c r="D183" s="282" t="s">
        <v>1433</v>
      </c>
      <c r="E183" s="293">
        <v>314</v>
      </c>
      <c r="F183" s="293">
        <v>23</v>
      </c>
      <c r="G183" s="293">
        <v>47</v>
      </c>
      <c r="H183" s="293">
        <v>54</v>
      </c>
      <c r="I183" s="293">
        <v>54</v>
      </c>
      <c r="J183" s="293">
        <v>48</v>
      </c>
      <c r="K183" s="293">
        <v>43</v>
      </c>
      <c r="L183" s="293">
        <v>45</v>
      </c>
      <c r="M183" s="293"/>
      <c r="N183" s="293"/>
      <c r="O183" s="293"/>
      <c r="P183" s="293"/>
      <c r="Q183" s="293"/>
      <c r="R183" s="293"/>
      <c r="S183" s="293"/>
    </row>
    <row r="184" spans="1:19" x14ac:dyDescent="0.25">
      <c r="A184" s="282" t="s">
        <v>291</v>
      </c>
      <c r="B184" s="292" t="s">
        <v>691</v>
      </c>
      <c r="C184" s="282">
        <v>3</v>
      </c>
      <c r="D184" s="282" t="s">
        <v>1433</v>
      </c>
      <c r="E184" s="293">
        <v>531</v>
      </c>
      <c r="F184" s="293">
        <v>20</v>
      </c>
      <c r="G184" s="293">
        <v>61</v>
      </c>
      <c r="H184" s="293">
        <v>64</v>
      </c>
      <c r="I184" s="293">
        <v>87</v>
      </c>
      <c r="J184" s="293">
        <v>102</v>
      </c>
      <c r="K184" s="293">
        <v>96</v>
      </c>
      <c r="L184" s="293">
        <v>101</v>
      </c>
      <c r="M184" s="293"/>
      <c r="N184" s="293"/>
      <c r="O184" s="293"/>
      <c r="P184" s="293"/>
      <c r="Q184" s="293"/>
      <c r="R184" s="293"/>
      <c r="S184" s="293"/>
    </row>
    <row r="185" spans="1:19" x14ac:dyDescent="0.25">
      <c r="A185" s="282" t="s">
        <v>292</v>
      </c>
      <c r="B185" s="292" t="s">
        <v>690</v>
      </c>
      <c r="C185" s="282">
        <v>3</v>
      </c>
      <c r="D185" s="282" t="s">
        <v>1433</v>
      </c>
      <c r="E185" s="293">
        <v>530</v>
      </c>
      <c r="F185" s="293">
        <v>76</v>
      </c>
      <c r="G185" s="293">
        <v>84</v>
      </c>
      <c r="H185" s="293">
        <v>84</v>
      </c>
      <c r="I185" s="293">
        <v>70</v>
      </c>
      <c r="J185" s="293">
        <v>65</v>
      </c>
      <c r="K185" s="293">
        <v>82</v>
      </c>
      <c r="L185" s="293">
        <v>69</v>
      </c>
      <c r="M185" s="293"/>
      <c r="N185" s="293"/>
      <c r="O185" s="293"/>
      <c r="P185" s="293"/>
      <c r="Q185" s="293"/>
      <c r="R185" s="293"/>
      <c r="S185" s="293"/>
    </row>
    <row r="186" spans="1:19" x14ac:dyDescent="0.25">
      <c r="A186" s="282" t="s">
        <v>293</v>
      </c>
      <c r="B186" s="292" t="s">
        <v>689</v>
      </c>
      <c r="C186" s="293">
        <v>1</v>
      </c>
      <c r="D186" s="282" t="s">
        <v>1433</v>
      </c>
      <c r="E186" s="293">
        <v>527</v>
      </c>
      <c r="F186" s="293">
        <v>48</v>
      </c>
      <c r="G186" s="293">
        <v>66</v>
      </c>
      <c r="H186" s="293">
        <v>84</v>
      </c>
      <c r="I186" s="293">
        <v>82</v>
      </c>
      <c r="J186" s="293">
        <v>84</v>
      </c>
      <c r="K186" s="293">
        <v>91</v>
      </c>
      <c r="L186" s="293">
        <v>72</v>
      </c>
      <c r="M186" s="293"/>
      <c r="N186" s="293"/>
      <c r="O186" s="293"/>
      <c r="P186" s="293"/>
      <c r="Q186" s="293"/>
      <c r="R186" s="293"/>
      <c r="S186" s="293"/>
    </row>
    <row r="187" spans="1:19" x14ac:dyDescent="0.25">
      <c r="A187" s="282" t="s">
        <v>688</v>
      </c>
      <c r="B187" s="292" t="s">
        <v>687</v>
      </c>
      <c r="C187" s="293">
        <v>7</v>
      </c>
      <c r="D187" s="282" t="s">
        <v>5206</v>
      </c>
      <c r="E187" s="293">
        <v>305</v>
      </c>
      <c r="F187" s="293"/>
      <c r="G187" s="293">
        <v>50</v>
      </c>
      <c r="H187" s="293">
        <v>37</v>
      </c>
      <c r="I187" s="293">
        <v>63</v>
      </c>
      <c r="J187" s="293">
        <v>58</v>
      </c>
      <c r="K187" s="293">
        <v>47</v>
      </c>
      <c r="L187" s="293">
        <v>50</v>
      </c>
      <c r="M187" s="293"/>
      <c r="N187" s="293"/>
      <c r="O187" s="293"/>
      <c r="P187" s="293"/>
      <c r="Q187" s="293"/>
      <c r="R187" s="293"/>
      <c r="S187" s="293"/>
    </row>
    <row r="188" spans="1:19" x14ac:dyDescent="0.25">
      <c r="A188" s="282" t="s">
        <v>294</v>
      </c>
      <c r="B188" s="292" t="s">
        <v>686</v>
      </c>
      <c r="C188" s="293">
        <v>1</v>
      </c>
      <c r="D188" s="282" t="s">
        <v>1433</v>
      </c>
      <c r="E188" s="293">
        <v>535</v>
      </c>
      <c r="F188" s="293">
        <v>27</v>
      </c>
      <c r="G188" s="293">
        <v>74</v>
      </c>
      <c r="H188" s="293">
        <v>78</v>
      </c>
      <c r="I188" s="293">
        <v>79</v>
      </c>
      <c r="J188" s="293">
        <v>80</v>
      </c>
      <c r="K188" s="293">
        <v>95</v>
      </c>
      <c r="L188" s="293">
        <v>102</v>
      </c>
      <c r="M188" s="293"/>
      <c r="N188" s="293"/>
      <c r="O188" s="293"/>
      <c r="P188" s="293"/>
      <c r="Q188" s="293"/>
      <c r="R188" s="293"/>
      <c r="S188" s="293"/>
    </row>
    <row r="189" spans="1:19" x14ac:dyDescent="0.25">
      <c r="A189" s="282" t="s">
        <v>1402</v>
      </c>
      <c r="B189" s="292" t="s">
        <v>1403</v>
      </c>
      <c r="C189" s="293">
        <v>7</v>
      </c>
      <c r="D189" s="282" t="s">
        <v>5206</v>
      </c>
      <c r="E189" s="293">
        <v>236</v>
      </c>
      <c r="F189" s="293"/>
      <c r="G189" s="293">
        <v>71</v>
      </c>
      <c r="H189" s="293">
        <v>74</v>
      </c>
      <c r="I189" s="293">
        <v>42</v>
      </c>
      <c r="J189" s="293">
        <v>49</v>
      </c>
      <c r="K189" s="293"/>
      <c r="L189" s="293"/>
      <c r="M189" s="293"/>
      <c r="N189" s="293"/>
      <c r="O189" s="293"/>
      <c r="P189" s="293"/>
      <c r="Q189" s="293"/>
      <c r="R189" s="293"/>
      <c r="S189" s="293"/>
    </row>
    <row r="190" spans="1:19" x14ac:dyDescent="0.25">
      <c r="A190" s="282" t="s">
        <v>878</v>
      </c>
      <c r="B190" s="292" t="s">
        <v>879</v>
      </c>
      <c r="C190" s="293">
        <v>7</v>
      </c>
      <c r="D190" s="282" t="s">
        <v>5206</v>
      </c>
      <c r="E190" s="293">
        <v>778</v>
      </c>
      <c r="F190" s="293"/>
      <c r="G190" s="293">
        <v>169</v>
      </c>
      <c r="H190" s="293">
        <v>156</v>
      </c>
      <c r="I190" s="293">
        <v>176</v>
      </c>
      <c r="J190" s="293">
        <v>82</v>
      </c>
      <c r="K190" s="293">
        <v>95</v>
      </c>
      <c r="L190" s="293">
        <v>100</v>
      </c>
      <c r="M190" s="293"/>
      <c r="N190" s="293"/>
      <c r="O190" s="293"/>
      <c r="P190" s="293"/>
      <c r="Q190" s="293"/>
      <c r="R190" s="293"/>
      <c r="S190" s="293"/>
    </row>
    <row r="191" spans="1:19" x14ac:dyDescent="0.25">
      <c r="A191" s="282" t="s">
        <v>295</v>
      </c>
      <c r="B191" s="292" t="s">
        <v>685</v>
      </c>
      <c r="C191" s="293">
        <v>1</v>
      </c>
      <c r="D191" s="282" t="s">
        <v>1433</v>
      </c>
      <c r="E191" s="293">
        <v>573</v>
      </c>
      <c r="F191" s="293">
        <v>34</v>
      </c>
      <c r="G191" s="293">
        <v>84</v>
      </c>
      <c r="H191" s="293">
        <v>90</v>
      </c>
      <c r="I191" s="293">
        <v>88</v>
      </c>
      <c r="J191" s="293">
        <v>98</v>
      </c>
      <c r="K191" s="293">
        <v>98</v>
      </c>
      <c r="L191" s="293">
        <v>81</v>
      </c>
      <c r="M191" s="293"/>
      <c r="N191" s="293"/>
      <c r="O191" s="293"/>
      <c r="P191" s="293"/>
      <c r="Q191" s="293"/>
      <c r="R191" s="293"/>
      <c r="S191" s="293"/>
    </row>
    <row r="192" spans="1:19" x14ac:dyDescent="0.25">
      <c r="A192" s="282" t="s">
        <v>684</v>
      </c>
      <c r="B192" s="292" t="s">
        <v>520</v>
      </c>
      <c r="C192" s="293">
        <v>1</v>
      </c>
      <c r="D192" s="282" t="s">
        <v>1431</v>
      </c>
      <c r="E192" s="293">
        <v>1856</v>
      </c>
      <c r="F192" s="293">
        <v>34</v>
      </c>
      <c r="G192" s="293">
        <v>197</v>
      </c>
      <c r="H192" s="293">
        <v>204</v>
      </c>
      <c r="I192" s="293">
        <v>243</v>
      </c>
      <c r="J192" s="293">
        <v>249</v>
      </c>
      <c r="K192" s="293">
        <v>258</v>
      </c>
      <c r="L192" s="293">
        <v>196</v>
      </c>
      <c r="M192" s="293">
        <v>182</v>
      </c>
      <c r="N192" s="293">
        <v>154</v>
      </c>
      <c r="O192" s="293">
        <v>139</v>
      </c>
      <c r="P192" s="293"/>
      <c r="Q192" s="293"/>
      <c r="R192" s="293"/>
      <c r="S192" s="293"/>
    </row>
    <row r="193" spans="1:19" x14ac:dyDescent="0.25">
      <c r="A193" s="282" t="s">
        <v>296</v>
      </c>
      <c r="B193" s="292" t="s">
        <v>683</v>
      </c>
      <c r="C193" s="293">
        <v>1</v>
      </c>
      <c r="D193" s="282" t="s">
        <v>1433</v>
      </c>
      <c r="E193" s="293">
        <v>920</v>
      </c>
      <c r="F193" s="293"/>
      <c r="G193" s="293">
        <v>146</v>
      </c>
      <c r="H193" s="293">
        <v>149</v>
      </c>
      <c r="I193" s="293">
        <v>156</v>
      </c>
      <c r="J193" s="293">
        <v>163</v>
      </c>
      <c r="K193" s="293">
        <v>157</v>
      </c>
      <c r="L193" s="293">
        <v>149</v>
      </c>
      <c r="M193" s="293"/>
      <c r="N193" s="293"/>
      <c r="O193" s="293"/>
      <c r="P193" s="293"/>
      <c r="Q193" s="293"/>
      <c r="R193" s="293"/>
      <c r="S193" s="293"/>
    </row>
    <row r="194" spans="1:19" x14ac:dyDescent="0.25">
      <c r="A194" s="282" t="s">
        <v>682</v>
      </c>
      <c r="B194" s="292" t="s">
        <v>513</v>
      </c>
      <c r="C194" s="293">
        <v>7</v>
      </c>
      <c r="D194" s="282" t="s">
        <v>5206</v>
      </c>
      <c r="E194" s="293">
        <v>146</v>
      </c>
      <c r="F194" s="293">
        <v>89</v>
      </c>
      <c r="G194" s="293">
        <v>28</v>
      </c>
      <c r="H194" s="293">
        <v>18</v>
      </c>
      <c r="I194" s="293">
        <v>11</v>
      </c>
      <c r="J194" s="293"/>
      <c r="K194" s="293"/>
      <c r="L194" s="293"/>
      <c r="M194" s="293"/>
      <c r="N194" s="293"/>
      <c r="O194" s="293"/>
      <c r="P194" s="293"/>
      <c r="Q194" s="293"/>
      <c r="R194" s="293"/>
      <c r="S194" s="293"/>
    </row>
    <row r="195" spans="1:19" x14ac:dyDescent="0.25">
      <c r="A195" s="282" t="s">
        <v>297</v>
      </c>
      <c r="B195" s="292" t="s">
        <v>989</v>
      </c>
      <c r="C195" s="282">
        <v>3</v>
      </c>
      <c r="D195" s="282" t="s">
        <v>1432</v>
      </c>
      <c r="E195" s="293">
        <v>412</v>
      </c>
      <c r="F195" s="293">
        <v>22</v>
      </c>
      <c r="G195" s="293">
        <v>59</v>
      </c>
      <c r="H195" s="293">
        <v>58</v>
      </c>
      <c r="I195" s="293">
        <v>80</v>
      </c>
      <c r="J195" s="293">
        <v>72</v>
      </c>
      <c r="K195" s="293">
        <v>57</v>
      </c>
      <c r="L195" s="293">
        <v>64</v>
      </c>
      <c r="M195" s="293"/>
      <c r="N195" s="293"/>
      <c r="O195" s="293"/>
      <c r="P195" s="293"/>
      <c r="Q195" s="293"/>
      <c r="R195" s="293"/>
      <c r="S195" s="293"/>
    </row>
    <row r="196" spans="1:19" x14ac:dyDescent="0.25">
      <c r="A196" s="282" t="s">
        <v>298</v>
      </c>
      <c r="B196" s="292" t="s">
        <v>680</v>
      </c>
      <c r="C196" s="293">
        <v>1</v>
      </c>
      <c r="D196" s="282" t="s">
        <v>1431</v>
      </c>
      <c r="E196" s="293">
        <v>526</v>
      </c>
      <c r="F196" s="293">
        <v>19</v>
      </c>
      <c r="G196" s="293">
        <v>77</v>
      </c>
      <c r="H196" s="293">
        <v>81</v>
      </c>
      <c r="I196" s="293">
        <v>86</v>
      </c>
      <c r="J196" s="293">
        <v>85</v>
      </c>
      <c r="K196" s="293">
        <v>83</v>
      </c>
      <c r="L196" s="293">
        <v>95</v>
      </c>
      <c r="M196" s="293"/>
      <c r="N196" s="293"/>
      <c r="O196" s="293"/>
      <c r="P196" s="293"/>
      <c r="Q196" s="293"/>
      <c r="R196" s="293"/>
      <c r="S196" s="293"/>
    </row>
    <row r="197" spans="1:19" x14ac:dyDescent="0.25">
      <c r="A197" s="282" t="s">
        <v>299</v>
      </c>
      <c r="B197" s="292" t="s">
        <v>679</v>
      </c>
      <c r="C197" s="282">
        <v>3</v>
      </c>
      <c r="D197" s="282" t="s">
        <v>1433</v>
      </c>
      <c r="E197" s="293">
        <v>438</v>
      </c>
      <c r="F197" s="293">
        <v>18</v>
      </c>
      <c r="G197" s="293">
        <v>83</v>
      </c>
      <c r="H197" s="293">
        <v>76</v>
      </c>
      <c r="I197" s="293">
        <v>64</v>
      </c>
      <c r="J197" s="293">
        <v>76</v>
      </c>
      <c r="K197" s="293">
        <v>67</v>
      </c>
      <c r="L197" s="293">
        <v>54</v>
      </c>
      <c r="M197" s="293"/>
      <c r="N197" s="293"/>
      <c r="O197" s="293"/>
      <c r="P197" s="293"/>
      <c r="Q197" s="293"/>
      <c r="R197" s="293"/>
      <c r="S197" s="293"/>
    </row>
    <row r="198" spans="1:19" x14ac:dyDescent="0.25">
      <c r="A198" s="282" t="s">
        <v>300</v>
      </c>
      <c r="B198" s="292" t="s">
        <v>678</v>
      </c>
      <c r="C198" s="282">
        <v>2</v>
      </c>
      <c r="D198" s="282" t="s">
        <v>1432</v>
      </c>
      <c r="E198" s="293">
        <v>425</v>
      </c>
      <c r="F198" s="293">
        <v>42</v>
      </c>
      <c r="G198" s="293">
        <v>73</v>
      </c>
      <c r="H198" s="293">
        <v>51</v>
      </c>
      <c r="I198" s="293">
        <v>78</v>
      </c>
      <c r="J198" s="293">
        <v>70</v>
      </c>
      <c r="K198" s="293">
        <v>56</v>
      </c>
      <c r="L198" s="293">
        <v>55</v>
      </c>
      <c r="M198" s="293"/>
      <c r="N198" s="293"/>
      <c r="O198" s="293"/>
      <c r="P198" s="293"/>
      <c r="Q198" s="293"/>
      <c r="R198" s="293"/>
      <c r="S198" s="293"/>
    </row>
    <row r="199" spans="1:19" x14ac:dyDescent="0.25">
      <c r="A199" s="282" t="s">
        <v>301</v>
      </c>
      <c r="B199" s="292" t="s">
        <v>677</v>
      </c>
      <c r="C199" s="293">
        <v>1</v>
      </c>
      <c r="D199" s="282" t="s">
        <v>1431</v>
      </c>
      <c r="E199" s="293">
        <v>606</v>
      </c>
      <c r="F199" s="293">
        <v>46</v>
      </c>
      <c r="G199" s="293">
        <v>65</v>
      </c>
      <c r="H199" s="293">
        <v>91</v>
      </c>
      <c r="I199" s="293">
        <v>89</v>
      </c>
      <c r="J199" s="293">
        <v>97</v>
      </c>
      <c r="K199" s="293">
        <v>120</v>
      </c>
      <c r="L199" s="293">
        <v>98</v>
      </c>
      <c r="M199" s="293"/>
      <c r="N199" s="293"/>
      <c r="O199" s="293"/>
      <c r="P199" s="293"/>
      <c r="Q199" s="293"/>
      <c r="R199" s="293"/>
      <c r="S199" s="293"/>
    </row>
    <row r="200" spans="1:19" x14ac:dyDescent="0.25">
      <c r="A200" s="282" t="s">
        <v>302</v>
      </c>
      <c r="B200" s="292" t="s">
        <v>676</v>
      </c>
      <c r="C200" s="293">
        <v>1</v>
      </c>
      <c r="D200" s="282" t="s">
        <v>1433</v>
      </c>
      <c r="E200" s="293">
        <v>711</v>
      </c>
      <c r="F200" s="293">
        <v>40</v>
      </c>
      <c r="G200" s="293">
        <v>71</v>
      </c>
      <c r="H200" s="293">
        <v>112</v>
      </c>
      <c r="I200" s="293">
        <v>102</v>
      </c>
      <c r="J200" s="293">
        <v>109</v>
      </c>
      <c r="K200" s="293">
        <v>149</v>
      </c>
      <c r="L200" s="293">
        <v>128</v>
      </c>
      <c r="M200" s="293"/>
      <c r="N200" s="293"/>
      <c r="O200" s="293"/>
      <c r="P200" s="293"/>
      <c r="Q200" s="293"/>
      <c r="R200" s="293"/>
      <c r="S200" s="293"/>
    </row>
    <row r="201" spans="1:19" x14ac:dyDescent="0.25">
      <c r="A201" s="282" t="s">
        <v>303</v>
      </c>
      <c r="B201" s="292" t="s">
        <v>675</v>
      </c>
      <c r="C201" s="293">
        <v>1</v>
      </c>
      <c r="D201" s="282" t="s">
        <v>1433</v>
      </c>
      <c r="E201" s="293">
        <v>640</v>
      </c>
      <c r="F201" s="293">
        <v>37</v>
      </c>
      <c r="G201" s="293">
        <v>75</v>
      </c>
      <c r="H201" s="293">
        <v>96</v>
      </c>
      <c r="I201" s="293">
        <v>90</v>
      </c>
      <c r="J201" s="293">
        <v>108</v>
      </c>
      <c r="K201" s="293">
        <v>126</v>
      </c>
      <c r="L201" s="293">
        <v>108</v>
      </c>
      <c r="M201" s="293"/>
      <c r="N201" s="293"/>
      <c r="O201" s="293"/>
      <c r="P201" s="293"/>
      <c r="Q201" s="293"/>
      <c r="R201" s="293"/>
      <c r="S201" s="293"/>
    </row>
    <row r="202" spans="1:19" x14ac:dyDescent="0.25">
      <c r="A202" s="282" t="s">
        <v>304</v>
      </c>
      <c r="B202" s="292" t="s">
        <v>674</v>
      </c>
      <c r="C202" s="293">
        <v>1</v>
      </c>
      <c r="D202" s="282" t="s">
        <v>1433</v>
      </c>
      <c r="E202" s="293">
        <v>1038</v>
      </c>
      <c r="F202" s="293">
        <v>32</v>
      </c>
      <c r="G202" s="293">
        <v>149</v>
      </c>
      <c r="H202" s="293">
        <v>175</v>
      </c>
      <c r="I202" s="293">
        <v>170</v>
      </c>
      <c r="J202" s="293">
        <v>209</v>
      </c>
      <c r="K202" s="293">
        <v>142</v>
      </c>
      <c r="L202" s="293">
        <v>161</v>
      </c>
      <c r="M202" s="293"/>
      <c r="N202" s="293"/>
      <c r="O202" s="293"/>
      <c r="P202" s="293"/>
      <c r="Q202" s="293"/>
      <c r="R202" s="293"/>
      <c r="S202" s="293"/>
    </row>
    <row r="203" spans="1:19" x14ac:dyDescent="0.25">
      <c r="A203" s="282" t="s">
        <v>305</v>
      </c>
      <c r="B203" s="292" t="s">
        <v>673</v>
      </c>
      <c r="C203" s="293">
        <v>1</v>
      </c>
      <c r="D203" s="282" t="s">
        <v>1433</v>
      </c>
      <c r="E203" s="293">
        <v>334</v>
      </c>
      <c r="F203" s="293">
        <v>38</v>
      </c>
      <c r="G203" s="293">
        <v>47</v>
      </c>
      <c r="H203" s="293">
        <v>50</v>
      </c>
      <c r="I203" s="293">
        <v>44</v>
      </c>
      <c r="J203" s="293">
        <v>62</v>
      </c>
      <c r="K203" s="293">
        <v>53</v>
      </c>
      <c r="L203" s="293">
        <v>40</v>
      </c>
      <c r="M203" s="293"/>
      <c r="N203" s="293"/>
      <c r="O203" s="293"/>
      <c r="P203" s="293"/>
      <c r="Q203" s="293"/>
      <c r="R203" s="293"/>
      <c r="S203" s="293"/>
    </row>
    <row r="204" spans="1:19" x14ac:dyDescent="0.25">
      <c r="A204" s="282" t="s">
        <v>306</v>
      </c>
      <c r="B204" s="292" t="s">
        <v>672</v>
      </c>
      <c r="C204" s="282">
        <v>3</v>
      </c>
      <c r="D204" s="282" t="s">
        <v>1433</v>
      </c>
      <c r="E204" s="293">
        <v>343</v>
      </c>
      <c r="F204" s="293">
        <v>15</v>
      </c>
      <c r="G204" s="293">
        <v>46</v>
      </c>
      <c r="H204" s="293">
        <v>56</v>
      </c>
      <c r="I204" s="293">
        <v>60</v>
      </c>
      <c r="J204" s="293">
        <v>58</v>
      </c>
      <c r="K204" s="293">
        <v>57</v>
      </c>
      <c r="L204" s="293">
        <v>51</v>
      </c>
      <c r="M204" s="293"/>
      <c r="N204" s="293"/>
      <c r="O204" s="293"/>
      <c r="P204" s="293"/>
      <c r="Q204" s="293"/>
      <c r="R204" s="293"/>
      <c r="S204" s="293"/>
    </row>
    <row r="205" spans="1:19" x14ac:dyDescent="0.25">
      <c r="A205" s="282" t="s">
        <v>307</v>
      </c>
      <c r="B205" s="292" t="s">
        <v>943</v>
      </c>
      <c r="C205" s="293">
        <v>1</v>
      </c>
      <c r="D205" s="282" t="s">
        <v>1431</v>
      </c>
      <c r="E205" s="293">
        <v>779</v>
      </c>
      <c r="F205" s="293"/>
      <c r="G205" s="293">
        <v>105</v>
      </c>
      <c r="H205" s="293">
        <v>103</v>
      </c>
      <c r="I205" s="293">
        <v>128</v>
      </c>
      <c r="J205" s="293">
        <v>133</v>
      </c>
      <c r="K205" s="293">
        <v>154</v>
      </c>
      <c r="L205" s="293">
        <v>156</v>
      </c>
      <c r="M205" s="293"/>
      <c r="N205" s="293"/>
      <c r="O205" s="293"/>
      <c r="P205" s="293"/>
      <c r="Q205" s="293"/>
      <c r="R205" s="293"/>
      <c r="S205" s="293"/>
    </row>
    <row r="206" spans="1:19" x14ac:dyDescent="0.25">
      <c r="A206" s="282" t="s">
        <v>308</v>
      </c>
      <c r="B206" s="292" t="s">
        <v>880</v>
      </c>
      <c r="C206" s="293">
        <v>1</v>
      </c>
      <c r="D206" s="282" t="s">
        <v>1431</v>
      </c>
      <c r="E206" s="293">
        <v>844</v>
      </c>
      <c r="F206" s="293">
        <v>21</v>
      </c>
      <c r="G206" s="293">
        <v>87</v>
      </c>
      <c r="H206" s="293">
        <v>110</v>
      </c>
      <c r="I206" s="293">
        <v>118</v>
      </c>
      <c r="J206" s="293">
        <v>110</v>
      </c>
      <c r="K206" s="293">
        <v>111</v>
      </c>
      <c r="L206" s="293">
        <v>96</v>
      </c>
      <c r="M206" s="293">
        <v>65</v>
      </c>
      <c r="N206" s="293">
        <v>66</v>
      </c>
      <c r="O206" s="293">
        <v>60</v>
      </c>
      <c r="P206" s="293"/>
      <c r="Q206" s="293"/>
      <c r="R206" s="293"/>
      <c r="S206" s="293"/>
    </row>
    <row r="207" spans="1:19" x14ac:dyDescent="0.25">
      <c r="A207" s="282" t="s">
        <v>309</v>
      </c>
      <c r="B207" s="292" t="s">
        <v>671</v>
      </c>
      <c r="C207" s="282">
        <v>3</v>
      </c>
      <c r="D207" s="282" t="s">
        <v>1432</v>
      </c>
      <c r="E207" s="293">
        <v>326</v>
      </c>
      <c r="F207" s="293">
        <v>25</v>
      </c>
      <c r="G207" s="293">
        <v>61</v>
      </c>
      <c r="H207" s="293">
        <v>62</v>
      </c>
      <c r="I207" s="293">
        <v>52</v>
      </c>
      <c r="J207" s="293">
        <v>42</v>
      </c>
      <c r="K207" s="293">
        <v>40</v>
      </c>
      <c r="L207" s="293">
        <v>44</v>
      </c>
      <c r="M207" s="293"/>
      <c r="N207" s="293"/>
      <c r="O207" s="293"/>
      <c r="P207" s="293"/>
      <c r="Q207" s="293"/>
      <c r="R207" s="293"/>
      <c r="S207" s="293"/>
    </row>
    <row r="208" spans="1:19" x14ac:dyDescent="0.25">
      <c r="A208" s="282" t="s">
        <v>310</v>
      </c>
      <c r="B208" s="292" t="s">
        <v>670</v>
      </c>
      <c r="C208" s="293">
        <v>1</v>
      </c>
      <c r="D208" s="282" t="s">
        <v>1431</v>
      </c>
      <c r="E208" s="293">
        <v>1029</v>
      </c>
      <c r="F208" s="293">
        <v>57</v>
      </c>
      <c r="G208" s="293">
        <v>152</v>
      </c>
      <c r="H208" s="293">
        <v>136</v>
      </c>
      <c r="I208" s="293">
        <v>182</v>
      </c>
      <c r="J208" s="293">
        <v>162</v>
      </c>
      <c r="K208" s="293">
        <v>182</v>
      </c>
      <c r="L208" s="293">
        <v>158</v>
      </c>
      <c r="M208" s="293"/>
      <c r="N208" s="293"/>
      <c r="O208" s="293"/>
      <c r="P208" s="293"/>
      <c r="Q208" s="293"/>
      <c r="R208" s="293"/>
      <c r="S208" s="293"/>
    </row>
    <row r="209" spans="1:19" x14ac:dyDescent="0.25">
      <c r="A209" s="282" t="s">
        <v>311</v>
      </c>
      <c r="B209" s="292" t="s">
        <v>669</v>
      </c>
      <c r="C209" s="293">
        <v>1</v>
      </c>
      <c r="D209" s="282" t="s">
        <v>1431</v>
      </c>
      <c r="E209" s="293">
        <v>403</v>
      </c>
      <c r="F209" s="293"/>
      <c r="G209" s="293">
        <v>62</v>
      </c>
      <c r="H209" s="293">
        <v>62</v>
      </c>
      <c r="I209" s="293">
        <v>76</v>
      </c>
      <c r="J209" s="293">
        <v>72</v>
      </c>
      <c r="K209" s="293">
        <v>51</v>
      </c>
      <c r="L209" s="293">
        <v>80</v>
      </c>
      <c r="M209" s="293"/>
      <c r="N209" s="293"/>
      <c r="O209" s="293"/>
      <c r="P209" s="293"/>
      <c r="Q209" s="293"/>
      <c r="R209" s="293"/>
      <c r="S209" s="293"/>
    </row>
    <row r="210" spans="1:19" x14ac:dyDescent="0.25">
      <c r="A210" s="282" t="s">
        <v>312</v>
      </c>
      <c r="B210" s="292" t="s">
        <v>668</v>
      </c>
      <c r="C210" s="282">
        <v>2</v>
      </c>
      <c r="D210" s="282" t="s">
        <v>1431</v>
      </c>
      <c r="E210" s="293">
        <v>401</v>
      </c>
      <c r="F210" s="293">
        <v>147</v>
      </c>
      <c r="G210" s="293">
        <v>48</v>
      </c>
      <c r="H210" s="293">
        <v>38</v>
      </c>
      <c r="I210" s="293">
        <v>52</v>
      </c>
      <c r="J210" s="293">
        <v>38</v>
      </c>
      <c r="K210" s="293">
        <v>46</v>
      </c>
      <c r="L210" s="293">
        <v>32</v>
      </c>
      <c r="M210" s="293"/>
      <c r="N210" s="293"/>
      <c r="O210" s="293"/>
      <c r="P210" s="293"/>
      <c r="Q210" s="293"/>
      <c r="R210" s="293"/>
      <c r="S210" s="293"/>
    </row>
    <row r="211" spans="1:19" x14ac:dyDescent="0.25">
      <c r="A211" s="282" t="s">
        <v>313</v>
      </c>
      <c r="B211" s="292" t="s">
        <v>667</v>
      </c>
      <c r="C211" s="282">
        <v>2</v>
      </c>
      <c r="D211" s="282" t="s">
        <v>1432</v>
      </c>
      <c r="E211" s="293">
        <v>689</v>
      </c>
      <c r="F211" s="293"/>
      <c r="G211" s="293">
        <v>105</v>
      </c>
      <c r="H211" s="293">
        <v>125</v>
      </c>
      <c r="I211" s="293">
        <v>106</v>
      </c>
      <c r="J211" s="293">
        <v>127</v>
      </c>
      <c r="K211" s="293">
        <v>129</v>
      </c>
      <c r="L211" s="293">
        <v>97</v>
      </c>
      <c r="M211" s="293"/>
      <c r="N211" s="293"/>
      <c r="O211" s="293"/>
      <c r="P211" s="293"/>
      <c r="Q211" s="293"/>
      <c r="R211" s="293"/>
      <c r="S211" s="293"/>
    </row>
    <row r="212" spans="1:19" x14ac:dyDescent="0.25">
      <c r="A212" s="282" t="s">
        <v>314</v>
      </c>
      <c r="B212" s="292" t="s">
        <v>666</v>
      </c>
      <c r="C212" s="282">
        <v>3</v>
      </c>
      <c r="D212" s="282" t="s">
        <v>1432</v>
      </c>
      <c r="E212" s="293">
        <v>348</v>
      </c>
      <c r="F212" s="293">
        <v>20</v>
      </c>
      <c r="G212" s="293">
        <v>56</v>
      </c>
      <c r="H212" s="293">
        <v>49</v>
      </c>
      <c r="I212" s="293">
        <v>58</v>
      </c>
      <c r="J212" s="293">
        <v>61</v>
      </c>
      <c r="K212" s="293">
        <v>57</v>
      </c>
      <c r="L212" s="293">
        <v>47</v>
      </c>
      <c r="M212" s="293"/>
      <c r="N212" s="293"/>
      <c r="O212" s="293"/>
      <c r="P212" s="293"/>
      <c r="Q212" s="293"/>
      <c r="R212" s="293"/>
      <c r="S212" s="293"/>
    </row>
    <row r="213" spans="1:19" x14ac:dyDescent="0.25">
      <c r="A213" s="282" t="s">
        <v>315</v>
      </c>
      <c r="B213" s="292" t="s">
        <v>824</v>
      </c>
      <c r="C213" s="293">
        <v>1</v>
      </c>
      <c r="D213" s="282" t="s">
        <v>1431</v>
      </c>
      <c r="E213" s="293">
        <v>739</v>
      </c>
      <c r="F213" s="293">
        <v>55</v>
      </c>
      <c r="G213" s="293">
        <v>92</v>
      </c>
      <c r="H213" s="293">
        <v>106</v>
      </c>
      <c r="I213" s="293">
        <v>113</v>
      </c>
      <c r="J213" s="293">
        <v>130</v>
      </c>
      <c r="K213" s="293">
        <v>119</v>
      </c>
      <c r="L213" s="293">
        <v>124</v>
      </c>
      <c r="M213" s="293"/>
      <c r="N213" s="293"/>
      <c r="O213" s="293"/>
      <c r="P213" s="293"/>
      <c r="Q213" s="293"/>
      <c r="R213" s="293"/>
      <c r="S213" s="293"/>
    </row>
    <row r="214" spans="1:19" x14ac:dyDescent="0.25">
      <c r="A214" s="282" t="s">
        <v>316</v>
      </c>
      <c r="B214" s="292" t="s">
        <v>665</v>
      </c>
      <c r="C214" s="293">
        <v>1</v>
      </c>
      <c r="D214" s="282" t="s">
        <v>1433</v>
      </c>
      <c r="E214" s="293">
        <v>411</v>
      </c>
      <c r="F214" s="293">
        <v>19</v>
      </c>
      <c r="G214" s="293">
        <v>47</v>
      </c>
      <c r="H214" s="293">
        <v>60</v>
      </c>
      <c r="I214" s="293">
        <v>62</v>
      </c>
      <c r="J214" s="293">
        <v>91</v>
      </c>
      <c r="K214" s="293">
        <v>66</v>
      </c>
      <c r="L214" s="293">
        <v>66</v>
      </c>
      <c r="M214" s="293"/>
      <c r="N214" s="293"/>
      <c r="O214" s="293"/>
      <c r="P214" s="293"/>
      <c r="Q214" s="293"/>
      <c r="R214" s="293"/>
      <c r="S214" s="293"/>
    </row>
    <row r="215" spans="1:19" x14ac:dyDescent="0.25">
      <c r="A215" s="282" t="s">
        <v>317</v>
      </c>
      <c r="B215" s="292" t="s">
        <v>664</v>
      </c>
      <c r="C215" s="293">
        <v>1</v>
      </c>
      <c r="D215" s="282" t="s">
        <v>1431</v>
      </c>
      <c r="E215" s="293">
        <v>849</v>
      </c>
      <c r="F215" s="293">
        <v>19</v>
      </c>
      <c r="G215" s="293">
        <v>105</v>
      </c>
      <c r="H215" s="293">
        <v>128</v>
      </c>
      <c r="I215" s="293">
        <v>150</v>
      </c>
      <c r="J215" s="293">
        <v>140</v>
      </c>
      <c r="K215" s="293">
        <v>162</v>
      </c>
      <c r="L215" s="293">
        <v>145</v>
      </c>
      <c r="M215" s="293"/>
      <c r="N215" s="293"/>
      <c r="O215" s="293"/>
      <c r="P215" s="293"/>
      <c r="Q215" s="293"/>
      <c r="R215" s="293"/>
      <c r="S215" s="293"/>
    </row>
    <row r="216" spans="1:19" x14ac:dyDescent="0.25">
      <c r="A216" s="282" t="s">
        <v>318</v>
      </c>
      <c r="B216" s="292" t="s">
        <v>663</v>
      </c>
      <c r="C216" s="282">
        <v>3</v>
      </c>
      <c r="D216" s="282" t="s">
        <v>1431</v>
      </c>
      <c r="E216" s="293">
        <v>628</v>
      </c>
      <c r="F216" s="293">
        <v>34</v>
      </c>
      <c r="G216" s="293">
        <v>142</v>
      </c>
      <c r="H216" s="293">
        <v>152</v>
      </c>
      <c r="I216" s="293">
        <v>139</v>
      </c>
      <c r="J216" s="293">
        <v>161</v>
      </c>
      <c r="K216" s="293"/>
      <c r="L216" s="293"/>
      <c r="M216" s="293"/>
      <c r="N216" s="293"/>
      <c r="O216" s="293"/>
      <c r="P216" s="293"/>
      <c r="Q216" s="293"/>
      <c r="R216" s="293"/>
      <c r="S216" s="293"/>
    </row>
    <row r="217" spans="1:19" x14ac:dyDescent="0.25">
      <c r="A217" s="282" t="s">
        <v>319</v>
      </c>
      <c r="B217" s="292" t="s">
        <v>5171</v>
      </c>
      <c r="C217" s="293">
        <v>1</v>
      </c>
      <c r="D217" s="282" t="s">
        <v>1431</v>
      </c>
      <c r="E217" s="293">
        <v>96</v>
      </c>
      <c r="F217" s="293">
        <v>96</v>
      </c>
      <c r="G217" s="293"/>
      <c r="H217" s="293"/>
      <c r="I217" s="293"/>
      <c r="J217" s="293"/>
      <c r="K217" s="293"/>
      <c r="L217" s="293"/>
      <c r="M217" s="293"/>
      <c r="N217" s="293"/>
      <c r="O217" s="293"/>
      <c r="P217" s="293"/>
      <c r="Q217" s="293"/>
      <c r="R217" s="293"/>
      <c r="S217" s="293"/>
    </row>
    <row r="218" spans="1:19" x14ac:dyDescent="0.25">
      <c r="A218" s="282" t="s">
        <v>320</v>
      </c>
      <c r="B218" s="292" t="s">
        <v>661</v>
      </c>
      <c r="C218" s="282">
        <v>2</v>
      </c>
      <c r="D218" s="282" t="s">
        <v>1432</v>
      </c>
      <c r="E218" s="293">
        <v>1245</v>
      </c>
      <c r="F218" s="293">
        <v>38</v>
      </c>
      <c r="G218" s="293">
        <v>160</v>
      </c>
      <c r="H218" s="293">
        <v>208</v>
      </c>
      <c r="I218" s="293">
        <v>214</v>
      </c>
      <c r="J218" s="293">
        <v>225</v>
      </c>
      <c r="K218" s="293">
        <v>212</v>
      </c>
      <c r="L218" s="293">
        <v>188</v>
      </c>
      <c r="M218" s="293"/>
      <c r="N218" s="293"/>
      <c r="O218" s="293"/>
      <c r="P218" s="293"/>
      <c r="Q218" s="293"/>
      <c r="R218" s="293"/>
      <c r="S218" s="293"/>
    </row>
    <row r="219" spans="1:19" x14ac:dyDescent="0.25">
      <c r="A219" s="282" t="s">
        <v>321</v>
      </c>
      <c r="B219" s="292" t="s">
        <v>660</v>
      </c>
      <c r="C219" s="293">
        <v>1</v>
      </c>
      <c r="D219" s="282" t="s">
        <v>1431</v>
      </c>
      <c r="E219" s="293">
        <v>864</v>
      </c>
      <c r="F219" s="293">
        <v>54</v>
      </c>
      <c r="G219" s="293">
        <v>92</v>
      </c>
      <c r="H219" s="293">
        <v>87</v>
      </c>
      <c r="I219" s="293">
        <v>95</v>
      </c>
      <c r="J219" s="293">
        <v>96</v>
      </c>
      <c r="K219" s="293">
        <v>79</v>
      </c>
      <c r="L219" s="293">
        <v>88</v>
      </c>
      <c r="M219" s="293">
        <v>71</v>
      </c>
      <c r="N219" s="293">
        <v>96</v>
      </c>
      <c r="O219" s="293">
        <v>106</v>
      </c>
      <c r="P219" s="293"/>
      <c r="Q219" s="293"/>
      <c r="R219" s="293"/>
      <c r="S219" s="293"/>
    </row>
    <row r="220" spans="1:19" x14ac:dyDescent="0.25">
      <c r="A220" s="282" t="s">
        <v>322</v>
      </c>
      <c r="B220" s="292" t="s">
        <v>659</v>
      </c>
      <c r="C220" s="293">
        <v>1</v>
      </c>
      <c r="D220" s="282" t="s">
        <v>1432</v>
      </c>
      <c r="E220" s="293">
        <v>415</v>
      </c>
      <c r="F220" s="293">
        <v>19</v>
      </c>
      <c r="G220" s="293">
        <v>57</v>
      </c>
      <c r="H220" s="293">
        <v>61</v>
      </c>
      <c r="I220" s="293">
        <v>73</v>
      </c>
      <c r="J220" s="293">
        <v>81</v>
      </c>
      <c r="K220" s="293">
        <v>61</v>
      </c>
      <c r="L220" s="293">
        <v>63</v>
      </c>
      <c r="M220" s="293"/>
      <c r="N220" s="293"/>
      <c r="O220" s="293"/>
      <c r="P220" s="293"/>
      <c r="Q220" s="293"/>
      <c r="R220" s="293"/>
      <c r="S220" s="293"/>
    </row>
    <row r="221" spans="1:19" x14ac:dyDescent="0.25">
      <c r="A221" s="282" t="s">
        <v>323</v>
      </c>
      <c r="B221" s="292" t="s">
        <v>658</v>
      </c>
      <c r="C221" s="293">
        <v>1</v>
      </c>
      <c r="D221" s="282" t="s">
        <v>1431</v>
      </c>
      <c r="E221" s="293">
        <v>578</v>
      </c>
      <c r="F221" s="293">
        <v>36</v>
      </c>
      <c r="G221" s="293">
        <v>76</v>
      </c>
      <c r="H221" s="293">
        <v>90</v>
      </c>
      <c r="I221" s="293">
        <v>103</v>
      </c>
      <c r="J221" s="293">
        <v>91</v>
      </c>
      <c r="K221" s="293">
        <v>106</v>
      </c>
      <c r="L221" s="293">
        <v>76</v>
      </c>
      <c r="M221" s="293"/>
      <c r="N221" s="293"/>
      <c r="O221" s="293"/>
      <c r="P221" s="293"/>
      <c r="Q221" s="293"/>
      <c r="R221" s="293"/>
      <c r="S221" s="293"/>
    </row>
    <row r="222" spans="1:19" x14ac:dyDescent="0.25">
      <c r="A222" s="282" t="s">
        <v>324</v>
      </c>
      <c r="B222" s="292" t="s">
        <v>657</v>
      </c>
      <c r="C222" s="293">
        <v>1</v>
      </c>
      <c r="D222" s="282" t="s">
        <v>1431</v>
      </c>
      <c r="E222" s="293">
        <v>573</v>
      </c>
      <c r="F222" s="293">
        <v>49</v>
      </c>
      <c r="G222" s="293">
        <v>83</v>
      </c>
      <c r="H222" s="293">
        <v>103</v>
      </c>
      <c r="I222" s="293">
        <v>88</v>
      </c>
      <c r="J222" s="293">
        <v>87</v>
      </c>
      <c r="K222" s="293">
        <v>76</v>
      </c>
      <c r="L222" s="293">
        <v>87</v>
      </c>
      <c r="M222" s="293"/>
      <c r="N222" s="293"/>
      <c r="O222" s="293"/>
      <c r="P222" s="293"/>
      <c r="Q222" s="293"/>
      <c r="R222" s="293"/>
      <c r="S222" s="293"/>
    </row>
    <row r="223" spans="1:19" x14ac:dyDescent="0.25">
      <c r="A223" s="282" t="s">
        <v>325</v>
      </c>
      <c r="B223" s="292" t="s">
        <v>656</v>
      </c>
      <c r="C223" s="282">
        <v>3</v>
      </c>
      <c r="D223" s="282" t="s">
        <v>1433</v>
      </c>
      <c r="E223" s="293">
        <v>673</v>
      </c>
      <c r="F223" s="293">
        <v>81</v>
      </c>
      <c r="G223" s="293">
        <v>86</v>
      </c>
      <c r="H223" s="293">
        <v>93</v>
      </c>
      <c r="I223" s="293">
        <v>96</v>
      </c>
      <c r="J223" s="293">
        <v>109</v>
      </c>
      <c r="K223" s="293">
        <v>111</v>
      </c>
      <c r="L223" s="293">
        <v>97</v>
      </c>
      <c r="M223" s="293"/>
      <c r="N223" s="293"/>
      <c r="O223" s="293"/>
      <c r="P223" s="293"/>
      <c r="Q223" s="293"/>
      <c r="R223" s="293"/>
      <c r="S223" s="293"/>
    </row>
    <row r="224" spans="1:19" x14ac:dyDescent="0.25">
      <c r="A224" s="282" t="s">
        <v>326</v>
      </c>
      <c r="B224" s="292" t="s">
        <v>655</v>
      </c>
      <c r="C224" s="293">
        <v>1</v>
      </c>
      <c r="D224" s="282" t="s">
        <v>1432</v>
      </c>
      <c r="E224" s="293">
        <v>579</v>
      </c>
      <c r="F224" s="293">
        <v>19</v>
      </c>
      <c r="G224" s="293">
        <v>69</v>
      </c>
      <c r="H224" s="293">
        <v>102</v>
      </c>
      <c r="I224" s="293">
        <v>109</v>
      </c>
      <c r="J224" s="293">
        <v>100</v>
      </c>
      <c r="K224" s="293">
        <v>86</v>
      </c>
      <c r="L224" s="293">
        <v>94</v>
      </c>
      <c r="M224" s="293"/>
      <c r="N224" s="293"/>
      <c r="O224" s="293"/>
      <c r="P224" s="293"/>
      <c r="Q224" s="293"/>
      <c r="R224" s="293"/>
      <c r="S224" s="293"/>
    </row>
    <row r="225" spans="1:19" x14ac:dyDescent="0.25">
      <c r="A225" s="282" t="s">
        <v>327</v>
      </c>
      <c r="B225" s="292" t="s">
        <v>654</v>
      </c>
      <c r="C225" s="282">
        <v>3</v>
      </c>
      <c r="D225" s="282" t="s">
        <v>1433</v>
      </c>
      <c r="E225" s="293">
        <v>488</v>
      </c>
      <c r="F225" s="293">
        <v>56</v>
      </c>
      <c r="G225" s="293">
        <v>74</v>
      </c>
      <c r="H225" s="293">
        <v>65</v>
      </c>
      <c r="I225" s="293">
        <v>63</v>
      </c>
      <c r="J225" s="293">
        <v>90</v>
      </c>
      <c r="K225" s="293">
        <v>79</v>
      </c>
      <c r="L225" s="293">
        <v>61</v>
      </c>
      <c r="M225" s="293"/>
      <c r="N225" s="293"/>
      <c r="O225" s="293"/>
      <c r="P225" s="293"/>
      <c r="Q225" s="293"/>
      <c r="R225" s="293"/>
      <c r="S225" s="293"/>
    </row>
    <row r="226" spans="1:19" x14ac:dyDescent="0.25">
      <c r="A226" s="282" t="s">
        <v>328</v>
      </c>
      <c r="B226" s="292" t="s">
        <v>653</v>
      </c>
      <c r="C226" s="293">
        <v>1</v>
      </c>
      <c r="D226" s="282" t="s">
        <v>1432</v>
      </c>
      <c r="E226" s="293">
        <v>572</v>
      </c>
      <c r="F226" s="293">
        <v>18</v>
      </c>
      <c r="G226" s="293">
        <v>105</v>
      </c>
      <c r="H226" s="293">
        <v>105</v>
      </c>
      <c r="I226" s="293">
        <v>106</v>
      </c>
      <c r="J226" s="293">
        <v>91</v>
      </c>
      <c r="K226" s="293">
        <v>77</v>
      </c>
      <c r="L226" s="293">
        <v>70</v>
      </c>
      <c r="M226" s="293"/>
      <c r="N226" s="293"/>
      <c r="O226" s="293"/>
      <c r="P226" s="293"/>
      <c r="Q226" s="293"/>
      <c r="R226" s="293"/>
      <c r="S226" s="293"/>
    </row>
    <row r="227" spans="1:19" x14ac:dyDescent="0.25">
      <c r="A227" s="282" t="s">
        <v>329</v>
      </c>
      <c r="B227" s="292" t="s">
        <v>652</v>
      </c>
      <c r="C227" s="282">
        <v>3</v>
      </c>
      <c r="D227" s="282" t="s">
        <v>1432</v>
      </c>
      <c r="E227" s="293">
        <v>251</v>
      </c>
      <c r="F227" s="293">
        <v>20</v>
      </c>
      <c r="G227" s="293">
        <v>31</v>
      </c>
      <c r="H227" s="293">
        <v>35</v>
      </c>
      <c r="I227" s="293">
        <v>52</v>
      </c>
      <c r="J227" s="293">
        <v>40</v>
      </c>
      <c r="K227" s="293">
        <v>37</v>
      </c>
      <c r="L227" s="293">
        <v>36</v>
      </c>
      <c r="M227" s="293"/>
      <c r="N227" s="293"/>
      <c r="O227" s="293"/>
      <c r="P227" s="293"/>
      <c r="Q227" s="293"/>
      <c r="R227" s="293"/>
      <c r="S227" s="293"/>
    </row>
    <row r="228" spans="1:19" x14ac:dyDescent="0.25">
      <c r="A228" s="282" t="s">
        <v>330</v>
      </c>
      <c r="B228" s="292" t="s">
        <v>651</v>
      </c>
      <c r="C228" s="293">
        <v>1</v>
      </c>
      <c r="D228" s="282" t="s">
        <v>1432</v>
      </c>
      <c r="E228" s="293">
        <v>1014</v>
      </c>
      <c r="F228" s="293">
        <v>38</v>
      </c>
      <c r="G228" s="293">
        <v>144</v>
      </c>
      <c r="H228" s="293">
        <v>156</v>
      </c>
      <c r="I228" s="293">
        <v>139</v>
      </c>
      <c r="J228" s="293">
        <v>184</v>
      </c>
      <c r="K228" s="293">
        <v>162</v>
      </c>
      <c r="L228" s="293">
        <v>191</v>
      </c>
      <c r="M228" s="293"/>
      <c r="N228" s="293"/>
      <c r="O228" s="293"/>
      <c r="P228" s="293"/>
      <c r="Q228" s="293"/>
      <c r="R228" s="293"/>
      <c r="S228" s="293"/>
    </row>
    <row r="229" spans="1:19" x14ac:dyDescent="0.25">
      <c r="A229" s="282" t="s">
        <v>5211</v>
      </c>
      <c r="B229" s="292" t="s">
        <v>5172</v>
      </c>
      <c r="C229" s="293">
        <v>7</v>
      </c>
      <c r="D229" s="282" t="s">
        <v>5206</v>
      </c>
      <c r="E229" s="293">
        <v>100</v>
      </c>
      <c r="F229" s="293"/>
      <c r="G229" s="293">
        <v>36</v>
      </c>
      <c r="H229" s="293">
        <v>24</v>
      </c>
      <c r="I229" s="293">
        <v>23</v>
      </c>
      <c r="J229" s="293">
        <v>8</v>
      </c>
      <c r="K229" s="293">
        <v>9</v>
      </c>
      <c r="L229" s="293"/>
      <c r="M229" s="293"/>
      <c r="N229" s="293"/>
      <c r="O229" s="293"/>
      <c r="P229" s="293"/>
      <c r="Q229" s="293"/>
      <c r="R229" s="293"/>
      <c r="S229" s="293"/>
    </row>
    <row r="230" spans="1:19" x14ac:dyDescent="0.25">
      <c r="A230" s="282" t="s">
        <v>331</v>
      </c>
      <c r="B230" s="292" t="s">
        <v>76</v>
      </c>
      <c r="C230" s="293">
        <v>1</v>
      </c>
      <c r="D230" s="282" t="s">
        <v>1431</v>
      </c>
      <c r="E230" s="293">
        <v>1107</v>
      </c>
      <c r="F230" s="293"/>
      <c r="G230" s="293"/>
      <c r="H230" s="293"/>
      <c r="I230" s="293"/>
      <c r="J230" s="293"/>
      <c r="K230" s="293">
        <v>222</v>
      </c>
      <c r="L230" s="293">
        <v>218</v>
      </c>
      <c r="M230" s="293">
        <v>212</v>
      </c>
      <c r="N230" s="293">
        <v>227</v>
      </c>
      <c r="O230" s="293">
        <v>228</v>
      </c>
      <c r="P230" s="293"/>
      <c r="Q230" s="293"/>
      <c r="R230" s="293"/>
      <c r="S230" s="293"/>
    </row>
    <row r="231" spans="1:19" x14ac:dyDescent="0.25">
      <c r="A231" s="282" t="s">
        <v>332</v>
      </c>
      <c r="B231" s="292" t="s">
        <v>650</v>
      </c>
      <c r="C231" s="293">
        <v>1</v>
      </c>
      <c r="D231" s="282" t="s">
        <v>1433</v>
      </c>
      <c r="E231" s="293">
        <v>1644</v>
      </c>
      <c r="F231" s="293">
        <v>20</v>
      </c>
      <c r="G231" s="293">
        <v>125</v>
      </c>
      <c r="H231" s="293">
        <v>188</v>
      </c>
      <c r="I231" s="293">
        <v>169</v>
      </c>
      <c r="J231" s="293">
        <v>196</v>
      </c>
      <c r="K231" s="293">
        <v>196</v>
      </c>
      <c r="L231" s="293">
        <v>186</v>
      </c>
      <c r="M231" s="293">
        <v>190</v>
      </c>
      <c r="N231" s="293">
        <v>189</v>
      </c>
      <c r="O231" s="293">
        <v>185</v>
      </c>
      <c r="P231" s="293"/>
      <c r="Q231" s="293"/>
      <c r="R231" s="293"/>
      <c r="S231" s="293"/>
    </row>
    <row r="232" spans="1:19" x14ac:dyDescent="0.25">
      <c r="A232" s="282" t="s">
        <v>944</v>
      </c>
      <c r="B232" s="292" t="s">
        <v>945</v>
      </c>
      <c r="C232" s="293">
        <v>7</v>
      </c>
      <c r="D232" s="282" t="s">
        <v>5206</v>
      </c>
      <c r="E232" s="293">
        <v>435</v>
      </c>
      <c r="F232" s="293"/>
      <c r="G232" s="293"/>
      <c r="H232" s="293"/>
      <c r="I232" s="293"/>
      <c r="J232" s="293"/>
      <c r="K232" s="293"/>
      <c r="L232" s="293"/>
      <c r="M232" s="293">
        <v>117</v>
      </c>
      <c r="N232" s="293">
        <v>149</v>
      </c>
      <c r="O232" s="293">
        <v>169</v>
      </c>
      <c r="P232" s="293"/>
      <c r="Q232" s="293"/>
      <c r="R232" s="293"/>
      <c r="S232" s="293"/>
    </row>
    <row r="233" spans="1:19" x14ac:dyDescent="0.25">
      <c r="A233" s="282" t="s">
        <v>649</v>
      </c>
      <c r="B233" s="292" t="s">
        <v>881</v>
      </c>
      <c r="C233" s="293">
        <v>7</v>
      </c>
      <c r="D233" s="282" t="s">
        <v>5206</v>
      </c>
      <c r="E233" s="293">
        <v>340</v>
      </c>
      <c r="F233" s="293"/>
      <c r="G233" s="293">
        <v>32</v>
      </c>
      <c r="H233" s="293">
        <v>35</v>
      </c>
      <c r="I233" s="293">
        <v>44</v>
      </c>
      <c r="J233" s="293">
        <v>43</v>
      </c>
      <c r="K233" s="293">
        <v>39</v>
      </c>
      <c r="L233" s="293">
        <v>40</v>
      </c>
      <c r="M233" s="293">
        <v>27</v>
      </c>
      <c r="N233" s="293">
        <v>36</v>
      </c>
      <c r="O233" s="293">
        <v>35</v>
      </c>
      <c r="P233" s="293">
        <v>9</v>
      </c>
      <c r="Q233" s="293"/>
      <c r="R233" s="293"/>
      <c r="S233" s="293"/>
    </row>
    <row r="234" spans="1:19" x14ac:dyDescent="0.25">
      <c r="A234" s="282" t="s">
        <v>825</v>
      </c>
      <c r="B234" s="292" t="s">
        <v>946</v>
      </c>
      <c r="C234" s="293">
        <v>7</v>
      </c>
      <c r="D234" s="282" t="s">
        <v>5206</v>
      </c>
      <c r="E234" s="293">
        <v>445</v>
      </c>
      <c r="F234" s="293"/>
      <c r="G234" s="293">
        <v>77</v>
      </c>
      <c r="H234" s="293">
        <v>109</v>
      </c>
      <c r="I234" s="293">
        <v>106</v>
      </c>
      <c r="J234" s="293">
        <v>109</v>
      </c>
      <c r="K234" s="293">
        <v>25</v>
      </c>
      <c r="L234" s="293">
        <v>18</v>
      </c>
      <c r="M234" s="293">
        <v>1</v>
      </c>
      <c r="N234" s="293"/>
      <c r="O234" s="293"/>
      <c r="P234" s="293"/>
      <c r="Q234" s="293"/>
      <c r="R234" s="293"/>
      <c r="S234" s="293"/>
    </row>
    <row r="235" spans="1:19" x14ac:dyDescent="0.25">
      <c r="A235" s="282" t="s">
        <v>947</v>
      </c>
      <c r="B235" s="292" t="s">
        <v>992</v>
      </c>
      <c r="C235" s="293">
        <v>7</v>
      </c>
      <c r="D235" s="282" t="s">
        <v>5206</v>
      </c>
      <c r="E235" s="293">
        <v>194</v>
      </c>
      <c r="F235" s="293"/>
      <c r="G235" s="293">
        <v>28</v>
      </c>
      <c r="H235" s="293">
        <v>40</v>
      </c>
      <c r="I235" s="293">
        <v>44</v>
      </c>
      <c r="J235" s="293">
        <v>35</v>
      </c>
      <c r="K235" s="293">
        <v>22</v>
      </c>
      <c r="L235" s="293">
        <v>16</v>
      </c>
      <c r="M235" s="293">
        <v>9</v>
      </c>
      <c r="N235" s="293"/>
      <c r="O235" s="293"/>
      <c r="P235" s="293"/>
      <c r="Q235" s="293"/>
      <c r="R235" s="293"/>
      <c r="S235" s="293"/>
    </row>
    <row r="236" spans="1:19" x14ac:dyDescent="0.25">
      <c r="A236" s="282" t="s">
        <v>334</v>
      </c>
      <c r="B236" s="292" t="s">
        <v>648</v>
      </c>
      <c r="C236" s="293">
        <v>1</v>
      </c>
      <c r="D236" s="282" t="s">
        <v>1433</v>
      </c>
      <c r="E236" s="293">
        <v>976</v>
      </c>
      <c r="F236" s="293">
        <v>78</v>
      </c>
      <c r="G236" s="293">
        <v>107</v>
      </c>
      <c r="H236" s="293">
        <v>139</v>
      </c>
      <c r="I236" s="293">
        <v>145</v>
      </c>
      <c r="J236" s="293">
        <v>173</v>
      </c>
      <c r="K236" s="293">
        <v>164</v>
      </c>
      <c r="L236" s="293">
        <v>170</v>
      </c>
      <c r="M236" s="293"/>
      <c r="N236" s="293"/>
      <c r="O236" s="293"/>
      <c r="P236" s="293"/>
      <c r="Q236" s="293"/>
      <c r="R236" s="293"/>
      <c r="S236" s="293"/>
    </row>
    <row r="237" spans="1:19" x14ac:dyDescent="0.25">
      <c r="A237" s="282" t="s">
        <v>826</v>
      </c>
      <c r="B237" s="292" t="s">
        <v>827</v>
      </c>
      <c r="C237" s="293">
        <v>7</v>
      </c>
      <c r="D237" s="282" t="s">
        <v>5206</v>
      </c>
      <c r="E237" s="293">
        <v>229</v>
      </c>
      <c r="F237" s="293"/>
      <c r="G237" s="293">
        <v>32</v>
      </c>
      <c r="H237" s="293">
        <v>33</v>
      </c>
      <c r="I237" s="293">
        <v>26</v>
      </c>
      <c r="J237" s="293">
        <v>36</v>
      </c>
      <c r="K237" s="293">
        <v>39</v>
      </c>
      <c r="L237" s="293">
        <v>35</v>
      </c>
      <c r="M237" s="293">
        <v>7</v>
      </c>
      <c r="N237" s="293">
        <v>12</v>
      </c>
      <c r="O237" s="293">
        <v>9</v>
      </c>
      <c r="P237" s="293"/>
      <c r="Q237" s="293"/>
      <c r="R237" s="293"/>
      <c r="S237" s="293"/>
    </row>
    <row r="238" spans="1:19" x14ac:dyDescent="0.25">
      <c r="A238" s="282" t="s">
        <v>647</v>
      </c>
      <c r="B238" s="292" t="s">
        <v>528</v>
      </c>
      <c r="C238" s="293">
        <v>7</v>
      </c>
      <c r="D238" s="282" t="s">
        <v>5206</v>
      </c>
      <c r="E238" s="293">
        <v>775</v>
      </c>
      <c r="F238" s="293"/>
      <c r="G238" s="293">
        <v>108</v>
      </c>
      <c r="H238" s="293">
        <v>101</v>
      </c>
      <c r="I238" s="293">
        <v>106</v>
      </c>
      <c r="J238" s="293">
        <v>99</v>
      </c>
      <c r="K238" s="293">
        <v>83</v>
      </c>
      <c r="L238" s="293">
        <v>66</v>
      </c>
      <c r="M238" s="293">
        <v>70</v>
      </c>
      <c r="N238" s="293">
        <v>75</v>
      </c>
      <c r="O238" s="293">
        <v>67</v>
      </c>
      <c r="P238" s="293"/>
      <c r="Q238" s="293"/>
      <c r="R238" s="293"/>
      <c r="S238" s="293"/>
    </row>
    <row r="239" spans="1:19" x14ac:dyDescent="0.25">
      <c r="A239" s="282" t="s">
        <v>335</v>
      </c>
      <c r="B239" s="292" t="s">
        <v>515</v>
      </c>
      <c r="C239" s="293">
        <v>7</v>
      </c>
      <c r="D239" s="282" t="s">
        <v>5206</v>
      </c>
      <c r="E239" s="293">
        <v>253</v>
      </c>
      <c r="F239" s="293"/>
      <c r="G239" s="293">
        <v>14</v>
      </c>
      <c r="H239" s="293">
        <v>21</v>
      </c>
      <c r="I239" s="293">
        <v>27</v>
      </c>
      <c r="J239" s="293">
        <v>27</v>
      </c>
      <c r="K239" s="293">
        <v>19</v>
      </c>
      <c r="L239" s="293">
        <v>23</v>
      </c>
      <c r="M239" s="293">
        <v>37</v>
      </c>
      <c r="N239" s="293">
        <v>49</v>
      </c>
      <c r="O239" s="293">
        <v>36</v>
      </c>
      <c r="P239" s="293"/>
      <c r="Q239" s="293"/>
      <c r="R239" s="293"/>
      <c r="S239" s="293"/>
    </row>
    <row r="240" spans="1:19" x14ac:dyDescent="0.25">
      <c r="A240" s="282" t="s">
        <v>646</v>
      </c>
      <c r="B240" s="292" t="s">
        <v>514</v>
      </c>
      <c r="C240" s="293">
        <v>7</v>
      </c>
      <c r="D240" s="282" t="s">
        <v>5206</v>
      </c>
      <c r="E240" s="293">
        <v>356</v>
      </c>
      <c r="F240" s="293"/>
      <c r="G240" s="293">
        <v>40</v>
      </c>
      <c r="H240" s="293">
        <v>39</v>
      </c>
      <c r="I240" s="293">
        <v>44</v>
      </c>
      <c r="J240" s="293">
        <v>41</v>
      </c>
      <c r="K240" s="293">
        <v>41</v>
      </c>
      <c r="L240" s="293">
        <v>35</v>
      </c>
      <c r="M240" s="293">
        <v>44</v>
      </c>
      <c r="N240" s="293">
        <v>41</v>
      </c>
      <c r="O240" s="293">
        <v>22</v>
      </c>
      <c r="P240" s="293">
        <v>9</v>
      </c>
      <c r="Q240" s="293"/>
      <c r="R240" s="293"/>
      <c r="S240" s="293"/>
    </row>
    <row r="241" spans="1:19" x14ac:dyDescent="0.25">
      <c r="A241" s="282" t="s">
        <v>336</v>
      </c>
      <c r="B241" s="292" t="s">
        <v>645</v>
      </c>
      <c r="C241" s="293">
        <v>1</v>
      </c>
      <c r="D241" s="282" t="s">
        <v>1432</v>
      </c>
      <c r="E241" s="293">
        <v>564</v>
      </c>
      <c r="F241" s="293">
        <v>33</v>
      </c>
      <c r="G241" s="293">
        <v>71</v>
      </c>
      <c r="H241" s="293">
        <v>90</v>
      </c>
      <c r="I241" s="293">
        <v>96</v>
      </c>
      <c r="J241" s="293">
        <v>95</v>
      </c>
      <c r="K241" s="293">
        <v>90</v>
      </c>
      <c r="L241" s="293">
        <v>89</v>
      </c>
      <c r="M241" s="293"/>
      <c r="N241" s="293"/>
      <c r="O241" s="293"/>
      <c r="P241" s="293"/>
      <c r="Q241" s="293"/>
      <c r="R241" s="293"/>
      <c r="S241" s="293"/>
    </row>
    <row r="242" spans="1:19" x14ac:dyDescent="0.25">
      <c r="A242" s="282" t="s">
        <v>828</v>
      </c>
      <c r="B242" s="292" t="s">
        <v>854</v>
      </c>
      <c r="C242" s="293">
        <v>7</v>
      </c>
      <c r="D242" s="282" t="s">
        <v>5206</v>
      </c>
      <c r="E242" s="293">
        <v>365</v>
      </c>
      <c r="F242" s="293"/>
      <c r="G242" s="293">
        <v>76</v>
      </c>
      <c r="H242" s="293">
        <v>59</v>
      </c>
      <c r="I242" s="293">
        <v>57</v>
      </c>
      <c r="J242" s="293">
        <v>52</v>
      </c>
      <c r="K242" s="293">
        <v>51</v>
      </c>
      <c r="L242" s="293">
        <v>42</v>
      </c>
      <c r="M242" s="293">
        <v>24</v>
      </c>
      <c r="N242" s="293">
        <v>4</v>
      </c>
      <c r="O242" s="293"/>
      <c r="P242" s="293"/>
      <c r="Q242" s="293"/>
      <c r="R242" s="293"/>
      <c r="S242" s="293"/>
    </row>
    <row r="243" spans="1:19" x14ac:dyDescent="0.25">
      <c r="A243" s="282" t="s">
        <v>882</v>
      </c>
      <c r="B243" s="292" t="s">
        <v>923</v>
      </c>
      <c r="C243" s="293">
        <v>7</v>
      </c>
      <c r="D243" s="282" t="s">
        <v>5206</v>
      </c>
      <c r="E243" s="293">
        <v>444</v>
      </c>
      <c r="F243" s="293"/>
      <c r="G243" s="293">
        <v>42</v>
      </c>
      <c r="H243" s="293">
        <v>37</v>
      </c>
      <c r="I243" s="293">
        <v>34</v>
      </c>
      <c r="J243" s="293">
        <v>59</v>
      </c>
      <c r="K243" s="293">
        <v>59</v>
      </c>
      <c r="L243" s="293">
        <v>49</v>
      </c>
      <c r="M243" s="293">
        <v>66</v>
      </c>
      <c r="N243" s="293">
        <v>54</v>
      </c>
      <c r="O243" s="293">
        <v>44</v>
      </c>
      <c r="P243" s="293"/>
      <c r="Q243" s="293"/>
      <c r="R243" s="293"/>
      <c r="S243" s="293"/>
    </row>
    <row r="244" spans="1:19" x14ac:dyDescent="0.25">
      <c r="A244" s="282" t="s">
        <v>883</v>
      </c>
      <c r="B244" s="292" t="s">
        <v>884</v>
      </c>
      <c r="C244" s="293">
        <v>7</v>
      </c>
      <c r="D244" s="282" t="s">
        <v>5206</v>
      </c>
      <c r="E244" s="293">
        <v>178</v>
      </c>
      <c r="F244" s="293"/>
      <c r="G244" s="293">
        <v>19</v>
      </c>
      <c r="H244" s="293">
        <v>20</v>
      </c>
      <c r="I244" s="293">
        <v>20</v>
      </c>
      <c r="J244" s="293">
        <v>19</v>
      </c>
      <c r="K244" s="293">
        <v>20</v>
      </c>
      <c r="L244" s="293">
        <v>20</v>
      </c>
      <c r="M244" s="293">
        <v>20</v>
      </c>
      <c r="N244" s="293">
        <v>20</v>
      </c>
      <c r="O244" s="293">
        <v>20</v>
      </c>
      <c r="P244" s="293"/>
      <c r="Q244" s="293"/>
      <c r="R244" s="293"/>
      <c r="S244" s="293"/>
    </row>
    <row r="245" spans="1:19" x14ac:dyDescent="0.25">
      <c r="A245" s="282" t="s">
        <v>885</v>
      </c>
      <c r="B245" s="292" t="s">
        <v>886</v>
      </c>
      <c r="C245" s="293">
        <v>7</v>
      </c>
      <c r="D245" s="282" t="s">
        <v>5206</v>
      </c>
      <c r="E245" s="293">
        <v>173</v>
      </c>
      <c r="F245" s="293"/>
      <c r="G245" s="293">
        <v>18</v>
      </c>
      <c r="H245" s="293">
        <v>20</v>
      </c>
      <c r="I245" s="293">
        <v>20</v>
      </c>
      <c r="J245" s="293">
        <v>21</v>
      </c>
      <c r="K245" s="293">
        <v>19</v>
      </c>
      <c r="L245" s="293">
        <v>20</v>
      </c>
      <c r="M245" s="293">
        <v>20</v>
      </c>
      <c r="N245" s="293">
        <v>16</v>
      </c>
      <c r="O245" s="293">
        <v>19</v>
      </c>
      <c r="P245" s="293"/>
      <c r="Q245" s="293"/>
      <c r="R245" s="293"/>
      <c r="S245" s="293"/>
    </row>
    <row r="246" spans="1:19" x14ac:dyDescent="0.25">
      <c r="A246" s="282" t="s">
        <v>829</v>
      </c>
      <c r="B246" s="292" t="s">
        <v>858</v>
      </c>
      <c r="C246" s="293">
        <v>7</v>
      </c>
      <c r="D246" s="282" t="s">
        <v>5206</v>
      </c>
      <c r="E246" s="293">
        <v>576</v>
      </c>
      <c r="F246" s="293"/>
      <c r="G246" s="293">
        <v>74</v>
      </c>
      <c r="H246" s="293">
        <v>73</v>
      </c>
      <c r="I246" s="293">
        <v>73</v>
      </c>
      <c r="J246" s="293">
        <v>75</v>
      </c>
      <c r="K246" s="293">
        <v>67</v>
      </c>
      <c r="L246" s="293">
        <v>45</v>
      </c>
      <c r="M246" s="293">
        <v>45</v>
      </c>
      <c r="N246" s="293">
        <v>59</v>
      </c>
      <c r="O246" s="293">
        <v>42</v>
      </c>
      <c r="P246" s="293">
        <v>23</v>
      </c>
      <c r="Q246" s="293"/>
      <c r="R246" s="293"/>
      <c r="S246" s="293"/>
    </row>
    <row r="247" spans="1:19" x14ac:dyDescent="0.25">
      <c r="A247" s="282" t="s">
        <v>831</v>
      </c>
      <c r="B247" s="292" t="s">
        <v>5173</v>
      </c>
      <c r="C247" s="293">
        <v>7</v>
      </c>
      <c r="D247" s="282" t="s">
        <v>5206</v>
      </c>
      <c r="E247" s="293">
        <v>500</v>
      </c>
      <c r="F247" s="293"/>
      <c r="G247" s="293">
        <v>76</v>
      </c>
      <c r="H247" s="293">
        <v>78</v>
      </c>
      <c r="I247" s="293">
        <v>74</v>
      </c>
      <c r="J247" s="293">
        <v>75</v>
      </c>
      <c r="K247" s="293">
        <v>71</v>
      </c>
      <c r="L247" s="293">
        <v>68</v>
      </c>
      <c r="M247" s="293">
        <v>38</v>
      </c>
      <c r="N247" s="293">
        <v>20</v>
      </c>
      <c r="O247" s="293"/>
      <c r="P247" s="293"/>
      <c r="Q247" s="293"/>
      <c r="R247" s="293"/>
      <c r="S247" s="293"/>
    </row>
    <row r="248" spans="1:19" x14ac:dyDescent="0.25">
      <c r="A248" s="282" t="s">
        <v>887</v>
      </c>
      <c r="B248" s="292" t="s">
        <v>888</v>
      </c>
      <c r="C248" s="293">
        <v>7</v>
      </c>
      <c r="D248" s="282" t="s">
        <v>5206</v>
      </c>
      <c r="E248" s="293">
        <v>727</v>
      </c>
      <c r="F248" s="293"/>
      <c r="G248" s="293">
        <v>80</v>
      </c>
      <c r="H248" s="293">
        <v>64</v>
      </c>
      <c r="I248" s="293">
        <v>84</v>
      </c>
      <c r="J248" s="293">
        <v>124</v>
      </c>
      <c r="K248" s="293">
        <v>125</v>
      </c>
      <c r="L248" s="293">
        <v>71</v>
      </c>
      <c r="M248" s="293">
        <v>75</v>
      </c>
      <c r="N248" s="293">
        <v>61</v>
      </c>
      <c r="O248" s="293">
        <v>43</v>
      </c>
      <c r="P248" s="293"/>
      <c r="Q248" s="293"/>
      <c r="R248" s="293"/>
      <c r="S248" s="293"/>
    </row>
    <row r="249" spans="1:19" x14ac:dyDescent="0.25">
      <c r="A249" s="282" t="s">
        <v>337</v>
      </c>
      <c r="B249" s="292" t="s">
        <v>1418</v>
      </c>
      <c r="C249" s="293">
        <v>1</v>
      </c>
      <c r="D249" s="282" t="s">
        <v>1433</v>
      </c>
      <c r="E249" s="293">
        <v>1419</v>
      </c>
      <c r="F249" s="293">
        <v>20</v>
      </c>
      <c r="G249" s="293">
        <v>113</v>
      </c>
      <c r="H249" s="293">
        <v>164</v>
      </c>
      <c r="I249" s="293">
        <v>164</v>
      </c>
      <c r="J249" s="293">
        <v>178</v>
      </c>
      <c r="K249" s="293">
        <v>195</v>
      </c>
      <c r="L249" s="293">
        <v>193</v>
      </c>
      <c r="M249" s="293">
        <v>159</v>
      </c>
      <c r="N249" s="293">
        <v>117</v>
      </c>
      <c r="O249" s="293">
        <v>116</v>
      </c>
      <c r="P249" s="293"/>
      <c r="Q249" s="293"/>
      <c r="R249" s="293"/>
      <c r="S249" s="293"/>
    </row>
    <row r="250" spans="1:19" x14ac:dyDescent="0.25">
      <c r="A250" s="282" t="s">
        <v>948</v>
      </c>
      <c r="B250" s="292" t="s">
        <v>949</v>
      </c>
      <c r="C250" s="293">
        <v>7</v>
      </c>
      <c r="D250" s="282" t="s">
        <v>5206</v>
      </c>
      <c r="E250" s="293">
        <v>185</v>
      </c>
      <c r="F250" s="293"/>
      <c r="G250" s="293">
        <v>50</v>
      </c>
      <c r="H250" s="293">
        <v>50</v>
      </c>
      <c r="I250" s="293">
        <v>36</v>
      </c>
      <c r="J250" s="293">
        <v>23</v>
      </c>
      <c r="K250" s="293">
        <v>13</v>
      </c>
      <c r="L250" s="293">
        <v>13</v>
      </c>
      <c r="M250" s="293"/>
      <c r="N250" s="293"/>
      <c r="O250" s="293"/>
      <c r="P250" s="293"/>
      <c r="Q250" s="293"/>
      <c r="R250" s="293"/>
      <c r="S250" s="293"/>
    </row>
    <row r="251" spans="1:19" x14ac:dyDescent="0.25">
      <c r="A251" s="282" t="s">
        <v>338</v>
      </c>
      <c r="B251" s="292" t="s">
        <v>644</v>
      </c>
      <c r="C251" s="293">
        <v>1</v>
      </c>
      <c r="D251" s="282" t="s">
        <v>1431</v>
      </c>
      <c r="E251" s="293">
        <v>542</v>
      </c>
      <c r="F251" s="293">
        <v>51</v>
      </c>
      <c r="G251" s="293">
        <v>80</v>
      </c>
      <c r="H251" s="293">
        <v>95</v>
      </c>
      <c r="I251" s="293">
        <v>88</v>
      </c>
      <c r="J251" s="293">
        <v>77</v>
      </c>
      <c r="K251" s="293">
        <v>78</v>
      </c>
      <c r="L251" s="293">
        <v>73</v>
      </c>
      <c r="M251" s="293"/>
      <c r="N251" s="293"/>
      <c r="O251" s="293"/>
      <c r="P251" s="293"/>
      <c r="Q251" s="293"/>
      <c r="R251" s="293"/>
      <c r="S251" s="293"/>
    </row>
    <row r="252" spans="1:19" x14ac:dyDescent="0.25">
      <c r="A252" s="282" t="s">
        <v>978</v>
      </c>
      <c r="B252" s="292" t="s">
        <v>993</v>
      </c>
      <c r="C252" s="293">
        <v>7</v>
      </c>
      <c r="D252" s="282" t="s">
        <v>5206</v>
      </c>
      <c r="E252" s="293">
        <v>231</v>
      </c>
      <c r="F252" s="293"/>
      <c r="G252" s="293">
        <v>19</v>
      </c>
      <c r="H252" s="293">
        <v>52</v>
      </c>
      <c r="I252" s="293">
        <v>52</v>
      </c>
      <c r="J252" s="293">
        <v>50</v>
      </c>
      <c r="K252" s="293">
        <v>38</v>
      </c>
      <c r="L252" s="293">
        <v>20</v>
      </c>
      <c r="M252" s="293"/>
      <c r="N252" s="293"/>
      <c r="O252" s="293"/>
      <c r="P252" s="293"/>
      <c r="Q252" s="293"/>
      <c r="R252" s="293"/>
      <c r="S252" s="293"/>
    </row>
    <row r="253" spans="1:19" x14ac:dyDescent="0.25">
      <c r="A253" s="282" t="s">
        <v>339</v>
      </c>
      <c r="B253" s="292" t="s">
        <v>1435</v>
      </c>
      <c r="C253" s="293">
        <v>1</v>
      </c>
      <c r="D253" s="282" t="s">
        <v>1433</v>
      </c>
      <c r="E253" s="293">
        <v>362</v>
      </c>
      <c r="F253" s="293">
        <v>19</v>
      </c>
      <c r="G253" s="293">
        <v>53</v>
      </c>
      <c r="H253" s="293">
        <v>61</v>
      </c>
      <c r="I253" s="293">
        <v>59</v>
      </c>
      <c r="J253" s="293">
        <v>57</v>
      </c>
      <c r="K253" s="293">
        <v>59</v>
      </c>
      <c r="L253" s="293">
        <v>54</v>
      </c>
      <c r="M253" s="293"/>
      <c r="N253" s="293"/>
      <c r="O253" s="293"/>
      <c r="P253" s="293"/>
      <c r="Q253" s="293"/>
      <c r="R253" s="293"/>
      <c r="S253" s="293"/>
    </row>
    <row r="254" spans="1:19" x14ac:dyDescent="0.25">
      <c r="A254" s="282" t="s">
        <v>340</v>
      </c>
      <c r="B254" s="292" t="s">
        <v>642</v>
      </c>
      <c r="C254" s="293">
        <v>1</v>
      </c>
      <c r="D254" s="282" t="s">
        <v>1433</v>
      </c>
      <c r="E254" s="293">
        <v>575</v>
      </c>
      <c r="F254" s="293">
        <v>37</v>
      </c>
      <c r="G254" s="293">
        <v>86</v>
      </c>
      <c r="H254" s="293">
        <v>90</v>
      </c>
      <c r="I254" s="293">
        <v>97</v>
      </c>
      <c r="J254" s="293">
        <v>89</v>
      </c>
      <c r="K254" s="293">
        <v>95</v>
      </c>
      <c r="L254" s="293">
        <v>81</v>
      </c>
      <c r="M254" s="293"/>
      <c r="N254" s="293"/>
      <c r="O254" s="293"/>
      <c r="P254" s="293"/>
      <c r="Q254" s="293"/>
      <c r="R254" s="293"/>
      <c r="S254" s="293"/>
    </row>
    <row r="255" spans="1:19" x14ac:dyDescent="0.25">
      <c r="A255" s="282" t="s">
        <v>341</v>
      </c>
      <c r="B255" s="292" t="s">
        <v>890</v>
      </c>
      <c r="C255" s="293">
        <v>1</v>
      </c>
      <c r="D255" s="282" t="s">
        <v>1432</v>
      </c>
      <c r="E255" s="293">
        <v>1589</v>
      </c>
      <c r="F255" s="293">
        <v>46</v>
      </c>
      <c r="G255" s="293">
        <v>153</v>
      </c>
      <c r="H255" s="293">
        <v>184</v>
      </c>
      <c r="I255" s="293">
        <v>149</v>
      </c>
      <c r="J255" s="293">
        <v>194</v>
      </c>
      <c r="K255" s="293">
        <v>206</v>
      </c>
      <c r="L255" s="293">
        <v>206</v>
      </c>
      <c r="M255" s="293">
        <v>142</v>
      </c>
      <c r="N255" s="293">
        <v>161</v>
      </c>
      <c r="O255" s="293">
        <v>148</v>
      </c>
      <c r="P255" s="293"/>
      <c r="Q255" s="293"/>
      <c r="R255" s="293"/>
      <c r="S255" s="293"/>
    </row>
    <row r="256" spans="1:19" x14ac:dyDescent="0.25">
      <c r="A256" s="282" t="s">
        <v>342</v>
      </c>
      <c r="B256" s="292" t="s">
        <v>641</v>
      </c>
      <c r="C256" s="293">
        <v>1</v>
      </c>
      <c r="D256" s="282" t="s">
        <v>1431</v>
      </c>
      <c r="E256" s="293">
        <v>488</v>
      </c>
      <c r="F256" s="293">
        <v>18</v>
      </c>
      <c r="G256" s="293">
        <v>70</v>
      </c>
      <c r="H256" s="293">
        <v>80</v>
      </c>
      <c r="I256" s="293">
        <v>73</v>
      </c>
      <c r="J256" s="293">
        <v>85</v>
      </c>
      <c r="K256" s="293">
        <v>88</v>
      </c>
      <c r="L256" s="293">
        <v>74</v>
      </c>
      <c r="M256" s="293"/>
      <c r="N256" s="293"/>
      <c r="O256" s="293"/>
      <c r="P256" s="293"/>
      <c r="Q256" s="293"/>
      <c r="R256" s="293"/>
      <c r="S256" s="293"/>
    </row>
    <row r="257" spans="1:19" x14ac:dyDescent="0.25">
      <c r="A257" s="282" t="s">
        <v>343</v>
      </c>
      <c r="B257" s="292" t="s">
        <v>640</v>
      </c>
      <c r="C257" s="293">
        <v>1</v>
      </c>
      <c r="D257" s="282" t="s">
        <v>1433</v>
      </c>
      <c r="E257" s="293">
        <v>380</v>
      </c>
      <c r="F257" s="293"/>
      <c r="G257" s="293"/>
      <c r="H257" s="293">
        <v>38</v>
      </c>
      <c r="I257" s="293">
        <v>91</v>
      </c>
      <c r="J257" s="293">
        <v>93</v>
      </c>
      <c r="K257" s="293">
        <v>77</v>
      </c>
      <c r="L257" s="293">
        <v>81</v>
      </c>
      <c r="M257" s="293"/>
      <c r="N257" s="293"/>
      <c r="O257" s="293"/>
      <c r="P257" s="293"/>
      <c r="Q257" s="293"/>
      <c r="R257" s="293"/>
      <c r="S257" s="293"/>
    </row>
    <row r="258" spans="1:19" x14ac:dyDescent="0.25">
      <c r="A258" s="282" t="s">
        <v>344</v>
      </c>
      <c r="B258" s="292" t="s">
        <v>1419</v>
      </c>
      <c r="C258" s="293">
        <v>1</v>
      </c>
      <c r="D258" s="282" t="s">
        <v>1433</v>
      </c>
      <c r="E258" s="293">
        <v>847</v>
      </c>
      <c r="F258" s="293">
        <v>19</v>
      </c>
      <c r="G258" s="293">
        <v>79</v>
      </c>
      <c r="H258" s="293">
        <v>94</v>
      </c>
      <c r="I258" s="293">
        <v>75</v>
      </c>
      <c r="J258" s="293">
        <v>125</v>
      </c>
      <c r="K258" s="293">
        <v>95</v>
      </c>
      <c r="L258" s="293">
        <v>94</v>
      </c>
      <c r="M258" s="293">
        <v>89</v>
      </c>
      <c r="N258" s="293">
        <v>87</v>
      </c>
      <c r="O258" s="293">
        <v>90</v>
      </c>
      <c r="P258" s="293"/>
      <c r="Q258" s="293"/>
      <c r="R258" s="293"/>
      <c r="S258" s="293"/>
    </row>
    <row r="259" spans="1:19" x14ac:dyDescent="0.25">
      <c r="A259" s="282" t="s">
        <v>345</v>
      </c>
      <c r="B259" s="292" t="s">
        <v>639</v>
      </c>
      <c r="C259" s="293">
        <v>1</v>
      </c>
      <c r="D259" s="282" t="s">
        <v>1432</v>
      </c>
      <c r="E259" s="293">
        <v>1072</v>
      </c>
      <c r="F259" s="293">
        <v>69</v>
      </c>
      <c r="G259" s="293">
        <v>104</v>
      </c>
      <c r="H259" s="293">
        <v>160</v>
      </c>
      <c r="I259" s="293">
        <v>196</v>
      </c>
      <c r="J259" s="293">
        <v>170</v>
      </c>
      <c r="K259" s="293">
        <v>187</v>
      </c>
      <c r="L259" s="293">
        <v>186</v>
      </c>
      <c r="M259" s="293"/>
      <c r="N259" s="293"/>
      <c r="O259" s="293"/>
      <c r="P259" s="293"/>
      <c r="Q259" s="293"/>
      <c r="R259" s="293"/>
      <c r="S259" s="293"/>
    </row>
    <row r="260" spans="1:19" x14ac:dyDescent="0.25">
      <c r="A260" s="282" t="s">
        <v>346</v>
      </c>
      <c r="B260" s="292" t="s">
        <v>9</v>
      </c>
      <c r="C260" s="293">
        <v>1</v>
      </c>
      <c r="D260" s="282" t="s">
        <v>1432</v>
      </c>
      <c r="E260" s="293">
        <v>858</v>
      </c>
      <c r="F260" s="293">
        <v>5</v>
      </c>
      <c r="G260" s="293">
        <v>74</v>
      </c>
      <c r="H260" s="293">
        <v>82</v>
      </c>
      <c r="I260" s="293">
        <v>76</v>
      </c>
      <c r="J260" s="293">
        <v>125</v>
      </c>
      <c r="K260" s="293">
        <v>143</v>
      </c>
      <c r="L260" s="293">
        <v>134</v>
      </c>
      <c r="M260" s="293">
        <v>81</v>
      </c>
      <c r="N260" s="293">
        <v>74</v>
      </c>
      <c r="O260" s="293">
        <v>64</v>
      </c>
      <c r="P260" s="293"/>
      <c r="Q260" s="293"/>
      <c r="R260" s="293"/>
      <c r="S260" s="293"/>
    </row>
    <row r="261" spans="1:19" x14ac:dyDescent="0.25">
      <c r="A261" s="282" t="s">
        <v>347</v>
      </c>
      <c r="B261" s="292" t="s">
        <v>112</v>
      </c>
      <c r="C261" s="293">
        <v>1</v>
      </c>
      <c r="D261" s="282" t="s">
        <v>1431</v>
      </c>
      <c r="E261" s="293">
        <v>685</v>
      </c>
      <c r="F261" s="293">
        <v>18</v>
      </c>
      <c r="G261" s="293">
        <v>98</v>
      </c>
      <c r="H261" s="293">
        <v>118</v>
      </c>
      <c r="I261" s="293">
        <v>125</v>
      </c>
      <c r="J261" s="293">
        <v>99</v>
      </c>
      <c r="K261" s="293">
        <v>132</v>
      </c>
      <c r="L261" s="293">
        <v>95</v>
      </c>
      <c r="M261" s="293"/>
      <c r="N261" s="293"/>
      <c r="O261" s="293"/>
      <c r="P261" s="293"/>
      <c r="Q261" s="293"/>
      <c r="R261" s="293"/>
      <c r="S261" s="293"/>
    </row>
    <row r="262" spans="1:19" x14ac:dyDescent="0.25">
      <c r="A262" s="282" t="s">
        <v>348</v>
      </c>
      <c r="B262" s="292" t="s">
        <v>638</v>
      </c>
      <c r="C262" s="293">
        <v>1</v>
      </c>
      <c r="D262" s="282" t="s">
        <v>1432</v>
      </c>
      <c r="E262" s="293">
        <v>758</v>
      </c>
      <c r="F262" s="293">
        <v>35</v>
      </c>
      <c r="G262" s="293">
        <v>91</v>
      </c>
      <c r="H262" s="293">
        <v>114</v>
      </c>
      <c r="I262" s="293">
        <v>134</v>
      </c>
      <c r="J262" s="293">
        <v>132</v>
      </c>
      <c r="K262" s="293">
        <v>128</v>
      </c>
      <c r="L262" s="293">
        <v>124</v>
      </c>
      <c r="M262" s="293"/>
      <c r="N262" s="293"/>
      <c r="O262" s="293"/>
      <c r="P262" s="293"/>
      <c r="Q262" s="293"/>
      <c r="R262" s="293"/>
      <c r="S262" s="293"/>
    </row>
    <row r="263" spans="1:19" x14ac:dyDescent="0.25">
      <c r="A263" s="282" t="s">
        <v>349</v>
      </c>
      <c r="B263" s="292" t="s">
        <v>637</v>
      </c>
      <c r="C263" s="293">
        <v>1</v>
      </c>
      <c r="D263" s="282" t="s">
        <v>1432</v>
      </c>
      <c r="E263" s="293">
        <v>463</v>
      </c>
      <c r="F263" s="293">
        <v>29</v>
      </c>
      <c r="G263" s="293">
        <v>78</v>
      </c>
      <c r="H263" s="293">
        <v>63</v>
      </c>
      <c r="I263" s="293">
        <v>80</v>
      </c>
      <c r="J263" s="293">
        <v>63</v>
      </c>
      <c r="K263" s="293">
        <v>71</v>
      </c>
      <c r="L263" s="293">
        <v>79</v>
      </c>
      <c r="M263" s="293"/>
      <c r="N263" s="293"/>
      <c r="O263" s="293"/>
      <c r="P263" s="293"/>
      <c r="Q263" s="293"/>
      <c r="R263" s="293"/>
      <c r="S263" s="293"/>
    </row>
    <row r="264" spans="1:19" x14ac:dyDescent="0.25">
      <c r="A264" s="282" t="s">
        <v>350</v>
      </c>
      <c r="B264" s="292" t="s">
        <v>636</v>
      </c>
      <c r="C264" s="293">
        <v>1</v>
      </c>
      <c r="D264" s="282" t="s">
        <v>1432</v>
      </c>
      <c r="E264" s="293">
        <v>941</v>
      </c>
      <c r="F264" s="293">
        <v>58</v>
      </c>
      <c r="G264" s="293">
        <v>131</v>
      </c>
      <c r="H264" s="293">
        <v>141</v>
      </c>
      <c r="I264" s="293">
        <v>155</v>
      </c>
      <c r="J264" s="293">
        <v>152</v>
      </c>
      <c r="K264" s="293">
        <v>134</v>
      </c>
      <c r="L264" s="293">
        <v>170</v>
      </c>
      <c r="M264" s="293"/>
      <c r="N264" s="293"/>
      <c r="O264" s="293"/>
      <c r="P264" s="293"/>
      <c r="Q264" s="293"/>
      <c r="R264" s="293"/>
      <c r="S264" s="293"/>
    </row>
    <row r="265" spans="1:19" x14ac:dyDescent="0.25">
      <c r="A265" s="282" t="s">
        <v>994</v>
      </c>
      <c r="B265" s="292" t="s">
        <v>995</v>
      </c>
      <c r="C265" s="293">
        <v>7</v>
      </c>
      <c r="D265" s="282" t="s">
        <v>5206</v>
      </c>
      <c r="E265" s="293">
        <v>606</v>
      </c>
      <c r="F265" s="293"/>
      <c r="G265" s="293">
        <v>98</v>
      </c>
      <c r="H265" s="293">
        <v>111</v>
      </c>
      <c r="I265" s="293">
        <v>114</v>
      </c>
      <c r="J265" s="293">
        <v>108</v>
      </c>
      <c r="K265" s="293">
        <v>95</v>
      </c>
      <c r="L265" s="293">
        <v>80</v>
      </c>
      <c r="M265" s="293"/>
      <c r="N265" s="293"/>
      <c r="O265" s="293"/>
      <c r="P265" s="293"/>
      <c r="Q265" s="293"/>
      <c r="R265" s="293"/>
      <c r="S265" s="293"/>
    </row>
    <row r="266" spans="1:19" x14ac:dyDescent="0.25">
      <c r="A266" s="282" t="s">
        <v>351</v>
      </c>
      <c r="B266" s="292" t="s">
        <v>635</v>
      </c>
      <c r="C266" s="293">
        <v>1</v>
      </c>
      <c r="D266" s="282" t="s">
        <v>1432</v>
      </c>
      <c r="E266" s="293">
        <v>1177</v>
      </c>
      <c r="F266" s="293">
        <v>20</v>
      </c>
      <c r="G266" s="293">
        <v>60</v>
      </c>
      <c r="H266" s="293">
        <v>242</v>
      </c>
      <c r="I266" s="293">
        <v>230</v>
      </c>
      <c r="J266" s="293">
        <v>225</v>
      </c>
      <c r="K266" s="293">
        <v>202</v>
      </c>
      <c r="L266" s="293">
        <v>198</v>
      </c>
      <c r="M266" s="293"/>
      <c r="N266" s="293"/>
      <c r="O266" s="293"/>
      <c r="P266" s="293"/>
      <c r="Q266" s="293"/>
      <c r="R266" s="293"/>
      <c r="S266" s="293"/>
    </row>
    <row r="267" spans="1:19" x14ac:dyDescent="0.25">
      <c r="A267" s="282" t="s">
        <v>950</v>
      </c>
      <c r="B267" s="292" t="s">
        <v>951</v>
      </c>
      <c r="C267" s="293">
        <v>7</v>
      </c>
      <c r="D267" s="282" t="s">
        <v>5206</v>
      </c>
      <c r="E267" s="293">
        <v>299</v>
      </c>
      <c r="F267" s="293"/>
      <c r="G267" s="293">
        <v>60</v>
      </c>
      <c r="H267" s="293">
        <v>62</v>
      </c>
      <c r="I267" s="293">
        <v>73</v>
      </c>
      <c r="J267" s="293">
        <v>57</v>
      </c>
      <c r="K267" s="293">
        <v>25</v>
      </c>
      <c r="L267" s="293">
        <v>22</v>
      </c>
      <c r="M267" s="293"/>
      <c r="N267" s="293"/>
      <c r="O267" s="293"/>
      <c r="P267" s="293"/>
      <c r="Q267" s="293"/>
      <c r="R267" s="293"/>
      <c r="S267" s="293"/>
    </row>
    <row r="268" spans="1:19" x14ac:dyDescent="0.25">
      <c r="A268" s="282" t="s">
        <v>352</v>
      </c>
      <c r="B268" s="292" t="s">
        <v>634</v>
      </c>
      <c r="C268" s="293">
        <v>1</v>
      </c>
      <c r="D268" s="282" t="s">
        <v>1431</v>
      </c>
      <c r="E268" s="293">
        <v>648</v>
      </c>
      <c r="F268" s="293">
        <v>38</v>
      </c>
      <c r="G268" s="293">
        <v>83</v>
      </c>
      <c r="H268" s="293">
        <v>91</v>
      </c>
      <c r="I268" s="293">
        <v>120</v>
      </c>
      <c r="J268" s="293">
        <v>112</v>
      </c>
      <c r="K268" s="293">
        <v>100</v>
      </c>
      <c r="L268" s="293">
        <v>104</v>
      </c>
      <c r="M268" s="293"/>
      <c r="N268" s="293"/>
      <c r="O268" s="293"/>
      <c r="P268" s="293"/>
      <c r="Q268" s="293"/>
      <c r="R268" s="293"/>
      <c r="S268" s="293"/>
    </row>
    <row r="269" spans="1:19" x14ac:dyDescent="0.25">
      <c r="A269" s="282" t="s">
        <v>353</v>
      </c>
      <c r="B269" s="292" t="s">
        <v>633</v>
      </c>
      <c r="C269" s="293">
        <v>1</v>
      </c>
      <c r="D269" s="282" t="s">
        <v>1432</v>
      </c>
      <c r="E269" s="293">
        <v>723</v>
      </c>
      <c r="F269" s="293">
        <v>53</v>
      </c>
      <c r="G269" s="293">
        <v>105</v>
      </c>
      <c r="H269" s="293">
        <v>110</v>
      </c>
      <c r="I269" s="293">
        <v>109</v>
      </c>
      <c r="J269" s="293">
        <v>111</v>
      </c>
      <c r="K269" s="293">
        <v>103</v>
      </c>
      <c r="L269" s="293">
        <v>132</v>
      </c>
      <c r="M269" s="293"/>
      <c r="N269" s="293"/>
      <c r="O269" s="293"/>
      <c r="P269" s="293"/>
      <c r="Q269" s="293"/>
      <c r="R269" s="293"/>
      <c r="S269" s="293"/>
    </row>
    <row r="270" spans="1:19" x14ac:dyDescent="0.25">
      <c r="A270" s="282" t="s">
        <v>354</v>
      </c>
      <c r="B270" s="292" t="s">
        <v>632</v>
      </c>
      <c r="C270" s="293">
        <v>1</v>
      </c>
      <c r="D270" s="282" t="s">
        <v>1432</v>
      </c>
      <c r="E270" s="293">
        <v>465</v>
      </c>
      <c r="F270" s="293">
        <v>16</v>
      </c>
      <c r="G270" s="293">
        <v>58</v>
      </c>
      <c r="H270" s="293">
        <v>75</v>
      </c>
      <c r="I270" s="293">
        <v>84</v>
      </c>
      <c r="J270" s="293">
        <v>90</v>
      </c>
      <c r="K270" s="293">
        <v>78</v>
      </c>
      <c r="L270" s="293">
        <v>64</v>
      </c>
      <c r="M270" s="293"/>
      <c r="N270" s="293"/>
      <c r="O270" s="293"/>
      <c r="P270" s="293"/>
      <c r="Q270" s="293"/>
      <c r="R270" s="293"/>
      <c r="S270" s="293"/>
    </row>
    <row r="271" spans="1:19" x14ac:dyDescent="0.25">
      <c r="A271" s="282" t="s">
        <v>355</v>
      </c>
      <c r="B271" s="292" t="s">
        <v>631</v>
      </c>
      <c r="C271" s="282">
        <v>2</v>
      </c>
      <c r="D271" s="282" t="s">
        <v>1433</v>
      </c>
      <c r="E271" s="293">
        <v>562</v>
      </c>
      <c r="F271" s="293">
        <v>69</v>
      </c>
      <c r="G271" s="293">
        <v>76</v>
      </c>
      <c r="H271" s="293">
        <v>85</v>
      </c>
      <c r="I271" s="293">
        <v>91</v>
      </c>
      <c r="J271" s="293">
        <v>90</v>
      </c>
      <c r="K271" s="293">
        <v>89</v>
      </c>
      <c r="L271" s="293">
        <v>62</v>
      </c>
      <c r="M271" s="293"/>
      <c r="N271" s="293"/>
      <c r="O271" s="293"/>
      <c r="P271" s="293"/>
      <c r="Q271" s="293"/>
      <c r="R271" s="293"/>
      <c r="S271" s="293"/>
    </row>
    <row r="272" spans="1:19" x14ac:dyDescent="0.25">
      <c r="A272" s="282" t="s">
        <v>356</v>
      </c>
      <c r="B272" s="292" t="s">
        <v>630</v>
      </c>
      <c r="C272" s="293">
        <v>1</v>
      </c>
      <c r="D272" s="282" t="s">
        <v>1431</v>
      </c>
      <c r="E272" s="293">
        <v>409</v>
      </c>
      <c r="F272" s="293">
        <v>129</v>
      </c>
      <c r="G272" s="293">
        <v>40</v>
      </c>
      <c r="H272" s="293">
        <v>47</v>
      </c>
      <c r="I272" s="293">
        <v>30</v>
      </c>
      <c r="J272" s="293">
        <v>61</v>
      </c>
      <c r="K272" s="293">
        <v>47</v>
      </c>
      <c r="L272" s="293">
        <v>55</v>
      </c>
      <c r="M272" s="293"/>
      <c r="N272" s="293"/>
      <c r="O272" s="293"/>
      <c r="P272" s="293"/>
      <c r="Q272" s="293"/>
      <c r="R272" s="293"/>
      <c r="S272" s="293"/>
    </row>
    <row r="273" spans="1:19" x14ac:dyDescent="0.25">
      <c r="A273" s="282" t="s">
        <v>357</v>
      </c>
      <c r="B273" s="292" t="s">
        <v>629</v>
      </c>
      <c r="C273" s="293">
        <v>1</v>
      </c>
      <c r="D273" s="282" t="s">
        <v>1432</v>
      </c>
      <c r="E273" s="293">
        <v>402</v>
      </c>
      <c r="F273" s="293">
        <v>32</v>
      </c>
      <c r="G273" s="293">
        <v>57</v>
      </c>
      <c r="H273" s="293">
        <v>59</v>
      </c>
      <c r="I273" s="293">
        <v>65</v>
      </c>
      <c r="J273" s="293">
        <v>71</v>
      </c>
      <c r="K273" s="293">
        <v>62</v>
      </c>
      <c r="L273" s="293">
        <v>56</v>
      </c>
      <c r="M273" s="293"/>
      <c r="N273" s="293"/>
      <c r="O273" s="293"/>
      <c r="P273" s="293"/>
      <c r="Q273" s="293"/>
      <c r="R273" s="293"/>
      <c r="S273" s="293"/>
    </row>
    <row r="274" spans="1:19" x14ac:dyDescent="0.25">
      <c r="A274" s="282" t="s">
        <v>358</v>
      </c>
      <c r="B274" s="292" t="s">
        <v>628</v>
      </c>
      <c r="C274" s="293">
        <v>1</v>
      </c>
      <c r="D274" s="282" t="s">
        <v>1433</v>
      </c>
      <c r="E274" s="293">
        <v>494</v>
      </c>
      <c r="F274" s="293">
        <v>19</v>
      </c>
      <c r="G274" s="293">
        <v>60</v>
      </c>
      <c r="H274" s="293">
        <v>67</v>
      </c>
      <c r="I274" s="293">
        <v>93</v>
      </c>
      <c r="J274" s="293">
        <v>80</v>
      </c>
      <c r="K274" s="293">
        <v>88</v>
      </c>
      <c r="L274" s="293">
        <v>87</v>
      </c>
      <c r="M274" s="293"/>
      <c r="N274" s="293"/>
      <c r="O274" s="293"/>
      <c r="P274" s="293"/>
      <c r="Q274" s="293"/>
      <c r="R274" s="293"/>
      <c r="S274" s="293"/>
    </row>
    <row r="275" spans="1:19" x14ac:dyDescent="0.25">
      <c r="A275" s="282" t="s">
        <v>359</v>
      </c>
      <c r="B275" s="292" t="s">
        <v>627</v>
      </c>
      <c r="C275" s="293">
        <v>1</v>
      </c>
      <c r="D275" s="282" t="s">
        <v>1431</v>
      </c>
      <c r="E275" s="293">
        <v>342</v>
      </c>
      <c r="F275" s="293">
        <v>28</v>
      </c>
      <c r="G275" s="293">
        <v>43</v>
      </c>
      <c r="H275" s="293">
        <v>42</v>
      </c>
      <c r="I275" s="293">
        <v>54</v>
      </c>
      <c r="J275" s="293">
        <v>57</v>
      </c>
      <c r="K275" s="293">
        <v>56</v>
      </c>
      <c r="L275" s="293">
        <v>62</v>
      </c>
      <c r="M275" s="293"/>
      <c r="N275" s="293"/>
      <c r="O275" s="293"/>
      <c r="P275" s="293"/>
      <c r="Q275" s="293"/>
      <c r="R275" s="293"/>
      <c r="S275" s="293"/>
    </row>
    <row r="276" spans="1:19" x14ac:dyDescent="0.25">
      <c r="A276" s="282" t="s">
        <v>360</v>
      </c>
      <c r="B276" s="292" t="s">
        <v>113</v>
      </c>
      <c r="C276" s="293">
        <v>1</v>
      </c>
      <c r="D276" s="282" t="s">
        <v>1431</v>
      </c>
      <c r="E276" s="293">
        <v>944</v>
      </c>
      <c r="F276" s="293">
        <v>19</v>
      </c>
      <c r="G276" s="293">
        <v>83</v>
      </c>
      <c r="H276" s="293">
        <v>98</v>
      </c>
      <c r="I276" s="293">
        <v>104</v>
      </c>
      <c r="J276" s="293">
        <v>110</v>
      </c>
      <c r="K276" s="293">
        <v>117</v>
      </c>
      <c r="L276" s="293">
        <v>110</v>
      </c>
      <c r="M276" s="293">
        <v>100</v>
      </c>
      <c r="N276" s="293">
        <v>110</v>
      </c>
      <c r="O276" s="293">
        <v>93</v>
      </c>
      <c r="P276" s="293"/>
      <c r="Q276" s="293"/>
      <c r="R276" s="293"/>
      <c r="S276" s="293"/>
    </row>
    <row r="277" spans="1:19" x14ac:dyDescent="0.25">
      <c r="A277" s="282" t="s">
        <v>361</v>
      </c>
      <c r="B277" s="292" t="s">
        <v>626</v>
      </c>
      <c r="C277" s="293">
        <v>1</v>
      </c>
      <c r="D277" s="282" t="s">
        <v>1433</v>
      </c>
      <c r="E277" s="293">
        <v>553</v>
      </c>
      <c r="F277" s="293">
        <v>45</v>
      </c>
      <c r="G277" s="293">
        <v>64</v>
      </c>
      <c r="H277" s="293">
        <v>81</v>
      </c>
      <c r="I277" s="293">
        <v>80</v>
      </c>
      <c r="J277" s="293">
        <v>93</v>
      </c>
      <c r="K277" s="293">
        <v>92</v>
      </c>
      <c r="L277" s="293">
        <v>98</v>
      </c>
      <c r="M277" s="293"/>
      <c r="N277" s="293"/>
      <c r="O277" s="293"/>
      <c r="P277" s="293"/>
      <c r="Q277" s="293"/>
      <c r="R277" s="293"/>
      <c r="S277" s="293"/>
    </row>
    <row r="278" spans="1:19" x14ac:dyDescent="0.25">
      <c r="A278" s="282" t="s">
        <v>362</v>
      </c>
      <c r="B278" s="292" t="s">
        <v>1404</v>
      </c>
      <c r="C278" s="282">
        <v>3</v>
      </c>
      <c r="D278" s="282" t="s">
        <v>1431</v>
      </c>
      <c r="E278" s="293">
        <v>758</v>
      </c>
      <c r="F278" s="293">
        <v>15</v>
      </c>
      <c r="G278" s="293">
        <v>88</v>
      </c>
      <c r="H278" s="293">
        <v>84</v>
      </c>
      <c r="I278" s="293">
        <v>109</v>
      </c>
      <c r="J278" s="293">
        <v>123</v>
      </c>
      <c r="K278" s="293">
        <v>117</v>
      </c>
      <c r="L278" s="293">
        <v>88</v>
      </c>
      <c r="M278" s="293">
        <v>63</v>
      </c>
      <c r="N278" s="293">
        <v>39</v>
      </c>
      <c r="O278" s="293">
        <v>32</v>
      </c>
      <c r="P278" s="293"/>
      <c r="Q278" s="293"/>
      <c r="R278" s="293"/>
      <c r="S278" s="293"/>
    </row>
    <row r="279" spans="1:19" x14ac:dyDescent="0.25">
      <c r="A279" s="282" t="s">
        <v>363</v>
      </c>
      <c r="B279" s="292" t="s">
        <v>624</v>
      </c>
      <c r="C279" s="293">
        <v>1</v>
      </c>
      <c r="D279" s="282" t="s">
        <v>1432</v>
      </c>
      <c r="E279" s="293">
        <v>314</v>
      </c>
      <c r="F279" s="293"/>
      <c r="G279" s="293">
        <v>35</v>
      </c>
      <c r="H279" s="293">
        <v>62</v>
      </c>
      <c r="I279" s="293">
        <v>55</v>
      </c>
      <c r="J279" s="293">
        <v>50</v>
      </c>
      <c r="K279" s="293">
        <v>53</v>
      </c>
      <c r="L279" s="293">
        <v>59</v>
      </c>
      <c r="M279" s="293"/>
      <c r="N279" s="293"/>
      <c r="O279" s="293"/>
      <c r="P279" s="293"/>
      <c r="Q279" s="293"/>
      <c r="R279" s="293"/>
      <c r="S279" s="293"/>
    </row>
    <row r="280" spans="1:19" x14ac:dyDescent="0.25">
      <c r="A280" s="282" t="s">
        <v>364</v>
      </c>
      <c r="B280" s="292" t="s">
        <v>892</v>
      </c>
      <c r="C280" s="282">
        <v>3</v>
      </c>
      <c r="D280" s="282" t="s">
        <v>1432</v>
      </c>
      <c r="E280" s="293">
        <v>501</v>
      </c>
      <c r="F280" s="293">
        <v>19</v>
      </c>
      <c r="G280" s="293">
        <v>50</v>
      </c>
      <c r="H280" s="293">
        <v>49</v>
      </c>
      <c r="I280" s="293">
        <v>66</v>
      </c>
      <c r="J280" s="293">
        <v>45</v>
      </c>
      <c r="K280" s="293">
        <v>68</v>
      </c>
      <c r="L280" s="293">
        <v>46</v>
      </c>
      <c r="M280" s="293">
        <v>61</v>
      </c>
      <c r="N280" s="293">
        <v>52</v>
      </c>
      <c r="O280" s="293">
        <v>45</v>
      </c>
      <c r="P280" s="293"/>
      <c r="Q280" s="293"/>
      <c r="R280" s="293"/>
      <c r="S280" s="293"/>
    </row>
    <row r="281" spans="1:19" x14ac:dyDescent="0.25">
      <c r="A281" s="282" t="s">
        <v>365</v>
      </c>
      <c r="B281" s="292" t="s">
        <v>893</v>
      </c>
      <c r="C281" s="293">
        <v>1</v>
      </c>
      <c r="D281" s="282" t="s">
        <v>1432</v>
      </c>
      <c r="E281" s="293">
        <v>718</v>
      </c>
      <c r="F281" s="293">
        <v>62</v>
      </c>
      <c r="G281" s="293">
        <v>95</v>
      </c>
      <c r="H281" s="293">
        <v>78</v>
      </c>
      <c r="I281" s="293">
        <v>78</v>
      </c>
      <c r="J281" s="293">
        <v>83</v>
      </c>
      <c r="K281" s="293">
        <v>64</v>
      </c>
      <c r="L281" s="293">
        <v>54</v>
      </c>
      <c r="M281" s="293">
        <v>68</v>
      </c>
      <c r="N281" s="293">
        <v>60</v>
      </c>
      <c r="O281" s="293">
        <v>76</v>
      </c>
      <c r="P281" s="293"/>
      <c r="Q281" s="293"/>
      <c r="R281" s="293"/>
      <c r="S281" s="293"/>
    </row>
    <row r="282" spans="1:19" x14ac:dyDescent="0.25">
      <c r="A282" s="282" t="s">
        <v>366</v>
      </c>
      <c r="B282" s="292" t="s">
        <v>623</v>
      </c>
      <c r="C282" s="282">
        <v>3</v>
      </c>
      <c r="D282" s="282" t="s">
        <v>1432</v>
      </c>
      <c r="E282" s="293">
        <v>251</v>
      </c>
      <c r="F282" s="293">
        <v>15</v>
      </c>
      <c r="G282" s="293">
        <v>52</v>
      </c>
      <c r="H282" s="293">
        <v>31</v>
      </c>
      <c r="I282" s="293">
        <v>34</v>
      </c>
      <c r="J282" s="293">
        <v>43</v>
      </c>
      <c r="K282" s="293">
        <v>41</v>
      </c>
      <c r="L282" s="293">
        <v>35</v>
      </c>
      <c r="M282" s="293"/>
      <c r="N282" s="293"/>
      <c r="O282" s="293"/>
      <c r="P282" s="293"/>
      <c r="Q282" s="293"/>
      <c r="R282" s="293"/>
      <c r="S282" s="293"/>
    </row>
    <row r="283" spans="1:19" x14ac:dyDescent="0.25">
      <c r="A283" s="282" t="s">
        <v>367</v>
      </c>
      <c r="B283" s="292" t="s">
        <v>622</v>
      </c>
      <c r="C283" s="293">
        <v>1</v>
      </c>
      <c r="D283" s="282" t="s">
        <v>1431</v>
      </c>
      <c r="E283" s="293">
        <v>636</v>
      </c>
      <c r="F283" s="293">
        <v>34</v>
      </c>
      <c r="G283" s="293">
        <v>101</v>
      </c>
      <c r="H283" s="293">
        <v>107</v>
      </c>
      <c r="I283" s="293">
        <v>98</v>
      </c>
      <c r="J283" s="293">
        <v>100</v>
      </c>
      <c r="K283" s="293">
        <v>85</v>
      </c>
      <c r="L283" s="293">
        <v>111</v>
      </c>
      <c r="M283" s="293"/>
      <c r="N283" s="293"/>
      <c r="O283" s="293"/>
      <c r="P283" s="293"/>
      <c r="Q283" s="293"/>
      <c r="R283" s="293"/>
      <c r="S283" s="293"/>
    </row>
    <row r="284" spans="1:19" x14ac:dyDescent="0.25">
      <c r="A284" s="282" t="s">
        <v>368</v>
      </c>
      <c r="B284" s="292" t="s">
        <v>80</v>
      </c>
      <c r="C284" s="293">
        <v>1</v>
      </c>
      <c r="D284" s="282" t="s">
        <v>1431</v>
      </c>
      <c r="E284" s="293">
        <v>1368</v>
      </c>
      <c r="F284" s="293">
        <v>19</v>
      </c>
      <c r="G284" s="293">
        <v>121</v>
      </c>
      <c r="H284" s="293">
        <v>128</v>
      </c>
      <c r="I284" s="293">
        <v>143</v>
      </c>
      <c r="J284" s="293">
        <v>138</v>
      </c>
      <c r="K284" s="293">
        <v>163</v>
      </c>
      <c r="L284" s="293">
        <v>165</v>
      </c>
      <c r="M284" s="293">
        <v>171</v>
      </c>
      <c r="N284" s="293">
        <v>170</v>
      </c>
      <c r="O284" s="293">
        <v>150</v>
      </c>
      <c r="P284" s="293"/>
      <c r="Q284" s="293"/>
      <c r="R284" s="293"/>
      <c r="S284" s="293"/>
    </row>
    <row r="285" spans="1:19" x14ac:dyDescent="0.25">
      <c r="A285" s="282" t="s">
        <v>369</v>
      </c>
      <c r="B285" s="292" t="s">
        <v>621</v>
      </c>
      <c r="C285" s="282">
        <v>3</v>
      </c>
      <c r="D285" s="282" t="s">
        <v>1433</v>
      </c>
      <c r="E285" s="293">
        <v>380</v>
      </c>
      <c r="F285" s="293">
        <v>71</v>
      </c>
      <c r="G285" s="293">
        <v>57</v>
      </c>
      <c r="H285" s="293">
        <v>53</v>
      </c>
      <c r="I285" s="293">
        <v>47</v>
      </c>
      <c r="J285" s="293">
        <v>65</v>
      </c>
      <c r="K285" s="293">
        <v>46</v>
      </c>
      <c r="L285" s="293">
        <v>41</v>
      </c>
      <c r="M285" s="293"/>
      <c r="N285" s="293"/>
      <c r="O285" s="293"/>
      <c r="P285" s="293"/>
      <c r="Q285" s="293"/>
      <c r="R285" s="293"/>
      <c r="S285" s="293"/>
    </row>
    <row r="286" spans="1:19" x14ac:dyDescent="0.25">
      <c r="A286" s="282" t="s">
        <v>370</v>
      </c>
      <c r="B286" s="292" t="s">
        <v>620</v>
      </c>
      <c r="C286" s="293">
        <v>1</v>
      </c>
      <c r="D286" s="282" t="s">
        <v>1431</v>
      </c>
      <c r="E286" s="293">
        <v>865</v>
      </c>
      <c r="F286" s="293">
        <v>104</v>
      </c>
      <c r="G286" s="293">
        <v>125</v>
      </c>
      <c r="H286" s="293">
        <v>153</v>
      </c>
      <c r="I286" s="293">
        <v>137</v>
      </c>
      <c r="J286" s="293">
        <v>118</v>
      </c>
      <c r="K286" s="293">
        <v>131</v>
      </c>
      <c r="L286" s="293">
        <v>97</v>
      </c>
      <c r="M286" s="293"/>
      <c r="N286" s="293"/>
      <c r="O286" s="293"/>
      <c r="P286" s="293"/>
      <c r="Q286" s="293"/>
      <c r="R286" s="293"/>
      <c r="S286" s="293"/>
    </row>
    <row r="287" spans="1:19" x14ac:dyDescent="0.25">
      <c r="A287" s="282" t="s">
        <v>371</v>
      </c>
      <c r="B287" s="292" t="s">
        <v>619</v>
      </c>
      <c r="C287" s="293">
        <v>1</v>
      </c>
      <c r="D287" s="282" t="s">
        <v>1433</v>
      </c>
      <c r="E287" s="293">
        <v>738</v>
      </c>
      <c r="F287" s="293">
        <v>26</v>
      </c>
      <c r="G287" s="293">
        <v>103</v>
      </c>
      <c r="H287" s="293">
        <v>114</v>
      </c>
      <c r="I287" s="293">
        <v>108</v>
      </c>
      <c r="J287" s="293">
        <v>126</v>
      </c>
      <c r="K287" s="293">
        <v>123</v>
      </c>
      <c r="L287" s="293">
        <v>138</v>
      </c>
      <c r="M287" s="293"/>
      <c r="N287" s="293"/>
      <c r="O287" s="293"/>
      <c r="P287" s="293"/>
      <c r="Q287" s="293"/>
      <c r="R287" s="293"/>
      <c r="S287" s="293"/>
    </row>
    <row r="288" spans="1:19" x14ac:dyDescent="0.25">
      <c r="A288" s="282" t="s">
        <v>372</v>
      </c>
      <c r="B288" s="292" t="s">
        <v>522</v>
      </c>
      <c r="C288" s="293">
        <v>1</v>
      </c>
      <c r="D288" s="282" t="s">
        <v>1431</v>
      </c>
      <c r="E288" s="293">
        <v>1217</v>
      </c>
      <c r="F288" s="293"/>
      <c r="G288" s="293"/>
      <c r="H288" s="293"/>
      <c r="I288" s="293"/>
      <c r="J288" s="293"/>
      <c r="K288" s="293"/>
      <c r="L288" s="293"/>
      <c r="M288" s="293">
        <v>421</v>
      </c>
      <c r="N288" s="293">
        <v>401</v>
      </c>
      <c r="O288" s="293">
        <v>395</v>
      </c>
      <c r="P288" s="293"/>
      <c r="Q288" s="293"/>
      <c r="R288" s="293"/>
      <c r="S288" s="293"/>
    </row>
    <row r="289" spans="1:19" x14ac:dyDescent="0.25">
      <c r="A289" s="282" t="s">
        <v>373</v>
      </c>
      <c r="B289" s="292" t="s">
        <v>21</v>
      </c>
      <c r="C289" s="293">
        <v>7</v>
      </c>
      <c r="D289" s="282" t="s">
        <v>5206</v>
      </c>
      <c r="E289" s="293">
        <v>220</v>
      </c>
      <c r="F289" s="293"/>
      <c r="G289" s="293"/>
      <c r="H289" s="293"/>
      <c r="I289" s="293"/>
      <c r="J289" s="293"/>
      <c r="K289" s="293"/>
      <c r="L289" s="293"/>
      <c r="M289" s="293">
        <v>82</v>
      </c>
      <c r="N289" s="293">
        <v>68</v>
      </c>
      <c r="O289" s="293">
        <v>70</v>
      </c>
      <c r="P289" s="293"/>
      <c r="Q289" s="293"/>
      <c r="R289" s="293"/>
      <c r="S289" s="293"/>
    </row>
    <row r="290" spans="1:19" x14ac:dyDescent="0.25">
      <c r="A290" s="282" t="s">
        <v>374</v>
      </c>
      <c r="B290" s="292" t="s">
        <v>618</v>
      </c>
      <c r="C290" s="293">
        <v>7</v>
      </c>
      <c r="D290" s="282" t="s">
        <v>5206</v>
      </c>
      <c r="E290" s="293">
        <v>330</v>
      </c>
      <c r="F290" s="293"/>
      <c r="G290" s="293"/>
      <c r="H290" s="293"/>
      <c r="I290" s="293"/>
      <c r="J290" s="293"/>
      <c r="K290" s="293"/>
      <c r="L290" s="293"/>
      <c r="M290" s="293">
        <v>116</v>
      </c>
      <c r="N290" s="293">
        <v>109</v>
      </c>
      <c r="O290" s="293">
        <v>105</v>
      </c>
      <c r="P290" s="293"/>
      <c r="Q290" s="293"/>
      <c r="R290" s="293"/>
      <c r="S290" s="293"/>
    </row>
    <row r="291" spans="1:19" x14ac:dyDescent="0.25">
      <c r="A291" s="282" t="s">
        <v>376</v>
      </c>
      <c r="B291" s="292" t="s">
        <v>529</v>
      </c>
      <c r="C291" s="293">
        <v>7</v>
      </c>
      <c r="D291" s="282" t="s">
        <v>5206</v>
      </c>
      <c r="E291" s="293">
        <v>331</v>
      </c>
      <c r="F291" s="293"/>
      <c r="G291" s="293"/>
      <c r="H291" s="293"/>
      <c r="I291" s="293"/>
      <c r="J291" s="293"/>
      <c r="K291" s="293"/>
      <c r="L291" s="293"/>
      <c r="M291" s="293">
        <v>105</v>
      </c>
      <c r="N291" s="293">
        <v>104</v>
      </c>
      <c r="O291" s="293">
        <v>122</v>
      </c>
      <c r="P291" s="293"/>
      <c r="Q291" s="293"/>
      <c r="R291" s="293"/>
      <c r="S291" s="293"/>
    </row>
    <row r="292" spans="1:19" x14ac:dyDescent="0.25">
      <c r="A292" s="282" t="s">
        <v>377</v>
      </c>
      <c r="B292" s="292" t="s">
        <v>518</v>
      </c>
      <c r="C292" s="293">
        <v>7</v>
      </c>
      <c r="D292" s="282" t="s">
        <v>5206</v>
      </c>
      <c r="E292" s="293">
        <v>285</v>
      </c>
      <c r="F292" s="293"/>
      <c r="G292" s="293"/>
      <c r="H292" s="293"/>
      <c r="I292" s="293"/>
      <c r="J292" s="293"/>
      <c r="K292" s="293"/>
      <c r="L292" s="293"/>
      <c r="M292" s="293">
        <v>88</v>
      </c>
      <c r="N292" s="293">
        <v>101</v>
      </c>
      <c r="O292" s="293">
        <v>96</v>
      </c>
      <c r="P292" s="293"/>
      <c r="Q292" s="293"/>
      <c r="R292" s="293"/>
      <c r="S292" s="293"/>
    </row>
    <row r="293" spans="1:19" x14ac:dyDescent="0.25">
      <c r="A293" s="282" t="s">
        <v>378</v>
      </c>
      <c r="B293" s="292" t="s">
        <v>5174</v>
      </c>
      <c r="C293" s="282">
        <v>3</v>
      </c>
      <c r="D293" s="282" t="s">
        <v>1432</v>
      </c>
      <c r="E293" s="293">
        <v>450</v>
      </c>
      <c r="F293" s="293"/>
      <c r="G293" s="293"/>
      <c r="H293" s="293"/>
      <c r="I293" s="293"/>
      <c r="J293" s="293"/>
      <c r="K293" s="293"/>
      <c r="L293" s="293"/>
      <c r="M293" s="293">
        <v>136</v>
      </c>
      <c r="N293" s="293">
        <v>154</v>
      </c>
      <c r="O293" s="293">
        <v>160</v>
      </c>
      <c r="P293" s="293"/>
      <c r="Q293" s="293"/>
      <c r="R293" s="293"/>
      <c r="S293" s="293"/>
    </row>
    <row r="294" spans="1:19" x14ac:dyDescent="0.25">
      <c r="A294" s="282" t="s">
        <v>379</v>
      </c>
      <c r="B294" s="292" t="s">
        <v>114</v>
      </c>
      <c r="C294" s="293">
        <v>7</v>
      </c>
      <c r="D294" s="282" t="s">
        <v>5206</v>
      </c>
      <c r="E294" s="293">
        <v>1336</v>
      </c>
      <c r="F294" s="293"/>
      <c r="G294" s="293"/>
      <c r="H294" s="293"/>
      <c r="I294" s="293"/>
      <c r="J294" s="293"/>
      <c r="K294" s="293"/>
      <c r="L294" s="293"/>
      <c r="M294" s="293">
        <v>436</v>
      </c>
      <c r="N294" s="293">
        <v>456</v>
      </c>
      <c r="O294" s="293">
        <v>444</v>
      </c>
      <c r="P294" s="293"/>
      <c r="Q294" s="293"/>
      <c r="R294" s="293"/>
      <c r="S294" s="293"/>
    </row>
    <row r="295" spans="1:19" x14ac:dyDescent="0.25">
      <c r="A295" s="282" t="s">
        <v>617</v>
      </c>
      <c r="B295" s="292" t="s">
        <v>550</v>
      </c>
      <c r="C295" s="293">
        <v>7</v>
      </c>
      <c r="D295" s="282" t="s">
        <v>5206</v>
      </c>
      <c r="E295" s="293">
        <v>369</v>
      </c>
      <c r="F295" s="293"/>
      <c r="G295" s="293"/>
      <c r="H295" s="293"/>
      <c r="I295" s="293"/>
      <c r="J295" s="293"/>
      <c r="K295" s="293"/>
      <c r="L295" s="293"/>
      <c r="M295" s="293">
        <v>123</v>
      </c>
      <c r="N295" s="293">
        <v>131</v>
      </c>
      <c r="O295" s="293">
        <v>115</v>
      </c>
      <c r="P295" s="293"/>
      <c r="Q295" s="293"/>
      <c r="R295" s="293"/>
      <c r="S295" s="293"/>
    </row>
    <row r="296" spans="1:19" x14ac:dyDescent="0.25">
      <c r="A296" s="282" t="s">
        <v>996</v>
      </c>
      <c r="B296" s="292" t="s">
        <v>997</v>
      </c>
      <c r="C296" s="293">
        <v>7</v>
      </c>
      <c r="D296" s="282" t="s">
        <v>5206</v>
      </c>
      <c r="E296" s="293">
        <v>802</v>
      </c>
      <c r="F296" s="293"/>
      <c r="G296" s="293"/>
      <c r="H296" s="293"/>
      <c r="I296" s="293"/>
      <c r="J296" s="293"/>
      <c r="K296" s="293"/>
      <c r="L296" s="293"/>
      <c r="M296" s="293">
        <v>248</v>
      </c>
      <c r="N296" s="293">
        <v>300</v>
      </c>
      <c r="O296" s="293">
        <v>254</v>
      </c>
      <c r="P296" s="293"/>
      <c r="Q296" s="293"/>
      <c r="R296" s="293"/>
      <c r="S296" s="293"/>
    </row>
    <row r="297" spans="1:19" x14ac:dyDescent="0.25">
      <c r="A297" s="282" t="s">
        <v>998</v>
      </c>
      <c r="B297" s="292" t="s">
        <v>999</v>
      </c>
      <c r="C297" s="293">
        <v>7</v>
      </c>
      <c r="D297" s="282" t="s">
        <v>5206</v>
      </c>
      <c r="E297" s="293">
        <v>547</v>
      </c>
      <c r="F297" s="293"/>
      <c r="G297" s="293"/>
      <c r="H297" s="293"/>
      <c r="I297" s="293"/>
      <c r="J297" s="293"/>
      <c r="K297" s="293"/>
      <c r="L297" s="293"/>
      <c r="M297" s="293">
        <v>156</v>
      </c>
      <c r="N297" s="293">
        <v>200</v>
      </c>
      <c r="O297" s="293">
        <v>191</v>
      </c>
      <c r="P297" s="293"/>
      <c r="Q297" s="293"/>
      <c r="R297" s="293"/>
      <c r="S297" s="293"/>
    </row>
    <row r="298" spans="1:19" x14ac:dyDescent="0.25">
      <c r="A298" s="282" t="s">
        <v>1405</v>
      </c>
      <c r="B298" s="292" t="s">
        <v>1406</v>
      </c>
      <c r="C298" s="293">
        <v>7</v>
      </c>
      <c r="D298" s="282" t="s">
        <v>5206</v>
      </c>
      <c r="E298" s="293">
        <v>25</v>
      </c>
      <c r="F298" s="293"/>
      <c r="G298" s="293"/>
      <c r="H298" s="293"/>
      <c r="I298" s="293"/>
      <c r="J298" s="293"/>
      <c r="K298" s="293"/>
      <c r="L298" s="293"/>
      <c r="M298" s="293"/>
      <c r="N298" s="293"/>
      <c r="O298" s="293"/>
      <c r="P298" s="293">
        <v>5</v>
      </c>
      <c r="Q298" s="293">
        <v>5</v>
      </c>
      <c r="R298" s="293">
        <v>10</v>
      </c>
      <c r="S298" s="293">
        <v>5</v>
      </c>
    </row>
    <row r="299" spans="1:19" x14ac:dyDescent="0.25">
      <c r="A299" s="282" t="s">
        <v>5212</v>
      </c>
      <c r="B299" s="292" t="s">
        <v>1420</v>
      </c>
      <c r="C299" s="293">
        <v>7</v>
      </c>
      <c r="D299" s="282" t="s">
        <v>5206</v>
      </c>
      <c r="E299" s="293">
        <v>6</v>
      </c>
      <c r="F299" s="293"/>
      <c r="G299" s="293"/>
      <c r="H299" s="293"/>
      <c r="I299" s="293"/>
      <c r="J299" s="293"/>
      <c r="K299" s="293"/>
      <c r="L299" s="293"/>
      <c r="M299" s="293"/>
      <c r="N299" s="293">
        <v>3</v>
      </c>
      <c r="O299" s="293">
        <v>2</v>
      </c>
      <c r="P299" s="293"/>
      <c r="Q299" s="293"/>
      <c r="R299" s="293">
        <v>1</v>
      </c>
      <c r="S299" s="293"/>
    </row>
    <row r="300" spans="1:19" x14ac:dyDescent="0.25">
      <c r="A300" s="282" t="s">
        <v>1407</v>
      </c>
      <c r="B300" s="292" t="s">
        <v>1408</v>
      </c>
      <c r="C300" s="293">
        <v>7</v>
      </c>
      <c r="D300" s="282" t="s">
        <v>5206</v>
      </c>
      <c r="E300" s="293">
        <v>97</v>
      </c>
      <c r="F300" s="293"/>
      <c r="G300" s="293"/>
      <c r="H300" s="293"/>
      <c r="I300" s="293"/>
      <c r="J300" s="293"/>
      <c r="K300" s="293"/>
      <c r="L300" s="293"/>
      <c r="M300" s="293">
        <v>45</v>
      </c>
      <c r="N300" s="293">
        <v>52</v>
      </c>
      <c r="O300" s="293"/>
      <c r="P300" s="293"/>
      <c r="Q300" s="293"/>
      <c r="R300" s="293"/>
      <c r="S300" s="293"/>
    </row>
    <row r="301" spans="1:19" x14ac:dyDescent="0.25">
      <c r="A301" s="282" t="s">
        <v>380</v>
      </c>
      <c r="B301" s="292" t="s">
        <v>833</v>
      </c>
      <c r="C301" s="293">
        <v>7</v>
      </c>
      <c r="D301" s="282" t="s">
        <v>5206</v>
      </c>
      <c r="E301" s="293">
        <v>561</v>
      </c>
      <c r="F301" s="293"/>
      <c r="G301" s="293"/>
      <c r="H301" s="293"/>
      <c r="I301" s="293"/>
      <c r="J301" s="293"/>
      <c r="K301" s="293"/>
      <c r="L301" s="293"/>
      <c r="M301" s="293">
        <v>163</v>
      </c>
      <c r="N301" s="293">
        <v>190</v>
      </c>
      <c r="O301" s="293">
        <v>208</v>
      </c>
      <c r="P301" s="293"/>
      <c r="Q301" s="293"/>
      <c r="R301" s="293"/>
      <c r="S301" s="293"/>
    </row>
    <row r="302" spans="1:19" x14ac:dyDescent="0.25">
      <c r="A302" s="282" t="s">
        <v>381</v>
      </c>
      <c r="B302" s="292" t="s">
        <v>2</v>
      </c>
      <c r="C302" s="293">
        <v>1</v>
      </c>
      <c r="D302" s="282" t="s">
        <v>1431</v>
      </c>
      <c r="E302" s="293">
        <v>1406</v>
      </c>
      <c r="F302" s="293"/>
      <c r="G302" s="293"/>
      <c r="H302" s="293"/>
      <c r="I302" s="293"/>
      <c r="J302" s="293"/>
      <c r="K302" s="293"/>
      <c r="L302" s="293"/>
      <c r="M302" s="293">
        <v>489</v>
      </c>
      <c r="N302" s="293">
        <v>419</v>
      </c>
      <c r="O302" s="293">
        <v>498</v>
      </c>
      <c r="P302" s="293"/>
      <c r="Q302" s="293"/>
      <c r="R302" s="293"/>
      <c r="S302" s="293"/>
    </row>
    <row r="303" spans="1:19" x14ac:dyDescent="0.25">
      <c r="A303" s="282" t="s">
        <v>382</v>
      </c>
      <c r="B303" s="292" t="s">
        <v>616</v>
      </c>
      <c r="C303" s="293">
        <v>7</v>
      </c>
      <c r="D303" s="282" t="s">
        <v>5206</v>
      </c>
      <c r="E303" s="293">
        <v>505</v>
      </c>
      <c r="F303" s="293"/>
      <c r="G303" s="293"/>
      <c r="H303" s="293"/>
      <c r="I303" s="293"/>
      <c r="J303" s="293"/>
      <c r="K303" s="293"/>
      <c r="L303" s="293"/>
      <c r="M303" s="293">
        <v>170</v>
      </c>
      <c r="N303" s="293">
        <v>162</v>
      </c>
      <c r="O303" s="293">
        <v>173</v>
      </c>
      <c r="P303" s="293"/>
      <c r="Q303" s="293"/>
      <c r="R303" s="293"/>
      <c r="S303" s="293"/>
    </row>
    <row r="304" spans="1:19" x14ac:dyDescent="0.25">
      <c r="A304" s="282" t="s">
        <v>383</v>
      </c>
      <c r="B304" s="292" t="s">
        <v>92</v>
      </c>
      <c r="C304" s="282">
        <v>2</v>
      </c>
      <c r="D304" s="282" t="s">
        <v>1433</v>
      </c>
      <c r="E304" s="293">
        <v>704</v>
      </c>
      <c r="F304" s="293"/>
      <c r="G304" s="293"/>
      <c r="H304" s="293"/>
      <c r="I304" s="293"/>
      <c r="J304" s="293"/>
      <c r="K304" s="293"/>
      <c r="L304" s="293"/>
      <c r="M304" s="293">
        <v>212</v>
      </c>
      <c r="N304" s="293">
        <v>245</v>
      </c>
      <c r="O304" s="293">
        <v>247</v>
      </c>
      <c r="P304" s="293"/>
      <c r="Q304" s="293"/>
      <c r="R304" s="293"/>
      <c r="S304" s="293"/>
    </row>
    <row r="305" spans="1:19" x14ac:dyDescent="0.25">
      <c r="A305" s="282" t="s">
        <v>384</v>
      </c>
      <c r="B305" s="292" t="s">
        <v>615</v>
      </c>
      <c r="C305" s="293">
        <v>7</v>
      </c>
      <c r="D305" s="282" t="s">
        <v>5206</v>
      </c>
      <c r="E305" s="293">
        <v>446</v>
      </c>
      <c r="F305" s="293"/>
      <c r="G305" s="293"/>
      <c r="H305" s="293"/>
      <c r="I305" s="293"/>
      <c r="J305" s="293"/>
      <c r="K305" s="293"/>
      <c r="L305" s="293"/>
      <c r="M305" s="293">
        <v>162</v>
      </c>
      <c r="N305" s="293">
        <v>136</v>
      </c>
      <c r="O305" s="293">
        <v>148</v>
      </c>
      <c r="P305" s="293"/>
      <c r="Q305" s="293"/>
      <c r="R305" s="293"/>
      <c r="S305" s="293"/>
    </row>
    <row r="306" spans="1:19" x14ac:dyDescent="0.25">
      <c r="A306" s="282" t="s">
        <v>385</v>
      </c>
      <c r="B306" s="292" t="s">
        <v>614</v>
      </c>
      <c r="C306" s="293">
        <v>7</v>
      </c>
      <c r="D306" s="282" t="s">
        <v>5206</v>
      </c>
      <c r="E306" s="293">
        <v>1158</v>
      </c>
      <c r="F306" s="293"/>
      <c r="G306" s="293"/>
      <c r="H306" s="293"/>
      <c r="I306" s="293"/>
      <c r="J306" s="293"/>
      <c r="K306" s="293"/>
      <c r="L306" s="293"/>
      <c r="M306" s="293">
        <v>292</v>
      </c>
      <c r="N306" s="293">
        <v>390</v>
      </c>
      <c r="O306" s="293">
        <v>476</v>
      </c>
      <c r="P306" s="293"/>
      <c r="Q306" s="293"/>
      <c r="R306" s="293"/>
      <c r="S306" s="293"/>
    </row>
    <row r="307" spans="1:19" x14ac:dyDescent="0.25">
      <c r="A307" s="282" t="s">
        <v>386</v>
      </c>
      <c r="B307" s="292" t="s">
        <v>23</v>
      </c>
      <c r="C307" s="282">
        <v>3</v>
      </c>
      <c r="D307" s="282" t="s">
        <v>1432</v>
      </c>
      <c r="E307" s="293">
        <v>510</v>
      </c>
      <c r="F307" s="293"/>
      <c r="G307" s="293"/>
      <c r="H307" s="293"/>
      <c r="I307" s="293"/>
      <c r="J307" s="293"/>
      <c r="K307" s="293"/>
      <c r="L307" s="293"/>
      <c r="M307" s="293">
        <v>155</v>
      </c>
      <c r="N307" s="293">
        <v>170</v>
      </c>
      <c r="O307" s="293">
        <v>185</v>
      </c>
      <c r="P307" s="293"/>
      <c r="Q307" s="293"/>
      <c r="R307" s="293"/>
      <c r="S307" s="293"/>
    </row>
    <row r="308" spans="1:19" x14ac:dyDescent="0.25">
      <c r="A308" s="282" t="s">
        <v>387</v>
      </c>
      <c r="B308" s="292" t="s">
        <v>530</v>
      </c>
      <c r="C308" s="293">
        <v>7</v>
      </c>
      <c r="D308" s="282" t="s">
        <v>5206</v>
      </c>
      <c r="E308" s="293">
        <v>866</v>
      </c>
      <c r="F308" s="293"/>
      <c r="G308" s="293"/>
      <c r="H308" s="293"/>
      <c r="I308" s="293"/>
      <c r="J308" s="293"/>
      <c r="K308" s="293"/>
      <c r="L308" s="293"/>
      <c r="M308" s="293">
        <v>274</v>
      </c>
      <c r="N308" s="293">
        <v>282</v>
      </c>
      <c r="O308" s="293">
        <v>310</v>
      </c>
      <c r="P308" s="293"/>
      <c r="Q308" s="293"/>
      <c r="R308" s="293"/>
      <c r="S308" s="293"/>
    </row>
    <row r="309" spans="1:19" x14ac:dyDescent="0.25">
      <c r="A309" s="282" t="s">
        <v>388</v>
      </c>
      <c r="B309" s="292" t="s">
        <v>512</v>
      </c>
      <c r="C309" s="293">
        <v>7</v>
      </c>
      <c r="D309" s="282" t="s">
        <v>5206</v>
      </c>
      <c r="E309" s="293">
        <v>593</v>
      </c>
      <c r="F309" s="293"/>
      <c r="G309" s="293"/>
      <c r="H309" s="293"/>
      <c r="I309" s="293"/>
      <c r="J309" s="293"/>
      <c r="K309" s="293"/>
      <c r="L309" s="293"/>
      <c r="M309" s="293">
        <v>89</v>
      </c>
      <c r="N309" s="293">
        <v>99</v>
      </c>
      <c r="O309" s="293">
        <v>88</v>
      </c>
      <c r="P309" s="293">
        <v>91</v>
      </c>
      <c r="Q309" s="293">
        <v>98</v>
      </c>
      <c r="R309" s="293">
        <v>67</v>
      </c>
      <c r="S309" s="293">
        <v>61</v>
      </c>
    </row>
    <row r="310" spans="1:19" x14ac:dyDescent="0.25">
      <c r="A310" s="282" t="s">
        <v>389</v>
      </c>
      <c r="B310" s="292" t="s">
        <v>10</v>
      </c>
      <c r="C310" s="293">
        <v>1</v>
      </c>
      <c r="D310" s="282" t="s">
        <v>1431</v>
      </c>
      <c r="E310" s="293">
        <v>504</v>
      </c>
      <c r="F310" s="293"/>
      <c r="G310" s="293"/>
      <c r="H310" s="293"/>
      <c r="I310" s="293"/>
      <c r="J310" s="293"/>
      <c r="K310" s="293"/>
      <c r="L310" s="293"/>
      <c r="M310" s="293">
        <v>200</v>
      </c>
      <c r="N310" s="293">
        <v>143</v>
      </c>
      <c r="O310" s="293">
        <v>161</v>
      </c>
      <c r="P310" s="293"/>
      <c r="Q310" s="293"/>
      <c r="R310" s="293"/>
      <c r="S310" s="293"/>
    </row>
    <row r="311" spans="1:19" x14ac:dyDescent="0.25">
      <c r="A311" s="282" t="s">
        <v>390</v>
      </c>
      <c r="B311" s="292" t="s">
        <v>533</v>
      </c>
      <c r="C311" s="293">
        <v>7</v>
      </c>
      <c r="D311" s="282" t="s">
        <v>5206</v>
      </c>
      <c r="E311" s="293">
        <v>219</v>
      </c>
      <c r="F311" s="293"/>
      <c r="G311" s="293"/>
      <c r="H311" s="293"/>
      <c r="I311" s="293"/>
      <c r="J311" s="293"/>
      <c r="K311" s="293"/>
      <c r="L311" s="293"/>
      <c r="M311" s="293">
        <v>91</v>
      </c>
      <c r="N311" s="293">
        <v>53</v>
      </c>
      <c r="O311" s="293">
        <v>75</v>
      </c>
      <c r="P311" s="293"/>
      <c r="Q311" s="293"/>
      <c r="R311" s="293"/>
      <c r="S311" s="293"/>
    </row>
    <row r="312" spans="1:19" x14ac:dyDescent="0.25">
      <c r="A312" s="282" t="s">
        <v>391</v>
      </c>
      <c r="B312" s="292" t="s">
        <v>898</v>
      </c>
      <c r="C312" s="293">
        <v>7</v>
      </c>
      <c r="D312" s="282" t="s">
        <v>5206</v>
      </c>
      <c r="E312" s="293">
        <v>23</v>
      </c>
      <c r="F312" s="293"/>
      <c r="G312" s="293"/>
      <c r="H312" s="293"/>
      <c r="I312" s="293"/>
      <c r="J312" s="293"/>
      <c r="K312" s="293"/>
      <c r="L312" s="293"/>
      <c r="M312" s="293">
        <v>23</v>
      </c>
      <c r="N312" s="293"/>
      <c r="O312" s="293"/>
      <c r="P312" s="293"/>
      <c r="Q312" s="293"/>
      <c r="R312" s="293"/>
      <c r="S312" s="293"/>
    </row>
    <row r="313" spans="1:19" x14ac:dyDescent="0.25">
      <c r="A313" s="282" t="s">
        <v>613</v>
      </c>
      <c r="B313" s="292" t="s">
        <v>817</v>
      </c>
      <c r="C313" s="293">
        <v>7</v>
      </c>
      <c r="D313" s="282" t="s">
        <v>5206</v>
      </c>
      <c r="E313" s="293">
        <v>310</v>
      </c>
      <c r="F313" s="293"/>
      <c r="G313" s="293"/>
      <c r="H313" s="293"/>
      <c r="I313" s="293"/>
      <c r="J313" s="293"/>
      <c r="K313" s="293"/>
      <c r="L313" s="293"/>
      <c r="M313" s="293">
        <v>105</v>
      </c>
      <c r="N313" s="293">
        <v>102</v>
      </c>
      <c r="O313" s="293">
        <v>103</v>
      </c>
      <c r="P313" s="293"/>
      <c r="Q313" s="293"/>
      <c r="R313" s="293"/>
      <c r="S313" s="293"/>
    </row>
    <row r="314" spans="1:19" x14ac:dyDescent="0.25">
      <c r="A314" s="282" t="s">
        <v>392</v>
      </c>
      <c r="B314" s="292" t="s">
        <v>531</v>
      </c>
      <c r="C314" s="293">
        <v>7</v>
      </c>
      <c r="D314" s="282" t="s">
        <v>5206</v>
      </c>
      <c r="E314" s="293">
        <v>202</v>
      </c>
      <c r="F314" s="293"/>
      <c r="G314" s="293"/>
      <c r="H314" s="293"/>
      <c r="I314" s="293"/>
      <c r="J314" s="293"/>
      <c r="K314" s="293"/>
      <c r="L314" s="293">
        <v>50</v>
      </c>
      <c r="M314" s="293">
        <v>57</v>
      </c>
      <c r="N314" s="293">
        <v>45</v>
      </c>
      <c r="O314" s="293">
        <v>50</v>
      </c>
      <c r="P314" s="293"/>
      <c r="Q314" s="293"/>
      <c r="R314" s="293"/>
      <c r="S314" s="293"/>
    </row>
    <row r="315" spans="1:19" x14ac:dyDescent="0.25">
      <c r="A315" s="282" t="s">
        <v>393</v>
      </c>
      <c r="B315" s="292" t="s">
        <v>539</v>
      </c>
      <c r="C315" s="293">
        <v>7</v>
      </c>
      <c r="D315" s="282" t="s">
        <v>5206</v>
      </c>
      <c r="E315" s="293">
        <v>281</v>
      </c>
      <c r="F315" s="293"/>
      <c r="G315" s="293"/>
      <c r="H315" s="293"/>
      <c r="I315" s="293"/>
      <c r="J315" s="293"/>
      <c r="K315" s="293"/>
      <c r="L315" s="293"/>
      <c r="M315" s="293">
        <v>95</v>
      </c>
      <c r="N315" s="293">
        <v>95</v>
      </c>
      <c r="O315" s="293">
        <v>91</v>
      </c>
      <c r="P315" s="293"/>
      <c r="Q315" s="293"/>
      <c r="R315" s="293"/>
      <c r="S315" s="293"/>
    </row>
    <row r="316" spans="1:19" x14ac:dyDescent="0.25">
      <c r="A316" s="282" t="s">
        <v>395</v>
      </c>
      <c r="B316" s="292" t="s">
        <v>24</v>
      </c>
      <c r="C316" s="282">
        <v>3</v>
      </c>
      <c r="D316" s="282" t="s">
        <v>1433</v>
      </c>
      <c r="E316" s="293">
        <v>421</v>
      </c>
      <c r="F316" s="293"/>
      <c r="G316" s="293"/>
      <c r="H316" s="293"/>
      <c r="I316" s="293"/>
      <c r="J316" s="293"/>
      <c r="K316" s="293"/>
      <c r="L316" s="293"/>
      <c r="M316" s="293">
        <v>152</v>
      </c>
      <c r="N316" s="293">
        <v>119</v>
      </c>
      <c r="O316" s="293">
        <v>150</v>
      </c>
      <c r="P316" s="293"/>
      <c r="Q316" s="293"/>
      <c r="R316" s="293"/>
      <c r="S316" s="293"/>
    </row>
    <row r="317" spans="1:19" x14ac:dyDescent="0.25">
      <c r="A317" s="282" t="s">
        <v>396</v>
      </c>
      <c r="B317" s="292" t="s">
        <v>1436</v>
      </c>
      <c r="C317" s="293">
        <v>1</v>
      </c>
      <c r="D317" s="282" t="s">
        <v>1431</v>
      </c>
      <c r="E317" s="293">
        <v>1640</v>
      </c>
      <c r="F317" s="293">
        <v>13</v>
      </c>
      <c r="G317" s="293"/>
      <c r="H317" s="293"/>
      <c r="I317" s="293"/>
      <c r="J317" s="293"/>
      <c r="K317" s="293"/>
      <c r="L317" s="293"/>
      <c r="M317" s="293">
        <v>458</v>
      </c>
      <c r="N317" s="293">
        <v>519</v>
      </c>
      <c r="O317" s="293">
        <v>420</v>
      </c>
      <c r="P317" s="293">
        <v>129</v>
      </c>
      <c r="Q317" s="293">
        <v>101</v>
      </c>
      <c r="R317" s="293"/>
      <c r="S317" s="293"/>
    </row>
    <row r="318" spans="1:19" x14ac:dyDescent="0.25">
      <c r="A318" s="282" t="s">
        <v>612</v>
      </c>
      <c r="B318" s="292" t="s">
        <v>899</v>
      </c>
      <c r="C318" s="293">
        <v>7</v>
      </c>
      <c r="D318" s="282" t="s">
        <v>5206</v>
      </c>
      <c r="E318" s="293">
        <v>186</v>
      </c>
      <c r="F318" s="293"/>
      <c r="G318" s="293"/>
      <c r="H318" s="293"/>
      <c r="I318" s="293"/>
      <c r="J318" s="293"/>
      <c r="K318" s="293"/>
      <c r="L318" s="293"/>
      <c r="M318" s="293">
        <v>75</v>
      </c>
      <c r="N318" s="293">
        <v>67</v>
      </c>
      <c r="O318" s="293">
        <v>44</v>
      </c>
      <c r="P318" s="293"/>
      <c r="Q318" s="293"/>
      <c r="R318" s="293"/>
      <c r="S318" s="293"/>
    </row>
    <row r="319" spans="1:19" x14ac:dyDescent="0.25">
      <c r="A319" s="282" t="s">
        <v>397</v>
      </c>
      <c r="B319" s="292" t="s">
        <v>1410</v>
      </c>
      <c r="C319" s="293">
        <v>7</v>
      </c>
      <c r="D319" s="282" t="s">
        <v>5206</v>
      </c>
      <c r="E319" s="293">
        <v>334</v>
      </c>
      <c r="F319" s="293"/>
      <c r="G319" s="293">
        <v>54</v>
      </c>
      <c r="H319" s="293">
        <v>52</v>
      </c>
      <c r="I319" s="293"/>
      <c r="J319" s="293"/>
      <c r="K319" s="293"/>
      <c r="L319" s="293"/>
      <c r="M319" s="293">
        <v>64</v>
      </c>
      <c r="N319" s="293">
        <v>85</v>
      </c>
      <c r="O319" s="293">
        <v>79</v>
      </c>
      <c r="P319" s="293"/>
      <c r="Q319" s="293"/>
      <c r="R319" s="293"/>
      <c r="S319" s="293"/>
    </row>
    <row r="320" spans="1:19" x14ac:dyDescent="0.25">
      <c r="A320" s="282" t="s">
        <v>399</v>
      </c>
      <c r="B320" s="292" t="s">
        <v>1411</v>
      </c>
      <c r="C320" s="293">
        <v>7</v>
      </c>
      <c r="D320" s="282" t="s">
        <v>5206</v>
      </c>
      <c r="E320" s="293">
        <v>415</v>
      </c>
      <c r="F320" s="293"/>
      <c r="G320" s="293"/>
      <c r="H320" s="293"/>
      <c r="I320" s="293"/>
      <c r="J320" s="293"/>
      <c r="K320" s="293"/>
      <c r="L320" s="293"/>
      <c r="M320" s="293">
        <v>111</v>
      </c>
      <c r="N320" s="293">
        <v>156</v>
      </c>
      <c r="O320" s="293">
        <v>148</v>
      </c>
      <c r="P320" s="293"/>
      <c r="Q320" s="293"/>
      <c r="R320" s="293"/>
      <c r="S320" s="293"/>
    </row>
    <row r="321" spans="1:19" x14ac:dyDescent="0.25">
      <c r="A321" s="282" t="s">
        <v>400</v>
      </c>
      <c r="B321" s="292" t="s">
        <v>609</v>
      </c>
      <c r="C321" s="293">
        <v>1</v>
      </c>
      <c r="D321" s="282" t="s">
        <v>1432</v>
      </c>
      <c r="E321" s="293">
        <v>1002</v>
      </c>
      <c r="F321" s="293"/>
      <c r="G321" s="293"/>
      <c r="H321" s="293"/>
      <c r="I321" s="293"/>
      <c r="J321" s="293"/>
      <c r="K321" s="293"/>
      <c r="L321" s="293"/>
      <c r="M321" s="293">
        <v>380</v>
      </c>
      <c r="N321" s="293">
        <v>343</v>
      </c>
      <c r="O321" s="293">
        <v>279</v>
      </c>
      <c r="P321" s="293"/>
      <c r="Q321" s="293"/>
      <c r="R321" s="293"/>
      <c r="S321" s="293"/>
    </row>
    <row r="322" spans="1:19" x14ac:dyDescent="0.25">
      <c r="A322" s="282" t="s">
        <v>401</v>
      </c>
      <c r="B322" s="292" t="s">
        <v>1437</v>
      </c>
      <c r="C322" s="293">
        <v>1</v>
      </c>
      <c r="D322" s="282" t="s">
        <v>1431</v>
      </c>
      <c r="E322" s="293">
        <v>473</v>
      </c>
      <c r="F322" s="293"/>
      <c r="G322" s="293"/>
      <c r="H322" s="293"/>
      <c r="I322" s="293"/>
      <c r="J322" s="293"/>
      <c r="K322" s="293"/>
      <c r="L322" s="293"/>
      <c r="M322" s="293"/>
      <c r="N322" s="293"/>
      <c r="O322" s="293"/>
      <c r="P322" s="293">
        <v>112</v>
      </c>
      <c r="Q322" s="293">
        <v>159</v>
      </c>
      <c r="R322" s="293">
        <v>126</v>
      </c>
      <c r="S322" s="293">
        <v>76</v>
      </c>
    </row>
    <row r="323" spans="1:19" x14ac:dyDescent="0.25">
      <c r="A323" s="282" t="s">
        <v>952</v>
      </c>
      <c r="B323" s="292" t="s">
        <v>953</v>
      </c>
      <c r="C323" s="293">
        <v>7</v>
      </c>
      <c r="D323" s="282" t="s">
        <v>5206</v>
      </c>
      <c r="E323" s="293">
        <v>240</v>
      </c>
      <c r="F323" s="293"/>
      <c r="G323" s="293"/>
      <c r="H323" s="293"/>
      <c r="I323" s="293"/>
      <c r="J323" s="293"/>
      <c r="K323" s="293"/>
      <c r="L323" s="293"/>
      <c r="M323" s="293">
        <v>70</v>
      </c>
      <c r="N323" s="293">
        <v>84</v>
      </c>
      <c r="O323" s="293">
        <v>86</v>
      </c>
      <c r="P323" s="293"/>
      <c r="Q323" s="293"/>
      <c r="R323" s="293"/>
      <c r="S323" s="293"/>
    </row>
    <row r="324" spans="1:19" x14ac:dyDescent="0.25">
      <c r="A324" s="282" t="s">
        <v>954</v>
      </c>
      <c r="B324" s="292" t="s">
        <v>955</v>
      </c>
      <c r="C324" s="293">
        <v>7</v>
      </c>
      <c r="D324" s="282" t="s">
        <v>5206</v>
      </c>
      <c r="E324" s="293">
        <v>103</v>
      </c>
      <c r="F324" s="293"/>
      <c r="G324" s="293"/>
      <c r="H324" s="293"/>
      <c r="I324" s="293"/>
      <c r="J324" s="293"/>
      <c r="K324" s="293"/>
      <c r="L324" s="293"/>
      <c r="M324" s="293">
        <v>54</v>
      </c>
      <c r="N324" s="293">
        <v>49</v>
      </c>
      <c r="O324" s="293"/>
      <c r="P324" s="293"/>
      <c r="Q324" s="293"/>
      <c r="R324" s="293"/>
      <c r="S324" s="293"/>
    </row>
    <row r="325" spans="1:19" x14ac:dyDescent="0.25">
      <c r="A325" s="282" t="s">
        <v>402</v>
      </c>
      <c r="B325" s="292" t="s">
        <v>115</v>
      </c>
      <c r="C325" s="282">
        <v>2</v>
      </c>
      <c r="D325" s="282" t="s">
        <v>1432</v>
      </c>
      <c r="E325" s="293">
        <v>867</v>
      </c>
      <c r="F325" s="293"/>
      <c r="G325" s="293"/>
      <c r="H325" s="293"/>
      <c r="I325" s="293"/>
      <c r="J325" s="293"/>
      <c r="K325" s="293"/>
      <c r="L325" s="293"/>
      <c r="M325" s="293">
        <v>231</v>
      </c>
      <c r="N325" s="293">
        <v>300</v>
      </c>
      <c r="O325" s="293">
        <v>336</v>
      </c>
      <c r="P325" s="293"/>
      <c r="Q325" s="293"/>
      <c r="R325" s="293"/>
      <c r="S325" s="293"/>
    </row>
    <row r="326" spans="1:19" x14ac:dyDescent="0.25">
      <c r="A326" s="282" t="s">
        <v>403</v>
      </c>
      <c r="B326" s="292" t="s">
        <v>1438</v>
      </c>
      <c r="C326" s="282">
        <v>3</v>
      </c>
      <c r="D326" s="282" t="s">
        <v>1431</v>
      </c>
      <c r="E326" s="293">
        <v>953</v>
      </c>
      <c r="F326" s="293"/>
      <c r="G326" s="293"/>
      <c r="H326" s="293"/>
      <c r="I326" s="293"/>
      <c r="J326" s="293"/>
      <c r="K326" s="293"/>
      <c r="L326" s="293"/>
      <c r="M326" s="293">
        <v>310</v>
      </c>
      <c r="N326" s="293">
        <v>300</v>
      </c>
      <c r="O326" s="293">
        <v>343</v>
      </c>
      <c r="P326" s="293"/>
      <c r="Q326" s="293"/>
      <c r="R326" s="293"/>
      <c r="S326" s="293"/>
    </row>
    <row r="327" spans="1:19" x14ac:dyDescent="0.25">
      <c r="A327" s="282" t="s">
        <v>404</v>
      </c>
      <c r="B327" s="292" t="s">
        <v>26</v>
      </c>
      <c r="C327" s="293">
        <v>1</v>
      </c>
      <c r="D327" s="282" t="s">
        <v>1432</v>
      </c>
      <c r="E327" s="293">
        <v>598</v>
      </c>
      <c r="F327" s="293"/>
      <c r="G327" s="293"/>
      <c r="H327" s="293"/>
      <c r="I327" s="293"/>
      <c r="J327" s="293"/>
      <c r="K327" s="293"/>
      <c r="L327" s="293"/>
      <c r="M327" s="293">
        <v>175</v>
      </c>
      <c r="N327" s="293">
        <v>197</v>
      </c>
      <c r="O327" s="293">
        <v>226</v>
      </c>
      <c r="P327" s="293"/>
      <c r="Q327" s="293"/>
      <c r="R327" s="293"/>
      <c r="S327" s="293"/>
    </row>
    <row r="328" spans="1:19" x14ac:dyDescent="0.25">
      <c r="A328" s="282" t="s">
        <v>979</v>
      </c>
      <c r="B328" s="292" t="s">
        <v>1002</v>
      </c>
      <c r="C328" s="293">
        <v>7</v>
      </c>
      <c r="D328" s="282" t="s">
        <v>5206</v>
      </c>
      <c r="E328" s="293">
        <v>59</v>
      </c>
      <c r="F328" s="293"/>
      <c r="G328" s="293"/>
      <c r="H328" s="293"/>
      <c r="I328" s="293"/>
      <c r="J328" s="293"/>
      <c r="K328" s="293"/>
      <c r="L328" s="293"/>
      <c r="M328" s="293">
        <v>18</v>
      </c>
      <c r="N328" s="293">
        <v>16</v>
      </c>
      <c r="O328" s="293">
        <v>25</v>
      </c>
      <c r="P328" s="293"/>
      <c r="Q328" s="293"/>
      <c r="R328" s="293"/>
      <c r="S328" s="293"/>
    </row>
    <row r="329" spans="1:19" x14ac:dyDescent="0.25">
      <c r="A329" s="282" t="s">
        <v>406</v>
      </c>
      <c r="B329" s="292" t="s">
        <v>116</v>
      </c>
      <c r="C329" s="293">
        <v>1</v>
      </c>
      <c r="D329" s="282" t="s">
        <v>1433</v>
      </c>
      <c r="E329" s="293">
        <v>839</v>
      </c>
      <c r="F329" s="293"/>
      <c r="G329" s="293"/>
      <c r="H329" s="293"/>
      <c r="I329" s="293"/>
      <c r="J329" s="293"/>
      <c r="K329" s="293"/>
      <c r="L329" s="293"/>
      <c r="M329" s="293">
        <v>303</v>
      </c>
      <c r="N329" s="293">
        <v>287</v>
      </c>
      <c r="O329" s="293">
        <v>249</v>
      </c>
      <c r="P329" s="293"/>
      <c r="Q329" s="293"/>
      <c r="R329" s="293"/>
      <c r="S329" s="293"/>
    </row>
    <row r="330" spans="1:19" x14ac:dyDescent="0.25">
      <c r="A330" s="282" t="s">
        <v>407</v>
      </c>
      <c r="B330" s="292" t="s">
        <v>27</v>
      </c>
      <c r="C330" s="282">
        <v>2</v>
      </c>
      <c r="D330" s="282" t="s">
        <v>1433</v>
      </c>
      <c r="E330" s="293">
        <v>859</v>
      </c>
      <c r="F330" s="293"/>
      <c r="G330" s="293"/>
      <c r="H330" s="293"/>
      <c r="I330" s="293"/>
      <c r="J330" s="293"/>
      <c r="K330" s="293"/>
      <c r="L330" s="293"/>
      <c r="M330" s="293">
        <v>265</v>
      </c>
      <c r="N330" s="293">
        <v>279</v>
      </c>
      <c r="O330" s="293">
        <v>315</v>
      </c>
      <c r="P330" s="293"/>
      <c r="Q330" s="293"/>
      <c r="R330" s="293"/>
      <c r="S330" s="293"/>
    </row>
    <row r="331" spans="1:19" x14ac:dyDescent="0.25">
      <c r="A331" s="282" t="s">
        <v>408</v>
      </c>
      <c r="B331" s="292" t="s">
        <v>28</v>
      </c>
      <c r="C331" s="293">
        <v>1</v>
      </c>
      <c r="D331" s="282" t="s">
        <v>1431</v>
      </c>
      <c r="E331" s="293">
        <v>1026</v>
      </c>
      <c r="F331" s="293"/>
      <c r="G331" s="293"/>
      <c r="H331" s="293"/>
      <c r="I331" s="293"/>
      <c r="J331" s="293"/>
      <c r="K331" s="293"/>
      <c r="L331" s="293"/>
      <c r="M331" s="293">
        <v>305</v>
      </c>
      <c r="N331" s="293">
        <v>333</v>
      </c>
      <c r="O331" s="293">
        <v>388</v>
      </c>
      <c r="P331" s="293"/>
      <c r="Q331" s="293"/>
      <c r="R331" s="293"/>
      <c r="S331" s="293"/>
    </row>
    <row r="332" spans="1:19" x14ac:dyDescent="0.25">
      <c r="A332" s="282" t="s">
        <v>409</v>
      </c>
      <c r="B332" s="292" t="s">
        <v>29</v>
      </c>
      <c r="C332" s="293">
        <v>1</v>
      </c>
      <c r="D332" s="282" t="s">
        <v>1431</v>
      </c>
      <c r="E332" s="293">
        <v>926</v>
      </c>
      <c r="F332" s="293"/>
      <c r="G332" s="293"/>
      <c r="H332" s="293"/>
      <c r="I332" s="293"/>
      <c r="J332" s="293"/>
      <c r="K332" s="293"/>
      <c r="L332" s="293"/>
      <c r="M332" s="293">
        <v>288</v>
      </c>
      <c r="N332" s="293">
        <v>311</v>
      </c>
      <c r="O332" s="293">
        <v>327</v>
      </c>
      <c r="P332" s="293"/>
      <c r="Q332" s="293"/>
      <c r="R332" s="293"/>
      <c r="S332" s="293"/>
    </row>
    <row r="333" spans="1:19" x14ac:dyDescent="0.25">
      <c r="A333" s="282" t="s">
        <v>410</v>
      </c>
      <c r="B333" s="292" t="s">
        <v>30</v>
      </c>
      <c r="C333" s="282">
        <v>2</v>
      </c>
      <c r="D333" s="282" t="s">
        <v>1433</v>
      </c>
      <c r="E333" s="293">
        <v>718</v>
      </c>
      <c r="F333" s="293"/>
      <c r="G333" s="293"/>
      <c r="H333" s="293"/>
      <c r="I333" s="293"/>
      <c r="J333" s="293"/>
      <c r="K333" s="293"/>
      <c r="L333" s="293"/>
      <c r="M333" s="293">
        <v>217</v>
      </c>
      <c r="N333" s="293">
        <v>242</v>
      </c>
      <c r="O333" s="293">
        <v>259</v>
      </c>
      <c r="P333" s="293"/>
      <c r="Q333" s="293"/>
      <c r="R333" s="293"/>
      <c r="S333" s="293"/>
    </row>
    <row r="334" spans="1:19" x14ac:dyDescent="0.25">
      <c r="A334" s="282" t="s">
        <v>411</v>
      </c>
      <c r="B334" s="292" t="s">
        <v>31</v>
      </c>
      <c r="C334" s="293">
        <v>1</v>
      </c>
      <c r="D334" s="282" t="s">
        <v>1433</v>
      </c>
      <c r="E334" s="293">
        <v>1113</v>
      </c>
      <c r="F334" s="293"/>
      <c r="G334" s="293"/>
      <c r="H334" s="293"/>
      <c r="I334" s="293"/>
      <c r="J334" s="293"/>
      <c r="K334" s="293"/>
      <c r="L334" s="293"/>
      <c r="M334" s="293">
        <v>357</v>
      </c>
      <c r="N334" s="293">
        <v>398</v>
      </c>
      <c r="O334" s="293">
        <v>358</v>
      </c>
      <c r="P334" s="293"/>
      <c r="Q334" s="293"/>
      <c r="R334" s="293"/>
      <c r="S334" s="293"/>
    </row>
    <row r="335" spans="1:19" x14ac:dyDescent="0.25">
      <c r="A335" s="282" t="s">
        <v>412</v>
      </c>
      <c r="B335" s="292" t="s">
        <v>32</v>
      </c>
      <c r="C335" s="282">
        <v>3</v>
      </c>
      <c r="D335" s="282" t="s">
        <v>1431</v>
      </c>
      <c r="E335" s="293">
        <v>661</v>
      </c>
      <c r="F335" s="293"/>
      <c r="G335" s="293"/>
      <c r="H335" s="293"/>
      <c r="I335" s="293"/>
      <c r="J335" s="293"/>
      <c r="K335" s="293"/>
      <c r="L335" s="293"/>
      <c r="M335" s="293">
        <v>204</v>
      </c>
      <c r="N335" s="293">
        <v>218</v>
      </c>
      <c r="O335" s="293">
        <v>239</v>
      </c>
      <c r="P335" s="293"/>
      <c r="Q335" s="293"/>
      <c r="R335" s="293"/>
      <c r="S335" s="293"/>
    </row>
    <row r="336" spans="1:19" x14ac:dyDescent="0.25">
      <c r="A336" s="282" t="s">
        <v>413</v>
      </c>
      <c r="B336" s="292" t="s">
        <v>53</v>
      </c>
      <c r="C336" s="282">
        <v>2</v>
      </c>
      <c r="D336" s="282" t="s">
        <v>1433</v>
      </c>
      <c r="E336" s="293">
        <v>324</v>
      </c>
      <c r="F336" s="293"/>
      <c r="G336" s="293"/>
      <c r="H336" s="293"/>
      <c r="I336" s="293"/>
      <c r="J336" s="293"/>
      <c r="K336" s="293"/>
      <c r="L336" s="293"/>
      <c r="M336" s="293">
        <v>85</v>
      </c>
      <c r="N336" s="293">
        <v>119</v>
      </c>
      <c r="O336" s="293">
        <v>120</v>
      </c>
      <c r="P336" s="293"/>
      <c r="Q336" s="293"/>
      <c r="R336" s="293"/>
      <c r="S336" s="293"/>
    </row>
    <row r="337" spans="1:19" x14ac:dyDescent="0.25">
      <c r="A337" s="282" t="s">
        <v>414</v>
      </c>
      <c r="B337" s="292" t="s">
        <v>12</v>
      </c>
      <c r="C337" s="293">
        <v>1</v>
      </c>
      <c r="D337" s="282" t="s">
        <v>1433</v>
      </c>
      <c r="E337" s="293">
        <v>1123</v>
      </c>
      <c r="F337" s="293"/>
      <c r="G337" s="293"/>
      <c r="H337" s="293"/>
      <c r="I337" s="293"/>
      <c r="J337" s="293"/>
      <c r="K337" s="293"/>
      <c r="L337" s="293"/>
      <c r="M337" s="293">
        <v>359</v>
      </c>
      <c r="N337" s="293">
        <v>384</v>
      </c>
      <c r="O337" s="293">
        <v>380</v>
      </c>
      <c r="P337" s="293"/>
      <c r="Q337" s="293"/>
      <c r="R337" s="293"/>
      <c r="S337" s="293"/>
    </row>
    <row r="338" spans="1:19" x14ac:dyDescent="0.25">
      <c r="A338" s="282" t="s">
        <v>415</v>
      </c>
      <c r="B338" s="292" t="s">
        <v>33</v>
      </c>
      <c r="C338" s="293">
        <v>1</v>
      </c>
      <c r="D338" s="282" t="s">
        <v>1432</v>
      </c>
      <c r="E338" s="293">
        <v>1069</v>
      </c>
      <c r="F338" s="293"/>
      <c r="G338" s="293"/>
      <c r="H338" s="293"/>
      <c r="I338" s="293"/>
      <c r="J338" s="293"/>
      <c r="K338" s="293"/>
      <c r="L338" s="293"/>
      <c r="M338" s="293">
        <v>295</v>
      </c>
      <c r="N338" s="293">
        <v>333</v>
      </c>
      <c r="O338" s="293">
        <v>441</v>
      </c>
      <c r="P338" s="293"/>
      <c r="Q338" s="293"/>
      <c r="R338" s="293"/>
      <c r="S338" s="293"/>
    </row>
    <row r="339" spans="1:19" x14ac:dyDescent="0.25">
      <c r="A339" s="282" t="s">
        <v>416</v>
      </c>
      <c r="B339" s="292" t="s">
        <v>34</v>
      </c>
      <c r="C339" s="293">
        <v>1</v>
      </c>
      <c r="D339" s="282" t="s">
        <v>1433</v>
      </c>
      <c r="E339" s="293">
        <v>593</v>
      </c>
      <c r="F339" s="293"/>
      <c r="G339" s="293"/>
      <c r="H339" s="293"/>
      <c r="I339" s="293"/>
      <c r="J339" s="293"/>
      <c r="K339" s="293"/>
      <c r="L339" s="293"/>
      <c r="M339" s="293">
        <v>160</v>
      </c>
      <c r="N339" s="293">
        <v>213</v>
      </c>
      <c r="O339" s="293">
        <v>220</v>
      </c>
      <c r="P339" s="293"/>
      <c r="Q339" s="293"/>
      <c r="R339" s="293"/>
      <c r="S339" s="293"/>
    </row>
    <row r="340" spans="1:19" x14ac:dyDescent="0.25">
      <c r="A340" s="282" t="s">
        <v>417</v>
      </c>
      <c r="B340" s="292" t="s">
        <v>117</v>
      </c>
      <c r="C340" s="282">
        <v>3</v>
      </c>
      <c r="D340" s="282" t="s">
        <v>1432</v>
      </c>
      <c r="E340" s="293">
        <v>626</v>
      </c>
      <c r="F340" s="293"/>
      <c r="G340" s="293"/>
      <c r="H340" s="293"/>
      <c r="I340" s="293"/>
      <c r="J340" s="293"/>
      <c r="K340" s="293"/>
      <c r="L340" s="293"/>
      <c r="M340" s="293">
        <v>232</v>
      </c>
      <c r="N340" s="293">
        <v>192</v>
      </c>
      <c r="O340" s="293">
        <v>202</v>
      </c>
      <c r="P340" s="293"/>
      <c r="Q340" s="293"/>
      <c r="R340" s="293"/>
      <c r="S340" s="293"/>
    </row>
    <row r="341" spans="1:19" x14ac:dyDescent="0.25">
      <c r="A341" s="282" t="s">
        <v>418</v>
      </c>
      <c r="B341" s="292" t="s">
        <v>3</v>
      </c>
      <c r="C341" s="282">
        <v>3</v>
      </c>
      <c r="D341" s="282" t="s">
        <v>1432</v>
      </c>
      <c r="E341" s="293">
        <v>483</v>
      </c>
      <c r="F341" s="293"/>
      <c r="G341" s="293"/>
      <c r="H341" s="293"/>
      <c r="I341" s="293"/>
      <c r="J341" s="293"/>
      <c r="K341" s="293"/>
      <c r="L341" s="293"/>
      <c r="M341" s="293">
        <v>159</v>
      </c>
      <c r="N341" s="293">
        <v>158</v>
      </c>
      <c r="O341" s="293">
        <v>166</v>
      </c>
      <c r="P341" s="293"/>
      <c r="Q341" s="293"/>
      <c r="R341" s="293"/>
      <c r="S341" s="293"/>
    </row>
    <row r="342" spans="1:19" x14ac:dyDescent="0.25">
      <c r="A342" s="282" t="s">
        <v>419</v>
      </c>
      <c r="B342" s="292" t="s">
        <v>35</v>
      </c>
      <c r="C342" s="282">
        <v>3</v>
      </c>
      <c r="D342" s="282" t="s">
        <v>1432</v>
      </c>
      <c r="E342" s="293">
        <v>720</v>
      </c>
      <c r="F342" s="293"/>
      <c r="G342" s="293"/>
      <c r="H342" s="293"/>
      <c r="I342" s="293"/>
      <c r="J342" s="293"/>
      <c r="K342" s="293"/>
      <c r="L342" s="293"/>
      <c r="M342" s="293">
        <v>234</v>
      </c>
      <c r="N342" s="293">
        <v>230</v>
      </c>
      <c r="O342" s="293">
        <v>256</v>
      </c>
      <c r="P342" s="293"/>
      <c r="Q342" s="293"/>
      <c r="R342" s="293"/>
      <c r="S342" s="293"/>
    </row>
    <row r="343" spans="1:19" x14ac:dyDescent="0.25">
      <c r="A343" s="282" t="s">
        <v>420</v>
      </c>
      <c r="B343" s="292" t="s">
        <v>523</v>
      </c>
      <c r="C343" s="293">
        <v>1</v>
      </c>
      <c r="D343" s="282" t="s">
        <v>1431</v>
      </c>
      <c r="E343" s="293">
        <v>890</v>
      </c>
      <c r="F343" s="293"/>
      <c r="G343" s="293"/>
      <c r="H343" s="293"/>
      <c r="I343" s="293"/>
      <c r="J343" s="293"/>
      <c r="K343" s="293"/>
      <c r="L343" s="293"/>
      <c r="M343" s="293">
        <v>279</v>
      </c>
      <c r="N343" s="293">
        <v>306</v>
      </c>
      <c r="O343" s="293">
        <v>305</v>
      </c>
      <c r="P343" s="293"/>
      <c r="Q343" s="293"/>
      <c r="R343" s="293"/>
      <c r="S343" s="293"/>
    </row>
    <row r="344" spans="1:19" x14ac:dyDescent="0.25">
      <c r="A344" s="282" t="s">
        <v>422</v>
      </c>
      <c r="B344" s="292" t="s">
        <v>37</v>
      </c>
      <c r="C344" s="293">
        <v>1</v>
      </c>
      <c r="D344" s="282" t="s">
        <v>1433</v>
      </c>
      <c r="E344" s="293">
        <v>1089</v>
      </c>
      <c r="F344" s="293"/>
      <c r="G344" s="293"/>
      <c r="H344" s="293"/>
      <c r="I344" s="293"/>
      <c r="J344" s="293"/>
      <c r="K344" s="293"/>
      <c r="L344" s="293"/>
      <c r="M344" s="293">
        <v>354</v>
      </c>
      <c r="N344" s="293">
        <v>353</v>
      </c>
      <c r="O344" s="293">
        <v>382</v>
      </c>
      <c r="P344" s="293"/>
      <c r="Q344" s="293"/>
      <c r="R344" s="293"/>
      <c r="S344" s="293"/>
    </row>
    <row r="345" spans="1:19" x14ac:dyDescent="0.25">
      <c r="A345" s="282" t="s">
        <v>423</v>
      </c>
      <c r="B345" s="292" t="s">
        <v>38</v>
      </c>
      <c r="C345" s="293">
        <v>1</v>
      </c>
      <c r="D345" s="282" t="s">
        <v>1432</v>
      </c>
      <c r="E345" s="293">
        <v>1196</v>
      </c>
      <c r="F345" s="293"/>
      <c r="G345" s="293"/>
      <c r="H345" s="293"/>
      <c r="I345" s="293"/>
      <c r="J345" s="293"/>
      <c r="K345" s="293"/>
      <c r="L345" s="293"/>
      <c r="M345" s="293">
        <v>353</v>
      </c>
      <c r="N345" s="293">
        <v>404</v>
      </c>
      <c r="O345" s="293">
        <v>439</v>
      </c>
      <c r="P345" s="293"/>
      <c r="Q345" s="293"/>
      <c r="R345" s="293"/>
      <c r="S345" s="293"/>
    </row>
    <row r="346" spans="1:19" x14ac:dyDescent="0.25">
      <c r="A346" s="282" t="s">
        <v>424</v>
      </c>
      <c r="B346" s="292" t="s">
        <v>54</v>
      </c>
      <c r="C346" s="293">
        <v>1</v>
      </c>
      <c r="D346" s="282" t="s">
        <v>1433</v>
      </c>
      <c r="E346" s="293">
        <v>1002</v>
      </c>
      <c r="F346" s="293"/>
      <c r="G346" s="293"/>
      <c r="H346" s="293"/>
      <c r="I346" s="293"/>
      <c r="J346" s="293"/>
      <c r="K346" s="293"/>
      <c r="L346" s="293"/>
      <c r="M346" s="293">
        <v>365</v>
      </c>
      <c r="N346" s="293">
        <v>293</v>
      </c>
      <c r="O346" s="293">
        <v>344</v>
      </c>
      <c r="P346" s="293"/>
      <c r="Q346" s="293"/>
      <c r="R346" s="293"/>
      <c r="S346" s="293"/>
    </row>
    <row r="347" spans="1:19" x14ac:dyDescent="0.25">
      <c r="A347" s="282" t="s">
        <v>425</v>
      </c>
      <c r="B347" s="292" t="s">
        <v>39</v>
      </c>
      <c r="C347" s="282">
        <v>3</v>
      </c>
      <c r="D347" s="282" t="s">
        <v>1433</v>
      </c>
      <c r="E347" s="293">
        <v>901</v>
      </c>
      <c r="F347" s="293"/>
      <c r="G347" s="293"/>
      <c r="H347" s="293"/>
      <c r="I347" s="293"/>
      <c r="J347" s="293"/>
      <c r="K347" s="293"/>
      <c r="L347" s="293"/>
      <c r="M347" s="293">
        <v>273</v>
      </c>
      <c r="N347" s="293">
        <v>284</v>
      </c>
      <c r="O347" s="293">
        <v>344</v>
      </c>
      <c r="P347" s="293"/>
      <c r="Q347" s="293"/>
      <c r="R347" s="293"/>
      <c r="S347" s="293"/>
    </row>
    <row r="348" spans="1:19" x14ac:dyDescent="0.25">
      <c r="A348" s="282" t="s">
        <v>426</v>
      </c>
      <c r="B348" s="292" t="s">
        <v>40</v>
      </c>
      <c r="C348" s="282">
        <v>2</v>
      </c>
      <c r="D348" s="282" t="s">
        <v>1433</v>
      </c>
      <c r="E348" s="293">
        <v>674</v>
      </c>
      <c r="F348" s="293"/>
      <c r="G348" s="293"/>
      <c r="H348" s="293"/>
      <c r="I348" s="293"/>
      <c r="J348" s="293"/>
      <c r="K348" s="293"/>
      <c r="L348" s="293"/>
      <c r="M348" s="293">
        <v>237</v>
      </c>
      <c r="N348" s="293">
        <v>223</v>
      </c>
      <c r="O348" s="293">
        <v>214</v>
      </c>
      <c r="P348" s="293"/>
      <c r="Q348" s="293"/>
      <c r="R348" s="293"/>
      <c r="S348" s="293"/>
    </row>
    <row r="349" spans="1:19" x14ac:dyDescent="0.25">
      <c r="A349" s="282" t="s">
        <v>427</v>
      </c>
      <c r="B349" s="292" t="s">
        <v>118</v>
      </c>
      <c r="C349" s="293">
        <v>1</v>
      </c>
      <c r="D349" s="282" t="s">
        <v>1433</v>
      </c>
      <c r="E349" s="293">
        <v>748</v>
      </c>
      <c r="F349" s="293"/>
      <c r="G349" s="293"/>
      <c r="H349" s="293"/>
      <c r="I349" s="293"/>
      <c r="J349" s="293"/>
      <c r="K349" s="293"/>
      <c r="L349" s="293"/>
      <c r="M349" s="293">
        <v>186</v>
      </c>
      <c r="N349" s="293">
        <v>224</v>
      </c>
      <c r="O349" s="293">
        <v>338</v>
      </c>
      <c r="P349" s="293"/>
      <c r="Q349" s="293"/>
      <c r="R349" s="293"/>
      <c r="S349" s="293"/>
    </row>
    <row r="350" spans="1:19" x14ac:dyDescent="0.25">
      <c r="A350" s="282" t="s">
        <v>428</v>
      </c>
      <c r="B350" s="292" t="s">
        <v>41</v>
      </c>
      <c r="C350" s="282">
        <v>2</v>
      </c>
      <c r="D350" s="282" t="s">
        <v>1433</v>
      </c>
      <c r="E350" s="293">
        <v>977</v>
      </c>
      <c r="F350" s="293"/>
      <c r="G350" s="293"/>
      <c r="H350" s="293"/>
      <c r="I350" s="293"/>
      <c r="J350" s="293"/>
      <c r="K350" s="293"/>
      <c r="L350" s="293"/>
      <c r="M350" s="293">
        <v>299</v>
      </c>
      <c r="N350" s="293">
        <v>337</v>
      </c>
      <c r="O350" s="293">
        <v>341</v>
      </c>
      <c r="P350" s="293"/>
      <c r="Q350" s="293"/>
      <c r="R350" s="293"/>
      <c r="S350" s="293"/>
    </row>
    <row r="351" spans="1:19" x14ac:dyDescent="0.25">
      <c r="A351" s="282" t="s">
        <v>429</v>
      </c>
      <c r="B351" s="292" t="s">
        <v>42</v>
      </c>
      <c r="C351" s="293">
        <v>1</v>
      </c>
      <c r="D351" s="282" t="s">
        <v>1433</v>
      </c>
      <c r="E351" s="293">
        <v>1008</v>
      </c>
      <c r="F351" s="293"/>
      <c r="G351" s="293"/>
      <c r="H351" s="293"/>
      <c r="I351" s="293"/>
      <c r="J351" s="293"/>
      <c r="K351" s="293"/>
      <c r="L351" s="293"/>
      <c r="M351" s="293">
        <v>328</v>
      </c>
      <c r="N351" s="293">
        <v>305</v>
      </c>
      <c r="O351" s="293">
        <v>375</v>
      </c>
      <c r="P351" s="293"/>
      <c r="Q351" s="293"/>
      <c r="R351" s="293"/>
      <c r="S351" s="293"/>
    </row>
    <row r="352" spans="1:19" x14ac:dyDescent="0.25">
      <c r="A352" s="282" t="s">
        <v>430</v>
      </c>
      <c r="B352" s="292" t="s">
        <v>43</v>
      </c>
      <c r="C352" s="293">
        <v>1</v>
      </c>
      <c r="D352" s="282" t="s">
        <v>1431</v>
      </c>
      <c r="E352" s="293">
        <v>1055</v>
      </c>
      <c r="F352" s="293"/>
      <c r="G352" s="293"/>
      <c r="H352" s="293"/>
      <c r="I352" s="293"/>
      <c r="J352" s="293"/>
      <c r="K352" s="293"/>
      <c r="L352" s="293"/>
      <c r="M352" s="293">
        <v>328</v>
      </c>
      <c r="N352" s="293">
        <v>369</v>
      </c>
      <c r="O352" s="293">
        <v>358</v>
      </c>
      <c r="P352" s="293"/>
      <c r="Q352" s="293"/>
      <c r="R352" s="293"/>
      <c r="S352" s="293"/>
    </row>
    <row r="353" spans="1:19" x14ac:dyDescent="0.25">
      <c r="A353" s="282" t="s">
        <v>432</v>
      </c>
      <c r="B353" s="292" t="s">
        <v>45</v>
      </c>
      <c r="C353" s="293">
        <v>1</v>
      </c>
      <c r="D353" s="282" t="s">
        <v>1432</v>
      </c>
      <c r="E353" s="293">
        <v>1187</v>
      </c>
      <c r="F353" s="293"/>
      <c r="G353" s="293"/>
      <c r="H353" s="293"/>
      <c r="I353" s="293"/>
      <c r="J353" s="293"/>
      <c r="K353" s="293"/>
      <c r="L353" s="293"/>
      <c r="M353" s="293">
        <v>389</v>
      </c>
      <c r="N353" s="293">
        <v>406</v>
      </c>
      <c r="O353" s="293">
        <v>392</v>
      </c>
      <c r="P353" s="293"/>
      <c r="Q353" s="293"/>
      <c r="R353" s="293"/>
      <c r="S353" s="293"/>
    </row>
    <row r="354" spans="1:19" x14ac:dyDescent="0.25">
      <c r="A354" s="282" t="s">
        <v>433</v>
      </c>
      <c r="B354" s="292" t="s">
        <v>119</v>
      </c>
      <c r="C354" s="293">
        <v>1</v>
      </c>
      <c r="D354" s="282" t="s">
        <v>1433</v>
      </c>
      <c r="E354" s="293">
        <v>1674</v>
      </c>
      <c r="F354" s="293"/>
      <c r="G354" s="293"/>
      <c r="H354" s="293"/>
      <c r="I354" s="293"/>
      <c r="J354" s="293"/>
      <c r="K354" s="293"/>
      <c r="L354" s="293"/>
      <c r="M354" s="293">
        <v>521</v>
      </c>
      <c r="N354" s="293">
        <v>575</v>
      </c>
      <c r="O354" s="293">
        <v>578</v>
      </c>
      <c r="P354" s="293"/>
      <c r="Q354" s="293"/>
      <c r="R354" s="293"/>
      <c r="S354" s="293"/>
    </row>
    <row r="355" spans="1:19" x14ac:dyDescent="0.25">
      <c r="A355" s="282" t="s">
        <v>434</v>
      </c>
      <c r="B355" s="292" t="s">
        <v>46</v>
      </c>
      <c r="C355" s="282">
        <v>2</v>
      </c>
      <c r="D355" s="282" t="s">
        <v>1431</v>
      </c>
      <c r="E355" s="293">
        <v>486</v>
      </c>
      <c r="F355" s="293"/>
      <c r="G355" s="293"/>
      <c r="H355" s="293"/>
      <c r="I355" s="293"/>
      <c r="J355" s="293"/>
      <c r="K355" s="293"/>
      <c r="L355" s="293"/>
      <c r="M355" s="293">
        <v>164</v>
      </c>
      <c r="N355" s="293">
        <v>139</v>
      </c>
      <c r="O355" s="293">
        <v>183</v>
      </c>
      <c r="P355" s="293"/>
      <c r="Q355" s="293"/>
      <c r="R355" s="293"/>
      <c r="S355" s="293"/>
    </row>
    <row r="356" spans="1:19" x14ac:dyDescent="0.25">
      <c r="A356" s="282" t="s">
        <v>435</v>
      </c>
      <c r="B356" s="292" t="s">
        <v>82</v>
      </c>
      <c r="C356" s="293">
        <v>1</v>
      </c>
      <c r="D356" s="282" t="s">
        <v>1431</v>
      </c>
      <c r="E356" s="293">
        <v>1910</v>
      </c>
      <c r="F356" s="293"/>
      <c r="G356" s="293"/>
      <c r="H356" s="293"/>
      <c r="I356" s="293"/>
      <c r="J356" s="293"/>
      <c r="K356" s="293"/>
      <c r="L356" s="293"/>
      <c r="M356" s="293">
        <v>617</v>
      </c>
      <c r="N356" s="293">
        <v>656</v>
      </c>
      <c r="O356" s="293">
        <v>637</v>
      </c>
      <c r="P356" s="293"/>
      <c r="Q356" s="293"/>
      <c r="R356" s="293"/>
      <c r="S356" s="293"/>
    </row>
    <row r="357" spans="1:19" x14ac:dyDescent="0.25">
      <c r="A357" s="282" t="s">
        <v>436</v>
      </c>
      <c r="B357" s="292" t="s">
        <v>47</v>
      </c>
      <c r="C357" s="282">
        <v>2</v>
      </c>
      <c r="D357" s="282" t="s">
        <v>1431</v>
      </c>
      <c r="E357" s="293">
        <v>608</v>
      </c>
      <c r="F357" s="293"/>
      <c r="G357" s="293"/>
      <c r="H357" s="293"/>
      <c r="I357" s="293"/>
      <c r="J357" s="293"/>
      <c r="K357" s="293"/>
      <c r="L357" s="293"/>
      <c r="M357" s="293">
        <v>188</v>
      </c>
      <c r="N357" s="293">
        <v>206</v>
      </c>
      <c r="O357" s="293">
        <v>214</v>
      </c>
      <c r="P357" s="293"/>
      <c r="Q357" s="293"/>
      <c r="R357" s="293"/>
      <c r="S357" s="293"/>
    </row>
    <row r="358" spans="1:19" x14ac:dyDescent="0.25">
      <c r="A358" s="282" t="s">
        <v>437</v>
      </c>
      <c r="B358" s="292" t="s">
        <v>48</v>
      </c>
      <c r="C358" s="293">
        <v>1</v>
      </c>
      <c r="D358" s="282" t="s">
        <v>1431</v>
      </c>
      <c r="E358" s="293">
        <v>585</v>
      </c>
      <c r="F358" s="293"/>
      <c r="G358" s="293"/>
      <c r="H358" s="293"/>
      <c r="I358" s="293"/>
      <c r="J358" s="293"/>
      <c r="K358" s="293"/>
      <c r="L358" s="293"/>
      <c r="M358" s="293">
        <v>154</v>
      </c>
      <c r="N358" s="293">
        <v>208</v>
      </c>
      <c r="O358" s="293">
        <v>223</v>
      </c>
      <c r="P358" s="293"/>
      <c r="Q358" s="293"/>
      <c r="R358" s="293"/>
      <c r="S358" s="293"/>
    </row>
    <row r="359" spans="1:19" x14ac:dyDescent="0.25">
      <c r="A359" s="282" t="s">
        <v>438</v>
      </c>
      <c r="B359" s="292" t="s">
        <v>49</v>
      </c>
      <c r="C359" s="293">
        <v>1</v>
      </c>
      <c r="D359" s="282" t="s">
        <v>1432</v>
      </c>
      <c r="E359" s="293">
        <v>991</v>
      </c>
      <c r="F359" s="293"/>
      <c r="G359" s="293"/>
      <c r="H359" s="293"/>
      <c r="I359" s="293"/>
      <c r="J359" s="293"/>
      <c r="K359" s="293"/>
      <c r="L359" s="293"/>
      <c r="M359" s="293">
        <v>316</v>
      </c>
      <c r="N359" s="293">
        <v>339</v>
      </c>
      <c r="O359" s="293">
        <v>336</v>
      </c>
      <c r="P359" s="293"/>
      <c r="Q359" s="293"/>
      <c r="R359" s="293"/>
      <c r="S359" s="293"/>
    </row>
    <row r="360" spans="1:19" x14ac:dyDescent="0.25">
      <c r="A360" s="282" t="s">
        <v>439</v>
      </c>
      <c r="B360" s="292" t="s">
        <v>50</v>
      </c>
      <c r="C360" s="293">
        <v>1</v>
      </c>
      <c r="D360" s="282" t="s">
        <v>1432</v>
      </c>
      <c r="E360" s="293">
        <v>1173</v>
      </c>
      <c r="F360" s="293"/>
      <c r="G360" s="293"/>
      <c r="H360" s="293"/>
      <c r="I360" s="293"/>
      <c r="J360" s="293"/>
      <c r="K360" s="293"/>
      <c r="L360" s="293"/>
      <c r="M360" s="293">
        <v>398</v>
      </c>
      <c r="N360" s="293">
        <v>422</v>
      </c>
      <c r="O360" s="293">
        <v>353</v>
      </c>
      <c r="P360" s="293"/>
      <c r="Q360" s="293"/>
      <c r="R360" s="293"/>
      <c r="S360" s="293"/>
    </row>
    <row r="361" spans="1:19" x14ac:dyDescent="0.25">
      <c r="A361" s="282" t="s">
        <v>440</v>
      </c>
      <c r="B361" s="292" t="s">
        <v>51</v>
      </c>
      <c r="C361" s="293">
        <v>1</v>
      </c>
      <c r="D361" s="282" t="s">
        <v>1431</v>
      </c>
      <c r="E361" s="293">
        <v>1495</v>
      </c>
      <c r="F361" s="293"/>
      <c r="G361" s="293"/>
      <c r="H361" s="293"/>
      <c r="I361" s="293"/>
      <c r="J361" s="293"/>
      <c r="K361" s="293"/>
      <c r="L361" s="293"/>
      <c r="M361" s="293">
        <v>483</v>
      </c>
      <c r="N361" s="293">
        <v>507</v>
      </c>
      <c r="O361" s="293">
        <v>505</v>
      </c>
      <c r="P361" s="293"/>
      <c r="Q361" s="293"/>
      <c r="R361" s="293"/>
      <c r="S361" s="293"/>
    </row>
    <row r="362" spans="1:19" x14ac:dyDescent="0.25">
      <c r="A362" s="282" t="s">
        <v>441</v>
      </c>
      <c r="B362" s="292" t="s">
        <v>120</v>
      </c>
      <c r="C362" s="293">
        <v>1</v>
      </c>
      <c r="D362" s="282" t="s">
        <v>1432</v>
      </c>
      <c r="E362" s="293">
        <v>942</v>
      </c>
      <c r="F362" s="293"/>
      <c r="G362" s="293"/>
      <c r="H362" s="293"/>
      <c r="I362" s="293"/>
      <c r="J362" s="293"/>
      <c r="K362" s="293"/>
      <c r="L362" s="293"/>
      <c r="M362" s="293">
        <v>332</v>
      </c>
      <c r="N362" s="293">
        <v>303</v>
      </c>
      <c r="O362" s="293">
        <v>307</v>
      </c>
      <c r="P362" s="293"/>
      <c r="Q362" s="293"/>
      <c r="R362" s="293"/>
      <c r="S362" s="293"/>
    </row>
    <row r="363" spans="1:19" x14ac:dyDescent="0.25">
      <c r="A363" s="282" t="s">
        <v>442</v>
      </c>
      <c r="B363" s="292" t="s">
        <v>13</v>
      </c>
      <c r="C363" s="293">
        <v>1</v>
      </c>
      <c r="D363" s="282" t="s">
        <v>1431</v>
      </c>
      <c r="E363" s="293">
        <v>1191</v>
      </c>
      <c r="F363" s="293"/>
      <c r="G363" s="293"/>
      <c r="H363" s="293"/>
      <c r="I363" s="293"/>
      <c r="J363" s="293"/>
      <c r="K363" s="293"/>
      <c r="L363" s="293"/>
      <c r="M363" s="293">
        <v>409</v>
      </c>
      <c r="N363" s="293">
        <v>351</v>
      </c>
      <c r="O363" s="293">
        <v>431</v>
      </c>
      <c r="P363" s="293"/>
      <c r="Q363" s="293"/>
      <c r="R363" s="293"/>
      <c r="S363" s="293"/>
    </row>
    <row r="364" spans="1:19" x14ac:dyDescent="0.25">
      <c r="A364" s="282" t="s">
        <v>443</v>
      </c>
      <c r="B364" s="292" t="s">
        <v>608</v>
      </c>
      <c r="C364" s="293">
        <v>1</v>
      </c>
      <c r="D364" s="282" t="s">
        <v>1431</v>
      </c>
      <c r="E364" s="293">
        <v>1106</v>
      </c>
      <c r="F364" s="293"/>
      <c r="G364" s="293"/>
      <c r="H364" s="293"/>
      <c r="I364" s="293"/>
      <c r="J364" s="293"/>
      <c r="K364" s="293"/>
      <c r="L364" s="293"/>
      <c r="M364" s="293">
        <v>376</v>
      </c>
      <c r="N364" s="293">
        <v>362</v>
      </c>
      <c r="O364" s="293">
        <v>368</v>
      </c>
      <c r="P364" s="293"/>
      <c r="Q364" s="293"/>
      <c r="R364" s="293"/>
      <c r="S364" s="293"/>
    </row>
    <row r="365" spans="1:19" x14ac:dyDescent="0.25">
      <c r="A365" s="282" t="s">
        <v>444</v>
      </c>
      <c r="B365" s="292" t="s">
        <v>52</v>
      </c>
      <c r="C365" s="293">
        <v>1</v>
      </c>
      <c r="D365" s="282" t="s">
        <v>1432</v>
      </c>
      <c r="E365" s="293">
        <v>789</v>
      </c>
      <c r="F365" s="293"/>
      <c r="G365" s="293"/>
      <c r="H365" s="293"/>
      <c r="I365" s="293"/>
      <c r="J365" s="293"/>
      <c r="K365" s="293"/>
      <c r="L365" s="293"/>
      <c r="M365" s="293">
        <v>223</v>
      </c>
      <c r="N365" s="293">
        <v>283</v>
      </c>
      <c r="O365" s="293">
        <v>283</v>
      </c>
      <c r="P365" s="293"/>
      <c r="Q365" s="293"/>
      <c r="R365" s="293"/>
      <c r="S365" s="293"/>
    </row>
    <row r="366" spans="1:19" x14ac:dyDescent="0.25">
      <c r="A366" s="282" t="s">
        <v>1003</v>
      </c>
      <c r="B366" s="292" t="s">
        <v>1439</v>
      </c>
      <c r="C366" s="293">
        <v>7</v>
      </c>
      <c r="D366" s="282" t="s">
        <v>5206</v>
      </c>
      <c r="E366" s="293">
        <v>10</v>
      </c>
      <c r="F366" s="293"/>
      <c r="G366" s="293"/>
      <c r="H366" s="293"/>
      <c r="I366" s="293"/>
      <c r="J366" s="293"/>
      <c r="K366" s="293"/>
      <c r="L366" s="293"/>
      <c r="M366" s="293">
        <v>1</v>
      </c>
      <c r="N366" s="293">
        <v>1</v>
      </c>
      <c r="O366" s="293"/>
      <c r="P366" s="293">
        <v>2</v>
      </c>
      <c r="Q366" s="293">
        <v>2</v>
      </c>
      <c r="R366" s="293">
        <v>1</v>
      </c>
      <c r="S366" s="293">
        <v>3</v>
      </c>
    </row>
    <row r="367" spans="1:19" x14ac:dyDescent="0.25">
      <c r="A367" s="282" t="s">
        <v>607</v>
      </c>
      <c r="B367" s="292" t="s">
        <v>1005</v>
      </c>
      <c r="C367" s="293">
        <v>1</v>
      </c>
      <c r="D367" s="282" t="s">
        <v>1434</v>
      </c>
      <c r="E367" s="293">
        <v>321</v>
      </c>
      <c r="F367" s="293"/>
      <c r="G367" s="293">
        <v>13</v>
      </c>
      <c r="H367" s="293">
        <v>17</v>
      </c>
      <c r="I367" s="293">
        <v>25</v>
      </c>
      <c r="J367" s="293">
        <v>35</v>
      </c>
      <c r="K367" s="293">
        <v>28</v>
      </c>
      <c r="L367" s="293">
        <v>38</v>
      </c>
      <c r="M367" s="293">
        <v>32</v>
      </c>
      <c r="N367" s="293">
        <v>41</v>
      </c>
      <c r="O367" s="293">
        <v>21</v>
      </c>
      <c r="P367" s="293">
        <v>30</v>
      </c>
      <c r="Q367" s="293">
        <v>15</v>
      </c>
      <c r="R367" s="293">
        <v>15</v>
      </c>
      <c r="S367" s="293">
        <v>11</v>
      </c>
    </row>
    <row r="368" spans="1:19" x14ac:dyDescent="0.25">
      <c r="A368" s="282" t="s">
        <v>1412</v>
      </c>
      <c r="B368" s="292" t="s">
        <v>1413</v>
      </c>
      <c r="C368" s="293">
        <v>1</v>
      </c>
      <c r="D368" s="282" t="s">
        <v>1432</v>
      </c>
      <c r="E368" s="293">
        <v>197</v>
      </c>
      <c r="F368" s="293"/>
      <c r="G368" s="293"/>
      <c r="H368" s="293"/>
      <c r="I368" s="293"/>
      <c r="J368" s="293"/>
      <c r="K368" s="293"/>
      <c r="L368" s="293"/>
      <c r="M368" s="293"/>
      <c r="N368" s="293"/>
      <c r="O368" s="293"/>
      <c r="P368" s="293">
        <v>103</v>
      </c>
      <c r="Q368" s="293">
        <v>94</v>
      </c>
      <c r="R368" s="293"/>
      <c r="S368" s="293"/>
    </row>
    <row r="369" spans="1:19" x14ac:dyDescent="0.25">
      <c r="A369" s="282" t="s">
        <v>445</v>
      </c>
      <c r="B369" s="292" t="s">
        <v>818</v>
      </c>
      <c r="C369" s="293">
        <v>7</v>
      </c>
      <c r="D369" s="282" t="s">
        <v>5206</v>
      </c>
      <c r="E369" s="293">
        <v>410</v>
      </c>
      <c r="F369" s="293"/>
      <c r="G369" s="293"/>
      <c r="H369" s="293"/>
      <c r="I369" s="293"/>
      <c r="J369" s="293"/>
      <c r="K369" s="293"/>
      <c r="L369" s="293"/>
      <c r="M369" s="293"/>
      <c r="N369" s="293"/>
      <c r="O369" s="293"/>
      <c r="P369" s="293">
        <v>109</v>
      </c>
      <c r="Q369" s="293">
        <v>109</v>
      </c>
      <c r="R369" s="293">
        <v>99</v>
      </c>
      <c r="S369" s="293">
        <v>93</v>
      </c>
    </row>
    <row r="370" spans="1:19" x14ac:dyDescent="0.25">
      <c r="A370" s="282" t="s">
        <v>980</v>
      </c>
      <c r="B370" s="292" t="s">
        <v>1414</v>
      </c>
      <c r="C370" s="293">
        <v>1</v>
      </c>
      <c r="D370" s="282" t="s">
        <v>1431</v>
      </c>
      <c r="E370" s="293">
        <v>265</v>
      </c>
      <c r="F370" s="293"/>
      <c r="G370" s="293"/>
      <c r="H370" s="293"/>
      <c r="I370" s="293"/>
      <c r="J370" s="293"/>
      <c r="K370" s="293"/>
      <c r="L370" s="293"/>
      <c r="M370" s="293"/>
      <c r="N370" s="293"/>
      <c r="O370" s="293"/>
      <c r="P370" s="293">
        <v>159</v>
      </c>
      <c r="Q370" s="293">
        <v>106</v>
      </c>
      <c r="R370" s="293"/>
      <c r="S370" s="293"/>
    </row>
    <row r="371" spans="1:19" x14ac:dyDescent="0.25">
      <c r="A371" s="282" t="s">
        <v>446</v>
      </c>
      <c r="B371" s="292" t="s">
        <v>605</v>
      </c>
      <c r="C371" s="293">
        <v>7</v>
      </c>
      <c r="D371" s="282" t="s">
        <v>5206</v>
      </c>
      <c r="E371" s="293">
        <v>396</v>
      </c>
      <c r="F371" s="293"/>
      <c r="G371" s="293"/>
      <c r="H371" s="293"/>
      <c r="I371" s="293"/>
      <c r="J371" s="293"/>
      <c r="K371" s="293"/>
      <c r="L371" s="293"/>
      <c r="M371" s="293"/>
      <c r="N371" s="293"/>
      <c r="O371" s="293"/>
      <c r="P371" s="293">
        <v>89</v>
      </c>
      <c r="Q371" s="293">
        <v>89</v>
      </c>
      <c r="R371" s="293">
        <v>85</v>
      </c>
      <c r="S371" s="293">
        <v>133</v>
      </c>
    </row>
    <row r="372" spans="1:19" x14ac:dyDescent="0.25">
      <c r="A372" s="282" t="s">
        <v>447</v>
      </c>
      <c r="B372" s="292" t="s">
        <v>604</v>
      </c>
      <c r="C372" s="282">
        <v>2</v>
      </c>
      <c r="D372" s="282" t="s">
        <v>1433</v>
      </c>
      <c r="E372" s="293">
        <v>2163</v>
      </c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>
        <v>493</v>
      </c>
      <c r="Q372" s="293">
        <v>580</v>
      </c>
      <c r="R372" s="293">
        <v>552</v>
      </c>
      <c r="S372" s="293">
        <v>538</v>
      </c>
    </row>
    <row r="373" spans="1:19" x14ac:dyDescent="0.25">
      <c r="A373" s="282" t="s">
        <v>5213</v>
      </c>
      <c r="B373" s="292" t="s">
        <v>1440</v>
      </c>
      <c r="C373" s="293">
        <v>1</v>
      </c>
      <c r="D373" s="282" t="s">
        <v>1434</v>
      </c>
      <c r="E373" s="293">
        <v>3</v>
      </c>
      <c r="F373" s="293"/>
      <c r="G373" s="293"/>
      <c r="H373" s="293"/>
      <c r="I373" s="293"/>
      <c r="J373" s="293"/>
      <c r="K373" s="293"/>
      <c r="L373" s="293"/>
      <c r="M373" s="293"/>
      <c r="N373" s="293"/>
      <c r="O373" s="293"/>
      <c r="P373" s="293">
        <v>2</v>
      </c>
      <c r="Q373" s="293">
        <v>1</v>
      </c>
      <c r="R373" s="293"/>
      <c r="S373" s="293"/>
    </row>
    <row r="374" spans="1:19" x14ac:dyDescent="0.25">
      <c r="A374" s="282" t="s">
        <v>448</v>
      </c>
      <c r="B374" s="292" t="s">
        <v>534</v>
      </c>
      <c r="C374" s="293">
        <v>7</v>
      </c>
      <c r="D374" s="282" t="s">
        <v>5206</v>
      </c>
      <c r="E374" s="293">
        <v>373</v>
      </c>
      <c r="F374" s="293"/>
      <c r="G374" s="293"/>
      <c r="H374" s="293"/>
      <c r="I374" s="293"/>
      <c r="J374" s="293"/>
      <c r="K374" s="293"/>
      <c r="L374" s="293"/>
      <c r="M374" s="293"/>
      <c r="N374" s="293"/>
      <c r="O374" s="293"/>
      <c r="P374" s="293">
        <v>84</v>
      </c>
      <c r="Q374" s="293">
        <v>95</v>
      </c>
      <c r="R374" s="293">
        <v>96</v>
      </c>
      <c r="S374" s="293">
        <v>98</v>
      </c>
    </row>
    <row r="375" spans="1:19" x14ac:dyDescent="0.25">
      <c r="A375" s="282" t="s">
        <v>449</v>
      </c>
      <c r="B375" s="292" t="s">
        <v>956</v>
      </c>
      <c r="C375" s="293">
        <v>7</v>
      </c>
      <c r="D375" s="282" t="s">
        <v>5206</v>
      </c>
      <c r="E375" s="293">
        <v>207</v>
      </c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>
        <v>10</v>
      </c>
      <c r="Q375" s="293">
        <v>38</v>
      </c>
      <c r="R375" s="293">
        <v>59</v>
      </c>
      <c r="S375" s="293">
        <v>100</v>
      </c>
    </row>
    <row r="376" spans="1:19" x14ac:dyDescent="0.25">
      <c r="A376" s="282" t="s">
        <v>957</v>
      </c>
      <c r="B376" s="292" t="s">
        <v>958</v>
      </c>
      <c r="C376" s="293">
        <v>7</v>
      </c>
      <c r="D376" s="282" t="s">
        <v>5206</v>
      </c>
      <c r="E376" s="293">
        <v>447</v>
      </c>
      <c r="F376" s="293"/>
      <c r="G376" s="293"/>
      <c r="H376" s="293"/>
      <c r="I376" s="293"/>
      <c r="J376" s="293"/>
      <c r="K376" s="293"/>
      <c r="L376" s="293"/>
      <c r="M376" s="293"/>
      <c r="N376" s="293"/>
      <c r="O376" s="293"/>
      <c r="P376" s="293">
        <v>143</v>
      </c>
      <c r="Q376" s="293">
        <v>128</v>
      </c>
      <c r="R376" s="293">
        <v>113</v>
      </c>
      <c r="S376" s="293">
        <v>63</v>
      </c>
    </row>
    <row r="377" spans="1:19" x14ac:dyDescent="0.25">
      <c r="A377" s="282" t="s">
        <v>450</v>
      </c>
      <c r="B377" s="292" t="s">
        <v>603</v>
      </c>
      <c r="C377" s="293">
        <v>7</v>
      </c>
      <c r="D377" s="282" t="s">
        <v>5206</v>
      </c>
      <c r="E377" s="293">
        <v>1209</v>
      </c>
      <c r="F377" s="293"/>
      <c r="G377" s="293"/>
      <c r="H377" s="293"/>
      <c r="I377" s="293"/>
      <c r="J377" s="293"/>
      <c r="K377" s="293"/>
      <c r="L377" s="293"/>
      <c r="M377" s="293"/>
      <c r="N377" s="293"/>
      <c r="O377" s="293"/>
      <c r="P377" s="293">
        <v>345</v>
      </c>
      <c r="Q377" s="293">
        <v>324</v>
      </c>
      <c r="R377" s="293">
        <v>295</v>
      </c>
      <c r="S377" s="293">
        <v>245</v>
      </c>
    </row>
    <row r="378" spans="1:19" x14ac:dyDescent="0.25">
      <c r="A378" s="282" t="s">
        <v>451</v>
      </c>
      <c r="B378" s="292" t="s">
        <v>55</v>
      </c>
      <c r="C378" s="293">
        <v>7</v>
      </c>
      <c r="D378" s="282" t="s">
        <v>5206</v>
      </c>
      <c r="E378" s="293">
        <v>1659</v>
      </c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>
        <v>503</v>
      </c>
      <c r="Q378" s="293">
        <v>436</v>
      </c>
      <c r="R378" s="293">
        <v>390</v>
      </c>
      <c r="S378" s="293">
        <v>330</v>
      </c>
    </row>
    <row r="379" spans="1:19" x14ac:dyDescent="0.25">
      <c r="A379" s="282" t="s">
        <v>1415</v>
      </c>
      <c r="B379" s="292" t="s">
        <v>1416</v>
      </c>
      <c r="C379" s="293">
        <v>1</v>
      </c>
      <c r="D379" s="282" t="s">
        <v>1431</v>
      </c>
      <c r="E379" s="293">
        <v>146</v>
      </c>
      <c r="F379" s="293"/>
      <c r="G379" s="293"/>
      <c r="H379" s="293"/>
      <c r="I379" s="293"/>
      <c r="J379" s="293"/>
      <c r="K379" s="293"/>
      <c r="L379" s="293"/>
      <c r="M379" s="293"/>
      <c r="N379" s="293"/>
      <c r="O379" s="293"/>
      <c r="P379" s="293">
        <v>89</v>
      </c>
      <c r="Q379" s="293">
        <v>57</v>
      </c>
      <c r="R379" s="293"/>
      <c r="S379" s="293"/>
    </row>
    <row r="380" spans="1:19" x14ac:dyDescent="0.25">
      <c r="A380" s="282" t="s">
        <v>452</v>
      </c>
      <c r="B380" s="292" t="s">
        <v>56</v>
      </c>
      <c r="C380" s="293">
        <v>7</v>
      </c>
      <c r="D380" s="282" t="s">
        <v>5206</v>
      </c>
      <c r="E380" s="293">
        <v>391</v>
      </c>
      <c r="F380" s="293"/>
      <c r="G380" s="293"/>
      <c r="H380" s="293"/>
      <c r="I380" s="293"/>
      <c r="J380" s="293"/>
      <c r="K380" s="293"/>
      <c r="L380" s="293"/>
      <c r="M380" s="293"/>
      <c r="N380" s="293"/>
      <c r="O380" s="293"/>
      <c r="P380" s="293">
        <v>116</v>
      </c>
      <c r="Q380" s="293">
        <v>85</v>
      </c>
      <c r="R380" s="293">
        <v>102</v>
      </c>
      <c r="S380" s="293">
        <v>88</v>
      </c>
    </row>
    <row r="381" spans="1:19" x14ac:dyDescent="0.25">
      <c r="A381" s="282" t="s">
        <v>602</v>
      </c>
      <c r="B381" s="292" t="s">
        <v>601</v>
      </c>
      <c r="C381" s="293">
        <v>7</v>
      </c>
      <c r="D381" s="282" t="s">
        <v>5206</v>
      </c>
      <c r="E381" s="293">
        <v>16</v>
      </c>
      <c r="F381" s="293"/>
      <c r="G381" s="293"/>
      <c r="H381" s="293"/>
      <c r="I381" s="293"/>
      <c r="J381" s="293"/>
      <c r="K381" s="293"/>
      <c r="L381" s="293"/>
      <c r="M381" s="293"/>
      <c r="N381" s="293"/>
      <c r="O381" s="293"/>
      <c r="P381" s="293">
        <v>16</v>
      </c>
      <c r="Q381" s="293"/>
      <c r="R381" s="293"/>
      <c r="S381" s="293"/>
    </row>
    <row r="382" spans="1:19" x14ac:dyDescent="0.25">
      <c r="A382" s="282" t="s">
        <v>600</v>
      </c>
      <c r="B382" s="292" t="s">
        <v>554</v>
      </c>
      <c r="C382" s="293">
        <v>1</v>
      </c>
      <c r="D382" s="282" t="s">
        <v>1431</v>
      </c>
      <c r="E382" s="293">
        <v>1829</v>
      </c>
      <c r="F382" s="293"/>
      <c r="G382" s="293"/>
      <c r="H382" s="293"/>
      <c r="I382" s="293"/>
      <c r="J382" s="293"/>
      <c r="K382" s="293"/>
      <c r="L382" s="293"/>
      <c r="M382" s="293"/>
      <c r="N382" s="293"/>
      <c r="O382" s="293"/>
      <c r="P382" s="293">
        <v>530</v>
      </c>
      <c r="Q382" s="293">
        <v>465</v>
      </c>
      <c r="R382" s="293">
        <v>381</v>
      </c>
      <c r="S382" s="293">
        <v>453</v>
      </c>
    </row>
    <row r="383" spans="1:19" x14ac:dyDescent="0.25">
      <c r="A383" s="282" t="s">
        <v>1006</v>
      </c>
      <c r="B383" s="292" t="s">
        <v>1007</v>
      </c>
      <c r="C383" s="293">
        <v>1</v>
      </c>
      <c r="D383" s="282" t="s">
        <v>1433</v>
      </c>
      <c r="E383" s="293">
        <v>218</v>
      </c>
      <c r="F383" s="293"/>
      <c r="G383" s="293"/>
      <c r="H383" s="293"/>
      <c r="I383" s="293"/>
      <c r="J383" s="293"/>
      <c r="K383" s="293"/>
      <c r="L383" s="293"/>
      <c r="M383" s="293"/>
      <c r="N383" s="293"/>
      <c r="O383" s="293"/>
      <c r="P383" s="293">
        <v>75</v>
      </c>
      <c r="Q383" s="293">
        <v>77</v>
      </c>
      <c r="R383" s="293">
        <v>66</v>
      </c>
      <c r="S383" s="293"/>
    </row>
    <row r="384" spans="1:19" x14ac:dyDescent="0.25">
      <c r="A384" s="282" t="s">
        <v>960</v>
      </c>
      <c r="B384" s="292" t="s">
        <v>961</v>
      </c>
      <c r="C384" s="293">
        <v>7</v>
      </c>
      <c r="D384" s="282" t="s">
        <v>5206</v>
      </c>
      <c r="E384" s="293">
        <v>354</v>
      </c>
      <c r="F384" s="293"/>
      <c r="G384" s="293"/>
      <c r="H384" s="293"/>
      <c r="I384" s="293"/>
      <c r="J384" s="293"/>
      <c r="K384" s="293"/>
      <c r="L384" s="293"/>
      <c r="M384" s="293"/>
      <c r="N384" s="293"/>
      <c r="O384" s="293"/>
      <c r="P384" s="293">
        <v>96</v>
      </c>
      <c r="Q384" s="293">
        <v>104</v>
      </c>
      <c r="R384" s="293">
        <v>91</v>
      </c>
      <c r="S384" s="293">
        <v>63</v>
      </c>
    </row>
    <row r="385" spans="1:19" x14ac:dyDescent="0.25">
      <c r="A385" s="282" t="s">
        <v>599</v>
      </c>
      <c r="B385" s="292" t="s">
        <v>526</v>
      </c>
      <c r="C385" s="293">
        <v>1</v>
      </c>
      <c r="D385" s="282" t="s">
        <v>1432</v>
      </c>
      <c r="E385" s="293">
        <v>349</v>
      </c>
      <c r="F385" s="293"/>
      <c r="G385" s="293"/>
      <c r="H385" s="293"/>
      <c r="I385" s="293"/>
      <c r="J385" s="293"/>
      <c r="K385" s="293"/>
      <c r="L385" s="293"/>
      <c r="M385" s="293"/>
      <c r="N385" s="293"/>
      <c r="O385" s="293"/>
      <c r="P385" s="293">
        <v>124</v>
      </c>
      <c r="Q385" s="293">
        <v>91</v>
      </c>
      <c r="R385" s="293">
        <v>83</v>
      </c>
      <c r="S385" s="293">
        <v>51</v>
      </c>
    </row>
    <row r="386" spans="1:19" x14ac:dyDescent="0.25">
      <c r="A386" s="282" t="s">
        <v>901</v>
      </c>
      <c r="B386" s="292" t="s">
        <v>902</v>
      </c>
      <c r="C386" s="293">
        <v>7</v>
      </c>
      <c r="D386" s="282" t="s">
        <v>5206</v>
      </c>
      <c r="E386" s="293">
        <v>176</v>
      </c>
      <c r="F386" s="293"/>
      <c r="G386" s="293"/>
      <c r="H386" s="293"/>
      <c r="I386" s="293"/>
      <c r="J386" s="293"/>
      <c r="K386" s="293"/>
      <c r="L386" s="293"/>
      <c r="M386" s="293"/>
      <c r="N386" s="293"/>
      <c r="O386" s="293"/>
      <c r="P386" s="293">
        <v>72</v>
      </c>
      <c r="Q386" s="293">
        <v>49</v>
      </c>
      <c r="R386" s="293">
        <v>31</v>
      </c>
      <c r="S386" s="293">
        <v>24</v>
      </c>
    </row>
    <row r="387" spans="1:19" x14ac:dyDescent="0.25">
      <c r="A387" s="282" t="s">
        <v>454</v>
      </c>
      <c r="B387" s="292" t="s">
        <v>903</v>
      </c>
      <c r="C387" s="293">
        <v>7</v>
      </c>
      <c r="D387" s="282" t="s">
        <v>5206</v>
      </c>
      <c r="E387" s="293">
        <v>329</v>
      </c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>
        <v>88</v>
      </c>
      <c r="Q387" s="293">
        <v>89</v>
      </c>
      <c r="R387" s="293">
        <v>97</v>
      </c>
      <c r="S387" s="293">
        <v>55</v>
      </c>
    </row>
    <row r="388" spans="1:19" x14ac:dyDescent="0.25">
      <c r="A388" s="282" t="s">
        <v>597</v>
      </c>
      <c r="B388" s="292" t="s">
        <v>904</v>
      </c>
      <c r="C388" s="293">
        <v>7</v>
      </c>
      <c r="D388" s="282" t="s">
        <v>5206</v>
      </c>
      <c r="E388" s="293">
        <v>30</v>
      </c>
      <c r="F388" s="293"/>
      <c r="G388" s="293"/>
      <c r="H388" s="293"/>
      <c r="I388" s="293"/>
      <c r="J388" s="293"/>
      <c r="K388" s="293"/>
      <c r="L388" s="293"/>
      <c r="M388" s="293"/>
      <c r="N388" s="293"/>
      <c r="O388" s="293"/>
      <c r="P388" s="293">
        <v>15</v>
      </c>
      <c r="Q388" s="293">
        <v>15</v>
      </c>
      <c r="R388" s="293"/>
      <c r="S388" s="293"/>
    </row>
    <row r="389" spans="1:19" x14ac:dyDescent="0.25">
      <c r="A389" s="282" t="s">
        <v>596</v>
      </c>
      <c r="B389" s="292" t="s">
        <v>595</v>
      </c>
      <c r="C389" s="293">
        <v>1</v>
      </c>
      <c r="D389" s="282" t="s">
        <v>1431</v>
      </c>
      <c r="E389" s="293">
        <v>112</v>
      </c>
      <c r="F389" s="293"/>
      <c r="G389" s="293"/>
      <c r="H389" s="293"/>
      <c r="I389" s="293"/>
      <c r="J389" s="293"/>
      <c r="K389" s="293"/>
      <c r="L389" s="293"/>
      <c r="M389" s="293"/>
      <c r="N389" s="293"/>
      <c r="O389" s="293"/>
      <c r="P389" s="293"/>
      <c r="Q389" s="293"/>
      <c r="R389" s="293">
        <v>54</v>
      </c>
      <c r="S389" s="293">
        <v>58</v>
      </c>
    </row>
    <row r="390" spans="1:19" x14ac:dyDescent="0.25">
      <c r="A390" s="282" t="s">
        <v>455</v>
      </c>
      <c r="B390" s="292" t="s">
        <v>594</v>
      </c>
      <c r="C390" s="293">
        <v>7</v>
      </c>
      <c r="D390" s="282" t="s">
        <v>5206</v>
      </c>
      <c r="E390" s="293">
        <v>347</v>
      </c>
      <c r="F390" s="293"/>
      <c r="G390" s="293"/>
      <c r="H390" s="293"/>
      <c r="I390" s="293"/>
      <c r="J390" s="293"/>
      <c r="K390" s="293"/>
      <c r="L390" s="293"/>
      <c r="M390" s="293"/>
      <c r="N390" s="293"/>
      <c r="O390" s="293"/>
      <c r="P390" s="293">
        <v>95</v>
      </c>
      <c r="Q390" s="293">
        <v>85</v>
      </c>
      <c r="R390" s="293">
        <v>88</v>
      </c>
      <c r="S390" s="293">
        <v>79</v>
      </c>
    </row>
    <row r="391" spans="1:19" x14ac:dyDescent="0.25">
      <c r="A391" s="282" t="s">
        <v>593</v>
      </c>
      <c r="B391" s="292" t="s">
        <v>510</v>
      </c>
      <c r="C391" s="293">
        <v>1</v>
      </c>
      <c r="D391" s="282" t="s">
        <v>1433</v>
      </c>
      <c r="E391" s="293">
        <v>1546</v>
      </c>
      <c r="F391" s="293"/>
      <c r="G391" s="293"/>
      <c r="H391" s="293"/>
      <c r="I391" s="293"/>
      <c r="J391" s="293"/>
      <c r="K391" s="293"/>
      <c r="L391" s="293"/>
      <c r="M391" s="293"/>
      <c r="N391" s="293"/>
      <c r="O391" s="293"/>
      <c r="P391" s="293">
        <v>391</v>
      </c>
      <c r="Q391" s="293">
        <v>409</v>
      </c>
      <c r="R391" s="293">
        <v>378</v>
      </c>
      <c r="S391" s="293">
        <v>368</v>
      </c>
    </row>
    <row r="392" spans="1:19" x14ac:dyDescent="0.25">
      <c r="A392" s="282" t="s">
        <v>456</v>
      </c>
      <c r="B392" s="292" t="s">
        <v>555</v>
      </c>
      <c r="C392" s="282">
        <v>2</v>
      </c>
      <c r="D392" s="282" t="s">
        <v>1433</v>
      </c>
      <c r="E392" s="293">
        <v>2038</v>
      </c>
      <c r="F392" s="293"/>
      <c r="G392" s="293"/>
      <c r="H392" s="293"/>
      <c r="I392" s="293"/>
      <c r="J392" s="293"/>
      <c r="K392" s="293"/>
      <c r="L392" s="293"/>
      <c r="M392" s="293"/>
      <c r="N392" s="293"/>
      <c r="O392" s="293"/>
      <c r="P392" s="293">
        <v>500</v>
      </c>
      <c r="Q392" s="293">
        <v>515</v>
      </c>
      <c r="R392" s="293">
        <v>508</v>
      </c>
      <c r="S392" s="293">
        <v>515</v>
      </c>
    </row>
    <row r="393" spans="1:19" x14ac:dyDescent="0.25">
      <c r="A393" s="282" t="s">
        <v>834</v>
      </c>
      <c r="B393" s="292" t="s">
        <v>835</v>
      </c>
      <c r="C393" s="293">
        <v>7</v>
      </c>
      <c r="D393" s="282" t="s">
        <v>5206</v>
      </c>
      <c r="E393" s="293">
        <v>1141</v>
      </c>
      <c r="F393" s="293"/>
      <c r="G393" s="293"/>
      <c r="H393" s="293"/>
      <c r="I393" s="293"/>
      <c r="J393" s="293"/>
      <c r="K393" s="293"/>
      <c r="L393" s="293"/>
      <c r="M393" s="293"/>
      <c r="N393" s="293"/>
      <c r="O393" s="293"/>
      <c r="P393" s="293">
        <v>297</v>
      </c>
      <c r="Q393" s="293">
        <v>289</v>
      </c>
      <c r="R393" s="293">
        <v>312</v>
      </c>
      <c r="S393" s="293">
        <v>243</v>
      </c>
    </row>
    <row r="394" spans="1:19" x14ac:dyDescent="0.25">
      <c r="A394" s="282" t="s">
        <v>457</v>
      </c>
      <c r="B394" s="292" t="s">
        <v>122</v>
      </c>
      <c r="C394" s="293">
        <v>1</v>
      </c>
      <c r="D394" s="282" t="s">
        <v>1431</v>
      </c>
      <c r="E394" s="293">
        <v>3557</v>
      </c>
      <c r="F394" s="293"/>
      <c r="G394" s="293"/>
      <c r="H394" s="293"/>
      <c r="I394" s="293"/>
      <c r="J394" s="293"/>
      <c r="K394" s="293"/>
      <c r="L394" s="293"/>
      <c r="M394" s="293"/>
      <c r="N394" s="293"/>
      <c r="O394" s="293"/>
      <c r="P394" s="293">
        <v>786</v>
      </c>
      <c r="Q394" s="293">
        <v>940</v>
      </c>
      <c r="R394" s="293">
        <v>944</v>
      </c>
      <c r="S394" s="293">
        <v>887</v>
      </c>
    </row>
    <row r="395" spans="1:19" x14ac:dyDescent="0.25">
      <c r="A395" s="282" t="s">
        <v>592</v>
      </c>
      <c r="B395" s="292" t="s">
        <v>543</v>
      </c>
      <c r="C395" s="293">
        <v>7</v>
      </c>
      <c r="D395" s="282" t="s">
        <v>5206</v>
      </c>
      <c r="E395" s="293">
        <v>522</v>
      </c>
      <c r="F395" s="293"/>
      <c r="G395" s="293"/>
      <c r="H395" s="293"/>
      <c r="I395" s="293"/>
      <c r="J395" s="293"/>
      <c r="K395" s="293"/>
      <c r="L395" s="293"/>
      <c r="M395" s="293"/>
      <c r="N395" s="293"/>
      <c r="O395" s="293"/>
      <c r="P395" s="293">
        <v>170</v>
      </c>
      <c r="Q395" s="293">
        <v>129</v>
      </c>
      <c r="R395" s="293">
        <v>116</v>
      </c>
      <c r="S395" s="293">
        <v>107</v>
      </c>
    </row>
    <row r="396" spans="1:19" x14ac:dyDescent="0.25">
      <c r="A396" s="282" t="s">
        <v>458</v>
      </c>
      <c r="B396" s="292" t="s">
        <v>591</v>
      </c>
      <c r="C396" s="293">
        <v>1</v>
      </c>
      <c r="D396" s="282" t="s">
        <v>1432</v>
      </c>
      <c r="E396" s="293">
        <v>399</v>
      </c>
      <c r="F396" s="293"/>
      <c r="G396" s="293"/>
      <c r="H396" s="293"/>
      <c r="I396" s="293"/>
      <c r="J396" s="293"/>
      <c r="K396" s="293"/>
      <c r="L396" s="293"/>
      <c r="M396" s="293">
        <v>90</v>
      </c>
      <c r="N396" s="293">
        <v>93</v>
      </c>
      <c r="O396" s="293">
        <v>63</v>
      </c>
      <c r="P396" s="293">
        <v>43</v>
      </c>
      <c r="Q396" s="293">
        <v>36</v>
      </c>
      <c r="R396" s="293">
        <v>36</v>
      </c>
      <c r="S396" s="293">
        <v>38</v>
      </c>
    </row>
    <row r="397" spans="1:19" x14ac:dyDescent="0.25">
      <c r="A397" s="282" t="s">
        <v>459</v>
      </c>
      <c r="B397" s="292" t="s">
        <v>590</v>
      </c>
      <c r="C397" s="282">
        <v>2</v>
      </c>
      <c r="D397" s="282" t="s">
        <v>1432</v>
      </c>
      <c r="E397" s="293">
        <v>237</v>
      </c>
      <c r="F397" s="293"/>
      <c r="G397" s="293"/>
      <c r="H397" s="293"/>
      <c r="I397" s="293"/>
      <c r="J397" s="293"/>
      <c r="K397" s="293"/>
      <c r="L397" s="293"/>
      <c r="M397" s="293">
        <v>60</v>
      </c>
      <c r="N397" s="293">
        <v>43</v>
      </c>
      <c r="O397" s="293">
        <v>48</v>
      </c>
      <c r="P397" s="293">
        <v>31</v>
      </c>
      <c r="Q397" s="293">
        <v>12</v>
      </c>
      <c r="R397" s="293">
        <v>22</v>
      </c>
      <c r="S397" s="293">
        <v>21</v>
      </c>
    </row>
    <row r="398" spans="1:19" x14ac:dyDescent="0.25">
      <c r="A398" s="282" t="s">
        <v>589</v>
      </c>
      <c r="B398" s="292" t="s">
        <v>538</v>
      </c>
      <c r="C398" s="293">
        <v>7</v>
      </c>
      <c r="D398" s="282" t="s">
        <v>5206</v>
      </c>
      <c r="E398" s="293">
        <v>249</v>
      </c>
      <c r="F398" s="293"/>
      <c r="G398" s="293"/>
      <c r="H398" s="293"/>
      <c r="I398" s="293"/>
      <c r="J398" s="293"/>
      <c r="K398" s="293"/>
      <c r="L398" s="293"/>
      <c r="M398" s="293"/>
      <c r="N398" s="293"/>
      <c r="O398" s="293"/>
      <c r="P398" s="293">
        <v>70</v>
      </c>
      <c r="Q398" s="293">
        <v>84</v>
      </c>
      <c r="R398" s="293">
        <v>50</v>
      </c>
      <c r="S398" s="293">
        <v>45</v>
      </c>
    </row>
    <row r="399" spans="1:19" x14ac:dyDescent="0.25">
      <c r="A399" s="282" t="s">
        <v>588</v>
      </c>
      <c r="B399" s="292" t="s">
        <v>537</v>
      </c>
      <c r="C399" s="293">
        <v>7</v>
      </c>
      <c r="D399" s="282" t="s">
        <v>5206</v>
      </c>
      <c r="E399" s="293">
        <v>1529</v>
      </c>
      <c r="F399" s="293"/>
      <c r="G399" s="293"/>
      <c r="H399" s="293"/>
      <c r="I399" s="293"/>
      <c r="J399" s="293"/>
      <c r="K399" s="293"/>
      <c r="L399" s="293"/>
      <c r="M399" s="293">
        <v>274</v>
      </c>
      <c r="N399" s="293">
        <v>306</v>
      </c>
      <c r="O399" s="293">
        <v>263</v>
      </c>
      <c r="P399" s="293">
        <v>214</v>
      </c>
      <c r="Q399" s="293">
        <v>195</v>
      </c>
      <c r="R399" s="293">
        <v>170</v>
      </c>
      <c r="S399" s="293">
        <v>107</v>
      </c>
    </row>
    <row r="400" spans="1:19" x14ac:dyDescent="0.25">
      <c r="A400" s="282" t="s">
        <v>962</v>
      </c>
      <c r="B400" s="292" t="s">
        <v>963</v>
      </c>
      <c r="C400" s="293">
        <v>7</v>
      </c>
      <c r="D400" s="282" t="s">
        <v>5206</v>
      </c>
      <c r="E400" s="293">
        <v>530</v>
      </c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293">
        <v>170</v>
      </c>
      <c r="Q400" s="293">
        <v>134</v>
      </c>
      <c r="R400" s="293">
        <v>129</v>
      </c>
      <c r="S400" s="293">
        <v>97</v>
      </c>
    </row>
    <row r="401" spans="1:19" x14ac:dyDescent="0.25">
      <c r="A401" s="282" t="s">
        <v>587</v>
      </c>
      <c r="B401" s="292" t="s">
        <v>586</v>
      </c>
      <c r="C401" s="293">
        <v>1</v>
      </c>
      <c r="D401" s="282" t="s">
        <v>1431</v>
      </c>
      <c r="E401" s="293">
        <v>104</v>
      </c>
      <c r="F401" s="293"/>
      <c r="G401" s="293"/>
      <c r="H401" s="293"/>
      <c r="I401" s="293"/>
      <c r="J401" s="293"/>
      <c r="K401" s="293"/>
      <c r="L401" s="293"/>
      <c r="M401" s="293"/>
      <c r="N401" s="293"/>
      <c r="O401" s="293"/>
      <c r="P401" s="293"/>
      <c r="Q401" s="293"/>
      <c r="R401" s="293">
        <v>59</v>
      </c>
      <c r="S401" s="293">
        <v>45</v>
      </c>
    </row>
    <row r="402" spans="1:19" x14ac:dyDescent="0.25">
      <c r="A402" s="282" t="s">
        <v>585</v>
      </c>
      <c r="B402" s="292" t="s">
        <v>535</v>
      </c>
      <c r="C402" s="293">
        <v>7</v>
      </c>
      <c r="D402" s="282" t="s">
        <v>5206</v>
      </c>
      <c r="E402" s="293">
        <v>358</v>
      </c>
      <c r="F402" s="293"/>
      <c r="G402" s="293"/>
      <c r="H402" s="293"/>
      <c r="I402" s="293"/>
      <c r="J402" s="293"/>
      <c r="K402" s="293"/>
      <c r="L402" s="293"/>
      <c r="M402" s="293"/>
      <c r="N402" s="293"/>
      <c r="O402" s="293"/>
      <c r="P402" s="293">
        <v>5</v>
      </c>
      <c r="Q402" s="293">
        <v>45</v>
      </c>
      <c r="R402" s="293">
        <v>109</v>
      </c>
      <c r="S402" s="293">
        <v>199</v>
      </c>
    </row>
    <row r="403" spans="1:19" x14ac:dyDescent="0.25">
      <c r="A403" s="282" t="s">
        <v>584</v>
      </c>
      <c r="B403" s="292" t="s">
        <v>536</v>
      </c>
      <c r="C403" s="293">
        <v>7</v>
      </c>
      <c r="D403" s="282" t="s">
        <v>5206</v>
      </c>
      <c r="E403" s="293">
        <v>396</v>
      </c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>
        <v>15</v>
      </c>
      <c r="Q403" s="293">
        <v>58</v>
      </c>
      <c r="R403" s="293">
        <v>132</v>
      </c>
      <c r="S403" s="293">
        <v>191</v>
      </c>
    </row>
    <row r="404" spans="1:19" x14ac:dyDescent="0.25">
      <c r="A404" s="282" t="s">
        <v>964</v>
      </c>
      <c r="B404" s="292" t="s">
        <v>965</v>
      </c>
      <c r="C404" s="293">
        <v>7</v>
      </c>
      <c r="D404" s="282" t="s">
        <v>5206</v>
      </c>
      <c r="E404" s="293">
        <v>183</v>
      </c>
      <c r="F404" s="293"/>
      <c r="G404" s="293"/>
      <c r="H404" s="293"/>
      <c r="I404" s="293"/>
      <c r="J404" s="293"/>
      <c r="K404" s="293"/>
      <c r="L404" s="293"/>
      <c r="M404" s="293"/>
      <c r="N404" s="293"/>
      <c r="O404" s="293"/>
      <c r="P404" s="293">
        <v>44</v>
      </c>
      <c r="Q404" s="293">
        <v>48</v>
      </c>
      <c r="R404" s="293">
        <v>52</v>
      </c>
      <c r="S404" s="293">
        <v>39</v>
      </c>
    </row>
    <row r="405" spans="1:19" x14ac:dyDescent="0.25">
      <c r="A405" s="282" t="s">
        <v>905</v>
      </c>
      <c r="B405" s="292" t="s">
        <v>906</v>
      </c>
      <c r="C405" s="293">
        <v>7</v>
      </c>
      <c r="D405" s="282" t="s">
        <v>5206</v>
      </c>
      <c r="E405" s="293">
        <v>319</v>
      </c>
      <c r="F405" s="293"/>
      <c r="G405" s="293"/>
      <c r="H405" s="293"/>
      <c r="I405" s="293"/>
      <c r="J405" s="293"/>
      <c r="K405" s="293"/>
      <c r="L405" s="293"/>
      <c r="M405" s="293"/>
      <c r="N405" s="293"/>
      <c r="O405" s="293"/>
      <c r="P405" s="293">
        <v>3</v>
      </c>
      <c r="Q405" s="293">
        <v>21</v>
      </c>
      <c r="R405" s="293">
        <v>42</v>
      </c>
      <c r="S405" s="293">
        <v>253</v>
      </c>
    </row>
    <row r="406" spans="1:19" x14ac:dyDescent="0.25">
      <c r="A406" s="282" t="s">
        <v>907</v>
      </c>
      <c r="B406" s="292" t="s">
        <v>908</v>
      </c>
      <c r="C406" s="293">
        <v>7</v>
      </c>
      <c r="D406" s="282" t="s">
        <v>5206</v>
      </c>
      <c r="E406" s="293">
        <v>251</v>
      </c>
      <c r="F406" s="293"/>
      <c r="G406" s="293"/>
      <c r="H406" s="293"/>
      <c r="I406" s="293"/>
      <c r="J406" s="293"/>
      <c r="K406" s="293"/>
      <c r="L406" s="293"/>
      <c r="M406" s="293"/>
      <c r="N406" s="293"/>
      <c r="O406" s="293"/>
      <c r="P406" s="293">
        <v>18</v>
      </c>
      <c r="Q406" s="293">
        <v>55</v>
      </c>
      <c r="R406" s="293">
        <v>73</v>
      </c>
      <c r="S406" s="293">
        <v>105</v>
      </c>
    </row>
    <row r="407" spans="1:19" x14ac:dyDescent="0.25">
      <c r="A407" s="282" t="s">
        <v>909</v>
      </c>
      <c r="B407" s="292" t="s">
        <v>910</v>
      </c>
      <c r="C407" s="293">
        <v>7</v>
      </c>
      <c r="D407" s="282" t="s">
        <v>5206</v>
      </c>
      <c r="E407" s="293">
        <v>284</v>
      </c>
      <c r="F407" s="293"/>
      <c r="G407" s="293"/>
      <c r="H407" s="293"/>
      <c r="I407" s="293"/>
      <c r="J407" s="293"/>
      <c r="K407" s="293"/>
      <c r="L407" s="293"/>
      <c r="M407" s="293"/>
      <c r="N407" s="293"/>
      <c r="O407" s="293"/>
      <c r="P407" s="293">
        <v>18</v>
      </c>
      <c r="Q407" s="293">
        <v>55</v>
      </c>
      <c r="R407" s="293">
        <v>66</v>
      </c>
      <c r="S407" s="293">
        <v>145</v>
      </c>
    </row>
    <row r="408" spans="1:19" x14ac:dyDescent="0.25">
      <c r="A408" s="282" t="s">
        <v>966</v>
      </c>
      <c r="B408" s="292" t="s">
        <v>967</v>
      </c>
      <c r="C408" s="293">
        <v>7</v>
      </c>
      <c r="D408" s="282" t="s">
        <v>5206</v>
      </c>
      <c r="E408" s="293">
        <v>211</v>
      </c>
      <c r="F408" s="293"/>
      <c r="G408" s="293"/>
      <c r="H408" s="293"/>
      <c r="I408" s="293"/>
      <c r="J408" s="293"/>
      <c r="K408" s="293"/>
      <c r="L408" s="293"/>
      <c r="M408" s="293"/>
      <c r="N408" s="293"/>
      <c r="O408" s="293"/>
      <c r="P408" s="293">
        <v>54</v>
      </c>
      <c r="Q408" s="293">
        <v>77</v>
      </c>
      <c r="R408" s="293">
        <v>36</v>
      </c>
      <c r="S408" s="293">
        <v>44</v>
      </c>
    </row>
    <row r="409" spans="1:19" x14ac:dyDescent="0.25">
      <c r="A409" s="282" t="s">
        <v>460</v>
      </c>
      <c r="B409" s="292" t="s">
        <v>57</v>
      </c>
      <c r="C409" s="293">
        <v>1</v>
      </c>
      <c r="D409" s="282" t="s">
        <v>1432</v>
      </c>
      <c r="E409" s="293">
        <v>3409</v>
      </c>
      <c r="F409" s="293"/>
      <c r="G409" s="293"/>
      <c r="H409" s="293"/>
      <c r="I409" s="293"/>
      <c r="J409" s="293"/>
      <c r="K409" s="293"/>
      <c r="L409" s="293"/>
      <c r="M409" s="293"/>
      <c r="N409" s="293"/>
      <c r="O409" s="293"/>
      <c r="P409" s="293">
        <v>853</v>
      </c>
      <c r="Q409" s="293">
        <v>912</v>
      </c>
      <c r="R409" s="293">
        <v>827</v>
      </c>
      <c r="S409" s="293">
        <v>817</v>
      </c>
    </row>
    <row r="410" spans="1:19" x14ac:dyDescent="0.25">
      <c r="A410" s="282" t="s">
        <v>968</v>
      </c>
      <c r="B410" s="292" t="s">
        <v>969</v>
      </c>
      <c r="C410" s="293">
        <v>7</v>
      </c>
      <c r="D410" s="282" t="s">
        <v>5206</v>
      </c>
      <c r="E410" s="293">
        <v>117</v>
      </c>
      <c r="F410" s="293"/>
      <c r="G410" s="293"/>
      <c r="H410" s="293"/>
      <c r="I410" s="293"/>
      <c r="J410" s="293"/>
      <c r="K410" s="293"/>
      <c r="L410" s="293"/>
      <c r="M410" s="293"/>
      <c r="N410" s="293"/>
      <c r="O410" s="293"/>
      <c r="P410" s="293">
        <v>51</v>
      </c>
      <c r="Q410" s="293">
        <v>35</v>
      </c>
      <c r="R410" s="293">
        <v>31</v>
      </c>
      <c r="S410" s="293"/>
    </row>
    <row r="411" spans="1:19" x14ac:dyDescent="0.25">
      <c r="A411" s="282" t="s">
        <v>461</v>
      </c>
      <c r="B411" s="292" t="s">
        <v>583</v>
      </c>
      <c r="C411" s="293">
        <v>1</v>
      </c>
      <c r="D411" s="282" t="s">
        <v>1432</v>
      </c>
      <c r="E411" s="293">
        <v>517</v>
      </c>
      <c r="F411" s="293"/>
      <c r="G411" s="293"/>
      <c r="H411" s="293"/>
      <c r="I411" s="293"/>
      <c r="J411" s="293"/>
      <c r="K411" s="293"/>
      <c r="L411" s="293"/>
      <c r="M411" s="293"/>
      <c r="N411" s="293"/>
      <c r="O411" s="293"/>
      <c r="P411" s="293">
        <v>135</v>
      </c>
      <c r="Q411" s="293">
        <v>147</v>
      </c>
      <c r="R411" s="293">
        <v>116</v>
      </c>
      <c r="S411" s="293">
        <v>119</v>
      </c>
    </row>
    <row r="412" spans="1:19" x14ac:dyDescent="0.25">
      <c r="A412" s="282" t="s">
        <v>981</v>
      </c>
      <c r="B412" s="292" t="s">
        <v>1008</v>
      </c>
      <c r="C412" s="293">
        <v>7</v>
      </c>
      <c r="D412" s="282" t="s">
        <v>5206</v>
      </c>
      <c r="E412" s="293">
        <v>530</v>
      </c>
      <c r="F412" s="293"/>
      <c r="G412" s="293"/>
      <c r="H412" s="293"/>
      <c r="I412" s="293"/>
      <c r="J412" s="293"/>
      <c r="K412" s="293"/>
      <c r="L412" s="293"/>
      <c r="M412" s="293"/>
      <c r="N412" s="293"/>
      <c r="O412" s="293"/>
      <c r="P412" s="293">
        <v>182</v>
      </c>
      <c r="Q412" s="293">
        <v>182</v>
      </c>
      <c r="R412" s="293">
        <v>110</v>
      </c>
      <c r="S412" s="293">
        <v>56</v>
      </c>
    </row>
    <row r="413" spans="1:19" x14ac:dyDescent="0.25">
      <c r="A413" s="282" t="s">
        <v>582</v>
      </c>
      <c r="B413" s="292" t="s">
        <v>581</v>
      </c>
      <c r="C413" s="293">
        <v>1</v>
      </c>
      <c r="D413" s="282" t="s">
        <v>1431</v>
      </c>
      <c r="E413" s="293">
        <v>224</v>
      </c>
      <c r="F413" s="293"/>
      <c r="G413" s="293"/>
      <c r="H413" s="293"/>
      <c r="I413" s="293"/>
      <c r="J413" s="293"/>
      <c r="K413" s="293"/>
      <c r="L413" s="293"/>
      <c r="M413" s="293"/>
      <c r="N413" s="293"/>
      <c r="O413" s="293"/>
      <c r="P413" s="293"/>
      <c r="Q413" s="293"/>
      <c r="R413" s="293">
        <v>113</v>
      </c>
      <c r="S413" s="293">
        <v>111</v>
      </c>
    </row>
    <row r="414" spans="1:19" x14ac:dyDescent="0.25">
      <c r="A414" s="282" t="s">
        <v>462</v>
      </c>
      <c r="B414" s="292" t="s">
        <v>14</v>
      </c>
      <c r="C414" s="293">
        <v>1</v>
      </c>
      <c r="D414" s="282" t="s">
        <v>1431</v>
      </c>
      <c r="E414" s="293">
        <v>3378</v>
      </c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>
        <v>1023</v>
      </c>
      <c r="Q414" s="293">
        <v>878</v>
      </c>
      <c r="R414" s="293">
        <v>773</v>
      </c>
      <c r="S414" s="293">
        <v>704</v>
      </c>
    </row>
    <row r="415" spans="1:19" x14ac:dyDescent="0.25">
      <c r="A415" s="282" t="s">
        <v>463</v>
      </c>
      <c r="B415" s="292" t="s">
        <v>580</v>
      </c>
      <c r="C415" s="282">
        <v>2</v>
      </c>
      <c r="D415" s="282" t="s">
        <v>1433</v>
      </c>
      <c r="E415" s="293">
        <v>2513</v>
      </c>
      <c r="F415" s="293"/>
      <c r="G415" s="293"/>
      <c r="H415" s="293"/>
      <c r="I415" s="293"/>
      <c r="J415" s="293"/>
      <c r="K415" s="293"/>
      <c r="L415" s="293"/>
      <c r="M415" s="293"/>
      <c r="N415" s="293"/>
      <c r="O415" s="293"/>
      <c r="P415" s="293">
        <v>549</v>
      </c>
      <c r="Q415" s="293">
        <v>654</v>
      </c>
      <c r="R415" s="293">
        <v>645</v>
      </c>
      <c r="S415" s="293">
        <v>665</v>
      </c>
    </row>
    <row r="416" spans="1:19" x14ac:dyDescent="0.25">
      <c r="A416" s="282" t="s">
        <v>464</v>
      </c>
      <c r="B416" s="292" t="s">
        <v>579</v>
      </c>
      <c r="C416" s="293">
        <v>1</v>
      </c>
      <c r="D416" s="282" t="s">
        <v>1431</v>
      </c>
      <c r="E416" s="293">
        <v>4188</v>
      </c>
      <c r="F416" s="293"/>
      <c r="G416" s="293"/>
      <c r="H416" s="293"/>
      <c r="I416" s="293"/>
      <c r="J416" s="293"/>
      <c r="K416" s="293"/>
      <c r="L416" s="293"/>
      <c r="M416" s="293"/>
      <c r="N416" s="293"/>
      <c r="O416" s="293"/>
      <c r="P416" s="293">
        <v>1042</v>
      </c>
      <c r="Q416" s="293">
        <v>1059</v>
      </c>
      <c r="R416" s="293">
        <v>1081</v>
      </c>
      <c r="S416" s="293">
        <v>1006</v>
      </c>
    </row>
    <row r="417" spans="1:19" x14ac:dyDescent="0.25">
      <c r="A417" s="282" t="s">
        <v>465</v>
      </c>
      <c r="B417" s="292" t="s">
        <v>578</v>
      </c>
      <c r="C417" s="282">
        <v>2</v>
      </c>
      <c r="D417" s="282" t="s">
        <v>1433</v>
      </c>
      <c r="E417" s="293">
        <v>1706</v>
      </c>
      <c r="F417" s="293"/>
      <c r="G417" s="293"/>
      <c r="H417" s="293"/>
      <c r="I417" s="293"/>
      <c r="J417" s="293"/>
      <c r="K417" s="293"/>
      <c r="L417" s="293"/>
      <c r="M417" s="293"/>
      <c r="N417" s="293"/>
      <c r="O417" s="293"/>
      <c r="P417" s="293">
        <v>448</v>
      </c>
      <c r="Q417" s="293">
        <v>427</v>
      </c>
      <c r="R417" s="293">
        <v>436</v>
      </c>
      <c r="S417" s="293">
        <v>395</v>
      </c>
    </row>
    <row r="418" spans="1:19" x14ac:dyDescent="0.25">
      <c r="A418" s="282" t="s">
        <v>466</v>
      </c>
      <c r="B418" s="292" t="s">
        <v>577</v>
      </c>
      <c r="C418" s="293">
        <v>1</v>
      </c>
      <c r="D418" s="282" t="s">
        <v>1433</v>
      </c>
      <c r="E418" s="293">
        <v>2731</v>
      </c>
      <c r="F418" s="293"/>
      <c r="G418" s="293"/>
      <c r="H418" s="293"/>
      <c r="I418" s="293"/>
      <c r="J418" s="293"/>
      <c r="K418" s="293"/>
      <c r="L418" s="293"/>
      <c r="M418" s="293"/>
      <c r="N418" s="293"/>
      <c r="O418" s="293"/>
      <c r="P418" s="293">
        <v>755</v>
      </c>
      <c r="Q418" s="293">
        <v>726</v>
      </c>
      <c r="R418" s="293">
        <v>679</v>
      </c>
      <c r="S418" s="293">
        <v>571</v>
      </c>
    </row>
    <row r="419" spans="1:19" x14ac:dyDescent="0.25">
      <c r="A419" s="282" t="s">
        <v>467</v>
      </c>
      <c r="B419" s="292" t="s">
        <v>58</v>
      </c>
      <c r="C419" s="282">
        <v>2</v>
      </c>
      <c r="D419" s="282" t="s">
        <v>1431</v>
      </c>
      <c r="E419" s="293">
        <v>1840</v>
      </c>
      <c r="F419" s="293"/>
      <c r="G419" s="293"/>
      <c r="H419" s="293"/>
      <c r="I419" s="293"/>
      <c r="J419" s="293"/>
      <c r="K419" s="293"/>
      <c r="L419" s="293"/>
      <c r="M419" s="293"/>
      <c r="N419" s="293"/>
      <c r="O419" s="293"/>
      <c r="P419" s="293">
        <v>488</v>
      </c>
      <c r="Q419" s="293">
        <v>513</v>
      </c>
      <c r="R419" s="293">
        <v>431</v>
      </c>
      <c r="S419" s="293">
        <v>408</v>
      </c>
    </row>
    <row r="420" spans="1:19" x14ac:dyDescent="0.25">
      <c r="A420" s="282" t="s">
        <v>468</v>
      </c>
      <c r="B420" s="292" t="s">
        <v>123</v>
      </c>
      <c r="C420" s="293">
        <v>7</v>
      </c>
      <c r="D420" s="282" t="s">
        <v>5206</v>
      </c>
      <c r="E420" s="293">
        <v>1767</v>
      </c>
      <c r="F420" s="293"/>
      <c r="G420" s="293"/>
      <c r="H420" s="293"/>
      <c r="I420" s="293"/>
      <c r="J420" s="293"/>
      <c r="K420" s="293"/>
      <c r="L420" s="293"/>
      <c r="M420" s="293"/>
      <c r="N420" s="293"/>
      <c r="O420" s="293"/>
      <c r="P420" s="293">
        <v>493</v>
      </c>
      <c r="Q420" s="293">
        <v>486</v>
      </c>
      <c r="R420" s="293">
        <v>406</v>
      </c>
      <c r="S420" s="293">
        <v>382</v>
      </c>
    </row>
    <row r="421" spans="1:19" x14ac:dyDescent="0.25">
      <c r="A421" s="282" t="s">
        <v>469</v>
      </c>
      <c r="B421" s="292" t="s">
        <v>1009</v>
      </c>
      <c r="C421" s="293">
        <v>1</v>
      </c>
      <c r="D421" s="282" t="s">
        <v>1432</v>
      </c>
      <c r="E421" s="293">
        <v>1144</v>
      </c>
      <c r="F421" s="293"/>
      <c r="G421" s="293"/>
      <c r="H421" s="293"/>
      <c r="I421" s="293"/>
      <c r="J421" s="293"/>
      <c r="K421" s="293"/>
      <c r="L421" s="293"/>
      <c r="M421" s="293"/>
      <c r="N421" s="293">
        <v>86</v>
      </c>
      <c r="O421" s="293">
        <v>113</v>
      </c>
      <c r="P421" s="293">
        <v>280</v>
      </c>
      <c r="Q421" s="293">
        <v>274</v>
      </c>
      <c r="R421" s="293">
        <v>224</v>
      </c>
      <c r="S421" s="293">
        <v>167</v>
      </c>
    </row>
    <row r="422" spans="1:19" x14ac:dyDescent="0.25">
      <c r="A422" s="282" t="s">
        <v>836</v>
      </c>
      <c r="B422" s="292" t="s">
        <v>837</v>
      </c>
      <c r="C422" s="293">
        <v>1</v>
      </c>
      <c r="D422" s="282" t="s">
        <v>1431</v>
      </c>
      <c r="E422" s="293">
        <v>517</v>
      </c>
      <c r="F422" s="293"/>
      <c r="G422" s="293"/>
      <c r="H422" s="293"/>
      <c r="I422" s="293"/>
      <c r="J422" s="293"/>
      <c r="K422" s="293"/>
      <c r="L422" s="293"/>
      <c r="M422" s="293"/>
      <c r="N422" s="293"/>
      <c r="O422" s="293"/>
      <c r="P422" s="293">
        <v>152</v>
      </c>
      <c r="Q422" s="293">
        <v>144</v>
      </c>
      <c r="R422" s="293">
        <v>106</v>
      </c>
      <c r="S422" s="293">
        <v>115</v>
      </c>
    </row>
    <row r="423" spans="1:19" x14ac:dyDescent="0.25">
      <c r="A423" s="282" t="s">
        <v>470</v>
      </c>
      <c r="B423" s="292" t="s">
        <v>576</v>
      </c>
      <c r="C423" s="293">
        <v>1</v>
      </c>
      <c r="D423" s="282" t="s">
        <v>1433</v>
      </c>
      <c r="E423" s="293">
        <v>3109</v>
      </c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>
        <v>743</v>
      </c>
      <c r="Q423" s="293">
        <v>851</v>
      </c>
      <c r="R423" s="293">
        <v>782</v>
      </c>
      <c r="S423" s="293">
        <v>733</v>
      </c>
    </row>
    <row r="424" spans="1:19" x14ac:dyDescent="0.25">
      <c r="A424" s="282" t="s">
        <v>471</v>
      </c>
      <c r="B424" s="292" t="s">
        <v>59</v>
      </c>
      <c r="C424" s="293">
        <v>1</v>
      </c>
      <c r="D424" s="282" t="s">
        <v>1433</v>
      </c>
      <c r="E424" s="293">
        <v>2438</v>
      </c>
      <c r="F424" s="293"/>
      <c r="G424" s="293"/>
      <c r="H424" s="293"/>
      <c r="I424" s="293"/>
      <c r="J424" s="293"/>
      <c r="K424" s="293"/>
      <c r="L424" s="293"/>
      <c r="M424" s="293"/>
      <c r="N424" s="293"/>
      <c r="O424" s="293"/>
      <c r="P424" s="293">
        <v>643</v>
      </c>
      <c r="Q424" s="293">
        <v>634</v>
      </c>
      <c r="R424" s="293">
        <v>577</v>
      </c>
      <c r="S424" s="293">
        <v>584</v>
      </c>
    </row>
    <row r="425" spans="1:19" x14ac:dyDescent="0.25">
      <c r="A425" s="282" t="s">
        <v>472</v>
      </c>
      <c r="B425" s="292" t="s">
        <v>124</v>
      </c>
      <c r="C425" s="282">
        <v>3</v>
      </c>
      <c r="D425" s="282" t="s">
        <v>1433</v>
      </c>
      <c r="E425" s="293">
        <v>1386</v>
      </c>
      <c r="F425" s="293"/>
      <c r="G425" s="293"/>
      <c r="H425" s="293"/>
      <c r="I425" s="293"/>
      <c r="J425" s="293"/>
      <c r="K425" s="293"/>
      <c r="L425" s="293"/>
      <c r="M425" s="293"/>
      <c r="N425" s="293"/>
      <c r="O425" s="293"/>
      <c r="P425" s="293">
        <v>292</v>
      </c>
      <c r="Q425" s="293">
        <v>327</v>
      </c>
      <c r="R425" s="293">
        <v>378</v>
      </c>
      <c r="S425" s="293">
        <v>389</v>
      </c>
    </row>
    <row r="426" spans="1:19" x14ac:dyDescent="0.25">
      <c r="A426" s="282" t="s">
        <v>473</v>
      </c>
      <c r="B426" s="292" t="s">
        <v>575</v>
      </c>
      <c r="C426" s="293">
        <v>1</v>
      </c>
      <c r="D426" s="282" t="s">
        <v>1432</v>
      </c>
      <c r="E426" s="293">
        <v>2167</v>
      </c>
      <c r="F426" s="293"/>
      <c r="G426" s="293"/>
      <c r="H426" s="293"/>
      <c r="I426" s="293"/>
      <c r="J426" s="293"/>
      <c r="K426" s="293"/>
      <c r="L426" s="293"/>
      <c r="M426" s="293"/>
      <c r="N426" s="293"/>
      <c r="O426" s="293"/>
      <c r="P426" s="293">
        <v>510</v>
      </c>
      <c r="Q426" s="293">
        <v>563</v>
      </c>
      <c r="R426" s="293">
        <v>597</v>
      </c>
      <c r="S426" s="293">
        <v>497</v>
      </c>
    </row>
    <row r="427" spans="1:19" x14ac:dyDescent="0.25">
      <c r="A427" s="282" t="s">
        <v>474</v>
      </c>
      <c r="B427" s="292" t="s">
        <v>60</v>
      </c>
      <c r="C427" s="282">
        <v>3</v>
      </c>
      <c r="D427" s="282" t="s">
        <v>1432</v>
      </c>
      <c r="E427" s="293">
        <v>1827</v>
      </c>
      <c r="F427" s="293"/>
      <c r="G427" s="293"/>
      <c r="H427" s="293"/>
      <c r="I427" s="293"/>
      <c r="J427" s="293"/>
      <c r="K427" s="293"/>
      <c r="L427" s="293"/>
      <c r="M427" s="293"/>
      <c r="N427" s="293"/>
      <c r="O427" s="293"/>
      <c r="P427" s="293">
        <v>531</v>
      </c>
      <c r="Q427" s="293">
        <v>455</v>
      </c>
      <c r="R427" s="293">
        <v>431</v>
      </c>
      <c r="S427" s="293">
        <v>410</v>
      </c>
    </row>
    <row r="428" spans="1:19" x14ac:dyDescent="0.25">
      <c r="A428" s="282" t="s">
        <v>475</v>
      </c>
      <c r="B428" s="292" t="s">
        <v>574</v>
      </c>
      <c r="C428" s="293">
        <v>7</v>
      </c>
      <c r="D428" s="282" t="s">
        <v>5206</v>
      </c>
      <c r="E428" s="293">
        <v>795</v>
      </c>
      <c r="F428" s="293"/>
      <c r="G428" s="293"/>
      <c r="H428" s="293"/>
      <c r="I428" s="293"/>
      <c r="J428" s="293"/>
      <c r="K428" s="293"/>
      <c r="L428" s="293"/>
      <c r="M428" s="293">
        <v>101</v>
      </c>
      <c r="N428" s="293">
        <v>76</v>
      </c>
      <c r="O428" s="293">
        <v>109</v>
      </c>
      <c r="P428" s="293">
        <v>134</v>
      </c>
      <c r="Q428" s="293">
        <v>141</v>
      </c>
      <c r="R428" s="293">
        <v>127</v>
      </c>
      <c r="S428" s="293">
        <v>107</v>
      </c>
    </row>
    <row r="429" spans="1:19" x14ac:dyDescent="0.25">
      <c r="A429" s="282" t="s">
        <v>476</v>
      </c>
      <c r="B429" s="292" t="s">
        <v>573</v>
      </c>
      <c r="C429" s="293">
        <v>7</v>
      </c>
      <c r="D429" s="282" t="s">
        <v>5206</v>
      </c>
      <c r="E429" s="293">
        <v>278</v>
      </c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>
        <v>91</v>
      </c>
      <c r="Q429" s="293">
        <v>80</v>
      </c>
      <c r="R429" s="293">
        <v>54</v>
      </c>
      <c r="S429" s="293">
        <v>53</v>
      </c>
    </row>
    <row r="430" spans="1:19" x14ac:dyDescent="0.25">
      <c r="A430" s="282" t="s">
        <v>477</v>
      </c>
      <c r="B430" s="292" t="s">
        <v>125</v>
      </c>
      <c r="C430" s="282">
        <v>2</v>
      </c>
      <c r="D430" s="282" t="s">
        <v>1432</v>
      </c>
      <c r="E430" s="293">
        <v>2650</v>
      </c>
      <c r="F430" s="293"/>
      <c r="G430" s="293"/>
      <c r="H430" s="293"/>
      <c r="I430" s="293"/>
      <c r="J430" s="293"/>
      <c r="K430" s="293"/>
      <c r="L430" s="293"/>
      <c r="M430" s="293"/>
      <c r="N430" s="293"/>
      <c r="O430" s="293"/>
      <c r="P430" s="293">
        <v>599</v>
      </c>
      <c r="Q430" s="293">
        <v>615</v>
      </c>
      <c r="R430" s="293">
        <v>727</v>
      </c>
      <c r="S430" s="293">
        <v>709</v>
      </c>
    </row>
    <row r="431" spans="1:19" x14ac:dyDescent="0.25">
      <c r="A431" s="282" t="s">
        <v>911</v>
      </c>
      <c r="B431" s="292" t="s">
        <v>912</v>
      </c>
      <c r="C431" s="293">
        <v>1</v>
      </c>
      <c r="D431" s="282" t="s">
        <v>1433</v>
      </c>
      <c r="E431" s="293">
        <v>739</v>
      </c>
      <c r="F431" s="293"/>
      <c r="G431" s="293"/>
      <c r="H431" s="293"/>
      <c r="I431" s="293"/>
      <c r="J431" s="293"/>
      <c r="K431" s="293"/>
      <c r="L431" s="293"/>
      <c r="M431" s="293">
        <v>159</v>
      </c>
      <c r="N431" s="293">
        <v>146</v>
      </c>
      <c r="O431" s="293">
        <v>133</v>
      </c>
      <c r="P431" s="293">
        <v>128</v>
      </c>
      <c r="Q431" s="293">
        <v>81</v>
      </c>
      <c r="R431" s="293">
        <v>48</v>
      </c>
      <c r="S431" s="293">
        <v>44</v>
      </c>
    </row>
    <row r="432" spans="1:19" x14ac:dyDescent="0.25">
      <c r="A432" s="282" t="s">
        <v>478</v>
      </c>
      <c r="B432" s="292" t="s">
        <v>61</v>
      </c>
      <c r="C432" s="282">
        <v>3</v>
      </c>
      <c r="D432" s="282" t="s">
        <v>1432</v>
      </c>
      <c r="E432" s="293">
        <v>782</v>
      </c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>
        <v>188</v>
      </c>
      <c r="Q432" s="293">
        <v>195</v>
      </c>
      <c r="R432" s="293">
        <v>194</v>
      </c>
      <c r="S432" s="293">
        <v>205</v>
      </c>
    </row>
    <row r="433" spans="1:19" x14ac:dyDescent="0.25">
      <c r="A433" s="282" t="s">
        <v>479</v>
      </c>
      <c r="B433" s="292" t="s">
        <v>62</v>
      </c>
      <c r="C433" s="282">
        <v>2</v>
      </c>
      <c r="D433" s="282" t="s">
        <v>1432</v>
      </c>
      <c r="E433" s="293">
        <v>1562</v>
      </c>
      <c r="F433" s="293"/>
      <c r="G433" s="293"/>
      <c r="H433" s="293"/>
      <c r="I433" s="293"/>
      <c r="J433" s="293"/>
      <c r="K433" s="293"/>
      <c r="L433" s="293"/>
      <c r="M433" s="293"/>
      <c r="N433" s="293"/>
      <c r="O433" s="293"/>
      <c r="P433" s="293">
        <v>365</v>
      </c>
      <c r="Q433" s="293">
        <v>468</v>
      </c>
      <c r="R433" s="293">
        <v>362</v>
      </c>
      <c r="S433" s="293">
        <v>367</v>
      </c>
    </row>
    <row r="434" spans="1:19" x14ac:dyDescent="0.25">
      <c r="A434" s="282" t="s">
        <v>913</v>
      </c>
      <c r="B434" s="292" t="s">
        <v>914</v>
      </c>
      <c r="C434" s="293">
        <v>1</v>
      </c>
      <c r="D434" s="282" t="s">
        <v>1431</v>
      </c>
      <c r="E434" s="293">
        <v>624</v>
      </c>
      <c r="F434" s="293"/>
      <c r="G434" s="293"/>
      <c r="H434" s="293"/>
      <c r="I434" s="293"/>
      <c r="J434" s="293"/>
      <c r="K434" s="293"/>
      <c r="L434" s="293"/>
      <c r="M434" s="293">
        <v>134</v>
      </c>
      <c r="N434" s="293">
        <v>136</v>
      </c>
      <c r="O434" s="293">
        <v>100</v>
      </c>
      <c r="P434" s="293">
        <v>99</v>
      </c>
      <c r="Q434" s="293">
        <v>51</v>
      </c>
      <c r="R434" s="293">
        <v>49</v>
      </c>
      <c r="S434" s="293">
        <v>55</v>
      </c>
    </row>
    <row r="435" spans="1:19" x14ac:dyDescent="0.25">
      <c r="A435" s="282" t="s">
        <v>480</v>
      </c>
      <c r="B435" s="292" t="s">
        <v>63</v>
      </c>
      <c r="C435" s="293">
        <v>1</v>
      </c>
      <c r="D435" s="282" t="s">
        <v>1431</v>
      </c>
      <c r="E435" s="293">
        <v>2167</v>
      </c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>
        <v>508</v>
      </c>
      <c r="Q435" s="293">
        <v>559</v>
      </c>
      <c r="R435" s="293">
        <v>583</v>
      </c>
      <c r="S435" s="293">
        <v>517</v>
      </c>
    </row>
    <row r="436" spans="1:19" x14ac:dyDescent="0.25">
      <c r="A436" s="282" t="s">
        <v>481</v>
      </c>
      <c r="B436" s="292" t="s">
        <v>572</v>
      </c>
      <c r="C436" s="293">
        <v>1</v>
      </c>
      <c r="D436" s="282" t="s">
        <v>1431</v>
      </c>
      <c r="E436" s="293">
        <v>2295</v>
      </c>
      <c r="F436" s="293"/>
      <c r="G436" s="293"/>
      <c r="H436" s="293"/>
      <c r="I436" s="293"/>
      <c r="J436" s="293"/>
      <c r="K436" s="293"/>
      <c r="L436" s="293"/>
      <c r="M436" s="293"/>
      <c r="N436" s="293"/>
      <c r="O436" s="293"/>
      <c r="P436" s="293">
        <v>590</v>
      </c>
      <c r="Q436" s="293">
        <v>615</v>
      </c>
      <c r="R436" s="293">
        <v>559</v>
      </c>
      <c r="S436" s="293">
        <v>531</v>
      </c>
    </row>
    <row r="437" spans="1:19" x14ac:dyDescent="0.25">
      <c r="A437" s="282" t="s">
        <v>482</v>
      </c>
      <c r="B437" s="292" t="s">
        <v>64</v>
      </c>
      <c r="C437" s="282">
        <v>2</v>
      </c>
      <c r="D437" s="282" t="s">
        <v>1433</v>
      </c>
      <c r="E437" s="293">
        <v>1721</v>
      </c>
      <c r="F437" s="293"/>
      <c r="G437" s="293"/>
      <c r="H437" s="293"/>
      <c r="I437" s="293"/>
      <c r="J437" s="293"/>
      <c r="K437" s="293"/>
      <c r="L437" s="293"/>
      <c r="M437" s="293"/>
      <c r="N437" s="293"/>
      <c r="O437" s="293"/>
      <c r="P437" s="293">
        <v>455</v>
      </c>
      <c r="Q437" s="293">
        <v>475</v>
      </c>
      <c r="R437" s="293">
        <v>367</v>
      </c>
      <c r="S437" s="293">
        <v>424</v>
      </c>
    </row>
    <row r="438" spans="1:19" x14ac:dyDescent="0.25">
      <c r="A438" s="282" t="s">
        <v>483</v>
      </c>
      <c r="B438" s="292" t="s">
        <v>126</v>
      </c>
      <c r="C438" s="293">
        <v>1</v>
      </c>
      <c r="D438" s="282" t="s">
        <v>1433</v>
      </c>
      <c r="E438" s="293">
        <v>1499</v>
      </c>
      <c r="F438" s="293"/>
      <c r="G438" s="293"/>
      <c r="H438" s="293"/>
      <c r="I438" s="293"/>
      <c r="J438" s="293"/>
      <c r="K438" s="293"/>
      <c r="L438" s="293"/>
      <c r="M438" s="293"/>
      <c r="N438" s="293"/>
      <c r="O438" s="293"/>
      <c r="P438" s="293">
        <v>405</v>
      </c>
      <c r="Q438" s="293">
        <v>379</v>
      </c>
      <c r="R438" s="293">
        <v>356</v>
      </c>
      <c r="S438" s="293">
        <v>359</v>
      </c>
    </row>
    <row r="439" spans="1:19" x14ac:dyDescent="0.25">
      <c r="A439" s="282" t="s">
        <v>484</v>
      </c>
      <c r="B439" s="292" t="s">
        <v>127</v>
      </c>
      <c r="C439" s="282">
        <v>3</v>
      </c>
      <c r="D439" s="282" t="s">
        <v>1432</v>
      </c>
      <c r="E439" s="293">
        <v>1630</v>
      </c>
      <c r="F439" s="293"/>
      <c r="G439" s="293"/>
      <c r="H439" s="293"/>
      <c r="I439" s="293"/>
      <c r="J439" s="293"/>
      <c r="K439" s="293"/>
      <c r="L439" s="293"/>
      <c r="M439" s="293"/>
      <c r="N439" s="293"/>
      <c r="O439" s="293"/>
      <c r="P439" s="293">
        <v>395</v>
      </c>
      <c r="Q439" s="293">
        <v>457</v>
      </c>
      <c r="R439" s="293">
        <v>391</v>
      </c>
      <c r="S439" s="293">
        <v>387</v>
      </c>
    </row>
    <row r="440" spans="1:19" x14ac:dyDescent="0.25">
      <c r="A440" s="282" t="s">
        <v>485</v>
      </c>
      <c r="B440" s="292" t="s">
        <v>540</v>
      </c>
      <c r="C440" s="293">
        <v>1</v>
      </c>
      <c r="D440" s="282" t="s">
        <v>1431</v>
      </c>
      <c r="E440" s="293">
        <v>2581</v>
      </c>
      <c r="F440" s="293"/>
      <c r="G440" s="293"/>
      <c r="H440" s="293"/>
      <c r="I440" s="293"/>
      <c r="J440" s="293"/>
      <c r="K440" s="293"/>
      <c r="L440" s="293"/>
      <c r="M440" s="293"/>
      <c r="N440" s="293"/>
      <c r="O440" s="293"/>
      <c r="P440" s="293">
        <v>608</v>
      </c>
      <c r="Q440" s="293">
        <v>672</v>
      </c>
      <c r="R440" s="293">
        <v>651</v>
      </c>
      <c r="S440" s="293">
        <v>650</v>
      </c>
    </row>
    <row r="441" spans="1:19" x14ac:dyDescent="0.25">
      <c r="A441" s="282" t="s">
        <v>486</v>
      </c>
      <c r="B441" s="292" t="s">
        <v>65</v>
      </c>
      <c r="C441" s="282">
        <v>2</v>
      </c>
      <c r="D441" s="282" t="s">
        <v>1432</v>
      </c>
      <c r="E441" s="293">
        <v>2954</v>
      </c>
      <c r="F441" s="293"/>
      <c r="G441" s="293"/>
      <c r="H441" s="293"/>
      <c r="I441" s="293"/>
      <c r="J441" s="293"/>
      <c r="K441" s="293"/>
      <c r="L441" s="293"/>
      <c r="M441" s="293"/>
      <c r="N441" s="293"/>
      <c r="O441" s="293"/>
      <c r="P441" s="293">
        <v>768</v>
      </c>
      <c r="Q441" s="293">
        <v>808</v>
      </c>
      <c r="R441" s="293">
        <v>718</v>
      </c>
      <c r="S441" s="293">
        <v>660</v>
      </c>
    </row>
    <row r="442" spans="1:19" x14ac:dyDescent="0.25">
      <c r="A442" s="282" t="s">
        <v>487</v>
      </c>
      <c r="B442" s="292" t="s">
        <v>66</v>
      </c>
      <c r="C442" s="293">
        <v>1</v>
      </c>
      <c r="D442" s="282" t="s">
        <v>1432</v>
      </c>
      <c r="E442" s="293">
        <v>1670</v>
      </c>
      <c r="F442" s="293"/>
      <c r="G442" s="293"/>
      <c r="H442" s="293"/>
      <c r="I442" s="293"/>
      <c r="J442" s="293"/>
      <c r="K442" s="293"/>
      <c r="L442" s="293"/>
      <c r="M442" s="293"/>
      <c r="N442" s="293"/>
      <c r="O442" s="293"/>
      <c r="P442" s="293">
        <v>446</v>
      </c>
      <c r="Q442" s="293">
        <v>443</v>
      </c>
      <c r="R442" s="293">
        <v>379</v>
      </c>
      <c r="S442" s="293">
        <v>402</v>
      </c>
    </row>
    <row r="443" spans="1:19" x14ac:dyDescent="0.25">
      <c r="A443" s="282" t="s">
        <v>488</v>
      </c>
      <c r="B443" s="292" t="s">
        <v>541</v>
      </c>
      <c r="C443" s="293">
        <v>1</v>
      </c>
      <c r="D443" s="282" t="s">
        <v>1431</v>
      </c>
      <c r="E443" s="293">
        <v>1576</v>
      </c>
      <c r="F443" s="293"/>
      <c r="G443" s="293"/>
      <c r="H443" s="293"/>
      <c r="I443" s="293"/>
      <c r="J443" s="293"/>
      <c r="K443" s="293"/>
      <c r="L443" s="293"/>
      <c r="M443" s="293"/>
      <c r="N443" s="293"/>
      <c r="O443" s="293"/>
      <c r="P443" s="293">
        <v>313</v>
      </c>
      <c r="Q443" s="293">
        <v>389</v>
      </c>
      <c r="R443" s="293">
        <v>449</v>
      </c>
      <c r="S443" s="293">
        <v>425</v>
      </c>
    </row>
    <row r="444" spans="1:19" x14ac:dyDescent="0.25">
      <c r="A444" s="282" t="s">
        <v>489</v>
      </c>
      <c r="B444" s="292" t="s">
        <v>128</v>
      </c>
      <c r="C444" s="282">
        <v>3</v>
      </c>
      <c r="D444" s="282" t="s">
        <v>1433</v>
      </c>
      <c r="E444" s="293">
        <v>1660</v>
      </c>
      <c r="F444" s="293"/>
      <c r="G444" s="293"/>
      <c r="H444" s="293"/>
      <c r="I444" s="293"/>
      <c r="J444" s="293"/>
      <c r="K444" s="293"/>
      <c r="L444" s="293"/>
      <c r="M444" s="293"/>
      <c r="N444" s="293"/>
      <c r="O444" s="293"/>
      <c r="P444" s="293">
        <v>372</v>
      </c>
      <c r="Q444" s="293">
        <v>370</v>
      </c>
      <c r="R444" s="293">
        <v>427</v>
      </c>
      <c r="S444" s="293">
        <v>491</v>
      </c>
    </row>
    <row r="445" spans="1:19" x14ac:dyDescent="0.25">
      <c r="A445" s="282" t="s">
        <v>571</v>
      </c>
      <c r="B445" s="292" t="s">
        <v>548</v>
      </c>
      <c r="C445" s="293">
        <v>1</v>
      </c>
      <c r="D445" s="282" t="s">
        <v>1431</v>
      </c>
      <c r="E445" s="293">
        <v>113</v>
      </c>
      <c r="F445" s="293"/>
      <c r="G445" s="293"/>
      <c r="H445" s="293"/>
      <c r="I445" s="293"/>
      <c r="J445" s="293"/>
      <c r="K445" s="293"/>
      <c r="L445" s="293"/>
      <c r="M445" s="293"/>
      <c r="N445" s="293"/>
      <c r="O445" s="293"/>
      <c r="P445" s="293"/>
      <c r="Q445" s="293"/>
      <c r="R445" s="293">
        <v>52</v>
      </c>
      <c r="S445" s="293">
        <v>61</v>
      </c>
    </row>
    <row r="446" spans="1:19" x14ac:dyDescent="0.25">
      <c r="A446" s="282" t="s">
        <v>838</v>
      </c>
      <c r="B446" s="292" t="s">
        <v>839</v>
      </c>
      <c r="C446" s="293">
        <v>1</v>
      </c>
      <c r="D446" s="282" t="s">
        <v>1432</v>
      </c>
      <c r="E446" s="293">
        <v>354</v>
      </c>
      <c r="F446" s="293"/>
      <c r="G446" s="293"/>
      <c r="H446" s="293"/>
      <c r="I446" s="293"/>
      <c r="J446" s="293"/>
      <c r="K446" s="293"/>
      <c r="L446" s="293"/>
      <c r="M446" s="293"/>
      <c r="N446" s="293"/>
      <c r="O446" s="293"/>
      <c r="P446" s="293">
        <v>84</v>
      </c>
      <c r="Q446" s="293">
        <v>93</v>
      </c>
      <c r="R446" s="293">
        <v>83</v>
      </c>
      <c r="S446" s="293">
        <v>94</v>
      </c>
    </row>
    <row r="447" spans="1:19" x14ac:dyDescent="0.25">
      <c r="A447" s="294" t="s">
        <v>840</v>
      </c>
      <c r="B447" s="295" t="s">
        <v>841</v>
      </c>
      <c r="C447" s="293">
        <v>1</v>
      </c>
      <c r="D447" s="282" t="s">
        <v>1432</v>
      </c>
      <c r="E447" s="293">
        <v>672</v>
      </c>
      <c r="F447" s="293">
        <v>69</v>
      </c>
      <c r="G447" s="293">
        <v>69</v>
      </c>
      <c r="H447" s="293">
        <v>70</v>
      </c>
      <c r="I447" s="293">
        <v>69</v>
      </c>
      <c r="J447" s="293">
        <v>69</v>
      </c>
      <c r="K447" s="293">
        <v>61</v>
      </c>
      <c r="L447" s="293">
        <v>39</v>
      </c>
      <c r="M447" s="293">
        <v>39</v>
      </c>
      <c r="N447" s="293"/>
      <c r="O447" s="293"/>
      <c r="P447" s="293">
        <v>37</v>
      </c>
      <c r="Q447" s="293">
        <v>51</v>
      </c>
      <c r="R447" s="293">
        <v>38</v>
      </c>
      <c r="S447" s="293">
        <v>61</v>
      </c>
    </row>
    <row r="448" spans="1:19" x14ac:dyDescent="0.25">
      <c r="A448" s="282" t="s">
        <v>490</v>
      </c>
      <c r="B448" s="292" t="s">
        <v>67</v>
      </c>
      <c r="C448" s="282">
        <v>2</v>
      </c>
      <c r="D448" s="282" t="s">
        <v>1433</v>
      </c>
      <c r="E448" s="293">
        <v>2537</v>
      </c>
      <c r="F448" s="293"/>
      <c r="G448" s="293"/>
      <c r="H448" s="293"/>
      <c r="I448" s="293"/>
      <c r="J448" s="293"/>
      <c r="K448" s="293"/>
      <c r="L448" s="293"/>
      <c r="M448" s="293"/>
      <c r="N448" s="293"/>
      <c r="O448" s="293"/>
      <c r="P448" s="293">
        <v>647</v>
      </c>
      <c r="Q448" s="293">
        <v>653</v>
      </c>
      <c r="R448" s="293">
        <v>635</v>
      </c>
      <c r="S448" s="293">
        <v>602</v>
      </c>
    </row>
    <row r="449" spans="1:19" x14ac:dyDescent="0.25">
      <c r="A449" s="282" t="s">
        <v>491</v>
      </c>
      <c r="B449" s="292" t="s">
        <v>556</v>
      </c>
      <c r="C449" s="293">
        <v>1</v>
      </c>
      <c r="D449" s="282" t="s">
        <v>1432</v>
      </c>
      <c r="E449" s="293">
        <v>1473</v>
      </c>
      <c r="F449" s="293"/>
      <c r="G449" s="293"/>
      <c r="H449" s="293"/>
      <c r="I449" s="293"/>
      <c r="J449" s="293"/>
      <c r="K449" s="293"/>
      <c r="L449" s="293"/>
      <c r="M449" s="293"/>
      <c r="N449" s="293"/>
      <c r="O449" s="293"/>
      <c r="P449" s="293">
        <v>314</v>
      </c>
      <c r="Q449" s="293">
        <v>388</v>
      </c>
      <c r="R449" s="293">
        <v>374</v>
      </c>
      <c r="S449" s="293">
        <v>397</v>
      </c>
    </row>
    <row r="450" spans="1:19" x14ac:dyDescent="0.25">
      <c r="A450" s="282" t="s">
        <v>492</v>
      </c>
      <c r="B450" s="292" t="s">
        <v>915</v>
      </c>
      <c r="C450" s="293">
        <v>1</v>
      </c>
      <c r="D450" s="282" t="s">
        <v>1434</v>
      </c>
      <c r="E450" s="293">
        <v>77</v>
      </c>
      <c r="F450" s="293"/>
      <c r="G450" s="293"/>
      <c r="H450" s="293"/>
      <c r="I450" s="293"/>
      <c r="J450" s="293"/>
      <c r="K450" s="293"/>
      <c r="L450" s="293"/>
      <c r="M450" s="293">
        <v>3</v>
      </c>
      <c r="N450" s="293">
        <v>9</v>
      </c>
      <c r="O450" s="293">
        <v>15</v>
      </c>
      <c r="P450" s="293">
        <v>17</v>
      </c>
      <c r="Q450" s="293">
        <v>14</v>
      </c>
      <c r="R450" s="293">
        <v>9</v>
      </c>
      <c r="S450" s="293">
        <v>10</v>
      </c>
    </row>
    <row r="451" spans="1:19" x14ac:dyDescent="0.25">
      <c r="A451" s="282" t="s">
        <v>493</v>
      </c>
      <c r="B451" s="292" t="s">
        <v>68</v>
      </c>
      <c r="C451" s="282">
        <v>3</v>
      </c>
      <c r="D451" s="282" t="s">
        <v>1431</v>
      </c>
      <c r="E451" s="293">
        <v>3105</v>
      </c>
      <c r="F451" s="293"/>
      <c r="G451" s="293"/>
      <c r="H451" s="293"/>
      <c r="I451" s="293"/>
      <c r="J451" s="293"/>
      <c r="K451" s="293"/>
      <c r="L451" s="293"/>
      <c r="M451" s="293"/>
      <c r="N451" s="293"/>
      <c r="O451" s="293"/>
      <c r="P451" s="293">
        <v>813</v>
      </c>
      <c r="Q451" s="293">
        <v>771</v>
      </c>
      <c r="R451" s="293">
        <v>783</v>
      </c>
      <c r="S451" s="293">
        <v>738</v>
      </c>
    </row>
    <row r="452" spans="1:19" x14ac:dyDescent="0.25">
      <c r="A452" s="282" t="s">
        <v>494</v>
      </c>
      <c r="B452" s="292" t="s">
        <v>69</v>
      </c>
      <c r="C452" s="293">
        <v>1</v>
      </c>
      <c r="D452" s="282" t="s">
        <v>1432</v>
      </c>
      <c r="E452" s="293">
        <v>2212</v>
      </c>
      <c r="F452" s="293"/>
      <c r="G452" s="293"/>
      <c r="H452" s="293"/>
      <c r="I452" s="293"/>
      <c r="J452" s="293"/>
      <c r="K452" s="293"/>
      <c r="L452" s="293"/>
      <c r="M452" s="293"/>
      <c r="N452" s="293"/>
      <c r="O452" s="293"/>
      <c r="P452" s="293">
        <v>516</v>
      </c>
      <c r="Q452" s="293">
        <v>555</v>
      </c>
      <c r="R452" s="293">
        <v>537</v>
      </c>
      <c r="S452" s="293">
        <v>604</v>
      </c>
    </row>
    <row r="453" spans="1:19" x14ac:dyDescent="0.25">
      <c r="A453" s="282" t="s">
        <v>495</v>
      </c>
      <c r="B453" s="292" t="s">
        <v>129</v>
      </c>
      <c r="C453" s="282">
        <v>3</v>
      </c>
      <c r="D453" s="282" t="s">
        <v>1431</v>
      </c>
      <c r="E453" s="293">
        <v>1993</v>
      </c>
      <c r="F453" s="293"/>
      <c r="G453" s="293"/>
      <c r="H453" s="293"/>
      <c r="I453" s="293"/>
      <c r="J453" s="293"/>
      <c r="K453" s="293"/>
      <c r="L453" s="293"/>
      <c r="M453" s="293"/>
      <c r="N453" s="293"/>
      <c r="O453" s="293"/>
      <c r="P453" s="293">
        <v>437</v>
      </c>
      <c r="Q453" s="293">
        <v>529</v>
      </c>
      <c r="R453" s="293">
        <v>549</v>
      </c>
      <c r="S453" s="293">
        <v>478</v>
      </c>
    </row>
    <row r="454" spans="1:19" x14ac:dyDescent="0.25">
      <c r="A454" s="282" t="s">
        <v>496</v>
      </c>
      <c r="B454" s="292" t="s">
        <v>130</v>
      </c>
      <c r="C454" s="293">
        <v>1</v>
      </c>
      <c r="D454" s="282" t="s">
        <v>1431</v>
      </c>
      <c r="E454" s="293">
        <v>2964</v>
      </c>
      <c r="F454" s="293"/>
      <c r="G454" s="293"/>
      <c r="H454" s="293"/>
      <c r="I454" s="293"/>
      <c r="J454" s="293"/>
      <c r="K454" s="293"/>
      <c r="L454" s="293"/>
      <c r="M454" s="293"/>
      <c r="N454" s="293"/>
      <c r="O454" s="293"/>
      <c r="P454" s="293">
        <v>686</v>
      </c>
      <c r="Q454" s="293">
        <v>706</v>
      </c>
      <c r="R454" s="293">
        <v>791</v>
      </c>
      <c r="S454" s="293">
        <v>781</v>
      </c>
    </row>
    <row r="455" spans="1:19" x14ac:dyDescent="0.25">
      <c r="A455" s="282" t="s">
        <v>497</v>
      </c>
      <c r="B455" s="292" t="s">
        <v>131</v>
      </c>
      <c r="C455" s="293">
        <v>1</v>
      </c>
      <c r="D455" s="282" t="s">
        <v>1433</v>
      </c>
      <c r="E455" s="293">
        <v>1642</v>
      </c>
      <c r="F455" s="293"/>
      <c r="G455" s="293"/>
      <c r="H455" s="293"/>
      <c r="I455" s="293"/>
      <c r="J455" s="293"/>
      <c r="K455" s="293"/>
      <c r="L455" s="293"/>
      <c r="M455" s="293"/>
      <c r="N455" s="293"/>
      <c r="O455" s="293"/>
      <c r="P455" s="293">
        <v>492</v>
      </c>
      <c r="Q455" s="293">
        <v>435</v>
      </c>
      <c r="R455" s="293">
        <v>365</v>
      </c>
      <c r="S455" s="293">
        <v>350</v>
      </c>
    </row>
    <row r="456" spans="1:19" x14ac:dyDescent="0.25">
      <c r="A456" s="282" t="s">
        <v>498</v>
      </c>
      <c r="B456" s="292" t="s">
        <v>516</v>
      </c>
      <c r="C456" s="293">
        <v>1</v>
      </c>
      <c r="D456" s="282" t="s">
        <v>1431</v>
      </c>
      <c r="E456" s="293">
        <v>2857</v>
      </c>
      <c r="F456" s="293"/>
      <c r="G456" s="293"/>
      <c r="H456" s="293"/>
      <c r="I456" s="293"/>
      <c r="J456" s="293"/>
      <c r="K456" s="293"/>
      <c r="L456" s="293"/>
      <c r="M456" s="293"/>
      <c r="N456" s="293"/>
      <c r="O456" s="293"/>
      <c r="P456" s="293">
        <v>615</v>
      </c>
      <c r="Q456" s="293">
        <v>716</v>
      </c>
      <c r="R456" s="293">
        <v>751</v>
      </c>
      <c r="S456" s="293">
        <v>775</v>
      </c>
    </row>
    <row r="457" spans="1:19" x14ac:dyDescent="0.25">
      <c r="A457" s="282" t="s">
        <v>499</v>
      </c>
      <c r="B457" s="292" t="s">
        <v>570</v>
      </c>
      <c r="C457" s="282">
        <v>3</v>
      </c>
      <c r="D457" s="282" t="s">
        <v>1432</v>
      </c>
      <c r="E457" s="293">
        <v>953</v>
      </c>
      <c r="F457" s="293"/>
      <c r="G457" s="293"/>
      <c r="H457" s="293"/>
      <c r="I457" s="293"/>
      <c r="J457" s="293"/>
      <c r="K457" s="293"/>
      <c r="L457" s="293"/>
      <c r="M457" s="293"/>
      <c r="N457" s="293"/>
      <c r="O457" s="293"/>
      <c r="P457" s="293">
        <v>259</v>
      </c>
      <c r="Q457" s="293">
        <v>263</v>
      </c>
      <c r="R457" s="293">
        <v>200</v>
      </c>
      <c r="S457" s="293">
        <v>231</v>
      </c>
    </row>
    <row r="458" spans="1:19" x14ac:dyDescent="0.25">
      <c r="A458" s="282" t="s">
        <v>500</v>
      </c>
      <c r="B458" s="292" t="s">
        <v>87</v>
      </c>
      <c r="C458" s="293">
        <v>1</v>
      </c>
      <c r="D458" s="282" t="s">
        <v>1432</v>
      </c>
      <c r="E458" s="293">
        <v>507</v>
      </c>
      <c r="F458" s="293"/>
      <c r="G458" s="293"/>
      <c r="H458" s="293"/>
      <c r="I458" s="293"/>
      <c r="J458" s="293"/>
      <c r="K458" s="293"/>
      <c r="L458" s="293"/>
      <c r="M458" s="293"/>
      <c r="N458" s="293"/>
      <c r="O458" s="293"/>
      <c r="P458" s="293">
        <v>131</v>
      </c>
      <c r="Q458" s="293">
        <v>131</v>
      </c>
      <c r="R458" s="293">
        <v>124</v>
      </c>
      <c r="S458" s="293">
        <v>121</v>
      </c>
    </row>
    <row r="459" spans="1:19" x14ac:dyDescent="0.25">
      <c r="A459" s="282" t="s">
        <v>1381</v>
      </c>
      <c r="B459" s="292" t="s">
        <v>1382</v>
      </c>
      <c r="C459" s="293">
        <v>1</v>
      </c>
      <c r="D459" s="282" t="s">
        <v>1434</v>
      </c>
      <c r="E459" s="293">
        <v>41</v>
      </c>
      <c r="F459" s="293"/>
      <c r="G459" s="293"/>
      <c r="H459" s="293"/>
      <c r="I459" s="293"/>
      <c r="J459" s="293"/>
      <c r="K459" s="293"/>
      <c r="L459" s="293"/>
      <c r="M459" s="293">
        <v>1</v>
      </c>
      <c r="N459" s="293">
        <v>3</v>
      </c>
      <c r="O459" s="293">
        <v>3</v>
      </c>
      <c r="P459" s="293">
        <v>11</v>
      </c>
      <c r="Q459" s="293">
        <v>6</v>
      </c>
      <c r="R459" s="293">
        <v>9</v>
      </c>
      <c r="S459" s="293">
        <v>8</v>
      </c>
    </row>
    <row r="460" spans="1:19" x14ac:dyDescent="0.25">
      <c r="A460" s="282" t="s">
        <v>569</v>
      </c>
      <c r="B460" s="292" t="s">
        <v>568</v>
      </c>
      <c r="C460" s="293">
        <v>1</v>
      </c>
      <c r="D460" s="282" t="s">
        <v>1434</v>
      </c>
      <c r="E460" s="293">
        <v>177</v>
      </c>
      <c r="F460" s="293"/>
      <c r="G460" s="293"/>
      <c r="H460" s="293"/>
      <c r="I460" s="293"/>
      <c r="J460" s="293"/>
      <c r="K460" s="293"/>
      <c r="L460" s="293"/>
      <c r="M460" s="293">
        <v>4</v>
      </c>
      <c r="N460" s="293">
        <v>8</v>
      </c>
      <c r="O460" s="293">
        <v>30</v>
      </c>
      <c r="P460" s="293">
        <v>36</v>
      </c>
      <c r="Q460" s="293">
        <v>57</v>
      </c>
      <c r="R460" s="293">
        <v>28</v>
      </c>
      <c r="S460" s="293">
        <v>14</v>
      </c>
    </row>
    <row r="461" spans="1:19" x14ac:dyDescent="0.25">
      <c r="A461" s="282" t="s">
        <v>567</v>
      </c>
      <c r="B461" s="292" t="s">
        <v>553</v>
      </c>
      <c r="C461" s="293">
        <v>1</v>
      </c>
      <c r="D461" s="282" t="s">
        <v>1434</v>
      </c>
      <c r="E461" s="293">
        <v>145</v>
      </c>
      <c r="F461" s="293">
        <v>145</v>
      </c>
      <c r="G461" s="293"/>
      <c r="H461" s="293"/>
      <c r="I461" s="293"/>
      <c r="J461" s="293"/>
      <c r="K461" s="293"/>
      <c r="L461" s="293"/>
      <c r="M461" s="293"/>
      <c r="N461" s="293"/>
      <c r="O461" s="293"/>
      <c r="P461" s="293"/>
      <c r="Q461" s="293"/>
      <c r="R461" s="293"/>
      <c r="S461" s="293"/>
    </row>
    <row r="462" spans="1:19" x14ac:dyDescent="0.25">
      <c r="A462" s="282" t="s">
        <v>566</v>
      </c>
      <c r="B462" s="292" t="s">
        <v>565</v>
      </c>
      <c r="C462" s="293">
        <v>1</v>
      </c>
      <c r="D462" s="282" t="s">
        <v>1434</v>
      </c>
      <c r="E462" s="293">
        <v>388</v>
      </c>
      <c r="F462" s="293"/>
      <c r="G462" s="293"/>
      <c r="H462" s="293"/>
      <c r="I462" s="293"/>
      <c r="J462" s="293">
        <v>1</v>
      </c>
      <c r="K462" s="293">
        <v>5</v>
      </c>
      <c r="L462" s="293">
        <v>3</v>
      </c>
      <c r="M462" s="293">
        <v>20</v>
      </c>
      <c r="N462" s="293">
        <v>38</v>
      </c>
      <c r="O462" s="293">
        <v>74</v>
      </c>
      <c r="P462" s="293">
        <v>106</v>
      </c>
      <c r="Q462" s="293">
        <v>65</v>
      </c>
      <c r="R462" s="293">
        <v>46</v>
      </c>
      <c r="S462" s="293">
        <v>30</v>
      </c>
    </row>
    <row r="463" spans="1:19" x14ac:dyDescent="0.25">
      <c r="A463" s="282" t="s">
        <v>501</v>
      </c>
      <c r="B463" s="292" t="s">
        <v>70</v>
      </c>
      <c r="C463" s="293">
        <v>1</v>
      </c>
      <c r="D463" s="282" t="s">
        <v>1434</v>
      </c>
      <c r="E463" s="293">
        <v>88</v>
      </c>
      <c r="F463" s="293"/>
      <c r="G463" s="293"/>
      <c r="H463" s="293"/>
      <c r="I463" s="293"/>
      <c r="J463" s="293"/>
      <c r="K463" s="293"/>
      <c r="L463" s="293"/>
      <c r="M463" s="293"/>
      <c r="N463" s="293"/>
      <c r="O463" s="293"/>
      <c r="P463" s="293">
        <v>4</v>
      </c>
      <c r="Q463" s="293">
        <v>21</v>
      </c>
      <c r="R463" s="293">
        <v>35</v>
      </c>
      <c r="S463" s="293">
        <v>28</v>
      </c>
    </row>
    <row r="464" spans="1:19" x14ac:dyDescent="0.25">
      <c r="A464" s="282" t="s">
        <v>564</v>
      </c>
      <c r="B464" s="292" t="s">
        <v>970</v>
      </c>
      <c r="C464" s="293">
        <v>1</v>
      </c>
      <c r="D464" s="282" t="s">
        <v>1434</v>
      </c>
      <c r="E464" s="293">
        <v>16</v>
      </c>
      <c r="F464" s="293">
        <v>16</v>
      </c>
      <c r="G464" s="293"/>
      <c r="H464" s="293"/>
      <c r="I464" s="293"/>
      <c r="J464" s="293"/>
      <c r="K464" s="293"/>
      <c r="L464" s="293"/>
      <c r="M464" s="293"/>
      <c r="N464" s="293"/>
      <c r="O464" s="293"/>
      <c r="P464" s="293"/>
      <c r="Q464" s="293"/>
      <c r="R464" s="293"/>
      <c r="S464" s="293"/>
    </row>
    <row r="465" spans="1:19" x14ac:dyDescent="0.25">
      <c r="A465" s="282" t="s">
        <v>502</v>
      </c>
      <c r="B465" s="292" t="s">
        <v>916</v>
      </c>
      <c r="C465" s="293">
        <v>1</v>
      </c>
      <c r="D465" s="282" t="s">
        <v>1434</v>
      </c>
      <c r="E465" s="293">
        <v>116</v>
      </c>
      <c r="F465" s="293"/>
      <c r="G465" s="293"/>
      <c r="H465" s="293"/>
      <c r="I465" s="293"/>
      <c r="J465" s="293"/>
      <c r="K465" s="293"/>
      <c r="L465" s="293"/>
      <c r="M465" s="293">
        <v>4</v>
      </c>
      <c r="N465" s="293">
        <v>13</v>
      </c>
      <c r="O465" s="293">
        <v>26</v>
      </c>
      <c r="P465" s="293">
        <v>10</v>
      </c>
      <c r="Q465" s="293">
        <v>34</v>
      </c>
      <c r="R465" s="293">
        <v>18</v>
      </c>
      <c r="S465" s="293">
        <v>11</v>
      </c>
    </row>
    <row r="466" spans="1:19" x14ac:dyDescent="0.25">
      <c r="A466" s="282" t="s">
        <v>503</v>
      </c>
      <c r="B466" s="292" t="s">
        <v>88</v>
      </c>
      <c r="C466" s="293">
        <v>1</v>
      </c>
      <c r="D466" s="282" t="s">
        <v>1434</v>
      </c>
      <c r="E466" s="293">
        <v>88</v>
      </c>
      <c r="F466" s="293"/>
      <c r="G466" s="293"/>
      <c r="H466" s="293"/>
      <c r="I466" s="293"/>
      <c r="J466" s="293"/>
      <c r="K466" s="293"/>
      <c r="L466" s="293"/>
      <c r="M466" s="293"/>
      <c r="N466" s="293">
        <v>3</v>
      </c>
      <c r="O466" s="293">
        <v>3</v>
      </c>
      <c r="P466" s="293">
        <v>9</v>
      </c>
      <c r="Q466" s="293">
        <v>18</v>
      </c>
      <c r="R466" s="293">
        <v>31</v>
      </c>
      <c r="S466" s="293">
        <v>24</v>
      </c>
    </row>
    <row r="467" spans="1:19" x14ac:dyDescent="0.25">
      <c r="A467" s="282" t="s">
        <v>504</v>
      </c>
      <c r="B467" s="292" t="s">
        <v>563</v>
      </c>
      <c r="C467" s="293">
        <v>1</v>
      </c>
      <c r="D467" s="282" t="s">
        <v>1434</v>
      </c>
      <c r="E467" s="293">
        <v>61</v>
      </c>
      <c r="F467" s="293"/>
      <c r="G467" s="293"/>
      <c r="H467" s="293"/>
      <c r="I467" s="293"/>
      <c r="J467" s="293"/>
      <c r="K467" s="293"/>
      <c r="L467" s="293"/>
      <c r="M467" s="293"/>
      <c r="N467" s="293"/>
      <c r="O467" s="293">
        <v>1</v>
      </c>
      <c r="P467" s="293">
        <v>8</v>
      </c>
      <c r="Q467" s="293">
        <v>15</v>
      </c>
      <c r="R467" s="293">
        <v>15</v>
      </c>
      <c r="S467" s="293">
        <v>22</v>
      </c>
    </row>
    <row r="468" spans="1:19" x14ac:dyDescent="0.25">
      <c r="A468" s="282" t="s">
        <v>562</v>
      </c>
      <c r="B468" s="292" t="s">
        <v>525</v>
      </c>
      <c r="C468" s="293">
        <v>1</v>
      </c>
      <c r="D468" s="282" t="s">
        <v>1434</v>
      </c>
      <c r="E468" s="293">
        <v>93</v>
      </c>
      <c r="F468" s="293"/>
      <c r="G468" s="293"/>
      <c r="H468" s="293"/>
      <c r="I468" s="293"/>
      <c r="J468" s="293"/>
      <c r="K468" s="293"/>
      <c r="L468" s="293"/>
      <c r="M468" s="293">
        <v>4</v>
      </c>
      <c r="N468" s="293">
        <v>14</v>
      </c>
      <c r="O468" s="293">
        <v>12</v>
      </c>
      <c r="P468" s="293">
        <v>26</v>
      </c>
      <c r="Q468" s="293">
        <v>22</v>
      </c>
      <c r="R468" s="293">
        <v>9</v>
      </c>
      <c r="S468" s="293">
        <v>6</v>
      </c>
    </row>
    <row r="469" spans="1:19" x14ac:dyDescent="0.25">
      <c r="A469" s="282" t="s">
        <v>505</v>
      </c>
      <c r="B469" s="292" t="s">
        <v>561</v>
      </c>
      <c r="C469" s="293">
        <v>1</v>
      </c>
      <c r="D469" s="282" t="s">
        <v>1433</v>
      </c>
      <c r="E469" s="293">
        <v>91</v>
      </c>
      <c r="F469" s="293"/>
      <c r="G469" s="293"/>
      <c r="H469" s="293"/>
      <c r="I469" s="293"/>
      <c r="J469" s="293"/>
      <c r="K469" s="293">
        <v>5</v>
      </c>
      <c r="L469" s="293">
        <v>9</v>
      </c>
      <c r="M469" s="293">
        <v>11</v>
      </c>
      <c r="N469" s="293">
        <v>14</v>
      </c>
      <c r="O469" s="293">
        <v>7</v>
      </c>
      <c r="P469" s="293">
        <v>13</v>
      </c>
      <c r="Q469" s="293">
        <v>9</v>
      </c>
      <c r="R469" s="293">
        <v>6</v>
      </c>
      <c r="S469" s="293">
        <v>17</v>
      </c>
    </row>
    <row r="470" spans="1:19" x14ac:dyDescent="0.25">
      <c r="A470" s="282" t="s">
        <v>506</v>
      </c>
      <c r="B470" s="292" t="s">
        <v>547</v>
      </c>
      <c r="C470" s="293">
        <v>1</v>
      </c>
      <c r="D470" s="282" t="s">
        <v>1431</v>
      </c>
      <c r="E470" s="293">
        <v>156</v>
      </c>
      <c r="F470" s="293"/>
      <c r="G470" s="293"/>
      <c r="H470" s="293">
        <v>1</v>
      </c>
      <c r="I470" s="293">
        <v>3</v>
      </c>
      <c r="J470" s="293">
        <v>2</v>
      </c>
      <c r="K470" s="293">
        <v>9</v>
      </c>
      <c r="L470" s="293">
        <v>5</v>
      </c>
      <c r="M470" s="293">
        <v>8</v>
      </c>
      <c r="N470" s="293">
        <v>11</v>
      </c>
      <c r="O470" s="293">
        <v>13</v>
      </c>
      <c r="P470" s="293">
        <v>19</v>
      </c>
      <c r="Q470" s="293">
        <v>24</v>
      </c>
      <c r="R470" s="293">
        <v>15</v>
      </c>
      <c r="S470" s="293">
        <v>46</v>
      </c>
    </row>
    <row r="471" spans="1:19" x14ac:dyDescent="0.25">
      <c r="A471" s="282" t="s">
        <v>560</v>
      </c>
      <c r="B471" s="292" t="s">
        <v>559</v>
      </c>
      <c r="C471" s="293">
        <v>1</v>
      </c>
      <c r="D471" s="282" t="s">
        <v>1434</v>
      </c>
      <c r="E471" s="293">
        <v>266</v>
      </c>
      <c r="F471" s="293">
        <v>266</v>
      </c>
      <c r="G471" s="293"/>
      <c r="H471" s="293"/>
      <c r="I471" s="293"/>
      <c r="J471" s="293"/>
      <c r="K471" s="293"/>
      <c r="L471" s="293"/>
      <c r="M471" s="293"/>
      <c r="N471" s="293"/>
      <c r="O471" s="293"/>
      <c r="P471" s="293"/>
      <c r="Q471" s="293"/>
      <c r="R471" s="293"/>
      <c r="S471" s="293"/>
    </row>
    <row r="472" spans="1:19" x14ac:dyDescent="0.25">
      <c r="A472" s="282" t="s">
        <v>982</v>
      </c>
      <c r="B472" s="292" t="s">
        <v>1417</v>
      </c>
      <c r="C472" s="293">
        <v>1</v>
      </c>
      <c r="D472" s="282" t="s">
        <v>5214</v>
      </c>
      <c r="E472" s="293">
        <v>38</v>
      </c>
      <c r="F472" s="293">
        <v>37</v>
      </c>
      <c r="G472" s="293"/>
      <c r="H472" s="293"/>
      <c r="I472" s="293">
        <v>1</v>
      </c>
      <c r="J472" s="293"/>
      <c r="K472" s="293"/>
      <c r="L472" s="293"/>
      <c r="M472" s="293"/>
      <c r="N472" s="293"/>
      <c r="O472" s="293"/>
      <c r="P472" s="293"/>
      <c r="Q472" s="293"/>
      <c r="R472" s="293"/>
      <c r="S472" s="293"/>
    </row>
    <row r="473" spans="1:19" x14ac:dyDescent="0.25">
      <c r="A473" s="282" t="s">
        <v>558</v>
      </c>
      <c r="B473" s="292" t="s">
        <v>557</v>
      </c>
      <c r="C473" s="293">
        <v>1</v>
      </c>
      <c r="D473" s="282" t="s">
        <v>1434</v>
      </c>
      <c r="E473" s="293">
        <v>103</v>
      </c>
      <c r="F473" s="293">
        <v>19</v>
      </c>
      <c r="G473" s="293">
        <v>3</v>
      </c>
      <c r="H473" s="293">
        <v>1</v>
      </c>
      <c r="I473" s="293">
        <v>5</v>
      </c>
      <c r="J473" s="293"/>
      <c r="K473" s="293"/>
      <c r="L473" s="293"/>
      <c r="M473" s="293"/>
      <c r="N473" s="293"/>
      <c r="O473" s="293"/>
      <c r="P473" s="293"/>
      <c r="Q473" s="293"/>
      <c r="R473" s="293">
        <v>1</v>
      </c>
      <c r="S473" s="293">
        <v>74</v>
      </c>
    </row>
    <row r="474" spans="1:19" x14ac:dyDescent="0.25">
      <c r="A474" s="282" t="s">
        <v>507</v>
      </c>
      <c r="B474" s="292" t="s">
        <v>984</v>
      </c>
      <c r="C474" s="293">
        <v>1</v>
      </c>
      <c r="D474" s="282" t="s">
        <v>1431</v>
      </c>
      <c r="E474" s="293">
        <v>276</v>
      </c>
      <c r="F474" s="293">
        <v>2</v>
      </c>
      <c r="G474" s="293">
        <v>4</v>
      </c>
      <c r="H474" s="293">
        <v>19</v>
      </c>
      <c r="I474" s="293">
        <v>10</v>
      </c>
      <c r="J474" s="293">
        <v>8</v>
      </c>
      <c r="K474" s="293">
        <v>10</v>
      </c>
      <c r="L474" s="293">
        <v>9</v>
      </c>
      <c r="M474" s="293">
        <v>12</v>
      </c>
      <c r="N474" s="293">
        <v>18</v>
      </c>
      <c r="O474" s="293">
        <v>32</v>
      </c>
      <c r="P474" s="293">
        <v>21</v>
      </c>
      <c r="Q474" s="293">
        <v>26</v>
      </c>
      <c r="R474" s="293">
        <v>32</v>
      </c>
      <c r="S474" s="293">
        <v>73</v>
      </c>
    </row>
    <row r="475" spans="1:19" x14ac:dyDescent="0.25">
      <c r="A475" s="280" t="s">
        <v>508</v>
      </c>
      <c r="B475" s="292" t="s">
        <v>855</v>
      </c>
      <c r="C475" s="282">
        <v>9</v>
      </c>
      <c r="D475" s="297" t="s">
        <v>5215</v>
      </c>
      <c r="E475" s="293">
        <v>353833</v>
      </c>
      <c r="F475" s="293">
        <v>8544</v>
      </c>
      <c r="G475" s="293">
        <v>23758</v>
      </c>
      <c r="H475" s="293">
        <v>26059</v>
      </c>
      <c r="I475" s="293">
        <v>27185</v>
      </c>
      <c r="J475" s="293">
        <v>27924</v>
      </c>
      <c r="K475" s="293">
        <v>27075</v>
      </c>
      <c r="L475" s="293">
        <v>25454</v>
      </c>
      <c r="M475" s="293">
        <v>25847</v>
      </c>
      <c r="N475" s="293">
        <v>26390</v>
      </c>
      <c r="O475" s="293">
        <v>26558</v>
      </c>
      <c r="P475" s="293">
        <v>27565</v>
      </c>
      <c r="Q475" s="293">
        <v>28287</v>
      </c>
      <c r="R475" s="293">
        <v>26879</v>
      </c>
      <c r="S475" s="293">
        <v>26308</v>
      </c>
    </row>
    <row r="476" spans="1:19" x14ac:dyDescent="0.25">
      <c r="D476" s="256"/>
    </row>
    <row r="477" spans="1:19" x14ac:dyDescent="0.25">
      <c r="D477" s="256"/>
    </row>
    <row r="478" spans="1:19" x14ac:dyDescent="0.25">
      <c r="D478" s="256"/>
    </row>
    <row r="479" spans="1:19" x14ac:dyDescent="0.25">
      <c r="D479" s="256"/>
    </row>
    <row r="480" spans="1:19" x14ac:dyDescent="0.25">
      <c r="D480" s="256"/>
    </row>
    <row r="481" spans="4:4" x14ac:dyDescent="0.25">
      <c r="D481" s="256"/>
    </row>
    <row r="482" spans="4:4" x14ac:dyDescent="0.25">
      <c r="D482" s="256"/>
    </row>
    <row r="483" spans="4:4" x14ac:dyDescent="0.25">
      <c r="D483" s="256"/>
    </row>
    <row r="484" spans="4:4" x14ac:dyDescent="0.25">
      <c r="D484" s="256"/>
    </row>
    <row r="485" spans="4:4" x14ac:dyDescent="0.25">
      <c r="D485" s="256"/>
    </row>
    <row r="486" spans="4:4" x14ac:dyDescent="0.25">
      <c r="D486" s="256"/>
    </row>
    <row r="487" spans="4:4" x14ac:dyDescent="0.25">
      <c r="D487" s="256"/>
    </row>
    <row r="488" spans="4:4" x14ac:dyDescent="0.25">
      <c r="D488" s="256"/>
    </row>
    <row r="489" spans="4:4" x14ac:dyDescent="0.25">
      <c r="D489" s="256"/>
    </row>
    <row r="490" spans="4:4" x14ac:dyDescent="0.25">
      <c r="D490" s="256"/>
    </row>
    <row r="491" spans="4:4" x14ac:dyDescent="0.25">
      <c r="D491" s="256"/>
    </row>
    <row r="492" spans="4:4" x14ac:dyDescent="0.25">
      <c r="D492" s="256"/>
    </row>
    <row r="493" spans="4:4" x14ac:dyDescent="0.25">
      <c r="D493" s="256"/>
    </row>
    <row r="494" spans="4:4" x14ac:dyDescent="0.25">
      <c r="D494" s="256"/>
    </row>
    <row r="495" spans="4:4" x14ac:dyDescent="0.25">
      <c r="D495" s="256"/>
    </row>
    <row r="496" spans="4:4" x14ac:dyDescent="0.25">
      <c r="D496" s="256"/>
    </row>
    <row r="497" spans="4:4" x14ac:dyDescent="0.25">
      <c r="D497" s="256"/>
    </row>
    <row r="498" spans="4:4" x14ac:dyDescent="0.25">
      <c r="D498" s="256"/>
    </row>
    <row r="499" spans="4:4" x14ac:dyDescent="0.25">
      <c r="D499" s="256"/>
    </row>
    <row r="500" spans="4:4" x14ac:dyDescent="0.25">
      <c r="D500" s="256"/>
    </row>
    <row r="501" spans="4:4" x14ac:dyDescent="0.25">
      <c r="D501" s="256"/>
    </row>
    <row r="502" spans="4:4" x14ac:dyDescent="0.25">
      <c r="D502" s="256"/>
    </row>
    <row r="503" spans="4:4" x14ac:dyDescent="0.25">
      <c r="D503" s="256"/>
    </row>
    <row r="504" spans="4:4" x14ac:dyDescent="0.25">
      <c r="D504" s="256"/>
    </row>
    <row r="505" spans="4:4" x14ac:dyDescent="0.25">
      <c r="D505" s="256"/>
    </row>
    <row r="506" spans="4:4" x14ac:dyDescent="0.25">
      <c r="D506" s="256"/>
    </row>
    <row r="507" spans="4:4" x14ac:dyDescent="0.25">
      <c r="D507" s="256"/>
    </row>
    <row r="508" spans="4:4" x14ac:dyDescent="0.25">
      <c r="D508" s="256"/>
    </row>
    <row r="509" spans="4:4" x14ac:dyDescent="0.25">
      <c r="D509" s="256"/>
    </row>
    <row r="510" spans="4:4" x14ac:dyDescent="0.25">
      <c r="D510" s="256"/>
    </row>
    <row r="511" spans="4:4" x14ac:dyDescent="0.25">
      <c r="D511" s="256"/>
    </row>
    <row r="512" spans="4:4" x14ac:dyDescent="0.25">
      <c r="D512" s="256"/>
    </row>
    <row r="513" spans="4:4" x14ac:dyDescent="0.25">
      <c r="D513" s="256"/>
    </row>
    <row r="514" spans="4:4" x14ac:dyDescent="0.25">
      <c r="D514" s="256"/>
    </row>
    <row r="515" spans="4:4" x14ac:dyDescent="0.25">
      <c r="D515" s="256"/>
    </row>
    <row r="516" spans="4:4" x14ac:dyDescent="0.25">
      <c r="D516" s="256"/>
    </row>
    <row r="517" spans="4:4" x14ac:dyDescent="0.25">
      <c r="D517" s="256"/>
    </row>
    <row r="518" spans="4:4" x14ac:dyDescent="0.25">
      <c r="D518" s="256"/>
    </row>
    <row r="519" spans="4:4" x14ac:dyDescent="0.25">
      <c r="D519" s="256"/>
    </row>
    <row r="520" spans="4:4" x14ac:dyDescent="0.25">
      <c r="D520" s="256"/>
    </row>
    <row r="521" spans="4:4" x14ac:dyDescent="0.25">
      <c r="D521" s="256"/>
    </row>
    <row r="522" spans="4:4" x14ac:dyDescent="0.25">
      <c r="D522" s="256"/>
    </row>
    <row r="523" spans="4:4" x14ac:dyDescent="0.25">
      <c r="D523" s="256"/>
    </row>
    <row r="524" spans="4:4" x14ac:dyDescent="0.25">
      <c r="D524" s="256"/>
    </row>
    <row r="525" spans="4:4" x14ac:dyDescent="0.25">
      <c r="D525" s="256"/>
    </row>
    <row r="526" spans="4:4" x14ac:dyDescent="0.25">
      <c r="D526" s="256"/>
    </row>
    <row r="527" spans="4:4" x14ac:dyDescent="0.25">
      <c r="D527" s="256"/>
    </row>
    <row r="528" spans="4:4" x14ac:dyDescent="0.25">
      <c r="D528" s="256"/>
    </row>
    <row r="529" spans="4:4" x14ac:dyDescent="0.25">
      <c r="D529" s="256"/>
    </row>
    <row r="530" spans="4:4" x14ac:dyDescent="0.25">
      <c r="D530" s="256"/>
    </row>
    <row r="531" spans="4:4" x14ac:dyDescent="0.25">
      <c r="D531" s="256"/>
    </row>
    <row r="532" spans="4:4" x14ac:dyDescent="0.25">
      <c r="D532" s="256"/>
    </row>
    <row r="533" spans="4:4" x14ac:dyDescent="0.25">
      <c r="D533" s="256"/>
    </row>
    <row r="534" spans="4:4" x14ac:dyDescent="0.25">
      <c r="D534" s="256"/>
    </row>
    <row r="535" spans="4:4" x14ac:dyDescent="0.25">
      <c r="D535" s="256"/>
    </row>
    <row r="536" spans="4:4" x14ac:dyDescent="0.25">
      <c r="D536" s="256"/>
    </row>
    <row r="537" spans="4:4" x14ac:dyDescent="0.25">
      <c r="D537" s="256"/>
    </row>
    <row r="538" spans="4:4" x14ac:dyDescent="0.25">
      <c r="D538" s="256"/>
    </row>
    <row r="539" spans="4:4" x14ac:dyDescent="0.25">
      <c r="D539" s="256"/>
    </row>
    <row r="540" spans="4:4" x14ac:dyDescent="0.25">
      <c r="D540" s="256"/>
    </row>
    <row r="541" spans="4:4" x14ac:dyDescent="0.25">
      <c r="D541" s="256"/>
    </row>
    <row r="542" spans="4:4" x14ac:dyDescent="0.25">
      <c r="D542" s="256"/>
    </row>
    <row r="543" spans="4:4" x14ac:dyDescent="0.25">
      <c r="D543" s="256"/>
    </row>
    <row r="544" spans="4:4" x14ac:dyDescent="0.25">
      <c r="D544" s="256"/>
    </row>
    <row r="545" spans="4:4" x14ac:dyDescent="0.25">
      <c r="D545" s="256"/>
    </row>
    <row r="546" spans="4:4" x14ac:dyDescent="0.25">
      <c r="D546" s="256"/>
    </row>
    <row r="547" spans="4:4" x14ac:dyDescent="0.25">
      <c r="D547" s="256"/>
    </row>
    <row r="548" spans="4:4" x14ac:dyDescent="0.25">
      <c r="D548" s="256"/>
    </row>
    <row r="549" spans="4:4" x14ac:dyDescent="0.25">
      <c r="D549" s="256"/>
    </row>
    <row r="550" spans="4:4" x14ac:dyDescent="0.25">
      <c r="D550" s="256"/>
    </row>
    <row r="551" spans="4:4" x14ac:dyDescent="0.25">
      <c r="D551" s="256"/>
    </row>
    <row r="552" spans="4:4" x14ac:dyDescent="0.25">
      <c r="D552" s="256"/>
    </row>
    <row r="553" spans="4:4" x14ac:dyDescent="0.25">
      <c r="D553" s="256"/>
    </row>
    <row r="554" spans="4:4" x14ac:dyDescent="0.25">
      <c r="D554" s="256"/>
    </row>
    <row r="555" spans="4:4" x14ac:dyDescent="0.25">
      <c r="D555" s="256"/>
    </row>
    <row r="556" spans="4:4" x14ac:dyDescent="0.25">
      <c r="D556" s="256"/>
    </row>
    <row r="557" spans="4:4" x14ac:dyDescent="0.25">
      <c r="D557" s="256"/>
    </row>
    <row r="558" spans="4:4" x14ac:dyDescent="0.25">
      <c r="D558" s="256"/>
    </row>
    <row r="559" spans="4:4" x14ac:dyDescent="0.25">
      <c r="D559" s="256"/>
    </row>
    <row r="560" spans="4:4" x14ac:dyDescent="0.25">
      <c r="D560" s="256"/>
    </row>
    <row r="561" spans="4:4" x14ac:dyDescent="0.25">
      <c r="D561" s="256"/>
    </row>
    <row r="562" spans="4:4" x14ac:dyDescent="0.25">
      <c r="D562" s="256"/>
    </row>
    <row r="563" spans="4:4" x14ac:dyDescent="0.25">
      <c r="D563" s="256"/>
    </row>
    <row r="564" spans="4:4" x14ac:dyDescent="0.25">
      <c r="D564" s="256"/>
    </row>
    <row r="565" spans="4:4" x14ac:dyDescent="0.25">
      <c r="D565" s="256"/>
    </row>
    <row r="566" spans="4:4" x14ac:dyDescent="0.25">
      <c r="D566" s="256"/>
    </row>
    <row r="567" spans="4:4" x14ac:dyDescent="0.25">
      <c r="D567" s="256"/>
    </row>
    <row r="568" spans="4:4" x14ac:dyDescent="0.25">
      <c r="D568" s="256"/>
    </row>
    <row r="569" spans="4:4" x14ac:dyDescent="0.25">
      <c r="D569" s="256"/>
    </row>
    <row r="570" spans="4:4" x14ac:dyDescent="0.25">
      <c r="D570" s="256"/>
    </row>
    <row r="571" spans="4:4" x14ac:dyDescent="0.25">
      <c r="D571" s="256"/>
    </row>
    <row r="572" spans="4:4" x14ac:dyDescent="0.25">
      <c r="D572" s="256"/>
    </row>
    <row r="573" spans="4:4" x14ac:dyDescent="0.25">
      <c r="D573" s="256"/>
    </row>
    <row r="574" spans="4:4" x14ac:dyDescent="0.25">
      <c r="D574" s="256"/>
    </row>
    <row r="575" spans="4:4" x14ac:dyDescent="0.25">
      <c r="D575" s="256"/>
    </row>
    <row r="576" spans="4:4" x14ac:dyDescent="0.25">
      <c r="D576" s="256"/>
    </row>
    <row r="577" spans="4:4" x14ac:dyDescent="0.25">
      <c r="D577" s="256"/>
    </row>
    <row r="578" spans="4:4" x14ac:dyDescent="0.25">
      <c r="D578" s="256"/>
    </row>
    <row r="579" spans="4:4" x14ac:dyDescent="0.25">
      <c r="D579" s="256"/>
    </row>
    <row r="580" spans="4:4" x14ac:dyDescent="0.25">
      <c r="D580" s="256"/>
    </row>
    <row r="581" spans="4:4" x14ac:dyDescent="0.25">
      <c r="D581" s="256"/>
    </row>
    <row r="582" spans="4:4" x14ac:dyDescent="0.25">
      <c r="D582" s="256"/>
    </row>
    <row r="583" spans="4:4" x14ac:dyDescent="0.25">
      <c r="D583" s="256"/>
    </row>
    <row r="584" spans="4:4" x14ac:dyDescent="0.25">
      <c r="D584" s="256"/>
    </row>
    <row r="585" spans="4:4" x14ac:dyDescent="0.25">
      <c r="D585" s="256"/>
    </row>
    <row r="586" spans="4:4" x14ac:dyDescent="0.25">
      <c r="D586" s="256"/>
    </row>
    <row r="587" spans="4:4" x14ac:dyDescent="0.25">
      <c r="D587" s="256"/>
    </row>
    <row r="588" spans="4:4" x14ac:dyDescent="0.25">
      <c r="D588" s="256"/>
    </row>
    <row r="589" spans="4:4" x14ac:dyDescent="0.25">
      <c r="D589" s="256"/>
    </row>
    <row r="590" spans="4:4" x14ac:dyDescent="0.25">
      <c r="D590" s="256"/>
    </row>
    <row r="591" spans="4:4" x14ac:dyDescent="0.25">
      <c r="D591" s="256"/>
    </row>
    <row r="592" spans="4:4" x14ac:dyDescent="0.25">
      <c r="D592" s="256"/>
    </row>
    <row r="593" spans="4:4" x14ac:dyDescent="0.25">
      <c r="D593" s="256"/>
    </row>
    <row r="594" spans="4:4" x14ac:dyDescent="0.25">
      <c r="D594" s="256"/>
    </row>
    <row r="595" spans="4:4" x14ac:dyDescent="0.25">
      <c r="D595" s="256"/>
    </row>
    <row r="596" spans="4:4" x14ac:dyDescent="0.25">
      <c r="D596" s="256"/>
    </row>
    <row r="597" spans="4:4" x14ac:dyDescent="0.25">
      <c r="D597" s="256"/>
    </row>
    <row r="598" spans="4:4" x14ac:dyDescent="0.25">
      <c r="D598" s="256"/>
    </row>
    <row r="599" spans="4:4" x14ac:dyDescent="0.25">
      <c r="D599" s="256"/>
    </row>
    <row r="600" spans="4:4" x14ac:dyDescent="0.25">
      <c r="D600" s="256"/>
    </row>
    <row r="601" spans="4:4" x14ac:dyDescent="0.25">
      <c r="D601" s="256"/>
    </row>
    <row r="602" spans="4:4" x14ac:dyDescent="0.25">
      <c r="D602" s="256"/>
    </row>
    <row r="603" spans="4:4" x14ac:dyDescent="0.25">
      <c r="D603" s="256"/>
    </row>
    <row r="604" spans="4:4" x14ac:dyDescent="0.25">
      <c r="D604" s="256"/>
    </row>
    <row r="605" spans="4:4" x14ac:dyDescent="0.25">
      <c r="D605" s="256"/>
    </row>
    <row r="606" spans="4:4" x14ac:dyDescent="0.25">
      <c r="D606" s="256"/>
    </row>
    <row r="607" spans="4:4" x14ac:dyDescent="0.25">
      <c r="D607" s="256"/>
    </row>
    <row r="608" spans="4:4" x14ac:dyDescent="0.25">
      <c r="D608" s="256"/>
    </row>
    <row r="609" spans="4:4" x14ac:dyDescent="0.25">
      <c r="D609" s="256"/>
    </row>
    <row r="610" spans="4:4" x14ac:dyDescent="0.25">
      <c r="D610" s="256"/>
    </row>
    <row r="611" spans="4:4" x14ac:dyDescent="0.25">
      <c r="D611" s="256"/>
    </row>
    <row r="612" spans="4:4" x14ac:dyDescent="0.25">
      <c r="D612" s="256"/>
    </row>
    <row r="613" spans="4:4" x14ac:dyDescent="0.25">
      <c r="D613" s="256"/>
    </row>
    <row r="614" spans="4:4" x14ac:dyDescent="0.25">
      <c r="D614" s="256"/>
    </row>
    <row r="615" spans="4:4" x14ac:dyDescent="0.25">
      <c r="D615" s="256"/>
    </row>
    <row r="616" spans="4:4" x14ac:dyDescent="0.25">
      <c r="D616" s="256"/>
    </row>
    <row r="617" spans="4:4" x14ac:dyDescent="0.25">
      <c r="D617" s="256"/>
    </row>
    <row r="618" spans="4:4" x14ac:dyDescent="0.25">
      <c r="D618" s="256"/>
    </row>
    <row r="619" spans="4:4" x14ac:dyDescent="0.25">
      <c r="D619" s="256"/>
    </row>
    <row r="620" spans="4:4" x14ac:dyDescent="0.25">
      <c r="D620" s="256"/>
    </row>
    <row r="621" spans="4:4" x14ac:dyDescent="0.25">
      <c r="D621" s="256"/>
    </row>
    <row r="622" spans="4:4" x14ac:dyDescent="0.25">
      <c r="D622" s="256"/>
    </row>
    <row r="623" spans="4:4" x14ac:dyDescent="0.25">
      <c r="D623" s="256"/>
    </row>
    <row r="624" spans="4:4" x14ac:dyDescent="0.25">
      <c r="D624" s="256"/>
    </row>
    <row r="625" spans="4:4" x14ac:dyDescent="0.25">
      <c r="D625" s="256"/>
    </row>
    <row r="626" spans="4:4" x14ac:dyDescent="0.25">
      <c r="D626" s="256"/>
    </row>
    <row r="627" spans="4:4" x14ac:dyDescent="0.25">
      <c r="D627" s="256"/>
    </row>
    <row r="628" spans="4:4" x14ac:dyDescent="0.25">
      <c r="D628" s="256"/>
    </row>
    <row r="629" spans="4:4" x14ac:dyDescent="0.25">
      <c r="D629" s="256"/>
    </row>
    <row r="630" spans="4:4" x14ac:dyDescent="0.25">
      <c r="D630" s="256"/>
    </row>
    <row r="631" spans="4:4" x14ac:dyDescent="0.25">
      <c r="D631" s="256"/>
    </row>
    <row r="632" spans="4:4" x14ac:dyDescent="0.25">
      <c r="D632" s="256"/>
    </row>
    <row r="633" spans="4:4" x14ac:dyDescent="0.25">
      <c r="D633" s="256"/>
    </row>
    <row r="634" spans="4:4" x14ac:dyDescent="0.25">
      <c r="D634" s="256"/>
    </row>
    <row r="635" spans="4:4" x14ac:dyDescent="0.25">
      <c r="D635" s="256"/>
    </row>
    <row r="636" spans="4:4" x14ac:dyDescent="0.25">
      <c r="D636" s="256"/>
    </row>
    <row r="637" spans="4:4" x14ac:dyDescent="0.25">
      <c r="D637" s="256"/>
    </row>
    <row r="638" spans="4:4" x14ac:dyDescent="0.25">
      <c r="D638" s="256"/>
    </row>
    <row r="639" spans="4:4" x14ac:dyDescent="0.25">
      <c r="D639" s="256"/>
    </row>
    <row r="640" spans="4:4" x14ac:dyDescent="0.25">
      <c r="D640" s="256"/>
    </row>
    <row r="641" spans="4:4" x14ac:dyDescent="0.25">
      <c r="D641" s="256"/>
    </row>
    <row r="642" spans="4:4" x14ac:dyDescent="0.25">
      <c r="D642" s="256"/>
    </row>
    <row r="643" spans="4:4" x14ac:dyDescent="0.25">
      <c r="D643" s="256"/>
    </row>
    <row r="644" spans="4:4" x14ac:dyDescent="0.25">
      <c r="D644" s="256"/>
    </row>
    <row r="645" spans="4:4" x14ac:dyDescent="0.25">
      <c r="D645" s="256"/>
    </row>
    <row r="646" spans="4:4" x14ac:dyDescent="0.25">
      <c r="D646" s="256"/>
    </row>
    <row r="647" spans="4:4" x14ac:dyDescent="0.25">
      <c r="D647" s="256"/>
    </row>
    <row r="648" spans="4:4" x14ac:dyDescent="0.25">
      <c r="D648" s="256"/>
    </row>
    <row r="649" spans="4:4" x14ac:dyDescent="0.25">
      <c r="D649" s="256"/>
    </row>
    <row r="650" spans="4:4" x14ac:dyDescent="0.25">
      <c r="D650" s="256"/>
    </row>
    <row r="651" spans="4:4" x14ac:dyDescent="0.25">
      <c r="D651" s="256"/>
    </row>
    <row r="652" spans="4:4" x14ac:dyDescent="0.25">
      <c r="D652" s="256"/>
    </row>
    <row r="653" spans="4:4" x14ac:dyDescent="0.25">
      <c r="D653" s="256"/>
    </row>
    <row r="654" spans="4:4" x14ac:dyDescent="0.25">
      <c r="D654" s="256"/>
    </row>
    <row r="655" spans="4:4" x14ac:dyDescent="0.25">
      <c r="D655" s="256"/>
    </row>
    <row r="656" spans="4:4" x14ac:dyDescent="0.25">
      <c r="D656" s="256"/>
    </row>
    <row r="657" spans="4:4" x14ac:dyDescent="0.25">
      <c r="D657" s="256"/>
    </row>
    <row r="658" spans="4:4" x14ac:dyDescent="0.25">
      <c r="D658" s="256"/>
    </row>
    <row r="659" spans="4:4" x14ac:dyDescent="0.25">
      <c r="D659" s="256"/>
    </row>
    <row r="660" spans="4:4" x14ac:dyDescent="0.25">
      <c r="D660" s="256"/>
    </row>
    <row r="661" spans="4:4" x14ac:dyDescent="0.25">
      <c r="D661" s="256"/>
    </row>
    <row r="662" spans="4:4" x14ac:dyDescent="0.25">
      <c r="D662" s="256"/>
    </row>
    <row r="663" spans="4:4" x14ac:dyDescent="0.25">
      <c r="D663" s="256"/>
    </row>
    <row r="664" spans="4:4" x14ac:dyDescent="0.25">
      <c r="D664" s="256"/>
    </row>
    <row r="665" spans="4:4" x14ac:dyDescent="0.25">
      <c r="D665" s="256"/>
    </row>
    <row r="666" spans="4:4" x14ac:dyDescent="0.25">
      <c r="D666" s="256"/>
    </row>
    <row r="667" spans="4:4" x14ac:dyDescent="0.25">
      <c r="D667" s="256"/>
    </row>
    <row r="668" spans="4:4" x14ac:dyDescent="0.25">
      <c r="D668" s="256"/>
    </row>
    <row r="669" spans="4:4" x14ac:dyDescent="0.25">
      <c r="D669" s="256"/>
    </row>
    <row r="670" spans="4:4" x14ac:dyDescent="0.25">
      <c r="D670" s="256"/>
    </row>
    <row r="671" spans="4:4" x14ac:dyDescent="0.25">
      <c r="D671" s="256"/>
    </row>
    <row r="672" spans="4:4" x14ac:dyDescent="0.25">
      <c r="D672" s="256"/>
    </row>
    <row r="673" spans="4:4" x14ac:dyDescent="0.25">
      <c r="D673" s="256"/>
    </row>
    <row r="674" spans="4:4" x14ac:dyDescent="0.25">
      <c r="D674" s="256"/>
    </row>
    <row r="675" spans="4:4" x14ac:dyDescent="0.25">
      <c r="D675" s="256"/>
    </row>
    <row r="676" spans="4:4" x14ac:dyDescent="0.25">
      <c r="D676" s="256"/>
    </row>
    <row r="677" spans="4:4" x14ac:dyDescent="0.25">
      <c r="D677" s="256"/>
    </row>
    <row r="678" spans="4:4" x14ac:dyDescent="0.25">
      <c r="D678" s="256"/>
    </row>
    <row r="679" spans="4:4" x14ac:dyDescent="0.25">
      <c r="D679" s="256"/>
    </row>
    <row r="680" spans="4:4" x14ac:dyDescent="0.25">
      <c r="D680" s="256"/>
    </row>
    <row r="681" spans="4:4" x14ac:dyDescent="0.25">
      <c r="D681" s="256"/>
    </row>
    <row r="682" spans="4:4" x14ac:dyDescent="0.25">
      <c r="D682" s="256"/>
    </row>
    <row r="683" spans="4:4" x14ac:dyDescent="0.25">
      <c r="D683" s="256"/>
    </row>
    <row r="684" spans="4:4" x14ac:dyDescent="0.25">
      <c r="D684" s="256"/>
    </row>
    <row r="685" spans="4:4" x14ac:dyDescent="0.25">
      <c r="D685" s="256"/>
    </row>
    <row r="686" spans="4:4" x14ac:dyDescent="0.25">
      <c r="D686" s="256"/>
    </row>
    <row r="687" spans="4:4" x14ac:dyDescent="0.25">
      <c r="D687" s="256"/>
    </row>
    <row r="688" spans="4:4" x14ac:dyDescent="0.25">
      <c r="D688" s="256"/>
    </row>
    <row r="689" spans="4:4" x14ac:dyDescent="0.25">
      <c r="D689" s="256"/>
    </row>
    <row r="690" spans="4:4" x14ac:dyDescent="0.25">
      <c r="D690" s="256"/>
    </row>
    <row r="691" spans="4:4" x14ac:dyDescent="0.25">
      <c r="D691" s="256"/>
    </row>
    <row r="692" spans="4:4" x14ac:dyDescent="0.25">
      <c r="D692" s="256"/>
    </row>
    <row r="693" spans="4:4" x14ac:dyDescent="0.25">
      <c r="D693" s="256"/>
    </row>
    <row r="694" spans="4:4" x14ac:dyDescent="0.25">
      <c r="D694" s="256"/>
    </row>
    <row r="695" spans="4:4" x14ac:dyDescent="0.25">
      <c r="D695" s="256"/>
    </row>
    <row r="696" spans="4:4" x14ac:dyDescent="0.25">
      <c r="D696" s="256"/>
    </row>
    <row r="697" spans="4:4" x14ac:dyDescent="0.25">
      <c r="D697" s="256"/>
    </row>
    <row r="698" spans="4:4" x14ac:dyDescent="0.25">
      <c r="D698" s="256"/>
    </row>
    <row r="699" spans="4:4" x14ac:dyDescent="0.25">
      <c r="D699" s="256"/>
    </row>
    <row r="700" spans="4:4" x14ac:dyDescent="0.25">
      <c r="D700" s="256"/>
    </row>
    <row r="701" spans="4:4" x14ac:dyDescent="0.25">
      <c r="D701" s="256"/>
    </row>
    <row r="702" spans="4:4" x14ac:dyDescent="0.25">
      <c r="D702" s="256"/>
    </row>
    <row r="703" spans="4:4" x14ac:dyDescent="0.25">
      <c r="D703" s="256"/>
    </row>
    <row r="704" spans="4:4" x14ac:dyDescent="0.25">
      <c r="D704" s="256"/>
    </row>
    <row r="705" spans="4:4" x14ac:dyDescent="0.25">
      <c r="D705" s="256"/>
    </row>
    <row r="706" spans="4:4" x14ac:dyDescent="0.25">
      <c r="D706" s="256"/>
    </row>
    <row r="707" spans="4:4" x14ac:dyDescent="0.25">
      <c r="D707" s="256"/>
    </row>
    <row r="708" spans="4:4" x14ac:dyDescent="0.25">
      <c r="D708" s="256"/>
    </row>
    <row r="709" spans="4:4" x14ac:dyDescent="0.25">
      <c r="D709" s="256"/>
    </row>
    <row r="710" spans="4:4" x14ac:dyDescent="0.25">
      <c r="D710" s="256"/>
    </row>
    <row r="711" spans="4:4" x14ac:dyDescent="0.25">
      <c r="D711" s="256"/>
    </row>
    <row r="712" spans="4:4" x14ac:dyDescent="0.25">
      <c r="D712" s="256"/>
    </row>
    <row r="713" spans="4:4" x14ac:dyDescent="0.25">
      <c r="D713" s="256"/>
    </row>
    <row r="714" spans="4:4" x14ac:dyDescent="0.25">
      <c r="D714" s="256"/>
    </row>
    <row r="715" spans="4:4" x14ac:dyDescent="0.25">
      <c r="D715" s="256"/>
    </row>
    <row r="716" spans="4:4" x14ac:dyDescent="0.25">
      <c r="D716" s="256"/>
    </row>
    <row r="717" spans="4:4" x14ac:dyDescent="0.25">
      <c r="D717" s="256"/>
    </row>
    <row r="718" spans="4:4" x14ac:dyDescent="0.25">
      <c r="D718" s="256"/>
    </row>
    <row r="719" spans="4:4" x14ac:dyDescent="0.25">
      <c r="D719" s="256"/>
    </row>
    <row r="720" spans="4:4" x14ac:dyDescent="0.25">
      <c r="D720" s="256"/>
    </row>
    <row r="721" spans="4:4" x14ac:dyDescent="0.25">
      <c r="D721" s="256"/>
    </row>
    <row r="722" spans="4:4" x14ac:dyDescent="0.25">
      <c r="D722" s="256"/>
    </row>
    <row r="723" spans="4:4" x14ac:dyDescent="0.25">
      <c r="D723" s="256"/>
    </row>
    <row r="724" spans="4:4" x14ac:dyDescent="0.25">
      <c r="D724" s="256"/>
    </row>
    <row r="725" spans="4:4" x14ac:dyDescent="0.25">
      <c r="D725" s="256"/>
    </row>
    <row r="726" spans="4:4" x14ac:dyDescent="0.25">
      <c r="D726" s="256"/>
    </row>
    <row r="727" spans="4:4" x14ac:dyDescent="0.25">
      <c r="D727" s="256"/>
    </row>
    <row r="728" spans="4:4" x14ac:dyDescent="0.25">
      <c r="D728" s="256"/>
    </row>
    <row r="729" spans="4:4" x14ac:dyDescent="0.25">
      <c r="D729" s="256"/>
    </row>
    <row r="730" spans="4:4" x14ac:dyDescent="0.25">
      <c r="D730" s="256"/>
    </row>
    <row r="731" spans="4:4" x14ac:dyDescent="0.25">
      <c r="D731" s="256"/>
    </row>
    <row r="732" spans="4:4" x14ac:dyDescent="0.25">
      <c r="D732" s="256"/>
    </row>
    <row r="733" spans="4:4" x14ac:dyDescent="0.25">
      <c r="D733" s="256"/>
    </row>
    <row r="734" spans="4:4" x14ac:dyDescent="0.25">
      <c r="D734" s="256"/>
    </row>
    <row r="735" spans="4:4" x14ac:dyDescent="0.25">
      <c r="D735" s="256"/>
    </row>
    <row r="736" spans="4:4" x14ac:dyDescent="0.25">
      <c r="D736" s="256"/>
    </row>
    <row r="737" spans="4:4" x14ac:dyDescent="0.25">
      <c r="D737" s="256"/>
    </row>
    <row r="738" spans="4:4" x14ac:dyDescent="0.25">
      <c r="D738" s="256"/>
    </row>
    <row r="739" spans="4:4" x14ac:dyDescent="0.25">
      <c r="D739" s="256"/>
    </row>
    <row r="740" spans="4:4" x14ac:dyDescent="0.25">
      <c r="D740" s="256"/>
    </row>
    <row r="741" spans="4:4" x14ac:dyDescent="0.25">
      <c r="D741" s="256"/>
    </row>
    <row r="742" spans="4:4" x14ac:dyDescent="0.25">
      <c r="D742" s="256"/>
    </row>
    <row r="743" spans="4:4" x14ac:dyDescent="0.25">
      <c r="D743" s="256"/>
    </row>
    <row r="744" spans="4:4" x14ac:dyDescent="0.25">
      <c r="D744" s="256"/>
    </row>
    <row r="745" spans="4:4" x14ac:dyDescent="0.25">
      <c r="D745" s="256"/>
    </row>
    <row r="746" spans="4:4" x14ac:dyDescent="0.25">
      <c r="D746" s="256"/>
    </row>
    <row r="747" spans="4:4" x14ac:dyDescent="0.25">
      <c r="D747" s="256"/>
    </row>
    <row r="748" spans="4:4" x14ac:dyDescent="0.25">
      <c r="D748" s="256"/>
    </row>
    <row r="749" spans="4:4" x14ac:dyDescent="0.25">
      <c r="D749" s="256"/>
    </row>
    <row r="750" spans="4:4" x14ac:dyDescent="0.25">
      <c r="D750" s="256"/>
    </row>
    <row r="751" spans="4:4" x14ac:dyDescent="0.25">
      <c r="D751" s="256"/>
    </row>
    <row r="752" spans="4:4" x14ac:dyDescent="0.25">
      <c r="D752" s="256"/>
    </row>
    <row r="753" spans="4:4" x14ac:dyDescent="0.25">
      <c r="D753" s="256"/>
    </row>
    <row r="754" spans="4:4" x14ac:dyDescent="0.25">
      <c r="D754" s="256"/>
    </row>
    <row r="755" spans="4:4" x14ac:dyDescent="0.25">
      <c r="D755" s="256"/>
    </row>
    <row r="756" spans="4:4" x14ac:dyDescent="0.25">
      <c r="D756" s="256"/>
    </row>
    <row r="757" spans="4:4" x14ac:dyDescent="0.25">
      <c r="D757" s="256"/>
    </row>
    <row r="758" spans="4:4" x14ac:dyDescent="0.25">
      <c r="D758" s="256"/>
    </row>
    <row r="759" spans="4:4" x14ac:dyDescent="0.25">
      <c r="D759" s="256"/>
    </row>
    <row r="760" spans="4:4" x14ac:dyDescent="0.25">
      <c r="D760" s="256"/>
    </row>
    <row r="761" spans="4:4" x14ac:dyDescent="0.25">
      <c r="D761" s="256"/>
    </row>
    <row r="762" spans="4:4" x14ac:dyDescent="0.25">
      <c r="D762" s="256"/>
    </row>
    <row r="763" spans="4:4" x14ac:dyDescent="0.25">
      <c r="D763" s="256"/>
    </row>
    <row r="764" spans="4:4" x14ac:dyDescent="0.25">
      <c r="D764" s="256"/>
    </row>
    <row r="765" spans="4:4" x14ac:dyDescent="0.25">
      <c r="D765" s="256"/>
    </row>
    <row r="766" spans="4:4" x14ac:dyDescent="0.25">
      <c r="D766" s="256"/>
    </row>
    <row r="767" spans="4:4" x14ac:dyDescent="0.25">
      <c r="D767" s="256"/>
    </row>
    <row r="768" spans="4:4" x14ac:dyDescent="0.25">
      <c r="D768" s="256"/>
    </row>
    <row r="769" spans="4:4" x14ac:dyDescent="0.25">
      <c r="D769" s="256"/>
    </row>
    <row r="770" spans="4:4" x14ac:dyDescent="0.25">
      <c r="D770" s="256"/>
    </row>
    <row r="771" spans="4:4" x14ac:dyDescent="0.25">
      <c r="D771" s="256"/>
    </row>
    <row r="772" spans="4:4" x14ac:dyDescent="0.25">
      <c r="D772" s="256"/>
    </row>
    <row r="773" spans="4:4" x14ac:dyDescent="0.25">
      <c r="D773" s="256"/>
    </row>
    <row r="774" spans="4:4" x14ac:dyDescent="0.25">
      <c r="D774" s="256"/>
    </row>
    <row r="775" spans="4:4" x14ac:dyDescent="0.25">
      <c r="D775" s="256"/>
    </row>
    <row r="776" spans="4:4" x14ac:dyDescent="0.25">
      <c r="D776" s="256"/>
    </row>
    <row r="777" spans="4:4" x14ac:dyDescent="0.25">
      <c r="D777" s="256"/>
    </row>
    <row r="778" spans="4:4" x14ac:dyDescent="0.25">
      <c r="D778" s="256"/>
    </row>
    <row r="779" spans="4:4" x14ac:dyDescent="0.25">
      <c r="D779" s="256"/>
    </row>
    <row r="780" spans="4:4" x14ac:dyDescent="0.25">
      <c r="D780" s="256"/>
    </row>
    <row r="781" spans="4:4" x14ac:dyDescent="0.25">
      <c r="D781" s="256"/>
    </row>
    <row r="782" spans="4:4" x14ac:dyDescent="0.25">
      <c r="D782" s="256"/>
    </row>
    <row r="783" spans="4:4" x14ac:dyDescent="0.25">
      <c r="D783" s="256"/>
    </row>
    <row r="784" spans="4:4" x14ac:dyDescent="0.25">
      <c r="D784" s="256"/>
    </row>
    <row r="785" spans="4:4" x14ac:dyDescent="0.25">
      <c r="D785" s="256"/>
    </row>
    <row r="786" spans="4:4" x14ac:dyDescent="0.25">
      <c r="D786" s="256"/>
    </row>
    <row r="787" spans="4:4" x14ac:dyDescent="0.25">
      <c r="D787" s="256"/>
    </row>
    <row r="788" spans="4:4" x14ac:dyDescent="0.25">
      <c r="D788" s="256"/>
    </row>
    <row r="789" spans="4:4" x14ac:dyDescent="0.25">
      <c r="D789" s="256"/>
    </row>
    <row r="790" spans="4:4" x14ac:dyDescent="0.25">
      <c r="D790" s="256"/>
    </row>
    <row r="791" spans="4:4" x14ac:dyDescent="0.25">
      <c r="D791" s="256"/>
    </row>
    <row r="792" spans="4:4" x14ac:dyDescent="0.25">
      <c r="D792" s="256"/>
    </row>
    <row r="793" spans="4:4" x14ac:dyDescent="0.25">
      <c r="D793" s="256"/>
    </row>
    <row r="794" spans="4:4" x14ac:dyDescent="0.25">
      <c r="D794" s="256"/>
    </row>
    <row r="795" spans="4:4" x14ac:dyDescent="0.25">
      <c r="D795" s="256"/>
    </row>
    <row r="796" spans="4:4" x14ac:dyDescent="0.25">
      <c r="D796" s="256"/>
    </row>
    <row r="797" spans="4:4" x14ac:dyDescent="0.25">
      <c r="D797" s="256"/>
    </row>
    <row r="798" spans="4:4" x14ac:dyDescent="0.25">
      <c r="D798" s="256"/>
    </row>
    <row r="799" spans="4:4" x14ac:dyDescent="0.25">
      <c r="D799" s="256"/>
    </row>
    <row r="800" spans="4:4" x14ac:dyDescent="0.25">
      <c r="D800" s="256"/>
    </row>
    <row r="801" spans="4:4" x14ac:dyDescent="0.25">
      <c r="D801" s="256"/>
    </row>
    <row r="802" spans="4:4" x14ac:dyDescent="0.25">
      <c r="D802" s="256"/>
    </row>
    <row r="803" spans="4:4" x14ac:dyDescent="0.25">
      <c r="D803" s="256"/>
    </row>
    <row r="804" spans="4:4" x14ac:dyDescent="0.25">
      <c r="D804" s="256"/>
    </row>
    <row r="805" spans="4:4" x14ac:dyDescent="0.25">
      <c r="D805" s="256"/>
    </row>
    <row r="806" spans="4:4" x14ac:dyDescent="0.25">
      <c r="D806" s="256"/>
    </row>
    <row r="807" spans="4:4" x14ac:dyDescent="0.25">
      <c r="D807" s="256"/>
    </row>
    <row r="808" spans="4:4" x14ac:dyDescent="0.25">
      <c r="D808" s="256"/>
    </row>
    <row r="809" spans="4:4" x14ac:dyDescent="0.25">
      <c r="D809" s="256"/>
    </row>
    <row r="810" spans="4:4" x14ac:dyDescent="0.25">
      <c r="D810" s="256"/>
    </row>
    <row r="811" spans="4:4" x14ac:dyDescent="0.25">
      <c r="D811" s="256"/>
    </row>
    <row r="812" spans="4:4" x14ac:dyDescent="0.25">
      <c r="D812" s="256"/>
    </row>
    <row r="813" spans="4:4" x14ac:dyDescent="0.25">
      <c r="D813" s="256"/>
    </row>
    <row r="814" spans="4:4" x14ac:dyDescent="0.25">
      <c r="D814" s="256"/>
    </row>
    <row r="815" spans="4:4" x14ac:dyDescent="0.25">
      <c r="D815" s="256"/>
    </row>
    <row r="816" spans="4:4" x14ac:dyDescent="0.25">
      <c r="D816" s="256"/>
    </row>
    <row r="817" spans="4:4" x14ac:dyDescent="0.25">
      <c r="D817" s="256"/>
    </row>
    <row r="818" spans="4:4" x14ac:dyDescent="0.25">
      <c r="D818" s="256"/>
    </row>
    <row r="819" spans="4:4" x14ac:dyDescent="0.25">
      <c r="D819" s="256"/>
    </row>
    <row r="820" spans="4:4" x14ac:dyDescent="0.25">
      <c r="D820" s="256"/>
    </row>
    <row r="821" spans="4:4" x14ac:dyDescent="0.25">
      <c r="D821" s="256"/>
    </row>
    <row r="822" spans="4:4" x14ac:dyDescent="0.25">
      <c r="D822" s="256"/>
    </row>
    <row r="823" spans="4:4" x14ac:dyDescent="0.25">
      <c r="D823" s="256"/>
    </row>
    <row r="824" spans="4:4" x14ac:dyDescent="0.25">
      <c r="D824" s="256"/>
    </row>
    <row r="825" spans="4:4" x14ac:dyDescent="0.25">
      <c r="D825" s="256"/>
    </row>
    <row r="826" spans="4:4" x14ac:dyDescent="0.25">
      <c r="D826" s="256"/>
    </row>
    <row r="827" spans="4:4" x14ac:dyDescent="0.25">
      <c r="D827" s="256"/>
    </row>
    <row r="828" spans="4:4" x14ac:dyDescent="0.25">
      <c r="D828" s="256"/>
    </row>
    <row r="829" spans="4:4" x14ac:dyDescent="0.25">
      <c r="D829" s="256"/>
    </row>
    <row r="830" spans="4:4" x14ac:dyDescent="0.25">
      <c r="D830" s="256"/>
    </row>
    <row r="831" spans="4:4" x14ac:dyDescent="0.25">
      <c r="D831" s="256"/>
    </row>
    <row r="832" spans="4:4" x14ac:dyDescent="0.25">
      <c r="D832" s="256"/>
    </row>
    <row r="833" spans="4:4" x14ac:dyDescent="0.25">
      <c r="D833" s="256"/>
    </row>
    <row r="834" spans="4:4" x14ac:dyDescent="0.25">
      <c r="D834" s="256"/>
    </row>
    <row r="835" spans="4:4" x14ac:dyDescent="0.25">
      <c r="D835" s="256"/>
    </row>
    <row r="836" spans="4:4" x14ac:dyDescent="0.25">
      <c r="D836" s="256"/>
    </row>
    <row r="837" spans="4:4" x14ac:dyDescent="0.25">
      <c r="D837" s="256"/>
    </row>
    <row r="838" spans="4:4" x14ac:dyDescent="0.25">
      <c r="D838" s="256"/>
    </row>
    <row r="839" spans="4:4" x14ac:dyDescent="0.25">
      <c r="D839" s="256"/>
    </row>
    <row r="840" spans="4:4" x14ac:dyDescent="0.25">
      <c r="D840" s="256"/>
    </row>
    <row r="841" spans="4:4" x14ac:dyDescent="0.25">
      <c r="D841" s="256"/>
    </row>
    <row r="842" spans="4:4" x14ac:dyDescent="0.25">
      <c r="D842" s="256"/>
    </row>
    <row r="843" spans="4:4" x14ac:dyDescent="0.25">
      <c r="D843" s="256"/>
    </row>
    <row r="844" spans="4:4" x14ac:dyDescent="0.25">
      <c r="D844" s="256"/>
    </row>
    <row r="845" spans="4:4" x14ac:dyDescent="0.25">
      <c r="D845" s="256"/>
    </row>
    <row r="846" spans="4:4" x14ac:dyDescent="0.25">
      <c r="D846" s="256"/>
    </row>
    <row r="847" spans="4:4" x14ac:dyDescent="0.25">
      <c r="D847" s="256"/>
    </row>
    <row r="848" spans="4:4" x14ac:dyDescent="0.25">
      <c r="D848" s="256"/>
    </row>
    <row r="849" spans="4:4" x14ac:dyDescent="0.25">
      <c r="D849" s="256"/>
    </row>
    <row r="850" spans="4:4" x14ac:dyDescent="0.25">
      <c r="D850" s="256"/>
    </row>
    <row r="851" spans="4:4" x14ac:dyDescent="0.25">
      <c r="D851" s="256"/>
    </row>
    <row r="852" spans="4:4" x14ac:dyDescent="0.25">
      <c r="D852" s="256"/>
    </row>
    <row r="853" spans="4:4" x14ac:dyDescent="0.25">
      <c r="D853" s="256"/>
    </row>
    <row r="854" spans="4:4" x14ac:dyDescent="0.25">
      <c r="D854" s="256"/>
    </row>
    <row r="855" spans="4:4" x14ac:dyDescent="0.25">
      <c r="D855" s="256"/>
    </row>
    <row r="856" spans="4:4" x14ac:dyDescent="0.25">
      <c r="D856" s="256"/>
    </row>
    <row r="857" spans="4:4" x14ac:dyDescent="0.25">
      <c r="D857" s="256"/>
    </row>
    <row r="858" spans="4:4" x14ac:dyDescent="0.25">
      <c r="D858" s="256"/>
    </row>
    <row r="859" spans="4:4" x14ac:dyDescent="0.25">
      <c r="D859" s="256"/>
    </row>
    <row r="860" spans="4:4" x14ac:dyDescent="0.25">
      <c r="D860" s="256"/>
    </row>
    <row r="861" spans="4:4" x14ac:dyDescent="0.25">
      <c r="D861" s="256"/>
    </row>
    <row r="862" spans="4:4" x14ac:dyDescent="0.25">
      <c r="D862" s="256"/>
    </row>
    <row r="863" spans="4:4" x14ac:dyDescent="0.25">
      <c r="D863" s="256"/>
    </row>
    <row r="864" spans="4:4" x14ac:dyDescent="0.25">
      <c r="D864" s="256"/>
    </row>
    <row r="865" spans="4:4" x14ac:dyDescent="0.25">
      <c r="D865" s="256"/>
    </row>
    <row r="866" spans="4:4" x14ac:dyDescent="0.25">
      <c r="D866" s="256"/>
    </row>
    <row r="867" spans="4:4" x14ac:dyDescent="0.25">
      <c r="D867" s="256"/>
    </row>
    <row r="868" spans="4:4" x14ac:dyDescent="0.25">
      <c r="D868" s="256"/>
    </row>
    <row r="869" spans="4:4" x14ac:dyDescent="0.25">
      <c r="D869" s="256"/>
    </row>
    <row r="870" spans="4:4" x14ac:dyDescent="0.25">
      <c r="D870" s="256"/>
    </row>
    <row r="871" spans="4:4" x14ac:dyDescent="0.25">
      <c r="D871" s="256"/>
    </row>
    <row r="872" spans="4:4" x14ac:dyDescent="0.25">
      <c r="D872" s="256"/>
    </row>
    <row r="873" spans="4:4" x14ac:dyDescent="0.25">
      <c r="D873" s="256"/>
    </row>
    <row r="874" spans="4:4" x14ac:dyDescent="0.25">
      <c r="D874" s="256"/>
    </row>
    <row r="875" spans="4:4" x14ac:dyDescent="0.25">
      <c r="D875" s="256"/>
    </row>
    <row r="876" spans="4:4" x14ac:dyDescent="0.25">
      <c r="D876" s="256"/>
    </row>
    <row r="877" spans="4:4" x14ac:dyDescent="0.25">
      <c r="D877" s="256"/>
    </row>
    <row r="878" spans="4:4" x14ac:dyDescent="0.25">
      <c r="D878" s="256"/>
    </row>
    <row r="879" spans="4:4" x14ac:dyDescent="0.25">
      <c r="D879" s="256"/>
    </row>
    <row r="880" spans="4:4" x14ac:dyDescent="0.25">
      <c r="D880" s="256"/>
    </row>
    <row r="881" spans="4:4" x14ac:dyDescent="0.25">
      <c r="D881" s="256"/>
    </row>
    <row r="882" spans="4:4" x14ac:dyDescent="0.25">
      <c r="D882" s="256"/>
    </row>
    <row r="883" spans="4:4" x14ac:dyDescent="0.25">
      <c r="D883" s="256"/>
    </row>
    <row r="884" spans="4:4" x14ac:dyDescent="0.25">
      <c r="D884" s="256"/>
    </row>
    <row r="885" spans="4:4" x14ac:dyDescent="0.25">
      <c r="D885" s="256"/>
    </row>
    <row r="886" spans="4:4" x14ac:dyDescent="0.25">
      <c r="D886" s="256"/>
    </row>
    <row r="887" spans="4:4" x14ac:dyDescent="0.25">
      <c r="D887" s="256"/>
    </row>
    <row r="888" spans="4:4" x14ac:dyDescent="0.25">
      <c r="D888" s="256"/>
    </row>
    <row r="889" spans="4:4" x14ac:dyDescent="0.25">
      <c r="D889" s="256"/>
    </row>
    <row r="890" spans="4:4" x14ac:dyDescent="0.25">
      <c r="D890" s="256"/>
    </row>
    <row r="891" spans="4:4" x14ac:dyDescent="0.25">
      <c r="D891" s="256"/>
    </row>
    <row r="892" spans="4:4" x14ac:dyDescent="0.25">
      <c r="D892" s="256"/>
    </row>
    <row r="893" spans="4:4" x14ac:dyDescent="0.25">
      <c r="D893" s="256"/>
    </row>
    <row r="894" spans="4:4" x14ac:dyDescent="0.25">
      <c r="D894" s="256"/>
    </row>
    <row r="895" spans="4:4" x14ac:dyDescent="0.25">
      <c r="D895" s="256"/>
    </row>
    <row r="896" spans="4:4" x14ac:dyDescent="0.25">
      <c r="D896" s="256"/>
    </row>
    <row r="897" spans="4:4" x14ac:dyDescent="0.25">
      <c r="D897" s="256"/>
    </row>
    <row r="898" spans="4:4" x14ac:dyDescent="0.25">
      <c r="D898" s="256"/>
    </row>
    <row r="899" spans="4:4" x14ac:dyDescent="0.25">
      <c r="D899" s="256"/>
    </row>
    <row r="900" spans="4:4" x14ac:dyDescent="0.25">
      <c r="D900" s="256"/>
    </row>
    <row r="901" spans="4:4" x14ac:dyDescent="0.25">
      <c r="D901" s="256"/>
    </row>
    <row r="902" spans="4:4" x14ac:dyDescent="0.25">
      <c r="D902" s="256"/>
    </row>
    <row r="903" spans="4:4" x14ac:dyDescent="0.25">
      <c r="D903" s="256"/>
    </row>
    <row r="904" spans="4:4" x14ac:dyDescent="0.25">
      <c r="D904" s="256"/>
    </row>
    <row r="905" spans="4:4" x14ac:dyDescent="0.25">
      <c r="D905" s="256"/>
    </row>
    <row r="906" spans="4:4" x14ac:dyDescent="0.25">
      <c r="D906" s="256"/>
    </row>
    <row r="907" spans="4:4" x14ac:dyDescent="0.25">
      <c r="D907" s="256"/>
    </row>
    <row r="908" spans="4:4" x14ac:dyDescent="0.25">
      <c r="D908" s="256"/>
    </row>
    <row r="909" spans="4:4" x14ac:dyDescent="0.25">
      <c r="D909" s="256"/>
    </row>
    <row r="910" spans="4:4" x14ac:dyDescent="0.25">
      <c r="D910" s="256"/>
    </row>
    <row r="911" spans="4:4" x14ac:dyDescent="0.25">
      <c r="D911" s="256"/>
    </row>
    <row r="912" spans="4:4" x14ac:dyDescent="0.25">
      <c r="D912" s="256"/>
    </row>
    <row r="913" spans="4:4" x14ac:dyDescent="0.25">
      <c r="D913" s="256"/>
    </row>
    <row r="914" spans="4:4" x14ac:dyDescent="0.25">
      <c r="D914" s="256"/>
    </row>
    <row r="915" spans="4:4" x14ac:dyDescent="0.25">
      <c r="D915" s="256"/>
    </row>
    <row r="916" spans="4:4" x14ac:dyDescent="0.25">
      <c r="D916" s="256"/>
    </row>
    <row r="917" spans="4:4" x14ac:dyDescent="0.25">
      <c r="D917" s="256"/>
    </row>
    <row r="918" spans="4:4" x14ac:dyDescent="0.25">
      <c r="D918" s="256"/>
    </row>
    <row r="919" spans="4:4" x14ac:dyDescent="0.25">
      <c r="D919" s="256"/>
    </row>
    <row r="920" spans="4:4" x14ac:dyDescent="0.25">
      <c r="D920" s="256"/>
    </row>
    <row r="921" spans="4:4" x14ac:dyDescent="0.25">
      <c r="D921" s="256"/>
    </row>
    <row r="922" spans="4:4" x14ac:dyDescent="0.25">
      <c r="D922" s="256"/>
    </row>
    <row r="923" spans="4:4" x14ac:dyDescent="0.25">
      <c r="D923" s="256"/>
    </row>
    <row r="924" spans="4:4" x14ac:dyDescent="0.25">
      <c r="D924" s="256"/>
    </row>
    <row r="925" spans="4:4" x14ac:dyDescent="0.25">
      <c r="D925" s="256"/>
    </row>
    <row r="926" spans="4:4" x14ac:dyDescent="0.25">
      <c r="D926" s="256"/>
    </row>
    <row r="927" spans="4:4" x14ac:dyDescent="0.25">
      <c r="D927" s="256"/>
    </row>
    <row r="928" spans="4:4" x14ac:dyDescent="0.25">
      <c r="D928" s="256"/>
    </row>
    <row r="929" spans="4:4" x14ac:dyDescent="0.25">
      <c r="D929" s="256"/>
    </row>
    <row r="930" spans="4:4" x14ac:dyDescent="0.25">
      <c r="D930" s="256"/>
    </row>
    <row r="931" spans="4:4" x14ac:dyDescent="0.25">
      <c r="D931" s="256"/>
    </row>
    <row r="932" spans="4:4" x14ac:dyDescent="0.25">
      <c r="D932" s="256"/>
    </row>
    <row r="933" spans="4:4" x14ac:dyDescent="0.25">
      <c r="D933" s="256"/>
    </row>
    <row r="934" spans="4:4" x14ac:dyDescent="0.25">
      <c r="D934" s="256"/>
    </row>
    <row r="935" spans="4:4" x14ac:dyDescent="0.25">
      <c r="D935" s="256"/>
    </row>
    <row r="936" spans="4:4" x14ac:dyDescent="0.25">
      <c r="D936" s="256"/>
    </row>
    <row r="937" spans="4:4" x14ac:dyDescent="0.25">
      <c r="D937" s="256"/>
    </row>
    <row r="938" spans="4:4" x14ac:dyDescent="0.25">
      <c r="D938" s="256"/>
    </row>
    <row r="939" spans="4:4" x14ac:dyDescent="0.25">
      <c r="D939" s="256"/>
    </row>
    <row r="940" spans="4:4" x14ac:dyDescent="0.25">
      <c r="D940" s="256"/>
    </row>
    <row r="941" spans="4:4" x14ac:dyDescent="0.25">
      <c r="D941" s="256"/>
    </row>
    <row r="942" spans="4:4" x14ac:dyDescent="0.25">
      <c r="D942" s="256"/>
    </row>
    <row r="943" spans="4:4" x14ac:dyDescent="0.25">
      <c r="D943" s="256"/>
    </row>
    <row r="944" spans="4:4" x14ac:dyDescent="0.25">
      <c r="D944" s="256"/>
    </row>
    <row r="945" spans="4:4" x14ac:dyDescent="0.25">
      <c r="D945" s="256"/>
    </row>
    <row r="946" spans="4:4" x14ac:dyDescent="0.25">
      <c r="D946" s="256"/>
    </row>
    <row r="947" spans="4:4" x14ac:dyDescent="0.25">
      <c r="D947" s="256"/>
    </row>
    <row r="948" spans="4:4" x14ac:dyDescent="0.25">
      <c r="D948" s="256"/>
    </row>
  </sheetData>
  <autoFilter ref="A1:S475"/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7030A0"/>
    <pageSetUpPr fitToPage="1"/>
  </sheetPr>
  <dimension ref="A1:AL23"/>
  <sheetViews>
    <sheetView topLeftCell="A2" zoomScaleNormal="100" workbookViewId="0"/>
  </sheetViews>
  <sheetFormatPr defaultColWidth="8.85546875" defaultRowHeight="15" x14ac:dyDescent="0.2"/>
  <cols>
    <col min="1" max="1" width="18.28515625" style="2" customWidth="1"/>
    <col min="2" max="3" width="8.7109375" style="19" customWidth="1"/>
    <col min="4" max="4" width="8.28515625" style="19" customWidth="1"/>
    <col min="5" max="5" width="6.7109375" style="26" customWidth="1"/>
    <col min="6" max="6" width="8.42578125" style="3" bestFit="1" customWidth="1"/>
    <col min="7" max="7" width="6.7109375" style="3" customWidth="1"/>
    <col min="8" max="8" width="8.28515625" style="25" bestFit="1" customWidth="1"/>
    <col min="9" max="9" width="6.7109375" style="25" customWidth="1"/>
    <col min="10" max="10" width="8.28515625" style="25" customWidth="1"/>
    <col min="11" max="11" width="6.7109375" style="25" customWidth="1"/>
    <col min="12" max="12" width="8.28515625" style="25" customWidth="1"/>
    <col min="13" max="13" width="9.28515625" style="25" customWidth="1"/>
    <col min="14" max="14" width="8.85546875" style="3"/>
    <col min="15" max="15" width="12.42578125" style="3" customWidth="1"/>
    <col min="16" max="16" width="14.28515625" style="3" customWidth="1"/>
    <col min="17" max="18" width="13" style="3" customWidth="1"/>
    <col min="19" max="19" width="14.7109375" style="3" customWidth="1"/>
    <col min="20" max="16384" width="8.85546875" style="2"/>
  </cols>
  <sheetData>
    <row r="1" spans="1:38" s="1" customFormat="1" ht="15.75" hidden="1" x14ac:dyDescent="0.25">
      <c r="A1" s="23"/>
      <c r="B1" s="23"/>
      <c r="C1" s="23"/>
      <c r="D1" s="23"/>
      <c r="E1" s="80"/>
      <c r="F1" s="23"/>
      <c r="G1" s="23"/>
      <c r="H1" s="23"/>
      <c r="I1" s="23"/>
      <c r="J1" s="23"/>
      <c r="K1" s="23"/>
      <c r="L1" s="23"/>
      <c r="M1" s="23"/>
      <c r="N1" s="9"/>
      <c r="O1" s="9"/>
      <c r="P1" s="9"/>
      <c r="Q1" s="9"/>
      <c r="R1" s="9"/>
      <c r="S1" s="9"/>
    </row>
    <row r="2" spans="1:38" s="24" customFormat="1" ht="23.25" x14ac:dyDescent="0.2">
      <c r="A2" s="362" t="s">
        <v>857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Z2" s="1"/>
      <c r="AA2" s="364" t="s">
        <v>925</v>
      </c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</row>
    <row r="3" spans="1:38" s="1" customFormat="1" ht="23.25" hidden="1" x14ac:dyDescent="0.2">
      <c r="A3" s="365">
        <f>'Select School'!B3</f>
        <v>9999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9"/>
      <c r="O3" s="9">
        <f>TYPE(A3)</f>
        <v>1</v>
      </c>
      <c r="P3" s="9"/>
      <c r="Q3" s="9"/>
      <c r="R3" s="9"/>
      <c r="S3" s="9"/>
    </row>
    <row r="4" spans="1:38" s="8" customFormat="1" ht="18.75" customHeight="1" x14ac:dyDescent="0.3">
      <c r="A4" s="366" t="str">
        <f>TEXT(A3,"0000")&amp;"-"&amp;VLOOKUP(A3,SchList!$A$2:$B$491,2,FALSE)</f>
        <v>9999-DISTRICT</v>
      </c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10"/>
      <c r="O4" s="10"/>
      <c r="P4" s="10"/>
      <c r="Q4" s="10"/>
      <c r="R4" s="10"/>
      <c r="S4" s="10"/>
    </row>
    <row r="5" spans="1:38" s="73" customFormat="1" ht="18.75" customHeight="1" x14ac:dyDescent="0.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</row>
    <row r="6" spans="1:38" s="73" customFormat="1" ht="18.7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</row>
    <row r="7" spans="1:38" s="73" customFormat="1" ht="18.75" customHeight="1" x14ac:dyDescent="0.3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</row>
    <row r="8" spans="1:38" s="73" customFormat="1" ht="18.75" customHeight="1" x14ac:dyDescent="0.3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</row>
    <row r="9" spans="1:38" s="73" customFormat="1" ht="18.75" customHeight="1" x14ac:dyDescent="0.3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</row>
    <row r="10" spans="1:38" s="73" customFormat="1" ht="18.75" customHeight="1" x14ac:dyDescent="0.3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</row>
    <row r="11" spans="1:38" s="73" customFormat="1" ht="18.75" customHeight="1" x14ac:dyDescent="0.3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P11" s="71" t="s">
        <v>84</v>
      </c>
      <c r="Q11" s="71"/>
      <c r="R11" s="134"/>
      <c r="S11" s="78"/>
    </row>
    <row r="12" spans="1:38" s="73" customFormat="1" ht="18.75" customHeight="1" x14ac:dyDescent="0.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O12" s="69" t="s">
        <v>5175</v>
      </c>
      <c r="P12" s="67" t="s">
        <v>1445</v>
      </c>
      <c r="Q12" s="68" t="s">
        <v>1444</v>
      </c>
      <c r="R12" s="68" t="s">
        <v>1443</v>
      </c>
      <c r="S12" s="68" t="s">
        <v>1442</v>
      </c>
      <c r="T12" s="68" t="s">
        <v>1441</v>
      </c>
    </row>
    <row r="13" spans="1:38" s="73" customFormat="1" ht="18.75" customHeight="1" x14ac:dyDescent="0.3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O13" s="69" t="s">
        <v>855</v>
      </c>
      <c r="P13" s="247">
        <f>IFERROR(ROUND(VLOOKUP(9999,'2011G5-SALL'!$A$14:$AM$500,4,FALSE)/E23*100,0),#N/A)</f>
        <v>45</v>
      </c>
      <c r="Q13" s="248">
        <f>IFERROR(ROUND(VLOOKUP(9999,'2012G5-SALL'!$A$14:$AM$500,4,FALSE)/E22*100,0),#N/A)</f>
        <v>47</v>
      </c>
      <c r="R13" s="248">
        <f>IFERROR(ROUND(VLOOKUP(9999,'2013G5-SALL'!$A$14:$AM$500,4,FALSE)/E21*100,0),#N/A)</f>
        <v>46</v>
      </c>
      <c r="S13" s="248">
        <f>IFERROR(VLOOKUP("9999",'2014G5-SALL'!$A$2:$AG$500,6,FALSE),#N/A)</f>
        <v>47.77</v>
      </c>
      <c r="T13" s="248">
        <f>IFERROR(VLOOKUP("9999",'2015G5-SALL'!$A$2:$AG$500,6,FALSE),#N/A)</f>
        <v>48.297632317994548</v>
      </c>
    </row>
    <row r="14" spans="1:38" s="73" customFormat="1" ht="18.75" customHeight="1" x14ac:dyDescent="0.3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O14" s="69" t="s">
        <v>71</v>
      </c>
      <c r="P14" s="247">
        <f>IF(D23="NA",#N/A,D23)</f>
        <v>45</v>
      </c>
      <c r="Q14" s="248">
        <f>IF(D22="NA",#N/A,D22)</f>
        <v>47</v>
      </c>
      <c r="R14" s="248">
        <f>IF(D21="NA",#N/A,D21)</f>
        <v>46</v>
      </c>
      <c r="S14" s="248">
        <f>IF(D20="NA",#N/A,D20)</f>
        <v>47.77</v>
      </c>
      <c r="T14" s="248">
        <f>IF(D19="NA",#N/A,D19)</f>
        <v>48.297632317994548</v>
      </c>
    </row>
    <row r="15" spans="1:38" s="73" customFormat="1" ht="18.75" customHeight="1" x14ac:dyDescent="0.3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</row>
    <row r="16" spans="1:38" s="5" customFormat="1" ht="10.15" customHeight="1" thickBot="1" x14ac:dyDescent="0.25">
      <c r="A16" s="368"/>
      <c r="B16" s="369"/>
      <c r="C16" s="369"/>
      <c r="D16" s="369"/>
      <c r="E16" s="369"/>
      <c r="F16" s="369"/>
      <c r="G16" s="369"/>
      <c r="H16" s="369"/>
      <c r="I16" s="369"/>
      <c r="J16" s="369"/>
      <c r="K16" s="369"/>
      <c r="L16" s="369"/>
      <c r="M16" s="370"/>
      <c r="O16" s="20"/>
      <c r="P16" s="20"/>
    </row>
    <row r="17" spans="1:19" s="4" customFormat="1" ht="30" customHeight="1" x14ac:dyDescent="0.2">
      <c r="A17" s="375" t="s">
        <v>4240</v>
      </c>
      <c r="B17" s="377" t="s">
        <v>816</v>
      </c>
      <c r="C17" s="377" t="s">
        <v>846</v>
      </c>
      <c r="D17" s="371" t="s">
        <v>1430</v>
      </c>
      <c r="E17" s="372"/>
      <c r="F17" s="371" t="s">
        <v>917</v>
      </c>
      <c r="G17" s="372"/>
      <c r="H17" s="371" t="s">
        <v>918</v>
      </c>
      <c r="I17" s="372"/>
      <c r="J17" s="371" t="s">
        <v>919</v>
      </c>
      <c r="K17" s="372"/>
      <c r="L17" s="373" t="s">
        <v>920</v>
      </c>
      <c r="M17" s="374"/>
      <c r="N17" s="5"/>
      <c r="O17" s="75" t="s">
        <v>132</v>
      </c>
      <c r="P17" s="74"/>
      <c r="Q17" s="74"/>
      <c r="R17" s="74"/>
      <c r="S17" s="5"/>
    </row>
    <row r="18" spans="1:19" s="4" customFormat="1" ht="33" customHeight="1" x14ac:dyDescent="0.2">
      <c r="A18" s="376"/>
      <c r="B18" s="378"/>
      <c r="C18" s="378"/>
      <c r="D18" s="83" t="s">
        <v>844</v>
      </c>
      <c r="E18" s="84" t="s">
        <v>842</v>
      </c>
      <c r="F18" s="85" t="s">
        <v>845</v>
      </c>
      <c r="G18" s="79" t="s">
        <v>842</v>
      </c>
      <c r="H18" s="85" t="s">
        <v>845</v>
      </c>
      <c r="I18" s="79" t="s">
        <v>842</v>
      </c>
      <c r="J18" s="85" t="s">
        <v>845</v>
      </c>
      <c r="K18" s="79" t="s">
        <v>842</v>
      </c>
      <c r="L18" s="82" t="s">
        <v>845</v>
      </c>
      <c r="M18" s="81" t="s">
        <v>842</v>
      </c>
      <c r="N18" s="61"/>
      <c r="O18" s="76" t="s">
        <v>852</v>
      </c>
      <c r="P18" s="74"/>
      <c r="Q18" s="74"/>
      <c r="R18" s="74"/>
      <c r="S18" s="5"/>
    </row>
    <row r="19" spans="1:19" s="6" customFormat="1" ht="24.95" customHeight="1" thickBot="1" x14ac:dyDescent="0.25">
      <c r="A19" s="243" t="s">
        <v>1441</v>
      </c>
      <c r="B19" s="227">
        <f>IFERROR(VLOOKUP(TEXT($A$3,"0000"),'MemSep 21-2015'!$A$3:$O$498,9,FALSE),"NA")</f>
        <v>25107</v>
      </c>
      <c r="C19" s="228">
        <f>IFERROR(IF(OR($B19=0,$B19="NA",O19&lt;10),"NA",IF(O19&gt;$B19,1,O19/$B19)),"")</f>
        <v>0.9258374158601187</v>
      </c>
      <c r="D19" s="244">
        <f>IF($C19="","NA",VLOOKUP(TEXT($A$3,"0000"),'2015G5-SALL'!$A$2:$AG$500,6,FALSE))</f>
        <v>48.297632317994548</v>
      </c>
      <c r="E19" s="229">
        <v>66</v>
      </c>
      <c r="F19" s="230">
        <f>IF($C19="","NA",VLOOKUP(TEXT($A$3,"0000"),'2015G5-SALL'!$A$2:$AG$500,26,FALSE))</f>
        <v>0.37434564700801681</v>
      </c>
      <c r="G19" s="231">
        <v>8</v>
      </c>
      <c r="H19" s="230">
        <f>IF($C19="","NA",VLOOKUP(TEXT($A$3,"0000"),'2015G5-SALL'!$A$2:$AG$500,16,FALSE))</f>
        <v>0.44874962194858159</v>
      </c>
      <c r="I19" s="232">
        <v>19</v>
      </c>
      <c r="J19" s="230">
        <f>IF($C19="","NA",VLOOKUP(TEXT($A$3,"0000"),'2015G5-SALL'!$A$2:$AG$500,31,FALSE))</f>
        <v>0.55289349751562522</v>
      </c>
      <c r="K19" s="231">
        <v>24</v>
      </c>
      <c r="L19" s="233">
        <f>IF($C19="","NA",VLOOKUP(TEXT($A$3,"0000"),'2015G5-SALL'!$A$2:$AG$500,21,FALSE))</f>
        <v>0.47516569453445373</v>
      </c>
      <c r="M19" s="234">
        <v>15</v>
      </c>
      <c r="N19" s="11"/>
      <c r="O19" s="77">
        <f>VLOOKUP(TEXT($A$3,"0000"),'2015G5-SALL'!$A$2:$AG$500,4,FALSE)</f>
        <v>23245</v>
      </c>
      <c r="P19" s="70"/>
      <c r="Q19" s="70"/>
      <c r="R19" s="70"/>
      <c r="S19" s="11"/>
    </row>
    <row r="20" spans="1:19" s="6" customFormat="1" ht="24.95" customHeight="1" x14ac:dyDescent="0.2">
      <c r="A20" s="86" t="s">
        <v>1442</v>
      </c>
      <c r="B20" s="235">
        <f>IFERROR(VLOOKUP(TEXT($A$3,"0000"),'MemSep 12-2014'!$A$3:$O$500,9,FALSE),"NA")</f>
        <v>25258</v>
      </c>
      <c r="C20" s="236">
        <f>IFERROR(IF(OR($B20=0,$B20="NA",O20&lt;10),"NA",IF(O20&gt;$B20,1,O20/$B20)),"")</f>
        <v>0.8881146567424183</v>
      </c>
      <c r="D20" s="237">
        <f>IF($C20="","NA",VLOOKUP(TEXT($A$3,"0000"),'2014G5-SALL'!$A$2:$AG$500,6,FALSE))</f>
        <v>47.77</v>
      </c>
      <c r="E20" s="238">
        <v>66</v>
      </c>
      <c r="F20" s="239">
        <f>IF($C20="","NA",VLOOKUP(TEXT($A$3,"0000"),'2014G5-SALL'!$A$2:$AG$500,26,FALSE))</f>
        <v>0.38</v>
      </c>
      <c r="G20" s="240">
        <v>8</v>
      </c>
      <c r="H20" s="239">
        <f>IF($C20="","NA",VLOOKUP(TEXT($A$3,"0000"),'2014G5-SALL'!$A$2:$AG$500,16,FALSE))</f>
        <v>0.45</v>
      </c>
      <c r="I20" s="241">
        <v>19</v>
      </c>
      <c r="J20" s="239">
        <f>IF($C20="","NA",VLOOKUP(TEXT($A$3,"0000"),'2014G5-SALL'!$A$2:$AG$500,31,FALSE))</f>
        <v>0.54</v>
      </c>
      <c r="K20" s="240">
        <v>24</v>
      </c>
      <c r="L20" s="239">
        <f>IF($C20="","NA",VLOOKUP(TEXT($A$3,"0000"),'2014G5-SALL'!$A$2:$AG$500,21,FALSE))</f>
        <v>0.47</v>
      </c>
      <c r="M20" s="242">
        <v>15</v>
      </c>
      <c r="N20" s="11"/>
      <c r="O20" s="77">
        <f>VLOOKUP(TEXT($A$3,"0000"),'2014G5-SALL'!$A$2:$AG$500,4,FALSE)</f>
        <v>22432</v>
      </c>
      <c r="P20" s="70"/>
      <c r="Q20" s="70"/>
      <c r="R20" s="70"/>
      <c r="S20" s="11"/>
    </row>
    <row r="21" spans="1:19" s="6" customFormat="1" ht="24.95" customHeight="1" x14ac:dyDescent="0.2">
      <c r="A21" s="298" t="s">
        <v>1443</v>
      </c>
      <c r="B21" s="184">
        <f>IFERROR(VLOOKUP(TEXT($A$3,"0000"),'Mem9-13-2013'!$A$2:$O$500,9,FALSE),"NA")</f>
        <v>25542</v>
      </c>
      <c r="C21" s="185">
        <f>IFERROR(IF(OR($B21=0,$B21="NA",O21&lt;10),"NT",IF(O21&gt;B21,1,O21/B21)),"")</f>
        <v>0.94260433795317511</v>
      </c>
      <c r="D21" s="192">
        <f>IFERROR(IF(C21="","NA",ROUND(VLOOKUP($A$3,'2013G5-SALL'!$A$6:$AG$500,4,FALSE)/E21*100,0)),"NA")</f>
        <v>46</v>
      </c>
      <c r="E21" s="193">
        <v>66</v>
      </c>
      <c r="F21" s="194">
        <f>IFERROR(IF(C21="","NA",ROUND(VLOOKUP($A$3,'2013G5-SALL'!$A$6:$AG$500,10,FALSE)/G21*100,0)),"NA")</f>
        <v>36</v>
      </c>
      <c r="G21" s="131">
        <v>8</v>
      </c>
      <c r="H21" s="194">
        <f>IFERROR(IF(C21="","NA",ROUND(VLOOKUP($A$3,'2013G5-SALL'!$A$6:$AG$500,16,FALSE)/I21*100,0)),"NA")</f>
        <v>44</v>
      </c>
      <c r="I21" s="132">
        <v>19</v>
      </c>
      <c r="J21" s="194">
        <f>IFERROR(IF(C21="","NA",ROUND(VLOOKUP($A$3,'2013G5-SALL'!$A$6:$AG$500,22,FALSE)/K21*100,0)),"NA")</f>
        <v>53</v>
      </c>
      <c r="K21" s="131">
        <v>24</v>
      </c>
      <c r="L21" s="194">
        <f>IFERROR(IF(C21="","NA",ROUND(VLOOKUP($A$3,'2013G5-SALL'!$A$6:$AG$500,28,FALSE)/M21*100,0)),"NA")</f>
        <v>46</v>
      </c>
      <c r="M21" s="133">
        <v>15</v>
      </c>
      <c r="N21" s="11"/>
      <c r="O21" s="77">
        <f>VLOOKUP($A$3,'2013G5-SALL'!$A$6:$AG$500,3,FALSE)</f>
        <v>24076</v>
      </c>
      <c r="P21" s="70"/>
      <c r="Q21" s="70"/>
      <c r="R21" s="70"/>
      <c r="S21" s="11"/>
    </row>
    <row r="22" spans="1:19" s="6" customFormat="1" ht="24.95" customHeight="1" x14ac:dyDescent="0.2">
      <c r="A22" s="183" t="s">
        <v>1444</v>
      </c>
      <c r="B22" s="184">
        <f>IFERROR(VLOOKUP(TEXT($A$3,"0000"),'Mem9-21-2012'!$A$2:$O$500,9,FALSE),"NA")</f>
        <v>25424</v>
      </c>
      <c r="C22" s="185">
        <f>IFERROR(IF(OR($B22=0,$B22="NA",O22&lt;10),"NT",IF(O22&gt;B22,1,O22/B22)),"")</f>
        <v>0.95417715544367532</v>
      </c>
      <c r="D22" s="192">
        <f>IFERROR(IF(C22="","NA",ROUND(VLOOKUP($A$3,'2012G5-SALL'!$A$14:$AM$500,4,FALSE)/E22*100,0)),"NA")</f>
        <v>47</v>
      </c>
      <c r="E22" s="193">
        <v>66</v>
      </c>
      <c r="F22" s="194">
        <f>IFERROR(IF(C22="","NA",ROUND(VLOOKUP($A$3,'2012G5-SALL'!$A$14:$AM$500,22,FALSE)/G22*100,0)),"NA")</f>
        <v>38</v>
      </c>
      <c r="G22" s="131">
        <v>8</v>
      </c>
      <c r="H22" s="194">
        <f>IFERROR(IF(C22="","NA",ROUND(VLOOKUP($A$3,'2012G5-SALL'!$A$14:$AM$500,10,FALSE)/I22*100,0)),"NA")</f>
        <v>45</v>
      </c>
      <c r="I22" s="132">
        <v>19</v>
      </c>
      <c r="J22" s="194">
        <f>IFERROR(IF(C22="","NA",ROUND(VLOOKUP($A$3,'2012G5-SALL'!$A$14:$AM$500,28,FALSE)/K22*100,0)),"NA")</f>
        <v>53</v>
      </c>
      <c r="K22" s="131">
        <v>24</v>
      </c>
      <c r="L22" s="194">
        <f>IFERROR(IF(C22="","NA",ROUND(VLOOKUP($A$3,'2012G5-SALL'!$A$14:$AM$500,16,FALSE)/M22*100,0)),"NA")</f>
        <v>47</v>
      </c>
      <c r="M22" s="133">
        <v>15</v>
      </c>
      <c r="N22" s="11"/>
      <c r="O22" s="77">
        <f>VLOOKUP($A$3,'2012G5-SALL'!$A$14:$AM$500,3,FALSE)</f>
        <v>24259</v>
      </c>
      <c r="P22" s="70"/>
      <c r="Q22" s="70"/>
      <c r="R22" s="70"/>
      <c r="S22" s="11"/>
    </row>
    <row r="23" spans="1:19" s="7" customFormat="1" ht="24.95" customHeight="1" thickBot="1" x14ac:dyDescent="0.4">
      <c r="A23" s="170" t="s">
        <v>1445</v>
      </c>
      <c r="B23" s="171">
        <f>IFERROR(VLOOKUP(TEXT($A$3,"0000"),'Mem9-2-2011'!$A$2:$O$500,9,FALSE),"NA")</f>
        <v>25958</v>
      </c>
      <c r="C23" s="172">
        <f>IFERROR(IF(OR($B23=0,$B23="NA",O23&lt;10),"NT",IF(O23&gt;B23,1,O23/B23)),"")</f>
        <v>0.9341243547268665</v>
      </c>
      <c r="D23" s="186">
        <f>IFERROR(IF(C23="","NA",ROUND(VLOOKUP($A$3,'2011G5-SALL'!$A$14:$AM$500,4,FALSE)/E23*100,0)),"NA")</f>
        <v>45</v>
      </c>
      <c r="E23" s="187">
        <v>68</v>
      </c>
      <c r="F23" s="188">
        <f>IFERROR(IF(C23="","NA",ROUND(VLOOKUP($A$3,'2011G5-SALL'!$A$14:$AM$500,22,FALSE)/G23*100,0)),"NA")</f>
        <v>34</v>
      </c>
      <c r="G23" s="189">
        <v>9</v>
      </c>
      <c r="H23" s="188">
        <f>IFERROR(IF(C23="","NA",ROUND(VLOOKUP($A$3,'2011G5-SALL'!$A$14:$AM$500,10,FALSE)/I23*100,0)),"NA")</f>
        <v>42</v>
      </c>
      <c r="I23" s="190">
        <v>20</v>
      </c>
      <c r="J23" s="188">
        <f>IFERROR(IF(C23="","NA",ROUND(VLOOKUP($A$3,'2011G5-SALL'!$A$14:$AM$500,28,FALSE)/K23*100,0)),"NA")</f>
        <v>51</v>
      </c>
      <c r="K23" s="189">
        <v>24</v>
      </c>
      <c r="L23" s="188">
        <f>IFERROR(IF(C23="","NA",ROUND(VLOOKUP($A$3,'2011G5-SALL'!$A$14:$AM$500,16,FALSE)/M23*100,0)),"NA")</f>
        <v>45</v>
      </c>
      <c r="M23" s="191">
        <v>15</v>
      </c>
      <c r="N23" s="11"/>
      <c r="O23" s="77">
        <f>VLOOKUP($A$3,'2011G5-SALL'!$A$14:$AM$500,3,FALSE)</f>
        <v>24248</v>
      </c>
      <c r="P23" s="70"/>
      <c r="Q23" s="70"/>
      <c r="R23" s="70"/>
      <c r="S23" s="12"/>
    </row>
  </sheetData>
  <dataConsolidate/>
  <mergeCells count="14">
    <mergeCell ref="A16:M16"/>
    <mergeCell ref="H17:I17"/>
    <mergeCell ref="J17:K17"/>
    <mergeCell ref="L17:M17"/>
    <mergeCell ref="D17:E17"/>
    <mergeCell ref="A17:A18"/>
    <mergeCell ref="B17:B18"/>
    <mergeCell ref="C17:C18"/>
    <mergeCell ref="F17:G17"/>
    <mergeCell ref="A2:M2"/>
    <mergeCell ref="N2:X2"/>
    <mergeCell ref="AA2:AL2"/>
    <mergeCell ref="A3:M3"/>
    <mergeCell ref="A4:M4"/>
  </mergeCells>
  <conditionalFormatting sqref="F23 H23 J23 L23">
    <cfRule type="cellIs" dxfId="37" priority="35" operator="lessThan">
      <formula>0.505</formula>
    </cfRule>
  </conditionalFormatting>
  <conditionalFormatting sqref="D23">
    <cfRule type="cellIs" dxfId="36" priority="27" operator="lessThan">
      <formula>0.51</formula>
    </cfRule>
  </conditionalFormatting>
  <conditionalFormatting sqref="F19 H19 J19 L19">
    <cfRule type="cellIs" dxfId="35" priority="23" operator="lessThan">
      <formula>0.505</formula>
    </cfRule>
  </conditionalFormatting>
  <conditionalFormatting sqref="F23 D23 H23 J23 L23">
    <cfRule type="cellIs" dxfId="34" priority="21" operator="lessThan">
      <formula>50.5</formula>
    </cfRule>
  </conditionalFormatting>
  <conditionalFormatting sqref="F22 H22 J22 L22">
    <cfRule type="cellIs" dxfId="33" priority="20" operator="lessThan">
      <formula>0.505</formula>
    </cfRule>
  </conditionalFormatting>
  <conditionalFormatting sqref="D22">
    <cfRule type="cellIs" dxfId="32" priority="19" operator="lessThan">
      <formula>0.51</formula>
    </cfRule>
  </conditionalFormatting>
  <conditionalFormatting sqref="F22 D22 H22 J22 L22">
    <cfRule type="cellIs" dxfId="31" priority="18" operator="lessThan">
      <formula>50.5</formula>
    </cfRule>
  </conditionalFormatting>
  <conditionalFormatting sqref="F21 H21 J21 L21">
    <cfRule type="cellIs" dxfId="30" priority="14" operator="lessThan">
      <formula>0.505</formula>
    </cfRule>
  </conditionalFormatting>
  <conditionalFormatting sqref="D21">
    <cfRule type="cellIs" dxfId="29" priority="13" operator="lessThan">
      <formula>0.51</formula>
    </cfRule>
  </conditionalFormatting>
  <conditionalFormatting sqref="F21 D21 H21 J21 L21">
    <cfRule type="cellIs" dxfId="28" priority="12" operator="lessThan">
      <formula>50.5</formula>
    </cfRule>
  </conditionalFormatting>
  <conditionalFormatting sqref="F20 H20 J20 L20">
    <cfRule type="cellIs" dxfId="27" priority="11" operator="lessThan">
      <formula>0.505</formula>
    </cfRule>
  </conditionalFormatting>
  <conditionalFormatting sqref="D20">
    <cfRule type="cellIs" dxfId="26" priority="10" operator="lessThan">
      <formula>50.5</formula>
    </cfRule>
  </conditionalFormatting>
  <conditionalFormatting sqref="H20">
    <cfRule type="cellIs" dxfId="25" priority="7" operator="lessThan">
      <formula>0.51</formula>
    </cfRule>
  </conditionalFormatting>
  <conditionalFormatting sqref="J20">
    <cfRule type="cellIs" dxfId="24" priority="6" operator="lessThan">
      <formula>0.51</formula>
    </cfRule>
  </conditionalFormatting>
  <conditionalFormatting sqref="L20">
    <cfRule type="cellIs" dxfId="23" priority="5" operator="lessThan">
      <formula>0.51</formula>
    </cfRule>
  </conditionalFormatting>
  <conditionalFormatting sqref="H20">
    <cfRule type="cellIs" dxfId="22" priority="4" operator="lessThan">
      <formula>0.51</formula>
    </cfRule>
  </conditionalFormatting>
  <conditionalFormatting sqref="J20">
    <cfRule type="cellIs" dxfId="21" priority="3" operator="lessThan">
      <formula>0.51</formula>
    </cfRule>
  </conditionalFormatting>
  <conditionalFormatting sqref="L20">
    <cfRule type="cellIs" dxfId="20" priority="2" operator="lessThan">
      <formula>0.51</formula>
    </cfRule>
  </conditionalFormatting>
  <conditionalFormatting sqref="D19">
    <cfRule type="cellIs" dxfId="19" priority="1" operator="lessThan">
      <formula>50.5</formula>
    </cfRule>
  </conditionalFormatting>
  <hyperlinks>
    <hyperlink ref="A2:I2" location="'Select School'!B2" display="Click here to return to the school and subject selection sheet"/>
    <hyperlink ref="A2:M2" location="'Select School'!B2" display="Click here to return to the school and subject selection sheet"/>
  </hyperlinks>
  <printOptions horizontalCentered="1"/>
  <pageMargins left="0.25" right="0.25" top="0.75" bottom="0.75" header="0.3" footer="0.3"/>
  <pageSetup orientation="landscape" r:id="rId1"/>
  <headerFooter alignWithMargins="0">
    <oddHeader>&amp;C&amp;"Arial,Bold"&amp;18 2011-12 to 2015-16 Science Baseline Assessment Trend, &amp;A</oddHeader>
    <oddFooter>&amp;RFor questions regarding this report, call Dr. Yuwadee Wongbundhit at 305-995-1988.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7030A0"/>
    <pageSetUpPr fitToPage="1"/>
  </sheetPr>
  <dimension ref="A1:AL23"/>
  <sheetViews>
    <sheetView topLeftCell="A2" zoomScaleNormal="100" workbookViewId="0">
      <selection activeCell="N16" sqref="N16"/>
    </sheetView>
  </sheetViews>
  <sheetFormatPr defaultColWidth="8.85546875" defaultRowHeight="15" x14ac:dyDescent="0.2"/>
  <cols>
    <col min="1" max="1" width="18.28515625" style="2" customWidth="1"/>
    <col min="2" max="3" width="8.7109375" style="19" customWidth="1"/>
    <col min="4" max="4" width="8.28515625" style="19" customWidth="1"/>
    <col min="5" max="5" width="6.7109375" style="26" customWidth="1"/>
    <col min="6" max="6" width="8.42578125" style="3" bestFit="1" customWidth="1"/>
    <col min="7" max="7" width="6.7109375" style="3" customWidth="1"/>
    <col min="8" max="8" width="8.28515625" style="25" bestFit="1" customWidth="1"/>
    <col min="9" max="9" width="6.7109375" style="25" customWidth="1"/>
    <col min="10" max="10" width="8.28515625" style="25" customWidth="1"/>
    <col min="11" max="11" width="6.7109375" style="25" customWidth="1"/>
    <col min="12" max="12" width="8.28515625" style="25" customWidth="1"/>
    <col min="13" max="13" width="8.85546875" style="25" customWidth="1"/>
    <col min="14" max="14" width="8.85546875" style="3"/>
    <col min="15" max="15" width="12.42578125" style="3" customWidth="1"/>
    <col min="16" max="16" width="14.28515625" style="3" customWidth="1"/>
    <col min="17" max="18" width="13" style="3" customWidth="1"/>
    <col min="19" max="19" width="14.7109375" style="3" customWidth="1"/>
    <col min="20" max="16384" width="8.85546875" style="2"/>
  </cols>
  <sheetData>
    <row r="1" spans="1:38" s="1" customFormat="1" ht="15.75" hidden="1" x14ac:dyDescent="0.25">
      <c r="A1" s="23"/>
      <c r="B1" s="23"/>
      <c r="C1" s="23"/>
      <c r="D1" s="23"/>
      <c r="E1" s="80"/>
      <c r="F1" s="23"/>
      <c r="G1" s="23"/>
      <c r="H1" s="23"/>
      <c r="I1" s="23"/>
      <c r="J1" s="23"/>
      <c r="K1" s="23"/>
      <c r="L1" s="23"/>
      <c r="M1" s="23"/>
      <c r="N1" s="9"/>
      <c r="O1" s="9"/>
      <c r="P1" s="9"/>
      <c r="Q1" s="9"/>
      <c r="R1" s="9"/>
      <c r="S1" s="9"/>
    </row>
    <row r="2" spans="1:38" s="24" customFormat="1" ht="23.25" x14ac:dyDescent="0.2">
      <c r="A2" s="362" t="s">
        <v>857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Z2" s="1"/>
      <c r="AA2" s="364" t="s">
        <v>925</v>
      </c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</row>
    <row r="3" spans="1:38" s="1" customFormat="1" ht="23.25" hidden="1" x14ac:dyDescent="0.2">
      <c r="A3" s="365">
        <f>'Select School'!B3</f>
        <v>9999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9"/>
      <c r="O3" s="9">
        <f>TYPE(A3)</f>
        <v>1</v>
      </c>
      <c r="P3" s="9"/>
      <c r="Q3" s="9"/>
      <c r="R3" s="9"/>
      <c r="S3" s="9"/>
    </row>
    <row r="4" spans="1:38" s="8" customFormat="1" ht="18.75" customHeight="1" x14ac:dyDescent="0.3">
      <c r="A4" s="379" t="str">
        <f>TEXT(A3,"0000")&amp;"-"&amp;VLOOKUP(A3,SchList!$A$2:$B$491,2,FALSE)</f>
        <v>9999-DISTRICT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10"/>
      <c r="O4" s="10"/>
      <c r="P4" s="10"/>
      <c r="Q4" s="10"/>
      <c r="R4" s="10"/>
      <c r="S4" s="10"/>
    </row>
    <row r="5" spans="1:38" s="73" customFormat="1" ht="18.75" customHeight="1" x14ac:dyDescent="0.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</row>
    <row r="6" spans="1:38" s="73" customFormat="1" ht="18.7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</row>
    <row r="7" spans="1:38" s="73" customFormat="1" ht="18.75" customHeight="1" x14ac:dyDescent="0.3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</row>
    <row r="8" spans="1:38" s="73" customFormat="1" ht="18.75" customHeight="1" x14ac:dyDescent="0.3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</row>
    <row r="9" spans="1:38" s="73" customFormat="1" ht="18.75" customHeight="1" x14ac:dyDescent="0.3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</row>
    <row r="10" spans="1:38" s="73" customFormat="1" ht="18.75" customHeight="1" x14ac:dyDescent="0.3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</row>
    <row r="11" spans="1:38" s="73" customFormat="1" ht="18.75" customHeight="1" x14ac:dyDescent="0.3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P11" s="78" t="s">
        <v>84</v>
      </c>
      <c r="Q11" s="78"/>
      <c r="R11" s="134"/>
      <c r="S11" s="78"/>
    </row>
    <row r="12" spans="1:38" s="73" customFormat="1" ht="18.75" customHeight="1" x14ac:dyDescent="0.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O12" s="69" t="s">
        <v>5252</v>
      </c>
      <c r="P12" s="67" t="s">
        <v>1445</v>
      </c>
      <c r="Q12" s="68" t="s">
        <v>1444</v>
      </c>
      <c r="R12" s="68" t="s">
        <v>1443</v>
      </c>
      <c r="S12" s="68" t="s">
        <v>1442</v>
      </c>
      <c r="T12" s="68" t="s">
        <v>1441</v>
      </c>
    </row>
    <row r="13" spans="1:38" s="73" customFormat="1" ht="18.75" customHeight="1" x14ac:dyDescent="0.3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O13" s="69" t="s">
        <v>855</v>
      </c>
      <c r="P13" s="247">
        <f>IFERROR(ROUND(VLOOKUP(9999,'2011G8-SALL'!$A$14:$AM$500,4,FALSE)/E23*100,0),#N/A)</f>
        <v>40</v>
      </c>
      <c r="Q13" s="248">
        <f>IFERROR(ROUND(VLOOKUP(9999,'2012G8-SALL'!$A$14:$AM$500,4,FALSE)/E22*100,0),#N/A)</f>
        <v>40</v>
      </c>
      <c r="R13" s="248">
        <f>IFERROR(ROUND(VLOOKUP(9999,'2013G8-SALL'!$A$14:$AM$500,4,FALSE)/E21*100,0),#N/A)</f>
        <v>39</v>
      </c>
      <c r="S13" s="248">
        <f>IFERROR(VLOOKUP("9999",'2014G8-SALL'!$A$2:$AG$500,6,FALSE),#N/A)</f>
        <v>39.47</v>
      </c>
      <c r="T13" s="248">
        <f>IFERROR(VLOOKUP("9999",'2015G8-SALL'!$A$2:$AG$501,6,FALSE),#N/A)</f>
        <v>39.227314222381217</v>
      </c>
    </row>
    <row r="14" spans="1:38" s="73" customFormat="1" ht="18.75" customHeight="1" x14ac:dyDescent="0.3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O14" s="69" t="s">
        <v>71</v>
      </c>
      <c r="P14" s="247">
        <f>IF(D23="NA",#N/A,D23)</f>
        <v>40</v>
      </c>
      <c r="Q14" s="248">
        <f>IF(D22="NA",#N/A,D22)</f>
        <v>40</v>
      </c>
      <c r="R14" s="248">
        <f>IF(D21="NA",#N/A,D21)</f>
        <v>39</v>
      </c>
      <c r="S14" s="248">
        <f>IF(D20="NA",#N/A,D20)</f>
        <v>39.47</v>
      </c>
      <c r="T14" s="248">
        <f>IF(D19="NA",#N/A,D19)</f>
        <v>39.227314222381217</v>
      </c>
    </row>
    <row r="15" spans="1:38" s="73" customFormat="1" ht="18.75" customHeight="1" x14ac:dyDescent="0.3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</row>
    <row r="16" spans="1:38" s="5" customFormat="1" ht="10.15" customHeight="1" thickBot="1" x14ac:dyDescent="0.25">
      <c r="A16" s="368"/>
      <c r="B16" s="369"/>
      <c r="C16" s="369"/>
      <c r="D16" s="369"/>
      <c r="E16" s="369"/>
      <c r="F16" s="369"/>
      <c r="G16" s="369"/>
      <c r="H16" s="369"/>
      <c r="I16" s="369"/>
      <c r="J16" s="369"/>
      <c r="K16" s="369"/>
      <c r="L16" s="369"/>
      <c r="M16" s="370"/>
      <c r="O16" s="20"/>
      <c r="P16" s="20"/>
    </row>
    <row r="17" spans="1:19" s="4" customFormat="1" ht="30" customHeight="1" x14ac:dyDescent="0.2">
      <c r="A17" s="375" t="s">
        <v>4240</v>
      </c>
      <c r="B17" s="377" t="s">
        <v>816</v>
      </c>
      <c r="C17" s="377" t="s">
        <v>846</v>
      </c>
      <c r="D17" s="371" t="s">
        <v>1430</v>
      </c>
      <c r="E17" s="372"/>
      <c r="F17" s="371" t="s">
        <v>917</v>
      </c>
      <c r="G17" s="372"/>
      <c r="H17" s="371" t="s">
        <v>918</v>
      </c>
      <c r="I17" s="372"/>
      <c r="J17" s="371" t="s">
        <v>919</v>
      </c>
      <c r="K17" s="372"/>
      <c r="L17" s="373" t="s">
        <v>920</v>
      </c>
      <c r="M17" s="374"/>
      <c r="N17" s="5"/>
      <c r="O17" s="75" t="s">
        <v>132</v>
      </c>
      <c r="P17" s="74"/>
      <c r="Q17" s="74"/>
      <c r="R17" s="74"/>
      <c r="S17" s="5"/>
    </row>
    <row r="18" spans="1:19" s="4" customFormat="1" ht="33" customHeight="1" x14ac:dyDescent="0.2">
      <c r="A18" s="376"/>
      <c r="B18" s="378"/>
      <c r="C18" s="378"/>
      <c r="D18" s="83" t="s">
        <v>844</v>
      </c>
      <c r="E18" s="84" t="s">
        <v>842</v>
      </c>
      <c r="F18" s="85" t="s">
        <v>845</v>
      </c>
      <c r="G18" s="79" t="s">
        <v>842</v>
      </c>
      <c r="H18" s="85" t="s">
        <v>845</v>
      </c>
      <c r="I18" s="79" t="s">
        <v>842</v>
      </c>
      <c r="J18" s="85" t="s">
        <v>845</v>
      </c>
      <c r="K18" s="79" t="s">
        <v>842</v>
      </c>
      <c r="L18" s="82" t="s">
        <v>845</v>
      </c>
      <c r="M18" s="81" t="s">
        <v>842</v>
      </c>
      <c r="N18" s="61"/>
      <c r="O18" s="76" t="s">
        <v>1426</v>
      </c>
      <c r="P18" s="74"/>
      <c r="Q18" s="74"/>
      <c r="R18" s="74"/>
      <c r="S18" s="5"/>
    </row>
    <row r="19" spans="1:19" s="6" customFormat="1" ht="24.95" customHeight="1" thickBot="1" x14ac:dyDescent="0.25">
      <c r="A19" s="243" t="s">
        <v>1441</v>
      </c>
      <c r="B19" s="227">
        <f>IFERROR(VLOOKUP(TEXT($A$3,"0000"),'MemSep 21-2015'!$A$3:$O$498,14,FALSE),"NA")</f>
        <v>22891</v>
      </c>
      <c r="C19" s="228">
        <f>IFERROR(IF(OR($B19=0,$B19="NA",O19&lt;10),"NA",IF(O19&gt;$B19,1,O19/$B19)),"")</f>
        <v>0.86710934428377962</v>
      </c>
      <c r="D19" s="244">
        <f>IF($C19="","NA",VLOOKUP(TEXT($A$3,"0000"),'2015G8-SALL'!$A$2:$AG$501,6,FALSE))</f>
        <v>39.227314222381217</v>
      </c>
      <c r="E19" s="229">
        <v>73</v>
      </c>
      <c r="F19" s="230">
        <f>IF($C19="","NA",VLOOKUP(TEXT($A$3,"0000"),'2015G8-SALL'!$A$2:$AG$501,26,FALSE))</f>
        <v>0.39090583908509174</v>
      </c>
      <c r="G19" s="231">
        <v>12</v>
      </c>
      <c r="H19" s="230">
        <f>IF($C19="","NA",VLOOKUP(TEXT($A$3,"0000"),'2015G8-SALL'!$A$2:$AG$501,16,FALSE))</f>
        <v>0.4002095823467014</v>
      </c>
      <c r="I19" s="232">
        <v>22</v>
      </c>
      <c r="J19" s="230">
        <f>IF($C19="","NA",VLOOKUP(TEXT($A$3,"0000"),'2015G8-SALL'!$A$2:$AG$501,31,FALSE))</f>
        <v>0.39163685828001327</v>
      </c>
      <c r="K19" s="231">
        <v>20</v>
      </c>
      <c r="L19" s="233">
        <f>IF($C19="","NA",VLOOKUP(TEXT($A$3,"0000"),'2015G8-SALL'!$A$2:$AG$501,21,FALSE))</f>
        <v>0.38459821653483378</v>
      </c>
      <c r="M19" s="234">
        <v>19</v>
      </c>
      <c r="N19" s="11"/>
      <c r="O19" s="77">
        <f>VLOOKUP(TEXT($A$3,"0000"),'2015G8-SALL'!$A$2:$AG$501,4,FALSE)</f>
        <v>19849</v>
      </c>
      <c r="P19" s="70"/>
      <c r="Q19" s="70"/>
      <c r="R19" s="70"/>
      <c r="S19" s="11"/>
    </row>
    <row r="20" spans="1:19" s="6" customFormat="1" ht="24.95" customHeight="1" x14ac:dyDescent="0.2">
      <c r="A20" s="86" t="s">
        <v>1442</v>
      </c>
      <c r="B20" s="235">
        <f>IFERROR(VLOOKUP(TEXT($A$3,"0000"),'MemSep 12-2014'!$A$3:$O$500,14,FALSE),"NA")</f>
        <v>23707</v>
      </c>
      <c r="C20" s="236">
        <f>IFERROR(IF(OR($B20=0,$B20="NA",O20&lt;10),"NA",IF(O20&gt;$B20,1,O20/$B20)),"")</f>
        <v>0.89070738600413379</v>
      </c>
      <c r="D20" s="237">
        <f>IF($C20="","NA",VLOOKUP(TEXT($A$3,"0000"),'2014G8-SALL'!$A$2:$AG$500,6,FALSE))</f>
        <v>39.47</v>
      </c>
      <c r="E20" s="238">
        <v>73</v>
      </c>
      <c r="F20" s="239">
        <f>IF($C20="","NA",VLOOKUP(TEXT($A$3,"0000"),'2014G8-SALL'!$A$2:$AG$500,26,FALSE))</f>
        <v>0.39</v>
      </c>
      <c r="G20" s="240">
        <v>12</v>
      </c>
      <c r="H20" s="239">
        <f>IF($C20="","NA",VLOOKUP(TEXT($A$3,"0000"),'2014G8-SALL'!$A$2:$AG$500,16,FALSE))</f>
        <v>0.41</v>
      </c>
      <c r="I20" s="241">
        <v>22</v>
      </c>
      <c r="J20" s="239">
        <f>IF($C20="","NA",VLOOKUP(TEXT($A$3,"0000"),'2014G8-SALL'!$A$2:$AG$500,31,FALSE))</f>
        <v>0.4</v>
      </c>
      <c r="K20" s="240">
        <v>20</v>
      </c>
      <c r="L20" s="239">
        <f>IF($C20="","NA",VLOOKUP(TEXT($A$3,"0000"),'2014G8-SALL'!$A$2:$AG$500,21,FALSE))</f>
        <v>0.38</v>
      </c>
      <c r="M20" s="242">
        <v>19</v>
      </c>
      <c r="N20" s="11"/>
      <c r="O20" s="77">
        <f>VLOOKUP(TEXT($A$3,"0000"),'2014G8-SALL'!$A$2:$AG$500,4,FALSE)</f>
        <v>21116</v>
      </c>
      <c r="P20" s="70"/>
      <c r="Q20" s="70"/>
      <c r="R20" s="70"/>
      <c r="S20" s="11"/>
    </row>
    <row r="21" spans="1:19" s="6" customFormat="1" ht="24.95" customHeight="1" x14ac:dyDescent="0.2">
      <c r="A21" s="298" t="s">
        <v>1443</v>
      </c>
      <c r="B21" s="175">
        <f>IFERROR(VLOOKUP(TEXT($A$3,"0000"),'Mem9-13-2013'!$A$2:$O$500,12,FALSE),"NA")-IFERROR(VLOOKUP(TEXT($A$3,"0000"),'Bio Gr082013'!$A$2:$C$500,3,FALSE),0)</f>
        <v>25117</v>
      </c>
      <c r="C21" s="176">
        <f>IFERROR(IF(OR($B21=0,$B21="NA",O21&lt;10),"NT",IF(O21&gt;B21,1,O21/B21)),"")</f>
        <v>0.93199824819843136</v>
      </c>
      <c r="D21" s="177">
        <f>IFERROR(IF(C21="","NA",ROUND(VLOOKUP($A$3,'2013G8-SALL'!$A$14:$AM$500,4,FALSE)/E21*100,0)),"NA")</f>
        <v>39</v>
      </c>
      <c r="E21" s="178">
        <v>73</v>
      </c>
      <c r="F21" s="179">
        <f>IFERROR(IF(C21="","NA",ROUND(VLOOKUP($A$3,'2013G8-SALL'!$A$14:$AM$500,10,FALSE)/G21*100,0)),"NA")</f>
        <v>38</v>
      </c>
      <c r="G21" s="180">
        <v>12</v>
      </c>
      <c r="H21" s="179">
        <f>IFERROR(IF(C21="","NA",ROUND(VLOOKUP($A$3,'2013G8-SALL'!$A$14:$AM$500,16,FALSE)/I21*100,0)),"NA")</f>
        <v>40</v>
      </c>
      <c r="I21" s="181">
        <v>22</v>
      </c>
      <c r="J21" s="179">
        <f>IFERROR(IF(C21="","NA",ROUND(VLOOKUP($A$3,'2013G8-SALL'!$A$14:$AM$500,22,FALSE)/K21*100,0)),"NA")</f>
        <v>39</v>
      </c>
      <c r="K21" s="180">
        <v>20</v>
      </c>
      <c r="L21" s="179">
        <f>IFERROR(IF(C21="","NA",ROUND(VLOOKUP($A$3,'2013G8-SALL'!$A$14:$AM$500,28,FALSE)/M21*100,0)),"NA")</f>
        <v>38</v>
      </c>
      <c r="M21" s="182">
        <v>19</v>
      </c>
      <c r="N21" s="11"/>
      <c r="O21" s="77">
        <f>VLOOKUP($A$3,'2013G8-SALL'!$A$14:$AM$500,3,FALSE)</f>
        <v>23409</v>
      </c>
      <c r="P21" s="70"/>
      <c r="Q21" s="70"/>
      <c r="R21" s="70"/>
      <c r="S21" s="11"/>
    </row>
    <row r="22" spans="1:19" s="6" customFormat="1" ht="24.95" customHeight="1" x14ac:dyDescent="0.2">
      <c r="A22" s="174" t="s">
        <v>1444</v>
      </c>
      <c r="B22" s="175">
        <f>IFERROR(VLOOKUP(TEXT($A$3,"0000"),'Mem9-21-2012'!$A$2:$O$500,12,FALSE),"NA")</f>
        <v>27186</v>
      </c>
      <c r="C22" s="176">
        <f>IFERROR(IF(OR($B22=0,$B22="NA",O22&lt;10),"NT",IF(O22&gt;B22,1,O22/B22)),"")</f>
        <v>0.8867063929963952</v>
      </c>
      <c r="D22" s="177">
        <f>IFERROR(IF(C22="","NA",ROUND(VLOOKUP($A$3,'2012G8-SALL'!$A$14:$AM$500,4,FALSE)/E22*100,0)),"NA")</f>
        <v>40</v>
      </c>
      <c r="E22" s="178">
        <v>73</v>
      </c>
      <c r="F22" s="179">
        <f>IFERROR(IF(C22="","NA",ROUND(VLOOKUP($A$3,'2012G8-SALL'!$A$14:$AM$500,10,FALSE)/G22*100,0)),"NA")</f>
        <v>39</v>
      </c>
      <c r="G22" s="180">
        <v>12</v>
      </c>
      <c r="H22" s="179">
        <f>IFERROR(IF(C22="","NA",ROUND(VLOOKUP($A$3,'2012G8-SALL'!$A$14:$AM$500,16,FALSE)/I22*100,0)),"NA")</f>
        <v>41</v>
      </c>
      <c r="I22" s="181">
        <v>22</v>
      </c>
      <c r="J22" s="179">
        <f>IFERROR(IF(C22="","NA",ROUND(VLOOKUP($A$3,'2012G8-SALL'!$A$14:$AM$500,22,FALSE)/K22*100,0)),"NA")</f>
        <v>41</v>
      </c>
      <c r="K22" s="180">
        <v>20</v>
      </c>
      <c r="L22" s="179">
        <f>IFERROR(IF(C22="","NA",ROUND(VLOOKUP($A$3,'2012G8-SALL'!$A$14:$AM$500,28,FALSE)/M22*100,0)),"NA")</f>
        <v>39</v>
      </c>
      <c r="M22" s="182">
        <v>19</v>
      </c>
      <c r="N22" s="11"/>
      <c r="O22" s="77">
        <f>VLOOKUP($A$3,'2012G8-SALL'!$A$14:$AM$500,3,FALSE)</f>
        <v>24106</v>
      </c>
      <c r="P22" s="70"/>
      <c r="Q22" s="70"/>
      <c r="R22" s="70"/>
      <c r="S22" s="11"/>
    </row>
    <row r="23" spans="1:19" s="7" customFormat="1" ht="24.95" customHeight="1" thickBot="1" x14ac:dyDescent="0.4">
      <c r="A23" s="170" t="s">
        <v>1445</v>
      </c>
      <c r="B23" s="171">
        <f>IFERROR(VLOOKUP(TEXT($A$3,"0000"),'Mem9-2-2011'!$A$2:$O$500,12,FALSE),"NA")</f>
        <v>26694</v>
      </c>
      <c r="C23" s="172">
        <f>IFERROR(IF(OR($B23=0,$B23="NA",O23&lt;10),"NT",IF(O23&gt;B23,1,O23/B23)),"")</f>
        <v>0.92076871207012811</v>
      </c>
      <c r="D23" s="164">
        <f>IFERROR(IF(C23="","NA",ROUND(VLOOKUP($A$3,'2011G8-SALL'!$A$14:$AM$500,4,FALSE)/E23*100,0)),"NA")</f>
        <v>40</v>
      </c>
      <c r="E23" s="165">
        <v>74</v>
      </c>
      <c r="F23" s="166">
        <f>IFERROR(IF(C23="","NA",ROUND(VLOOKUP($A$3,'2011G8-SALL'!$A$14:$AM$500,10,FALSE)/G23*100,0)),"NA")</f>
        <v>39</v>
      </c>
      <c r="G23" s="167">
        <v>12</v>
      </c>
      <c r="H23" s="166">
        <f>IFERROR(IF(C23="","NA",ROUND(VLOOKUP($A$3,'2011G8-SALL'!$A$14:$AM$500,16,FALSE)/I23*100,0)),"NA")</f>
        <v>42</v>
      </c>
      <c r="I23" s="168">
        <v>22</v>
      </c>
      <c r="J23" s="166">
        <f>IFERROR(IF(C23="","NA",ROUND(VLOOKUP($A$3,'2011G8-SALL'!$A$14:$AM$500,22,FALSE)/K23*100,0)),"NA")</f>
        <v>39</v>
      </c>
      <c r="K23" s="167">
        <v>21</v>
      </c>
      <c r="L23" s="166">
        <f>IFERROR(IF(C23="","NA",ROUND(VLOOKUP($A$3,'2011G8-SALL'!$A$14:$AM$500,28,FALSE)/M23*100,0)),"NA")</f>
        <v>39</v>
      </c>
      <c r="M23" s="169">
        <v>19</v>
      </c>
      <c r="N23" s="11"/>
      <c r="O23" s="77">
        <f>VLOOKUP($A$3,'2011G8-SALL'!$A$14:$AM$500,3,FALSE)</f>
        <v>24579</v>
      </c>
      <c r="P23" s="70"/>
      <c r="Q23" s="70"/>
      <c r="R23" s="70"/>
      <c r="S23" s="12"/>
    </row>
  </sheetData>
  <dataConsolidate/>
  <mergeCells count="14">
    <mergeCell ref="H17:I17"/>
    <mergeCell ref="J17:K17"/>
    <mergeCell ref="L17:M17"/>
    <mergeCell ref="A17:A18"/>
    <mergeCell ref="B17:B18"/>
    <mergeCell ref="C17:C18"/>
    <mergeCell ref="D17:E17"/>
    <mergeCell ref="F17:G17"/>
    <mergeCell ref="A16:M16"/>
    <mergeCell ref="A2:M2"/>
    <mergeCell ref="N2:X2"/>
    <mergeCell ref="AA2:AL2"/>
    <mergeCell ref="A3:M3"/>
    <mergeCell ref="A4:M4"/>
  </mergeCells>
  <conditionalFormatting sqref="H20">
    <cfRule type="cellIs" dxfId="18" priority="7" operator="lessThan">
      <formula>0.51</formula>
    </cfRule>
  </conditionalFormatting>
  <conditionalFormatting sqref="J20">
    <cfRule type="cellIs" dxfId="17" priority="6" operator="lessThan">
      <formula>0.51</formula>
    </cfRule>
  </conditionalFormatting>
  <conditionalFormatting sqref="F19 H19 J19 L19">
    <cfRule type="cellIs" dxfId="16" priority="23" operator="lessThan">
      <formula>0.51</formula>
    </cfRule>
  </conditionalFormatting>
  <conditionalFormatting sqref="F23 H23 J23 L23">
    <cfRule type="cellIs" dxfId="15" priority="21" operator="lessThan">
      <formula>0.505</formula>
    </cfRule>
  </conditionalFormatting>
  <conditionalFormatting sqref="D23">
    <cfRule type="cellIs" dxfId="14" priority="20" operator="lessThan">
      <formula>0.51</formula>
    </cfRule>
  </conditionalFormatting>
  <conditionalFormatting sqref="F23 D23 H23 J23 L23">
    <cfRule type="cellIs" dxfId="13" priority="19" operator="lessThan">
      <formula>50.5</formula>
    </cfRule>
  </conditionalFormatting>
  <conditionalFormatting sqref="L20">
    <cfRule type="cellIs" dxfId="12" priority="2" operator="lessThan">
      <formula>0.51</formula>
    </cfRule>
  </conditionalFormatting>
  <conditionalFormatting sqref="D19">
    <cfRule type="cellIs" dxfId="11" priority="1" operator="lessThan">
      <formula>50.5</formula>
    </cfRule>
  </conditionalFormatting>
  <conditionalFormatting sqref="F22 H22 J22 L22">
    <cfRule type="cellIs" dxfId="10" priority="15" operator="lessThan">
      <formula>0.505</formula>
    </cfRule>
  </conditionalFormatting>
  <conditionalFormatting sqref="D22">
    <cfRule type="cellIs" dxfId="9" priority="14" operator="lessThan">
      <formula>0.51</formula>
    </cfRule>
  </conditionalFormatting>
  <conditionalFormatting sqref="F22 D22 H22 J22 L22">
    <cfRule type="cellIs" dxfId="8" priority="13" operator="lessThan">
      <formula>50.5</formula>
    </cfRule>
  </conditionalFormatting>
  <conditionalFormatting sqref="F21 H21 J21 L21">
    <cfRule type="cellIs" dxfId="7" priority="12" operator="lessThan">
      <formula>0.505</formula>
    </cfRule>
  </conditionalFormatting>
  <conditionalFormatting sqref="D21">
    <cfRule type="cellIs" dxfId="6" priority="11" operator="lessThan">
      <formula>0.51</formula>
    </cfRule>
  </conditionalFormatting>
  <conditionalFormatting sqref="F21 D21 H21 J21 L21">
    <cfRule type="cellIs" dxfId="5" priority="10" operator="lessThan">
      <formula>50.5</formula>
    </cfRule>
  </conditionalFormatting>
  <conditionalFormatting sqref="F20 H20 J20 L20">
    <cfRule type="cellIs" dxfId="4" priority="9" operator="lessThan">
      <formula>0.505</formula>
    </cfRule>
  </conditionalFormatting>
  <conditionalFormatting sqref="D20">
    <cfRule type="cellIs" dxfId="3" priority="8" operator="lessThan">
      <formula>50.5</formula>
    </cfRule>
  </conditionalFormatting>
  <conditionalFormatting sqref="L20">
    <cfRule type="cellIs" dxfId="2" priority="5" operator="lessThan">
      <formula>0.51</formula>
    </cfRule>
  </conditionalFormatting>
  <conditionalFormatting sqref="H20">
    <cfRule type="cellIs" dxfId="1" priority="4" operator="lessThan">
      <formula>0.51</formula>
    </cfRule>
  </conditionalFormatting>
  <conditionalFormatting sqref="J20">
    <cfRule type="cellIs" dxfId="0" priority="3" operator="lessThan">
      <formula>0.51</formula>
    </cfRule>
  </conditionalFormatting>
  <hyperlinks>
    <hyperlink ref="A2:I2" location="'Select School'!B2" display="Click here to return to the school and subject selection sheet"/>
    <hyperlink ref="A2:M2" location="'Select School'!B2" display="Click here to return to the school and subject selection sheet"/>
  </hyperlinks>
  <printOptions horizontalCentered="1"/>
  <pageMargins left="0.25" right="0.25" top="0.75" bottom="0.75" header="0.3" footer="0.3"/>
  <pageSetup orientation="landscape" r:id="rId1"/>
  <headerFooter alignWithMargins="0">
    <oddHeader>&amp;C&amp;"Arial,Bold"&amp;18 2011-12 to 2015-16 Science Baseline Assessment Trend, &amp;A</oddHeader>
    <oddFooter>&amp;RFor questions regarding this report, call Dr. Yuwadee Wongbundhit at 305-995-1988.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M411"/>
  <sheetViews>
    <sheetView workbookViewId="0">
      <pane ySplit="8" topLeftCell="A45" activePane="bottomLeft" state="frozen"/>
      <selection pane="bottomLeft" activeCell="G8" sqref="G8"/>
    </sheetView>
  </sheetViews>
  <sheetFormatPr defaultColWidth="8.85546875" defaultRowHeight="15" x14ac:dyDescent="0.25"/>
  <cols>
    <col min="1" max="1" width="8.140625" style="287" customWidth="1"/>
    <col min="2" max="2" width="36.42578125" style="256" customWidth="1"/>
    <col min="3" max="3" width="8.140625" style="287" customWidth="1"/>
    <col min="4" max="4" width="8.140625" style="256" customWidth="1"/>
    <col min="5" max="5" width="6.5703125" style="288" customWidth="1"/>
    <col min="6" max="7" width="7.42578125" style="289" customWidth="1"/>
    <col min="8" max="8" width="7.7109375" style="289" customWidth="1"/>
    <col min="9" max="9" width="7.42578125" style="289" customWidth="1"/>
    <col min="10" max="10" width="9.42578125" style="290" customWidth="1"/>
    <col min="11" max="11" width="10.85546875" style="290" customWidth="1"/>
    <col min="12" max="12" width="8.28515625" style="290" customWidth="1"/>
    <col min="13" max="13" width="7.7109375" style="290" customWidth="1"/>
    <col min="14" max="16384" width="8.85546875" style="256"/>
  </cols>
  <sheetData>
    <row r="1" spans="1:13" ht="28.9" customHeight="1" x14ac:dyDescent="0.25">
      <c r="A1" s="386" t="s">
        <v>5176</v>
      </c>
      <c r="B1" s="387"/>
      <c r="C1" s="387"/>
      <c r="D1" s="387"/>
      <c r="E1" s="387"/>
      <c r="F1" s="387"/>
      <c r="G1" s="387"/>
      <c r="H1" s="388"/>
      <c r="I1" s="251" t="s">
        <v>5177</v>
      </c>
      <c r="J1" s="252" t="s">
        <v>5178</v>
      </c>
      <c r="K1" s="253" t="s">
        <v>5179</v>
      </c>
      <c r="L1" s="254" t="s">
        <v>5180</v>
      </c>
      <c r="M1" s="255" t="s">
        <v>5181</v>
      </c>
    </row>
    <row r="2" spans="1:13" x14ac:dyDescent="0.25">
      <c r="A2" s="389" t="s">
        <v>5182</v>
      </c>
      <c r="B2" s="390"/>
      <c r="C2" s="390"/>
      <c r="D2" s="390"/>
      <c r="E2" s="390"/>
      <c r="F2" s="390"/>
      <c r="G2" s="390"/>
      <c r="H2" s="391"/>
      <c r="I2" s="257">
        <f>SUM(J2:M2)</f>
        <v>66</v>
      </c>
      <c r="J2" s="258">
        <v>8</v>
      </c>
      <c r="K2" s="258">
        <v>19</v>
      </c>
      <c r="L2" s="258">
        <v>24</v>
      </c>
      <c r="M2" s="258">
        <v>15</v>
      </c>
    </row>
    <row r="3" spans="1:13" x14ac:dyDescent="0.25">
      <c r="A3" s="392" t="s">
        <v>5183</v>
      </c>
      <c r="B3" s="393"/>
      <c r="C3" s="393"/>
      <c r="D3" s="393"/>
      <c r="E3" s="393"/>
      <c r="F3" s="393"/>
      <c r="G3" s="393"/>
      <c r="H3" s="394"/>
      <c r="I3" s="259">
        <f>SUM(J3:M3)</f>
        <v>73</v>
      </c>
      <c r="J3" s="260">
        <v>12</v>
      </c>
      <c r="K3" s="260">
        <v>22</v>
      </c>
      <c r="L3" s="260">
        <v>20</v>
      </c>
      <c r="M3" s="260">
        <v>19</v>
      </c>
    </row>
    <row r="4" spans="1:13" ht="8.4499999999999993" customHeight="1" x14ac:dyDescent="0.25">
      <c r="A4" s="261"/>
      <c r="B4" s="262"/>
      <c r="C4" s="263"/>
      <c r="D4" s="262"/>
      <c r="E4" s="262"/>
      <c r="F4" s="264"/>
      <c r="G4" s="264"/>
      <c r="H4" s="264"/>
      <c r="I4" s="265"/>
      <c r="J4" s="266"/>
      <c r="K4" s="266"/>
      <c r="L4" s="266"/>
      <c r="M4" s="266"/>
    </row>
    <row r="5" spans="1:13" ht="28.9" customHeight="1" x14ac:dyDescent="0.25">
      <c r="A5" s="381" t="s">
        <v>5184</v>
      </c>
      <c r="B5" s="395" t="s">
        <v>15</v>
      </c>
      <c r="C5" s="395" t="s">
        <v>5185</v>
      </c>
      <c r="D5" s="384" t="s">
        <v>5186</v>
      </c>
      <c r="E5" s="395" t="s">
        <v>856</v>
      </c>
      <c r="F5" s="397" t="s">
        <v>5189</v>
      </c>
      <c r="G5" s="381" t="s">
        <v>5187</v>
      </c>
      <c r="H5" s="381" t="s">
        <v>5190</v>
      </c>
      <c r="I5" s="383" t="s">
        <v>5188</v>
      </c>
      <c r="J5" s="383"/>
      <c r="K5" s="383"/>
      <c r="L5" s="383"/>
      <c r="M5" s="383"/>
    </row>
    <row r="6" spans="1:13" ht="25.5" x14ac:dyDescent="0.25">
      <c r="A6" s="382"/>
      <c r="B6" s="396"/>
      <c r="C6" s="396"/>
      <c r="D6" s="385"/>
      <c r="E6" s="396"/>
      <c r="F6" s="398"/>
      <c r="G6" s="382"/>
      <c r="H6" s="382"/>
      <c r="I6" s="251" t="s">
        <v>5177</v>
      </c>
      <c r="J6" s="252" t="s">
        <v>5178</v>
      </c>
      <c r="K6" s="253" t="s">
        <v>5179</v>
      </c>
      <c r="L6" s="254" t="s">
        <v>5180</v>
      </c>
      <c r="M6" s="255" t="s">
        <v>5181</v>
      </c>
    </row>
    <row r="7" spans="1:13" x14ac:dyDescent="0.25">
      <c r="A7" s="269" t="s">
        <v>508</v>
      </c>
      <c r="B7" s="270" t="s">
        <v>1</v>
      </c>
      <c r="C7" s="270" t="str">
        <f>CHOOSE(VLOOKUP($A7,'Tier-Region'!$A$2:$D$500,4,FALSE),"North",,,"Central","South",,"Charter","Other","District")</f>
        <v>District</v>
      </c>
      <c r="D7" s="270" t="str">
        <f>CHOOSE(VLOOKUP($A7,'Tier-Region'!$A$2:$D$475,3,FALSE),"Tier 1","Tier 2","Tier 3",,,,"Charter",,"District")</f>
        <v>District</v>
      </c>
      <c r="E7" s="270" t="s">
        <v>810</v>
      </c>
      <c r="F7" s="271">
        <f>IFERROR(IF($E7="05",VLOOKUP($A7,'2015G5-SALL'!$A$3:$AG$500,4,FALSE),IF($E7="08",VLOOKUP($A7,'2015G8-SALL'!$A$3:$AG$501,4,FALSE),"NA")),"NA")</f>
        <v>23245</v>
      </c>
      <c r="G7" s="271">
        <f>IFERROR(IF($E7="05",VLOOKUP($A7,'MemSep 21-2015'!$A$3:$I$498,9,FALSE),IF($E7="08",VLOOKUP($A7,'MemSep 21-2015'!$A$3:$N$498,14,FALSE),"NA")),"NA")</f>
        <v>25107</v>
      </c>
      <c r="H7" s="272">
        <f>IFERROR(IF($F7&lt;10,"NT&lt;10",IF($F7&gt;$G7,1,$F7/$G7)),"NA")</f>
        <v>0.9258374158601187</v>
      </c>
      <c r="I7" s="273">
        <f>IFERROR(IF(OR($F7&lt;10,$F7="NA",$G7="NA"),"NA",IF($E7="05",VLOOKUP($A7,'2015G5-SALL'!$A$3:$AG$500,6,FALSE),IF($E7="08",VLOOKUP($A7,'2015G8-SALL'!$A$3:$AG$501,6,FALSE),"NA"))),"NA")</f>
        <v>48.297632317994548</v>
      </c>
      <c r="J7" s="272">
        <f>IFERROR(IF(OR($F7&lt;10,$F7="NA",$G7="NA"),"NA",IF($E7="05",VLOOKUP($A7,'2015G5-SALL'!$A$3:$AG$500,26,FALSE),IF($E7="08",VLOOKUP($A7,'2015G8-SALL'!$A$3:$AG$501,26,FALSE),"NA"))),"NA")</f>
        <v>0.37434564700801681</v>
      </c>
      <c r="K7" s="272">
        <f>IFERROR(IF(OR($F7&lt;10,$F7="NA",$G7="NA"),"NA",IF($E7="05",VLOOKUP($A7,'2015G5-SALL'!$A$3:$AG$500,16,FALSE),IF($E7="08",VLOOKUP($A7,'2015G8-SALL'!$A$3:$AG$501,16,FALSE),"NA"))),"NA")</f>
        <v>0.44874962194858159</v>
      </c>
      <c r="L7" s="272">
        <f>IFERROR(IF(OR($F7&lt;10,$F7="NA",$G7="NA"),"NA",IF($E7="05",VLOOKUP($A7,'2015G5-SALL'!$A$3:$AG$500,31,FALSE),IF($E7="08",VLOOKUP($A7,'2015G8-SALL'!$A$3:$AG$501,31,FALSE),"NA"))),"NA")</f>
        <v>0.55289349751562522</v>
      </c>
      <c r="M7" s="272">
        <f>IFERROR(IF(OR($F7&lt;10,$F7="NA",$G7="NA"),"NA",IF($E7="05",VLOOKUP($A7,'2015G5-SALL'!$A$3:$AG$500,21,FALSE),IF($E7="08",VLOOKUP($A7,'2015G8-SALL'!$A$3:$AG$501,21,FALSE),"NA"))),"NA")</f>
        <v>0.47516569453445373</v>
      </c>
    </row>
    <row r="8" spans="1:13" x14ac:dyDescent="0.25">
      <c r="A8" s="274" t="s">
        <v>508</v>
      </c>
      <c r="B8" s="275" t="s">
        <v>1</v>
      </c>
      <c r="C8" s="275" t="str">
        <f>CHOOSE(VLOOKUP($A8,'Tier-Region'!$A$2:$D$475,4,FALSE),"North",,,"Central","South",,"Charter","Other","District")</f>
        <v>District</v>
      </c>
      <c r="D8" s="275" t="str">
        <f>CHOOSE(VLOOKUP($A8,'Tier-Region'!$A$2:$D$475,3,FALSE),"Tier 1","Tier 2","Tier 3",,,,"Charter",,"District")</f>
        <v>District</v>
      </c>
      <c r="E8" s="276" t="s">
        <v>807</v>
      </c>
      <c r="F8" s="277">
        <f>IFERROR(IF($E8="05",VLOOKUP($A8,'2015G5-SALL'!$A$3:$AG$500,4,FALSE),IF($E8="08",VLOOKUP($A8,'2015G8-SALL'!$A$3:$AG$501,4,FALSE),"NA")),"NA")</f>
        <v>19849</v>
      </c>
      <c r="G8" s="277">
        <f>IFERROR(IF($E8="05",VLOOKUP($A8,'MemSep 21-2015'!$A$3:$I$498,9,FALSE),IF($E8="08",VLOOKUP($A8,'MemSep 21-2015'!$A$3:$N$498,14,FALSE),"NA")),"NA")</f>
        <v>22891</v>
      </c>
      <c r="H8" s="278">
        <f>IFERROR(IF($F8&lt;10,"NT&lt;10",IF($F8&gt;$G8,1,$F8/$G8)),"NA")</f>
        <v>0.86710934428377962</v>
      </c>
      <c r="I8" s="279">
        <f>IFERROR(IF(OR($F8&lt;10,$F8="NA",$G8="NA"),"NA",IF($E8="05",VLOOKUP($A8,'2015G5-SALL'!$A$3:$AG$500,6,FALSE),IF($E8="08",VLOOKUP($A8,'2015G8-SALL'!$A$3:$AG$501,6,FALSE),"NA"))),"NA")</f>
        <v>39.227314222381217</v>
      </c>
      <c r="J8" s="278">
        <f>IFERROR(IF(OR($F8&lt;10,$F8="NA",$G8="NA"),"NA",IF($E8="05",VLOOKUP($A8,'2015G5-SALL'!$A$3:$AG$500,26,FALSE),IF($E8="08",VLOOKUP($A8,'2015G8-SALL'!$A$3:$AG$501,26,FALSE),"NA"))),"NA")</f>
        <v>0.39090583908509174</v>
      </c>
      <c r="K8" s="278">
        <f>IFERROR(IF(OR($F8&lt;10,$F8="NA",$G8="NA"),"NA",IF($E8="05",VLOOKUP($A8,'2015G5-SALL'!$A$3:$AG$500,16,FALSE),IF($E8="08",VLOOKUP($A8,'2015G8-SALL'!$A$3:$AG$501,16,FALSE),"NA"))),"NA")</f>
        <v>0.4002095823467014</v>
      </c>
      <c r="L8" s="278">
        <f>IFERROR(IF(OR($F8&lt;10,$F8="NA",$G8="NA"),"NA",IF($E8="05",VLOOKUP($A8,'2015G5-SALL'!$A$3:$AG$500,31,FALSE),IF($E8="08",VLOOKUP($A8,'2015G8-SALL'!$A$3:$AG$501,31,FALSE),"NA"))),"NA")</f>
        <v>0.39163685828001327</v>
      </c>
      <c r="M8" s="278">
        <f>IFERROR(IF(OR($F8&lt;10,$F8="NA",$G8="NA"),"NA",IF($E8="05",VLOOKUP($A8,'2015G5-SALL'!$A$3:$AG$500,21,FALSE),IF($E8="08",VLOOKUP($A8,'2015G8-SALL'!$A$3:$AG$501,21,FALSE),"NA"))),"NA")</f>
        <v>0.38459821653483378</v>
      </c>
    </row>
    <row r="9" spans="1:13" x14ac:dyDescent="0.25">
      <c r="A9" s="280" t="s">
        <v>133</v>
      </c>
      <c r="B9" s="281" t="str">
        <f>VLOOKUP(VALUE(A9),SchList!$A$2:$B$475,2,FALSE)</f>
        <v>AIR BASE K-8 CTR INT'L EDUC</v>
      </c>
      <c r="C9" s="282" t="s">
        <v>5260</v>
      </c>
      <c r="D9" s="267" t="s">
        <v>5261</v>
      </c>
      <c r="E9" s="268" t="s">
        <v>810</v>
      </c>
      <c r="F9" s="283">
        <f>IFERROR(IF($E9="05",VLOOKUP($A9,'2015G5-SALL'!$A$3:$AG$500,4,FALSE),IF($E9="08",VLOOKUP($A9,'2015G8-SALL'!$A$3:$AG$501,4,FALSE),"NA")),"NA")</f>
        <v>127</v>
      </c>
      <c r="G9" s="284">
        <f>IFERROR(IF($E9="05",VLOOKUP($A9,'MemSep 21-2015'!$A$3:$I$498,9,FALSE),IF($E9="08",VLOOKUP($A9,'MemSep 21-2015'!$A$3:$N$498,14,FALSE),"NA")),"NA")</f>
        <v>133</v>
      </c>
      <c r="H9" s="285">
        <f>IFERROR(IF($F9&lt;10,"NT&lt;10",IF($F9&gt;$G9,1,$F9/$G9)),"NA")</f>
        <v>0.95488721804511278</v>
      </c>
      <c r="I9" s="286">
        <f>IFERROR(IF(OR($F9&lt;10,$F9="NA",$G9="NA"),"NA",IF($E9="05",VLOOKUP($A9,'2015G5-SALL'!$A$3:$AG$500,6,FALSE),IF($E9="08",VLOOKUP($A9,'2015G8-SALL'!$A$3:$AG$501,6,FALSE),"NA"))),"NA")</f>
        <v>57.946141732283486</v>
      </c>
      <c r="J9" s="252">
        <f>IFERROR(IF(OR($F9&lt;10,$F9="NA",$G9="NA"),"NA",IF($E9="05",VLOOKUP($A9,'2015G5-SALL'!$A$3:$AG$500,26,FALSE),IF($E9="08",VLOOKUP($A9,'2015G8-SALL'!$A$3:$AG$501,26,FALSE),"NA"))),"NA")</f>
        <v>0.4719685039370084</v>
      </c>
      <c r="K9" s="253">
        <f>IFERROR(IF(OR($F9&lt;10,$F9="NA",$G9="NA"),"NA",IF($E9="05",VLOOKUP($A9,'2015G5-SALL'!$A$3:$AG$500,16,FALSE),IF($E9="08",VLOOKUP($A9,'2015G8-SALL'!$A$3:$AG$501,16,FALSE),"NA"))),"NA")</f>
        <v>0.51992125984251969</v>
      </c>
      <c r="L9" s="254">
        <f>IFERROR(IF(OR($F9&lt;10,$F9="NA",$G9="NA"),"NA",IF($E9="05",VLOOKUP($A9,'2015G5-SALL'!$A$3:$AG$500,31,FALSE),IF($E9="08",VLOOKUP($A9,'2015G8-SALL'!$A$3:$AG$501,31,FALSE),"NA"))),"NA")</f>
        <v>0.67149606299212605</v>
      </c>
      <c r="M9" s="255">
        <f>IFERROR(IF(OR($F9&lt;10,$F9="NA",$G9="NA"),"NA",IF($E9="05",VLOOKUP($A9,'2015G5-SALL'!$A$3:$AG$500,21,FALSE),IF($E9="08",VLOOKUP($A9,'2015G8-SALL'!$A$3:$AG$501,21,FALSE),"NA"))),"NA")</f>
        <v>0.56748031496063023</v>
      </c>
    </row>
    <row r="10" spans="1:13" x14ac:dyDescent="0.25">
      <c r="A10" s="282" t="s">
        <v>133</v>
      </c>
      <c r="B10" s="281" t="str">
        <f>VLOOKUP(VALUE(A10),SchList!$A$2:$B$475,2,FALSE)</f>
        <v>AIR BASE K-8 CTR INT'L EDUC</v>
      </c>
      <c r="C10" s="282" t="s">
        <v>5260</v>
      </c>
      <c r="D10" s="267" t="s">
        <v>5261</v>
      </c>
      <c r="E10" s="268" t="s">
        <v>807</v>
      </c>
      <c r="F10" s="283">
        <f>IFERROR(IF($E10="05",VLOOKUP($A10,'2015G5-SALL'!$A$3:$AG$500,4,FALSE),IF($E10="08",VLOOKUP($A10,'2015G8-SALL'!$A$3:$AG$501,4,FALSE),"NA")),"NA")</f>
        <v>37</v>
      </c>
      <c r="G10" s="284">
        <f>IFERROR(IF($E10="05",VLOOKUP($A10,'MemSep 21-2015'!$A$3:$I$498,9,FALSE),IF($E10="08",VLOOKUP($A10,'MemSep 21-2015'!$A$3:$N$498,14,FALSE),"NA")),"NA")</f>
        <v>37</v>
      </c>
      <c r="H10" s="285">
        <f t="shared" ref="H10:H73" si="0">IFERROR(IF($F10&lt;10,"NT&lt;10",IF($F10&gt;$G10,1,$F10/$G10)),"NA")</f>
        <v>1</v>
      </c>
      <c r="I10" s="286">
        <f>IFERROR(IF(OR($F10&lt;10,$F10="NA",$G10="NA"),"NA",IF($E10="05",VLOOKUP($A10,'2015G5-SALL'!$A$3:$AG$500,6,FALSE),IF($E10="08",VLOOKUP($A10,'2015G8-SALL'!$A$3:$AG$501,6,FALSE),"NA"))),"NA")</f>
        <v>47.76108108108108</v>
      </c>
      <c r="J10" s="252">
        <f>IFERROR(IF(OR($F10&lt;10,$F10="NA",$G10="NA"),"NA",IF($E10="05",VLOOKUP($A10,'2015G5-SALL'!$A$3:$AG$500,26,FALSE),IF($E10="08",VLOOKUP($A10,'2015G8-SALL'!$A$3:$AG$501,26,FALSE),"NA"))),"NA")</f>
        <v>0.50891891891891894</v>
      </c>
      <c r="K10" s="253">
        <f>IFERROR(IF(OR($F10&lt;10,$F10="NA",$G10="NA"),"NA",IF($E10="05",VLOOKUP($A10,'2015G5-SALL'!$A$3:$AG$500,16,FALSE),IF($E10="08",VLOOKUP($A10,'2015G8-SALL'!$A$3:$AG$501,16,FALSE),"NA"))),"NA")</f>
        <v>0.44162162162162161</v>
      </c>
      <c r="L10" s="254">
        <f>IFERROR(IF(OR($F10&lt;10,$F10="NA",$G10="NA"),"NA",IF($E10="05",VLOOKUP($A10,'2015G5-SALL'!$A$3:$AG$500,31,FALSE),IF($E10="08",VLOOKUP($A10,'2015G8-SALL'!$A$3:$AG$501,31,FALSE),"NA"))),"NA")</f>
        <v>0.49324324324324326</v>
      </c>
      <c r="M10" s="255">
        <f>IFERROR(IF(OR($F10&lt;10,$F10="NA",$G10="NA"),"NA",IF($E10="05",VLOOKUP($A10,'2015G5-SALL'!$A$3:$AG$500,21,FALSE),IF($E10="08",VLOOKUP($A10,'2015G8-SALL'!$A$3:$AG$501,21,FALSE),"NA"))),"NA")</f>
        <v>0.48297297297297298</v>
      </c>
    </row>
    <row r="11" spans="1:13" x14ac:dyDescent="0.25">
      <c r="A11" s="282" t="s">
        <v>134</v>
      </c>
      <c r="B11" s="281" t="str">
        <f>VLOOKUP(VALUE(A11),SchList!$A$2:$B$475,2,FALSE)</f>
        <v>CORAL REEF MONTESSORI ACAD CH</v>
      </c>
      <c r="C11" s="282" t="s">
        <v>5262</v>
      </c>
      <c r="D11" s="267" t="s">
        <v>5262</v>
      </c>
      <c r="E11" s="268" t="s">
        <v>810</v>
      </c>
      <c r="F11" s="283">
        <f>IFERROR(IF($E11="05",VLOOKUP($A11,'2015G5-SALL'!$A$3:$AG$500,4,FALSE),IF($E11="08",VLOOKUP($A11,'2015G8-SALL'!$A$3:$AG$501,4,FALSE),"NA")),"NA")</f>
        <v>28</v>
      </c>
      <c r="G11" s="284">
        <f>IFERROR(IF($E11="05",VLOOKUP($A11,'MemSep 21-2015'!$A$3:$I$498,9,FALSE),IF($E11="08",VLOOKUP($A11,'MemSep 21-2015'!$A$3:$N$498,14,FALSE),"NA")),"NA")</f>
        <v>44</v>
      </c>
      <c r="H11" s="285">
        <f t="shared" si="0"/>
        <v>0.63636363636363635</v>
      </c>
      <c r="I11" s="286">
        <f>IFERROR(IF(OR($F11&lt;10,$F11="NA",$G11="NA"),"NA",IF($E11="05",VLOOKUP($A11,'2015G5-SALL'!$A$3:$AG$500,6,FALSE),IF($E11="08",VLOOKUP($A11,'2015G8-SALL'!$A$3:$AG$501,6,FALSE),"NA"))),"NA")</f>
        <v>37.716785714285713</v>
      </c>
      <c r="J11" s="252">
        <f>IFERROR(IF(OR($F11&lt;10,$F11="NA",$G11="NA"),"NA",IF($E11="05",VLOOKUP($A11,'2015G5-SALL'!$A$3:$AG$500,26,FALSE),IF($E11="08",VLOOKUP($A11,'2015G8-SALL'!$A$3:$AG$501,26,FALSE),"NA"))),"NA")</f>
        <v>0.3239285714285714</v>
      </c>
      <c r="K11" s="253">
        <f>IFERROR(IF(OR($F11&lt;10,$F11="NA",$G11="NA"),"NA",IF($E11="05",VLOOKUP($A11,'2015G5-SALL'!$A$3:$AG$500,16,FALSE),IF($E11="08",VLOOKUP($A11,'2015G8-SALL'!$A$3:$AG$501,16,FALSE),"NA"))),"NA")</f>
        <v>0.30499999999999999</v>
      </c>
      <c r="L11" s="254">
        <f>IFERROR(IF(OR($F11&lt;10,$F11="NA",$G11="NA"),"NA",IF($E11="05",VLOOKUP($A11,'2015G5-SALL'!$A$3:$AG$500,31,FALSE),IF($E11="08",VLOOKUP($A11,'2015G8-SALL'!$A$3:$AG$501,31,FALSE),"NA"))),"NA")</f>
        <v>0.44642857142857151</v>
      </c>
      <c r="M11" s="255">
        <f>IFERROR(IF(OR($F11&lt;10,$F11="NA",$G11="NA"),"NA",IF($E11="05",VLOOKUP($A11,'2015G5-SALL'!$A$3:$AG$500,21,FALSE),IF($E11="08",VLOOKUP($A11,'2015G8-SALL'!$A$3:$AG$501,21,FALSE),"NA"))),"NA")</f>
        <v>0.39000000000000007</v>
      </c>
    </row>
    <row r="12" spans="1:13" x14ac:dyDescent="0.25">
      <c r="A12" s="282" t="s">
        <v>134</v>
      </c>
      <c r="B12" s="281" t="str">
        <f>VLOOKUP(VALUE(A12),SchList!$A$2:$B$475,2,FALSE)</f>
        <v>CORAL REEF MONTESSORI ACAD CH</v>
      </c>
      <c r="C12" s="282" t="s">
        <v>5262</v>
      </c>
      <c r="D12" s="267" t="s">
        <v>5262</v>
      </c>
      <c r="E12" s="268" t="s">
        <v>807</v>
      </c>
      <c r="F12" s="283">
        <f>IFERROR(IF($E12="05",VLOOKUP($A12,'2015G5-SALL'!$A$3:$AG$500,4,FALSE),IF($E12="08",VLOOKUP($A12,'2015G8-SALL'!$A$3:$AG$501,4,FALSE),"NA")),"NA")</f>
        <v>19</v>
      </c>
      <c r="G12" s="284">
        <f>IFERROR(IF($E12="05",VLOOKUP($A12,'MemSep 21-2015'!$A$3:$I$498,9,FALSE),IF($E12="08",VLOOKUP($A12,'MemSep 21-2015'!$A$3:$N$498,14,FALSE),"NA")),"NA")</f>
        <v>25</v>
      </c>
      <c r="H12" s="285">
        <f t="shared" si="0"/>
        <v>0.76</v>
      </c>
      <c r="I12" s="286">
        <f>IFERROR(IF(OR($F12&lt;10,$F12="NA",$G12="NA"),"NA",IF($E12="05",VLOOKUP($A12,'2015G5-SALL'!$A$3:$AG$500,6,FALSE),IF($E12="08",VLOOKUP($A12,'2015G8-SALL'!$A$3:$AG$501,6,FALSE),"NA"))),"NA")</f>
        <v>20.982631578947366</v>
      </c>
      <c r="J12" s="252">
        <f>IFERROR(IF(OR($F12&lt;10,$F12="NA",$G12="NA"),"NA",IF($E12="05",VLOOKUP($A12,'2015G5-SALL'!$A$3:$AG$500,26,FALSE),IF($E12="08",VLOOKUP($A12,'2015G8-SALL'!$A$3:$AG$501,26,FALSE),"NA"))),"NA")</f>
        <v>0.16210526315789475</v>
      </c>
      <c r="K12" s="253">
        <f>IFERROR(IF(OR($F12&lt;10,$F12="NA",$G12="NA"),"NA",IF($E12="05",VLOOKUP($A12,'2015G5-SALL'!$A$3:$AG$500,16,FALSE),IF($E12="08",VLOOKUP($A12,'2015G8-SALL'!$A$3:$AG$501,16,FALSE),"NA"))),"NA")</f>
        <v>0.24368421052631584</v>
      </c>
      <c r="L12" s="254">
        <f>IFERROR(IF(OR($F12&lt;10,$F12="NA",$G12="NA"),"NA",IF($E12="05",VLOOKUP($A12,'2015G5-SALL'!$A$3:$AG$500,31,FALSE),IF($E12="08",VLOOKUP($A12,'2015G8-SALL'!$A$3:$AG$501,31,FALSE),"NA"))),"NA")</f>
        <v>0.2131578947368421</v>
      </c>
      <c r="M12" s="255">
        <f>IFERROR(IF(OR($F12&lt;10,$F12="NA",$G12="NA"),"NA",IF($E12="05",VLOOKUP($A12,'2015G5-SALL'!$A$3:$AG$500,21,FALSE),IF($E12="08",VLOOKUP($A12,'2015G8-SALL'!$A$3:$AG$501,21,FALSE),"NA"))),"NA")</f>
        <v>0.19736842105263161</v>
      </c>
    </row>
    <row r="13" spans="1:13" x14ac:dyDescent="0.25">
      <c r="A13" s="282" t="s">
        <v>135</v>
      </c>
      <c r="B13" s="281" t="str">
        <f>VLOOKUP(VALUE(A13),SchList!$A$2:$B$475,2,FALSE)</f>
        <v>EUGENIA B. THOMAS K-8 CENTER</v>
      </c>
      <c r="C13" s="282" t="s">
        <v>5263</v>
      </c>
      <c r="D13" s="267" t="s">
        <v>5261</v>
      </c>
      <c r="E13" s="268" t="s">
        <v>810</v>
      </c>
      <c r="F13" s="283">
        <f>IFERROR(IF($E13="05",VLOOKUP($A13,'2015G5-SALL'!$A$3:$AG$500,4,FALSE),IF($E13="08",VLOOKUP($A13,'2015G8-SALL'!$A$3:$AG$501,4,FALSE),"NA")),"NA")</f>
        <v>201</v>
      </c>
      <c r="G13" s="284">
        <f>IFERROR(IF($E13="05",VLOOKUP($A13,'MemSep 21-2015'!$A$3:$I$498,9,FALSE),IF($E13="08",VLOOKUP($A13,'MemSep 21-2015'!$A$3:$N$498,14,FALSE),"NA")),"NA")</f>
        <v>206</v>
      </c>
      <c r="H13" s="285">
        <f t="shared" si="0"/>
        <v>0.97572815533980584</v>
      </c>
      <c r="I13" s="286">
        <f>IFERROR(IF(OR($F13&lt;10,$F13="NA",$G13="NA"),"NA",IF($E13="05",VLOOKUP($A13,'2015G5-SALL'!$A$3:$AG$500,6,FALSE),IF($E13="08",VLOOKUP($A13,'2015G8-SALL'!$A$3:$AG$501,6,FALSE),"NA"))),"NA")</f>
        <v>50.180845771144263</v>
      </c>
      <c r="J13" s="252">
        <f>IFERROR(IF(OR($F13&lt;10,$F13="NA",$G13="NA"),"NA",IF($E13="05",VLOOKUP($A13,'2015G5-SALL'!$A$3:$AG$500,26,FALSE),IF($E13="08",VLOOKUP($A13,'2015G8-SALL'!$A$3:$AG$501,26,FALSE),"NA"))),"NA")</f>
        <v>0.41482587064676602</v>
      </c>
      <c r="K13" s="253">
        <f>IFERROR(IF(OR($F13&lt;10,$F13="NA",$G13="NA"),"NA",IF($E13="05",VLOOKUP($A13,'2015G5-SALL'!$A$3:$AG$500,16,FALSE),IF($E13="08",VLOOKUP($A13,'2015G8-SALL'!$A$3:$AG$501,16,FALSE),"NA"))),"NA")</f>
        <v>0.47432835820895469</v>
      </c>
      <c r="L13" s="254">
        <f>IFERROR(IF(OR($F13&lt;10,$F13="NA",$G13="NA"),"NA",IF($E13="05",VLOOKUP($A13,'2015G5-SALL'!$A$3:$AG$500,31,FALSE),IF($E13="08",VLOOKUP($A13,'2015G8-SALL'!$A$3:$AG$501,31,FALSE),"NA"))),"NA")</f>
        <v>0.55492537313432844</v>
      </c>
      <c r="M13" s="255">
        <f>IFERROR(IF(OR($F13&lt;10,$F13="NA",$G13="NA"),"NA",IF($E13="05",VLOOKUP($A13,'2015G5-SALL'!$A$3:$AG$500,21,FALSE),IF($E13="08",VLOOKUP($A13,'2015G8-SALL'!$A$3:$AG$501,21,FALSE),"NA"))),"NA")</f>
        <v>0.50164179104477613</v>
      </c>
    </row>
    <row r="14" spans="1:13" x14ac:dyDescent="0.25">
      <c r="A14" s="282" t="s">
        <v>135</v>
      </c>
      <c r="B14" s="281" t="str">
        <f>VLOOKUP(VALUE(A14),SchList!$A$2:$B$475,2,FALSE)</f>
        <v>EUGENIA B. THOMAS K-8 CENTER</v>
      </c>
      <c r="C14" s="282" t="s">
        <v>5263</v>
      </c>
      <c r="D14" s="267" t="s">
        <v>5261</v>
      </c>
      <c r="E14" s="268" t="s">
        <v>807</v>
      </c>
      <c r="F14" s="283">
        <f>IFERROR(IF($E14="05",VLOOKUP($A14,'2015G5-SALL'!$A$3:$AG$500,4,FALSE),IF($E14="08",VLOOKUP($A14,'2015G8-SALL'!$A$3:$AG$501,4,FALSE),"NA")),"NA")</f>
        <v>167</v>
      </c>
      <c r="G14" s="284">
        <f>IFERROR(IF($E14="05",VLOOKUP($A14,'MemSep 21-2015'!$A$3:$I$498,9,FALSE),IF($E14="08",VLOOKUP($A14,'MemSep 21-2015'!$A$3:$N$498,14,FALSE),"NA")),"NA")</f>
        <v>173</v>
      </c>
      <c r="H14" s="285">
        <f t="shared" si="0"/>
        <v>0.96531791907514453</v>
      </c>
      <c r="I14" s="286">
        <f>IFERROR(IF(OR($F14&lt;10,$F14="NA",$G14="NA"),"NA",IF($E14="05",VLOOKUP($A14,'2015G5-SALL'!$A$3:$AG$500,6,FALSE),IF($E14="08",VLOOKUP($A14,'2015G8-SALL'!$A$3:$AG$501,6,FALSE),"NA"))),"NA")</f>
        <v>43.672874251496985</v>
      </c>
      <c r="J14" s="252">
        <f>IFERROR(IF(OR($F14&lt;10,$F14="NA",$G14="NA"),"NA",IF($E14="05",VLOOKUP($A14,'2015G5-SALL'!$A$3:$AG$500,26,FALSE),IF($E14="08",VLOOKUP($A14,'2015G8-SALL'!$A$3:$AG$501,26,FALSE),"NA"))),"NA")</f>
        <v>0.4292814371257484</v>
      </c>
      <c r="K14" s="253">
        <f>IFERROR(IF(OR($F14&lt;10,$F14="NA",$G14="NA"),"NA",IF($E14="05",VLOOKUP($A14,'2015G5-SALL'!$A$3:$AG$500,16,FALSE),IF($E14="08",VLOOKUP($A14,'2015G8-SALL'!$A$3:$AG$501,16,FALSE),"NA"))),"NA")</f>
        <v>0.46736526946107776</v>
      </c>
      <c r="L14" s="254">
        <f>IFERROR(IF(OR($F14&lt;10,$F14="NA",$G14="NA"),"NA",IF($E14="05",VLOOKUP($A14,'2015G5-SALL'!$A$3:$AG$500,31,FALSE),IF($E14="08",VLOOKUP($A14,'2015G8-SALL'!$A$3:$AG$501,31,FALSE),"NA"))),"NA")</f>
        <v>0.42485029940119773</v>
      </c>
      <c r="M14" s="255">
        <f>IFERROR(IF(OR($F14&lt;10,$F14="NA",$G14="NA"),"NA",IF($E14="05",VLOOKUP($A14,'2015G5-SALL'!$A$3:$AG$500,21,FALSE),IF($E14="08",VLOOKUP($A14,'2015G8-SALL'!$A$3:$AG$501,21,FALSE),"NA"))),"NA")</f>
        <v>0.41814371257485028</v>
      </c>
    </row>
    <row r="15" spans="1:13" x14ac:dyDescent="0.25">
      <c r="A15" s="282" t="s">
        <v>136</v>
      </c>
      <c r="B15" s="281" t="str">
        <f>VLOOKUP(VALUE(A15),SchList!$A$2:$B$475,2,FALSE)</f>
        <v>SUMMERVILLE CHARTER SCHOOL</v>
      </c>
      <c r="C15" s="282" t="s">
        <v>5262</v>
      </c>
      <c r="D15" s="267" t="s">
        <v>5262</v>
      </c>
      <c r="E15" s="268" t="s">
        <v>810</v>
      </c>
      <c r="F15" s="283">
        <f>IFERROR(IF($E15="05",VLOOKUP($A15,'2015G5-SALL'!$A$3:$AG$500,4,FALSE),IF($E15="08",VLOOKUP($A15,'2015G8-SALL'!$A$3:$AG$501,4,FALSE),"NA")),"NA")</f>
        <v>50</v>
      </c>
      <c r="G15" s="284">
        <f>IFERROR(IF($E15="05",VLOOKUP($A15,'MemSep 21-2015'!$A$3:$I$498,9,FALSE),IF($E15="08",VLOOKUP($A15,'MemSep 21-2015'!$A$3:$N$498,14,FALSE),"NA")),"NA")</f>
        <v>79</v>
      </c>
      <c r="H15" s="285">
        <f t="shared" si="0"/>
        <v>0.63291139240506333</v>
      </c>
      <c r="I15" s="286">
        <f>IFERROR(IF(OR($F15&lt;10,$F15="NA",$G15="NA"),"NA",IF($E15="05",VLOOKUP($A15,'2015G5-SALL'!$A$3:$AG$500,6,FALSE),IF($E15="08",VLOOKUP($A15,'2015G8-SALL'!$A$3:$AG$501,6,FALSE),"NA"))),"NA")</f>
        <v>52.211800000000011</v>
      </c>
      <c r="J15" s="252">
        <f>IFERROR(IF(OR($F15&lt;10,$F15="NA",$G15="NA"),"NA",IF($E15="05",VLOOKUP($A15,'2015G5-SALL'!$A$3:$AG$500,26,FALSE),IF($E15="08",VLOOKUP($A15,'2015G8-SALL'!$A$3:$AG$501,26,FALSE),"NA"))),"NA")</f>
        <v>0.37280000000000008</v>
      </c>
      <c r="K15" s="253">
        <f>IFERROR(IF(OR($F15&lt;10,$F15="NA",$G15="NA"),"NA",IF($E15="05",VLOOKUP($A15,'2015G5-SALL'!$A$3:$AG$500,16,FALSE),IF($E15="08",VLOOKUP($A15,'2015G8-SALL'!$A$3:$AG$501,16,FALSE),"NA"))),"NA")</f>
        <v>0.50719999999999987</v>
      </c>
      <c r="L15" s="254">
        <f>IFERROR(IF(OR($F15&lt;10,$F15="NA",$G15="NA"),"NA",IF($E15="05",VLOOKUP($A15,'2015G5-SALL'!$A$3:$AG$500,31,FALSE),IF($E15="08",VLOOKUP($A15,'2015G8-SALL'!$A$3:$AG$501,31,FALSE),"NA"))),"NA")</f>
        <v>0.59520000000000006</v>
      </c>
      <c r="M15" s="255">
        <f>IFERROR(IF(OR($F15&lt;10,$F15="NA",$G15="NA"),"NA",IF($E15="05",VLOOKUP($A15,'2015G5-SALL'!$A$3:$AG$500,21,FALSE),IF($E15="08",VLOOKUP($A15,'2015G8-SALL'!$A$3:$AG$501,21,FALSE),"NA"))),"NA")</f>
        <v>0.50819999999999987</v>
      </c>
    </row>
    <row r="16" spans="1:13" x14ac:dyDescent="0.25">
      <c r="A16" s="282" t="s">
        <v>137</v>
      </c>
      <c r="B16" s="281" t="str">
        <f>VLOOKUP(VALUE(A16),SchList!$A$2:$B$475,2,FALSE)</f>
        <v>MANDARIN LAKES K-8 CENTER</v>
      </c>
      <c r="C16" s="282" t="s">
        <v>5260</v>
      </c>
      <c r="D16" s="267" t="s">
        <v>5264</v>
      </c>
      <c r="E16" s="268" t="s">
        <v>810</v>
      </c>
      <c r="F16" s="283">
        <f>IFERROR(IF($E16="05",VLOOKUP($A16,'2015G5-SALL'!$A$3:$AG$500,4,FALSE),IF($E16="08",VLOOKUP($A16,'2015G8-SALL'!$A$3:$AG$501,4,FALSE),"NA")),"NA")</f>
        <v>103</v>
      </c>
      <c r="G16" s="284">
        <f>IFERROR(IF($E16="05",VLOOKUP($A16,'MemSep 21-2015'!$A$3:$I$498,9,FALSE),IF($E16="08",VLOOKUP($A16,'MemSep 21-2015'!$A$3:$N$498,14,FALSE),"NA")),"NA")</f>
        <v>106</v>
      </c>
      <c r="H16" s="285">
        <f t="shared" si="0"/>
        <v>0.97169811320754718</v>
      </c>
      <c r="I16" s="286">
        <f>IFERROR(IF(OR($F16&lt;10,$F16="NA",$G16="NA"),"NA",IF($E16="05",VLOOKUP($A16,'2015G5-SALL'!$A$3:$AG$500,6,FALSE),IF($E16="08",VLOOKUP($A16,'2015G8-SALL'!$A$3:$AG$501,6,FALSE),"NA"))),"NA")</f>
        <v>43.365242718446595</v>
      </c>
      <c r="J16" s="252">
        <f>IFERROR(IF(OR($F16&lt;10,$F16="NA",$G16="NA"),"NA",IF($E16="05",VLOOKUP($A16,'2015G5-SALL'!$A$3:$AG$500,26,FALSE),IF($E16="08",VLOOKUP($A16,'2015G8-SALL'!$A$3:$AG$501,26,FALSE),"NA"))),"NA")</f>
        <v>0.30106796116504841</v>
      </c>
      <c r="K16" s="253">
        <f>IFERROR(IF(OR($F16&lt;10,$F16="NA",$G16="NA"),"NA",IF($E16="05",VLOOKUP($A16,'2015G5-SALL'!$A$3:$AG$500,16,FALSE),IF($E16="08",VLOOKUP($A16,'2015G8-SALL'!$A$3:$AG$501,16,FALSE),"NA"))),"NA")</f>
        <v>0.41262135922330118</v>
      </c>
      <c r="L16" s="254">
        <f>IFERROR(IF(OR($F16&lt;10,$F16="NA",$G16="NA"),"NA",IF($E16="05",VLOOKUP($A16,'2015G5-SALL'!$A$3:$AG$500,31,FALSE),IF($E16="08",VLOOKUP($A16,'2015G8-SALL'!$A$3:$AG$501,31,FALSE),"NA"))),"NA")</f>
        <v>0.51970873786407767</v>
      </c>
      <c r="M16" s="255">
        <f>IFERROR(IF(OR($F16&lt;10,$F16="NA",$G16="NA"),"NA",IF($E16="05",VLOOKUP($A16,'2015G5-SALL'!$A$3:$AG$500,21,FALSE),IF($E16="08",VLOOKUP($A16,'2015G8-SALL'!$A$3:$AG$501,21,FALSE),"NA"))),"NA")</f>
        <v>0.39611650485436883</v>
      </c>
    </row>
    <row r="17" spans="1:13" x14ac:dyDescent="0.25">
      <c r="A17" s="282" t="s">
        <v>137</v>
      </c>
      <c r="B17" s="281" t="str">
        <f>VLOOKUP(VALUE(A17),SchList!$A$2:$B$475,2,FALSE)</f>
        <v>MANDARIN LAKES K-8 CENTER</v>
      </c>
      <c r="C17" s="282" t="s">
        <v>5260</v>
      </c>
      <c r="D17" s="267" t="s">
        <v>5264</v>
      </c>
      <c r="E17" s="268" t="s">
        <v>807</v>
      </c>
      <c r="F17" s="283">
        <f>IFERROR(IF($E17="05",VLOOKUP($A17,'2015G5-SALL'!$A$3:$AG$500,4,FALSE),IF($E17="08",VLOOKUP($A17,'2015G8-SALL'!$A$3:$AG$501,4,FALSE),"NA")),"NA")</f>
        <v>94</v>
      </c>
      <c r="G17" s="284">
        <f>IFERROR(IF($E17="05",VLOOKUP($A17,'MemSep 21-2015'!$A$3:$I$498,9,FALSE),IF($E17="08",VLOOKUP($A17,'MemSep 21-2015'!$A$3:$N$498,14,FALSE),"NA")),"NA")</f>
        <v>94</v>
      </c>
      <c r="H17" s="285">
        <f t="shared" si="0"/>
        <v>1</v>
      </c>
      <c r="I17" s="286">
        <f>IFERROR(IF(OR($F17&lt;10,$F17="NA",$G17="NA"),"NA",IF($E17="05",VLOOKUP($A17,'2015G5-SALL'!$A$3:$AG$500,6,FALSE),IF($E17="08",VLOOKUP($A17,'2015G8-SALL'!$A$3:$AG$501,6,FALSE),"NA"))),"NA")</f>
        <v>39.334893617021265</v>
      </c>
      <c r="J17" s="252">
        <f>IFERROR(IF(OR($F17&lt;10,$F17="NA",$G17="NA"),"NA",IF($E17="05",VLOOKUP($A17,'2015G5-SALL'!$A$3:$AG$500,26,FALSE),IF($E17="08",VLOOKUP($A17,'2015G8-SALL'!$A$3:$AG$501,26,FALSE),"NA"))),"NA")</f>
        <v>0.43393617021276609</v>
      </c>
      <c r="K17" s="253">
        <f>IFERROR(IF(OR($F17&lt;10,$F17="NA",$G17="NA"),"NA",IF($E17="05",VLOOKUP($A17,'2015G5-SALL'!$A$3:$AG$500,16,FALSE),IF($E17="08",VLOOKUP($A17,'2015G8-SALL'!$A$3:$AG$501,16,FALSE),"NA"))),"NA")</f>
        <v>0.40723404255319157</v>
      </c>
      <c r="L17" s="254">
        <f>IFERROR(IF(OR($F17&lt;10,$F17="NA",$G17="NA"),"NA",IF($E17="05",VLOOKUP($A17,'2015G5-SALL'!$A$3:$AG$500,31,FALSE),IF($E17="08",VLOOKUP($A17,'2015G8-SALL'!$A$3:$AG$501,31,FALSE),"NA"))),"NA")</f>
        <v>0.41117021276595728</v>
      </c>
      <c r="M17" s="255">
        <f>IFERROR(IF(OR($F17&lt;10,$F17="NA",$G17="NA"),"NA",IF($E17="05",VLOOKUP($A17,'2015G5-SALL'!$A$3:$AG$500,21,FALSE),IF($E17="08",VLOOKUP($A17,'2015G8-SALL'!$A$3:$AG$501,21,FALSE),"NA"))),"NA")</f>
        <v>0.33297872340425561</v>
      </c>
    </row>
    <row r="18" spans="1:13" x14ac:dyDescent="0.25">
      <c r="A18" s="282" t="s">
        <v>138</v>
      </c>
      <c r="B18" s="281" t="str">
        <f>VLOOKUP(VALUE(A18),SchList!$A$2:$B$475,2,FALSE)</f>
        <v>LENORA B. SMITH ELEMENTARY</v>
      </c>
      <c r="C18" s="282" t="s">
        <v>5263</v>
      </c>
      <c r="D18" s="267" t="s">
        <v>5265</v>
      </c>
      <c r="E18" s="268" t="s">
        <v>810</v>
      </c>
      <c r="F18" s="283">
        <f>IFERROR(IF($E18="05",VLOOKUP($A18,'2015G5-SALL'!$A$3:$AG$500,4,FALSE),IF($E18="08",VLOOKUP($A18,'2015G8-SALL'!$A$3:$AG$501,4,FALSE),"NA")),"NA")</f>
        <v>60</v>
      </c>
      <c r="G18" s="284">
        <f>IFERROR(IF($E18="05",VLOOKUP($A18,'MemSep 21-2015'!$A$3:$I$498,9,FALSE),IF($E18="08",VLOOKUP($A18,'MemSep 21-2015'!$A$3:$N$498,14,FALSE),"NA")),"NA")</f>
        <v>62</v>
      </c>
      <c r="H18" s="285">
        <f t="shared" si="0"/>
        <v>0.967741935483871</v>
      </c>
      <c r="I18" s="286">
        <f>IFERROR(IF(OR($F18&lt;10,$F18="NA",$G18="NA"),"NA",IF($E18="05",VLOOKUP($A18,'2015G5-SALL'!$A$3:$AG$500,6,FALSE),IF($E18="08",VLOOKUP($A18,'2015G8-SALL'!$A$3:$AG$501,6,FALSE),"NA"))),"NA")</f>
        <v>43.938999999999993</v>
      </c>
      <c r="J18" s="252">
        <f>IFERROR(IF(OR($F18&lt;10,$F18="NA",$G18="NA"),"NA",IF($E18="05",VLOOKUP($A18,'2015G5-SALL'!$A$3:$AG$500,26,FALSE),IF($E18="08",VLOOKUP($A18,'2015G8-SALL'!$A$3:$AG$501,26,FALSE),"NA"))),"NA")</f>
        <v>0.31533333333333347</v>
      </c>
      <c r="K18" s="253">
        <f>IFERROR(IF(OR($F18&lt;10,$F18="NA",$G18="NA"),"NA",IF($E18="05",VLOOKUP($A18,'2015G5-SALL'!$A$3:$AG$500,16,FALSE),IF($E18="08",VLOOKUP($A18,'2015G8-SALL'!$A$3:$AG$501,16,FALSE),"NA"))),"NA")</f>
        <v>0.40250000000000036</v>
      </c>
      <c r="L18" s="254">
        <f>IFERROR(IF(OR($F18&lt;10,$F18="NA",$G18="NA"),"NA",IF($E18="05",VLOOKUP($A18,'2015G5-SALL'!$A$3:$AG$500,31,FALSE),IF($E18="08",VLOOKUP($A18,'2015G8-SALL'!$A$3:$AG$501,31,FALSE),"NA"))),"NA")</f>
        <v>0.53099999999999992</v>
      </c>
      <c r="M18" s="255">
        <f>IFERROR(IF(OR($F18&lt;10,$F18="NA",$G18="NA"),"NA",IF($E18="05",VLOOKUP($A18,'2015G5-SALL'!$A$3:$AG$500,21,FALSE),IF($E18="08",VLOOKUP($A18,'2015G8-SALL'!$A$3:$AG$501,21,FALSE),"NA"))),"NA")</f>
        <v>0.4076666666666664</v>
      </c>
    </row>
    <row r="19" spans="1:13" x14ac:dyDescent="0.25">
      <c r="A19" s="282" t="s">
        <v>139</v>
      </c>
      <c r="B19" s="281" t="str">
        <f>VLOOKUP(VALUE(A19),SchList!$A$2:$B$475,2,FALSE)</f>
        <v>BOB GRAHAM EDUCATION CTR</v>
      </c>
      <c r="C19" s="282" t="s">
        <v>5266</v>
      </c>
      <c r="D19" s="267" t="s">
        <v>5261</v>
      </c>
      <c r="E19" s="268" t="s">
        <v>810</v>
      </c>
      <c r="F19" s="283">
        <f>IFERROR(IF($E19="05",VLOOKUP($A19,'2015G5-SALL'!$A$3:$AG$500,4,FALSE),IF($E19="08",VLOOKUP($A19,'2015G8-SALL'!$A$3:$AG$501,4,FALSE),"NA")),"NA")</f>
        <v>198</v>
      </c>
      <c r="G19" s="284">
        <f>IFERROR(IF($E19="05",VLOOKUP($A19,'MemSep 21-2015'!$A$3:$I$498,9,FALSE),IF($E19="08",VLOOKUP($A19,'MemSep 21-2015'!$A$3:$N$498,14,FALSE),"NA")),"NA")</f>
        <v>208</v>
      </c>
      <c r="H19" s="285">
        <f t="shared" si="0"/>
        <v>0.95192307692307687</v>
      </c>
      <c r="I19" s="286">
        <f>IFERROR(IF(OR($F19&lt;10,$F19="NA",$G19="NA"),"NA",IF($E19="05",VLOOKUP($A19,'2015G5-SALL'!$A$3:$AG$500,6,FALSE),IF($E19="08",VLOOKUP($A19,'2015G8-SALL'!$A$3:$AG$501,6,FALSE),"NA"))),"NA")</f>
        <v>47.045606060606055</v>
      </c>
      <c r="J19" s="252">
        <f>IFERROR(IF(OR($F19&lt;10,$F19="NA",$G19="NA"),"NA",IF($E19="05",VLOOKUP($A19,'2015G5-SALL'!$A$3:$AG$500,26,FALSE),IF($E19="08",VLOOKUP($A19,'2015G8-SALL'!$A$3:$AG$501,26,FALSE),"NA"))),"NA")</f>
        <v>0.373787878787879</v>
      </c>
      <c r="K19" s="253">
        <f>IFERROR(IF(OR($F19&lt;10,$F19="NA",$G19="NA"),"NA",IF($E19="05",VLOOKUP($A19,'2015G5-SALL'!$A$3:$AG$500,16,FALSE),IF($E19="08",VLOOKUP($A19,'2015G8-SALL'!$A$3:$AG$501,16,FALSE),"NA"))),"NA")</f>
        <v>0.44479797979798003</v>
      </c>
      <c r="L19" s="254">
        <f>IFERROR(IF(OR($F19&lt;10,$F19="NA",$G19="NA"),"NA",IF($E19="05",VLOOKUP($A19,'2015G5-SALL'!$A$3:$AG$500,31,FALSE),IF($E19="08",VLOOKUP($A19,'2015G8-SALL'!$A$3:$AG$501,31,FALSE),"NA"))),"NA")</f>
        <v>0.52696969696969687</v>
      </c>
      <c r="M19" s="255">
        <f>IFERROR(IF(OR($F19&lt;10,$F19="NA",$G19="NA"),"NA",IF($E19="05",VLOOKUP($A19,'2015G5-SALL'!$A$3:$AG$500,21,FALSE),IF($E19="08",VLOOKUP($A19,'2015G8-SALL'!$A$3:$AG$501,21,FALSE),"NA"))),"NA")</f>
        <v>0.46742424242424246</v>
      </c>
    </row>
    <row r="20" spans="1:13" x14ac:dyDescent="0.25">
      <c r="A20" s="282" t="s">
        <v>139</v>
      </c>
      <c r="B20" s="281" t="str">
        <f>VLOOKUP(VALUE(A20),SchList!$A$2:$B$475,2,FALSE)</f>
        <v>BOB GRAHAM EDUCATION CTR</v>
      </c>
      <c r="C20" s="282" t="s">
        <v>5266</v>
      </c>
      <c r="D20" s="267" t="s">
        <v>5261</v>
      </c>
      <c r="E20" s="268" t="s">
        <v>807</v>
      </c>
      <c r="F20" s="283">
        <f>IFERROR(IF($E20="05",VLOOKUP($A20,'2015G5-SALL'!$A$3:$AG$500,4,FALSE),IF($E20="08",VLOOKUP($A20,'2015G8-SALL'!$A$3:$AG$501,4,FALSE),"NA")),"NA")</f>
        <v>190</v>
      </c>
      <c r="G20" s="284">
        <f>IFERROR(IF($E20="05",VLOOKUP($A20,'MemSep 21-2015'!$A$3:$I$498,9,FALSE),IF($E20="08",VLOOKUP($A20,'MemSep 21-2015'!$A$3:$N$498,14,FALSE),"NA")),"NA")</f>
        <v>195</v>
      </c>
      <c r="H20" s="285">
        <f t="shared" si="0"/>
        <v>0.97435897435897434</v>
      </c>
      <c r="I20" s="286">
        <f>IFERROR(IF(OR($F20&lt;10,$F20="NA",$G20="NA"),"NA",IF($E20="05",VLOOKUP($A20,'2015G5-SALL'!$A$3:$AG$500,6,FALSE),IF($E20="08",VLOOKUP($A20,'2015G8-SALL'!$A$3:$AG$501,6,FALSE),"NA"))),"NA")</f>
        <v>45.862473684210521</v>
      </c>
      <c r="J20" s="252">
        <f>IFERROR(IF(OR($F20&lt;10,$F20="NA",$G20="NA"),"NA",IF($E20="05",VLOOKUP($A20,'2015G5-SALL'!$A$3:$AG$500,26,FALSE),IF($E20="08",VLOOKUP($A20,'2015G8-SALL'!$A$3:$AG$501,26,FALSE),"NA"))),"NA")</f>
        <v>0.45689473684210535</v>
      </c>
      <c r="K20" s="253">
        <f>IFERROR(IF(OR($F20&lt;10,$F20="NA",$G20="NA"),"NA",IF($E20="05",VLOOKUP($A20,'2015G5-SALL'!$A$3:$AG$500,16,FALSE),IF($E20="08",VLOOKUP($A20,'2015G8-SALL'!$A$3:$AG$501,16,FALSE),"NA"))),"NA")</f>
        <v>0.45752631578947334</v>
      </c>
      <c r="L20" s="254">
        <f>IFERROR(IF(OR($F20&lt;10,$F20="NA",$G20="NA"),"NA",IF($E20="05",VLOOKUP($A20,'2015G5-SALL'!$A$3:$AG$500,31,FALSE),IF($E20="08",VLOOKUP($A20,'2015G8-SALL'!$A$3:$AG$501,31,FALSE),"NA"))),"NA")</f>
        <v>0.46052631578947378</v>
      </c>
      <c r="M20" s="255">
        <f>IFERROR(IF(OR($F20&lt;10,$F20="NA",$G20="NA"),"NA",IF($E20="05",VLOOKUP($A20,'2015G5-SALL'!$A$3:$AG$500,21,FALSE),IF($E20="08",VLOOKUP($A20,'2015G8-SALL'!$A$3:$AG$501,21,FALSE),"NA"))),"NA")</f>
        <v>0.45884210526315777</v>
      </c>
    </row>
    <row r="21" spans="1:13" x14ac:dyDescent="0.25">
      <c r="A21" s="282" t="s">
        <v>140</v>
      </c>
      <c r="B21" s="281" t="str">
        <f>VLOOKUP(VALUE(A21),SchList!$A$2:$B$475,2,FALSE)</f>
        <v>NORMAN S. EDELCUP/SUNNY ISLES</v>
      </c>
      <c r="C21" s="282" t="s">
        <v>5266</v>
      </c>
      <c r="D21" s="267" t="s">
        <v>5261</v>
      </c>
      <c r="E21" s="268" t="s">
        <v>810</v>
      </c>
      <c r="F21" s="283">
        <f>IFERROR(IF($E21="05",VLOOKUP($A21,'2015G5-SALL'!$A$3:$AG$500,4,FALSE),IF($E21="08",VLOOKUP($A21,'2015G8-SALL'!$A$3:$AG$501,4,FALSE),"NA")),"NA")</f>
        <v>221</v>
      </c>
      <c r="G21" s="284">
        <f>IFERROR(IF($E21="05",VLOOKUP($A21,'MemSep 21-2015'!$A$3:$I$498,9,FALSE),IF($E21="08",VLOOKUP($A21,'MemSep 21-2015'!$A$3:$N$498,14,FALSE),"NA")),"NA")</f>
        <v>256</v>
      </c>
      <c r="H21" s="285">
        <f t="shared" si="0"/>
        <v>0.86328125</v>
      </c>
      <c r="I21" s="286">
        <f>IFERROR(IF(OR($F21&lt;10,$F21="NA",$G21="NA"),"NA",IF($E21="05",VLOOKUP($A21,'2015G5-SALL'!$A$3:$AG$500,6,FALSE),IF($E21="08",VLOOKUP($A21,'2015G8-SALL'!$A$3:$AG$501,6,FALSE),"NA"))),"NA")</f>
        <v>55.717828054298643</v>
      </c>
      <c r="J21" s="252">
        <f>IFERROR(IF(OR($F21&lt;10,$F21="NA",$G21="NA"),"NA",IF($E21="05",VLOOKUP($A21,'2015G5-SALL'!$A$3:$AG$500,26,FALSE),IF($E21="08",VLOOKUP($A21,'2015G8-SALL'!$A$3:$AG$501,26,FALSE),"NA"))),"NA")</f>
        <v>0.42886877828054248</v>
      </c>
      <c r="K21" s="253">
        <f>IFERROR(IF(OR($F21&lt;10,$F21="NA",$G21="NA"),"NA",IF($E21="05",VLOOKUP($A21,'2015G5-SALL'!$A$3:$AG$500,16,FALSE),IF($E21="08",VLOOKUP($A21,'2015G8-SALL'!$A$3:$AG$501,16,FALSE),"NA"))),"NA")</f>
        <v>0.51045248868778292</v>
      </c>
      <c r="L21" s="254">
        <f>IFERROR(IF(OR($F21&lt;10,$F21="NA",$G21="NA"),"NA",IF($E21="05",VLOOKUP($A21,'2015G5-SALL'!$A$3:$AG$500,31,FALSE),IF($E21="08",VLOOKUP($A21,'2015G8-SALL'!$A$3:$AG$501,31,FALSE),"NA"))),"NA")</f>
        <v>0.64475113122171968</v>
      </c>
      <c r="M21" s="255">
        <f>IFERROR(IF(OR($F21&lt;10,$F21="NA",$G21="NA"),"NA",IF($E21="05",VLOOKUP($A21,'2015G5-SALL'!$A$3:$AG$500,21,FALSE),IF($E21="08",VLOOKUP($A21,'2015G8-SALL'!$A$3:$AG$501,21,FALSE),"NA"))),"NA")</f>
        <v>0.54674208144796355</v>
      </c>
    </row>
    <row r="22" spans="1:13" x14ac:dyDescent="0.25">
      <c r="A22" s="282" t="s">
        <v>140</v>
      </c>
      <c r="B22" s="281" t="str">
        <f>VLOOKUP(VALUE(A22),SchList!$A$2:$B$475,2,FALSE)</f>
        <v>NORMAN S. EDELCUP/SUNNY ISLES</v>
      </c>
      <c r="C22" s="282" t="s">
        <v>5266</v>
      </c>
      <c r="D22" s="267" t="s">
        <v>5261</v>
      </c>
      <c r="E22" s="268" t="s">
        <v>807</v>
      </c>
      <c r="F22" s="283">
        <f>IFERROR(IF($E22="05",VLOOKUP($A22,'2015G5-SALL'!$A$3:$AG$500,4,FALSE),IF($E22="08",VLOOKUP($A22,'2015G8-SALL'!$A$3:$AG$501,4,FALSE),"NA")),"NA")</f>
        <v>171</v>
      </c>
      <c r="G22" s="284">
        <f>IFERROR(IF($E22="05",VLOOKUP($A22,'MemSep 21-2015'!$A$3:$I$498,9,FALSE),IF($E22="08",VLOOKUP($A22,'MemSep 21-2015'!$A$3:$N$498,14,FALSE),"NA")),"NA")</f>
        <v>192</v>
      </c>
      <c r="H22" s="285">
        <f t="shared" si="0"/>
        <v>0.890625</v>
      </c>
      <c r="I22" s="286">
        <f>IFERROR(IF(OR($F22&lt;10,$F22="NA",$G22="NA"),"NA",IF($E22="05",VLOOKUP($A22,'2015G5-SALL'!$A$3:$AG$500,6,FALSE),IF($E22="08",VLOOKUP($A22,'2015G8-SALL'!$A$3:$AG$501,6,FALSE),"NA"))),"NA")</f>
        <v>41.602222222222217</v>
      </c>
      <c r="J22" s="252">
        <f>IFERROR(IF(OR($F22&lt;10,$F22="NA",$G22="NA"),"NA",IF($E22="05",VLOOKUP($A22,'2015G5-SALL'!$A$3:$AG$500,26,FALSE),IF($E22="08",VLOOKUP($A22,'2015G8-SALL'!$A$3:$AG$501,26,FALSE),"NA"))),"NA")</f>
        <v>0.39035087719298245</v>
      </c>
      <c r="K22" s="253">
        <f>IFERROR(IF(OR($F22&lt;10,$F22="NA",$G22="NA"),"NA",IF($E22="05",VLOOKUP($A22,'2015G5-SALL'!$A$3:$AG$500,16,FALSE),IF($E22="08",VLOOKUP($A22,'2015G8-SALL'!$A$3:$AG$501,16,FALSE),"NA"))),"NA")</f>
        <v>0.42087719298245607</v>
      </c>
      <c r="L22" s="254">
        <f>IFERROR(IF(OR($F22&lt;10,$F22="NA",$G22="NA"),"NA",IF($E22="05",VLOOKUP($A22,'2015G5-SALL'!$A$3:$AG$500,31,FALSE),IF($E22="08",VLOOKUP($A22,'2015G8-SALL'!$A$3:$AG$501,31,FALSE),"NA"))),"NA")</f>
        <v>0.41198830409356729</v>
      </c>
      <c r="M22" s="255">
        <f>IFERROR(IF(OR($F22&lt;10,$F22="NA",$G22="NA"),"NA",IF($E22="05",VLOOKUP($A22,'2015G5-SALL'!$A$3:$AG$500,21,FALSE),IF($E22="08",VLOOKUP($A22,'2015G8-SALL'!$A$3:$AG$501,21,FALSE),"NA"))),"NA")</f>
        <v>0.43029239766081862</v>
      </c>
    </row>
    <row r="23" spans="1:13" x14ac:dyDescent="0.25">
      <c r="A23" s="282" t="s">
        <v>142</v>
      </c>
      <c r="B23" s="281" t="str">
        <f>VLOOKUP(VALUE(A23),SchList!$A$2:$B$475,2,FALSE)</f>
        <v>ARCOLA LAKE ELEMENTARY</v>
      </c>
      <c r="C23" s="282" t="s">
        <v>5263</v>
      </c>
      <c r="D23" s="267" t="s">
        <v>5264</v>
      </c>
      <c r="E23" s="268" t="s">
        <v>810</v>
      </c>
      <c r="F23" s="283">
        <f>IFERROR(IF($E23="05",VLOOKUP($A23,'2015G5-SALL'!$A$3:$AG$500,4,FALSE),IF($E23="08",VLOOKUP($A23,'2015G8-SALL'!$A$3:$AG$501,4,FALSE),"NA")),"NA")</f>
        <v>62</v>
      </c>
      <c r="G23" s="284">
        <f>IFERROR(IF($E23="05",VLOOKUP($A23,'MemSep 21-2015'!$A$3:$I$498,9,FALSE),IF($E23="08",VLOOKUP($A23,'MemSep 21-2015'!$A$3:$N$498,14,FALSE),"NA")),"NA")</f>
        <v>64</v>
      </c>
      <c r="H23" s="285">
        <f t="shared" si="0"/>
        <v>0.96875</v>
      </c>
      <c r="I23" s="286">
        <f>IFERROR(IF(OR($F23&lt;10,$F23="NA",$G23="NA"),"NA",IF($E23="05",VLOOKUP($A23,'2015G5-SALL'!$A$3:$AG$500,6,FALSE),IF($E23="08",VLOOKUP($A23,'2015G8-SALL'!$A$3:$AG$501,6,FALSE),"NA"))),"NA")</f>
        <v>43.694677419354853</v>
      </c>
      <c r="J23" s="252">
        <f>IFERROR(IF(OR($F23&lt;10,$F23="NA",$G23="NA"),"NA",IF($E23="05",VLOOKUP($A23,'2015G5-SALL'!$A$3:$AG$500,26,FALSE),IF($E23="08",VLOOKUP($A23,'2015G8-SALL'!$A$3:$AG$501,26,FALSE),"NA"))),"NA")</f>
        <v>0.33112903225806456</v>
      </c>
      <c r="K23" s="253">
        <f>IFERROR(IF(OR($F23&lt;10,$F23="NA",$G23="NA"),"NA",IF($E23="05",VLOOKUP($A23,'2015G5-SALL'!$A$3:$AG$500,16,FALSE),IF($E23="08",VLOOKUP($A23,'2015G8-SALL'!$A$3:$AG$501,16,FALSE),"NA"))),"NA")</f>
        <v>0.38919354838709697</v>
      </c>
      <c r="L23" s="254">
        <f>IFERROR(IF(OR($F23&lt;10,$F23="NA",$G23="NA"),"NA",IF($E23="05",VLOOKUP($A23,'2015G5-SALL'!$A$3:$AG$500,31,FALSE),IF($E23="08",VLOOKUP($A23,'2015G8-SALL'!$A$3:$AG$501,31,FALSE),"NA"))),"NA")</f>
        <v>0.51338709677419336</v>
      </c>
      <c r="M23" s="255">
        <f>IFERROR(IF(OR($F23&lt;10,$F23="NA",$G23="NA"),"NA",IF($E23="05",VLOOKUP($A23,'2015G5-SALL'!$A$3:$AG$500,21,FALSE),IF($E23="08",VLOOKUP($A23,'2015G8-SALL'!$A$3:$AG$501,21,FALSE),"NA"))),"NA")</f>
        <v>0.43451612903225778</v>
      </c>
    </row>
    <row r="24" spans="1:13" x14ac:dyDescent="0.25">
      <c r="A24" s="282" t="s">
        <v>143</v>
      </c>
      <c r="B24" s="281" t="str">
        <f>VLOOKUP(VALUE(A24),SchList!$A$2:$B$475,2,FALSE)</f>
        <v>MIAMI COMMUNITY CHARTER SCHOOL</v>
      </c>
      <c r="C24" s="282" t="s">
        <v>5262</v>
      </c>
      <c r="D24" s="267" t="s">
        <v>5262</v>
      </c>
      <c r="E24" s="268" t="s">
        <v>810</v>
      </c>
      <c r="F24" s="283">
        <f>IFERROR(IF($E24="05",VLOOKUP($A24,'2015G5-SALL'!$A$3:$AG$500,4,FALSE),IF($E24="08",VLOOKUP($A24,'2015G8-SALL'!$A$3:$AG$501,4,FALSE),"NA")),"NA")</f>
        <v>79</v>
      </c>
      <c r="G24" s="284">
        <f>IFERROR(IF($E24="05",VLOOKUP($A24,'MemSep 21-2015'!$A$3:$I$498,9,FALSE),IF($E24="08",VLOOKUP($A24,'MemSep 21-2015'!$A$3:$N$498,14,FALSE),"NA")),"NA")</f>
        <v>80</v>
      </c>
      <c r="H24" s="285">
        <f t="shared" si="0"/>
        <v>0.98750000000000004</v>
      </c>
      <c r="I24" s="286">
        <f>IFERROR(IF(OR($F24&lt;10,$F24="NA",$G24="NA"),"NA",IF($E24="05",VLOOKUP($A24,'2015G5-SALL'!$A$3:$AG$500,6,FALSE),IF($E24="08",VLOOKUP($A24,'2015G8-SALL'!$A$3:$AG$501,6,FALSE),"NA"))),"NA")</f>
        <v>43.248354430379734</v>
      </c>
      <c r="J24" s="252">
        <f>IFERROR(IF(OR($F24&lt;10,$F24="NA",$G24="NA"),"NA",IF($E24="05",VLOOKUP($A24,'2015G5-SALL'!$A$3:$AG$500,26,FALSE),IF($E24="08",VLOOKUP($A24,'2015G8-SALL'!$A$3:$AG$501,26,FALSE),"NA"))),"NA")</f>
        <v>0.30531645569620253</v>
      </c>
      <c r="K24" s="253">
        <f>IFERROR(IF(OR($F24&lt;10,$F24="NA",$G24="NA"),"NA",IF($E24="05",VLOOKUP($A24,'2015G5-SALL'!$A$3:$AG$500,16,FALSE),IF($E24="08",VLOOKUP($A24,'2015G8-SALL'!$A$3:$AG$501,16,FALSE),"NA"))),"NA")</f>
        <v>0.41126582278481033</v>
      </c>
      <c r="L24" s="254">
        <f>IFERROR(IF(OR($F24&lt;10,$F24="NA",$G24="NA"),"NA",IF($E24="05",VLOOKUP($A24,'2015G5-SALL'!$A$3:$AG$500,31,FALSE),IF($E24="08",VLOOKUP($A24,'2015G8-SALL'!$A$3:$AG$501,31,FALSE),"NA"))),"NA")</f>
        <v>0.4958227848101267</v>
      </c>
      <c r="M24" s="255">
        <f>IFERROR(IF(OR($F24&lt;10,$F24="NA",$G24="NA"),"NA",IF($E24="05",VLOOKUP($A24,'2015G5-SALL'!$A$3:$AG$500,21,FALSE),IF($E24="08",VLOOKUP($A24,'2015G8-SALL'!$A$3:$AG$501,21,FALSE),"NA"))),"NA")</f>
        <v>0.42822784810126563</v>
      </c>
    </row>
    <row r="25" spans="1:13" x14ac:dyDescent="0.25">
      <c r="A25" s="282" t="s">
        <v>144</v>
      </c>
      <c r="B25" s="281" t="str">
        <f>VLOOKUP(VALUE(A25),SchList!$A$2:$B$475,2,FALSE)</f>
        <v>MAYA ANGELOU ELEMENTARY</v>
      </c>
      <c r="C25" s="282" t="s">
        <v>5263</v>
      </c>
      <c r="D25" s="267" t="s">
        <v>5261</v>
      </c>
      <c r="E25" s="268" t="s">
        <v>810</v>
      </c>
      <c r="F25" s="283">
        <f>IFERROR(IF($E25="05",VLOOKUP($A25,'2015G5-SALL'!$A$3:$AG$500,4,FALSE),IF($E25="08",VLOOKUP($A25,'2015G8-SALL'!$A$3:$AG$501,4,FALSE),"NA")),"NA")</f>
        <v>94</v>
      </c>
      <c r="G25" s="284">
        <f>IFERROR(IF($E25="05",VLOOKUP($A25,'MemSep 21-2015'!$A$3:$I$498,9,FALSE),IF($E25="08",VLOOKUP($A25,'MemSep 21-2015'!$A$3:$N$498,14,FALSE),"NA")),"NA")</f>
        <v>94</v>
      </c>
      <c r="H25" s="285">
        <f t="shared" si="0"/>
        <v>1</v>
      </c>
      <c r="I25" s="286">
        <f>IFERROR(IF(OR($F25&lt;10,$F25="NA",$G25="NA"),"NA",IF($E25="05",VLOOKUP($A25,'2015G5-SALL'!$A$3:$AG$500,6,FALSE),IF($E25="08",VLOOKUP($A25,'2015G8-SALL'!$A$3:$AG$501,6,FALSE),"NA"))),"NA")</f>
        <v>45.551063829787239</v>
      </c>
      <c r="J25" s="252">
        <f>IFERROR(IF(OR($F25&lt;10,$F25="NA",$G25="NA"),"NA",IF($E25="05",VLOOKUP($A25,'2015G5-SALL'!$A$3:$AG$500,26,FALSE),IF($E25="08",VLOOKUP($A25,'2015G8-SALL'!$A$3:$AG$501,26,FALSE),"NA"))),"NA")</f>
        <v>0.33627659574468072</v>
      </c>
      <c r="K25" s="253">
        <f>IFERROR(IF(OR($F25&lt;10,$F25="NA",$G25="NA"),"NA",IF($E25="05",VLOOKUP($A25,'2015G5-SALL'!$A$3:$AG$500,16,FALSE),IF($E25="08",VLOOKUP($A25,'2015G8-SALL'!$A$3:$AG$501,16,FALSE),"NA"))),"NA")</f>
        <v>0.43010638297872333</v>
      </c>
      <c r="L25" s="254">
        <f>IFERROR(IF(OR($F25&lt;10,$F25="NA",$G25="NA"),"NA",IF($E25="05",VLOOKUP($A25,'2015G5-SALL'!$A$3:$AG$500,31,FALSE),IF($E25="08",VLOOKUP($A25,'2015G8-SALL'!$A$3:$AG$501,31,FALSE),"NA"))),"NA")</f>
        <v>0.53053191489361706</v>
      </c>
      <c r="M25" s="255">
        <f>IFERROR(IF(OR($F25&lt;10,$F25="NA",$G25="NA"),"NA",IF($E25="05",VLOOKUP($A25,'2015G5-SALL'!$A$3:$AG$500,21,FALSE),IF($E25="08",VLOOKUP($A25,'2015G8-SALL'!$A$3:$AG$501,21,FALSE),"NA"))),"NA")</f>
        <v>0.43276595744680846</v>
      </c>
    </row>
    <row r="26" spans="1:13" x14ac:dyDescent="0.25">
      <c r="A26" s="282" t="s">
        <v>145</v>
      </c>
      <c r="B26" s="281" t="str">
        <f>VLOOKUP(VALUE(A26),SchList!$A$2:$B$475,2,FALSE)</f>
        <v>AUBURNDALE ELEMENTARY</v>
      </c>
      <c r="C26" s="282" t="s">
        <v>5263</v>
      </c>
      <c r="D26" s="267" t="s">
        <v>5261</v>
      </c>
      <c r="E26" s="268" t="s">
        <v>810</v>
      </c>
      <c r="F26" s="283">
        <f>IFERROR(IF($E26="05",VLOOKUP($A26,'2015G5-SALL'!$A$3:$AG$500,4,FALSE),IF($E26="08",VLOOKUP($A26,'2015G8-SALL'!$A$3:$AG$501,4,FALSE),"NA")),"NA")</f>
        <v>129</v>
      </c>
      <c r="G26" s="284">
        <f>IFERROR(IF($E26="05",VLOOKUP($A26,'MemSep 21-2015'!$A$3:$I$498,9,FALSE),IF($E26="08",VLOOKUP($A26,'MemSep 21-2015'!$A$3:$N$498,14,FALSE),"NA")),"NA")</f>
        <v>139</v>
      </c>
      <c r="H26" s="285">
        <f t="shared" si="0"/>
        <v>0.92805755395683454</v>
      </c>
      <c r="I26" s="286">
        <f>IFERROR(IF(OR($F26&lt;10,$F26="NA",$G26="NA"),"NA",IF($E26="05",VLOOKUP($A26,'2015G5-SALL'!$A$3:$AG$500,6,FALSE),IF($E26="08",VLOOKUP($A26,'2015G8-SALL'!$A$3:$AG$501,6,FALSE),"NA"))),"NA")</f>
        <v>43.53968992248064</v>
      </c>
      <c r="J26" s="252">
        <f>IFERROR(IF(OR($F26&lt;10,$F26="NA",$G26="NA"),"NA",IF($E26="05",VLOOKUP($A26,'2015G5-SALL'!$A$3:$AG$500,26,FALSE),IF($E26="08",VLOOKUP($A26,'2015G8-SALL'!$A$3:$AG$501,26,FALSE),"NA"))),"NA")</f>
        <v>0.31000000000000011</v>
      </c>
      <c r="K26" s="253">
        <f>IFERROR(IF(OR($F26&lt;10,$F26="NA",$G26="NA"),"NA",IF($E26="05",VLOOKUP($A26,'2015G5-SALL'!$A$3:$AG$500,16,FALSE),IF($E26="08",VLOOKUP($A26,'2015G8-SALL'!$A$3:$AG$501,16,FALSE),"NA"))),"NA")</f>
        <v>0.4251937984496123</v>
      </c>
      <c r="L26" s="254">
        <f>IFERROR(IF(OR($F26&lt;10,$F26="NA",$G26="NA"),"NA",IF($E26="05",VLOOKUP($A26,'2015G5-SALL'!$A$3:$AG$500,31,FALSE),IF($E26="08",VLOOKUP($A26,'2015G8-SALL'!$A$3:$AG$501,31,FALSE),"NA"))),"NA")</f>
        <v>0.48720930232558146</v>
      </c>
      <c r="M26" s="255">
        <f>IFERROR(IF(OR($F26&lt;10,$F26="NA",$G26="NA"),"NA",IF($E26="05",VLOOKUP($A26,'2015G5-SALL'!$A$3:$AG$500,21,FALSE),IF($E26="08",VLOOKUP($A26,'2015G8-SALL'!$A$3:$AG$501,21,FALSE),"NA"))),"NA")</f>
        <v>0.43465116279069771</v>
      </c>
    </row>
    <row r="27" spans="1:13" x14ac:dyDescent="0.25">
      <c r="A27" s="282" t="s">
        <v>146</v>
      </c>
      <c r="B27" s="281" t="str">
        <f>VLOOKUP(VALUE(A27),SchList!$A$2:$B$475,2,FALSE)</f>
        <v>DR ROLANDO ESPINOSA K-8</v>
      </c>
      <c r="C27" s="282" t="s">
        <v>5263</v>
      </c>
      <c r="D27" s="267" t="s">
        <v>5261</v>
      </c>
      <c r="E27" s="268" t="s">
        <v>810</v>
      </c>
      <c r="F27" s="283">
        <f>IFERROR(IF($E27="05",VLOOKUP($A27,'2015G5-SALL'!$A$3:$AG$500,4,FALSE),IF($E27="08",VLOOKUP($A27,'2015G8-SALL'!$A$3:$AG$501,4,FALSE),"NA")),"NA")</f>
        <v>197</v>
      </c>
      <c r="G27" s="284">
        <f>IFERROR(IF($E27="05",VLOOKUP($A27,'MemSep 21-2015'!$A$3:$I$498,9,FALSE),IF($E27="08",VLOOKUP($A27,'MemSep 21-2015'!$A$3:$N$498,14,FALSE),"NA")),"NA")</f>
        <v>207</v>
      </c>
      <c r="H27" s="285">
        <f t="shared" si="0"/>
        <v>0.95169082125603865</v>
      </c>
      <c r="I27" s="286">
        <f>IFERROR(IF(OR($F27&lt;10,$F27="NA",$G27="NA"),"NA",IF($E27="05",VLOOKUP($A27,'2015G5-SALL'!$A$3:$AG$500,6,FALSE),IF($E27="08",VLOOKUP($A27,'2015G8-SALL'!$A$3:$AG$501,6,FALSE),"NA"))),"NA")</f>
        <v>50.807918781725895</v>
      </c>
      <c r="J27" s="252">
        <f>IFERROR(IF(OR($F27&lt;10,$F27="NA",$G27="NA"),"NA",IF($E27="05",VLOOKUP($A27,'2015G5-SALL'!$A$3:$AG$500,26,FALSE),IF($E27="08",VLOOKUP($A27,'2015G8-SALL'!$A$3:$AG$501,26,FALSE),"NA"))),"NA")</f>
        <v>0.38451776649746205</v>
      </c>
      <c r="K27" s="253">
        <f>IFERROR(IF(OR($F27&lt;10,$F27="NA",$G27="NA"),"NA",IF($E27="05",VLOOKUP($A27,'2015G5-SALL'!$A$3:$AG$500,16,FALSE),IF($E27="08",VLOOKUP($A27,'2015G8-SALL'!$A$3:$AG$501,16,FALSE),"NA"))),"NA")</f>
        <v>0.49720812182741103</v>
      </c>
      <c r="L27" s="254">
        <f>IFERROR(IF(OR($F27&lt;10,$F27="NA",$G27="NA"),"NA",IF($E27="05",VLOOKUP($A27,'2015G5-SALL'!$A$3:$AG$500,31,FALSE),IF($E27="08",VLOOKUP($A27,'2015G8-SALL'!$A$3:$AG$501,31,FALSE),"NA"))),"NA")</f>
        <v>0.56411167512690308</v>
      </c>
      <c r="M27" s="255">
        <f>IFERROR(IF(OR($F27&lt;10,$F27="NA",$G27="NA"),"NA",IF($E27="05",VLOOKUP($A27,'2015G5-SALL'!$A$3:$AG$500,21,FALSE),IF($E27="08",VLOOKUP($A27,'2015G8-SALL'!$A$3:$AG$501,21,FALSE),"NA"))),"NA")</f>
        <v>0.5009137055837567</v>
      </c>
    </row>
    <row r="28" spans="1:13" x14ac:dyDescent="0.25">
      <c r="A28" s="282" t="s">
        <v>146</v>
      </c>
      <c r="B28" s="281" t="str">
        <f>VLOOKUP(VALUE(A28),SchList!$A$2:$B$475,2,FALSE)</f>
        <v>DR ROLANDO ESPINOSA K-8</v>
      </c>
      <c r="C28" s="282" t="s">
        <v>5263</v>
      </c>
      <c r="D28" s="267" t="s">
        <v>5261</v>
      </c>
      <c r="E28" s="268" t="s">
        <v>807</v>
      </c>
      <c r="F28" s="283">
        <f>IFERROR(IF($E28="05",VLOOKUP($A28,'2015G5-SALL'!$A$3:$AG$500,4,FALSE),IF($E28="08",VLOOKUP($A28,'2015G8-SALL'!$A$3:$AG$501,4,FALSE),"NA")),"NA")</f>
        <v>158</v>
      </c>
      <c r="G28" s="284">
        <f>IFERROR(IF($E28="05",VLOOKUP($A28,'MemSep 21-2015'!$A$3:$I$498,9,FALSE),IF($E28="08",VLOOKUP($A28,'MemSep 21-2015'!$A$3:$N$498,14,FALSE),"NA")),"NA")</f>
        <v>177</v>
      </c>
      <c r="H28" s="285">
        <f t="shared" si="0"/>
        <v>0.89265536723163841</v>
      </c>
      <c r="I28" s="286">
        <f>IFERROR(IF(OR($F28&lt;10,$F28="NA",$G28="NA"),"NA",IF($E28="05",VLOOKUP($A28,'2015G5-SALL'!$A$3:$AG$500,6,FALSE),IF($E28="08",VLOOKUP($A28,'2015G8-SALL'!$A$3:$AG$501,6,FALSE),"NA"))),"NA")</f>
        <v>45.067278481012664</v>
      </c>
      <c r="J28" s="252">
        <f>IFERROR(IF(OR($F28&lt;10,$F28="NA",$G28="NA"),"NA",IF($E28="05",VLOOKUP($A28,'2015G5-SALL'!$A$3:$AG$500,26,FALSE),IF($E28="08",VLOOKUP($A28,'2015G8-SALL'!$A$3:$AG$501,26,FALSE),"NA"))),"NA")</f>
        <v>0.46202531645569622</v>
      </c>
      <c r="K28" s="253">
        <f>IFERROR(IF(OR($F28&lt;10,$F28="NA",$G28="NA"),"NA",IF($E28="05",VLOOKUP($A28,'2015G5-SALL'!$A$3:$AG$500,16,FALSE),IF($E28="08",VLOOKUP($A28,'2015G8-SALL'!$A$3:$AG$501,16,FALSE),"NA"))),"NA")</f>
        <v>0.45639240506329087</v>
      </c>
      <c r="L28" s="254">
        <f>IFERROR(IF(OR($F28&lt;10,$F28="NA",$G28="NA"),"NA",IF($E28="05",VLOOKUP($A28,'2015G5-SALL'!$A$3:$AG$500,31,FALSE),IF($E28="08",VLOOKUP($A28,'2015G8-SALL'!$A$3:$AG$501,31,FALSE),"NA"))),"NA")</f>
        <v>0.46265822784810134</v>
      </c>
      <c r="M28" s="255">
        <f>IFERROR(IF(OR($F28&lt;10,$F28="NA",$G28="NA"),"NA",IF($E28="05",VLOOKUP($A28,'2015G5-SALL'!$A$3:$AG$500,21,FALSE),IF($E28="08",VLOOKUP($A28,'2015G8-SALL'!$A$3:$AG$501,21,FALSE),"NA"))),"NA")</f>
        <v>0.42436708860759481</v>
      </c>
    </row>
    <row r="29" spans="1:13" x14ac:dyDescent="0.25">
      <c r="A29" s="282" t="s">
        <v>147</v>
      </c>
      <c r="B29" s="281" t="str">
        <f>VLOOKUP(VALUE(A29),SchList!$A$2:$B$475,2,FALSE)</f>
        <v>NORMA BUTLER BOSSARD ELEM</v>
      </c>
      <c r="C29" s="282" t="s">
        <v>5260</v>
      </c>
      <c r="D29" s="267" t="s">
        <v>5261</v>
      </c>
      <c r="E29" s="268" t="s">
        <v>810</v>
      </c>
      <c r="F29" s="283">
        <f>IFERROR(IF($E29="05",VLOOKUP($A29,'2015G5-SALL'!$A$3:$AG$500,4,FALSE),IF($E29="08",VLOOKUP($A29,'2015G8-SALL'!$A$3:$AG$501,4,FALSE),"NA")),"NA")</f>
        <v>183</v>
      </c>
      <c r="G29" s="284">
        <f>IFERROR(IF($E29="05",VLOOKUP($A29,'MemSep 21-2015'!$A$3:$I$498,9,FALSE),IF($E29="08",VLOOKUP($A29,'MemSep 21-2015'!$A$3:$N$498,14,FALSE),"NA")),"NA")</f>
        <v>189</v>
      </c>
      <c r="H29" s="285">
        <f t="shared" si="0"/>
        <v>0.96825396825396826</v>
      </c>
      <c r="I29" s="286">
        <f>IFERROR(IF(OR($F29&lt;10,$F29="NA",$G29="NA"),"NA",IF($E29="05",VLOOKUP($A29,'2015G5-SALL'!$A$3:$AG$500,6,FALSE),IF($E29="08",VLOOKUP($A29,'2015G8-SALL'!$A$3:$AG$501,6,FALSE),"NA"))),"NA")</f>
        <v>55.431639344262315</v>
      </c>
      <c r="J29" s="252">
        <f>IFERROR(IF(OR($F29&lt;10,$F29="NA",$G29="NA"),"NA",IF($E29="05",VLOOKUP($A29,'2015G5-SALL'!$A$3:$AG$500,26,FALSE),IF($E29="08",VLOOKUP($A29,'2015G8-SALL'!$A$3:$AG$501,26,FALSE),"NA"))),"NA")</f>
        <v>0.4507650273224042</v>
      </c>
      <c r="K29" s="253">
        <f>IFERROR(IF(OR($F29&lt;10,$F29="NA",$G29="NA"),"NA",IF($E29="05",VLOOKUP($A29,'2015G5-SALL'!$A$3:$AG$500,16,FALSE),IF($E29="08",VLOOKUP($A29,'2015G8-SALL'!$A$3:$AG$501,16,FALSE),"NA"))),"NA")</f>
        <v>0.48846994535519134</v>
      </c>
      <c r="L29" s="254">
        <f>IFERROR(IF(OR($F29&lt;10,$F29="NA",$G29="NA"),"NA",IF($E29="05",VLOOKUP($A29,'2015G5-SALL'!$A$3:$AG$500,31,FALSE),IF($E29="08",VLOOKUP($A29,'2015G8-SALL'!$A$3:$AG$501,31,FALSE),"NA"))),"NA")</f>
        <v>0.64245901639344272</v>
      </c>
      <c r="M29" s="255">
        <f>IFERROR(IF(OR($F29&lt;10,$F29="NA",$G29="NA"),"NA",IF($E29="05",VLOOKUP($A29,'2015G5-SALL'!$A$3:$AG$500,21,FALSE),IF($E29="08",VLOOKUP($A29,'2015G8-SALL'!$A$3:$AG$501,21,FALSE),"NA"))),"NA")</f>
        <v>0.55491803278688534</v>
      </c>
    </row>
    <row r="30" spans="1:13" x14ac:dyDescent="0.25">
      <c r="A30" s="282" t="s">
        <v>149</v>
      </c>
      <c r="B30" s="281" t="str">
        <f>VLOOKUP(VALUE(A30),SchList!$A$2:$B$475,2,FALSE)</f>
        <v>BANYAN ELEMENTARY</v>
      </c>
      <c r="C30" s="282" t="s">
        <v>5263</v>
      </c>
      <c r="D30" s="267" t="s">
        <v>5261</v>
      </c>
      <c r="E30" s="268" t="s">
        <v>810</v>
      </c>
      <c r="F30" s="283">
        <f>IFERROR(IF($E30="05",VLOOKUP($A30,'2015G5-SALL'!$A$3:$AG$500,4,FALSE),IF($E30="08",VLOOKUP($A30,'2015G8-SALL'!$A$3:$AG$501,4,FALSE),"NA")),"NA")</f>
        <v>61</v>
      </c>
      <c r="G30" s="284">
        <f>IFERROR(IF($E30="05",VLOOKUP($A30,'MemSep 21-2015'!$A$3:$I$498,9,FALSE),IF($E30="08",VLOOKUP($A30,'MemSep 21-2015'!$A$3:$N$498,14,FALSE),"NA")),"NA")</f>
        <v>64</v>
      </c>
      <c r="H30" s="285">
        <f t="shared" si="0"/>
        <v>0.953125</v>
      </c>
      <c r="I30" s="286">
        <f>IFERROR(IF(OR($F30&lt;10,$F30="NA",$G30="NA"),"NA",IF($E30="05",VLOOKUP($A30,'2015G5-SALL'!$A$3:$AG$500,6,FALSE),IF($E30="08",VLOOKUP($A30,'2015G8-SALL'!$A$3:$AG$501,6,FALSE),"NA"))),"NA")</f>
        <v>49.204754098360652</v>
      </c>
      <c r="J30" s="252">
        <f>IFERROR(IF(OR($F30&lt;10,$F30="NA",$G30="NA"),"NA",IF($E30="05",VLOOKUP($A30,'2015G5-SALL'!$A$3:$AG$500,26,FALSE),IF($E30="08",VLOOKUP($A30,'2015G8-SALL'!$A$3:$AG$501,26,FALSE),"NA"))),"NA")</f>
        <v>0.3955737704918032</v>
      </c>
      <c r="K30" s="253">
        <f>IFERROR(IF(OR($F30&lt;10,$F30="NA",$G30="NA"),"NA",IF($E30="05",VLOOKUP($A30,'2015G5-SALL'!$A$3:$AG$500,16,FALSE),IF($E30="08",VLOOKUP($A30,'2015G8-SALL'!$A$3:$AG$501,16,FALSE),"NA"))),"NA")</f>
        <v>0.44721311475409853</v>
      </c>
      <c r="L30" s="254">
        <f>IFERROR(IF(OR($F30&lt;10,$F30="NA",$G30="NA"),"NA",IF($E30="05",VLOOKUP($A30,'2015G5-SALL'!$A$3:$AG$500,31,FALSE),IF($E30="08",VLOOKUP($A30,'2015G8-SALL'!$A$3:$AG$501,31,FALSE),"NA"))),"NA")</f>
        <v>0.5672131147540983</v>
      </c>
      <c r="M30" s="255">
        <f>IFERROR(IF(OR($F30&lt;10,$F30="NA",$G30="NA"),"NA",IF($E30="05",VLOOKUP($A30,'2015G5-SALL'!$A$3:$AG$500,21,FALSE),IF($E30="08",VLOOKUP($A30,'2015G8-SALL'!$A$3:$AG$501,21,FALSE),"NA"))),"NA")</f>
        <v>0.48295081967213094</v>
      </c>
    </row>
    <row r="31" spans="1:13" x14ac:dyDescent="0.25">
      <c r="A31" s="282" t="s">
        <v>150</v>
      </c>
      <c r="B31" s="281" t="str">
        <f>VLOOKUP(VALUE(A31),SchList!$A$2:$B$475,2,FALSE)</f>
        <v>DR. MANUEL C. BARREIRO ELEM</v>
      </c>
      <c r="C31" s="282" t="s">
        <v>5260</v>
      </c>
      <c r="D31" s="267" t="s">
        <v>5261</v>
      </c>
      <c r="E31" s="268" t="s">
        <v>810</v>
      </c>
      <c r="F31" s="283">
        <f>IFERROR(IF($E31="05",VLOOKUP($A31,'2015G5-SALL'!$A$3:$AG$500,4,FALSE),IF($E31="08",VLOOKUP($A31,'2015G8-SALL'!$A$3:$AG$501,4,FALSE),"NA")),"NA")</f>
        <v>138</v>
      </c>
      <c r="G31" s="284">
        <f>IFERROR(IF($E31="05",VLOOKUP($A31,'MemSep 21-2015'!$A$3:$I$498,9,FALSE),IF($E31="08",VLOOKUP($A31,'MemSep 21-2015'!$A$3:$N$498,14,FALSE),"NA")),"NA")</f>
        <v>141</v>
      </c>
      <c r="H31" s="285">
        <f t="shared" si="0"/>
        <v>0.97872340425531912</v>
      </c>
      <c r="I31" s="286">
        <f>IFERROR(IF(OR($F31&lt;10,$F31="NA",$G31="NA"),"NA",IF($E31="05",VLOOKUP($A31,'2015G5-SALL'!$A$3:$AG$500,6,FALSE),IF($E31="08",VLOOKUP($A31,'2015G8-SALL'!$A$3:$AG$501,6,FALSE),"NA"))),"NA")</f>
        <v>54.32644927536235</v>
      </c>
      <c r="J31" s="252">
        <f>IFERROR(IF(OR($F31&lt;10,$F31="NA",$G31="NA"),"NA",IF($E31="05",VLOOKUP($A31,'2015G5-SALL'!$A$3:$AG$500,26,FALSE),IF($E31="08",VLOOKUP($A31,'2015G8-SALL'!$A$3:$AG$501,26,FALSE),"NA"))),"NA")</f>
        <v>0.43833333333333396</v>
      </c>
      <c r="K31" s="253">
        <f>IFERROR(IF(OR($F31&lt;10,$F31="NA",$G31="NA"),"NA",IF($E31="05",VLOOKUP($A31,'2015G5-SALL'!$A$3:$AG$500,16,FALSE),IF($E31="08",VLOOKUP($A31,'2015G8-SALL'!$A$3:$AG$501,16,FALSE),"NA"))),"NA")</f>
        <v>0.49391304347826093</v>
      </c>
      <c r="L31" s="254">
        <f>IFERROR(IF(OR($F31&lt;10,$F31="NA",$G31="NA"),"NA",IF($E31="05",VLOOKUP($A31,'2015G5-SALL'!$A$3:$AG$500,31,FALSE),IF($E31="08",VLOOKUP($A31,'2015G8-SALL'!$A$3:$AG$501,31,FALSE),"NA"))),"NA")</f>
        <v>0.62681159420289867</v>
      </c>
      <c r="M31" s="255">
        <f>IFERROR(IF(OR($F31&lt;10,$F31="NA",$G31="NA"),"NA",IF($E31="05",VLOOKUP($A31,'2015G5-SALL'!$A$3:$AG$500,21,FALSE),IF($E31="08",VLOOKUP($A31,'2015G8-SALL'!$A$3:$AG$501,21,FALSE),"NA"))),"NA")</f>
        <v>0.53028985507246362</v>
      </c>
    </row>
    <row r="32" spans="1:13" x14ac:dyDescent="0.25">
      <c r="A32" s="282" t="s">
        <v>151</v>
      </c>
      <c r="B32" s="281" t="str">
        <f>VLOOKUP(VALUE(A32),SchList!$A$2:$B$475,2,FALSE)</f>
        <v>AVENTURA WATERWAYS K-8 CENTER</v>
      </c>
      <c r="C32" s="282" t="s">
        <v>5266</v>
      </c>
      <c r="D32" s="267" t="s">
        <v>5261</v>
      </c>
      <c r="E32" s="268" t="s">
        <v>810</v>
      </c>
      <c r="F32" s="283">
        <f>IFERROR(IF($E32="05",VLOOKUP($A32,'2015G5-SALL'!$A$3:$AG$500,4,FALSE),IF($E32="08",VLOOKUP($A32,'2015G8-SALL'!$A$3:$AG$501,4,FALSE),"NA")),"NA")</f>
        <v>244</v>
      </c>
      <c r="G32" s="284">
        <f>IFERROR(IF($E32="05",VLOOKUP($A32,'MemSep 21-2015'!$A$3:$I$498,9,FALSE),IF($E32="08",VLOOKUP($A32,'MemSep 21-2015'!$A$3:$N$498,14,FALSE),"NA")),"NA")</f>
        <v>252</v>
      </c>
      <c r="H32" s="285">
        <f t="shared" si="0"/>
        <v>0.96825396825396826</v>
      </c>
      <c r="I32" s="286">
        <f>IFERROR(IF(OR($F32&lt;10,$F32="NA",$G32="NA"),"NA",IF($E32="05",VLOOKUP($A32,'2015G5-SALL'!$A$3:$AG$500,6,FALSE),IF($E32="08",VLOOKUP($A32,'2015G8-SALL'!$A$3:$AG$501,6,FALSE),"NA"))),"NA")</f>
        <v>50.453196721311457</v>
      </c>
      <c r="J32" s="252">
        <f>IFERROR(IF(OR($F32&lt;10,$F32="NA",$G32="NA"),"NA",IF($E32="05",VLOOKUP($A32,'2015G5-SALL'!$A$3:$AG$500,26,FALSE),IF($E32="08",VLOOKUP($A32,'2015G8-SALL'!$A$3:$AG$501,26,FALSE),"NA"))),"NA")</f>
        <v>0.39368852459016351</v>
      </c>
      <c r="K32" s="253">
        <f>IFERROR(IF(OR($F32&lt;10,$F32="NA",$G32="NA"),"NA",IF($E32="05",VLOOKUP($A32,'2015G5-SALL'!$A$3:$AG$500,16,FALSE),IF($E32="08",VLOOKUP($A32,'2015G8-SALL'!$A$3:$AG$501,16,FALSE),"NA"))),"NA")</f>
        <v>0.48467213114754099</v>
      </c>
      <c r="L32" s="254">
        <f>IFERROR(IF(OR($F32&lt;10,$F32="NA",$G32="NA"),"NA",IF($E32="05",VLOOKUP($A32,'2015G5-SALL'!$A$3:$AG$500,31,FALSE),IF($E32="08",VLOOKUP($A32,'2015G8-SALL'!$A$3:$AG$501,31,FALSE),"NA"))),"NA")</f>
        <v>0.56651639344262228</v>
      </c>
      <c r="M32" s="255">
        <f>IFERROR(IF(OR($F32&lt;10,$F32="NA",$G32="NA"),"NA",IF($E32="05",VLOOKUP($A32,'2015G5-SALL'!$A$3:$AG$500,21,FALSE),IF($E32="08",VLOOKUP($A32,'2015G8-SALL'!$A$3:$AG$501,21,FALSE),"NA"))),"NA")</f>
        <v>0.49258196721311459</v>
      </c>
    </row>
    <row r="33" spans="1:13" x14ac:dyDescent="0.25">
      <c r="A33" s="282" t="s">
        <v>151</v>
      </c>
      <c r="B33" s="281" t="str">
        <f>VLOOKUP(VALUE(A33),SchList!$A$2:$B$475,2,FALSE)</f>
        <v>AVENTURA WATERWAYS K-8 CENTER</v>
      </c>
      <c r="C33" s="282" t="s">
        <v>5266</v>
      </c>
      <c r="D33" s="267" t="s">
        <v>5261</v>
      </c>
      <c r="E33" s="268" t="s">
        <v>807</v>
      </c>
      <c r="F33" s="283">
        <f>IFERROR(IF($E33="05",VLOOKUP($A33,'2015G5-SALL'!$A$3:$AG$500,4,FALSE),IF($E33="08",VLOOKUP($A33,'2015G8-SALL'!$A$3:$AG$501,4,FALSE),"NA")),"NA")</f>
        <v>149</v>
      </c>
      <c r="G33" s="284">
        <f>IFERROR(IF($E33="05",VLOOKUP($A33,'MemSep 21-2015'!$A$3:$I$498,9,FALSE),IF($E33="08",VLOOKUP($A33,'MemSep 21-2015'!$A$3:$N$498,14,FALSE),"NA")),"NA")</f>
        <v>195</v>
      </c>
      <c r="H33" s="285">
        <f t="shared" si="0"/>
        <v>0.76410256410256405</v>
      </c>
      <c r="I33" s="286">
        <f>IFERROR(IF(OR($F33&lt;10,$F33="NA",$G33="NA"),"NA",IF($E33="05",VLOOKUP($A33,'2015G5-SALL'!$A$3:$AG$500,6,FALSE),IF($E33="08",VLOOKUP($A33,'2015G8-SALL'!$A$3:$AG$501,6,FALSE),"NA"))),"NA")</f>
        <v>46.760335570469813</v>
      </c>
      <c r="J33" s="252">
        <f>IFERROR(IF(OR($F33&lt;10,$F33="NA",$G33="NA"),"NA",IF($E33="05",VLOOKUP($A33,'2015G5-SALL'!$A$3:$AG$500,26,FALSE),IF($E33="08",VLOOKUP($A33,'2015G8-SALL'!$A$3:$AG$501,26,FALSE),"NA"))),"NA")</f>
        <v>0.45899328859060384</v>
      </c>
      <c r="K33" s="253">
        <f>IFERROR(IF(OR($F33&lt;10,$F33="NA",$G33="NA"),"NA",IF($E33="05",VLOOKUP($A33,'2015G5-SALL'!$A$3:$AG$500,16,FALSE),IF($E33="08",VLOOKUP($A33,'2015G8-SALL'!$A$3:$AG$501,16,FALSE),"NA"))),"NA")</f>
        <v>0.48503355704697954</v>
      </c>
      <c r="L33" s="254">
        <f>IFERROR(IF(OR($F33&lt;10,$F33="NA",$G33="NA"),"NA",IF($E33="05",VLOOKUP($A33,'2015G5-SALL'!$A$3:$AG$500,31,FALSE),IF($E33="08",VLOOKUP($A33,'2015G8-SALL'!$A$3:$AG$501,31,FALSE),"NA"))),"NA")</f>
        <v>0.47281879194630866</v>
      </c>
      <c r="M33" s="255">
        <f>IFERROR(IF(OR($F33&lt;10,$F33="NA",$G33="NA"),"NA",IF($E33="05",VLOOKUP($A33,'2015G5-SALL'!$A$3:$AG$500,21,FALSE),IF($E33="08",VLOOKUP($A33,'2015G8-SALL'!$A$3:$AG$501,21,FALSE),"NA"))),"NA")</f>
        <v>0.44718120805369133</v>
      </c>
    </row>
    <row r="34" spans="1:13" x14ac:dyDescent="0.25">
      <c r="A34" s="282" t="s">
        <v>152</v>
      </c>
      <c r="B34" s="281" t="str">
        <f>VLOOKUP(VALUE(A34),SchList!$A$2:$B$475,2,FALSE)</f>
        <v>RUTH K BROAD/BAY HARBOR K-8</v>
      </c>
      <c r="C34" s="282" t="s">
        <v>5266</v>
      </c>
      <c r="D34" s="267" t="s">
        <v>5261</v>
      </c>
      <c r="E34" s="268" t="s">
        <v>810</v>
      </c>
      <c r="F34" s="283">
        <f>IFERROR(IF($E34="05",VLOOKUP($A34,'2015G5-SALL'!$A$3:$AG$500,4,FALSE),IF($E34="08",VLOOKUP($A34,'2015G8-SALL'!$A$3:$AG$501,4,FALSE),"NA")),"NA")</f>
        <v>158</v>
      </c>
      <c r="G34" s="284">
        <f>IFERROR(IF($E34="05",VLOOKUP($A34,'MemSep 21-2015'!$A$3:$I$498,9,FALSE),IF($E34="08",VLOOKUP($A34,'MemSep 21-2015'!$A$3:$N$498,14,FALSE),"NA")),"NA")</f>
        <v>158</v>
      </c>
      <c r="H34" s="285">
        <f t="shared" si="0"/>
        <v>1</v>
      </c>
      <c r="I34" s="286">
        <f>IFERROR(IF(OR($F34&lt;10,$F34="NA",$G34="NA"),"NA",IF($E34="05",VLOOKUP($A34,'2015G5-SALL'!$A$3:$AG$500,6,FALSE),IF($E34="08",VLOOKUP($A34,'2015G8-SALL'!$A$3:$AG$501,6,FALSE),"NA"))),"NA")</f>
        <v>53.289556962025294</v>
      </c>
      <c r="J34" s="252">
        <f>IFERROR(IF(OR($F34&lt;10,$F34="NA",$G34="NA"),"NA",IF($E34="05",VLOOKUP($A34,'2015G5-SALL'!$A$3:$AG$500,26,FALSE),IF($E34="08",VLOOKUP($A34,'2015G8-SALL'!$A$3:$AG$501,26,FALSE),"NA"))),"NA")</f>
        <v>0.43936708860759538</v>
      </c>
      <c r="K34" s="253">
        <f>IFERROR(IF(OR($F34&lt;10,$F34="NA",$G34="NA"),"NA",IF($E34="05",VLOOKUP($A34,'2015G5-SALL'!$A$3:$AG$500,16,FALSE),IF($E34="08",VLOOKUP($A34,'2015G8-SALL'!$A$3:$AG$501,16,FALSE),"NA"))),"NA")</f>
        <v>0.50430379746835441</v>
      </c>
      <c r="L34" s="254">
        <f>IFERROR(IF(OR($F34&lt;10,$F34="NA",$G34="NA"),"NA",IF($E34="05",VLOOKUP($A34,'2015G5-SALL'!$A$3:$AG$500,31,FALSE),IF($E34="08",VLOOKUP($A34,'2015G8-SALL'!$A$3:$AG$501,31,FALSE),"NA"))),"NA")</f>
        <v>0.59088607594936704</v>
      </c>
      <c r="M34" s="255">
        <f>IFERROR(IF(OR($F34&lt;10,$F34="NA",$G34="NA"),"NA",IF($E34="05",VLOOKUP($A34,'2015G5-SALL'!$A$3:$AG$500,21,FALSE),IF($E34="08",VLOOKUP($A34,'2015G8-SALL'!$A$3:$AG$501,21,FALSE),"NA"))),"NA")</f>
        <v>0.52936708860759518</v>
      </c>
    </row>
    <row r="35" spans="1:13" x14ac:dyDescent="0.25">
      <c r="A35" s="282" t="s">
        <v>152</v>
      </c>
      <c r="B35" s="281" t="str">
        <f>VLOOKUP(VALUE(A35),SchList!$A$2:$B$475,2,FALSE)</f>
        <v>RUTH K BROAD/BAY HARBOR K-8</v>
      </c>
      <c r="C35" s="282" t="s">
        <v>5266</v>
      </c>
      <c r="D35" s="267" t="s">
        <v>5261</v>
      </c>
      <c r="E35" s="268" t="s">
        <v>807</v>
      </c>
      <c r="F35" s="283">
        <f>IFERROR(IF($E35="05",VLOOKUP($A35,'2015G5-SALL'!$A$3:$AG$500,4,FALSE),IF($E35="08",VLOOKUP($A35,'2015G8-SALL'!$A$3:$AG$501,4,FALSE),"NA")),"NA")</f>
        <v>82</v>
      </c>
      <c r="G35" s="284">
        <f>IFERROR(IF($E35="05",VLOOKUP($A35,'MemSep 21-2015'!$A$3:$I$498,9,FALSE),IF($E35="08",VLOOKUP($A35,'MemSep 21-2015'!$A$3:$N$498,14,FALSE),"NA")),"NA")</f>
        <v>102</v>
      </c>
      <c r="H35" s="285">
        <f t="shared" si="0"/>
        <v>0.80392156862745101</v>
      </c>
      <c r="I35" s="286">
        <f>IFERROR(IF(OR($F35&lt;10,$F35="NA",$G35="NA"),"NA",IF($E35="05",VLOOKUP($A35,'2015G5-SALL'!$A$3:$AG$500,6,FALSE),IF($E35="08",VLOOKUP($A35,'2015G8-SALL'!$A$3:$AG$501,6,FALSE),"NA"))),"NA")</f>
        <v>46.324878048780491</v>
      </c>
      <c r="J35" s="252">
        <f>IFERROR(IF(OR($F35&lt;10,$F35="NA",$G35="NA"),"NA",IF($E35="05",VLOOKUP($A35,'2015G5-SALL'!$A$3:$AG$500,26,FALSE),IF($E35="08",VLOOKUP($A35,'2015G8-SALL'!$A$3:$AG$501,26,FALSE),"NA"))),"NA")</f>
        <v>0.48317073170731711</v>
      </c>
      <c r="K35" s="253">
        <f>IFERROR(IF(OR($F35&lt;10,$F35="NA",$G35="NA"),"NA",IF($E35="05",VLOOKUP($A35,'2015G5-SALL'!$A$3:$AG$500,16,FALSE),IF($E35="08",VLOOKUP($A35,'2015G8-SALL'!$A$3:$AG$501,16,FALSE),"NA"))),"NA")</f>
        <v>0.45207317073170722</v>
      </c>
      <c r="L35" s="254">
        <f>IFERROR(IF(OR($F35&lt;10,$F35="NA",$G35="NA"),"NA",IF($E35="05",VLOOKUP($A35,'2015G5-SALL'!$A$3:$AG$500,31,FALSE),IF($E35="08",VLOOKUP($A35,'2015G8-SALL'!$A$3:$AG$501,31,FALSE),"NA"))),"NA")</f>
        <v>0.47804878048780491</v>
      </c>
      <c r="M35" s="255">
        <f>IFERROR(IF(OR($F35&lt;10,$F35="NA",$G35="NA"),"NA",IF($E35="05",VLOOKUP($A35,'2015G5-SALL'!$A$3:$AG$500,21,FALSE),IF($E35="08",VLOOKUP($A35,'2015G8-SALL'!$A$3:$AG$501,21,FALSE),"NA"))),"NA")</f>
        <v>0.44804878048780472</v>
      </c>
    </row>
    <row r="36" spans="1:13" x14ac:dyDescent="0.25">
      <c r="A36" s="282" t="s">
        <v>153</v>
      </c>
      <c r="B36" s="281" t="str">
        <f>VLOOKUP(VALUE(A36),SchList!$A$2:$B$475,2,FALSE)</f>
        <v>ETHEL KOGER BECKHAM ELEMENTARY</v>
      </c>
      <c r="C36" s="282" t="s">
        <v>5260</v>
      </c>
      <c r="D36" s="267" t="s">
        <v>5261</v>
      </c>
      <c r="E36" s="268" t="s">
        <v>810</v>
      </c>
      <c r="F36" s="283">
        <f>IFERROR(IF($E36="05",VLOOKUP($A36,'2015G5-SALL'!$A$3:$AG$500,4,FALSE),IF($E36="08",VLOOKUP($A36,'2015G8-SALL'!$A$3:$AG$501,4,FALSE),"NA")),"NA")</f>
        <v>122</v>
      </c>
      <c r="G36" s="284">
        <f>IFERROR(IF($E36="05",VLOOKUP($A36,'MemSep 21-2015'!$A$3:$I$498,9,FALSE),IF($E36="08",VLOOKUP($A36,'MemSep 21-2015'!$A$3:$N$498,14,FALSE),"NA")),"NA")</f>
        <v>125</v>
      </c>
      <c r="H36" s="285">
        <f t="shared" si="0"/>
        <v>0.97599999999999998</v>
      </c>
      <c r="I36" s="286">
        <f>IFERROR(IF(OR($F36&lt;10,$F36="NA",$G36="NA"),"NA",IF($E36="05",VLOOKUP($A36,'2015G5-SALL'!$A$3:$AG$500,6,FALSE),IF($E36="08",VLOOKUP($A36,'2015G8-SALL'!$A$3:$AG$501,6,FALSE),"NA"))),"NA")</f>
        <v>54.619836065573772</v>
      </c>
      <c r="J36" s="252">
        <f>IFERROR(IF(OR($F36&lt;10,$F36="NA",$G36="NA"),"NA",IF($E36="05",VLOOKUP($A36,'2015G5-SALL'!$A$3:$AG$500,26,FALSE),IF($E36="08",VLOOKUP($A36,'2015G8-SALL'!$A$3:$AG$501,26,FALSE),"NA"))),"NA")</f>
        <v>0.4388524590163938</v>
      </c>
      <c r="K36" s="253">
        <f>IFERROR(IF(OR($F36&lt;10,$F36="NA",$G36="NA"),"NA",IF($E36="05",VLOOKUP($A36,'2015G5-SALL'!$A$3:$AG$500,16,FALSE),IF($E36="08",VLOOKUP($A36,'2015G8-SALL'!$A$3:$AG$501,16,FALSE),"NA"))),"NA")</f>
        <v>0.51942622950819684</v>
      </c>
      <c r="L36" s="254">
        <f>IFERROR(IF(OR($F36&lt;10,$F36="NA",$G36="NA"),"NA",IF($E36="05",VLOOKUP($A36,'2015G5-SALL'!$A$3:$AG$500,31,FALSE),IF($E36="08",VLOOKUP($A36,'2015G8-SALL'!$A$3:$AG$501,31,FALSE),"NA"))),"NA")</f>
        <v>0.61639344262295104</v>
      </c>
      <c r="M36" s="255">
        <f>IFERROR(IF(OR($F36&lt;10,$F36="NA",$G36="NA"),"NA",IF($E36="05",VLOOKUP($A36,'2015G5-SALL'!$A$3:$AG$500,21,FALSE),IF($E36="08",VLOOKUP($A36,'2015G8-SALL'!$A$3:$AG$501,21,FALSE),"NA"))),"NA")</f>
        <v>0.52713114754098356</v>
      </c>
    </row>
    <row r="37" spans="1:13" x14ac:dyDescent="0.25">
      <c r="A37" s="282" t="s">
        <v>154</v>
      </c>
      <c r="B37" s="281" t="str">
        <f>VLOOKUP(VALUE(A37),SchList!$A$2:$B$475,2,FALSE)</f>
        <v>BEL-AIRE ELEMENTARY</v>
      </c>
      <c r="C37" s="282" t="s">
        <v>5260</v>
      </c>
      <c r="D37" s="267" t="s">
        <v>5265</v>
      </c>
      <c r="E37" s="268" t="s">
        <v>810</v>
      </c>
      <c r="F37" s="283">
        <f>IFERROR(IF($E37="05",VLOOKUP($A37,'2015G5-SALL'!$A$3:$AG$500,4,FALSE),IF($E37="08",VLOOKUP($A37,'2015G8-SALL'!$A$3:$AG$501,4,FALSE),"NA")),"NA")</f>
        <v>57</v>
      </c>
      <c r="G37" s="284">
        <f>IFERROR(IF($E37="05",VLOOKUP($A37,'MemSep 21-2015'!$A$3:$I$498,9,FALSE),IF($E37="08",VLOOKUP($A37,'MemSep 21-2015'!$A$3:$N$498,14,FALSE),"NA")),"NA")</f>
        <v>57</v>
      </c>
      <c r="H37" s="285">
        <f t="shared" si="0"/>
        <v>1</v>
      </c>
      <c r="I37" s="286">
        <f>IFERROR(IF(OR($F37&lt;10,$F37="NA",$G37="NA"),"NA",IF($E37="05",VLOOKUP($A37,'2015G5-SALL'!$A$3:$AG$500,6,FALSE),IF($E37="08",VLOOKUP($A37,'2015G8-SALL'!$A$3:$AG$501,6,FALSE),"NA"))),"NA")</f>
        <v>44.497543859649141</v>
      </c>
      <c r="J37" s="252">
        <f>IFERROR(IF(OR($F37&lt;10,$F37="NA",$G37="NA"),"NA",IF($E37="05",VLOOKUP($A37,'2015G5-SALL'!$A$3:$AG$500,26,FALSE),IF($E37="08",VLOOKUP($A37,'2015G8-SALL'!$A$3:$AG$501,26,FALSE),"NA"))),"NA")</f>
        <v>0.33157894736842103</v>
      </c>
      <c r="K37" s="253">
        <f>IFERROR(IF(OR($F37&lt;10,$F37="NA",$G37="NA"),"NA",IF($E37="05",VLOOKUP($A37,'2015G5-SALL'!$A$3:$AG$500,16,FALSE),IF($E37="08",VLOOKUP($A37,'2015G8-SALL'!$A$3:$AG$501,16,FALSE),"NA"))),"NA")</f>
        <v>0.43719298245614052</v>
      </c>
      <c r="L37" s="254">
        <f>IFERROR(IF(OR($F37&lt;10,$F37="NA",$G37="NA"),"NA",IF($E37="05",VLOOKUP($A37,'2015G5-SALL'!$A$3:$AG$500,31,FALSE),IF($E37="08",VLOOKUP($A37,'2015G8-SALL'!$A$3:$AG$501,31,FALSE),"NA"))),"NA")</f>
        <v>0.50982456140350885</v>
      </c>
      <c r="M37" s="255">
        <f>IFERROR(IF(OR($F37&lt;10,$F37="NA",$G37="NA"),"NA",IF($E37="05",VLOOKUP($A37,'2015G5-SALL'!$A$3:$AG$500,21,FALSE),IF($E37="08",VLOOKUP($A37,'2015G8-SALL'!$A$3:$AG$501,21,FALSE),"NA"))),"NA")</f>
        <v>0.41473684210526313</v>
      </c>
    </row>
    <row r="38" spans="1:13" x14ac:dyDescent="0.25">
      <c r="A38" s="282" t="s">
        <v>155</v>
      </c>
      <c r="B38" s="281" t="str">
        <f>VLOOKUP(VALUE(A38),SchList!$A$2:$B$475,2,FALSE)</f>
        <v>BENT TREE ELEMENTARY</v>
      </c>
      <c r="C38" s="282" t="s">
        <v>5260</v>
      </c>
      <c r="D38" s="267" t="s">
        <v>5261</v>
      </c>
      <c r="E38" s="268" t="s">
        <v>810</v>
      </c>
      <c r="F38" s="283">
        <f>IFERROR(IF($E38="05",VLOOKUP($A38,'2015G5-SALL'!$A$3:$AG$500,4,FALSE),IF($E38="08",VLOOKUP($A38,'2015G8-SALL'!$A$3:$AG$501,4,FALSE),"NA")),"NA")</f>
        <v>73</v>
      </c>
      <c r="G38" s="284">
        <f>IFERROR(IF($E38="05",VLOOKUP($A38,'MemSep 21-2015'!$A$3:$I$498,9,FALSE),IF($E38="08",VLOOKUP($A38,'MemSep 21-2015'!$A$3:$N$498,14,FALSE),"NA")),"NA")</f>
        <v>78</v>
      </c>
      <c r="H38" s="285">
        <f t="shared" si="0"/>
        <v>0.9358974358974359</v>
      </c>
      <c r="I38" s="286">
        <f>IFERROR(IF(OR($F38&lt;10,$F38="NA",$G38="NA"),"NA",IF($E38="05",VLOOKUP($A38,'2015G5-SALL'!$A$3:$AG$500,6,FALSE),IF($E38="08",VLOOKUP($A38,'2015G8-SALL'!$A$3:$AG$501,6,FALSE),"NA"))),"NA")</f>
        <v>48.028493150684938</v>
      </c>
      <c r="J38" s="252">
        <f>IFERROR(IF(OR($F38&lt;10,$F38="NA",$G38="NA"),"NA",IF($E38="05",VLOOKUP($A38,'2015G5-SALL'!$A$3:$AG$500,26,FALSE),IF($E38="08",VLOOKUP($A38,'2015G8-SALL'!$A$3:$AG$501,26,FALSE),"NA"))),"NA")</f>
        <v>0.35876712328767113</v>
      </c>
      <c r="K38" s="253">
        <f>IFERROR(IF(OR($F38&lt;10,$F38="NA",$G38="NA"),"NA",IF($E38="05",VLOOKUP($A38,'2015G5-SALL'!$A$3:$AG$500,16,FALSE),IF($E38="08",VLOOKUP($A38,'2015G8-SALL'!$A$3:$AG$501,16,FALSE),"NA"))),"NA")</f>
        <v>0.43684931506849345</v>
      </c>
      <c r="L38" s="254">
        <f>IFERROR(IF(OR($F38&lt;10,$F38="NA",$G38="NA"),"NA",IF($E38="05",VLOOKUP($A38,'2015G5-SALL'!$A$3:$AG$500,31,FALSE),IF($E38="08",VLOOKUP($A38,'2015G8-SALL'!$A$3:$AG$501,31,FALSE),"NA"))),"NA")</f>
        <v>0.56095890410958893</v>
      </c>
      <c r="M38" s="255">
        <f>IFERROR(IF(OR($F38&lt;10,$F38="NA",$G38="NA"),"NA",IF($E38="05",VLOOKUP($A38,'2015G5-SALL'!$A$3:$AG$500,21,FALSE),IF($E38="08",VLOOKUP($A38,'2015G8-SALL'!$A$3:$AG$501,21,FALSE),"NA"))),"NA")</f>
        <v>0.47438356164383583</v>
      </c>
    </row>
    <row r="39" spans="1:13" x14ac:dyDescent="0.25">
      <c r="A39" s="282" t="s">
        <v>156</v>
      </c>
      <c r="B39" s="281" t="str">
        <f>VLOOKUP(VALUE(A39),SchList!$A$2:$B$475,2,FALSE)</f>
        <v>GOULDS ELEMENTARY</v>
      </c>
      <c r="C39" s="282" t="s">
        <v>5260</v>
      </c>
      <c r="D39" s="267" t="s">
        <v>5261</v>
      </c>
      <c r="E39" s="268" t="s">
        <v>810</v>
      </c>
      <c r="F39" s="283">
        <f>IFERROR(IF($E39="05",VLOOKUP($A39,'2015G5-SALL'!$A$3:$AG$500,4,FALSE),IF($E39="08",VLOOKUP($A39,'2015G8-SALL'!$A$3:$AG$501,4,FALSE),"NA")),"NA")</f>
        <v>74</v>
      </c>
      <c r="G39" s="284">
        <f>IFERROR(IF($E39="05",VLOOKUP($A39,'MemSep 21-2015'!$A$3:$I$498,9,FALSE),IF($E39="08",VLOOKUP($A39,'MemSep 21-2015'!$A$3:$N$498,14,FALSE),"NA")),"NA")</f>
        <v>82</v>
      </c>
      <c r="H39" s="285">
        <f t="shared" si="0"/>
        <v>0.90243902439024393</v>
      </c>
      <c r="I39" s="286">
        <f>IFERROR(IF(OR($F39&lt;10,$F39="NA",$G39="NA"),"NA",IF($E39="05",VLOOKUP($A39,'2015G5-SALL'!$A$3:$AG$500,6,FALSE),IF($E39="08",VLOOKUP($A39,'2015G8-SALL'!$A$3:$AG$501,6,FALSE),"NA"))),"NA")</f>
        <v>41.973378378378378</v>
      </c>
      <c r="J39" s="252">
        <f>IFERROR(IF(OR($F39&lt;10,$F39="NA",$G39="NA"),"NA",IF($E39="05",VLOOKUP($A39,'2015G5-SALL'!$A$3:$AG$500,26,FALSE),IF($E39="08",VLOOKUP($A39,'2015G8-SALL'!$A$3:$AG$501,26,FALSE),"NA"))),"NA")</f>
        <v>0.35527027027027014</v>
      </c>
      <c r="K39" s="253">
        <f>IFERROR(IF(OR($F39&lt;10,$F39="NA",$G39="NA"),"NA",IF($E39="05",VLOOKUP($A39,'2015G5-SALL'!$A$3:$AG$500,16,FALSE),IF($E39="08",VLOOKUP($A39,'2015G8-SALL'!$A$3:$AG$501,16,FALSE),"NA"))),"NA")</f>
        <v>0.39797297297297313</v>
      </c>
      <c r="L39" s="254">
        <f>IFERROR(IF(OR($F39&lt;10,$F39="NA",$G39="NA"),"NA",IF($E39="05",VLOOKUP($A39,'2015G5-SALL'!$A$3:$AG$500,31,FALSE),IF($E39="08",VLOOKUP($A39,'2015G8-SALL'!$A$3:$AG$501,31,FALSE),"NA"))),"NA")</f>
        <v>0.47270270270270265</v>
      </c>
      <c r="M39" s="255">
        <f>IFERROR(IF(OR($F39&lt;10,$F39="NA",$G39="NA"),"NA",IF($E39="05",VLOOKUP($A39,'2015G5-SALL'!$A$3:$AG$500,21,FALSE),IF($E39="08",VLOOKUP($A39,'2015G8-SALL'!$A$3:$AG$501,21,FALSE),"NA"))),"NA")</f>
        <v>0.39986486486486439</v>
      </c>
    </row>
    <row r="40" spans="1:13" x14ac:dyDescent="0.25">
      <c r="A40" s="282" t="s">
        <v>157</v>
      </c>
      <c r="B40" s="281" t="str">
        <f>VLOOKUP(VALUE(A40),SchList!$A$2:$B$475,2,FALSE)</f>
        <v>MATER GARDENS ACADEMY</v>
      </c>
      <c r="C40" s="282" t="s">
        <v>5262</v>
      </c>
      <c r="D40" s="267" t="s">
        <v>5262</v>
      </c>
      <c r="E40" s="268" t="s">
        <v>810</v>
      </c>
      <c r="F40" s="283">
        <f>IFERROR(IF($E40="05",VLOOKUP($A40,'2015G5-SALL'!$A$3:$AG$500,4,FALSE),IF($E40="08",VLOOKUP($A40,'2015G8-SALL'!$A$3:$AG$501,4,FALSE),"NA")),"NA")</f>
        <v>92</v>
      </c>
      <c r="G40" s="284">
        <f>IFERROR(IF($E40="05",VLOOKUP($A40,'MemSep 21-2015'!$A$3:$I$498,9,FALSE),IF($E40="08",VLOOKUP($A40,'MemSep 21-2015'!$A$3:$N$498,14,FALSE),"NA")),"NA")</f>
        <v>93</v>
      </c>
      <c r="H40" s="285">
        <f t="shared" si="0"/>
        <v>0.989247311827957</v>
      </c>
      <c r="I40" s="286">
        <f>IFERROR(IF(OR($F40&lt;10,$F40="NA",$G40="NA"),"NA",IF($E40="05",VLOOKUP($A40,'2015G5-SALL'!$A$3:$AG$500,6,FALSE),IF($E40="08",VLOOKUP($A40,'2015G8-SALL'!$A$3:$AG$501,6,FALSE),"NA"))),"NA")</f>
        <v>55.286739130434796</v>
      </c>
      <c r="J40" s="252">
        <f>IFERROR(IF(OR($F40&lt;10,$F40="NA",$G40="NA"),"NA",IF($E40="05",VLOOKUP($A40,'2015G5-SALL'!$A$3:$AG$500,26,FALSE),IF($E40="08",VLOOKUP($A40,'2015G8-SALL'!$A$3:$AG$501,26,FALSE),"NA"))),"NA")</f>
        <v>0.47163043478260891</v>
      </c>
      <c r="K40" s="253">
        <f>IFERROR(IF(OR($F40&lt;10,$F40="NA",$G40="NA"),"NA",IF($E40="05",VLOOKUP($A40,'2015G5-SALL'!$A$3:$AG$500,16,FALSE),IF($E40="08",VLOOKUP($A40,'2015G8-SALL'!$A$3:$AG$501,16,FALSE),"NA"))),"NA")</f>
        <v>0.53771739130434792</v>
      </c>
      <c r="L40" s="254">
        <f>IFERROR(IF(OR($F40&lt;10,$F40="NA",$G40="NA"),"NA",IF($E40="05",VLOOKUP($A40,'2015G5-SALL'!$A$3:$AG$500,31,FALSE),IF($E40="08",VLOOKUP($A40,'2015G8-SALL'!$A$3:$AG$501,31,FALSE),"NA"))),"NA")</f>
        <v>0.61880434782608718</v>
      </c>
      <c r="M40" s="255">
        <f>IFERROR(IF(OR($F40&lt;10,$F40="NA",$G40="NA"),"NA",IF($E40="05",VLOOKUP($A40,'2015G5-SALL'!$A$3:$AG$500,21,FALSE),IF($E40="08",VLOOKUP($A40,'2015G8-SALL'!$A$3:$AG$501,21,FALSE),"NA"))),"NA")</f>
        <v>0.51326086956521744</v>
      </c>
    </row>
    <row r="41" spans="1:13" x14ac:dyDescent="0.25">
      <c r="A41" s="282" t="s">
        <v>158</v>
      </c>
      <c r="B41" s="281" t="str">
        <f>VLOOKUP(VALUE(A41),SchList!$A$2:$B$475,2,FALSE)</f>
        <v>BISCAYNE ELEMENTARY</v>
      </c>
      <c r="C41" s="282" t="s">
        <v>5266</v>
      </c>
      <c r="D41" s="267" t="s">
        <v>5261</v>
      </c>
      <c r="E41" s="268" t="s">
        <v>810</v>
      </c>
      <c r="F41" s="283">
        <f>IFERROR(IF($E41="05",VLOOKUP($A41,'2015G5-SALL'!$A$3:$AG$500,4,FALSE),IF($E41="08",VLOOKUP($A41,'2015G8-SALL'!$A$3:$AG$501,4,FALSE),"NA")),"NA")</f>
        <v>97</v>
      </c>
      <c r="G41" s="284">
        <f>IFERROR(IF($E41="05",VLOOKUP($A41,'MemSep 21-2015'!$A$3:$I$498,9,FALSE),IF($E41="08",VLOOKUP($A41,'MemSep 21-2015'!$A$3:$N$498,14,FALSE),"NA")),"NA")</f>
        <v>99</v>
      </c>
      <c r="H41" s="285">
        <f t="shared" si="0"/>
        <v>0.97979797979797978</v>
      </c>
      <c r="I41" s="286">
        <f>IFERROR(IF(OR($F41&lt;10,$F41="NA",$G41="NA"),"NA",IF($E41="05",VLOOKUP($A41,'2015G5-SALL'!$A$3:$AG$500,6,FALSE),IF($E41="08",VLOOKUP($A41,'2015G8-SALL'!$A$3:$AG$501,6,FALSE),"NA"))),"NA")</f>
        <v>45.766597938144301</v>
      </c>
      <c r="J41" s="252">
        <f>IFERROR(IF(OR($F41&lt;10,$F41="NA",$G41="NA"),"NA",IF($E41="05",VLOOKUP($A41,'2015G5-SALL'!$A$3:$AG$500,26,FALSE),IF($E41="08",VLOOKUP($A41,'2015G8-SALL'!$A$3:$AG$501,26,FALSE),"NA"))),"NA")</f>
        <v>0.33206185567010293</v>
      </c>
      <c r="K41" s="253">
        <f>IFERROR(IF(OR($F41&lt;10,$F41="NA",$G41="NA"),"NA",IF($E41="05",VLOOKUP($A41,'2015G5-SALL'!$A$3:$AG$500,16,FALSE),IF($E41="08",VLOOKUP($A41,'2015G8-SALL'!$A$3:$AG$501,16,FALSE),"NA"))),"NA")</f>
        <v>0.44432989690721653</v>
      </c>
      <c r="L41" s="254">
        <f>IFERROR(IF(OR($F41&lt;10,$F41="NA",$G41="NA"),"NA",IF($E41="05",VLOOKUP($A41,'2015G5-SALL'!$A$3:$AG$500,31,FALSE),IF($E41="08",VLOOKUP($A41,'2015G8-SALL'!$A$3:$AG$501,31,FALSE),"NA"))),"NA")</f>
        <v>0.51721649484536081</v>
      </c>
      <c r="M41" s="255">
        <f>IFERROR(IF(OR($F41&lt;10,$F41="NA",$G41="NA"),"NA",IF($E41="05",VLOOKUP($A41,'2015G5-SALL'!$A$3:$AG$500,21,FALSE),IF($E41="08",VLOOKUP($A41,'2015G8-SALL'!$A$3:$AG$501,21,FALSE),"NA"))),"NA")</f>
        <v>0.4482474226804124</v>
      </c>
    </row>
    <row r="42" spans="1:13" x14ac:dyDescent="0.25">
      <c r="A42" s="282" t="s">
        <v>159</v>
      </c>
      <c r="B42" s="281" t="str">
        <f>VLOOKUP(VALUE(A42),SchList!$A$2:$B$475,2,FALSE)</f>
        <v>SOMERSET ACADEMY(SILVER PALMS)</v>
      </c>
      <c r="C42" s="282" t="s">
        <v>5262</v>
      </c>
      <c r="D42" s="267" t="s">
        <v>5262</v>
      </c>
      <c r="E42" s="268" t="s">
        <v>810</v>
      </c>
      <c r="F42" s="283">
        <f>IFERROR(IF($E42="05",VLOOKUP($A42,'2015G5-SALL'!$A$3:$AG$500,4,FALSE),IF($E42="08",VLOOKUP($A42,'2015G8-SALL'!$A$3:$AG$501,4,FALSE),"NA")),"NA")</f>
        <v>75</v>
      </c>
      <c r="G42" s="284">
        <f>IFERROR(IF($E42="05",VLOOKUP($A42,'MemSep 21-2015'!$A$3:$I$498,9,FALSE),IF($E42="08",VLOOKUP($A42,'MemSep 21-2015'!$A$3:$N$498,14,FALSE),"NA")),"NA")</f>
        <v>75</v>
      </c>
      <c r="H42" s="285">
        <f t="shared" si="0"/>
        <v>1</v>
      </c>
      <c r="I42" s="286">
        <f>IFERROR(IF(OR($F42&lt;10,$F42="NA",$G42="NA"),"NA",IF($E42="05",VLOOKUP($A42,'2015G5-SALL'!$A$3:$AG$500,6,FALSE),IF($E42="08",VLOOKUP($A42,'2015G8-SALL'!$A$3:$AG$501,6,FALSE),"NA"))),"NA")</f>
        <v>53.010400000000004</v>
      </c>
      <c r="J42" s="252">
        <f>IFERROR(IF(OR($F42&lt;10,$F42="NA",$G42="NA"),"NA",IF($E42="05",VLOOKUP($A42,'2015G5-SALL'!$A$3:$AG$500,26,FALSE),IF($E42="08",VLOOKUP($A42,'2015G8-SALL'!$A$3:$AG$501,26,FALSE),"NA"))),"NA")</f>
        <v>0.4171999999999999</v>
      </c>
      <c r="K42" s="253">
        <f>IFERROR(IF(OR($F42&lt;10,$F42="NA",$G42="NA"),"NA",IF($E42="05",VLOOKUP($A42,'2015G5-SALL'!$A$3:$AG$500,16,FALSE),IF($E42="08",VLOOKUP($A42,'2015G8-SALL'!$A$3:$AG$501,16,FALSE),"NA"))),"NA")</f>
        <v>0.49719999999999998</v>
      </c>
      <c r="L42" s="254">
        <f>IFERROR(IF(OR($F42&lt;10,$F42="NA",$G42="NA"),"NA",IF($E42="05",VLOOKUP($A42,'2015G5-SALL'!$A$3:$AG$500,31,FALSE),IF($E42="08",VLOOKUP($A42,'2015G8-SALL'!$A$3:$AG$501,31,FALSE),"NA"))),"NA")</f>
        <v>0.60013333333333341</v>
      </c>
      <c r="M42" s="255">
        <f>IFERROR(IF(OR($F42&lt;10,$F42="NA",$G42="NA"),"NA",IF($E42="05",VLOOKUP($A42,'2015G5-SALL'!$A$3:$AG$500,21,FALSE),IF($E42="08",VLOOKUP($A42,'2015G8-SALL'!$A$3:$AG$501,21,FALSE),"NA"))),"NA")</f>
        <v>0.52200000000000013</v>
      </c>
    </row>
    <row r="43" spans="1:13" x14ac:dyDescent="0.25">
      <c r="A43" s="282" t="s">
        <v>159</v>
      </c>
      <c r="B43" s="281" t="str">
        <f>VLOOKUP(VALUE(A43),SchList!$A$2:$B$475,2,FALSE)</f>
        <v>SOMERSET ACADEMY(SILVER PALMS)</v>
      </c>
      <c r="C43" s="282" t="s">
        <v>5262</v>
      </c>
      <c r="D43" s="267" t="s">
        <v>5262</v>
      </c>
      <c r="E43" s="268" t="s">
        <v>807</v>
      </c>
      <c r="F43" s="283">
        <f>IFERROR(IF($E43="05",VLOOKUP($A43,'2015G5-SALL'!$A$3:$AG$500,4,FALSE),IF($E43="08",VLOOKUP($A43,'2015G8-SALL'!$A$3:$AG$501,4,FALSE),"NA")),"NA")</f>
        <v>90</v>
      </c>
      <c r="G43" s="284">
        <f>IFERROR(IF($E43="05",VLOOKUP($A43,'MemSep 21-2015'!$A$3:$I$498,9,FALSE),IF($E43="08",VLOOKUP($A43,'MemSep 21-2015'!$A$3:$N$498,14,FALSE),"NA")),"NA")</f>
        <v>93</v>
      </c>
      <c r="H43" s="285">
        <f t="shared" si="0"/>
        <v>0.967741935483871</v>
      </c>
      <c r="I43" s="286">
        <f>IFERROR(IF(OR($F43&lt;10,$F43="NA",$G43="NA"),"NA",IF($E43="05",VLOOKUP($A43,'2015G5-SALL'!$A$3:$AG$500,6,FALSE),IF($E43="08",VLOOKUP($A43,'2015G8-SALL'!$A$3:$AG$501,6,FALSE),"NA"))),"NA")</f>
        <v>43.639111111111113</v>
      </c>
      <c r="J43" s="252">
        <f>IFERROR(IF(OR($F43&lt;10,$F43="NA",$G43="NA"),"NA",IF($E43="05",VLOOKUP($A43,'2015G5-SALL'!$A$3:$AG$500,26,FALSE),IF($E43="08",VLOOKUP($A43,'2015G8-SALL'!$A$3:$AG$501,26,FALSE),"NA"))),"NA")</f>
        <v>0.43288888888888927</v>
      </c>
      <c r="K43" s="253">
        <f>IFERROR(IF(OR($F43&lt;10,$F43="NA",$G43="NA"),"NA",IF($E43="05",VLOOKUP($A43,'2015G5-SALL'!$A$3:$AG$500,16,FALSE),IF($E43="08",VLOOKUP($A43,'2015G8-SALL'!$A$3:$AG$501,16,FALSE),"NA"))),"NA")</f>
        <v>0.42544444444444435</v>
      </c>
      <c r="L43" s="254">
        <f>IFERROR(IF(OR($F43&lt;10,$F43="NA",$G43="NA"),"NA",IF($E43="05",VLOOKUP($A43,'2015G5-SALL'!$A$3:$AG$500,31,FALSE),IF($E43="08",VLOOKUP($A43,'2015G8-SALL'!$A$3:$AG$501,31,FALSE),"NA"))),"NA")</f>
        <v>0.46500000000000002</v>
      </c>
      <c r="M43" s="255">
        <f>IFERROR(IF(OR($F43&lt;10,$F43="NA",$G43="NA"),"NA",IF($E43="05",VLOOKUP($A43,'2015G5-SALL'!$A$3:$AG$500,21,FALSE),IF($E43="08",VLOOKUP($A43,'2015G8-SALL'!$A$3:$AG$501,21,FALSE),"NA"))),"NA")</f>
        <v>0.42077777777777781</v>
      </c>
    </row>
    <row r="44" spans="1:13" x14ac:dyDescent="0.25">
      <c r="A44" s="282" t="s">
        <v>785</v>
      </c>
      <c r="B44" s="281" t="str">
        <f>VLOOKUP(VALUE(A44),SchList!$A$2:$B$475,2,FALSE)</f>
        <v>SOMERSET ACADEMY CHARTER ELEM</v>
      </c>
      <c r="C44" s="282" t="s">
        <v>5262</v>
      </c>
      <c r="D44" s="267" t="s">
        <v>5262</v>
      </c>
      <c r="E44" s="268" t="s">
        <v>810</v>
      </c>
      <c r="F44" s="283">
        <f>IFERROR(IF($E44="05",VLOOKUP($A44,'2015G5-SALL'!$A$3:$AG$500,4,FALSE),IF($E44="08",VLOOKUP($A44,'2015G8-SALL'!$A$3:$AG$501,4,FALSE),"NA")),"NA")</f>
        <v>75</v>
      </c>
      <c r="G44" s="284">
        <f>IFERROR(IF($E44="05",VLOOKUP($A44,'MemSep 21-2015'!$A$3:$I$498,9,FALSE),IF($E44="08",VLOOKUP($A44,'MemSep 21-2015'!$A$3:$N$498,14,FALSE),"NA")),"NA")</f>
        <v>76</v>
      </c>
      <c r="H44" s="285">
        <f t="shared" si="0"/>
        <v>0.98684210526315785</v>
      </c>
      <c r="I44" s="286">
        <f>IFERROR(IF(OR($F44&lt;10,$F44="NA",$G44="NA"),"NA",IF($E44="05",VLOOKUP($A44,'2015G5-SALL'!$A$3:$AG$500,6,FALSE),IF($E44="08",VLOOKUP($A44,'2015G8-SALL'!$A$3:$AG$501,6,FALSE),"NA"))),"NA")</f>
        <v>47.21200000000001</v>
      </c>
      <c r="J44" s="252">
        <f>IFERROR(IF(OR($F44&lt;10,$F44="NA",$G44="NA"),"NA",IF($E44="05",VLOOKUP($A44,'2015G5-SALL'!$A$3:$AG$500,26,FALSE),IF($E44="08",VLOOKUP($A44,'2015G8-SALL'!$A$3:$AG$501,26,FALSE),"NA"))),"NA")</f>
        <v>0.36933333333333318</v>
      </c>
      <c r="K44" s="253">
        <f>IFERROR(IF(OR($F44&lt;10,$F44="NA",$G44="NA"),"NA",IF($E44="05",VLOOKUP($A44,'2015G5-SALL'!$A$3:$AG$500,16,FALSE),IF($E44="08",VLOOKUP($A44,'2015G8-SALL'!$A$3:$AG$501,16,FALSE),"NA"))),"NA")</f>
        <v>0.42946666666666677</v>
      </c>
      <c r="L44" s="254">
        <f>IFERROR(IF(OR($F44&lt;10,$F44="NA",$G44="NA"),"NA",IF($E44="05",VLOOKUP($A44,'2015G5-SALL'!$A$3:$AG$500,31,FALSE),IF($E44="08",VLOOKUP($A44,'2015G8-SALL'!$A$3:$AG$501,31,FALSE),"NA"))),"NA")</f>
        <v>0.54506666666666703</v>
      </c>
      <c r="M44" s="255">
        <f>IFERROR(IF(OR($F44&lt;10,$F44="NA",$G44="NA"),"NA",IF($E44="05",VLOOKUP($A44,'2015G5-SALL'!$A$3:$AG$500,21,FALSE),IF($E44="08",VLOOKUP($A44,'2015G8-SALL'!$A$3:$AG$501,21,FALSE),"NA"))),"NA")</f>
        <v>0.46826666666666644</v>
      </c>
    </row>
    <row r="45" spans="1:13" x14ac:dyDescent="0.25">
      <c r="A45" s="282" t="s">
        <v>160</v>
      </c>
      <c r="B45" s="281" t="str">
        <f>VLOOKUP(VALUE(A45),SchList!$A$2:$B$475,2,FALSE)</f>
        <v>ARCH CREEK ELEMENTARY SCHOOL</v>
      </c>
      <c r="C45" s="282" t="s">
        <v>5266</v>
      </c>
      <c r="D45" s="267" t="s">
        <v>5265</v>
      </c>
      <c r="E45" s="268" t="s">
        <v>810</v>
      </c>
      <c r="F45" s="283">
        <f>IFERROR(IF($E45="05",VLOOKUP($A45,'2015G5-SALL'!$A$3:$AG$500,4,FALSE),IF($E45="08",VLOOKUP($A45,'2015G8-SALL'!$A$3:$AG$501,4,FALSE),"NA")),"NA")</f>
        <v>94</v>
      </c>
      <c r="G45" s="284">
        <f>IFERROR(IF($E45="05",VLOOKUP($A45,'MemSep 21-2015'!$A$3:$I$498,9,FALSE),IF($E45="08",VLOOKUP($A45,'MemSep 21-2015'!$A$3:$N$498,14,FALSE),"NA")),"NA")</f>
        <v>93</v>
      </c>
      <c r="H45" s="285">
        <f t="shared" si="0"/>
        <v>1</v>
      </c>
      <c r="I45" s="286">
        <f>IFERROR(IF(OR($F45&lt;10,$F45="NA",$G45="NA"),"NA",IF($E45="05",VLOOKUP($A45,'2015G5-SALL'!$A$3:$AG$500,6,FALSE),IF($E45="08",VLOOKUP($A45,'2015G8-SALL'!$A$3:$AG$501,6,FALSE),"NA"))),"NA")</f>
        <v>46.808829787234046</v>
      </c>
      <c r="J45" s="252">
        <f>IFERROR(IF(OR($F45&lt;10,$F45="NA",$G45="NA"),"NA",IF($E45="05",VLOOKUP($A45,'2015G5-SALL'!$A$3:$AG$500,26,FALSE),IF($E45="08",VLOOKUP($A45,'2015G8-SALL'!$A$3:$AG$501,26,FALSE),"NA"))),"NA")</f>
        <v>0.31627659574468064</v>
      </c>
      <c r="K45" s="253">
        <f>IFERROR(IF(OR($F45&lt;10,$F45="NA",$G45="NA"),"NA",IF($E45="05",VLOOKUP($A45,'2015G5-SALL'!$A$3:$AG$500,16,FALSE),IF($E45="08",VLOOKUP($A45,'2015G8-SALL'!$A$3:$AG$501,16,FALSE),"NA"))),"NA")</f>
        <v>0.45712765957446821</v>
      </c>
      <c r="L45" s="254">
        <f>IFERROR(IF(OR($F45&lt;10,$F45="NA",$G45="NA"),"NA",IF($E45="05",VLOOKUP($A45,'2015G5-SALL'!$A$3:$AG$500,31,FALSE),IF($E45="08",VLOOKUP($A45,'2015G8-SALL'!$A$3:$AG$501,31,FALSE),"NA"))),"NA")</f>
        <v>0.56276595744680868</v>
      </c>
      <c r="M45" s="255">
        <f>IFERROR(IF(OR($F45&lt;10,$F45="NA",$G45="NA"),"NA",IF($E45="05",VLOOKUP($A45,'2015G5-SALL'!$A$3:$AG$500,21,FALSE),IF($E45="08",VLOOKUP($A45,'2015G8-SALL'!$A$3:$AG$501,21,FALSE),"NA"))),"NA")</f>
        <v>0.41414893617021276</v>
      </c>
    </row>
    <row r="46" spans="1:13" x14ac:dyDescent="0.25">
      <c r="A46" s="282" t="s">
        <v>162</v>
      </c>
      <c r="B46" s="281" t="str">
        <f>VLOOKUP(VALUE(A46),SchList!$A$2:$B$475,2,FALSE)</f>
        <v>BISCAYNE GARDENS ELEMENTARY</v>
      </c>
      <c r="C46" s="282" t="s">
        <v>5266</v>
      </c>
      <c r="D46" s="267" t="s">
        <v>5264</v>
      </c>
      <c r="E46" s="268" t="s">
        <v>810</v>
      </c>
      <c r="F46" s="283">
        <f>IFERROR(IF($E46="05",VLOOKUP($A46,'2015G5-SALL'!$A$3:$AG$500,4,FALSE),IF($E46="08",VLOOKUP($A46,'2015G8-SALL'!$A$3:$AG$501,4,FALSE),"NA")),"NA")</f>
        <v>46</v>
      </c>
      <c r="G46" s="284">
        <f>IFERROR(IF($E46="05",VLOOKUP($A46,'MemSep 21-2015'!$A$3:$I$498,9,FALSE),IF($E46="08",VLOOKUP($A46,'MemSep 21-2015'!$A$3:$N$498,14,FALSE),"NA")),"NA")</f>
        <v>49</v>
      </c>
      <c r="H46" s="285">
        <f t="shared" si="0"/>
        <v>0.93877551020408168</v>
      </c>
      <c r="I46" s="286">
        <f>IFERROR(IF(OR($F46&lt;10,$F46="NA",$G46="NA"),"NA",IF($E46="05",VLOOKUP($A46,'2015G5-SALL'!$A$3:$AG$500,6,FALSE),IF($E46="08",VLOOKUP($A46,'2015G8-SALL'!$A$3:$AG$501,6,FALSE),"NA"))),"NA")</f>
        <v>49.242173913043466</v>
      </c>
      <c r="J46" s="252">
        <f>IFERROR(IF(OR($F46&lt;10,$F46="NA",$G46="NA"),"NA",IF($E46="05",VLOOKUP($A46,'2015G5-SALL'!$A$3:$AG$500,26,FALSE),IF($E46="08",VLOOKUP($A46,'2015G8-SALL'!$A$3:$AG$501,26,FALSE),"NA"))),"NA")</f>
        <v>0.36108695652173928</v>
      </c>
      <c r="K46" s="253">
        <f>IFERROR(IF(OR($F46&lt;10,$F46="NA",$G46="NA"),"NA",IF($E46="05",VLOOKUP($A46,'2015G5-SALL'!$A$3:$AG$500,16,FALSE),IF($E46="08",VLOOKUP($A46,'2015G8-SALL'!$A$3:$AG$501,16,FALSE),"NA"))),"NA")</f>
        <v>0.5099999999999999</v>
      </c>
      <c r="L46" s="254">
        <f>IFERROR(IF(OR($F46&lt;10,$F46="NA",$G46="NA"),"NA",IF($E46="05",VLOOKUP($A46,'2015G5-SALL'!$A$3:$AG$500,31,FALSE),IF($E46="08",VLOOKUP($A46,'2015G8-SALL'!$A$3:$AG$501,31,FALSE),"NA"))),"NA")</f>
        <v>0.55260869565217374</v>
      </c>
      <c r="M46" s="255">
        <f>IFERROR(IF(OR($F46&lt;10,$F46="NA",$G46="NA"),"NA",IF($E46="05",VLOOKUP($A46,'2015G5-SALL'!$A$3:$AG$500,21,FALSE),IF($E46="08",VLOOKUP($A46,'2015G8-SALL'!$A$3:$AG$501,21,FALSE),"NA"))),"NA")</f>
        <v>0.44826086956521732</v>
      </c>
    </row>
    <row r="47" spans="1:13" x14ac:dyDescent="0.25">
      <c r="A47" s="282" t="s">
        <v>164</v>
      </c>
      <c r="B47" s="281" t="str">
        <f>VLOOKUP(VALUE(A47),SchList!$A$2:$B$475,2,FALSE)</f>
        <v>VAN E. BLANTON ELEMENTARY</v>
      </c>
      <c r="C47" s="282" t="s">
        <v>5263</v>
      </c>
      <c r="D47" s="267" t="s">
        <v>5261</v>
      </c>
      <c r="E47" s="268" t="s">
        <v>810</v>
      </c>
      <c r="F47" s="283">
        <f>IFERROR(IF($E47="05",VLOOKUP($A47,'2015G5-SALL'!$A$3:$AG$500,4,FALSE),IF($E47="08",VLOOKUP($A47,'2015G8-SALL'!$A$3:$AG$501,4,FALSE),"NA")),"NA")</f>
        <v>81</v>
      </c>
      <c r="G47" s="284">
        <f>IFERROR(IF($E47="05",VLOOKUP($A47,'MemSep 21-2015'!$A$3:$I$498,9,FALSE),IF($E47="08",VLOOKUP($A47,'MemSep 21-2015'!$A$3:$N$498,14,FALSE),"NA")),"NA")</f>
        <v>87</v>
      </c>
      <c r="H47" s="285">
        <f t="shared" si="0"/>
        <v>0.93103448275862066</v>
      </c>
      <c r="I47" s="286">
        <f>IFERROR(IF(OR($F47&lt;10,$F47="NA",$G47="NA"),"NA",IF($E47="05",VLOOKUP($A47,'2015G5-SALL'!$A$3:$AG$500,6,FALSE),IF($E47="08",VLOOKUP($A47,'2015G8-SALL'!$A$3:$AG$501,6,FALSE),"NA"))),"NA")</f>
        <v>40.889876543209859</v>
      </c>
      <c r="J47" s="252">
        <f>IFERROR(IF(OR($F47&lt;10,$F47="NA",$G47="NA"),"NA",IF($E47="05",VLOOKUP($A47,'2015G5-SALL'!$A$3:$AG$500,26,FALSE),IF($E47="08",VLOOKUP($A47,'2015G8-SALL'!$A$3:$AG$501,26,FALSE),"NA"))),"NA")</f>
        <v>0.31283950617283945</v>
      </c>
      <c r="K47" s="253">
        <f>IFERROR(IF(OR($F47&lt;10,$F47="NA",$G47="NA"),"NA",IF($E47="05",VLOOKUP($A47,'2015G5-SALL'!$A$3:$AG$500,16,FALSE),IF($E47="08",VLOOKUP($A47,'2015G8-SALL'!$A$3:$AG$501,16,FALSE),"NA"))),"NA")</f>
        <v>0.38234567901234601</v>
      </c>
      <c r="L47" s="254">
        <f>IFERROR(IF(OR($F47&lt;10,$F47="NA",$G47="NA"),"NA",IF($E47="05",VLOOKUP($A47,'2015G5-SALL'!$A$3:$AG$500,31,FALSE),IF($E47="08",VLOOKUP($A47,'2015G8-SALL'!$A$3:$AG$501,31,FALSE),"NA"))),"NA")</f>
        <v>0.48518518518518522</v>
      </c>
      <c r="M47" s="255">
        <f>IFERROR(IF(OR($F47&lt;10,$F47="NA",$G47="NA"),"NA",IF($E47="05",VLOOKUP($A47,'2015G5-SALL'!$A$3:$AG$500,21,FALSE),IF($E47="08",VLOOKUP($A47,'2015G8-SALL'!$A$3:$AG$501,21,FALSE),"NA"))),"NA")</f>
        <v>0.37518518518518496</v>
      </c>
    </row>
    <row r="48" spans="1:13" x14ac:dyDescent="0.25">
      <c r="A48" s="282" t="s">
        <v>819</v>
      </c>
      <c r="B48" s="281" t="str">
        <f>VLOOKUP(VALUE(A48),SchList!$A$2:$B$475,2,FALSE)</f>
        <v>ACADEMIR CHARTER SCHOOL WEST</v>
      </c>
      <c r="C48" s="282" t="s">
        <v>5262</v>
      </c>
      <c r="D48" s="267" t="s">
        <v>5262</v>
      </c>
      <c r="E48" s="268" t="s">
        <v>810</v>
      </c>
      <c r="F48" s="283">
        <f>IFERROR(IF($E48="05",VLOOKUP($A48,'2015G5-SALL'!$A$3:$AG$500,4,FALSE),IF($E48="08",VLOOKUP($A48,'2015G8-SALL'!$A$3:$AG$501,4,FALSE),"NA")),"NA")</f>
        <v>94</v>
      </c>
      <c r="G48" s="284">
        <f>IFERROR(IF($E48="05",VLOOKUP($A48,'MemSep 21-2015'!$A$3:$I$498,9,FALSE),IF($E48="08",VLOOKUP($A48,'MemSep 21-2015'!$A$3:$N$498,14,FALSE),"NA")),"NA")</f>
        <v>94</v>
      </c>
      <c r="H48" s="285">
        <f t="shared" si="0"/>
        <v>1</v>
      </c>
      <c r="I48" s="286">
        <f>IFERROR(IF(OR($F48&lt;10,$F48="NA",$G48="NA"),"NA",IF($E48="05",VLOOKUP($A48,'2015G5-SALL'!$A$3:$AG$500,6,FALSE),IF($E48="08",VLOOKUP($A48,'2015G8-SALL'!$A$3:$AG$501,6,FALSE),"NA"))),"NA")</f>
        <v>60.348936170212745</v>
      </c>
      <c r="J48" s="252">
        <f>IFERROR(IF(OR($F48&lt;10,$F48="NA",$G48="NA"),"NA",IF($E48="05",VLOOKUP($A48,'2015G5-SALL'!$A$3:$AG$500,26,FALSE),IF($E48="08",VLOOKUP($A48,'2015G8-SALL'!$A$3:$AG$501,26,FALSE),"NA"))),"NA")</f>
        <v>0.47627659574468112</v>
      </c>
      <c r="K48" s="253">
        <f>IFERROR(IF(OR($F48&lt;10,$F48="NA",$G48="NA"),"NA",IF($E48="05",VLOOKUP($A48,'2015G5-SALL'!$A$3:$AG$500,16,FALSE),IF($E48="08",VLOOKUP($A48,'2015G8-SALL'!$A$3:$AG$501,16,FALSE),"NA"))),"NA")</f>
        <v>0.56404255319148933</v>
      </c>
      <c r="L48" s="254">
        <f>IFERROR(IF(OR($F48&lt;10,$F48="NA",$G48="NA"),"NA",IF($E48="05",VLOOKUP($A48,'2015G5-SALL'!$A$3:$AG$500,31,FALSE),IF($E48="08",VLOOKUP($A48,'2015G8-SALL'!$A$3:$AG$501,31,FALSE),"NA"))),"NA")</f>
        <v>0.69361702127659597</v>
      </c>
      <c r="M48" s="255">
        <f>IFERROR(IF(OR($F48&lt;10,$F48="NA",$G48="NA"),"NA",IF($E48="05",VLOOKUP($A48,'2015G5-SALL'!$A$3:$AG$500,21,FALSE),IF($E48="08",VLOOKUP($A48,'2015G8-SALL'!$A$3:$AG$501,21,FALSE),"NA"))),"NA")</f>
        <v>0.57936170212765969</v>
      </c>
    </row>
    <row r="49" spans="1:13" x14ac:dyDescent="0.25">
      <c r="A49" s="282" t="s">
        <v>165</v>
      </c>
      <c r="B49" s="281" t="str">
        <f>VLOOKUP(VALUE(A49),SchList!$A$2:$B$475,2,FALSE)</f>
        <v>BLUE LAKES K-8</v>
      </c>
      <c r="C49" s="282" t="s">
        <v>5260</v>
      </c>
      <c r="D49" s="267" t="s">
        <v>5261</v>
      </c>
      <c r="E49" s="268" t="s">
        <v>810</v>
      </c>
      <c r="F49" s="283">
        <f>IFERROR(IF($E49="05",VLOOKUP($A49,'2015G5-SALL'!$A$3:$AG$500,4,FALSE),IF($E49="08",VLOOKUP($A49,'2015G8-SALL'!$A$3:$AG$501,4,FALSE),"NA")),"NA")</f>
        <v>64</v>
      </c>
      <c r="G49" s="284">
        <f>IFERROR(IF($E49="05",VLOOKUP($A49,'MemSep 21-2015'!$A$3:$I$498,9,FALSE),IF($E49="08",VLOOKUP($A49,'MemSep 21-2015'!$A$3:$N$498,14,FALSE),"NA")),"NA")</f>
        <v>64</v>
      </c>
      <c r="H49" s="285">
        <f t="shared" si="0"/>
        <v>1</v>
      </c>
      <c r="I49" s="286">
        <f>IFERROR(IF(OR($F49&lt;10,$F49="NA",$G49="NA"),"NA",IF($E49="05",VLOOKUP($A49,'2015G5-SALL'!$A$3:$AG$500,6,FALSE),IF($E49="08",VLOOKUP($A49,'2015G8-SALL'!$A$3:$AG$501,6,FALSE),"NA"))),"NA")</f>
        <v>52.603906250000001</v>
      </c>
      <c r="J49" s="252">
        <f>IFERROR(IF(OR($F49&lt;10,$F49="NA",$G49="NA"),"NA",IF($E49="05",VLOOKUP($A49,'2015G5-SALL'!$A$3:$AG$500,26,FALSE),IF($E49="08",VLOOKUP($A49,'2015G8-SALL'!$A$3:$AG$501,26,FALSE),"NA"))),"NA")</f>
        <v>0.41718749999999982</v>
      </c>
      <c r="K49" s="253">
        <f>IFERROR(IF(OR($F49&lt;10,$F49="NA",$G49="NA"),"NA",IF($E49="05",VLOOKUP($A49,'2015G5-SALL'!$A$3:$AG$500,16,FALSE),IF($E49="08",VLOOKUP($A49,'2015G8-SALL'!$A$3:$AG$501,16,FALSE),"NA"))),"NA")</f>
        <v>0.50171874999999999</v>
      </c>
      <c r="L49" s="254">
        <f>IFERROR(IF(OR($F49&lt;10,$F49="NA",$G49="NA"),"NA",IF($E49="05",VLOOKUP($A49,'2015G5-SALL'!$A$3:$AG$500,31,FALSE),IF($E49="08",VLOOKUP($A49,'2015G8-SALL'!$A$3:$AG$501,31,FALSE),"NA"))),"NA")</f>
        <v>0.57250000000000001</v>
      </c>
      <c r="M49" s="255">
        <f>IFERROR(IF(OR($F49&lt;10,$F49="NA",$G49="NA"),"NA",IF($E49="05",VLOOKUP($A49,'2015G5-SALL'!$A$3:$AG$500,21,FALSE),IF($E49="08",VLOOKUP($A49,'2015G8-SALL'!$A$3:$AG$501,21,FALSE),"NA"))),"NA")</f>
        <v>0.5446875000000001</v>
      </c>
    </row>
    <row r="50" spans="1:13" x14ac:dyDescent="0.25">
      <c r="A50" s="282" t="s">
        <v>166</v>
      </c>
      <c r="B50" s="281" t="str">
        <f>VLOOKUP(VALUE(A50),SchList!$A$2:$B$475,2,FALSE)</f>
        <v>BOWMAN ASHE/DOOLIN K-8 ACAD</v>
      </c>
      <c r="C50" s="282" t="s">
        <v>5260</v>
      </c>
      <c r="D50" s="267" t="s">
        <v>5261</v>
      </c>
      <c r="E50" s="268" t="s">
        <v>810</v>
      </c>
      <c r="F50" s="283">
        <f>IFERROR(IF($E50="05",VLOOKUP($A50,'2015G5-SALL'!$A$3:$AG$500,4,FALSE),IF($E50="08",VLOOKUP($A50,'2015G8-SALL'!$A$3:$AG$501,4,FALSE),"NA")),"NA")</f>
        <v>124</v>
      </c>
      <c r="G50" s="284">
        <f>IFERROR(IF($E50="05",VLOOKUP($A50,'MemSep 21-2015'!$A$3:$I$498,9,FALSE),IF($E50="08",VLOOKUP($A50,'MemSep 21-2015'!$A$3:$N$498,14,FALSE),"NA")),"NA")</f>
        <v>128</v>
      </c>
      <c r="H50" s="285">
        <f t="shared" si="0"/>
        <v>0.96875</v>
      </c>
      <c r="I50" s="286">
        <f>IFERROR(IF(OR($F50&lt;10,$F50="NA",$G50="NA"),"NA",IF($E50="05",VLOOKUP($A50,'2015G5-SALL'!$A$3:$AG$500,6,FALSE),IF($E50="08",VLOOKUP($A50,'2015G8-SALL'!$A$3:$AG$501,6,FALSE),"NA"))),"NA")</f>
        <v>50.244354838709647</v>
      </c>
      <c r="J50" s="252">
        <f>IFERROR(IF(OR($F50&lt;10,$F50="NA",$G50="NA"),"NA",IF($E50="05",VLOOKUP($A50,'2015G5-SALL'!$A$3:$AG$500,26,FALSE),IF($E50="08",VLOOKUP($A50,'2015G8-SALL'!$A$3:$AG$501,26,FALSE),"NA"))),"NA")</f>
        <v>0.39483870967741963</v>
      </c>
      <c r="K50" s="253">
        <f>IFERROR(IF(OR($F50&lt;10,$F50="NA",$G50="NA"),"NA",IF($E50="05",VLOOKUP($A50,'2015G5-SALL'!$A$3:$AG$500,16,FALSE),IF($E50="08",VLOOKUP($A50,'2015G8-SALL'!$A$3:$AG$501,16,FALSE),"NA"))),"NA")</f>
        <v>0.44137096774193568</v>
      </c>
      <c r="L50" s="254">
        <f>IFERROR(IF(OR($F50&lt;10,$F50="NA",$G50="NA"),"NA",IF($E50="05",VLOOKUP($A50,'2015G5-SALL'!$A$3:$AG$500,31,FALSE),IF($E50="08",VLOOKUP($A50,'2015G8-SALL'!$A$3:$AG$501,31,FALSE),"NA"))),"NA")</f>
        <v>0.58282258064516157</v>
      </c>
      <c r="M50" s="255">
        <f>IFERROR(IF(OR($F50&lt;10,$F50="NA",$G50="NA"),"NA",IF($E50="05",VLOOKUP($A50,'2015G5-SALL'!$A$3:$AG$500,21,FALSE),IF($E50="08",VLOOKUP($A50,'2015G8-SALL'!$A$3:$AG$501,21,FALSE),"NA"))),"NA")</f>
        <v>0.51233870967741901</v>
      </c>
    </row>
    <row r="51" spans="1:13" x14ac:dyDescent="0.25">
      <c r="A51" s="282" t="s">
        <v>166</v>
      </c>
      <c r="B51" s="281" t="str">
        <f>VLOOKUP(VALUE(A51),SchList!$A$2:$B$475,2,FALSE)</f>
        <v>BOWMAN ASHE/DOOLIN K-8 ACAD</v>
      </c>
      <c r="C51" s="282" t="s">
        <v>5260</v>
      </c>
      <c r="D51" s="267" t="s">
        <v>5261</v>
      </c>
      <c r="E51" s="268" t="s">
        <v>807</v>
      </c>
      <c r="F51" s="283">
        <f>IFERROR(IF($E51="05",VLOOKUP($A51,'2015G5-SALL'!$A$3:$AG$500,4,FALSE),IF($E51="08",VLOOKUP($A51,'2015G8-SALL'!$A$3:$AG$501,4,FALSE),"NA")),"NA")</f>
        <v>118</v>
      </c>
      <c r="G51" s="284">
        <f>IFERROR(IF($E51="05",VLOOKUP($A51,'MemSep 21-2015'!$A$3:$I$498,9,FALSE),IF($E51="08",VLOOKUP($A51,'MemSep 21-2015'!$A$3:$N$498,14,FALSE),"NA")),"NA")</f>
        <v>122</v>
      </c>
      <c r="H51" s="285">
        <f t="shared" si="0"/>
        <v>0.96721311475409832</v>
      </c>
      <c r="I51" s="286">
        <f>IFERROR(IF(OR($F51&lt;10,$F51="NA",$G51="NA"),"NA",IF($E51="05",VLOOKUP($A51,'2015G5-SALL'!$A$3:$AG$500,6,FALSE),IF($E51="08",VLOOKUP($A51,'2015G8-SALL'!$A$3:$AG$501,6,FALSE),"NA"))),"NA")</f>
        <v>42.803728813559317</v>
      </c>
      <c r="J51" s="252">
        <f>IFERROR(IF(OR($F51&lt;10,$F51="NA",$G51="NA"),"NA",IF($E51="05",VLOOKUP($A51,'2015G5-SALL'!$A$3:$AG$500,26,FALSE),IF($E51="08",VLOOKUP($A51,'2015G8-SALL'!$A$3:$AG$501,26,FALSE),"NA"))),"NA")</f>
        <v>0.42254237288135599</v>
      </c>
      <c r="K51" s="253">
        <f>IFERROR(IF(OR($F51&lt;10,$F51="NA",$G51="NA"),"NA",IF($E51="05",VLOOKUP($A51,'2015G5-SALL'!$A$3:$AG$500,16,FALSE),IF($E51="08",VLOOKUP($A51,'2015G8-SALL'!$A$3:$AG$501,16,FALSE),"NA"))),"NA")</f>
        <v>0.42177966101694936</v>
      </c>
      <c r="L51" s="254">
        <f>IFERROR(IF(OR($F51&lt;10,$F51="NA",$G51="NA"),"NA",IF($E51="05",VLOOKUP($A51,'2015G5-SALL'!$A$3:$AG$500,31,FALSE),IF($E51="08",VLOOKUP($A51,'2015G8-SALL'!$A$3:$AG$501,31,FALSE),"NA"))),"NA")</f>
        <v>0.42796610169491534</v>
      </c>
      <c r="M51" s="255">
        <f>IFERROR(IF(OR($F51&lt;10,$F51="NA",$G51="NA"),"NA",IF($E51="05",VLOOKUP($A51,'2015G5-SALL'!$A$3:$AG$500,21,FALSE),IF($E51="08",VLOOKUP($A51,'2015G8-SALL'!$A$3:$AG$501,21,FALSE),"NA"))),"NA")</f>
        <v>0.43906779661016926</v>
      </c>
    </row>
    <row r="52" spans="1:13" x14ac:dyDescent="0.25">
      <c r="A52" s="282" t="s">
        <v>167</v>
      </c>
      <c r="B52" s="281" t="str">
        <f>VLOOKUP(VALUE(A52),SchList!$A$2:$B$475,2,FALSE)</f>
        <v>BRENTWOOD ELEMENTARY</v>
      </c>
      <c r="C52" s="282" t="s">
        <v>5266</v>
      </c>
      <c r="D52" s="267" t="s">
        <v>5264</v>
      </c>
      <c r="E52" s="268" t="s">
        <v>810</v>
      </c>
      <c r="F52" s="283">
        <f>IFERROR(IF($E52="05",VLOOKUP($A52,'2015G5-SALL'!$A$3:$AG$500,4,FALSE),IF($E52="08",VLOOKUP($A52,'2015G8-SALL'!$A$3:$AG$501,4,FALSE),"NA")),"NA")</f>
        <v>86</v>
      </c>
      <c r="G52" s="284">
        <f>IFERROR(IF($E52="05",VLOOKUP($A52,'MemSep 21-2015'!$A$3:$I$498,9,FALSE),IF($E52="08",VLOOKUP($A52,'MemSep 21-2015'!$A$3:$N$498,14,FALSE),"NA")),"NA")</f>
        <v>96</v>
      </c>
      <c r="H52" s="285">
        <f t="shared" si="0"/>
        <v>0.89583333333333337</v>
      </c>
      <c r="I52" s="286">
        <f>IFERROR(IF(OR($F52&lt;10,$F52="NA",$G52="NA"),"NA",IF($E52="05",VLOOKUP($A52,'2015G5-SALL'!$A$3:$AG$500,6,FALSE),IF($E52="08",VLOOKUP($A52,'2015G8-SALL'!$A$3:$AG$501,6,FALSE),"NA"))),"NA")</f>
        <v>45.92976744186047</v>
      </c>
      <c r="J52" s="252">
        <f>IFERROR(IF(OR($F52&lt;10,$F52="NA",$G52="NA"),"NA",IF($E52="05",VLOOKUP($A52,'2015G5-SALL'!$A$3:$AG$500,26,FALSE),IF($E52="08",VLOOKUP($A52,'2015G8-SALL'!$A$3:$AG$501,26,FALSE),"NA"))),"NA")</f>
        <v>0.30325581395348833</v>
      </c>
      <c r="K52" s="253">
        <f>IFERROR(IF(OR($F52&lt;10,$F52="NA",$G52="NA"),"NA",IF($E52="05",VLOOKUP($A52,'2015G5-SALL'!$A$3:$AG$500,16,FALSE),IF($E52="08",VLOOKUP($A52,'2015G8-SALL'!$A$3:$AG$501,16,FALSE),"NA"))),"NA")</f>
        <v>0.4172093023255814</v>
      </c>
      <c r="L52" s="254">
        <f>IFERROR(IF(OR($F52&lt;10,$F52="NA",$G52="NA"),"NA",IF($E52="05",VLOOKUP($A52,'2015G5-SALL'!$A$3:$AG$500,31,FALSE),IF($E52="08",VLOOKUP($A52,'2015G8-SALL'!$A$3:$AG$501,31,FALSE),"NA"))),"NA")</f>
        <v>0.5563953488372092</v>
      </c>
      <c r="M52" s="255">
        <f>IFERROR(IF(OR($F52&lt;10,$F52="NA",$G52="NA"),"NA",IF($E52="05",VLOOKUP($A52,'2015G5-SALL'!$A$3:$AG$500,21,FALSE),IF($E52="08",VLOOKUP($A52,'2015G8-SALL'!$A$3:$AG$501,21,FALSE),"NA"))),"NA")</f>
        <v>0.44302325581395335</v>
      </c>
    </row>
    <row r="53" spans="1:13" x14ac:dyDescent="0.25">
      <c r="A53" s="282" t="s">
        <v>168</v>
      </c>
      <c r="B53" s="281" t="str">
        <f>VLOOKUP(VALUE(A53),SchList!$A$2:$B$475,2,FALSE)</f>
        <v>JAMES H. BRIGHT/JW JOHNSON ES</v>
      </c>
      <c r="C53" s="282" t="s">
        <v>5266</v>
      </c>
      <c r="D53" s="267" t="s">
        <v>5261</v>
      </c>
      <c r="E53" s="268" t="s">
        <v>810</v>
      </c>
      <c r="F53" s="283">
        <f>IFERROR(IF($E53="05",VLOOKUP($A53,'2015G5-SALL'!$A$3:$AG$500,4,FALSE),IF($E53="08",VLOOKUP($A53,'2015G8-SALL'!$A$3:$AG$501,4,FALSE),"NA")),"NA")</f>
        <v>99</v>
      </c>
      <c r="G53" s="284">
        <f>IFERROR(IF($E53="05",VLOOKUP($A53,'MemSep 21-2015'!$A$3:$I$498,9,FALSE),IF($E53="08",VLOOKUP($A53,'MemSep 21-2015'!$A$3:$N$498,14,FALSE),"NA")),"NA")</f>
        <v>107</v>
      </c>
      <c r="H53" s="285">
        <f t="shared" si="0"/>
        <v>0.92523364485981308</v>
      </c>
      <c r="I53" s="286">
        <f>IFERROR(IF(OR($F53&lt;10,$F53="NA",$G53="NA"),"NA",IF($E53="05",VLOOKUP($A53,'2015G5-SALL'!$A$3:$AG$500,6,FALSE),IF($E53="08",VLOOKUP($A53,'2015G8-SALL'!$A$3:$AG$501,6,FALSE),"NA"))),"NA")</f>
        <v>36.302121212121207</v>
      </c>
      <c r="J53" s="252">
        <f>IFERROR(IF(OR($F53&lt;10,$F53="NA",$G53="NA"),"NA",IF($E53="05",VLOOKUP($A53,'2015G5-SALL'!$A$3:$AG$500,26,FALSE),IF($E53="08",VLOOKUP($A53,'2015G8-SALL'!$A$3:$AG$501,26,FALSE),"NA"))),"NA")</f>
        <v>0.26757575757575741</v>
      </c>
      <c r="K53" s="253">
        <f>IFERROR(IF(OR($F53&lt;10,$F53="NA",$G53="NA"),"NA",IF($E53="05",VLOOKUP($A53,'2015G5-SALL'!$A$3:$AG$500,16,FALSE),IF($E53="08",VLOOKUP($A53,'2015G8-SALL'!$A$3:$AG$501,16,FALSE),"NA"))),"NA")</f>
        <v>0.29929292929292955</v>
      </c>
      <c r="L53" s="254">
        <f>IFERROR(IF(OR($F53&lt;10,$F53="NA",$G53="NA"),"NA",IF($E53="05",VLOOKUP($A53,'2015G5-SALL'!$A$3:$AG$500,31,FALSE),IF($E53="08",VLOOKUP($A53,'2015G8-SALL'!$A$3:$AG$501,31,FALSE),"NA"))),"NA")</f>
        <v>0.44767676767676773</v>
      </c>
      <c r="M53" s="255">
        <f>IFERROR(IF(OR($F53&lt;10,$F53="NA",$G53="NA"),"NA",IF($E53="05",VLOOKUP($A53,'2015G5-SALL'!$A$3:$AG$500,21,FALSE),IF($E53="08",VLOOKUP($A53,'2015G8-SALL'!$A$3:$AG$501,21,FALSE),"NA"))),"NA")</f>
        <v>0.36252525252525231</v>
      </c>
    </row>
    <row r="54" spans="1:13" x14ac:dyDescent="0.25">
      <c r="A54" s="282" t="s">
        <v>171</v>
      </c>
      <c r="B54" s="281" t="str">
        <f>VLOOKUP(VALUE(A54),SchList!$A$2:$B$475,2,FALSE)</f>
        <v>BROADMOOR ELEMENTARY</v>
      </c>
      <c r="C54" s="282" t="s">
        <v>5263</v>
      </c>
      <c r="D54" s="267" t="s">
        <v>5264</v>
      </c>
      <c r="E54" s="268" t="s">
        <v>810</v>
      </c>
      <c r="F54" s="283">
        <f>IFERROR(IF($E54="05",VLOOKUP($A54,'2015G5-SALL'!$A$3:$AG$500,4,FALSE),IF($E54="08",VLOOKUP($A54,'2015G8-SALL'!$A$3:$AG$501,4,FALSE),"NA")),"NA")</f>
        <v>70</v>
      </c>
      <c r="G54" s="284">
        <f>IFERROR(IF($E54="05",VLOOKUP($A54,'MemSep 21-2015'!$A$3:$I$498,9,FALSE),IF($E54="08",VLOOKUP($A54,'MemSep 21-2015'!$A$3:$N$498,14,FALSE),"NA")),"NA")</f>
        <v>73</v>
      </c>
      <c r="H54" s="285">
        <f t="shared" si="0"/>
        <v>0.95890410958904104</v>
      </c>
      <c r="I54" s="286">
        <f>IFERROR(IF(OR($F54&lt;10,$F54="NA",$G54="NA"),"NA",IF($E54="05",VLOOKUP($A54,'2015G5-SALL'!$A$3:$AG$500,6,FALSE),IF($E54="08",VLOOKUP($A54,'2015G8-SALL'!$A$3:$AG$501,6,FALSE),"NA"))),"NA")</f>
        <v>44.956142857142851</v>
      </c>
      <c r="J54" s="252">
        <f>IFERROR(IF(OR($F54&lt;10,$F54="NA",$G54="NA"),"NA",IF($E54="05",VLOOKUP($A54,'2015G5-SALL'!$A$3:$AG$500,26,FALSE),IF($E54="08",VLOOKUP($A54,'2015G8-SALL'!$A$3:$AG$501,26,FALSE),"NA"))),"NA")</f>
        <v>0.33757142857142863</v>
      </c>
      <c r="K54" s="253">
        <f>IFERROR(IF(OR($F54&lt;10,$F54="NA",$G54="NA"),"NA",IF($E54="05",VLOOKUP($A54,'2015G5-SALL'!$A$3:$AG$500,16,FALSE),IF($E54="08",VLOOKUP($A54,'2015G8-SALL'!$A$3:$AG$501,16,FALSE),"NA"))),"NA")</f>
        <v>0.42528571428571443</v>
      </c>
      <c r="L54" s="254">
        <f>IFERROR(IF(OR($F54&lt;10,$F54="NA",$G54="NA"),"NA",IF($E54="05",VLOOKUP($A54,'2015G5-SALL'!$A$3:$AG$500,31,FALSE),IF($E54="08",VLOOKUP($A54,'2015G8-SALL'!$A$3:$AG$501,31,FALSE),"NA"))),"NA")</f>
        <v>0.52428571428571424</v>
      </c>
      <c r="M54" s="255">
        <f>IFERROR(IF(OR($F54&lt;10,$F54="NA",$G54="NA"),"NA",IF($E54="05",VLOOKUP($A54,'2015G5-SALL'!$A$3:$AG$500,21,FALSE),IF($E54="08",VLOOKUP($A54,'2015G8-SALL'!$A$3:$AG$501,21,FALSE),"NA"))),"NA")</f>
        <v>0.4218571428571426</v>
      </c>
    </row>
    <row r="55" spans="1:13" x14ac:dyDescent="0.25">
      <c r="A55" s="282" t="s">
        <v>172</v>
      </c>
      <c r="B55" s="281" t="str">
        <f>VLOOKUP(VALUE(A55),SchList!$A$2:$B$475,2,FALSE)</f>
        <v>W.J. BRYAN ELEMENTARY</v>
      </c>
      <c r="C55" s="282" t="s">
        <v>5266</v>
      </c>
      <c r="D55" s="267" t="s">
        <v>5264</v>
      </c>
      <c r="E55" s="268" t="s">
        <v>810</v>
      </c>
      <c r="F55" s="283">
        <f>IFERROR(IF($E55="05",VLOOKUP($A55,'2015G5-SALL'!$A$3:$AG$500,4,FALSE),IF($E55="08",VLOOKUP($A55,'2015G8-SALL'!$A$3:$AG$501,4,FALSE),"NA")),"NA")</f>
        <v>101</v>
      </c>
      <c r="G55" s="284">
        <f>IFERROR(IF($E55="05",VLOOKUP($A55,'MemSep 21-2015'!$A$3:$I$498,9,FALSE),IF($E55="08",VLOOKUP($A55,'MemSep 21-2015'!$A$3:$N$498,14,FALSE),"NA")),"NA")</f>
        <v>103</v>
      </c>
      <c r="H55" s="285">
        <f t="shared" si="0"/>
        <v>0.98058252427184467</v>
      </c>
      <c r="I55" s="286">
        <f>IFERROR(IF(OR($F55&lt;10,$F55="NA",$G55="NA"),"NA",IF($E55="05",VLOOKUP($A55,'2015G5-SALL'!$A$3:$AG$500,6,FALSE),IF($E55="08",VLOOKUP($A55,'2015G8-SALL'!$A$3:$AG$501,6,FALSE),"NA"))),"NA")</f>
        <v>43.278910891089119</v>
      </c>
      <c r="J55" s="252">
        <f>IFERROR(IF(OR($F55&lt;10,$F55="NA",$G55="NA"),"NA",IF($E55="05",VLOOKUP($A55,'2015G5-SALL'!$A$3:$AG$500,26,FALSE),IF($E55="08",VLOOKUP($A55,'2015G8-SALL'!$A$3:$AG$501,26,FALSE),"NA"))),"NA")</f>
        <v>0.31217821782178207</v>
      </c>
      <c r="K55" s="253">
        <f>IFERROR(IF(OR($F55&lt;10,$F55="NA",$G55="NA"),"NA",IF($E55="05",VLOOKUP($A55,'2015G5-SALL'!$A$3:$AG$500,16,FALSE),IF($E55="08",VLOOKUP($A55,'2015G8-SALL'!$A$3:$AG$501,16,FALSE),"NA"))),"NA")</f>
        <v>0.41287128712871268</v>
      </c>
      <c r="L55" s="254">
        <f>IFERROR(IF(OR($F55&lt;10,$F55="NA",$G55="NA"),"NA",IF($E55="05",VLOOKUP($A55,'2015G5-SALL'!$A$3:$AG$500,31,FALSE),IF($E55="08",VLOOKUP($A55,'2015G8-SALL'!$A$3:$AG$501,31,FALSE),"NA"))),"NA")</f>
        <v>0.50316831683168317</v>
      </c>
      <c r="M55" s="255">
        <f>IFERROR(IF(OR($F55&lt;10,$F55="NA",$G55="NA"),"NA",IF($E55="05",VLOOKUP($A55,'2015G5-SALL'!$A$3:$AG$500,21,FALSE),IF($E55="08",VLOOKUP($A55,'2015G8-SALL'!$A$3:$AG$501,21,FALSE),"NA"))),"NA")</f>
        <v>0.41188118811881169</v>
      </c>
    </row>
    <row r="56" spans="1:13" x14ac:dyDescent="0.25">
      <c r="A56" s="282" t="s">
        <v>173</v>
      </c>
      <c r="B56" s="281" t="str">
        <f>VLOOKUP(VALUE(A56),SchList!$A$2:$B$475,2,FALSE)</f>
        <v>PINECREST PREP ACADEMY</v>
      </c>
      <c r="C56" s="282" t="s">
        <v>5262</v>
      </c>
      <c r="D56" s="267" t="s">
        <v>5262</v>
      </c>
      <c r="E56" s="268" t="s">
        <v>810</v>
      </c>
      <c r="F56" s="283">
        <f>IFERROR(IF($E56="05",VLOOKUP($A56,'2015G5-SALL'!$A$3:$AG$500,4,FALSE),IF($E56="08",VLOOKUP($A56,'2015G8-SALL'!$A$3:$AG$501,4,FALSE),"NA")),"NA")</f>
        <v>108</v>
      </c>
      <c r="G56" s="284">
        <f>IFERROR(IF($E56="05",VLOOKUP($A56,'MemSep 21-2015'!$A$3:$I$498,9,FALSE),IF($E56="08",VLOOKUP($A56,'MemSep 21-2015'!$A$3:$N$498,14,FALSE),"NA")),"NA")</f>
        <v>111</v>
      </c>
      <c r="H56" s="285">
        <f t="shared" si="0"/>
        <v>0.97297297297297303</v>
      </c>
      <c r="I56" s="286">
        <f>IFERROR(IF(OR($F56&lt;10,$F56="NA",$G56="NA"),"NA",IF($E56="05",VLOOKUP($A56,'2015G5-SALL'!$A$3:$AG$500,6,FALSE),IF($E56="08",VLOOKUP($A56,'2015G8-SALL'!$A$3:$AG$501,6,FALSE),"NA"))),"NA")</f>
        <v>52.440833333333359</v>
      </c>
      <c r="J56" s="252">
        <f>IFERROR(IF(OR($F56&lt;10,$F56="NA",$G56="NA"),"NA",IF($E56="05",VLOOKUP($A56,'2015G5-SALL'!$A$3:$AG$500,26,FALSE),IF($E56="08",VLOOKUP($A56,'2015G8-SALL'!$A$3:$AG$501,26,FALSE),"NA"))),"NA")</f>
        <v>0.39592592592592624</v>
      </c>
      <c r="K56" s="253">
        <f>IFERROR(IF(OR($F56&lt;10,$F56="NA",$G56="NA"),"NA",IF($E56="05",VLOOKUP($A56,'2015G5-SALL'!$A$3:$AG$500,16,FALSE),IF($E56="08",VLOOKUP($A56,'2015G8-SALL'!$A$3:$AG$501,16,FALSE),"NA"))),"NA")</f>
        <v>0.49092592592592604</v>
      </c>
      <c r="L56" s="254">
        <f>IFERROR(IF(OR($F56&lt;10,$F56="NA",$G56="NA"),"NA",IF($E56="05",VLOOKUP($A56,'2015G5-SALL'!$A$3:$AG$500,31,FALSE),IF($E56="08",VLOOKUP($A56,'2015G8-SALL'!$A$3:$AG$501,31,FALSE),"NA"))),"NA")</f>
        <v>0.58527777777777801</v>
      </c>
      <c r="M56" s="255">
        <f>IFERROR(IF(OR($F56&lt;10,$F56="NA",$G56="NA"),"NA",IF($E56="05",VLOOKUP($A56,'2015G5-SALL'!$A$3:$AG$500,21,FALSE),IF($E56="08",VLOOKUP($A56,'2015G8-SALL'!$A$3:$AG$501,21,FALSE),"NA"))),"NA")</f>
        <v>0.54231481481481481</v>
      </c>
    </row>
    <row r="57" spans="1:13" x14ac:dyDescent="0.25">
      <c r="A57" s="282" t="s">
        <v>174</v>
      </c>
      <c r="B57" s="281" t="str">
        <f>VLOOKUP(VALUE(A57),SchList!$A$2:$B$475,2,FALSE)</f>
        <v>BUNCHE PARK ELEMENTARY</v>
      </c>
      <c r="C57" s="282" t="s">
        <v>5266</v>
      </c>
      <c r="D57" s="267" t="s">
        <v>5261</v>
      </c>
      <c r="E57" s="268" t="s">
        <v>810</v>
      </c>
      <c r="F57" s="283">
        <f>IFERROR(IF($E57="05",VLOOKUP($A57,'2015G5-SALL'!$A$3:$AG$500,4,FALSE),IF($E57="08",VLOOKUP($A57,'2015G8-SALL'!$A$3:$AG$501,4,FALSE),"NA")),"NA")</f>
        <v>28</v>
      </c>
      <c r="G57" s="284">
        <f>IFERROR(IF($E57="05",VLOOKUP($A57,'MemSep 21-2015'!$A$3:$I$498,9,FALSE),IF($E57="08",VLOOKUP($A57,'MemSep 21-2015'!$A$3:$N$498,14,FALSE),"NA")),"NA")</f>
        <v>30</v>
      </c>
      <c r="H57" s="285">
        <f t="shared" si="0"/>
        <v>0.93333333333333335</v>
      </c>
      <c r="I57" s="286">
        <f>IFERROR(IF(OR($F57&lt;10,$F57="NA",$G57="NA"),"NA",IF($E57="05",VLOOKUP($A57,'2015G5-SALL'!$A$3:$AG$500,6,FALSE),IF($E57="08",VLOOKUP($A57,'2015G8-SALL'!$A$3:$AG$501,6,FALSE),"NA"))),"NA")</f>
        <v>49.02571428571428</v>
      </c>
      <c r="J57" s="252">
        <f>IFERROR(IF(OR($F57&lt;10,$F57="NA",$G57="NA"),"NA",IF($E57="05",VLOOKUP($A57,'2015G5-SALL'!$A$3:$AG$500,26,FALSE),IF($E57="08",VLOOKUP($A57,'2015G8-SALL'!$A$3:$AG$501,26,FALSE),"NA"))),"NA")</f>
        <v>0.36821428571428572</v>
      </c>
      <c r="K57" s="253">
        <f>IFERROR(IF(OR($F57&lt;10,$F57="NA",$G57="NA"),"NA",IF($E57="05",VLOOKUP($A57,'2015G5-SALL'!$A$3:$AG$500,16,FALSE),IF($E57="08",VLOOKUP($A57,'2015G8-SALL'!$A$3:$AG$501,16,FALSE),"NA"))),"NA")</f>
        <v>0.44749999999999995</v>
      </c>
      <c r="L57" s="254">
        <f>IFERROR(IF(OR($F57&lt;10,$F57="NA",$G57="NA"),"NA",IF($E57="05",VLOOKUP($A57,'2015G5-SALL'!$A$3:$AG$500,31,FALSE),IF($E57="08",VLOOKUP($A57,'2015G8-SALL'!$A$3:$AG$501,31,FALSE),"NA"))),"NA")</f>
        <v>0.58142857142857152</v>
      </c>
      <c r="M57" s="255">
        <f>IFERROR(IF(OR($F57&lt;10,$F57="NA",$G57="NA"),"NA",IF($E57="05",VLOOKUP($A57,'2015G5-SALL'!$A$3:$AG$500,21,FALSE),IF($E57="08",VLOOKUP($A57,'2015G8-SALL'!$A$3:$AG$501,21,FALSE),"NA"))),"NA")</f>
        <v>0.46607142857142853</v>
      </c>
    </row>
    <row r="58" spans="1:13" x14ac:dyDescent="0.25">
      <c r="A58" s="282" t="s">
        <v>175</v>
      </c>
      <c r="B58" s="281" t="str">
        <f>VLOOKUP(VALUE(A58),SchList!$A$2:$B$475,2,FALSE)</f>
        <v>CAMPBELL DRIVE K-8 CENTER</v>
      </c>
      <c r="C58" s="282" t="s">
        <v>5260</v>
      </c>
      <c r="D58" s="267" t="s">
        <v>5261</v>
      </c>
      <c r="E58" s="268" t="s">
        <v>810</v>
      </c>
      <c r="F58" s="283">
        <f>IFERROR(IF($E58="05",VLOOKUP($A58,'2015G5-SALL'!$A$3:$AG$500,4,FALSE),IF($E58="08",VLOOKUP($A58,'2015G8-SALL'!$A$3:$AG$501,4,FALSE),"NA")),"NA")</f>
        <v>98</v>
      </c>
      <c r="G58" s="284">
        <f>IFERROR(IF($E58="05",VLOOKUP($A58,'MemSep 21-2015'!$A$3:$I$498,9,FALSE),IF($E58="08",VLOOKUP($A58,'MemSep 21-2015'!$A$3:$N$498,14,FALSE),"NA")),"NA")</f>
        <v>100</v>
      </c>
      <c r="H58" s="285">
        <f t="shared" si="0"/>
        <v>0.98</v>
      </c>
      <c r="I58" s="286">
        <f>IFERROR(IF(OR($F58&lt;10,$F58="NA",$G58="NA"),"NA",IF($E58="05",VLOOKUP($A58,'2015G5-SALL'!$A$3:$AG$500,6,FALSE),IF($E58="08",VLOOKUP($A58,'2015G8-SALL'!$A$3:$AG$501,6,FALSE),"NA"))),"NA")</f>
        <v>42.237959183673475</v>
      </c>
      <c r="J58" s="252">
        <f>IFERROR(IF(OR($F58&lt;10,$F58="NA",$G58="NA"),"NA",IF($E58="05",VLOOKUP($A58,'2015G5-SALL'!$A$3:$AG$500,26,FALSE),IF($E58="08",VLOOKUP($A58,'2015G8-SALL'!$A$3:$AG$501,26,FALSE),"NA"))),"NA")</f>
        <v>0.29326530612244889</v>
      </c>
      <c r="K58" s="253">
        <f>IFERROR(IF(OR($F58&lt;10,$F58="NA",$G58="NA"),"NA",IF($E58="05",VLOOKUP($A58,'2015G5-SALL'!$A$3:$AG$500,16,FALSE),IF($E58="08",VLOOKUP($A58,'2015G8-SALL'!$A$3:$AG$501,16,FALSE),"NA"))),"NA")</f>
        <v>0.40326530612244893</v>
      </c>
      <c r="L58" s="254">
        <f>IFERROR(IF(OR($F58&lt;10,$F58="NA",$G58="NA"),"NA",IF($E58="05",VLOOKUP($A58,'2015G5-SALL'!$A$3:$AG$500,31,FALSE),IF($E58="08",VLOOKUP($A58,'2015G8-SALL'!$A$3:$AG$501,31,FALSE),"NA"))),"NA")</f>
        <v>0.48683673469387762</v>
      </c>
      <c r="M58" s="255">
        <f>IFERROR(IF(OR($F58&lt;10,$F58="NA",$G58="NA"),"NA",IF($E58="05",VLOOKUP($A58,'2015G5-SALL'!$A$3:$AG$500,21,FALSE),IF($E58="08",VLOOKUP($A58,'2015G8-SALL'!$A$3:$AG$501,21,FALSE),"NA"))),"NA")</f>
        <v>0.41500000000000015</v>
      </c>
    </row>
    <row r="59" spans="1:13" x14ac:dyDescent="0.25">
      <c r="A59" s="282" t="s">
        <v>175</v>
      </c>
      <c r="B59" s="281" t="str">
        <f>VLOOKUP(VALUE(A59),SchList!$A$2:$B$475,2,FALSE)</f>
        <v>CAMPBELL DRIVE K-8 CENTER</v>
      </c>
      <c r="C59" s="282" t="s">
        <v>5260</v>
      </c>
      <c r="D59" s="267" t="s">
        <v>5261</v>
      </c>
      <c r="E59" s="268" t="s">
        <v>807</v>
      </c>
      <c r="F59" s="283">
        <f>IFERROR(IF($E59="05",VLOOKUP($A59,'2015G5-SALL'!$A$3:$AG$500,4,FALSE),IF($E59="08",VLOOKUP($A59,'2015G8-SALL'!$A$3:$AG$501,4,FALSE),"NA")),"NA")</f>
        <v>9</v>
      </c>
      <c r="G59" s="284">
        <f>IFERROR(IF($E59="05",VLOOKUP($A59,'MemSep 21-2015'!$A$3:$I$498,9,FALSE),IF($E59="08",VLOOKUP($A59,'MemSep 21-2015'!$A$3:$N$498,14,FALSE),"NA")),"NA")</f>
        <v>83</v>
      </c>
      <c r="H59" s="285" t="str">
        <f t="shared" si="0"/>
        <v>NT&lt;10</v>
      </c>
      <c r="I59" s="286" t="str">
        <f>IFERROR(IF(OR($F59&lt;10,$F59="NA",$G59="NA"),"NA",IF($E59="05",VLOOKUP($A59,'2015G5-SALL'!$A$3:$AG$500,6,FALSE),IF($E59="08",VLOOKUP($A59,'2015G8-SALL'!$A$3:$AG$501,6,FALSE),"NA"))),"NA")</f>
        <v>NA</v>
      </c>
      <c r="J59" s="252" t="str">
        <f>IFERROR(IF(OR($F59&lt;10,$F59="NA",$G59="NA"),"NA",IF($E59="05",VLOOKUP($A59,'2015G5-SALL'!$A$3:$AG$500,26,FALSE),IF($E59="08",VLOOKUP($A59,'2015G8-SALL'!$A$3:$AG$501,26,FALSE),"NA"))),"NA")</f>
        <v>NA</v>
      </c>
      <c r="K59" s="253" t="str">
        <f>IFERROR(IF(OR($F59&lt;10,$F59="NA",$G59="NA"),"NA",IF($E59="05",VLOOKUP($A59,'2015G5-SALL'!$A$3:$AG$500,16,FALSE),IF($E59="08",VLOOKUP($A59,'2015G8-SALL'!$A$3:$AG$501,16,FALSE),"NA"))),"NA")</f>
        <v>NA</v>
      </c>
      <c r="L59" s="254" t="str">
        <f>IFERROR(IF(OR($F59&lt;10,$F59="NA",$G59="NA"),"NA",IF($E59="05",VLOOKUP($A59,'2015G5-SALL'!$A$3:$AG$500,31,FALSE),IF($E59="08",VLOOKUP($A59,'2015G8-SALL'!$A$3:$AG$501,31,FALSE),"NA"))),"NA")</f>
        <v>NA</v>
      </c>
      <c r="M59" s="255" t="str">
        <f>IFERROR(IF(OR($F59&lt;10,$F59="NA",$G59="NA"),"NA",IF($E59="05",VLOOKUP($A59,'2015G5-SALL'!$A$3:$AG$500,21,FALSE),IF($E59="08",VLOOKUP($A59,'2015G8-SALL'!$A$3:$AG$501,21,FALSE),"NA"))),"NA")</f>
        <v>NA</v>
      </c>
    </row>
    <row r="60" spans="1:13" x14ac:dyDescent="0.25">
      <c r="A60" s="282" t="s">
        <v>176</v>
      </c>
      <c r="B60" s="281" t="str">
        <f>VLOOKUP(VALUE(A60),SchList!$A$2:$B$475,2,FALSE)</f>
        <v>CARIBBEAN K-8 CENTER</v>
      </c>
      <c r="C60" s="282" t="s">
        <v>5260</v>
      </c>
      <c r="D60" s="267" t="s">
        <v>5265</v>
      </c>
      <c r="E60" s="268" t="s">
        <v>810</v>
      </c>
      <c r="F60" s="283">
        <f>IFERROR(IF($E60="05",VLOOKUP($A60,'2015G5-SALL'!$A$3:$AG$500,4,FALSE),IF($E60="08",VLOOKUP($A60,'2015G8-SALL'!$A$3:$AG$501,4,FALSE),"NA")),"NA")</f>
        <v>90</v>
      </c>
      <c r="G60" s="284">
        <f>IFERROR(IF($E60="05",VLOOKUP($A60,'MemSep 21-2015'!$A$3:$I$498,9,FALSE),IF($E60="08",VLOOKUP($A60,'MemSep 21-2015'!$A$3:$N$498,14,FALSE),"NA")),"NA")</f>
        <v>91</v>
      </c>
      <c r="H60" s="285">
        <f t="shared" si="0"/>
        <v>0.98901098901098905</v>
      </c>
      <c r="I60" s="286">
        <f>IFERROR(IF(OR($F60&lt;10,$F60="NA",$G60="NA"),"NA",IF($E60="05",VLOOKUP($A60,'2015G5-SALL'!$A$3:$AG$500,6,FALSE),IF($E60="08",VLOOKUP($A60,'2015G8-SALL'!$A$3:$AG$501,6,FALSE),"NA"))),"NA")</f>
        <v>42.154444444444437</v>
      </c>
      <c r="J60" s="252">
        <f>IFERROR(IF(OR($F60&lt;10,$F60="NA",$G60="NA"),"NA",IF($E60="05",VLOOKUP($A60,'2015G5-SALL'!$A$3:$AG$500,26,FALSE),IF($E60="08",VLOOKUP($A60,'2015G8-SALL'!$A$3:$AG$501,26,FALSE),"NA"))),"NA")</f>
        <v>0.31211111111111101</v>
      </c>
      <c r="K60" s="253">
        <f>IFERROR(IF(OR($F60&lt;10,$F60="NA",$G60="NA"),"NA",IF($E60="05",VLOOKUP($A60,'2015G5-SALL'!$A$3:$AG$500,16,FALSE),IF($E60="08",VLOOKUP($A60,'2015G8-SALL'!$A$3:$AG$501,16,FALSE),"NA"))),"NA")</f>
        <v>0.40788888888888897</v>
      </c>
      <c r="L60" s="254">
        <f>IFERROR(IF(OR($F60&lt;10,$F60="NA",$G60="NA"),"NA",IF($E60="05",VLOOKUP($A60,'2015G5-SALL'!$A$3:$AG$500,31,FALSE),IF($E60="08",VLOOKUP($A60,'2015G8-SALL'!$A$3:$AG$501,31,FALSE),"NA"))),"NA")</f>
        <v>0.4864444444444444</v>
      </c>
      <c r="M60" s="255">
        <f>IFERROR(IF(OR($F60&lt;10,$F60="NA",$G60="NA"),"NA",IF($E60="05",VLOOKUP($A60,'2015G5-SALL'!$A$3:$AG$500,21,FALSE),IF($E60="08",VLOOKUP($A60,'2015G8-SALL'!$A$3:$AG$501,21,FALSE),"NA"))),"NA")</f>
        <v>0.39644444444444421</v>
      </c>
    </row>
    <row r="61" spans="1:13" x14ac:dyDescent="0.25">
      <c r="A61" s="282" t="s">
        <v>177</v>
      </c>
      <c r="B61" s="281" t="str">
        <f>VLOOKUP(VALUE(A61),SchList!$A$2:$B$475,2,FALSE)</f>
        <v>CALUSA ELEMENTARY</v>
      </c>
      <c r="C61" s="282" t="s">
        <v>5260</v>
      </c>
      <c r="D61" s="267" t="s">
        <v>5261</v>
      </c>
      <c r="E61" s="268" t="s">
        <v>810</v>
      </c>
      <c r="F61" s="283">
        <f>IFERROR(IF($E61="05",VLOOKUP($A61,'2015G5-SALL'!$A$3:$AG$500,4,FALSE),IF($E61="08",VLOOKUP($A61,'2015G8-SALL'!$A$3:$AG$501,4,FALSE),"NA")),"NA")</f>
        <v>134</v>
      </c>
      <c r="G61" s="284">
        <f>IFERROR(IF($E61="05",VLOOKUP($A61,'MemSep 21-2015'!$A$3:$I$498,9,FALSE),IF($E61="08",VLOOKUP($A61,'MemSep 21-2015'!$A$3:$N$498,14,FALSE),"NA")),"NA")</f>
        <v>134</v>
      </c>
      <c r="H61" s="285">
        <f t="shared" si="0"/>
        <v>1</v>
      </c>
      <c r="I61" s="286">
        <f>IFERROR(IF(OR($F61&lt;10,$F61="NA",$G61="NA"),"NA",IF($E61="05",VLOOKUP($A61,'2015G5-SALL'!$A$3:$AG$500,6,FALSE),IF($E61="08",VLOOKUP($A61,'2015G8-SALL'!$A$3:$AG$501,6,FALSE),"NA"))),"NA")</f>
        <v>40.524104477611928</v>
      </c>
      <c r="J61" s="252">
        <f>IFERROR(IF(OR($F61&lt;10,$F61="NA",$G61="NA"),"NA",IF($E61="05",VLOOKUP($A61,'2015G5-SALL'!$A$3:$AG$500,26,FALSE),IF($E61="08",VLOOKUP($A61,'2015G8-SALL'!$A$3:$AG$501,26,FALSE),"NA"))),"NA")</f>
        <v>0.28686567164179111</v>
      </c>
      <c r="K61" s="253">
        <f>IFERROR(IF(OR($F61&lt;10,$F61="NA",$G61="NA"),"NA",IF($E61="05",VLOOKUP($A61,'2015G5-SALL'!$A$3:$AG$500,16,FALSE),IF($E61="08",VLOOKUP($A61,'2015G8-SALL'!$A$3:$AG$501,16,FALSE),"NA"))),"NA")</f>
        <v>0.31246268656716442</v>
      </c>
      <c r="L61" s="254">
        <f>IFERROR(IF(OR($F61&lt;10,$F61="NA",$G61="NA"),"NA",IF($E61="05",VLOOKUP($A61,'2015G5-SALL'!$A$3:$AG$500,31,FALSE),IF($E61="08",VLOOKUP($A61,'2015G8-SALL'!$A$3:$AG$501,31,FALSE),"NA"))),"NA")</f>
        <v>0.50425373134328366</v>
      </c>
      <c r="M61" s="255">
        <f>IFERROR(IF(OR($F61&lt;10,$F61="NA",$G61="NA"),"NA",IF($E61="05",VLOOKUP($A61,'2015G5-SALL'!$A$3:$AG$500,21,FALSE),IF($E61="08",VLOOKUP($A61,'2015G8-SALL'!$A$3:$AG$501,21,FALSE),"NA"))),"NA")</f>
        <v>0.42970149253731349</v>
      </c>
    </row>
    <row r="62" spans="1:13" x14ac:dyDescent="0.25">
      <c r="A62" s="282" t="s">
        <v>178</v>
      </c>
      <c r="B62" s="281" t="str">
        <f>VLOOKUP(VALUE(A62),SchList!$A$2:$B$475,2,FALSE)</f>
        <v>CAROL CITY ELEMENTARY</v>
      </c>
      <c r="C62" s="282" t="s">
        <v>5266</v>
      </c>
      <c r="D62" s="267" t="s">
        <v>5264</v>
      </c>
      <c r="E62" s="268" t="s">
        <v>810</v>
      </c>
      <c r="F62" s="283">
        <f>IFERROR(IF($E62="05",VLOOKUP($A62,'2015G5-SALL'!$A$3:$AG$500,4,FALSE),IF($E62="08",VLOOKUP($A62,'2015G8-SALL'!$A$3:$AG$501,4,FALSE),"NA")),"NA")</f>
        <v>59</v>
      </c>
      <c r="G62" s="284">
        <f>IFERROR(IF($E62="05",VLOOKUP($A62,'MemSep 21-2015'!$A$3:$I$498,9,FALSE),IF($E62="08",VLOOKUP($A62,'MemSep 21-2015'!$A$3:$N$498,14,FALSE),"NA")),"NA")</f>
        <v>59</v>
      </c>
      <c r="H62" s="285">
        <f t="shared" si="0"/>
        <v>1</v>
      </c>
      <c r="I62" s="286">
        <f>IFERROR(IF(OR($F62&lt;10,$F62="NA",$G62="NA"),"NA",IF($E62="05",VLOOKUP($A62,'2015G5-SALL'!$A$3:$AG$500,6,FALSE),IF($E62="08",VLOOKUP($A62,'2015G8-SALL'!$A$3:$AG$501,6,FALSE),"NA"))),"NA")</f>
        <v>44.863389830508488</v>
      </c>
      <c r="J62" s="252">
        <f>IFERROR(IF(OR($F62&lt;10,$F62="NA",$G62="NA"),"NA",IF($E62="05",VLOOKUP($A62,'2015G5-SALL'!$A$3:$AG$500,26,FALSE),IF($E62="08",VLOOKUP($A62,'2015G8-SALL'!$A$3:$AG$501,26,FALSE),"NA"))),"NA")</f>
        <v>0.35830508474576278</v>
      </c>
      <c r="K62" s="253">
        <f>IFERROR(IF(OR($F62&lt;10,$F62="NA",$G62="NA"),"NA",IF($E62="05",VLOOKUP($A62,'2015G5-SALL'!$A$3:$AG$500,16,FALSE),IF($E62="08",VLOOKUP($A62,'2015G8-SALL'!$A$3:$AG$501,16,FALSE),"NA"))),"NA")</f>
        <v>0.40627118644067822</v>
      </c>
      <c r="L62" s="254">
        <f>IFERROR(IF(OR($F62&lt;10,$F62="NA",$G62="NA"),"NA",IF($E62="05",VLOOKUP($A62,'2015G5-SALL'!$A$3:$AG$500,31,FALSE),IF($E62="08",VLOOKUP($A62,'2015G8-SALL'!$A$3:$AG$501,31,FALSE),"NA"))),"NA")</f>
        <v>0.51966101694915245</v>
      </c>
      <c r="M62" s="255">
        <f>IFERROR(IF(OR($F62&lt;10,$F62="NA",$G62="NA"),"NA",IF($E62="05",VLOOKUP($A62,'2015G5-SALL'!$A$3:$AG$500,21,FALSE),IF($E62="08",VLOOKUP($A62,'2015G8-SALL'!$A$3:$AG$501,21,FALSE),"NA"))),"NA")</f>
        <v>0.43983050847457617</v>
      </c>
    </row>
    <row r="63" spans="1:13" x14ac:dyDescent="0.25">
      <c r="A63" s="282" t="s">
        <v>179</v>
      </c>
      <c r="B63" s="281" t="str">
        <f>VLOOKUP(VALUE(A63),SchList!$A$2:$B$475,2,FALSE)</f>
        <v>GEORGE WASHINGTON CARVER ELEM</v>
      </c>
      <c r="C63" s="282" t="s">
        <v>5263</v>
      </c>
      <c r="D63" s="267" t="s">
        <v>5261</v>
      </c>
      <c r="E63" s="268" t="s">
        <v>810</v>
      </c>
      <c r="F63" s="283">
        <f>IFERROR(IF($E63="05",VLOOKUP($A63,'2015G5-SALL'!$A$3:$AG$500,4,FALSE),IF($E63="08",VLOOKUP($A63,'2015G8-SALL'!$A$3:$AG$501,4,FALSE),"NA")),"NA")</f>
        <v>65</v>
      </c>
      <c r="G63" s="284">
        <f>IFERROR(IF($E63="05",VLOOKUP($A63,'MemSep 21-2015'!$A$3:$I$498,9,FALSE),IF($E63="08",VLOOKUP($A63,'MemSep 21-2015'!$A$3:$N$498,14,FALSE),"NA")),"NA")</f>
        <v>65</v>
      </c>
      <c r="H63" s="285">
        <f t="shared" si="0"/>
        <v>1</v>
      </c>
      <c r="I63" s="286">
        <f>IFERROR(IF(OR($F63&lt;10,$F63="NA",$G63="NA"),"NA",IF($E63="05",VLOOKUP($A63,'2015G5-SALL'!$A$3:$AG$500,6,FALSE),IF($E63="08",VLOOKUP($A63,'2015G8-SALL'!$A$3:$AG$501,6,FALSE),"NA"))),"NA")</f>
        <v>48.158769230769224</v>
      </c>
      <c r="J63" s="252">
        <f>IFERROR(IF(OR($F63&lt;10,$F63="NA",$G63="NA"),"NA",IF($E63="05",VLOOKUP($A63,'2015G5-SALL'!$A$3:$AG$500,26,FALSE),IF($E63="08",VLOOKUP($A63,'2015G8-SALL'!$A$3:$AG$501,26,FALSE),"NA"))),"NA")</f>
        <v>0.340923076923077</v>
      </c>
      <c r="K63" s="253">
        <f>IFERROR(IF(OR($F63&lt;10,$F63="NA",$G63="NA"),"NA",IF($E63="05",VLOOKUP($A63,'2015G5-SALL'!$A$3:$AG$500,16,FALSE),IF($E63="08",VLOOKUP($A63,'2015G8-SALL'!$A$3:$AG$501,16,FALSE),"NA"))),"NA")</f>
        <v>0.43938461538461515</v>
      </c>
      <c r="L63" s="254">
        <f>IFERROR(IF(OR($F63&lt;10,$F63="NA",$G63="NA"),"NA",IF($E63="05",VLOOKUP($A63,'2015G5-SALL'!$A$3:$AG$500,31,FALSE),IF($E63="08",VLOOKUP($A63,'2015G8-SALL'!$A$3:$AG$501,31,FALSE),"NA"))),"NA")</f>
        <v>0.55215384615384622</v>
      </c>
      <c r="M63" s="255">
        <f>IFERROR(IF(OR($F63&lt;10,$F63="NA",$G63="NA"),"NA",IF($E63="05",VLOOKUP($A63,'2015G5-SALL'!$A$3:$AG$500,21,FALSE),IF($E63="08",VLOOKUP($A63,'2015G8-SALL'!$A$3:$AG$501,21,FALSE),"NA"))),"NA")</f>
        <v>0.50169230769230777</v>
      </c>
    </row>
    <row r="64" spans="1:13" x14ac:dyDescent="0.25">
      <c r="A64" s="282" t="s">
        <v>180</v>
      </c>
      <c r="B64" s="281" t="str">
        <f>VLOOKUP(VALUE(A64),SchList!$A$2:$B$475,2,FALSE)</f>
        <v>FIENBERG/FISHER K-8 CENTER</v>
      </c>
      <c r="C64" s="282" t="s">
        <v>5266</v>
      </c>
      <c r="D64" s="267" t="s">
        <v>5261</v>
      </c>
      <c r="E64" s="268" t="s">
        <v>810</v>
      </c>
      <c r="F64" s="283">
        <f>IFERROR(IF($E64="05",VLOOKUP($A64,'2015G5-SALL'!$A$3:$AG$500,4,FALSE),IF($E64="08",VLOOKUP($A64,'2015G8-SALL'!$A$3:$AG$501,4,FALSE),"NA")),"NA")</f>
        <v>68</v>
      </c>
      <c r="G64" s="284">
        <f>IFERROR(IF($E64="05",VLOOKUP($A64,'MemSep 21-2015'!$A$3:$I$498,9,FALSE),IF($E64="08",VLOOKUP($A64,'MemSep 21-2015'!$A$3:$N$498,14,FALSE),"NA")),"NA")</f>
        <v>87</v>
      </c>
      <c r="H64" s="285">
        <f t="shared" si="0"/>
        <v>0.7816091954022989</v>
      </c>
      <c r="I64" s="286">
        <f>IFERROR(IF(OR($F64&lt;10,$F64="NA",$G64="NA"),"NA",IF($E64="05",VLOOKUP($A64,'2015G5-SALL'!$A$3:$AG$500,6,FALSE),IF($E64="08",VLOOKUP($A64,'2015G8-SALL'!$A$3:$AG$501,6,FALSE),"NA"))),"NA")</f>
        <v>45.744264705882358</v>
      </c>
      <c r="J64" s="252">
        <f>IFERROR(IF(OR($F64&lt;10,$F64="NA",$G64="NA"),"NA",IF($E64="05",VLOOKUP($A64,'2015G5-SALL'!$A$3:$AG$500,26,FALSE),IF($E64="08",VLOOKUP($A64,'2015G8-SALL'!$A$3:$AG$501,26,FALSE),"NA"))),"NA")</f>
        <v>0.34602941176470581</v>
      </c>
      <c r="K64" s="253">
        <f>IFERROR(IF(OR($F64&lt;10,$F64="NA",$G64="NA"),"NA",IF($E64="05",VLOOKUP($A64,'2015G5-SALL'!$A$3:$AG$500,16,FALSE),IF($E64="08",VLOOKUP($A64,'2015G8-SALL'!$A$3:$AG$501,16,FALSE),"NA"))),"NA")</f>
        <v>0.42720588235294138</v>
      </c>
      <c r="L64" s="254">
        <f>IFERROR(IF(OR($F64&lt;10,$F64="NA",$G64="NA"),"NA",IF($E64="05",VLOOKUP($A64,'2015G5-SALL'!$A$3:$AG$500,31,FALSE),IF($E64="08",VLOOKUP($A64,'2015G8-SALL'!$A$3:$AG$501,31,FALSE),"NA"))),"NA")</f>
        <v>0.51779411764705885</v>
      </c>
      <c r="M64" s="255">
        <f>IFERROR(IF(OR($F64&lt;10,$F64="NA",$G64="NA"),"NA",IF($E64="05",VLOOKUP($A64,'2015G5-SALL'!$A$3:$AG$500,21,FALSE),IF($E64="08",VLOOKUP($A64,'2015G8-SALL'!$A$3:$AG$501,21,FALSE),"NA"))),"NA")</f>
        <v>0.46058823529411752</v>
      </c>
    </row>
    <row r="65" spans="1:13" x14ac:dyDescent="0.25">
      <c r="A65" s="282" t="s">
        <v>180</v>
      </c>
      <c r="B65" s="281" t="str">
        <f>VLOOKUP(VALUE(A65),SchList!$A$2:$B$475,2,FALSE)</f>
        <v>FIENBERG/FISHER K-8 CENTER</v>
      </c>
      <c r="C65" s="282" t="s">
        <v>5266</v>
      </c>
      <c r="D65" s="267" t="s">
        <v>5261</v>
      </c>
      <c r="E65" s="268" t="s">
        <v>807</v>
      </c>
      <c r="F65" s="283">
        <f>IFERROR(IF($E65="05",VLOOKUP($A65,'2015G5-SALL'!$A$3:$AG$500,4,FALSE),IF($E65="08",VLOOKUP($A65,'2015G8-SALL'!$A$3:$AG$501,4,FALSE),"NA")),"NA")</f>
        <v>87</v>
      </c>
      <c r="G65" s="284">
        <f>IFERROR(IF($E65="05",VLOOKUP($A65,'MemSep 21-2015'!$A$3:$I$498,9,FALSE),IF($E65="08",VLOOKUP($A65,'MemSep 21-2015'!$A$3:$N$498,14,FALSE),"NA")),"NA")</f>
        <v>97</v>
      </c>
      <c r="H65" s="285">
        <f t="shared" si="0"/>
        <v>0.89690721649484539</v>
      </c>
      <c r="I65" s="286">
        <f>IFERROR(IF(OR($F65&lt;10,$F65="NA",$G65="NA"),"NA",IF($E65="05",VLOOKUP($A65,'2015G5-SALL'!$A$3:$AG$500,6,FALSE),IF($E65="08",VLOOKUP($A65,'2015G8-SALL'!$A$3:$AG$501,6,FALSE),"NA"))),"NA")</f>
        <v>38.373678160919539</v>
      </c>
      <c r="J65" s="252">
        <f>IFERROR(IF(OR($F65&lt;10,$F65="NA",$G65="NA"),"NA",IF($E65="05",VLOOKUP($A65,'2015G5-SALL'!$A$3:$AG$500,26,FALSE),IF($E65="08",VLOOKUP($A65,'2015G8-SALL'!$A$3:$AG$501,26,FALSE),"NA"))),"NA")</f>
        <v>0.38229885057471252</v>
      </c>
      <c r="K65" s="253">
        <f>IFERROR(IF(OR($F65&lt;10,$F65="NA",$G65="NA"),"NA",IF($E65="05",VLOOKUP($A65,'2015G5-SALL'!$A$3:$AG$500,16,FALSE),IF($E65="08",VLOOKUP($A65,'2015G8-SALL'!$A$3:$AG$501,16,FALSE),"NA"))),"NA")</f>
        <v>0.40402298850574703</v>
      </c>
      <c r="L65" s="254">
        <f>IFERROR(IF(OR($F65&lt;10,$F65="NA",$G65="NA"),"NA",IF($E65="05",VLOOKUP($A65,'2015G5-SALL'!$A$3:$AG$500,31,FALSE),IF($E65="08",VLOOKUP($A65,'2015G8-SALL'!$A$3:$AG$501,31,FALSE),"NA"))),"NA")</f>
        <v>0.39770114942528739</v>
      </c>
      <c r="M65" s="255">
        <f>IFERROR(IF(OR($F65&lt;10,$F65="NA",$G65="NA"),"NA",IF($E65="05",VLOOKUP($A65,'2015G5-SALL'!$A$3:$AG$500,21,FALSE),IF($E65="08",VLOOKUP($A65,'2015G8-SALL'!$A$3:$AG$501,21,FALSE),"NA"))),"NA")</f>
        <v>0.3466666666666669</v>
      </c>
    </row>
    <row r="66" spans="1:13" x14ac:dyDescent="0.25">
      <c r="A66" s="282" t="s">
        <v>181</v>
      </c>
      <c r="B66" s="281" t="str">
        <f>VLOOKUP(VALUE(A66),SchList!$A$2:$B$475,2,FALSE)</f>
        <v>WILLIAM A. CHAPMAN ELEMENTARY</v>
      </c>
      <c r="C66" s="282" t="s">
        <v>5260</v>
      </c>
      <c r="D66" s="267" t="s">
        <v>5261</v>
      </c>
      <c r="E66" s="268" t="s">
        <v>810</v>
      </c>
      <c r="F66" s="283">
        <f>IFERROR(IF($E66="05",VLOOKUP($A66,'2015G5-SALL'!$A$3:$AG$500,4,FALSE),IF($E66="08",VLOOKUP($A66,'2015G8-SALL'!$A$3:$AG$501,4,FALSE),"NA")),"NA")</f>
        <v>70</v>
      </c>
      <c r="G66" s="284">
        <f>IFERROR(IF($E66="05",VLOOKUP($A66,'MemSep 21-2015'!$A$3:$I$498,9,FALSE),IF($E66="08",VLOOKUP($A66,'MemSep 21-2015'!$A$3:$N$498,14,FALSE),"NA")),"NA")</f>
        <v>72</v>
      </c>
      <c r="H66" s="285">
        <f t="shared" si="0"/>
        <v>0.97222222222222221</v>
      </c>
      <c r="I66" s="286">
        <f>IFERROR(IF(OR($F66&lt;10,$F66="NA",$G66="NA"),"NA",IF($E66="05",VLOOKUP($A66,'2015G5-SALL'!$A$3:$AG$500,6,FALSE),IF($E66="08",VLOOKUP($A66,'2015G8-SALL'!$A$3:$AG$501,6,FALSE),"NA"))),"NA")</f>
        <v>45.367571428571431</v>
      </c>
      <c r="J66" s="252">
        <f>IFERROR(IF(OR($F66&lt;10,$F66="NA",$G66="NA"),"NA",IF($E66="05",VLOOKUP($A66,'2015G5-SALL'!$A$3:$AG$500,26,FALSE),IF($E66="08",VLOOKUP($A66,'2015G8-SALL'!$A$3:$AG$501,26,FALSE),"NA"))),"NA")</f>
        <v>0.30285714285714282</v>
      </c>
      <c r="K66" s="253">
        <f>IFERROR(IF(OR($F66&lt;10,$F66="NA",$G66="NA"),"NA",IF($E66="05",VLOOKUP($A66,'2015G5-SALL'!$A$3:$AG$500,16,FALSE),IF($E66="08",VLOOKUP($A66,'2015G8-SALL'!$A$3:$AG$501,16,FALSE),"NA"))),"NA")</f>
        <v>0.4274285714285716</v>
      </c>
      <c r="L66" s="254">
        <f>IFERROR(IF(OR($F66&lt;10,$F66="NA",$G66="NA"),"NA",IF($E66="05",VLOOKUP($A66,'2015G5-SALL'!$A$3:$AG$500,31,FALSE),IF($E66="08",VLOOKUP($A66,'2015G8-SALL'!$A$3:$AG$501,31,FALSE),"NA"))),"NA")</f>
        <v>0.5229999999999998</v>
      </c>
      <c r="M66" s="255">
        <f>IFERROR(IF(OR($F66&lt;10,$F66="NA",$G66="NA"),"NA",IF($E66="05",VLOOKUP($A66,'2015G5-SALL'!$A$3:$AG$500,21,FALSE),IF($E66="08",VLOOKUP($A66,'2015G8-SALL'!$A$3:$AG$501,21,FALSE),"NA"))),"NA")</f>
        <v>0.45871428571428569</v>
      </c>
    </row>
    <row r="67" spans="1:13" x14ac:dyDescent="0.25">
      <c r="A67" s="282" t="s">
        <v>182</v>
      </c>
      <c r="B67" s="281" t="str">
        <f>VLOOKUP(VALUE(A67),SchList!$A$2:$B$475,2,FALSE)</f>
        <v>CITRUS GROVE ELEMENTARY</v>
      </c>
      <c r="C67" s="282" t="s">
        <v>5263</v>
      </c>
      <c r="D67" s="267" t="s">
        <v>5261</v>
      </c>
      <c r="E67" s="268" t="s">
        <v>810</v>
      </c>
      <c r="F67" s="283">
        <f>IFERROR(IF($E67="05",VLOOKUP($A67,'2015G5-SALL'!$A$3:$AG$500,4,FALSE),IF($E67="08",VLOOKUP($A67,'2015G8-SALL'!$A$3:$AG$501,4,FALSE),"NA")),"NA")</f>
        <v>107</v>
      </c>
      <c r="G67" s="284">
        <f>IFERROR(IF($E67="05",VLOOKUP($A67,'MemSep 21-2015'!$A$3:$I$498,9,FALSE),IF($E67="08",VLOOKUP($A67,'MemSep 21-2015'!$A$3:$N$498,14,FALSE),"NA")),"NA")</f>
        <v>108</v>
      </c>
      <c r="H67" s="285">
        <f t="shared" si="0"/>
        <v>0.9907407407407407</v>
      </c>
      <c r="I67" s="286">
        <f>IFERROR(IF(OR($F67&lt;10,$F67="NA",$G67="NA"),"NA",IF($E67="05",VLOOKUP($A67,'2015G5-SALL'!$A$3:$AG$500,6,FALSE),IF($E67="08",VLOOKUP($A67,'2015G8-SALL'!$A$3:$AG$501,6,FALSE),"NA"))),"NA")</f>
        <v>45.581121495327118</v>
      </c>
      <c r="J67" s="252">
        <f>IFERROR(IF(OR($F67&lt;10,$F67="NA",$G67="NA"),"NA",IF($E67="05",VLOOKUP($A67,'2015G5-SALL'!$A$3:$AG$500,26,FALSE),IF($E67="08",VLOOKUP($A67,'2015G8-SALL'!$A$3:$AG$501,26,FALSE),"NA"))),"NA")</f>
        <v>0.36467289719626172</v>
      </c>
      <c r="K67" s="253">
        <f>IFERROR(IF(OR($F67&lt;10,$F67="NA",$G67="NA"),"NA",IF($E67="05",VLOOKUP($A67,'2015G5-SALL'!$A$3:$AG$500,16,FALSE),IF($E67="08",VLOOKUP($A67,'2015G8-SALL'!$A$3:$AG$501,16,FALSE),"NA"))),"NA")</f>
        <v>0.42299065420560733</v>
      </c>
      <c r="L67" s="254">
        <f>IFERROR(IF(OR($F67&lt;10,$F67="NA",$G67="NA"),"NA",IF($E67="05",VLOOKUP($A67,'2015G5-SALL'!$A$3:$AG$500,31,FALSE),IF($E67="08",VLOOKUP($A67,'2015G8-SALL'!$A$3:$AG$501,31,FALSE),"NA"))),"NA")</f>
        <v>0.52233644859813089</v>
      </c>
      <c r="M67" s="255">
        <f>IFERROR(IF(OR($F67&lt;10,$F67="NA",$G67="NA"),"NA",IF($E67="05",VLOOKUP($A67,'2015G5-SALL'!$A$3:$AG$500,21,FALSE),IF($E67="08",VLOOKUP($A67,'2015G8-SALL'!$A$3:$AG$501,21,FALSE),"NA"))),"NA")</f>
        <v>0.44093457943925241</v>
      </c>
    </row>
    <row r="68" spans="1:13" x14ac:dyDescent="0.25">
      <c r="A68" s="282" t="s">
        <v>183</v>
      </c>
      <c r="B68" s="281" t="str">
        <f>VLOOKUP(VALUE(A68),SchList!$A$2:$B$475,2,FALSE)</f>
        <v>CLAUDE PEPPER ELEMENTARY</v>
      </c>
      <c r="C68" s="282" t="s">
        <v>5260</v>
      </c>
      <c r="D68" s="267" t="s">
        <v>5261</v>
      </c>
      <c r="E68" s="268" t="s">
        <v>810</v>
      </c>
      <c r="F68" s="283">
        <f>IFERROR(IF($E68="05",VLOOKUP($A68,'2015G5-SALL'!$A$3:$AG$500,4,FALSE),IF($E68="08",VLOOKUP($A68,'2015G8-SALL'!$A$3:$AG$501,4,FALSE),"NA")),"NA")</f>
        <v>59</v>
      </c>
      <c r="G68" s="284">
        <f>IFERROR(IF($E68="05",VLOOKUP($A68,'MemSep 21-2015'!$A$3:$I$498,9,FALSE),IF($E68="08",VLOOKUP($A68,'MemSep 21-2015'!$A$3:$N$498,14,FALSE),"NA")),"NA")</f>
        <v>96</v>
      </c>
      <c r="H68" s="285">
        <f t="shared" si="0"/>
        <v>0.61458333333333337</v>
      </c>
      <c r="I68" s="286">
        <f>IFERROR(IF(OR($F68&lt;10,$F68="NA",$G68="NA"),"NA",IF($E68="05",VLOOKUP($A68,'2015G5-SALL'!$A$3:$AG$500,6,FALSE),IF($E68="08",VLOOKUP($A68,'2015G8-SALL'!$A$3:$AG$501,6,FALSE),"NA"))),"NA")</f>
        <v>56.754745762711877</v>
      </c>
      <c r="J68" s="252">
        <f>IFERROR(IF(OR($F68&lt;10,$F68="NA",$G68="NA"),"NA",IF($E68="05",VLOOKUP($A68,'2015G5-SALL'!$A$3:$AG$500,26,FALSE),IF($E68="08",VLOOKUP($A68,'2015G8-SALL'!$A$3:$AG$501,26,FALSE),"NA"))),"NA")</f>
        <v>0.45627118644067782</v>
      </c>
      <c r="K68" s="253">
        <f>IFERROR(IF(OR($F68&lt;10,$F68="NA",$G68="NA"),"NA",IF($E68="05",VLOOKUP($A68,'2015G5-SALL'!$A$3:$AG$500,16,FALSE),IF($E68="08",VLOOKUP($A68,'2015G8-SALL'!$A$3:$AG$501,16,FALSE),"NA"))),"NA")</f>
        <v>0.52559322033898292</v>
      </c>
      <c r="L68" s="254">
        <f>IFERROR(IF(OR($F68&lt;10,$F68="NA",$G68="NA"),"NA",IF($E68="05",VLOOKUP($A68,'2015G5-SALL'!$A$3:$AG$500,31,FALSE),IF($E68="08",VLOOKUP($A68,'2015G8-SALL'!$A$3:$AG$501,31,FALSE),"NA"))),"NA")</f>
        <v>0.64508474576271191</v>
      </c>
      <c r="M68" s="255">
        <f>IFERROR(IF(OR($F68&lt;10,$F68="NA",$G68="NA"),"NA",IF($E68="05",VLOOKUP($A68,'2015G5-SALL'!$A$3:$AG$500,21,FALSE),IF($E68="08",VLOOKUP($A68,'2015G8-SALL'!$A$3:$AG$501,21,FALSE),"NA"))),"NA")</f>
        <v>0.55881355932203425</v>
      </c>
    </row>
    <row r="69" spans="1:13" x14ac:dyDescent="0.25">
      <c r="A69" s="282" t="s">
        <v>184</v>
      </c>
      <c r="B69" s="281" t="str">
        <f>VLOOKUP(VALUE(A69),SchList!$A$2:$B$475,2,FALSE)</f>
        <v>COCONUT GROVE ELEMENTARY</v>
      </c>
      <c r="C69" s="282" t="s">
        <v>5263</v>
      </c>
      <c r="D69" s="267" t="s">
        <v>5261</v>
      </c>
      <c r="E69" s="268" t="s">
        <v>810</v>
      </c>
      <c r="F69" s="283">
        <f>IFERROR(IF($E69="05",VLOOKUP($A69,'2015G5-SALL'!$A$3:$AG$500,4,FALSE),IF($E69="08",VLOOKUP($A69,'2015G8-SALL'!$A$3:$AG$501,4,FALSE),"NA")),"NA")</f>
        <v>64</v>
      </c>
      <c r="G69" s="284">
        <f>IFERROR(IF($E69="05",VLOOKUP($A69,'MemSep 21-2015'!$A$3:$I$498,9,FALSE),IF($E69="08",VLOOKUP($A69,'MemSep 21-2015'!$A$3:$N$498,14,FALSE),"NA")),"NA")</f>
        <v>64</v>
      </c>
      <c r="H69" s="285">
        <f t="shared" si="0"/>
        <v>1</v>
      </c>
      <c r="I69" s="286">
        <f>IFERROR(IF(OR($F69&lt;10,$F69="NA",$G69="NA"),"NA",IF($E69="05",VLOOKUP($A69,'2015G5-SALL'!$A$3:$AG$500,6,FALSE),IF($E69="08",VLOOKUP($A69,'2015G8-SALL'!$A$3:$AG$501,6,FALSE),"NA"))),"NA")</f>
        <v>48.958281250000006</v>
      </c>
      <c r="J69" s="252">
        <f>IFERROR(IF(OR($F69&lt;10,$F69="NA",$G69="NA"),"NA",IF($E69="05",VLOOKUP($A69,'2015G5-SALL'!$A$3:$AG$500,26,FALSE),IF($E69="08",VLOOKUP($A69,'2015G8-SALL'!$A$3:$AG$501,26,FALSE),"NA"))),"NA")</f>
        <v>0.37171874999999999</v>
      </c>
      <c r="K69" s="253">
        <f>IFERROR(IF(OR($F69&lt;10,$F69="NA",$G69="NA"),"NA",IF($E69="05",VLOOKUP($A69,'2015G5-SALL'!$A$3:$AG$500,16,FALSE),IF($E69="08",VLOOKUP($A69,'2015G8-SALL'!$A$3:$AG$501,16,FALSE),"NA"))),"NA")</f>
        <v>0.46906249999999999</v>
      </c>
      <c r="L69" s="254">
        <f>IFERROR(IF(OR($F69&lt;10,$F69="NA",$G69="NA"),"NA",IF($E69="05",VLOOKUP($A69,'2015G5-SALL'!$A$3:$AG$500,31,FALSE),IF($E69="08",VLOOKUP($A69,'2015G8-SALL'!$A$3:$AG$501,31,FALSE),"NA"))),"NA")</f>
        <v>0.55703125000000009</v>
      </c>
      <c r="M69" s="255">
        <f>IFERROR(IF(OR($F69&lt;10,$F69="NA",$G69="NA"),"NA",IF($E69="05",VLOOKUP($A69,'2015G5-SALL'!$A$3:$AG$500,21,FALSE),IF($E69="08",VLOOKUP($A69,'2015G8-SALL'!$A$3:$AG$501,21,FALSE),"NA"))),"NA")</f>
        <v>0.47296874999999988</v>
      </c>
    </row>
    <row r="70" spans="1:13" x14ac:dyDescent="0.25">
      <c r="A70" s="282" t="s">
        <v>185</v>
      </c>
      <c r="B70" s="281" t="str">
        <f>VLOOKUP(VALUE(A70),SchList!$A$2:$B$475,2,FALSE)</f>
        <v>COLONIAL DRIVE ELEMENTARY</v>
      </c>
      <c r="C70" s="282" t="s">
        <v>5260</v>
      </c>
      <c r="D70" s="267" t="s">
        <v>5261</v>
      </c>
      <c r="E70" s="268" t="s">
        <v>810</v>
      </c>
      <c r="F70" s="283">
        <f>IFERROR(IF($E70="05",VLOOKUP($A70,'2015G5-SALL'!$A$3:$AG$500,4,FALSE),IF($E70="08",VLOOKUP($A70,'2015G8-SALL'!$A$3:$AG$501,4,FALSE),"NA")),"NA")</f>
        <v>34</v>
      </c>
      <c r="G70" s="284">
        <f>IFERROR(IF($E70="05",VLOOKUP($A70,'MemSep 21-2015'!$A$3:$I$498,9,FALSE),IF($E70="08",VLOOKUP($A70,'MemSep 21-2015'!$A$3:$N$498,14,FALSE),"NA")),"NA")</f>
        <v>40</v>
      </c>
      <c r="H70" s="285">
        <f t="shared" si="0"/>
        <v>0.85</v>
      </c>
      <c r="I70" s="286">
        <f>IFERROR(IF(OR($F70&lt;10,$F70="NA",$G70="NA"),"NA",IF($E70="05",VLOOKUP($A70,'2015G5-SALL'!$A$3:$AG$500,6,FALSE),IF($E70="08",VLOOKUP($A70,'2015G8-SALL'!$A$3:$AG$501,6,FALSE),"NA"))),"NA")</f>
        <v>43.761764705882356</v>
      </c>
      <c r="J70" s="252">
        <f>IFERROR(IF(OR($F70&lt;10,$F70="NA",$G70="NA"),"NA",IF($E70="05",VLOOKUP($A70,'2015G5-SALL'!$A$3:$AG$500,26,FALSE),IF($E70="08",VLOOKUP($A70,'2015G8-SALL'!$A$3:$AG$501,26,FALSE),"NA"))),"NA")</f>
        <v>0.35617647058823543</v>
      </c>
      <c r="K70" s="253">
        <f>IFERROR(IF(OR($F70&lt;10,$F70="NA",$G70="NA"),"NA",IF($E70="05",VLOOKUP($A70,'2015G5-SALL'!$A$3:$AG$500,16,FALSE),IF($E70="08",VLOOKUP($A70,'2015G8-SALL'!$A$3:$AG$501,16,FALSE),"NA"))),"NA")</f>
        <v>0.37647058823529411</v>
      </c>
      <c r="L70" s="254">
        <f>IFERROR(IF(OR($F70&lt;10,$F70="NA",$G70="NA"),"NA",IF($E70="05",VLOOKUP($A70,'2015G5-SALL'!$A$3:$AG$500,31,FALSE),IF($E70="08",VLOOKUP($A70,'2015G8-SALL'!$A$3:$AG$501,31,FALSE),"NA"))),"NA")</f>
        <v>0.53205882352941192</v>
      </c>
      <c r="M70" s="255">
        <f>IFERROR(IF(OR($F70&lt;10,$F70="NA",$G70="NA"),"NA",IF($E70="05",VLOOKUP($A70,'2015G5-SALL'!$A$3:$AG$500,21,FALSE),IF($E70="08",VLOOKUP($A70,'2015G8-SALL'!$A$3:$AG$501,21,FALSE),"NA"))),"NA")</f>
        <v>0.41088235294117648</v>
      </c>
    </row>
    <row r="71" spans="1:13" x14ac:dyDescent="0.25">
      <c r="A71" s="282" t="s">
        <v>189</v>
      </c>
      <c r="B71" s="281" t="str">
        <f>VLOOKUP(VALUE(A71),SchList!$A$2:$B$475,2,FALSE)</f>
        <v>CORAL GABLES PREPARATORY ACAD</v>
      </c>
      <c r="C71" s="282" t="s">
        <v>5263</v>
      </c>
      <c r="D71" s="267" t="s">
        <v>5261</v>
      </c>
      <c r="E71" s="268" t="s">
        <v>810</v>
      </c>
      <c r="F71" s="283">
        <f>IFERROR(IF($E71="05",VLOOKUP($A71,'2015G5-SALL'!$A$3:$AG$500,4,FALSE),IF($E71="08",VLOOKUP($A71,'2015G8-SALL'!$A$3:$AG$501,4,FALSE),"NA")),"NA")</f>
        <v>89</v>
      </c>
      <c r="G71" s="284">
        <f>IFERROR(IF($E71="05",VLOOKUP($A71,'MemSep 21-2015'!$A$3:$I$498,9,FALSE),IF($E71="08",VLOOKUP($A71,'MemSep 21-2015'!$A$3:$N$498,14,FALSE),"NA")),"NA")</f>
        <v>89</v>
      </c>
      <c r="H71" s="285">
        <f t="shared" si="0"/>
        <v>1</v>
      </c>
      <c r="I71" s="286">
        <f>IFERROR(IF(OR($F71&lt;10,$F71="NA",$G71="NA"),"NA",IF($E71="05",VLOOKUP($A71,'2015G5-SALL'!$A$3:$AG$500,6,FALSE),IF($E71="08",VLOOKUP($A71,'2015G8-SALL'!$A$3:$AG$501,6,FALSE),"NA"))),"NA")</f>
        <v>51.447191011235944</v>
      </c>
      <c r="J71" s="252">
        <f>IFERROR(IF(OR($F71&lt;10,$F71="NA",$G71="NA"),"NA",IF($E71="05",VLOOKUP($A71,'2015G5-SALL'!$A$3:$AG$500,26,FALSE),IF($E71="08",VLOOKUP($A71,'2015G8-SALL'!$A$3:$AG$501,26,FALSE),"NA"))),"NA")</f>
        <v>0.40134831460674147</v>
      </c>
      <c r="K71" s="253">
        <f>IFERROR(IF(OR($F71&lt;10,$F71="NA",$G71="NA"),"NA",IF($E71="05",VLOOKUP($A71,'2015G5-SALL'!$A$3:$AG$500,16,FALSE),IF($E71="08",VLOOKUP($A71,'2015G8-SALL'!$A$3:$AG$501,16,FALSE),"NA"))),"NA")</f>
        <v>0.49471910112359546</v>
      </c>
      <c r="L71" s="254">
        <f>IFERROR(IF(OR($F71&lt;10,$F71="NA",$G71="NA"),"NA",IF($E71="05",VLOOKUP($A71,'2015G5-SALL'!$A$3:$AG$500,31,FALSE),IF($E71="08",VLOOKUP($A71,'2015G8-SALL'!$A$3:$AG$501,31,FALSE),"NA"))),"NA")</f>
        <v>0.57101123595505654</v>
      </c>
      <c r="M71" s="255">
        <f>IFERROR(IF(OR($F71&lt;10,$F71="NA",$G71="NA"),"NA",IF($E71="05",VLOOKUP($A71,'2015G5-SALL'!$A$3:$AG$500,21,FALSE),IF($E71="08",VLOOKUP($A71,'2015G8-SALL'!$A$3:$AG$501,21,FALSE),"NA"))),"NA")</f>
        <v>0.51348314606741585</v>
      </c>
    </row>
    <row r="72" spans="1:13" x14ac:dyDescent="0.25">
      <c r="A72" s="282" t="s">
        <v>189</v>
      </c>
      <c r="B72" s="281" t="str">
        <f>VLOOKUP(VALUE(A72),SchList!$A$2:$B$475,2,FALSE)</f>
        <v>CORAL GABLES PREPARATORY ACAD</v>
      </c>
      <c r="C72" s="282" t="s">
        <v>5263</v>
      </c>
      <c r="D72" s="267" t="s">
        <v>5261</v>
      </c>
      <c r="E72" s="268" t="s">
        <v>807</v>
      </c>
      <c r="F72" s="283">
        <f>IFERROR(IF($E72="05",VLOOKUP($A72,'2015G5-SALL'!$A$3:$AG$500,4,FALSE),IF($E72="08",VLOOKUP($A72,'2015G8-SALL'!$A$3:$AG$501,4,FALSE),"NA")),"NA")</f>
        <v>55</v>
      </c>
      <c r="G72" s="284">
        <f>IFERROR(IF($E72="05",VLOOKUP($A72,'MemSep 21-2015'!$A$3:$I$498,9,FALSE),IF($E72="08",VLOOKUP($A72,'MemSep 21-2015'!$A$3:$N$498,14,FALSE),"NA")),"NA")</f>
        <v>64</v>
      </c>
      <c r="H72" s="285">
        <f t="shared" si="0"/>
        <v>0.859375</v>
      </c>
      <c r="I72" s="286">
        <f>IFERROR(IF(OR($F72&lt;10,$F72="NA",$G72="NA"),"NA",IF($E72="05",VLOOKUP($A72,'2015G5-SALL'!$A$3:$AG$500,6,FALSE),IF($E72="08",VLOOKUP($A72,'2015G8-SALL'!$A$3:$AG$501,6,FALSE),"NA"))),"NA")</f>
        <v>52.776545454545449</v>
      </c>
      <c r="J72" s="252">
        <f>IFERROR(IF(OR($F72&lt;10,$F72="NA",$G72="NA"),"NA",IF($E72="05",VLOOKUP($A72,'2015G5-SALL'!$A$3:$AG$500,26,FALSE),IF($E72="08",VLOOKUP($A72,'2015G8-SALL'!$A$3:$AG$501,26,FALSE),"NA"))),"NA")</f>
        <v>0.50781818181818184</v>
      </c>
      <c r="K72" s="253">
        <f>IFERROR(IF(OR($F72&lt;10,$F72="NA",$G72="NA"),"NA",IF($E72="05",VLOOKUP($A72,'2015G5-SALL'!$A$3:$AG$500,16,FALSE),IF($E72="08",VLOOKUP($A72,'2015G8-SALL'!$A$3:$AG$501,16,FALSE),"NA"))),"NA")</f>
        <v>0.5187272727272727</v>
      </c>
      <c r="L72" s="254">
        <f>IFERROR(IF(OR($F72&lt;10,$F72="NA",$G72="NA"),"NA",IF($E72="05",VLOOKUP($A72,'2015G5-SALL'!$A$3:$AG$500,31,FALSE),IF($E72="08",VLOOKUP($A72,'2015G8-SALL'!$A$3:$AG$501,31,FALSE),"NA"))),"NA")</f>
        <v>0.52090909090909099</v>
      </c>
      <c r="M72" s="255">
        <f>IFERROR(IF(OR($F72&lt;10,$F72="NA",$G72="NA"),"NA",IF($E72="05",VLOOKUP($A72,'2015G5-SALL'!$A$3:$AG$500,21,FALSE),IF($E72="08",VLOOKUP($A72,'2015G8-SALL'!$A$3:$AG$501,21,FALSE),"NA"))),"NA")</f>
        <v>0.55781818181818188</v>
      </c>
    </row>
    <row r="73" spans="1:13" x14ac:dyDescent="0.25">
      <c r="A73" s="282" t="s">
        <v>190</v>
      </c>
      <c r="B73" s="281" t="str">
        <f>VLOOKUP(VALUE(A73),SchList!$A$2:$B$475,2,FALSE)</f>
        <v>CORAL PARK ELEMENTARY</v>
      </c>
      <c r="C73" s="282" t="s">
        <v>5263</v>
      </c>
      <c r="D73" s="267" t="s">
        <v>5261</v>
      </c>
      <c r="E73" s="268" t="s">
        <v>810</v>
      </c>
      <c r="F73" s="283">
        <f>IFERROR(IF($E73="05",VLOOKUP($A73,'2015G5-SALL'!$A$3:$AG$500,4,FALSE),IF($E73="08",VLOOKUP($A73,'2015G8-SALL'!$A$3:$AG$501,4,FALSE),"NA")),"NA")</f>
        <v>143</v>
      </c>
      <c r="G73" s="284">
        <f>IFERROR(IF($E73="05",VLOOKUP($A73,'MemSep 21-2015'!$A$3:$I$498,9,FALSE),IF($E73="08",VLOOKUP($A73,'MemSep 21-2015'!$A$3:$N$498,14,FALSE),"NA")),"NA")</f>
        <v>151</v>
      </c>
      <c r="H73" s="285">
        <f t="shared" si="0"/>
        <v>0.94701986754966883</v>
      </c>
      <c r="I73" s="286">
        <f>IFERROR(IF(OR($F73&lt;10,$F73="NA",$G73="NA"),"NA",IF($E73="05",VLOOKUP($A73,'2015G5-SALL'!$A$3:$AG$500,6,FALSE),IF($E73="08",VLOOKUP($A73,'2015G8-SALL'!$A$3:$AG$501,6,FALSE),"NA"))),"NA")</f>
        <v>33.216363636363624</v>
      </c>
      <c r="J73" s="252">
        <f>IFERROR(IF(OR($F73&lt;10,$F73="NA",$G73="NA"),"NA",IF($E73="05",VLOOKUP($A73,'2015G5-SALL'!$A$3:$AG$500,26,FALSE),IF($E73="08",VLOOKUP($A73,'2015G8-SALL'!$A$3:$AG$501,26,FALSE),"NA"))),"NA")</f>
        <v>0.27475524475524488</v>
      </c>
      <c r="K73" s="253">
        <f>IFERROR(IF(OR($F73&lt;10,$F73="NA",$G73="NA"),"NA",IF($E73="05",VLOOKUP($A73,'2015G5-SALL'!$A$3:$AG$500,16,FALSE),IF($E73="08",VLOOKUP($A73,'2015G8-SALL'!$A$3:$AG$501,16,FALSE),"NA"))),"NA")</f>
        <v>0.32426573426573435</v>
      </c>
      <c r="L73" s="254">
        <f>IFERROR(IF(OR($F73&lt;10,$F73="NA",$G73="NA"),"NA",IF($E73="05",VLOOKUP($A73,'2015G5-SALL'!$A$3:$AG$500,31,FALSE),IF($E73="08",VLOOKUP($A73,'2015G8-SALL'!$A$3:$AG$501,31,FALSE),"NA"))),"NA")</f>
        <v>0.35139860139860157</v>
      </c>
      <c r="M73" s="255">
        <f>IFERROR(IF(OR($F73&lt;10,$F73="NA",$G73="NA"),"NA",IF($E73="05",VLOOKUP($A73,'2015G5-SALL'!$A$3:$AG$500,21,FALSE),IF($E73="08",VLOOKUP($A73,'2015G8-SALL'!$A$3:$AG$501,21,FALSE),"NA"))),"NA")</f>
        <v>0.34559440559440535</v>
      </c>
    </row>
    <row r="74" spans="1:13" x14ac:dyDescent="0.25">
      <c r="A74" s="282" t="s">
        <v>191</v>
      </c>
      <c r="B74" s="281" t="str">
        <f>VLOOKUP(VALUE(A74),SchList!$A$2:$B$475,2,FALSE)</f>
        <v>CHARTER SCHOOL AT WATERSTONE</v>
      </c>
      <c r="C74" s="282" t="s">
        <v>5262</v>
      </c>
      <c r="D74" s="267" t="s">
        <v>5262</v>
      </c>
      <c r="E74" s="268" t="s">
        <v>810</v>
      </c>
      <c r="F74" s="283">
        <f>IFERROR(IF($E74="05",VLOOKUP($A74,'2015G5-SALL'!$A$3:$AG$500,4,FALSE),IF($E74="08",VLOOKUP($A74,'2015G8-SALL'!$A$3:$AG$501,4,FALSE),"NA")),"NA")</f>
        <v>174</v>
      </c>
      <c r="G74" s="284">
        <f>IFERROR(IF($E74="05",VLOOKUP($A74,'MemSep 21-2015'!$A$3:$I$498,9,FALSE),IF($E74="08",VLOOKUP($A74,'MemSep 21-2015'!$A$3:$N$498,14,FALSE),"NA")),"NA")</f>
        <v>172</v>
      </c>
      <c r="H74" s="285">
        <f t="shared" ref="H74:H138" si="1">IFERROR(IF($F74&lt;10,"NT&lt;10",IF($F74&gt;$G74,1,$F74/$G74)),"NA")</f>
        <v>1</v>
      </c>
      <c r="I74" s="286">
        <f>IFERROR(IF(OR($F74&lt;10,$F74="NA",$G74="NA"),"NA",IF($E74="05",VLOOKUP($A74,'2015G5-SALL'!$A$3:$AG$500,6,FALSE),IF($E74="08",VLOOKUP($A74,'2015G8-SALL'!$A$3:$AG$501,6,FALSE),"NA"))),"NA")</f>
        <v>54.266896551724152</v>
      </c>
      <c r="J74" s="252">
        <f>IFERROR(IF(OR($F74&lt;10,$F74="NA",$G74="NA"),"NA",IF($E74="05",VLOOKUP($A74,'2015G5-SALL'!$A$3:$AG$500,26,FALSE),IF($E74="08",VLOOKUP($A74,'2015G8-SALL'!$A$3:$AG$501,26,FALSE),"NA"))),"NA")</f>
        <v>0.42080459770114959</v>
      </c>
      <c r="K74" s="253">
        <f>IFERROR(IF(OR($F74&lt;10,$F74="NA",$G74="NA"),"NA",IF($E74="05",VLOOKUP($A74,'2015G5-SALL'!$A$3:$AG$500,16,FALSE),IF($E74="08",VLOOKUP($A74,'2015G8-SALL'!$A$3:$AG$501,16,FALSE),"NA"))),"NA")</f>
        <v>0.52258620689655166</v>
      </c>
      <c r="L74" s="254">
        <f>IFERROR(IF(OR($F74&lt;10,$F74="NA",$G74="NA"),"NA",IF($E74="05",VLOOKUP($A74,'2015G5-SALL'!$A$3:$AG$500,31,FALSE),IF($E74="08",VLOOKUP($A74,'2015G8-SALL'!$A$3:$AG$501,31,FALSE),"NA"))),"NA")</f>
        <v>0.59999999999999976</v>
      </c>
      <c r="M74" s="255">
        <f>IFERROR(IF(OR($F74&lt;10,$F74="NA",$G74="NA"),"NA",IF($E74="05",VLOOKUP($A74,'2015G5-SALL'!$A$3:$AG$500,21,FALSE),IF($E74="08",VLOOKUP($A74,'2015G8-SALL'!$A$3:$AG$501,21,FALSE),"NA"))),"NA")</f>
        <v>0.54390804597701148</v>
      </c>
    </row>
    <row r="75" spans="1:13" x14ac:dyDescent="0.25">
      <c r="A75" s="282" t="s">
        <v>764</v>
      </c>
      <c r="B75" s="281" t="str">
        <f>VLOOKUP(VALUE(A75),SchList!$A$2:$B$475,2,FALSE)</f>
        <v>HIVE PREPARATORY SCHOOL</v>
      </c>
      <c r="C75" s="282" t="s">
        <v>5262</v>
      </c>
      <c r="D75" s="267" t="s">
        <v>5262</v>
      </c>
      <c r="E75" s="268" t="s">
        <v>810</v>
      </c>
      <c r="F75" s="283">
        <f>IFERROR(IF($E75="05",VLOOKUP($A75,'2015G5-SALL'!$A$3:$AG$500,4,FALSE),IF($E75="08",VLOOKUP($A75,'2015G8-SALL'!$A$3:$AG$501,4,FALSE),"NA")),"NA")</f>
        <v>79</v>
      </c>
      <c r="G75" s="284">
        <f>IFERROR(IF($E75="05",VLOOKUP($A75,'MemSep 21-2015'!$A$3:$I$498,9,FALSE),IF($E75="08",VLOOKUP($A75,'MemSep 21-2015'!$A$3:$N$498,14,FALSE),"NA")),"NA")</f>
        <v>79</v>
      </c>
      <c r="H75" s="285">
        <f t="shared" si="1"/>
        <v>1</v>
      </c>
      <c r="I75" s="286">
        <f>IFERROR(IF(OR($F75&lt;10,$F75="NA",$G75="NA"),"NA",IF($E75="05",VLOOKUP($A75,'2015G5-SALL'!$A$3:$AG$500,6,FALSE),IF($E75="08",VLOOKUP($A75,'2015G8-SALL'!$A$3:$AG$501,6,FALSE),"NA"))),"NA")</f>
        <v>57.518481012658206</v>
      </c>
      <c r="J75" s="252">
        <f>IFERROR(IF(OR($F75&lt;10,$F75="NA",$G75="NA"),"NA",IF($E75="05",VLOOKUP($A75,'2015G5-SALL'!$A$3:$AG$500,26,FALSE),IF($E75="08",VLOOKUP($A75,'2015G8-SALL'!$A$3:$AG$501,26,FALSE),"NA"))),"NA")</f>
        <v>0.46506329113924055</v>
      </c>
      <c r="K75" s="253">
        <f>IFERROR(IF(OR($F75&lt;10,$F75="NA",$G75="NA"),"NA",IF($E75="05",VLOOKUP($A75,'2015G5-SALL'!$A$3:$AG$500,16,FALSE),IF($E75="08",VLOOKUP($A75,'2015G8-SALL'!$A$3:$AG$501,16,FALSE),"NA"))),"NA")</f>
        <v>0.5292405063291139</v>
      </c>
      <c r="L75" s="254">
        <f>IFERROR(IF(OR($F75&lt;10,$F75="NA",$G75="NA"),"NA",IF($E75="05",VLOOKUP($A75,'2015G5-SALL'!$A$3:$AG$500,31,FALSE),IF($E75="08",VLOOKUP($A75,'2015G8-SALL'!$A$3:$AG$501,31,FALSE),"NA"))),"NA")</f>
        <v>0.66683544303797482</v>
      </c>
      <c r="M75" s="255">
        <f>IFERROR(IF(OR($F75&lt;10,$F75="NA",$G75="NA"),"NA",IF($E75="05",VLOOKUP($A75,'2015G5-SALL'!$A$3:$AG$500,21,FALSE),IF($E75="08",VLOOKUP($A75,'2015G8-SALL'!$A$3:$AG$501,21,FALSE),"NA"))),"NA")</f>
        <v>0.54886075949367075</v>
      </c>
    </row>
    <row r="76" spans="1:13" x14ac:dyDescent="0.25">
      <c r="A76" s="282" t="s">
        <v>764</v>
      </c>
      <c r="B76" s="281" t="str">
        <f>VLOOKUP(VALUE(A76),SchList!$A$2:$B$475,2,FALSE)</f>
        <v>HIVE PREPARATORY SCHOOL</v>
      </c>
      <c r="C76" s="282" t="s">
        <v>5262</v>
      </c>
      <c r="D76" s="267" t="s">
        <v>5262</v>
      </c>
      <c r="E76" s="268" t="s">
        <v>807</v>
      </c>
      <c r="F76" s="283">
        <f>IFERROR(IF($E76="05",VLOOKUP($A76,'2015G5-SALL'!$A$3:$AG$500,4,FALSE),IF($E76="08",VLOOKUP($A76,'2015G8-SALL'!$A$3:$AG$501,4,FALSE),"NA")),"NA")</f>
        <v>9</v>
      </c>
      <c r="G76" s="284">
        <f>IFERROR(IF($E76="05",VLOOKUP($A76,'MemSep 21-2015'!$A$3:$I$498,9,FALSE),IF($E76="08",VLOOKUP($A76,'MemSep 21-2015'!$A$3:$N$498,14,FALSE),"NA")),"NA")</f>
        <v>9</v>
      </c>
      <c r="H76" s="285" t="str">
        <f t="shared" si="1"/>
        <v>NT&lt;10</v>
      </c>
      <c r="I76" s="286" t="str">
        <f>IFERROR(IF(OR($F76&lt;10,$F76="NA",$G76="NA"),"NA",IF($E76="05",VLOOKUP($A76,'2015G5-SALL'!$A$3:$AG$500,6,FALSE),IF($E76="08",VLOOKUP($A76,'2015G8-SALL'!$A$3:$AG$501,6,FALSE),"NA"))),"NA")</f>
        <v>NA</v>
      </c>
      <c r="J76" s="252" t="str">
        <f>IFERROR(IF(OR($F76&lt;10,$F76="NA",$G76="NA"),"NA",IF($E76="05",VLOOKUP($A76,'2015G5-SALL'!$A$3:$AG$500,26,FALSE),IF($E76="08",VLOOKUP($A76,'2015G8-SALL'!$A$3:$AG$501,26,FALSE),"NA"))),"NA")</f>
        <v>NA</v>
      </c>
      <c r="K76" s="253" t="str">
        <f>IFERROR(IF(OR($F76&lt;10,$F76="NA",$G76="NA"),"NA",IF($E76="05",VLOOKUP($A76,'2015G5-SALL'!$A$3:$AG$500,16,FALSE),IF($E76="08",VLOOKUP($A76,'2015G8-SALL'!$A$3:$AG$501,16,FALSE),"NA"))),"NA")</f>
        <v>NA</v>
      </c>
      <c r="L76" s="254" t="str">
        <f>IFERROR(IF(OR($F76&lt;10,$F76="NA",$G76="NA"),"NA",IF($E76="05",VLOOKUP($A76,'2015G5-SALL'!$A$3:$AG$500,31,FALSE),IF($E76="08",VLOOKUP($A76,'2015G8-SALL'!$A$3:$AG$501,31,FALSE),"NA"))),"NA")</f>
        <v>NA</v>
      </c>
      <c r="M76" s="255" t="str">
        <f>IFERROR(IF(OR($F76&lt;10,$F76="NA",$G76="NA"),"NA",IF($E76="05",VLOOKUP($A76,'2015G5-SALL'!$A$3:$AG$500,21,FALSE),IF($E76="08",VLOOKUP($A76,'2015G8-SALL'!$A$3:$AG$501,21,FALSE),"NA"))),"NA")</f>
        <v>NA</v>
      </c>
    </row>
    <row r="77" spans="1:13" x14ac:dyDescent="0.25">
      <c r="A77" s="282" t="s">
        <v>763</v>
      </c>
      <c r="B77" s="281" t="str">
        <f>VLOOKUP(VALUE(A77),SchList!$A$2:$B$475,2,FALSE)</f>
        <v>MATER ACADEMY OF INTL STUDIES</v>
      </c>
      <c r="C77" s="282" t="s">
        <v>5262</v>
      </c>
      <c r="D77" s="267" t="s">
        <v>5262</v>
      </c>
      <c r="E77" s="268" t="s">
        <v>810</v>
      </c>
      <c r="F77" s="283">
        <f>IFERROR(IF($E77="05",VLOOKUP($A77,'2015G5-SALL'!$A$3:$AG$500,4,FALSE),IF($E77="08",VLOOKUP($A77,'2015G8-SALL'!$A$3:$AG$501,4,FALSE),"NA")),"NA")</f>
        <v>24</v>
      </c>
      <c r="G77" s="284">
        <f>IFERROR(IF($E77="05",VLOOKUP($A77,'MemSep 21-2015'!$A$3:$I$498,9,FALSE),IF($E77="08",VLOOKUP($A77,'MemSep 21-2015'!$A$3:$N$498,14,FALSE),"NA")),"NA")</f>
        <v>24</v>
      </c>
      <c r="H77" s="285">
        <f t="shared" si="1"/>
        <v>1</v>
      </c>
      <c r="I77" s="286">
        <f>IFERROR(IF(OR($F77&lt;10,$F77="NA",$G77="NA"),"NA",IF($E77="05",VLOOKUP($A77,'2015G5-SALL'!$A$3:$AG$500,6,FALSE),IF($E77="08",VLOOKUP($A77,'2015G8-SALL'!$A$3:$AG$501,6,FALSE),"NA"))),"NA")</f>
        <v>47.600833333333334</v>
      </c>
      <c r="J77" s="252">
        <f>IFERROR(IF(OR($F77&lt;10,$F77="NA",$G77="NA"),"NA",IF($E77="05",VLOOKUP($A77,'2015G5-SALL'!$A$3:$AG$500,26,FALSE),IF($E77="08",VLOOKUP($A77,'2015G8-SALL'!$A$3:$AG$501,26,FALSE),"NA"))),"NA")</f>
        <v>0.34125</v>
      </c>
      <c r="K77" s="253">
        <f>IFERROR(IF(OR($F77&lt;10,$F77="NA",$G77="NA"),"NA",IF($E77="05",VLOOKUP($A77,'2015G5-SALL'!$A$3:$AG$500,16,FALSE),IF($E77="08",VLOOKUP($A77,'2015G8-SALL'!$A$3:$AG$501,16,FALSE),"NA"))),"NA")</f>
        <v>0.45874999999999999</v>
      </c>
      <c r="L77" s="254">
        <f>IFERROR(IF(OR($F77&lt;10,$F77="NA",$G77="NA"),"NA",IF($E77="05",VLOOKUP($A77,'2015G5-SALL'!$A$3:$AG$500,31,FALSE),IF($E77="08",VLOOKUP($A77,'2015G8-SALL'!$A$3:$AG$501,31,FALSE),"NA"))),"NA")</f>
        <v>0.5591666666666667</v>
      </c>
      <c r="M77" s="255">
        <f>IFERROR(IF(OR($F77&lt;10,$F77="NA",$G77="NA"),"NA",IF($E77="05",VLOOKUP($A77,'2015G5-SALL'!$A$3:$AG$500,21,FALSE),IF($E77="08",VLOOKUP($A77,'2015G8-SALL'!$A$3:$AG$501,21,FALSE),"NA"))),"NA")</f>
        <v>0.43916666666666665</v>
      </c>
    </row>
    <row r="78" spans="1:13" x14ac:dyDescent="0.25">
      <c r="A78" s="282" t="s">
        <v>192</v>
      </c>
      <c r="B78" s="281" t="str">
        <f>VLOOKUP(VALUE(A78),SchList!$A$2:$B$475,2,FALSE)</f>
        <v>YOUTH CO-OP CHARTER SCHOOL</v>
      </c>
      <c r="C78" s="282" t="s">
        <v>5262</v>
      </c>
      <c r="D78" s="267" t="s">
        <v>5262</v>
      </c>
      <c r="E78" s="268" t="s">
        <v>810</v>
      </c>
      <c r="F78" s="283">
        <f>IFERROR(IF($E78="05",VLOOKUP($A78,'2015G5-SALL'!$A$3:$AG$500,4,FALSE),IF($E78="08",VLOOKUP($A78,'2015G8-SALL'!$A$3:$AG$501,4,FALSE),"NA")),"NA")</f>
        <v>93</v>
      </c>
      <c r="G78" s="284">
        <f>IFERROR(IF($E78="05",VLOOKUP($A78,'MemSep 21-2015'!$A$3:$I$498,9,FALSE),IF($E78="08",VLOOKUP($A78,'MemSep 21-2015'!$A$3:$N$498,14,FALSE),"NA")),"NA")</f>
        <v>93</v>
      </c>
      <c r="H78" s="285">
        <f t="shared" si="1"/>
        <v>1</v>
      </c>
      <c r="I78" s="286">
        <f>IFERROR(IF(OR($F78&lt;10,$F78="NA",$G78="NA"),"NA",IF($E78="05",VLOOKUP($A78,'2015G5-SALL'!$A$3:$AG$500,6,FALSE),IF($E78="08",VLOOKUP($A78,'2015G8-SALL'!$A$3:$AG$501,6,FALSE),"NA"))),"NA")</f>
        <v>51.140752688172043</v>
      </c>
      <c r="J78" s="252">
        <f>IFERROR(IF(OR($F78&lt;10,$F78="NA",$G78="NA"),"NA",IF($E78="05",VLOOKUP($A78,'2015G5-SALL'!$A$3:$AG$500,26,FALSE),IF($E78="08",VLOOKUP($A78,'2015G8-SALL'!$A$3:$AG$501,26,FALSE),"NA"))),"NA")</f>
        <v>0.38924731182795702</v>
      </c>
      <c r="K78" s="253">
        <f>IFERROR(IF(OR($F78&lt;10,$F78="NA",$G78="NA"),"NA",IF($E78="05",VLOOKUP($A78,'2015G5-SALL'!$A$3:$AG$500,16,FALSE),IF($E78="08",VLOOKUP($A78,'2015G8-SALL'!$A$3:$AG$501,16,FALSE),"NA"))),"NA")</f>
        <v>0.49129032258064498</v>
      </c>
      <c r="L78" s="254">
        <f>IFERROR(IF(OR($F78&lt;10,$F78="NA",$G78="NA"),"NA",IF($E78="05",VLOOKUP($A78,'2015G5-SALL'!$A$3:$AG$500,31,FALSE),IF($E78="08",VLOOKUP($A78,'2015G8-SALL'!$A$3:$AG$501,31,FALSE),"NA"))),"NA")</f>
        <v>0.57623655913978522</v>
      </c>
      <c r="M78" s="255">
        <f>IFERROR(IF(OR($F78&lt;10,$F78="NA",$G78="NA"),"NA",IF($E78="05",VLOOKUP($A78,'2015G5-SALL'!$A$3:$AG$500,21,FALSE),IF($E78="08",VLOOKUP($A78,'2015G8-SALL'!$A$3:$AG$501,21,FALSE),"NA"))),"NA")</f>
        <v>0.50118279569892499</v>
      </c>
    </row>
    <row r="79" spans="1:13" x14ac:dyDescent="0.25">
      <c r="A79" s="282" t="s">
        <v>192</v>
      </c>
      <c r="B79" s="281" t="str">
        <f>VLOOKUP(VALUE(A79),SchList!$A$2:$B$475,2,FALSE)</f>
        <v>YOUTH CO-OP CHARTER SCHOOL</v>
      </c>
      <c r="C79" s="282" t="s">
        <v>5262</v>
      </c>
      <c r="D79" s="267" t="s">
        <v>5262</v>
      </c>
      <c r="E79" s="268" t="s">
        <v>807</v>
      </c>
      <c r="F79" s="283">
        <f>IFERROR(IF($E79="05",VLOOKUP($A79,'2015G5-SALL'!$A$3:$AG$500,4,FALSE),IF($E79="08",VLOOKUP($A79,'2015G8-SALL'!$A$3:$AG$501,4,FALSE),"NA")),"NA")</f>
        <v>44</v>
      </c>
      <c r="G79" s="284">
        <f>IFERROR(IF($E79="05",VLOOKUP($A79,'MemSep 21-2015'!$A$3:$I$498,9,FALSE),IF($E79="08",VLOOKUP($A79,'MemSep 21-2015'!$A$3:$N$498,14,FALSE),"NA")),"NA")</f>
        <v>47</v>
      </c>
      <c r="H79" s="285">
        <f t="shared" si="1"/>
        <v>0.93617021276595747</v>
      </c>
      <c r="I79" s="286">
        <f>IFERROR(IF(OR($F79&lt;10,$F79="NA",$G79="NA"),"NA",IF($E79="05",VLOOKUP($A79,'2015G5-SALL'!$A$3:$AG$500,6,FALSE),IF($E79="08",VLOOKUP($A79,'2015G8-SALL'!$A$3:$AG$501,6,FALSE),"NA"))),"NA")</f>
        <v>36.521363636363645</v>
      </c>
      <c r="J79" s="252">
        <f>IFERROR(IF(OR($F79&lt;10,$F79="NA",$G79="NA"),"NA",IF($E79="05",VLOOKUP($A79,'2015G5-SALL'!$A$3:$AG$500,26,FALSE),IF($E79="08",VLOOKUP($A79,'2015G8-SALL'!$A$3:$AG$501,26,FALSE),"NA"))),"NA")</f>
        <v>0.37909090909090915</v>
      </c>
      <c r="K79" s="253">
        <f>IFERROR(IF(OR($F79&lt;10,$F79="NA",$G79="NA"),"NA",IF($E79="05",VLOOKUP($A79,'2015G5-SALL'!$A$3:$AG$500,16,FALSE),IF($E79="08",VLOOKUP($A79,'2015G8-SALL'!$A$3:$AG$501,16,FALSE),"NA"))),"NA")</f>
        <v>0.34568181818181826</v>
      </c>
      <c r="L79" s="254">
        <f>IFERROR(IF(OR($F79&lt;10,$F79="NA",$G79="NA"),"NA",IF($E79="05",VLOOKUP($A79,'2015G5-SALL'!$A$3:$AG$500,31,FALSE),IF($E79="08",VLOOKUP($A79,'2015G8-SALL'!$A$3:$AG$501,31,FALSE),"NA"))),"NA")</f>
        <v>0.38068181818181812</v>
      </c>
      <c r="M79" s="255">
        <f>IFERROR(IF(OR($F79&lt;10,$F79="NA",$G79="NA"),"NA",IF($E79="05",VLOOKUP($A79,'2015G5-SALL'!$A$3:$AG$500,21,FALSE),IF($E79="08",VLOOKUP($A79,'2015G8-SALL'!$A$3:$AG$501,21,FALSE),"NA"))),"NA")</f>
        <v>0.36431818181818182</v>
      </c>
    </row>
    <row r="80" spans="1:13" x14ac:dyDescent="0.25">
      <c r="A80" s="282" t="s">
        <v>193</v>
      </c>
      <c r="B80" s="281" t="str">
        <f>VLOOKUP(VALUE(A80),SchList!$A$2:$B$475,2,FALSE)</f>
        <v>CORAL REEF ELEMENTARY</v>
      </c>
      <c r="C80" s="282" t="s">
        <v>5260</v>
      </c>
      <c r="D80" s="267" t="s">
        <v>5261</v>
      </c>
      <c r="E80" s="268" t="s">
        <v>810</v>
      </c>
      <c r="F80" s="283">
        <f>IFERROR(IF($E80="05",VLOOKUP($A80,'2015G5-SALL'!$A$3:$AG$500,4,FALSE),IF($E80="08",VLOOKUP($A80,'2015G8-SALL'!$A$3:$AG$501,4,FALSE),"NA")),"NA")</f>
        <v>144</v>
      </c>
      <c r="G80" s="284">
        <f>IFERROR(IF($E80="05",VLOOKUP($A80,'MemSep 21-2015'!$A$3:$I$498,9,FALSE),IF($E80="08",VLOOKUP($A80,'MemSep 21-2015'!$A$3:$N$498,14,FALSE),"NA")),"NA")</f>
        <v>146</v>
      </c>
      <c r="H80" s="285">
        <f t="shared" si="1"/>
        <v>0.98630136986301364</v>
      </c>
      <c r="I80" s="286">
        <f>IFERROR(IF(OR($F80&lt;10,$F80="NA",$G80="NA"),"NA",IF($E80="05",VLOOKUP($A80,'2015G5-SALL'!$A$3:$AG$500,6,FALSE),IF($E80="08",VLOOKUP($A80,'2015G8-SALL'!$A$3:$AG$501,6,FALSE),"NA"))),"NA")</f>
        <v>55.755625000000002</v>
      </c>
      <c r="J80" s="252">
        <f>IFERROR(IF(OR($F80&lt;10,$F80="NA",$G80="NA"),"NA",IF($E80="05",VLOOKUP($A80,'2015G5-SALL'!$A$3:$AG$500,26,FALSE),IF($E80="08",VLOOKUP($A80,'2015G8-SALL'!$A$3:$AG$501,26,FALSE),"NA"))),"NA")</f>
        <v>0.45194444444444515</v>
      </c>
      <c r="K80" s="253">
        <f>IFERROR(IF(OR($F80&lt;10,$F80="NA",$G80="NA"),"NA",IF($E80="05",VLOOKUP($A80,'2015G5-SALL'!$A$3:$AG$500,16,FALSE),IF($E80="08",VLOOKUP($A80,'2015G8-SALL'!$A$3:$AG$501,16,FALSE),"NA"))),"NA")</f>
        <v>0.49374999999999974</v>
      </c>
      <c r="L80" s="254">
        <f>IFERROR(IF(OR($F80&lt;10,$F80="NA",$G80="NA"),"NA",IF($E80="05",VLOOKUP($A80,'2015G5-SALL'!$A$3:$AG$500,31,FALSE),IF($E80="08",VLOOKUP($A80,'2015G8-SALL'!$A$3:$AG$501,31,FALSE),"NA"))),"NA")</f>
        <v>0.63187500000000052</v>
      </c>
      <c r="M80" s="255">
        <f>IFERROR(IF(OR($F80&lt;10,$F80="NA",$G80="NA"),"NA",IF($E80="05",VLOOKUP($A80,'2015G5-SALL'!$A$3:$AG$500,21,FALSE),IF($E80="08",VLOOKUP($A80,'2015G8-SALL'!$A$3:$AG$501,21,FALSE),"NA"))),"NA")</f>
        <v>0.57826388888888891</v>
      </c>
    </row>
    <row r="81" spans="1:13" x14ac:dyDescent="0.25">
      <c r="A81" s="282" t="s">
        <v>195</v>
      </c>
      <c r="B81" s="281" t="str">
        <f>VLOOKUP(VALUE(A81),SchList!$A$2:$B$475,2,FALSE)</f>
        <v>CORAL WAY K-8 CENTER</v>
      </c>
      <c r="C81" s="282" t="s">
        <v>5263</v>
      </c>
      <c r="D81" s="267" t="s">
        <v>5261</v>
      </c>
      <c r="E81" s="268" t="s">
        <v>810</v>
      </c>
      <c r="F81" s="283">
        <f>IFERROR(IF($E81="05",VLOOKUP($A81,'2015G5-SALL'!$A$3:$AG$500,4,FALSE),IF($E81="08",VLOOKUP($A81,'2015G8-SALL'!$A$3:$AG$501,4,FALSE),"NA")),"NA")</f>
        <v>172</v>
      </c>
      <c r="G81" s="284">
        <f>IFERROR(IF($E81="05",VLOOKUP($A81,'MemSep 21-2015'!$A$3:$I$498,9,FALSE),IF($E81="08",VLOOKUP($A81,'MemSep 21-2015'!$A$3:$N$498,14,FALSE),"NA")),"NA")</f>
        <v>172</v>
      </c>
      <c r="H81" s="285">
        <f t="shared" si="1"/>
        <v>1</v>
      </c>
      <c r="I81" s="286">
        <f>IFERROR(IF(OR($F81&lt;10,$F81="NA",$G81="NA"),"NA",IF($E81="05",VLOOKUP($A81,'2015G5-SALL'!$A$3:$AG$500,6,FALSE),IF($E81="08",VLOOKUP($A81,'2015G8-SALL'!$A$3:$AG$501,6,FALSE),"NA"))),"NA")</f>
        <v>48.625581395348831</v>
      </c>
      <c r="J81" s="252">
        <f>IFERROR(IF(OR($F81&lt;10,$F81="NA",$G81="NA"),"NA",IF($E81="05",VLOOKUP($A81,'2015G5-SALL'!$A$3:$AG$500,26,FALSE),IF($E81="08",VLOOKUP($A81,'2015G8-SALL'!$A$3:$AG$501,26,FALSE),"NA"))),"NA")</f>
        <v>0.35308139534883759</v>
      </c>
      <c r="K81" s="253">
        <f>IFERROR(IF(OR($F81&lt;10,$F81="NA",$G81="NA"),"NA",IF($E81="05",VLOOKUP($A81,'2015G5-SALL'!$A$3:$AG$500,16,FALSE),IF($E81="08",VLOOKUP($A81,'2015G8-SALL'!$A$3:$AG$501,16,FALSE),"NA"))),"NA")</f>
        <v>0.45970930232558155</v>
      </c>
      <c r="L81" s="254">
        <f>IFERROR(IF(OR($F81&lt;10,$F81="NA",$G81="NA"),"NA",IF($E81="05",VLOOKUP($A81,'2015G5-SALL'!$A$3:$AG$500,31,FALSE),IF($E81="08",VLOOKUP($A81,'2015G8-SALL'!$A$3:$AG$501,31,FALSE),"NA"))),"NA")</f>
        <v>0.53848837209302292</v>
      </c>
      <c r="M81" s="255">
        <f>IFERROR(IF(OR($F81&lt;10,$F81="NA",$G81="NA"),"NA",IF($E81="05",VLOOKUP($A81,'2015G5-SALL'!$A$3:$AG$500,21,FALSE),IF($E81="08",VLOOKUP($A81,'2015G8-SALL'!$A$3:$AG$501,21,FALSE),"NA"))),"NA")</f>
        <v>0.50901162790697696</v>
      </c>
    </row>
    <row r="82" spans="1:13" x14ac:dyDescent="0.25">
      <c r="A82" s="282" t="s">
        <v>195</v>
      </c>
      <c r="B82" s="281" t="str">
        <f>VLOOKUP(VALUE(A82),SchList!$A$2:$B$475,2,FALSE)</f>
        <v>CORAL WAY K-8 CENTER</v>
      </c>
      <c r="C82" s="282" t="s">
        <v>5263</v>
      </c>
      <c r="D82" s="267" t="s">
        <v>5261</v>
      </c>
      <c r="E82" s="268" t="s">
        <v>807</v>
      </c>
      <c r="F82" s="283">
        <f>IFERROR(IF($E82="05",VLOOKUP($A82,'2015G5-SALL'!$A$3:$AG$500,4,FALSE),IF($E82="08",VLOOKUP($A82,'2015G8-SALL'!$A$3:$AG$501,4,FALSE),"NA")),"NA")</f>
        <v>158</v>
      </c>
      <c r="G82" s="284">
        <f>IFERROR(IF($E82="05",VLOOKUP($A82,'MemSep 21-2015'!$A$3:$I$498,9,FALSE),IF($E82="08",VLOOKUP($A82,'MemSep 21-2015'!$A$3:$N$498,14,FALSE),"NA")),"NA")</f>
        <v>159</v>
      </c>
      <c r="H82" s="285">
        <f t="shared" si="1"/>
        <v>0.99371069182389937</v>
      </c>
      <c r="I82" s="286">
        <f>IFERROR(IF(OR($F82&lt;10,$F82="NA",$G82="NA"),"NA",IF($E82="05",VLOOKUP($A82,'2015G5-SALL'!$A$3:$AG$500,6,FALSE),IF($E82="08",VLOOKUP($A82,'2015G8-SALL'!$A$3:$AG$501,6,FALSE),"NA"))),"NA")</f>
        <v>40.195189873417725</v>
      </c>
      <c r="J82" s="252">
        <f>IFERROR(IF(OR($F82&lt;10,$F82="NA",$G82="NA"),"NA",IF($E82="05",VLOOKUP($A82,'2015G5-SALL'!$A$3:$AG$500,26,FALSE),IF($E82="08",VLOOKUP($A82,'2015G8-SALL'!$A$3:$AG$501,26,FALSE),"NA"))),"NA")</f>
        <v>0.38892405063291152</v>
      </c>
      <c r="K82" s="253">
        <f>IFERROR(IF(OR($F82&lt;10,$F82="NA",$G82="NA"),"NA",IF($E82="05",VLOOKUP($A82,'2015G5-SALL'!$A$3:$AG$500,16,FALSE),IF($E82="08",VLOOKUP($A82,'2015G8-SALL'!$A$3:$AG$501,16,FALSE),"NA"))),"NA")</f>
        <v>0.40765822784810141</v>
      </c>
      <c r="L82" s="254">
        <f>IFERROR(IF(OR($F82&lt;10,$F82="NA",$G82="NA"),"NA",IF($E82="05",VLOOKUP($A82,'2015G5-SALL'!$A$3:$AG$500,31,FALSE),IF($E82="08",VLOOKUP($A82,'2015G8-SALL'!$A$3:$AG$501,31,FALSE),"NA"))),"NA")</f>
        <v>0.39335443037974704</v>
      </c>
      <c r="M82" s="255">
        <f>IFERROR(IF(OR($F82&lt;10,$F82="NA",$G82="NA"),"NA",IF($E82="05",VLOOKUP($A82,'2015G5-SALL'!$A$3:$AG$500,21,FALSE),IF($E82="08",VLOOKUP($A82,'2015G8-SALL'!$A$3:$AG$501,21,FALSE),"NA"))),"NA")</f>
        <v>0.41253164556962002</v>
      </c>
    </row>
    <row r="83" spans="1:13" x14ac:dyDescent="0.25">
      <c r="A83" s="282" t="s">
        <v>196</v>
      </c>
      <c r="B83" s="281" t="str">
        <f>VLOOKUP(VALUE(A83),SchList!$A$2:$B$475,2,FALSE)</f>
        <v>CRESTVIEW ELEMENTARY</v>
      </c>
      <c r="C83" s="282" t="s">
        <v>5266</v>
      </c>
      <c r="D83" s="267" t="s">
        <v>5261</v>
      </c>
      <c r="E83" s="268" t="s">
        <v>810</v>
      </c>
      <c r="F83" s="283">
        <f>IFERROR(IF($E83="05",VLOOKUP($A83,'2015G5-SALL'!$A$3:$AG$500,4,FALSE),IF($E83="08",VLOOKUP($A83,'2015G8-SALL'!$A$3:$AG$501,4,FALSE),"NA")),"NA")</f>
        <v>39</v>
      </c>
      <c r="G83" s="284">
        <f>IFERROR(IF($E83="05",VLOOKUP($A83,'MemSep 21-2015'!$A$3:$I$498,9,FALSE),IF($E83="08",VLOOKUP($A83,'MemSep 21-2015'!$A$3:$N$498,14,FALSE),"NA")),"NA")</f>
        <v>43</v>
      </c>
      <c r="H83" s="285">
        <f t="shared" si="1"/>
        <v>0.90697674418604646</v>
      </c>
      <c r="I83" s="286">
        <f>IFERROR(IF(OR($F83&lt;10,$F83="NA",$G83="NA"),"NA",IF($E83="05",VLOOKUP($A83,'2015G5-SALL'!$A$3:$AG$500,6,FALSE),IF($E83="08",VLOOKUP($A83,'2015G8-SALL'!$A$3:$AG$501,6,FALSE),"NA"))),"NA")</f>
        <v>48.989230769230758</v>
      </c>
      <c r="J83" s="252">
        <f>IFERROR(IF(OR($F83&lt;10,$F83="NA",$G83="NA"),"NA",IF($E83="05",VLOOKUP($A83,'2015G5-SALL'!$A$3:$AG$500,26,FALSE),IF($E83="08",VLOOKUP($A83,'2015G8-SALL'!$A$3:$AG$501,26,FALSE),"NA"))),"NA")</f>
        <v>0.40256410256410269</v>
      </c>
      <c r="K83" s="253">
        <f>IFERROR(IF(OR($F83&lt;10,$F83="NA",$G83="NA"),"NA",IF($E83="05",VLOOKUP($A83,'2015G5-SALL'!$A$3:$AG$500,16,FALSE),IF($E83="08",VLOOKUP($A83,'2015G8-SALL'!$A$3:$AG$501,16,FALSE),"NA"))),"NA")</f>
        <v>0.44871794871794879</v>
      </c>
      <c r="L83" s="254">
        <f>IFERROR(IF(OR($F83&lt;10,$F83="NA",$G83="NA"),"NA",IF($E83="05",VLOOKUP($A83,'2015G5-SALL'!$A$3:$AG$500,31,FALSE),IF($E83="08",VLOOKUP($A83,'2015G8-SALL'!$A$3:$AG$501,31,FALSE),"NA"))),"NA")</f>
        <v>0.56358974358974356</v>
      </c>
      <c r="M83" s="255">
        <f>IFERROR(IF(OR($F83&lt;10,$F83="NA",$G83="NA"),"NA",IF($E83="05",VLOOKUP($A83,'2015G5-SALL'!$A$3:$AG$500,21,FALSE),IF($E83="08",VLOOKUP($A83,'2015G8-SALL'!$A$3:$AG$501,21,FALSE),"NA"))),"NA")</f>
        <v>0.47153846153846157</v>
      </c>
    </row>
    <row r="84" spans="1:13" x14ac:dyDescent="0.25">
      <c r="A84" s="282" t="s">
        <v>197</v>
      </c>
      <c r="B84" s="281" t="str">
        <f>VLOOKUP(VALUE(A84),SchList!$A$2:$B$475,2,FALSE)</f>
        <v>CUTLER RIDGE ELEMENTARY</v>
      </c>
      <c r="C84" s="282" t="s">
        <v>5260</v>
      </c>
      <c r="D84" s="267" t="s">
        <v>5261</v>
      </c>
      <c r="E84" s="268" t="s">
        <v>810</v>
      </c>
      <c r="F84" s="283">
        <f>IFERROR(IF($E84="05",VLOOKUP($A84,'2015G5-SALL'!$A$3:$AG$500,4,FALSE),IF($E84="08",VLOOKUP($A84,'2015G8-SALL'!$A$3:$AG$501,4,FALSE),"NA")),"NA")</f>
        <v>98</v>
      </c>
      <c r="G84" s="284">
        <f>IFERROR(IF($E84="05",VLOOKUP($A84,'MemSep 21-2015'!$A$3:$I$498,9,FALSE),IF($E84="08",VLOOKUP($A84,'MemSep 21-2015'!$A$3:$N$498,14,FALSE),"NA")),"NA")</f>
        <v>101</v>
      </c>
      <c r="H84" s="285">
        <f t="shared" si="1"/>
        <v>0.97029702970297027</v>
      </c>
      <c r="I84" s="286">
        <f>IFERROR(IF(OR($F84&lt;10,$F84="NA",$G84="NA"),"NA",IF($E84="05",VLOOKUP($A84,'2015G5-SALL'!$A$3:$AG$500,6,FALSE),IF($E84="08",VLOOKUP($A84,'2015G8-SALL'!$A$3:$AG$501,6,FALSE),"NA"))),"NA")</f>
        <v>46.629387755102044</v>
      </c>
      <c r="J84" s="252">
        <f>IFERROR(IF(OR($F84&lt;10,$F84="NA",$G84="NA"),"NA",IF($E84="05",VLOOKUP($A84,'2015G5-SALL'!$A$3:$AG$500,26,FALSE),IF($E84="08",VLOOKUP($A84,'2015G8-SALL'!$A$3:$AG$501,26,FALSE),"NA"))),"NA")</f>
        <v>0.34183673469387743</v>
      </c>
      <c r="K84" s="253">
        <f>IFERROR(IF(OR($F84&lt;10,$F84="NA",$G84="NA"),"NA",IF($E84="05",VLOOKUP($A84,'2015G5-SALL'!$A$3:$AG$500,16,FALSE),IF($E84="08",VLOOKUP($A84,'2015G8-SALL'!$A$3:$AG$501,16,FALSE),"NA"))),"NA")</f>
        <v>0.42775510204081613</v>
      </c>
      <c r="L84" s="254">
        <f>IFERROR(IF(OR($F84&lt;10,$F84="NA",$G84="NA"),"NA",IF($E84="05",VLOOKUP($A84,'2015G5-SALL'!$A$3:$AG$500,31,FALSE),IF($E84="08",VLOOKUP($A84,'2015G8-SALL'!$A$3:$AG$501,31,FALSE),"NA"))),"NA")</f>
        <v>0.54091836734693888</v>
      </c>
      <c r="M84" s="255">
        <f>IFERROR(IF(OR($F84&lt;10,$F84="NA",$G84="NA"),"NA",IF($E84="05",VLOOKUP($A84,'2015G5-SALL'!$A$3:$AG$500,21,FALSE),IF($E84="08",VLOOKUP($A84,'2015G8-SALL'!$A$3:$AG$501,21,FALSE),"NA"))),"NA")</f>
        <v>0.46479591836734685</v>
      </c>
    </row>
    <row r="85" spans="1:13" x14ac:dyDescent="0.25">
      <c r="A85" s="282" t="s">
        <v>198</v>
      </c>
      <c r="B85" s="281" t="str">
        <f>VLOOKUP(VALUE(A85),SchList!$A$2:$B$475,2,FALSE)</f>
        <v>CYPRESS K-8 CENTER</v>
      </c>
      <c r="C85" s="282" t="s">
        <v>5260</v>
      </c>
      <c r="D85" s="267" t="s">
        <v>5261</v>
      </c>
      <c r="E85" s="268" t="s">
        <v>810</v>
      </c>
      <c r="F85" s="283">
        <f>IFERROR(IF($E85="05",VLOOKUP($A85,'2015G5-SALL'!$A$3:$AG$500,4,FALSE),IF($E85="08",VLOOKUP($A85,'2015G8-SALL'!$A$3:$AG$501,4,FALSE),"NA")),"NA")</f>
        <v>43</v>
      </c>
      <c r="G85" s="284">
        <f>IFERROR(IF($E85="05",VLOOKUP($A85,'MemSep 21-2015'!$A$3:$I$498,9,FALSE),IF($E85="08",VLOOKUP($A85,'MemSep 21-2015'!$A$3:$N$498,14,FALSE),"NA")),"NA")</f>
        <v>43</v>
      </c>
      <c r="H85" s="285">
        <f t="shared" si="1"/>
        <v>1</v>
      </c>
      <c r="I85" s="286">
        <f>IFERROR(IF(OR($F85&lt;10,$F85="NA",$G85="NA"),"NA",IF($E85="05",VLOOKUP($A85,'2015G5-SALL'!$A$3:$AG$500,6,FALSE),IF($E85="08",VLOOKUP($A85,'2015G8-SALL'!$A$3:$AG$501,6,FALSE),"NA"))),"NA")</f>
        <v>45.419069767441854</v>
      </c>
      <c r="J85" s="252">
        <f>IFERROR(IF(OR($F85&lt;10,$F85="NA",$G85="NA"),"NA",IF($E85="05",VLOOKUP($A85,'2015G5-SALL'!$A$3:$AG$500,26,FALSE),IF($E85="08",VLOOKUP($A85,'2015G8-SALL'!$A$3:$AG$501,26,FALSE),"NA"))),"NA")</f>
        <v>0.41232558139534886</v>
      </c>
      <c r="K85" s="253">
        <f>IFERROR(IF(OR($F85&lt;10,$F85="NA",$G85="NA"),"NA",IF($E85="05",VLOOKUP($A85,'2015G5-SALL'!$A$3:$AG$500,16,FALSE),IF($E85="08",VLOOKUP($A85,'2015G8-SALL'!$A$3:$AG$501,16,FALSE),"NA"))),"NA")</f>
        <v>0.40255813953488379</v>
      </c>
      <c r="L85" s="254">
        <f>IFERROR(IF(OR($F85&lt;10,$F85="NA",$G85="NA"),"NA",IF($E85="05",VLOOKUP($A85,'2015G5-SALL'!$A$3:$AG$500,31,FALSE),IF($E85="08",VLOOKUP($A85,'2015G8-SALL'!$A$3:$AG$501,31,FALSE),"NA"))),"NA")</f>
        <v>0.49860465116279079</v>
      </c>
      <c r="M85" s="255">
        <f>IFERROR(IF(OR($F85&lt;10,$F85="NA",$G85="NA"),"NA",IF($E85="05",VLOOKUP($A85,'2015G5-SALL'!$A$3:$AG$500,21,FALSE),IF($E85="08",VLOOKUP($A85,'2015G8-SALL'!$A$3:$AG$501,21,FALSE),"NA"))),"NA")</f>
        <v>0.47558139534883709</v>
      </c>
    </row>
    <row r="86" spans="1:13" x14ac:dyDescent="0.25">
      <c r="A86" s="282" t="s">
        <v>199</v>
      </c>
      <c r="B86" s="281" t="str">
        <f>VLOOKUP(VALUE(A86),SchList!$A$2:$B$475,2,FALSE)</f>
        <v>DEVON AIRE K-8 CENTER</v>
      </c>
      <c r="C86" s="282" t="s">
        <v>5260</v>
      </c>
      <c r="D86" s="267" t="s">
        <v>5261</v>
      </c>
      <c r="E86" s="268" t="s">
        <v>810</v>
      </c>
      <c r="F86" s="283">
        <f>IFERROR(IF($E86="05",VLOOKUP($A86,'2015G5-SALL'!$A$3:$AG$500,4,FALSE),IF($E86="08",VLOOKUP($A86,'2015G8-SALL'!$A$3:$AG$501,4,FALSE),"NA")),"NA")</f>
        <v>175</v>
      </c>
      <c r="G86" s="284">
        <f>IFERROR(IF($E86="05",VLOOKUP($A86,'MemSep 21-2015'!$A$3:$I$498,9,FALSE),IF($E86="08",VLOOKUP($A86,'MemSep 21-2015'!$A$3:$N$498,14,FALSE),"NA")),"NA")</f>
        <v>172</v>
      </c>
      <c r="H86" s="285">
        <f t="shared" si="1"/>
        <v>1</v>
      </c>
      <c r="I86" s="286">
        <f>IFERROR(IF(OR($F86&lt;10,$F86="NA",$G86="NA"),"NA",IF($E86="05",VLOOKUP($A86,'2015G5-SALL'!$A$3:$AG$500,6,FALSE),IF($E86="08",VLOOKUP($A86,'2015G8-SALL'!$A$3:$AG$501,6,FALSE),"NA"))),"NA")</f>
        <v>54.303428571428562</v>
      </c>
      <c r="J86" s="252">
        <f>IFERROR(IF(OR($F86&lt;10,$F86="NA",$G86="NA"),"NA",IF($E86="05",VLOOKUP($A86,'2015G5-SALL'!$A$3:$AG$500,26,FALSE),IF($E86="08",VLOOKUP($A86,'2015G8-SALL'!$A$3:$AG$501,26,FALSE),"NA"))),"NA")</f>
        <v>0.41851428571428595</v>
      </c>
      <c r="K86" s="253">
        <f>IFERROR(IF(OR($F86&lt;10,$F86="NA",$G86="NA"),"NA",IF($E86="05",VLOOKUP($A86,'2015G5-SALL'!$A$3:$AG$500,16,FALSE),IF($E86="08",VLOOKUP($A86,'2015G8-SALL'!$A$3:$AG$501,16,FALSE),"NA"))),"NA")</f>
        <v>0.49302857142857154</v>
      </c>
      <c r="L86" s="254">
        <f>IFERROR(IF(OR($F86&lt;10,$F86="NA",$G86="NA"),"NA",IF($E86="05",VLOOKUP($A86,'2015G5-SALL'!$A$3:$AG$500,31,FALSE),IF($E86="08",VLOOKUP($A86,'2015G8-SALL'!$A$3:$AG$501,31,FALSE),"NA"))),"NA")</f>
        <v>0.62571428571428522</v>
      </c>
      <c r="M86" s="255">
        <f>IFERROR(IF(OR($F86&lt;10,$F86="NA",$G86="NA"),"NA",IF($E86="05",VLOOKUP($A86,'2015G5-SALL'!$A$3:$AG$500,21,FALSE),IF($E86="08",VLOOKUP($A86,'2015G8-SALL'!$A$3:$AG$501,21,FALSE),"NA"))),"NA")</f>
        <v>0.5432571428571431</v>
      </c>
    </row>
    <row r="87" spans="1:13" x14ac:dyDescent="0.25">
      <c r="A87" s="282" t="s">
        <v>199</v>
      </c>
      <c r="B87" s="281" t="str">
        <f>VLOOKUP(VALUE(A87),SchList!$A$2:$B$475,2,FALSE)</f>
        <v>DEVON AIRE K-8 CENTER</v>
      </c>
      <c r="C87" s="282" t="s">
        <v>5260</v>
      </c>
      <c r="D87" s="267" t="s">
        <v>5261</v>
      </c>
      <c r="E87" s="268" t="s">
        <v>807</v>
      </c>
      <c r="F87" s="283">
        <f>IFERROR(IF($E87="05",VLOOKUP($A87,'2015G5-SALL'!$A$3:$AG$500,4,FALSE),IF($E87="08",VLOOKUP($A87,'2015G8-SALL'!$A$3:$AG$501,4,FALSE),"NA")),"NA")</f>
        <v>161</v>
      </c>
      <c r="G87" s="284">
        <f>IFERROR(IF($E87="05",VLOOKUP($A87,'MemSep 21-2015'!$A$3:$I$498,9,FALSE),IF($E87="08",VLOOKUP($A87,'MemSep 21-2015'!$A$3:$N$498,14,FALSE),"NA")),"NA")</f>
        <v>164</v>
      </c>
      <c r="H87" s="285">
        <f t="shared" si="1"/>
        <v>0.98170731707317072</v>
      </c>
      <c r="I87" s="286">
        <f>IFERROR(IF(OR($F87&lt;10,$F87="NA",$G87="NA"),"NA",IF($E87="05",VLOOKUP($A87,'2015G5-SALL'!$A$3:$AG$500,6,FALSE),IF($E87="08",VLOOKUP($A87,'2015G8-SALL'!$A$3:$AG$501,6,FALSE),"NA"))),"NA")</f>
        <v>50.148881987577639</v>
      </c>
      <c r="J87" s="252">
        <f>IFERROR(IF(OR($F87&lt;10,$F87="NA",$G87="NA"),"NA",IF($E87="05",VLOOKUP($A87,'2015G5-SALL'!$A$3:$AG$500,26,FALSE),IF($E87="08",VLOOKUP($A87,'2015G8-SALL'!$A$3:$AG$501,26,FALSE),"NA"))),"NA")</f>
        <v>0.51298136645962733</v>
      </c>
      <c r="K87" s="253">
        <f>IFERROR(IF(OR($F87&lt;10,$F87="NA",$G87="NA"),"NA",IF($E87="05",VLOOKUP($A87,'2015G5-SALL'!$A$3:$AG$500,16,FALSE),IF($E87="08",VLOOKUP($A87,'2015G8-SALL'!$A$3:$AG$501,16,FALSE),"NA"))),"NA")</f>
        <v>0.50944099378882013</v>
      </c>
      <c r="L87" s="254">
        <f>IFERROR(IF(OR($F87&lt;10,$F87="NA",$G87="NA"),"NA",IF($E87="05",VLOOKUP($A87,'2015G5-SALL'!$A$3:$AG$500,31,FALSE),IF($E87="08",VLOOKUP($A87,'2015G8-SALL'!$A$3:$AG$501,31,FALSE),"NA"))),"NA")</f>
        <v>0.51086956521739124</v>
      </c>
      <c r="M87" s="255">
        <f>IFERROR(IF(OR($F87&lt;10,$F87="NA",$G87="NA"),"NA",IF($E87="05",VLOOKUP($A87,'2015G5-SALL'!$A$3:$AG$500,21,FALSE),IF($E87="08",VLOOKUP($A87,'2015G8-SALL'!$A$3:$AG$501,21,FALSE),"NA"))),"NA")</f>
        <v>0.47465838509316799</v>
      </c>
    </row>
    <row r="88" spans="1:13" x14ac:dyDescent="0.25">
      <c r="A88" s="282" t="s">
        <v>200</v>
      </c>
      <c r="B88" s="281" t="str">
        <f>VLOOKUP(VALUE(A88),SchList!$A$2:$B$475,2,FALSE)</f>
        <v>FREDERICK DOUGLASS ELEMENTARY</v>
      </c>
      <c r="C88" s="282" t="s">
        <v>5263</v>
      </c>
      <c r="D88" s="267" t="s">
        <v>5264</v>
      </c>
      <c r="E88" s="268" t="s">
        <v>810</v>
      </c>
      <c r="F88" s="283">
        <f>IFERROR(IF($E88="05",VLOOKUP($A88,'2015G5-SALL'!$A$3:$AG$500,4,FALSE),IF($E88="08",VLOOKUP($A88,'2015G8-SALL'!$A$3:$AG$501,4,FALSE),"NA")),"NA")</f>
        <v>28</v>
      </c>
      <c r="G88" s="284">
        <f>IFERROR(IF($E88="05",VLOOKUP($A88,'MemSep 21-2015'!$A$3:$I$498,9,FALSE),IF($E88="08",VLOOKUP($A88,'MemSep 21-2015'!$A$3:$N$498,14,FALSE),"NA")),"NA")</f>
        <v>31</v>
      </c>
      <c r="H88" s="285">
        <f t="shared" si="1"/>
        <v>0.90322580645161288</v>
      </c>
      <c r="I88" s="286">
        <f>IFERROR(IF(OR($F88&lt;10,$F88="NA",$G88="NA"),"NA",IF($E88="05",VLOOKUP($A88,'2015G5-SALL'!$A$3:$AG$500,6,FALSE),IF($E88="08",VLOOKUP($A88,'2015G8-SALL'!$A$3:$AG$501,6,FALSE),"NA"))),"NA")</f>
        <v>39.880357142857129</v>
      </c>
      <c r="J88" s="252">
        <f>IFERROR(IF(OR($F88&lt;10,$F88="NA",$G88="NA"),"NA",IF($E88="05",VLOOKUP($A88,'2015G5-SALL'!$A$3:$AG$500,26,FALSE),IF($E88="08",VLOOKUP($A88,'2015G8-SALL'!$A$3:$AG$501,26,FALSE),"NA"))),"NA")</f>
        <v>0.31928571428571428</v>
      </c>
      <c r="K88" s="253">
        <f>IFERROR(IF(OR($F88&lt;10,$F88="NA",$G88="NA"),"NA",IF($E88="05",VLOOKUP($A88,'2015G5-SALL'!$A$3:$AG$500,16,FALSE),IF($E88="08",VLOOKUP($A88,'2015G8-SALL'!$A$3:$AG$501,16,FALSE),"NA"))),"NA")</f>
        <v>0.37785714285714284</v>
      </c>
      <c r="L88" s="254">
        <f>IFERROR(IF(OR($F88&lt;10,$F88="NA",$G88="NA"),"NA",IF($E88="05",VLOOKUP($A88,'2015G5-SALL'!$A$3:$AG$500,31,FALSE),IF($E88="08",VLOOKUP($A88,'2015G8-SALL'!$A$3:$AG$501,31,FALSE),"NA"))),"NA")</f>
        <v>0.4617857142857143</v>
      </c>
      <c r="M88" s="255">
        <f>IFERROR(IF(OR($F88&lt;10,$F88="NA",$G88="NA"),"NA",IF($E88="05",VLOOKUP($A88,'2015G5-SALL'!$A$3:$AG$500,21,FALSE),IF($E88="08",VLOOKUP($A88,'2015G8-SALL'!$A$3:$AG$501,21,FALSE),"NA"))),"NA")</f>
        <v>0.36857142857142861</v>
      </c>
    </row>
    <row r="89" spans="1:13" x14ac:dyDescent="0.25">
      <c r="A89" s="282" t="s">
        <v>201</v>
      </c>
      <c r="B89" s="281" t="str">
        <f>VLOOKUP(VALUE(A89),SchList!$A$2:$B$475,2,FALSE)</f>
        <v>MARJORY STONEMAN DOUGLAS ELEM</v>
      </c>
      <c r="C89" s="282" t="s">
        <v>5260</v>
      </c>
      <c r="D89" s="267" t="s">
        <v>5261</v>
      </c>
      <c r="E89" s="268" t="s">
        <v>810</v>
      </c>
      <c r="F89" s="283">
        <f>IFERROR(IF($E89="05",VLOOKUP($A89,'2015G5-SALL'!$A$3:$AG$500,4,FALSE),IF($E89="08",VLOOKUP($A89,'2015G8-SALL'!$A$3:$AG$501,4,FALSE),"NA")),"NA")</f>
        <v>150</v>
      </c>
      <c r="G89" s="284">
        <f>IFERROR(IF($E89="05",VLOOKUP($A89,'MemSep 21-2015'!$A$3:$I$498,9,FALSE),IF($E89="08",VLOOKUP($A89,'MemSep 21-2015'!$A$3:$N$498,14,FALSE),"NA")),"NA")</f>
        <v>167</v>
      </c>
      <c r="H89" s="285">
        <f t="shared" si="1"/>
        <v>0.89820359281437123</v>
      </c>
      <c r="I89" s="286">
        <f>IFERROR(IF(OR($F89&lt;10,$F89="NA",$G89="NA"),"NA",IF($E89="05",VLOOKUP($A89,'2015G5-SALL'!$A$3:$AG$500,6,FALSE),IF($E89="08",VLOOKUP($A89,'2015G8-SALL'!$A$3:$AG$501,6,FALSE),"NA"))),"NA")</f>
        <v>50.616333333333351</v>
      </c>
      <c r="J89" s="252">
        <f>IFERROR(IF(OR($F89&lt;10,$F89="NA",$G89="NA"),"NA",IF($E89="05",VLOOKUP($A89,'2015G5-SALL'!$A$3:$AG$500,26,FALSE),IF($E89="08",VLOOKUP($A89,'2015G8-SALL'!$A$3:$AG$501,26,FALSE),"NA"))),"NA")</f>
        <v>0.37453333333333377</v>
      </c>
      <c r="K89" s="253">
        <f>IFERROR(IF(OR($F89&lt;10,$F89="NA",$G89="NA"),"NA",IF($E89="05",VLOOKUP($A89,'2015G5-SALL'!$A$3:$AG$500,16,FALSE),IF($E89="08",VLOOKUP($A89,'2015G8-SALL'!$A$3:$AG$501,16,FALSE),"NA"))),"NA")</f>
        <v>0.48400000000000004</v>
      </c>
      <c r="L89" s="254">
        <f>IFERROR(IF(OR($F89&lt;10,$F89="NA",$G89="NA"),"NA",IF($E89="05",VLOOKUP($A89,'2015G5-SALL'!$A$3:$AG$500,31,FALSE),IF($E89="08",VLOOKUP($A89,'2015G8-SALL'!$A$3:$AG$501,31,FALSE),"NA"))),"NA")</f>
        <v>0.57840000000000025</v>
      </c>
      <c r="M89" s="255">
        <f>IFERROR(IF(OR($F89&lt;10,$F89="NA",$G89="NA"),"NA",IF($E89="05",VLOOKUP($A89,'2015G5-SALL'!$A$3:$AG$500,21,FALSE),IF($E89="08",VLOOKUP($A89,'2015G8-SALL'!$A$3:$AG$501,21,FALSE),"NA"))),"NA")</f>
        <v>0.49119999999999997</v>
      </c>
    </row>
    <row r="90" spans="1:13" x14ac:dyDescent="0.25">
      <c r="A90" s="282" t="s">
        <v>202</v>
      </c>
      <c r="B90" s="281" t="str">
        <f>VLOOKUP(VALUE(A90),SchList!$A$2:$B$475,2,FALSE)</f>
        <v>CHARLES R. DREW K-8 CENTER</v>
      </c>
      <c r="C90" s="282" t="s">
        <v>5263</v>
      </c>
      <c r="D90" s="267" t="s">
        <v>5264</v>
      </c>
      <c r="E90" s="268" t="s">
        <v>810</v>
      </c>
      <c r="F90" s="283">
        <f>IFERROR(IF($E90="05",VLOOKUP($A90,'2015G5-SALL'!$A$3:$AG$500,4,FALSE),IF($E90="08",VLOOKUP($A90,'2015G8-SALL'!$A$3:$AG$501,4,FALSE),"NA")),"NA")</f>
        <v>30</v>
      </c>
      <c r="G90" s="284">
        <f>IFERROR(IF($E90="05",VLOOKUP($A90,'MemSep 21-2015'!$A$3:$I$498,9,FALSE),IF($E90="08",VLOOKUP($A90,'MemSep 21-2015'!$A$3:$N$498,14,FALSE),"NA")),"NA")</f>
        <v>30</v>
      </c>
      <c r="H90" s="285">
        <f t="shared" si="1"/>
        <v>1</v>
      </c>
      <c r="I90" s="286">
        <f>IFERROR(IF(OR($F90&lt;10,$F90="NA",$G90="NA"),"NA",IF($E90="05",VLOOKUP($A90,'2015G5-SALL'!$A$3:$AG$500,6,FALSE),IF($E90="08",VLOOKUP($A90,'2015G8-SALL'!$A$3:$AG$501,6,FALSE),"NA"))),"NA")</f>
        <v>44.443666666666665</v>
      </c>
      <c r="J90" s="252">
        <f>IFERROR(IF(OR($F90&lt;10,$F90="NA",$G90="NA"),"NA",IF($E90="05",VLOOKUP($A90,'2015G5-SALL'!$A$3:$AG$500,26,FALSE),IF($E90="08",VLOOKUP($A90,'2015G8-SALL'!$A$3:$AG$501,26,FALSE),"NA"))),"NA")</f>
        <v>0.31466666666666665</v>
      </c>
      <c r="K90" s="253">
        <f>IFERROR(IF(OR($F90&lt;10,$F90="NA",$G90="NA"),"NA",IF($E90="05",VLOOKUP($A90,'2015G5-SALL'!$A$3:$AG$500,16,FALSE),IF($E90="08",VLOOKUP($A90,'2015G8-SALL'!$A$3:$AG$501,16,FALSE),"NA"))),"NA")</f>
        <v>0.43566666666666659</v>
      </c>
      <c r="L90" s="254">
        <f>IFERROR(IF(OR($F90&lt;10,$F90="NA",$G90="NA"),"NA",IF($E90="05",VLOOKUP($A90,'2015G5-SALL'!$A$3:$AG$500,31,FALSE),IF($E90="08",VLOOKUP($A90,'2015G8-SALL'!$A$3:$AG$501,31,FALSE),"NA"))),"NA")</f>
        <v>0.51633333333333342</v>
      </c>
      <c r="M90" s="255">
        <f>IFERROR(IF(OR($F90&lt;10,$F90="NA",$G90="NA"),"NA",IF($E90="05",VLOOKUP($A90,'2015G5-SALL'!$A$3:$AG$500,21,FALSE),IF($E90="08",VLOOKUP($A90,'2015G8-SALL'!$A$3:$AG$501,21,FALSE),"NA"))),"NA")</f>
        <v>0.41366666666666674</v>
      </c>
    </row>
    <row r="91" spans="1:13" x14ac:dyDescent="0.25">
      <c r="A91" s="282" t="s">
        <v>202</v>
      </c>
      <c r="B91" s="281" t="str">
        <f>VLOOKUP(VALUE(A91),SchList!$A$2:$B$475,2,FALSE)</f>
        <v>CHARLES R. DREW K-8 CENTER</v>
      </c>
      <c r="C91" s="282" t="s">
        <v>5263</v>
      </c>
      <c r="D91" s="267" t="s">
        <v>5264</v>
      </c>
      <c r="E91" s="268" t="s">
        <v>807</v>
      </c>
      <c r="F91" s="283">
        <f>IFERROR(IF($E91="05",VLOOKUP($A91,'2015G5-SALL'!$A$3:$AG$500,4,FALSE),IF($E91="08",VLOOKUP($A91,'2015G8-SALL'!$A$3:$AG$501,4,FALSE),"NA")),"NA")</f>
        <v>45</v>
      </c>
      <c r="G91" s="284">
        <f>IFERROR(IF($E91="05",VLOOKUP($A91,'MemSep 21-2015'!$A$3:$I$498,9,FALSE),IF($E91="08",VLOOKUP($A91,'MemSep 21-2015'!$A$3:$N$498,14,FALSE),"NA")),"NA")</f>
        <v>46</v>
      </c>
      <c r="H91" s="285">
        <f t="shared" si="1"/>
        <v>0.97826086956521741</v>
      </c>
      <c r="I91" s="286">
        <f>IFERROR(IF(OR($F91&lt;10,$F91="NA",$G91="NA"),"NA",IF($E91="05",VLOOKUP($A91,'2015G5-SALL'!$A$3:$AG$500,6,FALSE),IF($E91="08",VLOOKUP($A91,'2015G8-SALL'!$A$3:$AG$501,6,FALSE),"NA"))),"NA")</f>
        <v>35.68</v>
      </c>
      <c r="J91" s="252">
        <f>IFERROR(IF(OR($F91&lt;10,$F91="NA",$G91="NA"),"NA",IF($E91="05",VLOOKUP($A91,'2015G5-SALL'!$A$3:$AG$500,26,FALSE),IF($E91="08",VLOOKUP($A91,'2015G8-SALL'!$A$3:$AG$501,26,FALSE),"NA"))),"NA")</f>
        <v>0.38377777777777783</v>
      </c>
      <c r="K91" s="253">
        <f>IFERROR(IF(OR($F91&lt;10,$F91="NA",$G91="NA"),"NA",IF($E91="05",VLOOKUP($A91,'2015G5-SALL'!$A$3:$AG$500,16,FALSE),IF($E91="08",VLOOKUP($A91,'2015G8-SALL'!$A$3:$AG$501,16,FALSE),"NA"))),"NA")</f>
        <v>0.34466666666666668</v>
      </c>
      <c r="L91" s="254">
        <f>IFERROR(IF(OR($F91&lt;10,$F91="NA",$G91="NA"),"NA",IF($E91="05",VLOOKUP($A91,'2015G5-SALL'!$A$3:$AG$500,31,FALSE),IF($E91="08",VLOOKUP($A91,'2015G8-SALL'!$A$3:$AG$501,31,FALSE),"NA"))),"NA")</f>
        <v>0.37888888888888889</v>
      </c>
      <c r="M91" s="255">
        <f>IFERROR(IF(OR($F91&lt;10,$F91="NA",$G91="NA"),"NA",IF($E91="05",VLOOKUP($A91,'2015G5-SALL'!$A$3:$AG$500,21,FALSE),IF($E91="08",VLOOKUP($A91,'2015G8-SALL'!$A$3:$AG$501,21,FALSE),"NA"))),"NA")</f>
        <v>0.33133333333333342</v>
      </c>
    </row>
    <row r="92" spans="1:13" x14ac:dyDescent="0.25">
      <c r="A92" s="282" t="s">
        <v>203</v>
      </c>
      <c r="B92" s="281" t="str">
        <f>VLOOKUP(VALUE(A92),SchList!$A$2:$B$475,2,FALSE)</f>
        <v>PAUL LAURENCE DUNBAR K-8 CTR</v>
      </c>
      <c r="C92" s="282" t="s">
        <v>5263</v>
      </c>
      <c r="D92" s="267" t="s">
        <v>5264</v>
      </c>
      <c r="E92" s="268" t="s">
        <v>810</v>
      </c>
      <c r="F92" s="283">
        <f>IFERROR(IF($E92="05",VLOOKUP($A92,'2015G5-SALL'!$A$3:$AG$500,4,FALSE),IF($E92="08",VLOOKUP($A92,'2015G8-SALL'!$A$3:$AG$501,4,FALSE),"NA")),"NA")</f>
        <v>53</v>
      </c>
      <c r="G92" s="284">
        <f>IFERROR(IF($E92="05",VLOOKUP($A92,'MemSep 21-2015'!$A$3:$I$498,9,FALSE),IF($E92="08",VLOOKUP($A92,'MemSep 21-2015'!$A$3:$N$498,14,FALSE),"NA")),"NA")</f>
        <v>55</v>
      </c>
      <c r="H92" s="285">
        <f t="shared" si="1"/>
        <v>0.96363636363636362</v>
      </c>
      <c r="I92" s="286">
        <f>IFERROR(IF(OR($F92&lt;10,$F92="NA",$G92="NA"),"NA",IF($E92="05",VLOOKUP($A92,'2015G5-SALL'!$A$3:$AG$500,6,FALSE),IF($E92="08",VLOOKUP($A92,'2015G8-SALL'!$A$3:$AG$501,6,FALSE),"NA"))),"NA")</f>
        <v>43.56735849056605</v>
      </c>
      <c r="J92" s="252">
        <f>IFERROR(IF(OR($F92&lt;10,$F92="NA",$G92="NA"),"NA",IF($E92="05",VLOOKUP($A92,'2015G5-SALL'!$A$3:$AG$500,26,FALSE),IF($E92="08",VLOOKUP($A92,'2015G8-SALL'!$A$3:$AG$501,26,FALSE),"NA"))),"NA")</f>
        <v>0.36301886792452837</v>
      </c>
      <c r="K92" s="253">
        <f>IFERROR(IF(OR($F92&lt;10,$F92="NA",$G92="NA"),"NA",IF($E92="05",VLOOKUP($A92,'2015G5-SALL'!$A$3:$AG$500,16,FALSE),IF($E92="08",VLOOKUP($A92,'2015G8-SALL'!$A$3:$AG$501,16,FALSE),"NA"))),"NA")</f>
        <v>0.39830188679245293</v>
      </c>
      <c r="L92" s="254">
        <f>IFERROR(IF(OR($F92&lt;10,$F92="NA",$G92="NA"),"NA",IF($E92="05",VLOOKUP($A92,'2015G5-SALL'!$A$3:$AG$500,31,FALSE),IF($E92="08",VLOOKUP($A92,'2015G8-SALL'!$A$3:$AG$501,31,FALSE),"NA"))),"NA")</f>
        <v>0.51547169811320759</v>
      </c>
      <c r="M92" s="255">
        <f>IFERROR(IF(OR($F92&lt;10,$F92="NA",$G92="NA"),"NA",IF($E92="05",VLOOKUP($A92,'2015G5-SALL'!$A$3:$AG$500,21,FALSE),IF($E92="08",VLOOKUP($A92,'2015G8-SALL'!$A$3:$AG$501,21,FALSE),"NA"))),"NA")</f>
        <v>0.39698113207547153</v>
      </c>
    </row>
    <row r="93" spans="1:13" x14ac:dyDescent="0.25">
      <c r="A93" s="282" t="s">
        <v>203</v>
      </c>
      <c r="B93" s="281" t="str">
        <f>VLOOKUP(VALUE(A93),SchList!$A$2:$B$475,2,FALSE)</f>
        <v>PAUL LAURENCE DUNBAR K-8 CTR</v>
      </c>
      <c r="C93" s="282" t="s">
        <v>5263</v>
      </c>
      <c r="D93" s="267" t="s">
        <v>5264</v>
      </c>
      <c r="E93" s="268" t="s">
        <v>807</v>
      </c>
      <c r="F93" s="283">
        <f>IFERROR(IF($E93="05",VLOOKUP($A93,'2015G5-SALL'!$A$3:$AG$500,4,FALSE),IF($E93="08",VLOOKUP($A93,'2015G8-SALL'!$A$3:$AG$501,4,FALSE),"NA")),"NA")</f>
        <v>8</v>
      </c>
      <c r="G93" s="284">
        <f>IFERROR(IF($E93="05",VLOOKUP($A93,'MemSep 21-2015'!$A$3:$I$498,9,FALSE),IF($E93="08",VLOOKUP($A93,'MemSep 21-2015'!$A$3:$N$498,14,FALSE),"NA")),"NA")</f>
        <v>8</v>
      </c>
      <c r="H93" s="285" t="str">
        <f t="shared" si="1"/>
        <v>NT&lt;10</v>
      </c>
      <c r="I93" s="286" t="str">
        <f>IFERROR(IF(OR($F93&lt;10,$F93="NA",$G93="NA"),"NA",IF($E93="05",VLOOKUP($A93,'2015G5-SALL'!$A$3:$AG$500,6,FALSE),IF($E93="08",VLOOKUP($A93,'2015G8-SALL'!$A$3:$AG$501,6,FALSE),"NA"))),"NA")</f>
        <v>NA</v>
      </c>
      <c r="J93" s="252" t="str">
        <f>IFERROR(IF(OR($F93&lt;10,$F93="NA",$G93="NA"),"NA",IF($E93="05",VLOOKUP($A93,'2015G5-SALL'!$A$3:$AG$500,26,FALSE),IF($E93="08",VLOOKUP($A93,'2015G8-SALL'!$A$3:$AG$501,26,FALSE),"NA"))),"NA")</f>
        <v>NA</v>
      </c>
      <c r="K93" s="253" t="str">
        <f>IFERROR(IF(OR($F93&lt;10,$F93="NA",$G93="NA"),"NA",IF($E93="05",VLOOKUP($A93,'2015G5-SALL'!$A$3:$AG$500,16,FALSE),IF($E93="08",VLOOKUP($A93,'2015G8-SALL'!$A$3:$AG$501,16,FALSE),"NA"))),"NA")</f>
        <v>NA</v>
      </c>
      <c r="L93" s="254" t="str">
        <f>IFERROR(IF(OR($F93&lt;10,$F93="NA",$G93="NA"),"NA",IF($E93="05",VLOOKUP($A93,'2015G5-SALL'!$A$3:$AG$500,31,FALSE),IF($E93="08",VLOOKUP($A93,'2015G8-SALL'!$A$3:$AG$501,31,FALSE),"NA"))),"NA")</f>
        <v>NA</v>
      </c>
      <c r="M93" s="255" t="str">
        <f>IFERROR(IF(OR($F93&lt;10,$F93="NA",$G93="NA"),"NA",IF($E93="05",VLOOKUP($A93,'2015G5-SALL'!$A$3:$AG$500,21,FALSE),IF($E93="08",VLOOKUP($A93,'2015G8-SALL'!$A$3:$AG$501,21,FALSE),"NA"))),"NA")</f>
        <v>NA</v>
      </c>
    </row>
    <row r="94" spans="1:13" x14ac:dyDescent="0.25">
      <c r="A94" s="282" t="s">
        <v>204</v>
      </c>
      <c r="B94" s="281" t="str">
        <f>VLOOKUP(VALUE(A94),SchList!$A$2:$B$475,2,FALSE)</f>
        <v>JOHN G. DUPUIS ELEMENTARY</v>
      </c>
      <c r="C94" s="282" t="s">
        <v>5266</v>
      </c>
      <c r="D94" s="267" t="s">
        <v>5261</v>
      </c>
      <c r="E94" s="268" t="s">
        <v>810</v>
      </c>
      <c r="F94" s="283">
        <f>IFERROR(IF($E94="05",VLOOKUP($A94,'2015G5-SALL'!$A$3:$AG$500,4,FALSE),IF($E94="08",VLOOKUP($A94,'2015G8-SALL'!$A$3:$AG$501,4,FALSE),"NA")),"NA")</f>
        <v>113</v>
      </c>
      <c r="G94" s="284">
        <f>IFERROR(IF($E94="05",VLOOKUP($A94,'MemSep 21-2015'!$A$3:$I$498,9,FALSE),IF($E94="08",VLOOKUP($A94,'MemSep 21-2015'!$A$3:$N$498,14,FALSE),"NA")),"NA")</f>
        <v>114</v>
      </c>
      <c r="H94" s="285">
        <f t="shared" si="1"/>
        <v>0.99122807017543857</v>
      </c>
      <c r="I94" s="286">
        <f>IFERROR(IF(OR($F94&lt;10,$F94="NA",$G94="NA"),"NA",IF($E94="05",VLOOKUP($A94,'2015G5-SALL'!$A$3:$AG$500,6,FALSE),IF($E94="08",VLOOKUP($A94,'2015G8-SALL'!$A$3:$AG$501,6,FALSE),"NA"))),"NA")</f>
        <v>47.559823008849563</v>
      </c>
      <c r="J94" s="252">
        <f>IFERROR(IF(OR($F94&lt;10,$F94="NA",$G94="NA"),"NA",IF($E94="05",VLOOKUP($A94,'2015G5-SALL'!$A$3:$AG$500,26,FALSE),IF($E94="08",VLOOKUP($A94,'2015G8-SALL'!$A$3:$AG$501,26,FALSE),"NA"))),"NA")</f>
        <v>0.35831858407079659</v>
      </c>
      <c r="K94" s="253">
        <f>IFERROR(IF(OR($F94&lt;10,$F94="NA",$G94="NA"),"NA",IF($E94="05",VLOOKUP($A94,'2015G5-SALL'!$A$3:$AG$500,16,FALSE),IF($E94="08",VLOOKUP($A94,'2015G8-SALL'!$A$3:$AG$501,16,FALSE),"NA"))),"NA")</f>
        <v>0.45035398230088486</v>
      </c>
      <c r="L94" s="254">
        <f>IFERROR(IF(OR($F94&lt;10,$F94="NA",$G94="NA"),"NA",IF($E94="05",VLOOKUP($A94,'2015G5-SALL'!$A$3:$AG$500,31,FALSE),IF($E94="08",VLOOKUP($A94,'2015G8-SALL'!$A$3:$AG$501,31,FALSE),"NA"))),"NA")</f>
        <v>0.53716814159292059</v>
      </c>
      <c r="M94" s="255">
        <f>IFERROR(IF(OR($F94&lt;10,$F94="NA",$G94="NA"),"NA",IF($E94="05",VLOOKUP($A94,'2015G5-SALL'!$A$3:$AG$500,21,FALSE),IF($E94="08",VLOOKUP($A94,'2015G8-SALL'!$A$3:$AG$501,21,FALSE),"NA"))),"NA")</f>
        <v>0.47486725663716828</v>
      </c>
    </row>
    <row r="95" spans="1:13" x14ac:dyDescent="0.25">
      <c r="A95" s="282" t="s">
        <v>205</v>
      </c>
      <c r="B95" s="281" t="str">
        <f>VLOOKUP(VALUE(A95),SchList!$A$2:$B$475,2,FALSE)</f>
        <v>AMELIA EARHART ELEMENTARY</v>
      </c>
      <c r="C95" s="282" t="s">
        <v>5266</v>
      </c>
      <c r="D95" s="267" t="s">
        <v>5261</v>
      </c>
      <c r="E95" s="268" t="s">
        <v>810</v>
      </c>
      <c r="F95" s="283">
        <f>IFERROR(IF($E95="05",VLOOKUP($A95,'2015G5-SALL'!$A$3:$AG$500,4,FALSE),IF($E95="08",VLOOKUP($A95,'2015G8-SALL'!$A$3:$AG$501,4,FALSE),"NA")),"NA")</f>
        <v>69</v>
      </c>
      <c r="G95" s="284">
        <f>IFERROR(IF($E95="05",VLOOKUP($A95,'MemSep 21-2015'!$A$3:$I$498,9,FALSE),IF($E95="08",VLOOKUP($A95,'MemSep 21-2015'!$A$3:$N$498,14,FALSE),"NA")),"NA")</f>
        <v>69</v>
      </c>
      <c r="H95" s="285">
        <f t="shared" si="1"/>
        <v>1</v>
      </c>
      <c r="I95" s="286">
        <f>IFERROR(IF(OR($F95&lt;10,$F95="NA",$G95="NA"),"NA",IF($E95="05",VLOOKUP($A95,'2015G5-SALL'!$A$3:$AG$500,6,FALSE),IF($E95="08",VLOOKUP($A95,'2015G8-SALL'!$A$3:$AG$501,6,FALSE),"NA"))),"NA")</f>
        <v>47.342608695652189</v>
      </c>
      <c r="J95" s="252">
        <f>IFERROR(IF(OR($F95&lt;10,$F95="NA",$G95="NA"),"NA",IF($E95="05",VLOOKUP($A95,'2015G5-SALL'!$A$3:$AG$500,26,FALSE),IF($E95="08",VLOOKUP($A95,'2015G8-SALL'!$A$3:$AG$501,26,FALSE),"NA"))),"NA")</f>
        <v>0.36739130434782591</v>
      </c>
      <c r="K95" s="253">
        <f>IFERROR(IF(OR($F95&lt;10,$F95="NA",$G95="NA"),"NA",IF($E95="05",VLOOKUP($A95,'2015G5-SALL'!$A$3:$AG$500,16,FALSE),IF($E95="08",VLOOKUP($A95,'2015G8-SALL'!$A$3:$AG$501,16,FALSE),"NA"))),"NA")</f>
        <v>0.41565217391304377</v>
      </c>
      <c r="L95" s="254">
        <f>IFERROR(IF(OR($F95&lt;10,$F95="NA",$G95="NA"),"NA",IF($E95="05",VLOOKUP($A95,'2015G5-SALL'!$A$3:$AG$500,31,FALSE),IF($E95="08",VLOOKUP($A95,'2015G8-SALL'!$A$3:$AG$501,31,FALSE),"NA"))),"NA")</f>
        <v>0.55072463768115931</v>
      </c>
      <c r="M95" s="255">
        <f>IFERROR(IF(OR($F95&lt;10,$F95="NA",$G95="NA"),"NA",IF($E95="05",VLOOKUP($A95,'2015G5-SALL'!$A$3:$AG$500,21,FALSE),IF($E95="08",VLOOKUP($A95,'2015G8-SALL'!$A$3:$AG$501,21,FALSE),"NA"))),"NA")</f>
        <v>0.48304347826086952</v>
      </c>
    </row>
    <row r="96" spans="1:13" x14ac:dyDescent="0.25">
      <c r="A96" s="282" t="s">
        <v>206</v>
      </c>
      <c r="B96" s="281" t="str">
        <f>VLOOKUP(VALUE(A96),SchList!$A$2:$B$475,2,FALSE)</f>
        <v>EARLINGTON HEIGHTS ELEMENTARY</v>
      </c>
      <c r="C96" s="282" t="s">
        <v>5263</v>
      </c>
      <c r="D96" s="267" t="s">
        <v>5264</v>
      </c>
      <c r="E96" s="268" t="s">
        <v>810</v>
      </c>
      <c r="F96" s="283">
        <f>IFERROR(IF($E96="05",VLOOKUP($A96,'2015G5-SALL'!$A$3:$AG$500,4,FALSE),IF($E96="08",VLOOKUP($A96,'2015G8-SALL'!$A$3:$AG$501,4,FALSE),"NA")),"NA")</f>
        <v>57</v>
      </c>
      <c r="G96" s="284">
        <f>IFERROR(IF($E96="05",VLOOKUP($A96,'MemSep 21-2015'!$A$3:$I$498,9,FALSE),IF($E96="08",VLOOKUP($A96,'MemSep 21-2015'!$A$3:$N$498,14,FALSE),"NA")),"NA")</f>
        <v>57</v>
      </c>
      <c r="H96" s="285">
        <f t="shared" si="1"/>
        <v>1</v>
      </c>
      <c r="I96" s="286">
        <f>IFERROR(IF(OR($F96&lt;10,$F96="NA",$G96="NA"),"NA",IF($E96="05",VLOOKUP($A96,'2015G5-SALL'!$A$3:$AG$500,6,FALSE),IF($E96="08",VLOOKUP($A96,'2015G8-SALL'!$A$3:$AG$501,6,FALSE),"NA"))),"NA")</f>
        <v>39.12754385964913</v>
      </c>
      <c r="J96" s="252">
        <f>IFERROR(IF(OR($F96&lt;10,$F96="NA",$G96="NA"),"NA",IF($E96="05",VLOOKUP($A96,'2015G5-SALL'!$A$3:$AG$500,26,FALSE),IF($E96="08",VLOOKUP($A96,'2015G8-SALL'!$A$3:$AG$501,26,FALSE),"NA"))),"NA")</f>
        <v>0.32929824561403515</v>
      </c>
      <c r="K96" s="253">
        <f>IFERROR(IF(OR($F96&lt;10,$F96="NA",$G96="NA"),"NA",IF($E96="05",VLOOKUP($A96,'2015G5-SALL'!$A$3:$AG$500,16,FALSE),IF($E96="08",VLOOKUP($A96,'2015G8-SALL'!$A$3:$AG$501,16,FALSE),"NA"))),"NA")</f>
        <v>0.37859649122807015</v>
      </c>
      <c r="L96" s="254">
        <f>IFERROR(IF(OR($F96&lt;10,$F96="NA",$G96="NA"),"NA",IF($E96="05",VLOOKUP($A96,'2015G5-SALL'!$A$3:$AG$500,31,FALSE),IF($E96="08",VLOOKUP($A96,'2015G8-SALL'!$A$3:$AG$501,31,FALSE),"NA"))),"NA")</f>
        <v>0.44035087719298238</v>
      </c>
      <c r="M96" s="255">
        <f>IFERROR(IF(OR($F96&lt;10,$F96="NA",$G96="NA"),"NA",IF($E96="05",VLOOKUP($A96,'2015G5-SALL'!$A$3:$AG$500,21,FALSE),IF($E96="08",VLOOKUP($A96,'2015G8-SALL'!$A$3:$AG$501,21,FALSE),"NA"))),"NA")</f>
        <v>0.36526315789473673</v>
      </c>
    </row>
    <row r="97" spans="1:13" x14ac:dyDescent="0.25">
      <c r="A97" s="282" t="s">
        <v>207</v>
      </c>
      <c r="B97" s="281" t="str">
        <f>VLOOKUP(VALUE(A97),SchList!$A$2:$B$475,2,FALSE)</f>
        <v>EDISON PARK K-8 CENTER</v>
      </c>
      <c r="C97" s="282" t="s">
        <v>5263</v>
      </c>
      <c r="D97" s="267" t="s">
        <v>5264</v>
      </c>
      <c r="E97" s="268" t="s">
        <v>810</v>
      </c>
      <c r="F97" s="283">
        <f>IFERROR(IF($E97="05",VLOOKUP($A97,'2015G5-SALL'!$A$3:$AG$500,4,FALSE),IF($E97="08",VLOOKUP($A97,'2015G8-SALL'!$A$3:$AG$501,4,FALSE),"NA")),"NA")</f>
        <v>42</v>
      </c>
      <c r="G97" s="284">
        <f>IFERROR(IF($E97="05",VLOOKUP($A97,'MemSep 21-2015'!$A$3:$I$498,9,FALSE),IF($E97="08",VLOOKUP($A97,'MemSep 21-2015'!$A$3:$N$498,14,FALSE),"NA")),"NA")</f>
        <v>44</v>
      </c>
      <c r="H97" s="285">
        <f t="shared" si="1"/>
        <v>0.95454545454545459</v>
      </c>
      <c r="I97" s="286">
        <f>IFERROR(IF(OR($F97&lt;10,$F97="NA",$G97="NA"),"NA",IF($E97="05",VLOOKUP($A97,'2015G5-SALL'!$A$3:$AG$500,6,FALSE),IF($E97="08",VLOOKUP($A97,'2015G8-SALL'!$A$3:$AG$501,6,FALSE),"NA"))),"NA")</f>
        <v>40.043095238095233</v>
      </c>
      <c r="J97" s="252">
        <f>IFERROR(IF(OR($F97&lt;10,$F97="NA",$G97="NA"),"NA",IF($E97="05",VLOOKUP($A97,'2015G5-SALL'!$A$3:$AG$500,26,FALSE),IF($E97="08",VLOOKUP($A97,'2015G8-SALL'!$A$3:$AG$501,26,FALSE),"NA"))),"NA")</f>
        <v>0.32071428571428584</v>
      </c>
      <c r="K97" s="253">
        <f>IFERROR(IF(OR($F97&lt;10,$F97="NA",$G97="NA"),"NA",IF($E97="05",VLOOKUP($A97,'2015G5-SALL'!$A$3:$AG$500,16,FALSE),IF($E97="08",VLOOKUP($A97,'2015G8-SALL'!$A$3:$AG$501,16,FALSE),"NA"))),"NA")</f>
        <v>0.3554761904761905</v>
      </c>
      <c r="L97" s="254">
        <f>IFERROR(IF(OR($F97&lt;10,$F97="NA",$G97="NA"),"NA",IF($E97="05",VLOOKUP($A97,'2015G5-SALL'!$A$3:$AG$500,31,FALSE),IF($E97="08",VLOOKUP($A97,'2015G8-SALL'!$A$3:$AG$501,31,FALSE),"NA"))),"NA")</f>
        <v>0.47880952380952352</v>
      </c>
      <c r="M97" s="255">
        <f>IFERROR(IF(OR($F97&lt;10,$F97="NA",$G97="NA"),"NA",IF($E97="05",VLOOKUP($A97,'2015G5-SALL'!$A$3:$AG$500,21,FALSE),IF($E97="08",VLOOKUP($A97,'2015G8-SALL'!$A$3:$AG$501,21,FALSE),"NA"))),"NA")</f>
        <v>0.3780952380952381</v>
      </c>
    </row>
    <row r="98" spans="1:13" x14ac:dyDescent="0.25">
      <c r="A98" s="282" t="s">
        <v>207</v>
      </c>
      <c r="B98" s="281" t="str">
        <f>VLOOKUP(VALUE(A98),SchList!$A$2:$B$475,2,FALSE)</f>
        <v>EDISON PARK K-8 CENTER</v>
      </c>
      <c r="C98" s="282" t="s">
        <v>5263</v>
      </c>
      <c r="D98" s="267" t="s">
        <v>5264</v>
      </c>
      <c r="E98" s="268" t="s">
        <v>807</v>
      </c>
      <c r="F98" s="283">
        <f>IFERROR(IF($E98="05",VLOOKUP($A98,'2015G5-SALL'!$A$3:$AG$500,4,FALSE),IF($E98="08",VLOOKUP($A98,'2015G8-SALL'!$A$3:$AG$501,4,FALSE),"NA")),"NA")</f>
        <v>32</v>
      </c>
      <c r="G98" s="284">
        <f>IFERROR(IF($E98="05",VLOOKUP($A98,'MemSep 21-2015'!$A$3:$I$498,9,FALSE),IF($E98="08",VLOOKUP($A98,'MemSep 21-2015'!$A$3:$N$498,14,FALSE),"NA")),"NA")</f>
        <v>35</v>
      </c>
      <c r="H98" s="285">
        <f t="shared" si="1"/>
        <v>0.91428571428571426</v>
      </c>
      <c r="I98" s="286">
        <f>IFERROR(IF(OR($F98&lt;10,$F98="NA",$G98="NA"),"NA",IF($E98="05",VLOOKUP($A98,'2015G5-SALL'!$A$3:$AG$500,6,FALSE),IF($E98="08",VLOOKUP($A98,'2015G8-SALL'!$A$3:$AG$501,6,FALSE),"NA"))),"NA")</f>
        <v>32.835937499999993</v>
      </c>
      <c r="J98" s="252">
        <f>IFERROR(IF(OR($F98&lt;10,$F98="NA",$G98="NA"),"NA",IF($E98="05",VLOOKUP($A98,'2015G5-SALL'!$A$3:$AG$500,26,FALSE),IF($E98="08",VLOOKUP($A98,'2015G8-SALL'!$A$3:$AG$501,26,FALSE),"NA"))),"NA")</f>
        <v>0.33031250000000001</v>
      </c>
      <c r="K98" s="253">
        <f>IFERROR(IF(OR($F98&lt;10,$F98="NA",$G98="NA"),"NA",IF($E98="05",VLOOKUP($A98,'2015G5-SALL'!$A$3:$AG$500,16,FALSE),IF($E98="08",VLOOKUP($A98,'2015G8-SALL'!$A$3:$AG$501,16,FALSE),"NA"))),"NA")</f>
        <v>0.35937499999999994</v>
      </c>
      <c r="L98" s="254">
        <f>IFERROR(IF(OR($F98&lt;10,$F98="NA",$G98="NA"),"NA",IF($E98="05",VLOOKUP($A98,'2015G5-SALL'!$A$3:$AG$500,31,FALSE),IF($E98="08",VLOOKUP($A98,'2015G8-SALL'!$A$3:$AG$501,31,FALSE),"NA"))),"NA")</f>
        <v>0.32968750000000008</v>
      </c>
      <c r="M98" s="255">
        <f>IFERROR(IF(OR($F98&lt;10,$F98="NA",$G98="NA"),"NA",IF($E98="05",VLOOKUP($A98,'2015G5-SALL'!$A$3:$AG$500,21,FALSE),IF($E98="08",VLOOKUP($A98,'2015G8-SALL'!$A$3:$AG$501,21,FALSE),"NA"))),"NA")</f>
        <v>0.29031250000000003</v>
      </c>
    </row>
    <row r="99" spans="1:13" x14ac:dyDescent="0.25">
      <c r="A99" s="282" t="s">
        <v>208</v>
      </c>
      <c r="B99" s="281" t="str">
        <f>VLOOKUP(VALUE(A99),SchList!$A$2:$B$475,2,FALSE)</f>
        <v>EMERSON ELEMENTARY</v>
      </c>
      <c r="C99" s="282" t="s">
        <v>5263</v>
      </c>
      <c r="D99" s="267" t="s">
        <v>5261</v>
      </c>
      <c r="E99" s="268" t="s">
        <v>810</v>
      </c>
      <c r="F99" s="283">
        <f>IFERROR(IF($E99="05",VLOOKUP($A99,'2015G5-SALL'!$A$3:$AG$500,4,FALSE),IF($E99="08",VLOOKUP($A99,'2015G8-SALL'!$A$3:$AG$501,4,FALSE),"NA")),"NA")</f>
        <v>43</v>
      </c>
      <c r="G99" s="284">
        <f>IFERROR(IF($E99="05",VLOOKUP($A99,'MemSep 21-2015'!$A$3:$I$498,9,FALSE),IF($E99="08",VLOOKUP($A99,'MemSep 21-2015'!$A$3:$N$498,14,FALSE),"NA")),"NA")</f>
        <v>43</v>
      </c>
      <c r="H99" s="285">
        <f t="shared" si="1"/>
        <v>1</v>
      </c>
      <c r="I99" s="286">
        <f>IFERROR(IF(OR($F99&lt;10,$F99="NA",$G99="NA"),"NA",IF($E99="05",VLOOKUP($A99,'2015G5-SALL'!$A$3:$AG$500,6,FALSE),IF($E99="08",VLOOKUP($A99,'2015G8-SALL'!$A$3:$AG$501,6,FALSE),"NA"))),"NA")</f>
        <v>52.713488372093032</v>
      </c>
      <c r="J99" s="252">
        <f>IFERROR(IF(OR($F99&lt;10,$F99="NA",$G99="NA"),"NA",IF($E99="05",VLOOKUP($A99,'2015G5-SALL'!$A$3:$AG$500,26,FALSE),IF($E99="08",VLOOKUP($A99,'2015G8-SALL'!$A$3:$AG$501,26,FALSE),"NA"))),"NA")</f>
        <v>0.4474418604651163</v>
      </c>
      <c r="K99" s="253">
        <f>IFERROR(IF(OR($F99&lt;10,$F99="NA",$G99="NA"),"NA",IF($E99="05",VLOOKUP($A99,'2015G5-SALL'!$A$3:$AG$500,16,FALSE),IF($E99="08",VLOOKUP($A99,'2015G8-SALL'!$A$3:$AG$501,16,FALSE),"NA"))),"NA")</f>
        <v>0.49302325581395345</v>
      </c>
      <c r="L99" s="254">
        <f>IFERROR(IF(OR($F99&lt;10,$F99="NA",$G99="NA"),"NA",IF($E99="05",VLOOKUP($A99,'2015G5-SALL'!$A$3:$AG$500,31,FALSE),IF($E99="08",VLOOKUP($A99,'2015G8-SALL'!$A$3:$AG$501,31,FALSE),"NA"))),"NA")</f>
        <v>0.62139534883720926</v>
      </c>
      <c r="M99" s="255">
        <f>IFERROR(IF(OR($F99&lt;10,$F99="NA",$G99="NA"),"NA",IF($E99="05",VLOOKUP($A99,'2015G5-SALL'!$A$3:$AG$500,21,FALSE),IF($E99="08",VLOOKUP($A99,'2015G8-SALL'!$A$3:$AG$501,21,FALSE),"NA"))),"NA")</f>
        <v>0.46511627906976727</v>
      </c>
    </row>
    <row r="100" spans="1:13" x14ac:dyDescent="0.25">
      <c r="A100" s="282" t="s">
        <v>209</v>
      </c>
      <c r="B100" s="281" t="str">
        <f>VLOOKUP(VALUE(A100),SchList!$A$2:$B$475,2,FALSE)</f>
        <v>LILLIE C. EVANS K-8 CENTER</v>
      </c>
      <c r="C100" s="282" t="s">
        <v>5263</v>
      </c>
      <c r="D100" s="267" t="s">
        <v>5265</v>
      </c>
      <c r="E100" s="268" t="s">
        <v>810</v>
      </c>
      <c r="F100" s="283">
        <f>IFERROR(IF($E100="05",VLOOKUP($A100,'2015G5-SALL'!$A$3:$AG$500,4,FALSE),IF($E100="08",VLOOKUP($A100,'2015G8-SALL'!$A$3:$AG$501,4,FALSE),"NA")),"NA")</f>
        <v>41</v>
      </c>
      <c r="G100" s="284">
        <f>IFERROR(IF($E100="05",VLOOKUP($A100,'MemSep 21-2015'!$A$3:$I$498,9,FALSE),IF($E100="08",VLOOKUP($A100,'MemSep 21-2015'!$A$3:$N$498,14,FALSE),"NA")),"NA")</f>
        <v>42</v>
      </c>
      <c r="H100" s="285">
        <f t="shared" si="1"/>
        <v>0.97619047619047616</v>
      </c>
      <c r="I100" s="286">
        <f>IFERROR(IF(OR($F100&lt;10,$F100="NA",$G100="NA"),"NA",IF($E100="05",VLOOKUP($A100,'2015G5-SALL'!$A$3:$AG$500,6,FALSE),IF($E100="08",VLOOKUP($A100,'2015G8-SALL'!$A$3:$AG$501,6,FALSE),"NA"))),"NA")</f>
        <v>45.528292682926839</v>
      </c>
      <c r="J100" s="252">
        <f>IFERROR(IF(OR($F100&lt;10,$F100="NA",$G100="NA"),"NA",IF($E100="05",VLOOKUP($A100,'2015G5-SALL'!$A$3:$AG$500,26,FALSE),IF($E100="08",VLOOKUP($A100,'2015G8-SALL'!$A$3:$AG$501,26,FALSE),"NA"))),"NA")</f>
        <v>0.30487804878048796</v>
      </c>
      <c r="K100" s="253">
        <f>IFERROR(IF(OR($F100&lt;10,$F100="NA",$G100="NA"),"NA",IF($E100="05",VLOOKUP($A100,'2015G5-SALL'!$A$3:$AG$500,16,FALSE),IF($E100="08",VLOOKUP($A100,'2015G8-SALL'!$A$3:$AG$501,16,FALSE),"NA"))),"NA")</f>
        <v>0.42048780487804893</v>
      </c>
      <c r="L100" s="254">
        <f>IFERROR(IF(OR($F100&lt;10,$F100="NA",$G100="NA"),"NA",IF($E100="05",VLOOKUP($A100,'2015G5-SALL'!$A$3:$AG$500,31,FALSE),IF($E100="08",VLOOKUP($A100,'2015G8-SALL'!$A$3:$AG$501,31,FALSE),"NA"))),"NA")</f>
        <v>0.53585365853658551</v>
      </c>
      <c r="M100" s="255">
        <f>IFERROR(IF(OR($F100&lt;10,$F100="NA",$G100="NA"),"NA",IF($E100="05",VLOOKUP($A100,'2015G5-SALL'!$A$3:$AG$500,21,FALSE),IF($E100="08",VLOOKUP($A100,'2015G8-SALL'!$A$3:$AG$501,21,FALSE),"NA"))),"NA")</f>
        <v>0.45609756097560955</v>
      </c>
    </row>
    <row r="101" spans="1:13" x14ac:dyDescent="0.25">
      <c r="A101" s="282" t="s">
        <v>209</v>
      </c>
      <c r="B101" s="281" t="str">
        <f>VLOOKUP(VALUE(A101),SchList!$A$2:$B$475,2,FALSE)</f>
        <v>LILLIE C. EVANS K-8 CENTER</v>
      </c>
      <c r="C101" s="282" t="s">
        <v>5263</v>
      </c>
      <c r="D101" s="267" t="s">
        <v>5265</v>
      </c>
      <c r="E101" s="268" t="s">
        <v>807</v>
      </c>
      <c r="F101" s="283">
        <f>IFERROR(IF($E101="05",VLOOKUP($A101,'2015G5-SALL'!$A$3:$AG$500,4,FALSE),IF($E101="08",VLOOKUP($A101,'2015G8-SALL'!$A$3:$AG$501,4,FALSE),"NA")),"NA")</f>
        <v>37</v>
      </c>
      <c r="G101" s="284">
        <f>IFERROR(IF($E101="05",VLOOKUP($A101,'MemSep 21-2015'!$A$3:$I$498,9,FALSE),IF($E101="08",VLOOKUP($A101,'MemSep 21-2015'!$A$3:$N$498,14,FALSE),"NA")),"NA")</f>
        <v>41</v>
      </c>
      <c r="H101" s="285">
        <f t="shared" si="1"/>
        <v>0.90243902439024393</v>
      </c>
      <c r="I101" s="286">
        <f>IFERROR(IF(OR($F101&lt;10,$F101="NA",$G101="NA"),"NA",IF($E101="05",VLOOKUP($A101,'2015G5-SALL'!$A$3:$AG$500,6,FALSE),IF($E101="08",VLOOKUP($A101,'2015G8-SALL'!$A$3:$AG$501,6,FALSE),"NA"))),"NA")</f>
        <v>41.467837837837841</v>
      </c>
      <c r="J101" s="252">
        <f>IFERROR(IF(OR($F101&lt;10,$F101="NA",$G101="NA"),"NA",IF($E101="05",VLOOKUP($A101,'2015G5-SALL'!$A$3:$AG$500,26,FALSE),IF($E101="08",VLOOKUP($A101,'2015G8-SALL'!$A$3:$AG$501,26,FALSE),"NA"))),"NA")</f>
        <v>0.42351351351351352</v>
      </c>
      <c r="K101" s="253">
        <f>IFERROR(IF(OR($F101&lt;10,$F101="NA",$G101="NA"),"NA",IF($E101="05",VLOOKUP($A101,'2015G5-SALL'!$A$3:$AG$500,16,FALSE),IF($E101="08",VLOOKUP($A101,'2015G8-SALL'!$A$3:$AG$501,16,FALSE),"NA"))),"NA")</f>
        <v>0.43297297297297305</v>
      </c>
      <c r="L101" s="254">
        <f>IFERROR(IF(OR($F101&lt;10,$F101="NA",$G101="NA"),"NA",IF($E101="05",VLOOKUP($A101,'2015G5-SALL'!$A$3:$AG$500,31,FALSE),IF($E101="08",VLOOKUP($A101,'2015G8-SALL'!$A$3:$AG$501,31,FALSE),"NA"))),"NA")</f>
        <v>0.43108108108108117</v>
      </c>
      <c r="M101" s="255">
        <f>IFERROR(IF(OR($F101&lt;10,$F101="NA",$G101="NA"),"NA",IF($E101="05",VLOOKUP($A101,'2015G5-SALL'!$A$3:$AG$500,21,FALSE),IF($E101="08",VLOOKUP($A101,'2015G8-SALL'!$A$3:$AG$501,21,FALSE),"NA"))),"NA")</f>
        <v>0.37216216216216208</v>
      </c>
    </row>
    <row r="102" spans="1:13" x14ac:dyDescent="0.25">
      <c r="A102" s="282" t="s">
        <v>210</v>
      </c>
      <c r="B102" s="281" t="str">
        <f>VLOOKUP(VALUE(A102),SchList!$A$2:$B$475,2,FALSE)</f>
        <v>CHRISTINA M. EVE ELEMENTARY</v>
      </c>
      <c r="C102" s="282" t="s">
        <v>5260</v>
      </c>
      <c r="D102" s="267" t="s">
        <v>5261</v>
      </c>
      <c r="E102" s="268" t="s">
        <v>810</v>
      </c>
      <c r="F102" s="283">
        <f>IFERROR(IF($E102="05",VLOOKUP($A102,'2015G5-SALL'!$A$3:$AG$500,4,FALSE),IF($E102="08",VLOOKUP($A102,'2015G8-SALL'!$A$3:$AG$501,4,FALSE),"NA")),"NA")</f>
        <v>143</v>
      </c>
      <c r="G102" s="284">
        <f>IFERROR(IF($E102="05",VLOOKUP($A102,'MemSep 21-2015'!$A$3:$I$498,9,FALSE),IF($E102="08",VLOOKUP($A102,'MemSep 21-2015'!$A$3:$N$498,14,FALSE),"NA")),"NA")</f>
        <v>144</v>
      </c>
      <c r="H102" s="285">
        <f t="shared" si="1"/>
        <v>0.99305555555555558</v>
      </c>
      <c r="I102" s="286">
        <f>IFERROR(IF(OR($F102&lt;10,$F102="NA",$G102="NA"),"NA",IF($E102="05",VLOOKUP($A102,'2015G5-SALL'!$A$3:$AG$500,6,FALSE),IF($E102="08",VLOOKUP($A102,'2015G8-SALL'!$A$3:$AG$501,6,FALSE),"NA"))),"NA")</f>
        <v>52.341748251748236</v>
      </c>
      <c r="J102" s="252">
        <f>IFERROR(IF(OR($F102&lt;10,$F102="NA",$G102="NA"),"NA",IF($E102="05",VLOOKUP($A102,'2015G5-SALL'!$A$3:$AG$500,26,FALSE),IF($E102="08",VLOOKUP($A102,'2015G8-SALL'!$A$3:$AG$501,26,FALSE),"NA"))),"NA")</f>
        <v>0.42181818181818237</v>
      </c>
      <c r="K102" s="253">
        <f>IFERROR(IF(OR($F102&lt;10,$F102="NA",$G102="NA"),"NA",IF($E102="05",VLOOKUP($A102,'2015G5-SALL'!$A$3:$AG$500,16,FALSE),IF($E102="08",VLOOKUP($A102,'2015G8-SALL'!$A$3:$AG$501,16,FALSE),"NA"))),"NA")</f>
        <v>0.48594405594405593</v>
      </c>
      <c r="L102" s="254">
        <f>IFERROR(IF(OR($F102&lt;10,$F102="NA",$G102="NA"),"NA",IF($E102="05",VLOOKUP($A102,'2015G5-SALL'!$A$3:$AG$500,31,FALSE),IF($E102="08",VLOOKUP($A102,'2015G8-SALL'!$A$3:$AG$501,31,FALSE),"NA"))),"NA")</f>
        <v>0.59748251748251735</v>
      </c>
      <c r="M102" s="255">
        <f>IFERROR(IF(OR($F102&lt;10,$F102="NA",$G102="NA"),"NA",IF($E102="05",VLOOKUP($A102,'2015G5-SALL'!$A$3:$AG$500,21,FALSE),IF($E102="08",VLOOKUP($A102,'2015G8-SALL'!$A$3:$AG$501,21,FALSE),"NA"))),"NA")</f>
        <v>0.50916083916083898</v>
      </c>
    </row>
    <row r="103" spans="1:13" x14ac:dyDescent="0.25">
      <c r="A103" s="282" t="s">
        <v>211</v>
      </c>
      <c r="B103" s="281" t="str">
        <f>VLOOKUP(VALUE(A103),SchList!$A$2:$B$475,2,FALSE)</f>
        <v>EVERGLADES K-8 CENTER</v>
      </c>
      <c r="C103" s="282" t="s">
        <v>5263</v>
      </c>
      <c r="D103" s="267" t="s">
        <v>5261</v>
      </c>
      <c r="E103" s="268" t="s">
        <v>810</v>
      </c>
      <c r="F103" s="283">
        <f>IFERROR(IF($E103="05",VLOOKUP($A103,'2015G5-SALL'!$A$3:$AG$500,4,FALSE),IF($E103="08",VLOOKUP($A103,'2015G8-SALL'!$A$3:$AG$501,4,FALSE),"NA")),"NA")</f>
        <v>98</v>
      </c>
      <c r="G103" s="284">
        <f>IFERROR(IF($E103="05",VLOOKUP($A103,'MemSep 21-2015'!$A$3:$I$498,9,FALSE),IF($E103="08",VLOOKUP($A103,'MemSep 21-2015'!$A$3:$N$498,14,FALSE),"NA")),"NA")</f>
        <v>97</v>
      </c>
      <c r="H103" s="285">
        <f t="shared" si="1"/>
        <v>1</v>
      </c>
      <c r="I103" s="286">
        <f>IFERROR(IF(OR($F103&lt;10,$F103="NA",$G103="NA"),"NA",IF($E103="05",VLOOKUP($A103,'2015G5-SALL'!$A$3:$AG$500,6,FALSE),IF($E103="08",VLOOKUP($A103,'2015G8-SALL'!$A$3:$AG$501,6,FALSE),"NA"))),"NA")</f>
        <v>52.180102040816323</v>
      </c>
      <c r="J103" s="252">
        <f>IFERROR(IF(OR($F103&lt;10,$F103="NA",$G103="NA"),"NA",IF($E103="05",VLOOKUP($A103,'2015G5-SALL'!$A$3:$AG$500,26,FALSE),IF($E103="08",VLOOKUP($A103,'2015G8-SALL'!$A$3:$AG$501,26,FALSE),"NA"))),"NA")</f>
        <v>0.40316326530612256</v>
      </c>
      <c r="K103" s="253">
        <f>IFERROR(IF(OR($F103&lt;10,$F103="NA",$G103="NA"),"NA",IF($E103="05",VLOOKUP($A103,'2015G5-SALL'!$A$3:$AG$500,16,FALSE),IF($E103="08",VLOOKUP($A103,'2015G8-SALL'!$A$3:$AG$501,16,FALSE),"NA"))),"NA")</f>
        <v>0.48908163265306132</v>
      </c>
      <c r="L103" s="254">
        <f>IFERROR(IF(OR($F103&lt;10,$F103="NA",$G103="NA"),"NA",IF($E103="05",VLOOKUP($A103,'2015G5-SALL'!$A$3:$AG$500,31,FALSE),IF($E103="08",VLOOKUP($A103,'2015G8-SALL'!$A$3:$AG$501,31,FALSE),"NA"))),"NA")</f>
        <v>0.60316326530612252</v>
      </c>
      <c r="M103" s="255">
        <f>IFERROR(IF(OR($F103&lt;10,$F103="NA",$G103="NA"),"NA",IF($E103="05",VLOOKUP($A103,'2015G5-SALL'!$A$3:$AG$500,21,FALSE),IF($E103="08",VLOOKUP($A103,'2015G8-SALL'!$A$3:$AG$501,21,FALSE),"NA"))),"NA")</f>
        <v>0.49775510204081624</v>
      </c>
    </row>
    <row r="104" spans="1:13" x14ac:dyDescent="0.25">
      <c r="A104" s="282" t="s">
        <v>211</v>
      </c>
      <c r="B104" s="281" t="str">
        <f>VLOOKUP(VALUE(A104),SchList!$A$2:$B$475,2,FALSE)</f>
        <v>EVERGLADES K-8 CENTER</v>
      </c>
      <c r="C104" s="282" t="s">
        <v>5263</v>
      </c>
      <c r="D104" s="267" t="s">
        <v>5261</v>
      </c>
      <c r="E104" s="268" t="s">
        <v>807</v>
      </c>
      <c r="F104" s="283">
        <f>IFERROR(IF($E104="05",VLOOKUP($A104,'2015G5-SALL'!$A$3:$AG$500,4,FALSE),IF($E104="08",VLOOKUP($A104,'2015G8-SALL'!$A$3:$AG$501,4,FALSE),"NA")),"NA")</f>
        <v>138</v>
      </c>
      <c r="G104" s="284">
        <f>IFERROR(IF($E104="05",VLOOKUP($A104,'MemSep 21-2015'!$A$3:$I$498,9,FALSE),IF($E104="08",VLOOKUP($A104,'MemSep 21-2015'!$A$3:$N$498,14,FALSE),"NA")),"NA")</f>
        <v>139</v>
      </c>
      <c r="H104" s="285">
        <f t="shared" si="1"/>
        <v>0.9928057553956835</v>
      </c>
      <c r="I104" s="286">
        <f>IFERROR(IF(OR($F104&lt;10,$F104="NA",$G104="NA"),"NA",IF($E104="05",VLOOKUP($A104,'2015G5-SALL'!$A$3:$AG$500,6,FALSE),IF($E104="08",VLOOKUP($A104,'2015G8-SALL'!$A$3:$AG$501,6,FALSE),"NA"))),"NA")</f>
        <v>49.10681159420291</v>
      </c>
      <c r="J104" s="252">
        <f>IFERROR(IF(OR($F104&lt;10,$F104="NA",$G104="NA"),"NA",IF($E104="05",VLOOKUP($A104,'2015G5-SALL'!$A$3:$AG$500,26,FALSE),IF($E104="08",VLOOKUP($A104,'2015G8-SALL'!$A$3:$AG$501,26,FALSE),"NA"))),"NA")</f>
        <v>0.49362318840579711</v>
      </c>
      <c r="K104" s="253">
        <f>IFERROR(IF(OR($F104&lt;10,$F104="NA",$G104="NA"),"NA",IF($E104="05",VLOOKUP($A104,'2015G5-SALL'!$A$3:$AG$500,16,FALSE),IF($E104="08",VLOOKUP($A104,'2015G8-SALL'!$A$3:$AG$501,16,FALSE),"NA"))),"NA")</f>
        <v>0.49376811594202868</v>
      </c>
      <c r="L104" s="254">
        <f>IFERROR(IF(OR($F104&lt;10,$F104="NA",$G104="NA"),"NA",IF($E104="05",VLOOKUP($A104,'2015G5-SALL'!$A$3:$AG$500,31,FALSE),IF($E104="08",VLOOKUP($A104,'2015G8-SALL'!$A$3:$AG$501,31,FALSE),"NA"))),"NA")</f>
        <v>0.5347826086956522</v>
      </c>
      <c r="M104" s="255">
        <f>IFERROR(IF(OR($F104&lt;10,$F104="NA",$G104="NA"),"NA",IF($E104="05",VLOOKUP($A104,'2015G5-SALL'!$A$3:$AG$500,21,FALSE),IF($E104="08",VLOOKUP($A104,'2015G8-SALL'!$A$3:$AG$501,21,FALSE),"NA"))),"NA")</f>
        <v>0.44108695652173896</v>
      </c>
    </row>
    <row r="105" spans="1:13" x14ac:dyDescent="0.25">
      <c r="A105" s="282" t="s">
        <v>212</v>
      </c>
      <c r="B105" s="281" t="str">
        <f>VLOOKUP(VALUE(A105),SchList!$A$2:$B$475,2,FALSE)</f>
        <v>DAVID FAIRCHILD ELEMENTARY</v>
      </c>
      <c r="C105" s="282" t="s">
        <v>5263</v>
      </c>
      <c r="D105" s="267" t="s">
        <v>5261</v>
      </c>
      <c r="E105" s="268" t="s">
        <v>810</v>
      </c>
      <c r="F105" s="283">
        <f>IFERROR(IF($E105="05",VLOOKUP($A105,'2015G5-SALL'!$A$3:$AG$500,4,FALSE),IF($E105="08",VLOOKUP($A105,'2015G8-SALL'!$A$3:$AG$501,4,FALSE),"NA")),"NA")</f>
        <v>95</v>
      </c>
      <c r="G105" s="284">
        <f>IFERROR(IF($E105="05",VLOOKUP($A105,'MemSep 21-2015'!$A$3:$I$498,9,FALSE),IF($E105="08",VLOOKUP($A105,'MemSep 21-2015'!$A$3:$N$498,14,FALSE),"NA")),"NA")</f>
        <v>107</v>
      </c>
      <c r="H105" s="285">
        <f t="shared" si="1"/>
        <v>0.88785046728971961</v>
      </c>
      <c r="I105" s="286">
        <f>IFERROR(IF(OR($F105&lt;10,$F105="NA",$G105="NA"),"NA",IF($E105="05",VLOOKUP($A105,'2015G5-SALL'!$A$3:$AG$500,6,FALSE),IF($E105="08",VLOOKUP($A105,'2015G8-SALL'!$A$3:$AG$501,6,FALSE),"NA"))),"NA")</f>
        <v>53.811894736842127</v>
      </c>
      <c r="J105" s="252">
        <f>IFERROR(IF(OR($F105&lt;10,$F105="NA",$G105="NA"),"NA",IF($E105="05",VLOOKUP($A105,'2015G5-SALL'!$A$3:$AG$500,26,FALSE),IF($E105="08",VLOOKUP($A105,'2015G8-SALL'!$A$3:$AG$501,26,FALSE),"NA"))),"NA")</f>
        <v>0.42231578947368426</v>
      </c>
      <c r="K105" s="253">
        <f>IFERROR(IF(OR($F105&lt;10,$F105="NA",$G105="NA"),"NA",IF($E105="05",VLOOKUP($A105,'2015G5-SALL'!$A$3:$AG$500,16,FALSE),IF($E105="08",VLOOKUP($A105,'2015G8-SALL'!$A$3:$AG$501,16,FALSE),"NA"))),"NA")</f>
        <v>0.49800000000000011</v>
      </c>
      <c r="L105" s="254">
        <f>IFERROR(IF(OR($F105&lt;10,$F105="NA",$G105="NA"),"NA",IF($E105="05",VLOOKUP($A105,'2015G5-SALL'!$A$3:$AG$500,31,FALSE),IF($E105="08",VLOOKUP($A105,'2015G8-SALL'!$A$3:$AG$501,31,FALSE),"NA"))),"NA")</f>
        <v>0.59494736842105267</v>
      </c>
      <c r="M105" s="255">
        <f>IFERROR(IF(OR($F105&lt;10,$F105="NA",$G105="NA"),"NA",IF($E105="05",VLOOKUP($A105,'2015G5-SALL'!$A$3:$AG$500,21,FALSE),IF($E105="08",VLOOKUP($A105,'2015G8-SALL'!$A$3:$AG$501,21,FALSE),"NA"))),"NA")</f>
        <v>0.56315789473684219</v>
      </c>
    </row>
    <row r="106" spans="1:13" x14ac:dyDescent="0.25">
      <c r="A106" s="282" t="s">
        <v>213</v>
      </c>
      <c r="B106" s="281" t="str">
        <f>VLOOKUP(VALUE(A106),SchList!$A$2:$B$475,2,FALSE)</f>
        <v>FAIRLAWN ELEMENTARY</v>
      </c>
      <c r="C106" s="282" t="s">
        <v>5263</v>
      </c>
      <c r="D106" s="267" t="s">
        <v>5261</v>
      </c>
      <c r="E106" s="268" t="s">
        <v>810</v>
      </c>
      <c r="F106" s="283">
        <f>IFERROR(IF($E106="05",VLOOKUP($A106,'2015G5-SALL'!$A$3:$AG$500,4,FALSE),IF($E106="08",VLOOKUP($A106,'2015G8-SALL'!$A$3:$AG$501,4,FALSE),"NA")),"NA")</f>
        <v>104</v>
      </c>
      <c r="G106" s="284">
        <f>IFERROR(IF($E106="05",VLOOKUP($A106,'MemSep 21-2015'!$A$3:$I$498,9,FALSE),IF($E106="08",VLOOKUP($A106,'MemSep 21-2015'!$A$3:$N$498,14,FALSE),"NA")),"NA")</f>
        <v>104</v>
      </c>
      <c r="H106" s="285">
        <f t="shared" si="1"/>
        <v>1</v>
      </c>
      <c r="I106" s="286">
        <f>IFERROR(IF(OR($F106&lt;10,$F106="NA",$G106="NA"),"NA",IF($E106="05",VLOOKUP($A106,'2015G5-SALL'!$A$3:$AG$500,6,FALSE),IF($E106="08",VLOOKUP($A106,'2015G8-SALL'!$A$3:$AG$501,6,FALSE),"NA"))),"NA")</f>
        <v>45.615000000000009</v>
      </c>
      <c r="J106" s="252">
        <f>IFERROR(IF(OR($F106&lt;10,$F106="NA",$G106="NA"),"NA",IF($E106="05",VLOOKUP($A106,'2015G5-SALL'!$A$3:$AG$500,26,FALSE),IF($E106="08",VLOOKUP($A106,'2015G8-SALL'!$A$3:$AG$501,26,FALSE),"NA"))),"NA")</f>
        <v>0.33759615384615377</v>
      </c>
      <c r="K106" s="253">
        <f>IFERROR(IF(OR($F106&lt;10,$F106="NA",$G106="NA"),"NA",IF($E106="05",VLOOKUP($A106,'2015G5-SALL'!$A$3:$AG$500,16,FALSE),IF($E106="08",VLOOKUP($A106,'2015G8-SALL'!$A$3:$AG$501,16,FALSE),"NA"))),"NA")</f>
        <v>0.43336538461538482</v>
      </c>
      <c r="L106" s="254">
        <f>IFERROR(IF(OR($F106&lt;10,$F106="NA",$G106="NA"),"NA",IF($E106="05",VLOOKUP($A106,'2015G5-SALL'!$A$3:$AG$500,31,FALSE),IF($E106="08",VLOOKUP($A106,'2015G8-SALL'!$A$3:$AG$501,31,FALSE),"NA"))),"NA")</f>
        <v>0.5313461538461538</v>
      </c>
      <c r="M106" s="255">
        <f>IFERROR(IF(OR($F106&lt;10,$F106="NA",$G106="NA"),"NA",IF($E106="05",VLOOKUP($A106,'2015G5-SALL'!$A$3:$AG$500,21,FALSE),IF($E106="08",VLOOKUP($A106,'2015G8-SALL'!$A$3:$AG$501,21,FALSE),"NA"))),"NA")</f>
        <v>0.42942307692307674</v>
      </c>
    </row>
    <row r="107" spans="1:13" x14ac:dyDescent="0.25">
      <c r="A107" s="282" t="s">
        <v>214</v>
      </c>
      <c r="B107" s="281" t="str">
        <f>VLOOKUP(VALUE(A107),SchList!$A$2:$B$475,2,FALSE)</f>
        <v>DANTE B. FASCELL ELEMENTARY</v>
      </c>
      <c r="C107" s="282" t="s">
        <v>5260</v>
      </c>
      <c r="D107" s="267" t="s">
        <v>5261</v>
      </c>
      <c r="E107" s="268" t="s">
        <v>810</v>
      </c>
      <c r="F107" s="283">
        <f>IFERROR(IF($E107="05",VLOOKUP($A107,'2015G5-SALL'!$A$3:$AG$500,4,FALSE),IF($E107="08",VLOOKUP($A107,'2015G8-SALL'!$A$3:$AG$501,4,FALSE),"NA")),"NA")</f>
        <v>63</v>
      </c>
      <c r="G107" s="284">
        <f>IFERROR(IF($E107="05",VLOOKUP($A107,'MemSep 21-2015'!$A$3:$I$498,9,FALSE),IF($E107="08",VLOOKUP($A107,'MemSep 21-2015'!$A$3:$N$498,14,FALSE),"NA")),"NA")</f>
        <v>80</v>
      </c>
      <c r="H107" s="285">
        <f t="shared" si="1"/>
        <v>0.78749999999999998</v>
      </c>
      <c r="I107" s="286">
        <f>IFERROR(IF(OR($F107&lt;10,$F107="NA",$G107="NA"),"NA",IF($E107="05",VLOOKUP($A107,'2015G5-SALL'!$A$3:$AG$500,6,FALSE),IF($E107="08",VLOOKUP($A107,'2015G8-SALL'!$A$3:$AG$501,6,FALSE),"NA"))),"NA")</f>
        <v>53.126507936507913</v>
      </c>
      <c r="J107" s="252">
        <f>IFERROR(IF(OR($F107&lt;10,$F107="NA",$G107="NA"),"NA",IF($E107="05",VLOOKUP($A107,'2015G5-SALL'!$A$3:$AG$500,26,FALSE),IF($E107="08",VLOOKUP($A107,'2015G8-SALL'!$A$3:$AG$501,26,FALSE),"NA"))),"NA")</f>
        <v>0.40365079365079354</v>
      </c>
      <c r="K107" s="253">
        <f>IFERROR(IF(OR($F107&lt;10,$F107="NA",$G107="NA"),"NA",IF($E107="05",VLOOKUP($A107,'2015G5-SALL'!$A$3:$AG$500,16,FALSE),IF($E107="08",VLOOKUP($A107,'2015G8-SALL'!$A$3:$AG$501,16,FALSE),"NA"))),"NA")</f>
        <v>0.49222222222222212</v>
      </c>
      <c r="L107" s="254">
        <f>IFERROR(IF(OR($F107&lt;10,$F107="NA",$G107="NA"),"NA",IF($E107="05",VLOOKUP($A107,'2015G5-SALL'!$A$3:$AG$500,31,FALSE),IF($E107="08",VLOOKUP($A107,'2015G8-SALL'!$A$3:$AG$501,31,FALSE),"NA"))),"NA")</f>
        <v>0.60190476190476205</v>
      </c>
      <c r="M107" s="255">
        <f>IFERROR(IF(OR($F107&lt;10,$F107="NA",$G107="NA"),"NA",IF($E107="05",VLOOKUP($A107,'2015G5-SALL'!$A$3:$AG$500,21,FALSE),IF($E107="08",VLOOKUP($A107,'2015G8-SALL'!$A$3:$AG$501,21,FALSE),"NA"))),"NA")</f>
        <v>0.53888888888888919</v>
      </c>
    </row>
    <row r="108" spans="1:13" x14ac:dyDescent="0.25">
      <c r="A108" s="282" t="s">
        <v>215</v>
      </c>
      <c r="B108" s="281" t="str">
        <f>VLOOKUP(VALUE(A108),SchList!$A$2:$B$475,2,FALSE)</f>
        <v>FLAGAMI ELEMENTARY</v>
      </c>
      <c r="C108" s="282" t="s">
        <v>5263</v>
      </c>
      <c r="D108" s="267" t="s">
        <v>5261</v>
      </c>
      <c r="E108" s="268" t="s">
        <v>810</v>
      </c>
      <c r="F108" s="283">
        <f>IFERROR(IF($E108="05",VLOOKUP($A108,'2015G5-SALL'!$A$3:$AG$500,4,FALSE),IF($E108="08",VLOOKUP($A108,'2015G8-SALL'!$A$3:$AG$501,4,FALSE),"NA")),"NA")</f>
        <v>64</v>
      </c>
      <c r="G108" s="284">
        <f>IFERROR(IF($E108="05",VLOOKUP($A108,'MemSep 21-2015'!$A$3:$I$498,9,FALSE),IF($E108="08",VLOOKUP($A108,'MemSep 21-2015'!$A$3:$N$498,14,FALSE),"NA")),"NA")</f>
        <v>65</v>
      </c>
      <c r="H108" s="285">
        <f t="shared" si="1"/>
        <v>0.98461538461538467</v>
      </c>
      <c r="I108" s="286">
        <f>IFERROR(IF(OR($F108&lt;10,$F108="NA",$G108="NA"),"NA",IF($E108="05",VLOOKUP($A108,'2015G5-SALL'!$A$3:$AG$500,6,FALSE),IF($E108="08",VLOOKUP($A108,'2015G8-SALL'!$A$3:$AG$501,6,FALSE),"NA"))),"NA")</f>
        <v>48.792500000000004</v>
      </c>
      <c r="J108" s="252">
        <f>IFERROR(IF(OR($F108&lt;10,$F108="NA",$G108="NA"),"NA",IF($E108="05",VLOOKUP($A108,'2015G5-SALL'!$A$3:$AG$500,26,FALSE),IF($E108="08",VLOOKUP($A108,'2015G8-SALL'!$A$3:$AG$501,26,FALSE),"NA"))),"NA")</f>
        <v>0.34640624999999997</v>
      </c>
      <c r="K108" s="253">
        <f>IFERROR(IF(OR($F108&lt;10,$F108="NA",$G108="NA"),"NA",IF($E108="05",VLOOKUP($A108,'2015G5-SALL'!$A$3:$AG$500,16,FALSE),IF($E108="08",VLOOKUP($A108,'2015G8-SALL'!$A$3:$AG$501,16,FALSE),"NA"))),"NA")</f>
        <v>0.46390625000000019</v>
      </c>
      <c r="L108" s="254">
        <f>IFERROR(IF(OR($F108&lt;10,$F108="NA",$G108="NA"),"NA",IF($E108="05",VLOOKUP($A108,'2015G5-SALL'!$A$3:$AG$500,31,FALSE),IF($E108="08",VLOOKUP($A108,'2015G8-SALL'!$A$3:$AG$501,31,FALSE),"NA"))),"NA")</f>
        <v>0.53703125000000018</v>
      </c>
      <c r="M108" s="255">
        <f>IFERROR(IF(OR($F108&lt;10,$F108="NA",$G108="NA"),"NA",IF($E108="05",VLOOKUP($A108,'2015G5-SALL'!$A$3:$AG$500,21,FALSE),IF($E108="08",VLOOKUP($A108,'2015G8-SALL'!$A$3:$AG$501,21,FALSE),"NA"))),"NA")</f>
        <v>0.51765624999999993</v>
      </c>
    </row>
    <row r="109" spans="1:13" x14ac:dyDescent="0.25">
      <c r="A109" s="282" t="s">
        <v>216</v>
      </c>
      <c r="B109" s="281" t="str">
        <f>VLOOKUP(VALUE(A109),SchList!$A$2:$B$475,2,FALSE)</f>
        <v>HENRY M. FLAGLER ELEMENTARY</v>
      </c>
      <c r="C109" s="282" t="s">
        <v>5263</v>
      </c>
      <c r="D109" s="267" t="s">
        <v>5261</v>
      </c>
      <c r="E109" s="268" t="s">
        <v>810</v>
      </c>
      <c r="F109" s="283">
        <f>IFERROR(IF($E109="05",VLOOKUP($A109,'2015G5-SALL'!$A$3:$AG$500,4,FALSE),IF($E109="08",VLOOKUP($A109,'2015G8-SALL'!$A$3:$AG$501,4,FALSE),"NA")),"NA")</f>
        <v>106</v>
      </c>
      <c r="G109" s="284">
        <f>IFERROR(IF($E109="05",VLOOKUP($A109,'MemSep 21-2015'!$A$3:$I$498,9,FALSE),IF($E109="08",VLOOKUP($A109,'MemSep 21-2015'!$A$3:$N$498,14,FALSE),"NA")),"NA")</f>
        <v>115</v>
      </c>
      <c r="H109" s="285">
        <f t="shared" si="1"/>
        <v>0.92173913043478262</v>
      </c>
      <c r="I109" s="286">
        <f>IFERROR(IF(OR($F109&lt;10,$F109="NA",$G109="NA"),"NA",IF($E109="05",VLOOKUP($A109,'2015G5-SALL'!$A$3:$AG$500,6,FALSE),IF($E109="08",VLOOKUP($A109,'2015G8-SALL'!$A$3:$AG$501,6,FALSE),"NA"))),"NA")</f>
        <v>44.282358490566047</v>
      </c>
      <c r="J109" s="252">
        <f>IFERROR(IF(OR($F109&lt;10,$F109="NA",$G109="NA"),"NA",IF($E109="05",VLOOKUP($A109,'2015G5-SALL'!$A$3:$AG$500,26,FALSE),IF($E109="08",VLOOKUP($A109,'2015G8-SALL'!$A$3:$AG$501,26,FALSE),"NA"))),"NA")</f>
        <v>0.36811320754716992</v>
      </c>
      <c r="K109" s="253">
        <f>IFERROR(IF(OR($F109&lt;10,$F109="NA",$G109="NA"),"NA",IF($E109="05",VLOOKUP($A109,'2015G5-SALL'!$A$3:$AG$500,16,FALSE),IF($E109="08",VLOOKUP($A109,'2015G8-SALL'!$A$3:$AG$501,16,FALSE),"NA"))),"NA")</f>
        <v>0.41613207547169817</v>
      </c>
      <c r="L109" s="254">
        <f>IFERROR(IF(OR($F109&lt;10,$F109="NA",$G109="NA"),"NA",IF($E109="05",VLOOKUP($A109,'2015G5-SALL'!$A$3:$AG$500,31,FALSE),IF($E109="08",VLOOKUP($A109,'2015G8-SALL'!$A$3:$AG$501,31,FALSE),"NA"))),"NA")</f>
        <v>0.50443396226415116</v>
      </c>
      <c r="M109" s="255">
        <f>IFERROR(IF(OR($F109&lt;10,$F109="NA",$G109="NA"),"NA",IF($E109="05",VLOOKUP($A109,'2015G5-SALL'!$A$3:$AG$500,21,FALSE),IF($E109="08",VLOOKUP($A109,'2015G8-SALL'!$A$3:$AG$501,21,FALSE),"NA"))),"NA")</f>
        <v>0.42018867924528314</v>
      </c>
    </row>
    <row r="110" spans="1:13" x14ac:dyDescent="0.25">
      <c r="A110" s="282" t="s">
        <v>217</v>
      </c>
      <c r="B110" s="281" t="str">
        <f>VLOOKUP(VALUE(A110),SchList!$A$2:$B$475,2,FALSE)</f>
        <v>FLAMINGO ELEMENTARY</v>
      </c>
      <c r="C110" s="282" t="s">
        <v>5266</v>
      </c>
      <c r="D110" s="267" t="s">
        <v>5261</v>
      </c>
      <c r="E110" s="268" t="s">
        <v>810</v>
      </c>
      <c r="F110" s="283">
        <f>IFERROR(IF($E110="05",VLOOKUP($A110,'2015G5-SALL'!$A$3:$AG$500,4,FALSE),IF($E110="08",VLOOKUP($A110,'2015G8-SALL'!$A$3:$AG$501,4,FALSE),"NA")),"NA")</f>
        <v>107</v>
      </c>
      <c r="G110" s="284">
        <f>IFERROR(IF($E110="05",VLOOKUP($A110,'MemSep 21-2015'!$A$3:$I$498,9,FALSE),IF($E110="08",VLOOKUP($A110,'MemSep 21-2015'!$A$3:$N$498,14,FALSE),"NA")),"NA")</f>
        <v>108</v>
      </c>
      <c r="H110" s="285">
        <f t="shared" si="1"/>
        <v>0.9907407407407407</v>
      </c>
      <c r="I110" s="286">
        <f>IFERROR(IF(OR($F110&lt;10,$F110="NA",$G110="NA"),"NA",IF($E110="05",VLOOKUP($A110,'2015G5-SALL'!$A$3:$AG$500,6,FALSE),IF($E110="08",VLOOKUP($A110,'2015G8-SALL'!$A$3:$AG$501,6,FALSE),"NA"))),"NA")</f>
        <v>47.054672897196241</v>
      </c>
      <c r="J110" s="252">
        <f>IFERROR(IF(OR($F110&lt;10,$F110="NA",$G110="NA"),"NA",IF($E110="05",VLOOKUP($A110,'2015G5-SALL'!$A$3:$AG$500,26,FALSE),IF($E110="08",VLOOKUP($A110,'2015G8-SALL'!$A$3:$AG$501,26,FALSE),"NA"))),"NA")</f>
        <v>0.37140186915887879</v>
      </c>
      <c r="K110" s="253">
        <f>IFERROR(IF(OR($F110&lt;10,$F110="NA",$G110="NA"),"NA",IF($E110="05",VLOOKUP($A110,'2015G5-SALL'!$A$3:$AG$500,16,FALSE),IF($E110="08",VLOOKUP($A110,'2015G8-SALL'!$A$3:$AG$501,16,FALSE),"NA"))),"NA")</f>
        <v>0.45121495327102801</v>
      </c>
      <c r="L110" s="254">
        <f>IFERROR(IF(OR($F110&lt;10,$F110="NA",$G110="NA"),"NA",IF($E110="05",VLOOKUP($A110,'2015G5-SALL'!$A$3:$AG$500,31,FALSE),IF($E110="08",VLOOKUP($A110,'2015G8-SALL'!$A$3:$AG$501,31,FALSE),"NA"))),"NA")</f>
        <v>0.53345794392523371</v>
      </c>
      <c r="M110" s="255">
        <f>IFERROR(IF(OR($F110&lt;10,$F110="NA",$G110="NA"),"NA",IF($E110="05",VLOOKUP($A110,'2015G5-SALL'!$A$3:$AG$500,21,FALSE),IF($E110="08",VLOOKUP($A110,'2015G8-SALL'!$A$3:$AG$501,21,FALSE),"NA"))),"NA")</f>
        <v>0.4497196261682242</v>
      </c>
    </row>
    <row r="111" spans="1:13" x14ac:dyDescent="0.25">
      <c r="A111" s="282" t="s">
        <v>218</v>
      </c>
      <c r="B111" s="281" t="str">
        <f>VLOOKUP(VALUE(A111),SchList!$A$2:$B$475,2,FALSE)</f>
        <v>FLORIDA CITY ELEMENTARY</v>
      </c>
      <c r="C111" s="282" t="s">
        <v>5260</v>
      </c>
      <c r="D111" s="267" t="s">
        <v>5265</v>
      </c>
      <c r="E111" s="268" t="s">
        <v>810</v>
      </c>
      <c r="F111" s="283">
        <f>IFERROR(IF($E111="05",VLOOKUP($A111,'2015G5-SALL'!$A$3:$AG$500,4,FALSE),IF($E111="08",VLOOKUP($A111,'2015G8-SALL'!$A$3:$AG$501,4,FALSE),"NA")),"NA")</f>
        <v>98</v>
      </c>
      <c r="G111" s="284">
        <f>IFERROR(IF($E111="05",VLOOKUP($A111,'MemSep 21-2015'!$A$3:$I$498,9,FALSE),IF($E111="08",VLOOKUP($A111,'MemSep 21-2015'!$A$3:$N$498,14,FALSE),"NA")),"NA")</f>
        <v>105</v>
      </c>
      <c r="H111" s="285">
        <f t="shared" si="1"/>
        <v>0.93333333333333335</v>
      </c>
      <c r="I111" s="286">
        <f>IFERROR(IF(OR($F111&lt;10,$F111="NA",$G111="NA"),"NA",IF($E111="05",VLOOKUP($A111,'2015G5-SALL'!$A$3:$AG$500,6,FALSE),IF($E111="08",VLOOKUP($A111,'2015G8-SALL'!$A$3:$AG$501,6,FALSE),"NA"))),"NA")</f>
        <v>44.928367346938771</v>
      </c>
      <c r="J111" s="252">
        <f>IFERROR(IF(OR($F111&lt;10,$F111="NA",$G111="NA"),"NA",IF($E111="05",VLOOKUP($A111,'2015G5-SALL'!$A$3:$AG$500,26,FALSE),IF($E111="08",VLOOKUP($A111,'2015G8-SALL'!$A$3:$AG$501,26,FALSE),"NA"))),"NA")</f>
        <v>0.35061224489795906</v>
      </c>
      <c r="K111" s="253">
        <f>IFERROR(IF(OR($F111&lt;10,$F111="NA",$G111="NA"),"NA",IF($E111="05",VLOOKUP($A111,'2015G5-SALL'!$A$3:$AG$500,16,FALSE),IF($E111="08",VLOOKUP($A111,'2015G8-SALL'!$A$3:$AG$501,16,FALSE),"NA"))),"NA")</f>
        <v>0.41316326530612235</v>
      </c>
      <c r="L111" s="254">
        <f>IFERROR(IF(OR($F111&lt;10,$F111="NA",$G111="NA"),"NA",IF($E111="05",VLOOKUP($A111,'2015G5-SALL'!$A$3:$AG$500,31,FALSE),IF($E111="08",VLOOKUP($A111,'2015G8-SALL'!$A$3:$AG$501,31,FALSE),"NA"))),"NA")</f>
        <v>0.52387755102040845</v>
      </c>
      <c r="M111" s="255">
        <f>IFERROR(IF(OR($F111&lt;10,$F111="NA",$G111="NA"),"NA",IF($E111="05",VLOOKUP($A111,'2015G5-SALL'!$A$3:$AG$500,21,FALSE),IF($E111="08",VLOOKUP($A111,'2015G8-SALL'!$A$3:$AG$501,21,FALSE),"NA"))),"NA")</f>
        <v>0.43163265306122417</v>
      </c>
    </row>
    <row r="112" spans="1:13" x14ac:dyDescent="0.25">
      <c r="A112" s="282" t="s">
        <v>5208</v>
      </c>
      <c r="B112" s="281" t="str">
        <f>VLOOKUP(VALUE(A112),SchList!$A$2:$B$475,2,FALSE)</f>
        <v>ACADEMIR PREPARATORY ACADEMY</v>
      </c>
      <c r="C112" s="282" t="s">
        <v>5262</v>
      </c>
      <c r="D112" s="267" t="s">
        <v>5262</v>
      </c>
      <c r="E112" s="268" t="s">
        <v>810</v>
      </c>
      <c r="F112" s="283">
        <f>IFERROR(IF($E112="05",VLOOKUP($A112,'2015G5-SALL'!$A$3:$AG$500,4,FALSE),IF($E112="08",VLOOKUP($A112,'2015G8-SALL'!$A$3:$AG$501,4,FALSE),"NA")),"NA")</f>
        <v>10</v>
      </c>
      <c r="G112" s="284">
        <f>IFERROR(IF($E112="05",VLOOKUP($A112,'MemSep 21-2015'!$A$3:$I$498,9,FALSE),IF($E112="08",VLOOKUP($A112,'MemSep 21-2015'!$A$3:$N$498,14,FALSE),"NA")),"NA")</f>
        <v>10</v>
      </c>
      <c r="H112" s="285">
        <f t="shared" si="1"/>
        <v>1</v>
      </c>
      <c r="I112" s="286">
        <f>IFERROR(IF(OR($F112&lt;10,$F112="NA",$G112="NA"),"NA",IF($E112="05",VLOOKUP($A112,'2015G5-SALL'!$A$3:$AG$500,6,FALSE),IF($E112="08",VLOOKUP($A112,'2015G8-SALL'!$A$3:$AG$501,6,FALSE),"NA"))),"NA")</f>
        <v>49.395000000000003</v>
      </c>
      <c r="J112" s="252">
        <f>IFERROR(IF(OR($F112&lt;10,$F112="NA",$G112="NA"),"NA",IF($E112="05",VLOOKUP($A112,'2015G5-SALL'!$A$3:$AG$500,26,FALSE),IF($E112="08",VLOOKUP($A112,'2015G8-SALL'!$A$3:$AG$501,26,FALSE),"NA"))),"NA")</f>
        <v>0.378</v>
      </c>
      <c r="K112" s="253">
        <f>IFERROR(IF(OR($F112&lt;10,$F112="NA",$G112="NA"),"NA",IF($E112="05",VLOOKUP($A112,'2015G5-SALL'!$A$3:$AG$500,16,FALSE),IF($E112="08",VLOOKUP($A112,'2015G8-SALL'!$A$3:$AG$501,16,FALSE),"NA"))),"NA")</f>
        <v>0.50600000000000001</v>
      </c>
      <c r="L112" s="254">
        <f>IFERROR(IF(OR($F112&lt;10,$F112="NA",$G112="NA"),"NA",IF($E112="05",VLOOKUP($A112,'2015G5-SALL'!$A$3:$AG$500,31,FALSE),IF($E112="08",VLOOKUP($A112,'2015G8-SALL'!$A$3:$AG$501,31,FALSE),"NA"))),"NA")</f>
        <v>0.53</v>
      </c>
      <c r="M112" s="255">
        <f>IFERROR(IF(OR($F112&lt;10,$F112="NA",$G112="NA"),"NA",IF($E112="05",VLOOKUP($A112,'2015G5-SALL'!$A$3:$AG$500,21,FALSE),IF($E112="08",VLOOKUP($A112,'2015G8-SALL'!$A$3:$AG$501,21,FALSE),"NA"))),"NA")</f>
        <v>0.48599999999999993</v>
      </c>
    </row>
    <row r="113" spans="1:13" x14ac:dyDescent="0.25">
      <c r="A113" s="282" t="s">
        <v>821</v>
      </c>
      <c r="B113" s="281" t="str">
        <f>VLOOKUP(VALUE(A113),SchList!$A$2:$B$475,2,FALSE)</f>
        <v>BRIDGEPREP ACADEMY SOUTH</v>
      </c>
      <c r="C113" s="282" t="s">
        <v>5262</v>
      </c>
      <c r="D113" s="267" t="s">
        <v>5262</v>
      </c>
      <c r="E113" s="268" t="s">
        <v>810</v>
      </c>
      <c r="F113" s="283">
        <f>IFERROR(IF($E113="05",VLOOKUP($A113,'2015G5-SALL'!$A$3:$AG$500,4,FALSE),IF($E113="08",VLOOKUP($A113,'2015G8-SALL'!$A$3:$AG$501,4,FALSE),"NA")),"NA")</f>
        <v>73</v>
      </c>
      <c r="G113" s="284">
        <f>IFERROR(IF($E113="05",VLOOKUP($A113,'MemSep 21-2015'!$A$3:$I$498,9,FALSE),IF($E113="08",VLOOKUP($A113,'MemSep 21-2015'!$A$3:$N$498,14,FALSE),"NA")),"NA")</f>
        <v>74</v>
      </c>
      <c r="H113" s="285">
        <f t="shared" si="1"/>
        <v>0.98648648648648651</v>
      </c>
      <c r="I113" s="286">
        <f>IFERROR(IF(OR($F113&lt;10,$F113="NA",$G113="NA"),"NA",IF($E113="05",VLOOKUP($A113,'2015G5-SALL'!$A$3:$AG$500,6,FALSE),IF($E113="08",VLOOKUP($A113,'2015G8-SALL'!$A$3:$AG$501,6,FALSE),"NA"))),"NA")</f>
        <v>51.867945205479437</v>
      </c>
      <c r="J113" s="252">
        <f>IFERROR(IF(OR($F113&lt;10,$F113="NA",$G113="NA"),"NA",IF($E113="05",VLOOKUP($A113,'2015G5-SALL'!$A$3:$AG$500,26,FALSE),IF($E113="08",VLOOKUP($A113,'2015G8-SALL'!$A$3:$AG$501,26,FALSE),"NA"))),"NA")</f>
        <v>0.4286301369863012</v>
      </c>
      <c r="K113" s="253">
        <f>IFERROR(IF(OR($F113&lt;10,$F113="NA",$G113="NA"),"NA",IF($E113="05",VLOOKUP($A113,'2015G5-SALL'!$A$3:$AG$500,16,FALSE),IF($E113="08",VLOOKUP($A113,'2015G8-SALL'!$A$3:$AG$501,16,FALSE),"NA"))),"NA")</f>
        <v>0.47945205479452047</v>
      </c>
      <c r="L113" s="254">
        <f>IFERROR(IF(OR($F113&lt;10,$F113="NA",$G113="NA"),"NA",IF($E113="05",VLOOKUP($A113,'2015G5-SALL'!$A$3:$AG$500,31,FALSE),IF($E113="08",VLOOKUP($A113,'2015G8-SALL'!$A$3:$AG$501,31,FALSE),"NA"))),"NA")</f>
        <v>0.56726027397260281</v>
      </c>
      <c r="M113" s="255">
        <f>IFERROR(IF(OR($F113&lt;10,$F113="NA",$G113="NA"),"NA",IF($E113="05",VLOOKUP($A113,'2015G5-SALL'!$A$3:$AG$500,21,FALSE),IF($E113="08",VLOOKUP($A113,'2015G8-SALL'!$A$3:$AG$501,21,FALSE),"NA"))),"NA")</f>
        <v>0.54164383561643836</v>
      </c>
    </row>
    <row r="114" spans="1:13" x14ac:dyDescent="0.25">
      <c r="A114" s="282" t="s">
        <v>821</v>
      </c>
      <c r="B114" s="281" t="str">
        <f>VLOOKUP(VALUE(A114),SchList!$A$2:$B$475,2,FALSE)</f>
        <v>BRIDGEPREP ACADEMY SOUTH</v>
      </c>
      <c r="C114" s="282" t="s">
        <v>5262</v>
      </c>
      <c r="D114" s="267" t="s">
        <v>5262</v>
      </c>
      <c r="E114" s="268" t="s">
        <v>807</v>
      </c>
      <c r="F114" s="283">
        <f>IFERROR(IF($E114="05",VLOOKUP($A114,'2015G5-SALL'!$A$3:$AG$500,4,FALSE),IF($E114="08",VLOOKUP($A114,'2015G8-SALL'!$A$3:$AG$501,4,FALSE),"NA")),"NA")</f>
        <v>26</v>
      </c>
      <c r="G114" s="284">
        <f>IFERROR(IF($E114="05",VLOOKUP($A114,'MemSep 21-2015'!$A$3:$I$498,9,FALSE),IF($E114="08",VLOOKUP($A114,'MemSep 21-2015'!$A$3:$N$498,14,FALSE),"NA")),"NA")</f>
        <v>27</v>
      </c>
      <c r="H114" s="285">
        <f t="shared" si="1"/>
        <v>0.96296296296296291</v>
      </c>
      <c r="I114" s="286">
        <f>IFERROR(IF(OR($F114&lt;10,$F114="NA",$G114="NA"),"NA",IF($E114="05",VLOOKUP($A114,'2015G5-SALL'!$A$3:$AG$500,6,FALSE),IF($E114="08",VLOOKUP($A114,'2015G8-SALL'!$A$3:$AG$501,6,FALSE),"NA"))),"NA")</f>
        <v>43.731153846153838</v>
      </c>
      <c r="J114" s="252">
        <f>IFERROR(IF(OR($F114&lt;10,$F114="NA",$G114="NA"),"NA",IF($E114="05",VLOOKUP($A114,'2015G5-SALL'!$A$3:$AG$500,26,FALSE),IF($E114="08",VLOOKUP($A114,'2015G8-SALL'!$A$3:$AG$501,26,FALSE),"NA"))),"NA")</f>
        <v>0.47769230769230769</v>
      </c>
      <c r="K114" s="253">
        <f>IFERROR(IF(OR($F114&lt;10,$F114="NA",$G114="NA"),"NA",IF($E114="05",VLOOKUP($A114,'2015G5-SALL'!$A$3:$AG$500,16,FALSE),IF($E114="08",VLOOKUP($A114,'2015G8-SALL'!$A$3:$AG$501,16,FALSE),"NA"))),"NA")</f>
        <v>0.4653846153846154</v>
      </c>
      <c r="L114" s="254">
        <f>IFERROR(IF(OR($F114&lt;10,$F114="NA",$G114="NA"),"NA",IF($E114="05",VLOOKUP($A114,'2015G5-SALL'!$A$3:$AG$500,31,FALSE),IF($E114="08",VLOOKUP($A114,'2015G8-SALL'!$A$3:$AG$501,31,FALSE),"NA"))),"NA")</f>
        <v>0.43076923076923079</v>
      </c>
      <c r="M114" s="255">
        <f>IFERROR(IF(OR($F114&lt;10,$F114="NA",$G114="NA"),"NA",IF($E114="05",VLOOKUP($A114,'2015G5-SALL'!$A$3:$AG$500,21,FALSE),IF($E114="08",VLOOKUP($A114,'2015G8-SALL'!$A$3:$AG$501,21,FALSE),"NA"))),"NA")</f>
        <v>0.38653846153846155</v>
      </c>
    </row>
    <row r="115" spans="1:13" x14ac:dyDescent="0.25">
      <c r="A115" s="282" t="s">
        <v>742</v>
      </c>
      <c r="B115" s="281" t="str">
        <f>VLOOKUP(VALUE(A115),SchList!$A$2:$B$475,2,FALSE)</f>
        <v>SOMERSET ACADEMY ELEMENTARY</v>
      </c>
      <c r="C115" s="282" t="s">
        <v>5262</v>
      </c>
      <c r="D115" s="267" t="s">
        <v>5262</v>
      </c>
      <c r="E115" s="268" t="s">
        <v>810</v>
      </c>
      <c r="F115" s="283">
        <f>IFERROR(IF($E115="05",VLOOKUP($A115,'2015G5-SALL'!$A$3:$AG$500,4,FALSE),IF($E115="08",VLOOKUP($A115,'2015G8-SALL'!$A$3:$AG$501,4,FALSE),"NA")),"NA")</f>
        <v>98</v>
      </c>
      <c r="G115" s="284">
        <f>IFERROR(IF($E115="05",VLOOKUP($A115,'MemSep 21-2015'!$A$3:$I$498,9,FALSE),IF($E115="08",VLOOKUP($A115,'MemSep 21-2015'!$A$3:$N$498,14,FALSE),"NA")),"NA")</f>
        <v>96</v>
      </c>
      <c r="H115" s="285">
        <f t="shared" si="1"/>
        <v>1</v>
      </c>
      <c r="I115" s="286">
        <f>IFERROR(IF(OR($F115&lt;10,$F115="NA",$G115="NA"),"NA",IF($E115="05",VLOOKUP($A115,'2015G5-SALL'!$A$3:$AG$500,6,FALSE),IF($E115="08",VLOOKUP($A115,'2015G8-SALL'!$A$3:$AG$501,6,FALSE),"NA"))),"NA")</f>
        <v>60.389999999999986</v>
      </c>
      <c r="J115" s="252">
        <f>IFERROR(IF(OR($F115&lt;10,$F115="NA",$G115="NA"),"NA",IF($E115="05",VLOOKUP($A115,'2015G5-SALL'!$A$3:$AG$500,26,FALSE),IF($E115="08",VLOOKUP($A115,'2015G8-SALL'!$A$3:$AG$501,26,FALSE),"NA"))),"NA")</f>
        <v>0.47326530612244927</v>
      </c>
      <c r="K115" s="253">
        <f>IFERROR(IF(OR($F115&lt;10,$F115="NA",$G115="NA"),"NA",IF($E115="05",VLOOKUP($A115,'2015G5-SALL'!$A$3:$AG$500,16,FALSE),IF($E115="08",VLOOKUP($A115,'2015G8-SALL'!$A$3:$AG$501,16,FALSE),"NA"))),"NA")</f>
        <v>0.56816326530612249</v>
      </c>
      <c r="L115" s="254">
        <f>IFERROR(IF(OR($F115&lt;10,$F115="NA",$G115="NA"),"NA",IF($E115="05",VLOOKUP($A115,'2015G5-SALL'!$A$3:$AG$500,31,FALSE),IF($E115="08",VLOOKUP($A115,'2015G8-SALL'!$A$3:$AG$501,31,FALSE),"NA"))),"NA")</f>
        <v>0.65653061224489795</v>
      </c>
      <c r="M115" s="255">
        <f>IFERROR(IF(OR($F115&lt;10,$F115="NA",$G115="NA"),"NA",IF($E115="05",VLOOKUP($A115,'2015G5-SALL'!$A$3:$AG$500,21,FALSE),IF($E115="08",VLOOKUP($A115,'2015G8-SALL'!$A$3:$AG$501,21,FALSE),"NA"))),"NA")</f>
        <v>0.63642857142857123</v>
      </c>
    </row>
    <row r="116" spans="1:13" x14ac:dyDescent="0.25">
      <c r="A116" s="282" t="s">
        <v>741</v>
      </c>
      <c r="B116" s="281" t="str">
        <f>VLOOKUP(VALUE(A116),SchList!$A$2:$B$475,2,FALSE)</f>
        <v>SOMERSET ARTS ACADEMY</v>
      </c>
      <c r="C116" s="282" t="s">
        <v>5262</v>
      </c>
      <c r="D116" s="267" t="s">
        <v>5262</v>
      </c>
      <c r="E116" s="268" t="s">
        <v>810</v>
      </c>
      <c r="F116" s="283">
        <f>IFERROR(IF($E116="05",VLOOKUP($A116,'2015G5-SALL'!$A$3:$AG$500,4,FALSE),IF($E116="08",VLOOKUP($A116,'2015G8-SALL'!$A$3:$AG$501,4,FALSE),"NA")),"NA")</f>
        <v>35</v>
      </c>
      <c r="G116" s="284">
        <f>IFERROR(IF($E116="05",VLOOKUP($A116,'MemSep 21-2015'!$A$3:$I$498,9,FALSE),IF($E116="08",VLOOKUP($A116,'MemSep 21-2015'!$A$3:$N$498,14,FALSE),"NA")),"NA")</f>
        <v>35</v>
      </c>
      <c r="H116" s="285">
        <f t="shared" si="1"/>
        <v>1</v>
      </c>
      <c r="I116" s="286">
        <f>IFERROR(IF(OR($F116&lt;10,$F116="NA",$G116="NA"),"NA",IF($E116="05",VLOOKUP($A116,'2015G5-SALL'!$A$3:$AG$500,6,FALSE),IF($E116="08",VLOOKUP($A116,'2015G8-SALL'!$A$3:$AG$501,6,FALSE),"NA"))),"NA")</f>
        <v>47.272571428571418</v>
      </c>
      <c r="J116" s="252">
        <f>IFERROR(IF(OR($F116&lt;10,$F116="NA",$G116="NA"),"NA",IF($E116="05",VLOOKUP($A116,'2015G5-SALL'!$A$3:$AG$500,26,FALSE),IF($E116="08",VLOOKUP($A116,'2015G8-SALL'!$A$3:$AG$501,26,FALSE),"NA"))),"NA")</f>
        <v>0.38171428571428589</v>
      </c>
      <c r="K116" s="253">
        <f>IFERROR(IF(OR($F116&lt;10,$F116="NA",$G116="NA"),"NA",IF($E116="05",VLOOKUP($A116,'2015G5-SALL'!$A$3:$AG$500,16,FALSE),IF($E116="08",VLOOKUP($A116,'2015G8-SALL'!$A$3:$AG$501,16,FALSE),"NA"))),"NA")</f>
        <v>0.41685714285714293</v>
      </c>
      <c r="L116" s="254">
        <f>IFERROR(IF(OR($F116&lt;10,$F116="NA",$G116="NA"),"NA",IF($E116="05",VLOOKUP($A116,'2015G5-SALL'!$A$3:$AG$500,31,FALSE),IF($E116="08",VLOOKUP($A116,'2015G8-SALL'!$A$3:$AG$501,31,FALSE),"NA"))),"NA")</f>
        <v>0.56800000000000006</v>
      </c>
      <c r="M116" s="255">
        <f>IFERROR(IF(OR($F116&lt;10,$F116="NA",$G116="NA"),"NA",IF($E116="05",VLOOKUP($A116,'2015G5-SALL'!$A$3:$AG$500,21,FALSE),IF($E116="08",VLOOKUP($A116,'2015G8-SALL'!$A$3:$AG$501,21,FALSE),"NA"))),"NA")</f>
        <v>0.44371428571428573</v>
      </c>
    </row>
    <row r="117" spans="1:13" x14ac:dyDescent="0.25">
      <c r="A117" s="282" t="s">
        <v>220</v>
      </c>
      <c r="B117" s="281" t="str">
        <f>VLOOKUP(VALUE(A117),SchList!$A$2:$B$475,2,FALSE)</f>
        <v>GLORIA FLOYD ELEMENTARY</v>
      </c>
      <c r="C117" s="282" t="s">
        <v>5260</v>
      </c>
      <c r="D117" s="267" t="s">
        <v>5261</v>
      </c>
      <c r="E117" s="268" t="s">
        <v>810</v>
      </c>
      <c r="F117" s="283">
        <f>IFERROR(IF($E117="05",VLOOKUP($A117,'2015G5-SALL'!$A$3:$AG$500,4,FALSE),IF($E117="08",VLOOKUP($A117,'2015G8-SALL'!$A$3:$AG$501,4,FALSE),"NA")),"NA")</f>
        <v>74</v>
      </c>
      <c r="G117" s="284">
        <f>IFERROR(IF($E117="05",VLOOKUP($A117,'MemSep 21-2015'!$A$3:$I$498,9,FALSE),IF($E117="08",VLOOKUP($A117,'MemSep 21-2015'!$A$3:$N$498,14,FALSE),"NA")),"NA")</f>
        <v>76</v>
      </c>
      <c r="H117" s="285">
        <f t="shared" si="1"/>
        <v>0.97368421052631582</v>
      </c>
      <c r="I117" s="286">
        <f>IFERROR(IF(OR($F117&lt;10,$F117="NA",$G117="NA"),"NA",IF($E117="05",VLOOKUP($A117,'2015G5-SALL'!$A$3:$AG$500,6,FALSE),IF($E117="08",VLOOKUP($A117,'2015G8-SALL'!$A$3:$AG$501,6,FALSE),"NA"))),"NA")</f>
        <v>49.160270270270274</v>
      </c>
      <c r="J117" s="252">
        <f>IFERROR(IF(OR($F117&lt;10,$F117="NA",$G117="NA"),"NA",IF($E117="05",VLOOKUP($A117,'2015G5-SALL'!$A$3:$AG$500,26,FALSE),IF($E117="08",VLOOKUP($A117,'2015G8-SALL'!$A$3:$AG$501,26,FALSE),"NA"))),"NA")</f>
        <v>0.37797297297297289</v>
      </c>
      <c r="K117" s="253">
        <f>IFERROR(IF(OR($F117&lt;10,$F117="NA",$G117="NA"),"NA",IF($E117="05",VLOOKUP($A117,'2015G5-SALL'!$A$3:$AG$500,16,FALSE),IF($E117="08",VLOOKUP($A117,'2015G8-SALL'!$A$3:$AG$501,16,FALSE),"NA"))),"NA")</f>
        <v>0.46472972972972976</v>
      </c>
      <c r="L117" s="254">
        <f>IFERROR(IF(OR($F117&lt;10,$F117="NA",$G117="NA"),"NA",IF($E117="05",VLOOKUP($A117,'2015G5-SALL'!$A$3:$AG$500,31,FALSE),IF($E117="08",VLOOKUP($A117,'2015G8-SALL'!$A$3:$AG$501,31,FALSE),"NA"))),"NA")</f>
        <v>0.54662162162162142</v>
      </c>
      <c r="M117" s="255">
        <f>IFERROR(IF(OR($F117&lt;10,$F117="NA",$G117="NA"),"NA",IF($E117="05",VLOOKUP($A117,'2015G5-SALL'!$A$3:$AG$500,21,FALSE),IF($E117="08",VLOOKUP($A117,'2015G8-SALL'!$A$3:$AG$501,21,FALSE),"NA"))),"NA")</f>
        <v>0.49972972972972968</v>
      </c>
    </row>
    <row r="118" spans="1:13" x14ac:dyDescent="0.25">
      <c r="A118" s="282" t="s">
        <v>221</v>
      </c>
      <c r="B118" s="281" t="str">
        <f>VLOOKUP(VALUE(A118),SchList!$A$2:$B$475,2,FALSE)</f>
        <v>BENJAMIN FRANKLIN K-8 CENTER</v>
      </c>
      <c r="C118" s="282" t="s">
        <v>5263</v>
      </c>
      <c r="D118" s="267" t="s">
        <v>5265</v>
      </c>
      <c r="E118" s="268" t="s">
        <v>810</v>
      </c>
      <c r="F118" s="283">
        <f>IFERROR(IF($E118="05",VLOOKUP($A118,'2015G5-SALL'!$A$3:$AG$500,4,FALSE),IF($E118="08",VLOOKUP($A118,'2015G8-SALL'!$A$3:$AG$501,4,FALSE),"NA")),"NA")</f>
        <v>59</v>
      </c>
      <c r="G118" s="284">
        <f>IFERROR(IF($E118="05",VLOOKUP($A118,'MemSep 21-2015'!$A$3:$I$498,9,FALSE),IF($E118="08",VLOOKUP($A118,'MemSep 21-2015'!$A$3:$N$498,14,FALSE),"NA")),"NA")</f>
        <v>61</v>
      </c>
      <c r="H118" s="285">
        <f t="shared" si="1"/>
        <v>0.96721311475409832</v>
      </c>
      <c r="I118" s="286">
        <f>IFERROR(IF(OR($F118&lt;10,$F118="NA",$G118="NA"),"NA",IF($E118="05",VLOOKUP($A118,'2015G5-SALL'!$A$3:$AG$500,6,FALSE),IF($E118="08",VLOOKUP($A118,'2015G8-SALL'!$A$3:$AG$501,6,FALSE),"NA"))),"NA")</f>
        <v>41.910847457627113</v>
      </c>
      <c r="J118" s="252">
        <f>IFERROR(IF(OR($F118&lt;10,$F118="NA",$G118="NA"),"NA",IF($E118="05",VLOOKUP($A118,'2015G5-SALL'!$A$3:$AG$500,26,FALSE),IF($E118="08",VLOOKUP($A118,'2015G8-SALL'!$A$3:$AG$501,26,FALSE),"NA"))),"NA")</f>
        <v>0.34338983050847455</v>
      </c>
      <c r="K118" s="253">
        <f>IFERROR(IF(OR($F118&lt;10,$F118="NA",$G118="NA"),"NA",IF($E118="05",VLOOKUP($A118,'2015G5-SALL'!$A$3:$AG$500,16,FALSE),IF($E118="08",VLOOKUP($A118,'2015G8-SALL'!$A$3:$AG$501,16,FALSE),"NA"))),"NA")</f>
        <v>0.39491525423728818</v>
      </c>
      <c r="L118" s="254">
        <f>IFERROR(IF(OR($F118&lt;10,$F118="NA",$G118="NA"),"NA",IF($E118="05",VLOOKUP($A118,'2015G5-SALL'!$A$3:$AG$500,31,FALSE),IF($E118="08",VLOOKUP($A118,'2015G8-SALL'!$A$3:$AG$501,31,FALSE),"NA"))),"NA")</f>
        <v>0.47389830508474573</v>
      </c>
      <c r="M118" s="255">
        <f>IFERROR(IF(OR($F118&lt;10,$F118="NA",$G118="NA"),"NA",IF($E118="05",VLOOKUP($A118,'2015G5-SALL'!$A$3:$AG$500,21,FALSE),IF($E118="08",VLOOKUP($A118,'2015G8-SALL'!$A$3:$AG$501,21,FALSE),"NA"))),"NA")</f>
        <v>0.40508474576271153</v>
      </c>
    </row>
    <row r="119" spans="1:13" x14ac:dyDescent="0.25">
      <c r="A119" s="282" t="s">
        <v>221</v>
      </c>
      <c r="B119" s="281" t="str">
        <f>VLOOKUP(VALUE(A119),SchList!$A$2:$B$475,2,FALSE)</f>
        <v>BENJAMIN FRANKLIN K-8 CENTER</v>
      </c>
      <c r="C119" s="282" t="s">
        <v>5263</v>
      </c>
      <c r="D119" s="267" t="s">
        <v>5265</v>
      </c>
      <c r="E119" s="268" t="s">
        <v>807</v>
      </c>
      <c r="F119" s="283">
        <f>IFERROR(IF($E119="05",VLOOKUP($A119,'2015G5-SALL'!$A$3:$AG$500,4,FALSE),IF($E119="08",VLOOKUP($A119,'2015G8-SALL'!$A$3:$AG$501,4,FALSE),"NA")),"NA")</f>
        <v>55</v>
      </c>
      <c r="G119" s="284">
        <f>IFERROR(IF($E119="05",VLOOKUP($A119,'MemSep 21-2015'!$A$3:$I$498,9,FALSE),IF($E119="08",VLOOKUP($A119,'MemSep 21-2015'!$A$3:$N$498,14,FALSE),"NA")),"NA")</f>
        <v>55</v>
      </c>
      <c r="H119" s="285">
        <f t="shared" si="1"/>
        <v>1</v>
      </c>
      <c r="I119" s="286">
        <f>IFERROR(IF(OR($F119&lt;10,$F119="NA",$G119="NA"),"NA",IF($E119="05",VLOOKUP($A119,'2015G5-SALL'!$A$3:$AG$500,6,FALSE),IF($E119="08",VLOOKUP($A119,'2015G8-SALL'!$A$3:$AG$501,6,FALSE),"NA"))),"NA")</f>
        <v>40.972181818181824</v>
      </c>
      <c r="J119" s="252">
        <f>IFERROR(IF(OR($F119&lt;10,$F119="NA",$G119="NA"),"NA",IF($E119="05",VLOOKUP($A119,'2015G5-SALL'!$A$3:$AG$500,26,FALSE),IF($E119="08",VLOOKUP($A119,'2015G8-SALL'!$A$3:$AG$501,26,FALSE),"NA"))),"NA")</f>
        <v>0.39509090909090916</v>
      </c>
      <c r="K119" s="253">
        <f>IFERROR(IF(OR($F119&lt;10,$F119="NA",$G119="NA"),"NA",IF($E119="05",VLOOKUP($A119,'2015G5-SALL'!$A$3:$AG$500,16,FALSE),IF($E119="08",VLOOKUP($A119,'2015G8-SALL'!$A$3:$AG$501,16,FALSE),"NA"))),"NA")</f>
        <v>0.43436363636363645</v>
      </c>
      <c r="L119" s="254">
        <f>IFERROR(IF(OR($F119&lt;10,$F119="NA",$G119="NA"),"NA",IF($E119="05",VLOOKUP($A119,'2015G5-SALL'!$A$3:$AG$500,31,FALSE),IF($E119="08",VLOOKUP($A119,'2015G8-SALL'!$A$3:$AG$501,31,FALSE),"NA"))),"NA")</f>
        <v>0.41272727272727278</v>
      </c>
      <c r="M119" s="255">
        <f>IFERROR(IF(OR($F119&lt;10,$F119="NA",$G119="NA"),"NA",IF($E119="05",VLOOKUP($A119,'2015G5-SALL'!$A$3:$AG$500,21,FALSE),IF($E119="08",VLOOKUP($A119,'2015G8-SALL'!$A$3:$AG$501,21,FALSE),"NA"))),"NA")</f>
        <v>0.38781818181818201</v>
      </c>
    </row>
    <row r="120" spans="1:13" x14ac:dyDescent="0.25">
      <c r="A120" s="282" t="s">
        <v>222</v>
      </c>
      <c r="B120" s="281" t="str">
        <f>VLOOKUP(VALUE(A120),SchList!$A$2:$B$475,2,FALSE)</f>
        <v>GIBSON CHARTER SCHOOL</v>
      </c>
      <c r="C120" s="282" t="s">
        <v>5262</v>
      </c>
      <c r="D120" s="267" t="s">
        <v>5262</v>
      </c>
      <c r="E120" s="268" t="s">
        <v>810</v>
      </c>
      <c r="F120" s="283">
        <f>IFERROR(IF($E120="05",VLOOKUP($A120,'2015G5-SALL'!$A$3:$AG$500,4,FALSE),IF($E120="08",VLOOKUP($A120,'2015G8-SALL'!$A$3:$AG$501,4,FALSE),"NA")),"NA")</f>
        <v>25</v>
      </c>
      <c r="G120" s="284">
        <f>IFERROR(IF($E120="05",VLOOKUP($A120,'MemSep 21-2015'!$A$3:$I$498,9,FALSE),IF($E120="08",VLOOKUP($A120,'MemSep 21-2015'!$A$3:$N$498,14,FALSE),"NA")),"NA")</f>
        <v>25</v>
      </c>
      <c r="H120" s="285">
        <f t="shared" si="1"/>
        <v>1</v>
      </c>
      <c r="I120" s="286">
        <f>IFERROR(IF(OR($F120&lt;10,$F120="NA",$G120="NA"),"NA",IF($E120="05",VLOOKUP($A120,'2015G5-SALL'!$A$3:$AG$500,6,FALSE),IF($E120="08",VLOOKUP($A120,'2015G8-SALL'!$A$3:$AG$501,6,FALSE),"NA"))),"NA")</f>
        <v>43.938800000000001</v>
      </c>
      <c r="J120" s="252">
        <f>IFERROR(IF(OR($F120&lt;10,$F120="NA",$G120="NA"),"NA",IF($E120="05",VLOOKUP($A120,'2015G5-SALL'!$A$3:$AG$500,26,FALSE),IF($E120="08",VLOOKUP($A120,'2015G8-SALL'!$A$3:$AG$501,26,FALSE),"NA"))),"NA")</f>
        <v>0.27239999999999998</v>
      </c>
      <c r="K120" s="253">
        <f>IFERROR(IF(OR($F120&lt;10,$F120="NA",$G120="NA"),"NA",IF($E120="05",VLOOKUP($A120,'2015G5-SALL'!$A$3:$AG$500,16,FALSE),IF($E120="08",VLOOKUP($A120,'2015G8-SALL'!$A$3:$AG$501,16,FALSE),"NA"))),"NA")</f>
        <v>0.4304</v>
      </c>
      <c r="L120" s="254">
        <f>IFERROR(IF(OR($F120&lt;10,$F120="NA",$G120="NA"),"NA",IF($E120="05",VLOOKUP($A120,'2015G5-SALL'!$A$3:$AG$500,31,FALSE),IF($E120="08",VLOOKUP($A120,'2015G8-SALL'!$A$3:$AG$501,31,FALSE),"NA"))),"NA")</f>
        <v>0.51400000000000001</v>
      </c>
      <c r="M120" s="255">
        <f>IFERROR(IF(OR($F120&lt;10,$F120="NA",$G120="NA"),"NA",IF($E120="05",VLOOKUP($A120,'2015G5-SALL'!$A$3:$AG$500,21,FALSE),IF($E120="08",VLOOKUP($A120,'2015G8-SALL'!$A$3:$AG$501,21,FALSE),"NA"))),"NA")</f>
        <v>0.42080000000000001</v>
      </c>
    </row>
    <row r="121" spans="1:13" x14ac:dyDescent="0.25">
      <c r="A121" s="282" t="s">
        <v>222</v>
      </c>
      <c r="B121" s="281" t="str">
        <f>VLOOKUP(VALUE(A121),SchList!$A$2:$B$475,2,FALSE)</f>
        <v>GIBSON CHARTER SCHOOL</v>
      </c>
      <c r="C121" s="282" t="s">
        <v>5262</v>
      </c>
      <c r="D121" s="267" t="s">
        <v>5262</v>
      </c>
      <c r="E121" s="268" t="s">
        <v>807</v>
      </c>
      <c r="F121" s="283">
        <f>IFERROR(IF($E121="05",VLOOKUP($A121,'2015G5-SALL'!$A$3:$AG$500,4,FALSE),IF($E121="08",VLOOKUP($A121,'2015G8-SALL'!$A$3:$AG$501,4,FALSE),"NA")),"NA")</f>
        <v>31</v>
      </c>
      <c r="G121" s="284">
        <f>IFERROR(IF($E121="05",VLOOKUP($A121,'MemSep 21-2015'!$A$3:$I$498,9,FALSE),IF($E121="08",VLOOKUP($A121,'MemSep 21-2015'!$A$3:$N$498,14,FALSE),"NA")),"NA")</f>
        <v>31</v>
      </c>
      <c r="H121" s="285">
        <f t="shared" si="1"/>
        <v>1</v>
      </c>
      <c r="I121" s="286">
        <f>IFERROR(IF(OR($F121&lt;10,$F121="NA",$G121="NA"),"NA",IF($E121="05",VLOOKUP($A121,'2015G5-SALL'!$A$3:$AG$500,6,FALSE),IF($E121="08",VLOOKUP($A121,'2015G8-SALL'!$A$3:$AG$501,6,FALSE),"NA"))),"NA")</f>
        <v>36.237096774193546</v>
      </c>
      <c r="J121" s="252">
        <f>IFERROR(IF(OR($F121&lt;10,$F121="NA",$G121="NA"),"NA",IF($E121="05",VLOOKUP($A121,'2015G5-SALL'!$A$3:$AG$500,26,FALSE),IF($E121="08",VLOOKUP($A121,'2015G8-SALL'!$A$3:$AG$501,26,FALSE),"NA"))),"NA")</f>
        <v>0.32258064516129031</v>
      </c>
      <c r="K121" s="253">
        <f>IFERROR(IF(OR($F121&lt;10,$F121="NA",$G121="NA"),"NA",IF($E121="05",VLOOKUP($A121,'2015G5-SALL'!$A$3:$AG$500,16,FALSE),IF($E121="08",VLOOKUP($A121,'2015G8-SALL'!$A$3:$AG$501,16,FALSE),"NA"))),"NA")</f>
        <v>0.39032258064516118</v>
      </c>
      <c r="L121" s="254">
        <f>IFERROR(IF(OR($F121&lt;10,$F121="NA",$G121="NA"),"NA",IF($E121="05",VLOOKUP($A121,'2015G5-SALL'!$A$3:$AG$500,31,FALSE),IF($E121="08",VLOOKUP($A121,'2015G8-SALL'!$A$3:$AG$501,31,FALSE),"NA"))),"NA")</f>
        <v>0.36774193548387096</v>
      </c>
      <c r="M121" s="255">
        <f>IFERROR(IF(OR($F121&lt;10,$F121="NA",$G121="NA"),"NA",IF($E121="05",VLOOKUP($A121,'2015G5-SALL'!$A$3:$AG$500,21,FALSE),IF($E121="08",VLOOKUP($A121,'2015G8-SALL'!$A$3:$AG$501,21,FALSE),"NA"))),"NA")</f>
        <v>0.34806451612903222</v>
      </c>
    </row>
    <row r="122" spans="1:13" x14ac:dyDescent="0.25">
      <c r="A122" s="282" t="s">
        <v>223</v>
      </c>
      <c r="B122" s="281" t="str">
        <f>VLOOKUP(VALUE(A122),SchList!$A$2:$B$475,2,FALSE)</f>
        <v>FULFORD ELEMENTARY</v>
      </c>
      <c r="C122" s="282" t="s">
        <v>5266</v>
      </c>
      <c r="D122" s="267" t="s">
        <v>5261</v>
      </c>
      <c r="E122" s="268" t="s">
        <v>810</v>
      </c>
      <c r="F122" s="283">
        <f>IFERROR(IF($E122="05",VLOOKUP($A122,'2015G5-SALL'!$A$3:$AG$500,4,FALSE),IF($E122="08",VLOOKUP($A122,'2015G8-SALL'!$A$3:$AG$501,4,FALSE),"NA")),"NA")</f>
        <v>85</v>
      </c>
      <c r="G122" s="284">
        <f>IFERROR(IF($E122="05",VLOOKUP($A122,'MemSep 21-2015'!$A$3:$I$498,9,FALSE),IF($E122="08",VLOOKUP($A122,'MemSep 21-2015'!$A$3:$N$498,14,FALSE),"NA")),"NA")</f>
        <v>86</v>
      </c>
      <c r="H122" s="285">
        <f t="shared" si="1"/>
        <v>0.98837209302325579</v>
      </c>
      <c r="I122" s="286">
        <f>IFERROR(IF(OR($F122&lt;10,$F122="NA",$G122="NA"),"NA",IF($E122="05",VLOOKUP($A122,'2015G5-SALL'!$A$3:$AG$500,6,FALSE),IF($E122="08",VLOOKUP($A122,'2015G8-SALL'!$A$3:$AG$501,6,FALSE),"NA"))),"NA")</f>
        <v>41.728588235294119</v>
      </c>
      <c r="J122" s="252">
        <f>IFERROR(IF(OR($F122&lt;10,$F122="NA",$G122="NA"),"NA",IF($E122="05",VLOOKUP($A122,'2015G5-SALL'!$A$3:$AG$500,26,FALSE),IF($E122="08",VLOOKUP($A122,'2015G8-SALL'!$A$3:$AG$501,26,FALSE),"NA"))),"NA")</f>
        <v>0.31058823529411761</v>
      </c>
      <c r="K122" s="253">
        <f>IFERROR(IF(OR($F122&lt;10,$F122="NA",$G122="NA"),"NA",IF($E122="05",VLOOKUP($A122,'2015G5-SALL'!$A$3:$AG$500,16,FALSE),IF($E122="08",VLOOKUP($A122,'2015G8-SALL'!$A$3:$AG$501,16,FALSE),"NA"))),"NA")</f>
        <v>0.37317647058823561</v>
      </c>
      <c r="L122" s="254">
        <f>IFERROR(IF(OR($F122&lt;10,$F122="NA",$G122="NA"),"NA",IF($E122="05",VLOOKUP($A122,'2015G5-SALL'!$A$3:$AG$500,31,FALSE),IF($E122="08",VLOOKUP($A122,'2015G8-SALL'!$A$3:$AG$501,31,FALSE),"NA"))),"NA")</f>
        <v>0.49517647058823516</v>
      </c>
      <c r="M122" s="255">
        <f>IFERROR(IF(OR($F122&lt;10,$F122="NA",$G122="NA"),"NA",IF($E122="05",VLOOKUP($A122,'2015G5-SALL'!$A$3:$AG$500,21,FALSE),IF($E122="08",VLOOKUP($A122,'2015G8-SALL'!$A$3:$AG$501,21,FALSE),"NA"))),"NA")</f>
        <v>0.41000000000000003</v>
      </c>
    </row>
    <row r="123" spans="1:13" x14ac:dyDescent="0.25">
      <c r="A123" s="282" t="s">
        <v>224</v>
      </c>
      <c r="B123" s="281" t="str">
        <f>VLOOKUP(VALUE(A123),SchList!$A$2:$B$475,2,FALSE)</f>
        <v>HIALEAH GARDENS ELEMENTARY</v>
      </c>
      <c r="C123" s="282" t="s">
        <v>5266</v>
      </c>
      <c r="D123" s="267" t="s">
        <v>5261</v>
      </c>
      <c r="E123" s="268" t="s">
        <v>810</v>
      </c>
      <c r="F123" s="283">
        <f>IFERROR(IF($E123="05",VLOOKUP($A123,'2015G5-SALL'!$A$3:$AG$500,4,FALSE),IF($E123="08",VLOOKUP($A123,'2015G8-SALL'!$A$3:$AG$501,4,FALSE),"NA")),"NA")</f>
        <v>141</v>
      </c>
      <c r="G123" s="284">
        <f>IFERROR(IF($E123="05",VLOOKUP($A123,'MemSep 21-2015'!$A$3:$I$498,9,FALSE),IF($E123="08",VLOOKUP($A123,'MemSep 21-2015'!$A$3:$N$498,14,FALSE),"NA")),"NA")</f>
        <v>144</v>
      </c>
      <c r="H123" s="285">
        <f t="shared" si="1"/>
        <v>0.97916666666666663</v>
      </c>
      <c r="I123" s="286">
        <f>IFERROR(IF(OR($F123&lt;10,$F123="NA",$G123="NA"),"NA",IF($E123="05",VLOOKUP($A123,'2015G5-SALL'!$A$3:$AG$500,6,FALSE),IF($E123="08",VLOOKUP($A123,'2015G8-SALL'!$A$3:$AG$501,6,FALSE),"NA"))),"NA")</f>
        <v>48.721347517730472</v>
      </c>
      <c r="J123" s="252">
        <f>IFERROR(IF(OR($F123&lt;10,$F123="NA",$G123="NA"),"NA",IF($E123="05",VLOOKUP($A123,'2015G5-SALL'!$A$3:$AG$500,26,FALSE),IF($E123="08",VLOOKUP($A123,'2015G8-SALL'!$A$3:$AG$501,26,FALSE),"NA"))),"NA")</f>
        <v>0.37581560283687981</v>
      </c>
      <c r="K123" s="253">
        <f>IFERROR(IF(OR($F123&lt;10,$F123="NA",$G123="NA"),"NA",IF($E123="05",VLOOKUP($A123,'2015G5-SALL'!$A$3:$AG$500,16,FALSE),IF($E123="08",VLOOKUP($A123,'2015G8-SALL'!$A$3:$AG$501,16,FALSE),"NA"))),"NA")</f>
        <v>0.45808510638297867</v>
      </c>
      <c r="L123" s="254">
        <f>IFERROR(IF(OR($F123&lt;10,$F123="NA",$G123="NA"),"NA",IF($E123="05",VLOOKUP($A123,'2015G5-SALL'!$A$3:$AG$500,31,FALSE),IF($E123="08",VLOOKUP($A123,'2015G8-SALL'!$A$3:$AG$501,31,FALSE),"NA"))),"NA")</f>
        <v>0.55028368794326266</v>
      </c>
      <c r="M123" s="255">
        <f>IFERROR(IF(OR($F123&lt;10,$F123="NA",$G123="NA"),"NA",IF($E123="05",VLOOKUP($A123,'2015G5-SALL'!$A$3:$AG$500,21,FALSE),IF($E123="08",VLOOKUP($A123,'2015G8-SALL'!$A$3:$AG$501,21,FALSE),"NA"))),"NA")</f>
        <v>0.48624113475177294</v>
      </c>
    </row>
    <row r="124" spans="1:13" x14ac:dyDescent="0.25">
      <c r="A124" s="282" t="s">
        <v>225</v>
      </c>
      <c r="B124" s="281" t="str">
        <f>VLOOKUP(VALUE(A124),SchList!$A$2:$B$475,2,FALSE)</f>
        <v>JACK D. GORDON ELEMENTARY</v>
      </c>
      <c r="C124" s="282" t="s">
        <v>5260</v>
      </c>
      <c r="D124" s="267" t="s">
        <v>5261</v>
      </c>
      <c r="E124" s="268" t="s">
        <v>810</v>
      </c>
      <c r="F124" s="283">
        <f>IFERROR(IF($E124="05",VLOOKUP($A124,'2015G5-SALL'!$A$3:$AG$500,4,FALSE),IF($E124="08",VLOOKUP($A124,'2015G8-SALL'!$A$3:$AG$501,4,FALSE),"NA")),"NA")</f>
        <v>164</v>
      </c>
      <c r="G124" s="284">
        <f>IFERROR(IF($E124="05",VLOOKUP($A124,'MemSep 21-2015'!$A$3:$I$498,9,FALSE),IF($E124="08",VLOOKUP($A124,'MemSep 21-2015'!$A$3:$N$498,14,FALSE),"NA")),"NA")</f>
        <v>183</v>
      </c>
      <c r="H124" s="285">
        <f t="shared" si="1"/>
        <v>0.89617486338797814</v>
      </c>
      <c r="I124" s="286">
        <f>IFERROR(IF(OR($F124&lt;10,$F124="NA",$G124="NA"),"NA",IF($E124="05",VLOOKUP($A124,'2015G5-SALL'!$A$3:$AG$500,6,FALSE),IF($E124="08",VLOOKUP($A124,'2015G8-SALL'!$A$3:$AG$501,6,FALSE),"NA"))),"NA")</f>
        <v>52.734817073170724</v>
      </c>
      <c r="J124" s="252">
        <f>IFERROR(IF(OR($F124&lt;10,$F124="NA",$G124="NA"),"NA",IF($E124="05",VLOOKUP($A124,'2015G5-SALL'!$A$3:$AG$500,26,FALSE),IF($E124="08",VLOOKUP($A124,'2015G8-SALL'!$A$3:$AG$501,26,FALSE),"NA"))),"NA")</f>
        <v>0.39932926829268334</v>
      </c>
      <c r="K124" s="253">
        <f>IFERROR(IF(OR($F124&lt;10,$F124="NA",$G124="NA"),"NA",IF($E124="05",VLOOKUP($A124,'2015G5-SALL'!$A$3:$AG$500,16,FALSE),IF($E124="08",VLOOKUP($A124,'2015G8-SALL'!$A$3:$AG$501,16,FALSE),"NA"))),"NA")</f>
        <v>0.48140243902439001</v>
      </c>
      <c r="L124" s="254">
        <f>IFERROR(IF(OR($F124&lt;10,$F124="NA",$G124="NA"),"NA",IF($E124="05",VLOOKUP($A124,'2015G5-SALL'!$A$3:$AG$500,31,FALSE),IF($E124="08",VLOOKUP($A124,'2015G8-SALL'!$A$3:$AG$501,31,FALSE),"NA"))),"NA")</f>
        <v>0.59396341463414626</v>
      </c>
      <c r="M124" s="255">
        <f>IFERROR(IF(OR($F124&lt;10,$F124="NA",$G124="NA"),"NA",IF($E124="05",VLOOKUP($A124,'2015G5-SALL'!$A$3:$AG$500,21,FALSE),IF($E124="08",VLOOKUP($A124,'2015G8-SALL'!$A$3:$AG$501,21,FALSE),"NA"))),"NA")</f>
        <v>0.5500609756097562</v>
      </c>
    </row>
    <row r="125" spans="1:13" x14ac:dyDescent="0.25">
      <c r="A125" s="282" t="s">
        <v>226</v>
      </c>
      <c r="B125" s="281" t="str">
        <f>VLOOKUP(VALUE(A125),SchList!$A$2:$B$475,2,FALSE)</f>
        <v>GOLDEN GLADES ELEMENTARY</v>
      </c>
      <c r="C125" s="282" t="s">
        <v>5266</v>
      </c>
      <c r="D125" s="267" t="s">
        <v>5264</v>
      </c>
      <c r="E125" s="268" t="s">
        <v>810</v>
      </c>
      <c r="F125" s="283">
        <f>IFERROR(IF($E125="05",VLOOKUP($A125,'2015G5-SALL'!$A$3:$AG$500,4,FALSE),IF($E125="08",VLOOKUP($A125,'2015G8-SALL'!$A$3:$AG$501,4,FALSE),"NA")),"NA")</f>
        <v>26</v>
      </c>
      <c r="G125" s="284">
        <f>IFERROR(IF($E125="05",VLOOKUP($A125,'MemSep 21-2015'!$A$3:$I$498,9,FALSE),IF($E125="08",VLOOKUP($A125,'MemSep 21-2015'!$A$3:$N$498,14,FALSE),"NA")),"NA")</f>
        <v>27</v>
      </c>
      <c r="H125" s="285">
        <f t="shared" si="1"/>
        <v>0.96296296296296291</v>
      </c>
      <c r="I125" s="286">
        <f>IFERROR(IF(OR($F125&lt;10,$F125="NA",$G125="NA"),"NA",IF($E125="05",VLOOKUP($A125,'2015G5-SALL'!$A$3:$AG$500,6,FALSE),IF($E125="08",VLOOKUP($A125,'2015G8-SALL'!$A$3:$AG$501,6,FALSE),"NA"))),"NA")</f>
        <v>38.984999999999999</v>
      </c>
      <c r="J125" s="252">
        <f>IFERROR(IF(OR($F125&lt;10,$F125="NA",$G125="NA"),"NA",IF($E125="05",VLOOKUP($A125,'2015G5-SALL'!$A$3:$AG$500,26,FALSE),IF($E125="08",VLOOKUP($A125,'2015G8-SALL'!$A$3:$AG$501,26,FALSE),"NA"))),"NA")</f>
        <v>0.29038461538461535</v>
      </c>
      <c r="K125" s="253">
        <f>IFERROR(IF(OR($F125&lt;10,$F125="NA",$G125="NA"),"NA",IF($E125="05",VLOOKUP($A125,'2015G5-SALL'!$A$3:$AG$500,16,FALSE),IF($E125="08",VLOOKUP($A125,'2015G8-SALL'!$A$3:$AG$501,16,FALSE),"NA"))),"NA")</f>
        <v>0.35038461538461535</v>
      </c>
      <c r="L125" s="254">
        <f>IFERROR(IF(OR($F125&lt;10,$F125="NA",$G125="NA"),"NA",IF($E125="05",VLOOKUP($A125,'2015G5-SALL'!$A$3:$AG$500,31,FALSE),IF($E125="08",VLOOKUP($A125,'2015G8-SALL'!$A$3:$AG$501,31,FALSE),"NA"))),"NA")</f>
        <v>0.47115384615384615</v>
      </c>
      <c r="M125" s="255">
        <f>IFERROR(IF(OR($F125&lt;10,$F125="NA",$G125="NA"),"NA",IF($E125="05",VLOOKUP($A125,'2015G5-SALL'!$A$3:$AG$500,21,FALSE),IF($E125="08",VLOOKUP($A125,'2015G8-SALL'!$A$3:$AG$501,21,FALSE),"NA"))),"NA")</f>
        <v>0.36384615384615387</v>
      </c>
    </row>
    <row r="126" spans="1:13" x14ac:dyDescent="0.25">
      <c r="A126" s="282" t="s">
        <v>227</v>
      </c>
      <c r="B126" s="281" t="str">
        <f>VLOOKUP(VALUE(A126),SchList!$A$2:$B$475,2,FALSE)</f>
        <v>JOELLA C. GOOD ELEMENTARY</v>
      </c>
      <c r="C126" s="282" t="s">
        <v>5266</v>
      </c>
      <c r="D126" s="267" t="s">
        <v>5261</v>
      </c>
      <c r="E126" s="268" t="s">
        <v>810</v>
      </c>
      <c r="F126" s="283">
        <f>IFERROR(IF($E126="05",VLOOKUP($A126,'2015G5-SALL'!$A$3:$AG$500,4,FALSE),IF($E126="08",VLOOKUP($A126,'2015G8-SALL'!$A$3:$AG$501,4,FALSE),"NA")),"NA")</f>
        <v>140</v>
      </c>
      <c r="G126" s="284">
        <f>IFERROR(IF($E126="05",VLOOKUP($A126,'MemSep 21-2015'!$A$3:$I$498,9,FALSE),IF($E126="08",VLOOKUP($A126,'MemSep 21-2015'!$A$3:$N$498,14,FALSE),"NA")),"NA")</f>
        <v>140</v>
      </c>
      <c r="H126" s="285">
        <f t="shared" si="1"/>
        <v>1</v>
      </c>
      <c r="I126" s="286">
        <f>IFERROR(IF(OR($F126&lt;10,$F126="NA",$G126="NA"),"NA",IF($E126="05",VLOOKUP($A126,'2015G5-SALL'!$A$3:$AG$500,6,FALSE),IF($E126="08",VLOOKUP($A126,'2015G8-SALL'!$A$3:$AG$501,6,FALSE),"NA"))),"NA")</f>
        <v>51.233999999999973</v>
      </c>
      <c r="J126" s="252">
        <f>IFERROR(IF(OR($F126&lt;10,$F126="NA",$G126="NA"),"NA",IF($E126="05",VLOOKUP($A126,'2015G5-SALL'!$A$3:$AG$500,26,FALSE),IF($E126="08",VLOOKUP($A126,'2015G8-SALL'!$A$3:$AG$501,26,FALSE),"NA"))),"NA")</f>
        <v>0.39435714285714329</v>
      </c>
      <c r="K126" s="253">
        <f>IFERROR(IF(OR($F126&lt;10,$F126="NA",$G126="NA"),"NA",IF($E126="05",VLOOKUP($A126,'2015G5-SALL'!$A$3:$AG$500,16,FALSE),IF($E126="08",VLOOKUP($A126,'2015G8-SALL'!$A$3:$AG$501,16,FALSE),"NA"))),"NA")</f>
        <v>0.49457142857142866</v>
      </c>
      <c r="L126" s="254">
        <f>IFERROR(IF(OR($F126&lt;10,$F126="NA",$G126="NA"),"NA",IF($E126="05",VLOOKUP($A126,'2015G5-SALL'!$A$3:$AG$500,31,FALSE),IF($E126="08",VLOOKUP($A126,'2015G8-SALL'!$A$3:$AG$501,31,FALSE),"NA"))),"NA")</f>
        <v>0.57471428571428573</v>
      </c>
      <c r="M126" s="255">
        <f>IFERROR(IF(OR($F126&lt;10,$F126="NA",$G126="NA"),"NA",IF($E126="05",VLOOKUP($A126,'2015G5-SALL'!$A$3:$AG$500,21,FALSE),IF($E126="08",VLOOKUP($A126,'2015G8-SALL'!$A$3:$AG$501,21,FALSE),"NA"))),"NA")</f>
        <v>0.50085714285714267</v>
      </c>
    </row>
    <row r="127" spans="1:13" x14ac:dyDescent="0.25">
      <c r="A127" s="282" t="s">
        <v>228</v>
      </c>
      <c r="B127" s="281" t="str">
        <f>VLOOKUP(VALUE(A127),SchList!$A$2:$B$475,2,FALSE)</f>
        <v>SPANISH LAKE ELEMENTARY</v>
      </c>
      <c r="C127" s="282" t="s">
        <v>5266</v>
      </c>
      <c r="D127" s="267" t="s">
        <v>5261</v>
      </c>
      <c r="E127" s="268" t="s">
        <v>810</v>
      </c>
      <c r="F127" s="283">
        <f>IFERROR(IF($E127="05",VLOOKUP($A127,'2015G5-SALL'!$A$3:$AG$500,4,FALSE),IF($E127="08",VLOOKUP($A127,'2015G8-SALL'!$A$3:$AG$501,4,FALSE),"NA")),"NA")</f>
        <v>273</v>
      </c>
      <c r="G127" s="284">
        <f>IFERROR(IF($E127="05",VLOOKUP($A127,'MemSep 21-2015'!$A$3:$I$498,9,FALSE),IF($E127="08",VLOOKUP($A127,'MemSep 21-2015'!$A$3:$N$498,14,FALSE),"NA")),"NA")</f>
        <v>289</v>
      </c>
      <c r="H127" s="285">
        <f t="shared" si="1"/>
        <v>0.94463667820069208</v>
      </c>
      <c r="I127" s="286">
        <f>IFERROR(IF(OR($F127&lt;10,$F127="NA",$G127="NA"),"NA",IF($E127="05",VLOOKUP($A127,'2015G5-SALL'!$A$3:$AG$500,6,FALSE),IF($E127="08",VLOOKUP($A127,'2015G8-SALL'!$A$3:$AG$501,6,FALSE),"NA"))),"NA")</f>
        <v>44.188681318681319</v>
      </c>
      <c r="J127" s="252">
        <f>IFERROR(IF(OR($F127&lt;10,$F127="NA",$G127="NA"),"NA",IF($E127="05",VLOOKUP($A127,'2015G5-SALL'!$A$3:$AG$500,26,FALSE),IF($E127="08",VLOOKUP($A127,'2015G8-SALL'!$A$3:$AG$501,26,FALSE),"NA"))),"NA")</f>
        <v>0.31549450549450547</v>
      </c>
      <c r="K127" s="253">
        <f>IFERROR(IF(OR($F127&lt;10,$F127="NA",$G127="NA"),"NA",IF($E127="05",VLOOKUP($A127,'2015G5-SALL'!$A$3:$AG$500,16,FALSE),IF($E127="08",VLOOKUP($A127,'2015G8-SALL'!$A$3:$AG$501,16,FALSE),"NA"))),"NA")</f>
        <v>0.41926739926739909</v>
      </c>
      <c r="L127" s="254">
        <f>IFERROR(IF(OR($F127&lt;10,$F127="NA",$G127="NA"),"NA",IF($E127="05",VLOOKUP($A127,'2015G5-SALL'!$A$3:$AG$500,31,FALSE),IF($E127="08",VLOOKUP($A127,'2015G8-SALL'!$A$3:$AG$501,31,FALSE),"NA"))),"NA")</f>
        <v>0.50703296703296652</v>
      </c>
      <c r="M127" s="255">
        <f>IFERROR(IF(OR($F127&lt;10,$F127="NA",$G127="NA"),"NA",IF($E127="05",VLOOKUP($A127,'2015G5-SALL'!$A$3:$AG$500,21,FALSE),IF($E127="08",VLOOKUP($A127,'2015G8-SALL'!$A$3:$AG$501,21,FALSE),"NA"))),"NA")</f>
        <v>0.43633699633699669</v>
      </c>
    </row>
    <row r="128" spans="1:13" x14ac:dyDescent="0.25">
      <c r="A128" s="282" t="s">
        <v>229</v>
      </c>
      <c r="B128" s="281" t="str">
        <f>VLOOKUP(VALUE(A128),SchList!$A$2:$B$475,2,FALSE)</f>
        <v>GRATIGNY ELEMENTARY</v>
      </c>
      <c r="C128" s="282" t="s">
        <v>5266</v>
      </c>
      <c r="D128" s="267" t="s">
        <v>5261</v>
      </c>
      <c r="E128" s="268" t="s">
        <v>810</v>
      </c>
      <c r="F128" s="283">
        <f>IFERROR(IF($E128="05",VLOOKUP($A128,'2015G5-SALL'!$A$3:$AG$500,4,FALSE),IF($E128="08",VLOOKUP($A128,'2015G8-SALL'!$A$3:$AG$501,4,FALSE),"NA")),"NA")</f>
        <v>77</v>
      </c>
      <c r="G128" s="284">
        <f>IFERROR(IF($E128="05",VLOOKUP($A128,'MemSep 21-2015'!$A$3:$I$498,9,FALSE),IF($E128="08",VLOOKUP($A128,'MemSep 21-2015'!$A$3:$N$498,14,FALSE),"NA")),"NA")</f>
        <v>79</v>
      </c>
      <c r="H128" s="285">
        <f t="shared" si="1"/>
        <v>0.97468354430379744</v>
      </c>
      <c r="I128" s="286">
        <f>IFERROR(IF(OR($F128&lt;10,$F128="NA",$G128="NA"),"NA",IF($E128="05",VLOOKUP($A128,'2015G5-SALL'!$A$3:$AG$500,6,FALSE),IF($E128="08",VLOOKUP($A128,'2015G8-SALL'!$A$3:$AG$501,6,FALSE),"NA"))),"NA")</f>
        <v>45.316233766233751</v>
      </c>
      <c r="J128" s="252">
        <f>IFERROR(IF(OR($F128&lt;10,$F128="NA",$G128="NA"),"NA",IF($E128="05",VLOOKUP($A128,'2015G5-SALL'!$A$3:$AG$500,26,FALSE),IF($E128="08",VLOOKUP($A128,'2015G8-SALL'!$A$3:$AG$501,26,FALSE),"NA"))),"NA")</f>
        <v>0.33831168831168823</v>
      </c>
      <c r="K128" s="253">
        <f>IFERROR(IF(OR($F128&lt;10,$F128="NA",$G128="NA"),"NA",IF($E128="05",VLOOKUP($A128,'2015G5-SALL'!$A$3:$AG$500,16,FALSE),IF($E128="08",VLOOKUP($A128,'2015G8-SALL'!$A$3:$AG$501,16,FALSE),"NA"))),"NA")</f>
        <v>0.41935064935064953</v>
      </c>
      <c r="L128" s="254">
        <f>IFERROR(IF(OR($F128&lt;10,$F128="NA",$G128="NA"),"NA",IF($E128="05",VLOOKUP($A128,'2015G5-SALL'!$A$3:$AG$500,31,FALSE),IF($E128="08",VLOOKUP($A128,'2015G8-SALL'!$A$3:$AG$501,31,FALSE),"NA"))),"NA")</f>
        <v>0.52974025974025996</v>
      </c>
      <c r="M128" s="255">
        <f>IFERROR(IF(OR($F128&lt;10,$F128="NA",$G128="NA"),"NA",IF($E128="05",VLOOKUP($A128,'2015G5-SALL'!$A$3:$AG$500,21,FALSE),IF($E128="08",VLOOKUP($A128,'2015G8-SALL'!$A$3:$AG$501,21,FALSE),"NA"))),"NA")</f>
        <v>0.43792207792207782</v>
      </c>
    </row>
    <row r="129" spans="1:13" x14ac:dyDescent="0.25">
      <c r="A129" s="282" t="s">
        <v>230</v>
      </c>
      <c r="B129" s="281" t="str">
        <f>VLOOKUP(VALUE(A129),SchList!$A$2:$B$475,2,FALSE)</f>
        <v>GREENGLADE ELEMENTARY</v>
      </c>
      <c r="C129" s="282" t="s">
        <v>5260</v>
      </c>
      <c r="D129" s="267" t="s">
        <v>5261</v>
      </c>
      <c r="E129" s="268" t="s">
        <v>810</v>
      </c>
      <c r="F129" s="283">
        <f>IFERROR(IF($E129="05",VLOOKUP($A129,'2015G5-SALL'!$A$3:$AG$500,4,FALSE),IF($E129="08",VLOOKUP($A129,'2015G8-SALL'!$A$3:$AG$501,4,FALSE),"NA")),"NA")</f>
        <v>77</v>
      </c>
      <c r="G129" s="284">
        <f>IFERROR(IF($E129="05",VLOOKUP($A129,'MemSep 21-2015'!$A$3:$I$498,9,FALSE),IF($E129="08",VLOOKUP($A129,'MemSep 21-2015'!$A$3:$N$498,14,FALSE),"NA")),"NA")</f>
        <v>76</v>
      </c>
      <c r="H129" s="285">
        <f t="shared" si="1"/>
        <v>1</v>
      </c>
      <c r="I129" s="286">
        <f>IFERROR(IF(OR($F129&lt;10,$F129="NA",$G129="NA"),"NA",IF($E129="05",VLOOKUP($A129,'2015G5-SALL'!$A$3:$AG$500,6,FALSE),IF($E129="08",VLOOKUP($A129,'2015G8-SALL'!$A$3:$AG$501,6,FALSE),"NA"))),"NA")</f>
        <v>47.087402597402601</v>
      </c>
      <c r="J129" s="252">
        <f>IFERROR(IF(OR($F129&lt;10,$F129="NA",$G129="NA"),"NA",IF($E129="05",VLOOKUP($A129,'2015G5-SALL'!$A$3:$AG$500,26,FALSE),IF($E129="08",VLOOKUP($A129,'2015G8-SALL'!$A$3:$AG$501,26,FALSE),"NA"))),"NA")</f>
        <v>0.34493506493506482</v>
      </c>
      <c r="K129" s="253">
        <f>IFERROR(IF(OR($F129&lt;10,$F129="NA",$G129="NA"),"NA",IF($E129="05",VLOOKUP($A129,'2015G5-SALL'!$A$3:$AG$500,16,FALSE),IF($E129="08",VLOOKUP($A129,'2015G8-SALL'!$A$3:$AG$501,16,FALSE),"NA"))),"NA")</f>
        <v>0.44246753246753256</v>
      </c>
      <c r="L129" s="254">
        <f>IFERROR(IF(OR($F129&lt;10,$F129="NA",$G129="NA"),"NA",IF($E129="05",VLOOKUP($A129,'2015G5-SALL'!$A$3:$AG$500,31,FALSE),IF($E129="08",VLOOKUP($A129,'2015G8-SALL'!$A$3:$AG$501,31,FALSE),"NA"))),"NA")</f>
        <v>0.53129870129870116</v>
      </c>
      <c r="M129" s="255">
        <f>IFERROR(IF(OR($F129&lt;10,$F129="NA",$G129="NA"),"NA",IF($E129="05",VLOOKUP($A129,'2015G5-SALL'!$A$3:$AG$500,21,FALSE),IF($E129="08",VLOOKUP($A129,'2015G8-SALL'!$A$3:$AG$501,21,FALSE),"NA"))),"NA")</f>
        <v>0.47844155844155828</v>
      </c>
    </row>
    <row r="130" spans="1:13" x14ac:dyDescent="0.25">
      <c r="A130" s="282" t="s">
        <v>231</v>
      </c>
      <c r="B130" s="281" t="str">
        <f>VLOOKUP(VALUE(A130),SchList!$A$2:$B$475,2,FALSE)</f>
        <v>GREYNOLDS PARK ELEMENTARY</v>
      </c>
      <c r="C130" s="282" t="s">
        <v>5266</v>
      </c>
      <c r="D130" s="267" t="s">
        <v>5264</v>
      </c>
      <c r="E130" s="268" t="s">
        <v>810</v>
      </c>
      <c r="F130" s="283">
        <f>IFERROR(IF($E130="05",VLOOKUP($A130,'2015G5-SALL'!$A$3:$AG$500,4,FALSE),IF($E130="08",VLOOKUP($A130,'2015G8-SALL'!$A$3:$AG$501,4,FALSE),"NA")),"NA")</f>
        <v>90</v>
      </c>
      <c r="G130" s="284">
        <f>IFERROR(IF($E130="05",VLOOKUP($A130,'MemSep 21-2015'!$A$3:$I$498,9,FALSE),IF($E130="08",VLOOKUP($A130,'MemSep 21-2015'!$A$3:$N$498,14,FALSE),"NA")),"NA")</f>
        <v>90</v>
      </c>
      <c r="H130" s="285">
        <f t="shared" si="1"/>
        <v>1</v>
      </c>
      <c r="I130" s="286">
        <f>IFERROR(IF(OR($F130&lt;10,$F130="NA",$G130="NA"),"NA",IF($E130="05",VLOOKUP($A130,'2015G5-SALL'!$A$3:$AG$500,6,FALSE),IF($E130="08",VLOOKUP($A130,'2015G8-SALL'!$A$3:$AG$501,6,FALSE),"NA"))),"NA")</f>
        <v>48.855111111111093</v>
      </c>
      <c r="J130" s="252">
        <f>IFERROR(IF(OR($F130&lt;10,$F130="NA",$G130="NA"),"NA",IF($E130="05",VLOOKUP($A130,'2015G5-SALL'!$A$3:$AG$500,26,FALSE),IF($E130="08",VLOOKUP($A130,'2015G8-SALL'!$A$3:$AG$501,26,FALSE),"NA"))),"NA")</f>
        <v>0.38144444444444453</v>
      </c>
      <c r="K130" s="253">
        <f>IFERROR(IF(OR($F130&lt;10,$F130="NA",$G130="NA"),"NA",IF($E130="05",VLOOKUP($A130,'2015G5-SALL'!$A$3:$AG$500,16,FALSE),IF($E130="08",VLOOKUP($A130,'2015G8-SALL'!$A$3:$AG$501,16,FALSE),"NA"))),"NA")</f>
        <v>0.44033333333333313</v>
      </c>
      <c r="L130" s="254">
        <f>IFERROR(IF(OR($F130&lt;10,$F130="NA",$G130="NA"),"NA",IF($E130="05",VLOOKUP($A130,'2015G5-SALL'!$A$3:$AG$500,31,FALSE),IF($E130="08",VLOOKUP($A130,'2015G8-SALL'!$A$3:$AG$501,31,FALSE),"NA"))),"NA")</f>
        <v>0.56277777777777771</v>
      </c>
      <c r="M130" s="255">
        <f>IFERROR(IF(OR($F130&lt;10,$F130="NA",$G130="NA"),"NA",IF($E130="05",VLOOKUP($A130,'2015G5-SALL'!$A$3:$AG$500,21,FALSE),IF($E130="08",VLOOKUP($A130,'2015G8-SALL'!$A$3:$AG$501,21,FALSE),"NA"))),"NA")</f>
        <v>0.49044444444444452</v>
      </c>
    </row>
    <row r="131" spans="1:13" x14ac:dyDescent="0.25">
      <c r="A131" s="282" t="s">
        <v>232</v>
      </c>
      <c r="B131" s="281" t="str">
        <f>VLOOKUP(VALUE(A131),SchList!$A$2:$B$475,2,FALSE)</f>
        <v>GULFSTREAM ELEMENTARY</v>
      </c>
      <c r="C131" s="282" t="s">
        <v>5260</v>
      </c>
      <c r="D131" s="267" t="s">
        <v>5261</v>
      </c>
      <c r="E131" s="268" t="s">
        <v>810</v>
      </c>
      <c r="F131" s="283">
        <f>IFERROR(IF($E131="05",VLOOKUP($A131,'2015G5-SALL'!$A$3:$AG$500,4,FALSE),IF($E131="08",VLOOKUP($A131,'2015G8-SALL'!$A$3:$AG$501,4,FALSE),"NA")),"NA")</f>
        <v>66</v>
      </c>
      <c r="G131" s="284">
        <f>IFERROR(IF($E131="05",VLOOKUP($A131,'MemSep 21-2015'!$A$3:$I$498,9,FALSE),IF($E131="08",VLOOKUP($A131,'MemSep 21-2015'!$A$3:$N$498,14,FALSE),"NA")),"NA")</f>
        <v>68</v>
      </c>
      <c r="H131" s="285">
        <f t="shared" si="1"/>
        <v>0.97058823529411764</v>
      </c>
      <c r="I131" s="286">
        <f>IFERROR(IF(OR($F131&lt;10,$F131="NA",$G131="NA"),"NA",IF($E131="05",VLOOKUP($A131,'2015G5-SALL'!$A$3:$AG$500,6,FALSE),IF($E131="08",VLOOKUP($A131,'2015G8-SALL'!$A$3:$AG$501,6,FALSE),"NA"))),"NA")</f>
        <v>53.581363636363633</v>
      </c>
      <c r="J131" s="252">
        <f>IFERROR(IF(OR($F131&lt;10,$F131="NA",$G131="NA"),"NA",IF($E131="05",VLOOKUP($A131,'2015G5-SALL'!$A$3:$AG$500,26,FALSE),IF($E131="08",VLOOKUP($A131,'2015G8-SALL'!$A$3:$AG$501,26,FALSE),"NA"))),"NA")</f>
        <v>0.44727272727272716</v>
      </c>
      <c r="K131" s="253">
        <f>IFERROR(IF(OR($F131&lt;10,$F131="NA",$G131="NA"),"NA",IF($E131="05",VLOOKUP($A131,'2015G5-SALL'!$A$3:$AG$500,16,FALSE),IF($E131="08",VLOOKUP($A131,'2015G8-SALL'!$A$3:$AG$501,16,FALSE),"NA"))),"NA")</f>
        <v>0.50181818181818194</v>
      </c>
      <c r="L131" s="254">
        <f>IFERROR(IF(OR($F131&lt;10,$F131="NA",$G131="NA"),"NA",IF($E131="05",VLOOKUP($A131,'2015G5-SALL'!$A$3:$AG$500,31,FALSE),IF($E131="08",VLOOKUP($A131,'2015G8-SALL'!$A$3:$AG$501,31,FALSE),"NA"))),"NA")</f>
        <v>0.59878787878787887</v>
      </c>
      <c r="M131" s="255">
        <f>IFERROR(IF(OR($F131&lt;10,$F131="NA",$G131="NA"),"NA",IF($E131="05",VLOOKUP($A131,'2015G5-SALL'!$A$3:$AG$500,21,FALSE),IF($E131="08",VLOOKUP($A131,'2015G8-SALL'!$A$3:$AG$501,21,FALSE),"NA"))),"NA")</f>
        <v>0.52833333333333343</v>
      </c>
    </row>
    <row r="132" spans="1:13" x14ac:dyDescent="0.25">
      <c r="A132" s="282" t="s">
        <v>233</v>
      </c>
      <c r="B132" s="281" t="str">
        <f>VLOOKUP(VALUE(A132),SchList!$A$2:$B$475,2,FALSE)</f>
        <v>CHARLES R. HADLEY ELEMENTARY</v>
      </c>
      <c r="C132" s="282" t="s">
        <v>5263</v>
      </c>
      <c r="D132" s="267" t="s">
        <v>5261</v>
      </c>
      <c r="E132" s="268" t="s">
        <v>810</v>
      </c>
      <c r="F132" s="283">
        <f>IFERROR(IF($E132="05",VLOOKUP($A132,'2015G5-SALL'!$A$3:$AG$500,4,FALSE),IF($E132="08",VLOOKUP($A132,'2015G8-SALL'!$A$3:$AG$501,4,FALSE),"NA")),"NA")</f>
        <v>139</v>
      </c>
      <c r="G132" s="284">
        <f>IFERROR(IF($E132="05",VLOOKUP($A132,'MemSep 21-2015'!$A$3:$I$498,9,FALSE),IF($E132="08",VLOOKUP($A132,'MemSep 21-2015'!$A$3:$N$498,14,FALSE),"NA")),"NA")</f>
        <v>142</v>
      </c>
      <c r="H132" s="285">
        <f t="shared" si="1"/>
        <v>0.97887323943661975</v>
      </c>
      <c r="I132" s="286">
        <f>IFERROR(IF(OR($F132&lt;10,$F132="NA",$G132="NA"),"NA",IF($E132="05",VLOOKUP($A132,'2015G5-SALL'!$A$3:$AG$500,6,FALSE),IF($E132="08",VLOOKUP($A132,'2015G8-SALL'!$A$3:$AG$501,6,FALSE),"NA"))),"NA")</f>
        <v>45.737841726618718</v>
      </c>
      <c r="J132" s="252">
        <f>IFERROR(IF(OR($F132&lt;10,$F132="NA",$G132="NA"),"NA",IF($E132="05",VLOOKUP($A132,'2015G5-SALL'!$A$3:$AG$500,26,FALSE),IF($E132="08",VLOOKUP($A132,'2015G8-SALL'!$A$3:$AG$501,26,FALSE),"NA"))),"NA")</f>
        <v>0.34863309352518024</v>
      </c>
      <c r="K132" s="253">
        <f>IFERROR(IF(OR($F132&lt;10,$F132="NA",$G132="NA"),"NA",IF($E132="05",VLOOKUP($A132,'2015G5-SALL'!$A$3:$AG$500,16,FALSE),IF($E132="08",VLOOKUP($A132,'2015G8-SALL'!$A$3:$AG$501,16,FALSE),"NA"))),"NA")</f>
        <v>0.42697841726618718</v>
      </c>
      <c r="L132" s="254">
        <f>IFERROR(IF(OR($F132&lt;10,$F132="NA",$G132="NA"),"NA",IF($E132="05",VLOOKUP($A132,'2015G5-SALL'!$A$3:$AG$500,31,FALSE),IF($E132="08",VLOOKUP($A132,'2015G8-SALL'!$A$3:$AG$501,31,FALSE),"NA"))),"NA")</f>
        <v>0.52820143884892057</v>
      </c>
      <c r="M132" s="255">
        <f>IFERROR(IF(OR($F132&lt;10,$F132="NA",$G132="NA"),"NA",IF($E132="05",VLOOKUP($A132,'2015G5-SALL'!$A$3:$AG$500,21,FALSE),IF($E132="08",VLOOKUP($A132,'2015G8-SALL'!$A$3:$AG$501,21,FALSE),"NA"))),"NA")</f>
        <v>0.4436690647482015</v>
      </c>
    </row>
    <row r="133" spans="1:13" x14ac:dyDescent="0.25">
      <c r="A133" s="282" t="s">
        <v>234</v>
      </c>
      <c r="B133" s="281" t="str">
        <f>VLOOKUP(VALUE(A133),SchList!$A$2:$B$475,2,FALSE)</f>
        <v>JOE HALL ELEMENTARY</v>
      </c>
      <c r="C133" s="282" t="s">
        <v>5260</v>
      </c>
      <c r="D133" s="267" t="s">
        <v>5261</v>
      </c>
      <c r="E133" s="268" t="s">
        <v>810</v>
      </c>
      <c r="F133" s="283">
        <f>IFERROR(IF($E133="05",VLOOKUP($A133,'2015G5-SALL'!$A$3:$AG$500,4,FALSE),IF($E133="08",VLOOKUP($A133,'2015G8-SALL'!$A$3:$AG$501,4,FALSE),"NA")),"NA")</f>
        <v>92</v>
      </c>
      <c r="G133" s="284">
        <f>IFERROR(IF($E133="05",VLOOKUP($A133,'MemSep 21-2015'!$A$3:$I$498,9,FALSE),IF($E133="08",VLOOKUP($A133,'MemSep 21-2015'!$A$3:$N$498,14,FALSE),"NA")),"NA")</f>
        <v>103</v>
      </c>
      <c r="H133" s="285">
        <f t="shared" si="1"/>
        <v>0.89320388349514568</v>
      </c>
      <c r="I133" s="286">
        <f>IFERROR(IF(OR($F133&lt;10,$F133="NA",$G133="NA"),"NA",IF($E133="05",VLOOKUP($A133,'2015G5-SALL'!$A$3:$AG$500,6,FALSE),IF($E133="08",VLOOKUP($A133,'2015G8-SALL'!$A$3:$AG$501,6,FALSE),"NA"))),"NA")</f>
        <v>49.884673913043471</v>
      </c>
      <c r="J133" s="252">
        <f>IFERROR(IF(OR($F133&lt;10,$F133="NA",$G133="NA"),"NA",IF($E133="05",VLOOKUP($A133,'2015G5-SALL'!$A$3:$AG$500,26,FALSE),IF($E133="08",VLOOKUP($A133,'2015G8-SALL'!$A$3:$AG$501,26,FALSE),"NA"))),"NA")</f>
        <v>0.35891304347826075</v>
      </c>
      <c r="K133" s="253">
        <f>IFERROR(IF(OR($F133&lt;10,$F133="NA",$G133="NA"),"NA",IF($E133="05",VLOOKUP($A133,'2015G5-SALL'!$A$3:$AG$500,16,FALSE),IF($E133="08",VLOOKUP($A133,'2015G8-SALL'!$A$3:$AG$501,16,FALSE),"NA"))),"NA")</f>
        <v>0.4802173913043476</v>
      </c>
      <c r="L133" s="254">
        <f>IFERROR(IF(OR($F133&lt;10,$F133="NA",$G133="NA"),"NA",IF($E133="05",VLOOKUP($A133,'2015G5-SALL'!$A$3:$AG$500,31,FALSE),IF($E133="08",VLOOKUP($A133,'2015G8-SALL'!$A$3:$AG$501,31,FALSE),"NA"))),"NA")</f>
        <v>0.57489130434782643</v>
      </c>
      <c r="M133" s="255">
        <f>IFERROR(IF(OR($F133&lt;10,$F133="NA",$G133="NA"),"NA",IF($E133="05",VLOOKUP($A133,'2015G5-SALL'!$A$3:$AG$500,21,FALSE),IF($E133="08",VLOOKUP($A133,'2015G8-SALL'!$A$3:$AG$501,21,FALSE),"NA"))),"NA")</f>
        <v>0.47880434782608672</v>
      </c>
    </row>
    <row r="134" spans="1:13" x14ac:dyDescent="0.25">
      <c r="A134" s="282" t="s">
        <v>235</v>
      </c>
      <c r="B134" s="281" t="str">
        <f>VLOOKUP(VALUE(A134),SchList!$A$2:$B$475,2,FALSE)</f>
        <v>ENEIDA MASSAS HARTNER ELEM</v>
      </c>
      <c r="C134" s="282" t="s">
        <v>5263</v>
      </c>
      <c r="D134" s="267" t="s">
        <v>5265</v>
      </c>
      <c r="E134" s="268" t="s">
        <v>810</v>
      </c>
      <c r="F134" s="283">
        <f>IFERROR(IF($E134="05",VLOOKUP($A134,'2015G5-SALL'!$A$3:$AG$500,4,FALSE),IF($E134="08",VLOOKUP($A134,'2015G8-SALL'!$A$3:$AG$501,4,FALSE),"NA")),"NA")</f>
        <v>61</v>
      </c>
      <c r="G134" s="284">
        <f>IFERROR(IF($E134="05",VLOOKUP($A134,'MemSep 21-2015'!$A$3:$I$498,9,FALSE),IF($E134="08",VLOOKUP($A134,'MemSep 21-2015'!$A$3:$N$498,14,FALSE),"NA")),"NA")</f>
        <v>62</v>
      </c>
      <c r="H134" s="285">
        <f t="shared" si="1"/>
        <v>0.9838709677419355</v>
      </c>
      <c r="I134" s="286">
        <f>IFERROR(IF(OR($F134&lt;10,$F134="NA",$G134="NA"),"NA",IF($E134="05",VLOOKUP($A134,'2015G5-SALL'!$A$3:$AG$500,6,FALSE),IF($E134="08",VLOOKUP($A134,'2015G8-SALL'!$A$3:$AG$501,6,FALSE),"NA"))),"NA")</f>
        <v>40.013934426229518</v>
      </c>
      <c r="J134" s="252">
        <f>IFERROR(IF(OR($F134&lt;10,$F134="NA",$G134="NA"),"NA",IF($E134="05",VLOOKUP($A134,'2015G5-SALL'!$A$3:$AG$500,26,FALSE),IF($E134="08",VLOOKUP($A134,'2015G8-SALL'!$A$3:$AG$501,26,FALSE),"NA"))),"NA")</f>
        <v>0.28737704918032797</v>
      </c>
      <c r="K134" s="253">
        <f>IFERROR(IF(OR($F134&lt;10,$F134="NA",$G134="NA"),"NA",IF($E134="05",VLOOKUP($A134,'2015G5-SALL'!$A$3:$AG$500,16,FALSE),IF($E134="08",VLOOKUP($A134,'2015G8-SALL'!$A$3:$AG$501,16,FALSE),"NA"))),"NA")</f>
        <v>0.35852459016393462</v>
      </c>
      <c r="L134" s="254">
        <f>IFERROR(IF(OR($F134&lt;10,$F134="NA",$G134="NA"),"NA",IF($E134="05",VLOOKUP($A134,'2015G5-SALL'!$A$3:$AG$500,31,FALSE),IF($E134="08",VLOOKUP($A134,'2015G8-SALL'!$A$3:$AG$501,31,FALSE),"NA"))),"NA")</f>
        <v>0.47491803278688516</v>
      </c>
      <c r="M134" s="255">
        <f>IFERROR(IF(OR($F134&lt;10,$F134="NA",$G134="NA"),"NA",IF($E134="05",VLOOKUP($A134,'2015G5-SALL'!$A$3:$AG$500,21,FALSE),IF($E134="08",VLOOKUP($A134,'2015G8-SALL'!$A$3:$AG$501,21,FALSE),"NA"))),"NA")</f>
        <v>0.39737704918032762</v>
      </c>
    </row>
    <row r="135" spans="1:13" x14ac:dyDescent="0.25">
      <c r="A135" s="282" t="s">
        <v>237</v>
      </c>
      <c r="B135" s="281" t="str">
        <f>VLOOKUP(VALUE(A135),SchList!$A$2:$B$475,2,FALSE)</f>
        <v>WEST HIALEAH GARDENS ELEM</v>
      </c>
      <c r="C135" s="282" t="s">
        <v>5266</v>
      </c>
      <c r="D135" s="267" t="s">
        <v>5261</v>
      </c>
      <c r="E135" s="268" t="s">
        <v>810</v>
      </c>
      <c r="F135" s="283">
        <f>IFERROR(IF($E135="05",VLOOKUP($A135,'2015G5-SALL'!$A$3:$AG$500,4,FALSE),IF($E135="08",VLOOKUP($A135,'2015G8-SALL'!$A$3:$AG$501,4,FALSE),"NA")),"NA")</f>
        <v>239</v>
      </c>
      <c r="G135" s="284">
        <f>IFERROR(IF($E135="05",VLOOKUP($A135,'MemSep 21-2015'!$A$3:$I$498,9,FALSE),IF($E135="08",VLOOKUP($A135,'MemSep 21-2015'!$A$3:$N$498,14,FALSE),"NA")),"NA")</f>
        <v>245</v>
      </c>
      <c r="H135" s="285">
        <f t="shared" si="1"/>
        <v>0.97551020408163269</v>
      </c>
      <c r="I135" s="286">
        <f>IFERROR(IF(OR($F135&lt;10,$F135="NA",$G135="NA"),"NA",IF($E135="05",VLOOKUP($A135,'2015G5-SALL'!$A$3:$AG$500,6,FALSE),IF($E135="08",VLOOKUP($A135,'2015G8-SALL'!$A$3:$AG$501,6,FALSE),"NA"))),"NA")</f>
        <v>39.589790794979073</v>
      </c>
      <c r="J135" s="252">
        <f>IFERROR(IF(OR($F135&lt;10,$F135="NA",$G135="NA"),"NA",IF($E135="05",VLOOKUP($A135,'2015G5-SALL'!$A$3:$AG$500,26,FALSE),IF($E135="08",VLOOKUP($A135,'2015G8-SALL'!$A$3:$AG$501,26,FALSE),"NA"))),"NA")</f>
        <v>0.27225941422594174</v>
      </c>
      <c r="K135" s="253">
        <f>IFERROR(IF(OR($F135&lt;10,$F135="NA",$G135="NA"),"NA",IF($E135="05",VLOOKUP($A135,'2015G5-SALL'!$A$3:$AG$500,16,FALSE),IF($E135="08",VLOOKUP($A135,'2015G8-SALL'!$A$3:$AG$501,16,FALSE),"NA"))),"NA")</f>
        <v>0.35887029288702915</v>
      </c>
      <c r="L135" s="254">
        <f>IFERROR(IF(OR($F135&lt;10,$F135="NA",$G135="NA"),"NA",IF($E135="05",VLOOKUP($A135,'2015G5-SALL'!$A$3:$AG$500,31,FALSE),IF($E135="08",VLOOKUP($A135,'2015G8-SALL'!$A$3:$AG$501,31,FALSE),"NA"))),"NA")</f>
        <v>0.46594142259414212</v>
      </c>
      <c r="M135" s="255">
        <f>IFERROR(IF(OR($F135&lt;10,$F135="NA",$G135="NA"),"NA",IF($E135="05",VLOOKUP($A135,'2015G5-SALL'!$A$3:$AG$500,21,FALSE),IF($E135="08",VLOOKUP($A135,'2015G8-SALL'!$A$3:$AG$501,21,FALSE),"NA"))),"NA")</f>
        <v>0.3998744769874476</v>
      </c>
    </row>
    <row r="136" spans="1:13" x14ac:dyDescent="0.25">
      <c r="A136" s="349" t="s">
        <v>239</v>
      </c>
      <c r="B136" s="281" t="str">
        <f>VLOOKUP(VALUE(A136),SchList!$A$2:$B$475,2,FALSE)</f>
        <v>VIRGINIA A BOONE/HIGHLAND OAKS</v>
      </c>
      <c r="C136" s="282" t="s">
        <v>5266</v>
      </c>
      <c r="D136" s="267" t="s">
        <v>5261</v>
      </c>
      <c r="E136" s="268" t="s">
        <v>810</v>
      </c>
      <c r="F136" s="283">
        <f>IFERROR(IF($E136="05",VLOOKUP($A136,'2015G5-SALL'!$A$3:$AG$500,4,FALSE),IF($E136="08",VLOOKUP($A136,'2015G8-SALL'!$A$3:$AG$501,4,FALSE),"NA")),"NA")</f>
        <v>100</v>
      </c>
      <c r="G136" s="284">
        <f>IFERROR(IF($E136="05",VLOOKUP($A136,'MemSep 21-2015'!$A$3:$I$498,9,FALSE),IF($E136="08",VLOOKUP($A136,'MemSep 21-2015'!$A$3:$N$498,14,FALSE),"NA")),"NA")</f>
        <v>113</v>
      </c>
      <c r="H136" s="285">
        <f t="shared" si="1"/>
        <v>0.88495575221238942</v>
      </c>
      <c r="I136" s="286">
        <f>IFERROR(IF(OR($F136&lt;10,$F136="NA",$G136="NA"),"NA",IF($E136="05",VLOOKUP($A136,'2015G5-SALL'!$A$3:$AG$500,6,FALSE),IF($E136="08",VLOOKUP($A136,'2015G8-SALL'!$A$3:$AG$501,6,FALSE),"NA"))),"NA")</f>
        <v>54.94</v>
      </c>
      <c r="J136" s="252">
        <f>IFERROR(IF(OR($F136&lt;10,$F136="NA",$G136="NA"),"NA",IF($E136="05",VLOOKUP($A136,'2015G5-SALL'!$A$3:$AG$500,26,FALSE),IF($E136="08",VLOOKUP($A136,'2015G8-SALL'!$A$3:$AG$501,26,FALSE),"NA"))),"NA")</f>
        <v>0.435</v>
      </c>
      <c r="K136" s="253">
        <f>IFERROR(IF(OR($F136&lt;10,$F136="NA",$G136="NA"),"NA",IF($E136="05",VLOOKUP($A136,'2015G5-SALL'!$A$3:$AG$500,16,FALSE),IF($E136="08",VLOOKUP($A136,'2015G8-SALL'!$A$3:$AG$501,16,FALSE),"NA"))),"NA")</f>
        <v>0.50949999999999995</v>
      </c>
      <c r="L136" s="254">
        <f>IFERROR(IF(OR($F136&lt;10,$F136="NA",$G136="NA"),"NA",IF($E136="05",VLOOKUP($A136,'2015G5-SALL'!$A$3:$AG$500,31,FALSE),IF($E136="08",VLOOKUP($A136,'2015G8-SALL'!$A$3:$AG$501,31,FALSE),"NA"))),"NA")</f>
        <v>0.62960000000000005</v>
      </c>
      <c r="M136" s="255">
        <f>IFERROR(IF(OR($F136&lt;10,$F136="NA",$G136="NA"),"NA",IF($E136="05",VLOOKUP($A136,'2015G5-SALL'!$A$3:$AG$500,21,FALSE),IF($E136="08",VLOOKUP($A136,'2015G8-SALL'!$A$3:$AG$501,21,FALSE),"NA"))),"NA")</f>
        <v>0.53269999999999995</v>
      </c>
    </row>
    <row r="137" spans="1:13" x14ac:dyDescent="0.25">
      <c r="A137" s="282" t="s">
        <v>240</v>
      </c>
      <c r="B137" s="281" t="str">
        <f>VLOOKUP(VALUE(A137),SchList!$A$2:$B$475,2,FALSE)</f>
        <v>HOLMES ELEMENTARY</v>
      </c>
      <c r="C137" s="282" t="s">
        <v>5263</v>
      </c>
      <c r="D137" s="267" t="s">
        <v>5264</v>
      </c>
      <c r="E137" s="268" t="s">
        <v>810</v>
      </c>
      <c r="F137" s="283">
        <f>IFERROR(IF($E137="05",VLOOKUP($A137,'2015G5-SALL'!$A$3:$AG$500,4,FALSE),IF($E137="08",VLOOKUP($A137,'2015G8-SALL'!$A$3:$AG$501,4,FALSE),"NA")),"NA")</f>
        <v>55</v>
      </c>
      <c r="G137" s="284">
        <f>IFERROR(IF($E137="05",VLOOKUP($A137,'MemSep 21-2015'!$A$3:$I$498,9,FALSE),IF($E137="08",VLOOKUP($A137,'MemSep 21-2015'!$A$3:$N$498,14,FALSE),"NA")),"NA")</f>
        <v>61</v>
      </c>
      <c r="H137" s="285">
        <f t="shared" si="1"/>
        <v>0.90163934426229508</v>
      </c>
      <c r="I137" s="286">
        <f>IFERROR(IF(OR($F137&lt;10,$F137="NA",$G137="NA"),"NA",IF($E137="05",VLOOKUP($A137,'2015G5-SALL'!$A$3:$AG$500,6,FALSE),IF($E137="08",VLOOKUP($A137,'2015G8-SALL'!$A$3:$AG$501,6,FALSE),"NA"))),"NA")</f>
        <v>44.076727272727268</v>
      </c>
      <c r="J137" s="252">
        <f>IFERROR(IF(OR($F137&lt;10,$F137="NA",$G137="NA"),"NA",IF($E137="05",VLOOKUP($A137,'2015G5-SALL'!$A$3:$AG$500,26,FALSE),IF($E137="08",VLOOKUP($A137,'2015G8-SALL'!$A$3:$AG$501,26,FALSE),"NA"))),"NA")</f>
        <v>0.33018181818181824</v>
      </c>
      <c r="K137" s="253">
        <f>IFERROR(IF(OR($F137&lt;10,$F137="NA",$G137="NA"),"NA",IF($E137="05",VLOOKUP($A137,'2015G5-SALL'!$A$3:$AG$500,16,FALSE),IF($E137="08",VLOOKUP($A137,'2015G8-SALL'!$A$3:$AG$501,16,FALSE),"NA"))),"NA")</f>
        <v>0.41254545454545466</v>
      </c>
      <c r="L137" s="254">
        <f>IFERROR(IF(OR($F137&lt;10,$F137="NA",$G137="NA"),"NA",IF($E137="05",VLOOKUP($A137,'2015G5-SALL'!$A$3:$AG$500,31,FALSE),IF($E137="08",VLOOKUP($A137,'2015G8-SALL'!$A$3:$AG$501,31,FALSE),"NA"))),"NA")</f>
        <v>0.50490909090909086</v>
      </c>
      <c r="M137" s="255">
        <f>IFERROR(IF(OR($F137&lt;10,$F137="NA",$G137="NA"),"NA",IF($E137="05",VLOOKUP($A137,'2015G5-SALL'!$A$3:$AG$500,21,FALSE),IF($E137="08",VLOOKUP($A137,'2015G8-SALL'!$A$3:$AG$501,21,FALSE),"NA"))),"NA")</f>
        <v>0.4365454545454544</v>
      </c>
    </row>
    <row r="138" spans="1:13" x14ac:dyDescent="0.25">
      <c r="A138" s="282" t="s">
        <v>241</v>
      </c>
      <c r="B138" s="281" t="str">
        <f>VLOOKUP(VALUE(A138),SchList!$A$2:$B$475,2,FALSE)</f>
        <v>ZORA NEALE HURSTON ELEMENTARY</v>
      </c>
      <c r="C138" s="282" t="s">
        <v>5260</v>
      </c>
      <c r="D138" s="267" t="s">
        <v>5261</v>
      </c>
      <c r="E138" s="268" t="s">
        <v>810</v>
      </c>
      <c r="F138" s="283">
        <f>IFERROR(IF($E138="05",VLOOKUP($A138,'2015G5-SALL'!$A$3:$AG$500,4,FALSE),IF($E138="08",VLOOKUP($A138,'2015G8-SALL'!$A$3:$AG$501,4,FALSE),"NA")),"NA")</f>
        <v>110</v>
      </c>
      <c r="G138" s="284">
        <f>IFERROR(IF($E138="05",VLOOKUP($A138,'MemSep 21-2015'!$A$3:$I$498,9,FALSE),IF($E138="08",VLOOKUP($A138,'MemSep 21-2015'!$A$3:$N$498,14,FALSE),"NA")),"NA")</f>
        <v>108</v>
      </c>
      <c r="H138" s="285">
        <f t="shared" si="1"/>
        <v>1</v>
      </c>
      <c r="I138" s="286">
        <f>IFERROR(IF(OR($F138&lt;10,$F138="NA",$G138="NA"),"NA",IF($E138="05",VLOOKUP($A138,'2015G5-SALL'!$A$3:$AG$500,6,FALSE),IF($E138="08",VLOOKUP($A138,'2015G8-SALL'!$A$3:$AG$501,6,FALSE),"NA"))),"NA")</f>
        <v>44.104363636363644</v>
      </c>
      <c r="J138" s="252">
        <f>IFERROR(IF(OR($F138&lt;10,$F138="NA",$G138="NA"),"NA",IF($E138="05",VLOOKUP($A138,'2015G5-SALL'!$A$3:$AG$500,26,FALSE),IF($E138="08",VLOOKUP($A138,'2015G8-SALL'!$A$3:$AG$501,26,FALSE),"NA"))),"NA")</f>
        <v>0.32409090909090904</v>
      </c>
      <c r="K138" s="253">
        <f>IFERROR(IF(OR($F138&lt;10,$F138="NA",$G138="NA"),"NA",IF($E138="05",VLOOKUP($A138,'2015G5-SALL'!$A$3:$AG$500,16,FALSE),IF($E138="08",VLOOKUP($A138,'2015G8-SALL'!$A$3:$AG$501,16,FALSE),"NA"))),"NA")</f>
        <v>0.42781818181818215</v>
      </c>
      <c r="L138" s="254">
        <f>IFERROR(IF(OR($F138&lt;10,$F138="NA",$G138="NA"),"NA",IF($E138="05",VLOOKUP($A138,'2015G5-SALL'!$A$3:$AG$500,31,FALSE),IF($E138="08",VLOOKUP($A138,'2015G8-SALL'!$A$3:$AG$501,31,FALSE),"NA"))),"NA")</f>
        <v>0.49990909090909108</v>
      </c>
      <c r="M138" s="255">
        <f>IFERROR(IF(OR($F138&lt;10,$F138="NA",$G138="NA"),"NA",IF($E138="05",VLOOKUP($A138,'2015G5-SALL'!$A$3:$AG$500,21,FALSE),IF($E138="08",VLOOKUP($A138,'2015G8-SALL'!$A$3:$AG$501,21,FALSE),"NA"))),"NA")</f>
        <v>0.428181818181818</v>
      </c>
    </row>
    <row r="139" spans="1:13" x14ac:dyDescent="0.25">
      <c r="A139" s="282" t="s">
        <v>242</v>
      </c>
      <c r="B139" s="281" t="str">
        <f>VLOOKUP(VALUE(A139),SchList!$A$2:$B$475,2,FALSE)</f>
        <v>OLIVER HOOVER ELEMENTARY</v>
      </c>
      <c r="C139" s="282" t="s">
        <v>5260</v>
      </c>
      <c r="D139" s="267" t="s">
        <v>5261</v>
      </c>
      <c r="E139" s="268" t="s">
        <v>810</v>
      </c>
      <c r="F139" s="283">
        <f>IFERROR(IF($E139="05",VLOOKUP($A139,'2015G5-SALL'!$A$3:$AG$500,4,FALSE),IF($E139="08",VLOOKUP($A139,'2015G8-SALL'!$A$3:$AG$501,4,FALSE),"NA")),"NA")</f>
        <v>127</v>
      </c>
      <c r="G139" s="284">
        <f>IFERROR(IF($E139="05",VLOOKUP($A139,'MemSep 21-2015'!$A$3:$I$498,9,FALSE),IF($E139="08",VLOOKUP($A139,'MemSep 21-2015'!$A$3:$N$498,14,FALSE),"NA")),"NA")</f>
        <v>128</v>
      </c>
      <c r="H139" s="285">
        <f t="shared" ref="H139:H202" si="2">IFERROR(IF($F139&lt;10,"NT&lt;10",IF($F139&gt;$G139,1,$F139/$G139)),"NA")</f>
        <v>0.9921875</v>
      </c>
      <c r="I139" s="286">
        <f>IFERROR(IF(OR($F139&lt;10,$F139="NA",$G139="NA"),"NA",IF($E139="05",VLOOKUP($A139,'2015G5-SALL'!$A$3:$AG$500,6,FALSE),IF($E139="08",VLOOKUP($A139,'2015G8-SALL'!$A$3:$AG$501,6,FALSE),"NA"))),"NA")</f>
        <v>50.775433070866164</v>
      </c>
      <c r="J139" s="252">
        <f>IFERROR(IF(OR($F139&lt;10,$F139="NA",$G139="NA"),"NA",IF($E139="05",VLOOKUP($A139,'2015G5-SALL'!$A$3:$AG$500,26,FALSE),IF($E139="08",VLOOKUP($A139,'2015G8-SALL'!$A$3:$AG$501,26,FALSE),"NA"))),"NA")</f>
        <v>0.38551181102362253</v>
      </c>
      <c r="K139" s="253">
        <f>IFERROR(IF(OR($F139&lt;10,$F139="NA",$G139="NA"),"NA",IF($E139="05",VLOOKUP($A139,'2015G5-SALL'!$A$3:$AG$500,16,FALSE),IF($E139="08",VLOOKUP($A139,'2015G8-SALL'!$A$3:$AG$501,16,FALSE),"NA"))),"NA")</f>
        <v>0.47267716535433085</v>
      </c>
      <c r="L139" s="254">
        <f>IFERROR(IF(OR($F139&lt;10,$F139="NA",$G139="NA"),"NA",IF($E139="05",VLOOKUP($A139,'2015G5-SALL'!$A$3:$AG$500,31,FALSE),IF($E139="08",VLOOKUP($A139,'2015G8-SALL'!$A$3:$AG$501,31,FALSE),"NA"))),"NA")</f>
        <v>0.57858267716535439</v>
      </c>
      <c r="M139" s="255">
        <f>IFERROR(IF(OR($F139&lt;10,$F139="NA",$G139="NA"),"NA",IF($E139="05",VLOOKUP($A139,'2015G5-SALL'!$A$3:$AG$500,21,FALSE),IF($E139="08",VLOOKUP($A139,'2015G8-SALL'!$A$3:$AG$501,21,FALSE),"NA"))),"NA")</f>
        <v>0.5079527559055117</v>
      </c>
    </row>
    <row r="140" spans="1:13" x14ac:dyDescent="0.25">
      <c r="A140" s="282" t="s">
        <v>244</v>
      </c>
      <c r="B140" s="281" t="str">
        <f>VLOOKUP(VALUE(A140),SchList!$A$2:$B$475,2,FALSE)</f>
        <v>HOWARD DRIVE ELEMENTARY</v>
      </c>
      <c r="C140" s="282" t="s">
        <v>5260</v>
      </c>
      <c r="D140" s="267" t="s">
        <v>5261</v>
      </c>
      <c r="E140" s="268" t="s">
        <v>810</v>
      </c>
      <c r="F140" s="283">
        <f>IFERROR(IF($E140="05",VLOOKUP($A140,'2015G5-SALL'!$A$3:$AG$500,4,FALSE),IF($E140="08",VLOOKUP($A140,'2015G8-SALL'!$A$3:$AG$501,4,FALSE),"NA")),"NA")</f>
        <v>97</v>
      </c>
      <c r="G140" s="284">
        <f>IFERROR(IF($E140="05",VLOOKUP($A140,'MemSep 21-2015'!$A$3:$I$498,9,FALSE),IF($E140="08",VLOOKUP($A140,'MemSep 21-2015'!$A$3:$N$498,14,FALSE),"NA")),"NA")</f>
        <v>100</v>
      </c>
      <c r="H140" s="285">
        <f t="shared" si="2"/>
        <v>0.97</v>
      </c>
      <c r="I140" s="286">
        <f>IFERROR(IF(OR($F140&lt;10,$F140="NA",$G140="NA"),"NA",IF($E140="05",VLOOKUP($A140,'2015G5-SALL'!$A$3:$AG$500,6,FALSE),IF($E140="08",VLOOKUP($A140,'2015G8-SALL'!$A$3:$AG$501,6,FALSE),"NA"))),"NA")</f>
        <v>53.623814432989676</v>
      </c>
      <c r="J140" s="252">
        <f>IFERROR(IF(OR($F140&lt;10,$F140="NA",$G140="NA"),"NA",IF($E140="05",VLOOKUP($A140,'2015G5-SALL'!$A$3:$AG$500,26,FALSE),IF($E140="08",VLOOKUP($A140,'2015G8-SALL'!$A$3:$AG$501,26,FALSE),"NA"))),"NA")</f>
        <v>0.44175257731958772</v>
      </c>
      <c r="K140" s="253">
        <f>IFERROR(IF(OR($F140&lt;10,$F140="NA",$G140="NA"),"NA",IF($E140="05",VLOOKUP($A140,'2015G5-SALL'!$A$3:$AG$500,16,FALSE),IF($E140="08",VLOOKUP($A140,'2015G8-SALL'!$A$3:$AG$501,16,FALSE),"NA"))),"NA")</f>
        <v>0.48206185567010329</v>
      </c>
      <c r="L140" s="254">
        <f>IFERROR(IF(OR($F140&lt;10,$F140="NA",$G140="NA"),"NA",IF($E140="05",VLOOKUP($A140,'2015G5-SALL'!$A$3:$AG$500,31,FALSE),IF($E140="08",VLOOKUP($A140,'2015G8-SALL'!$A$3:$AG$501,31,FALSE),"NA"))),"NA")</f>
        <v>0.61288659793814471</v>
      </c>
      <c r="M140" s="255">
        <f>IFERROR(IF(OR($F140&lt;10,$F140="NA",$G140="NA"),"NA",IF($E140="05",VLOOKUP($A140,'2015G5-SALL'!$A$3:$AG$500,21,FALSE),IF($E140="08",VLOOKUP($A140,'2015G8-SALL'!$A$3:$AG$501,21,FALSE),"NA"))),"NA")</f>
        <v>0.53494845360824728</v>
      </c>
    </row>
    <row r="141" spans="1:13" x14ac:dyDescent="0.25">
      <c r="A141" s="282" t="s">
        <v>245</v>
      </c>
      <c r="B141" s="281" t="str">
        <f>VLOOKUP(VALUE(A141),SchList!$A$2:$B$475,2,FALSE)</f>
        <v>MADIE IVES ELEMENTARY</v>
      </c>
      <c r="C141" s="282" t="s">
        <v>5266</v>
      </c>
      <c r="D141" s="267" t="s">
        <v>5265</v>
      </c>
      <c r="E141" s="268" t="s">
        <v>810</v>
      </c>
      <c r="F141" s="283">
        <f>IFERROR(IF($E141="05",VLOOKUP($A141,'2015G5-SALL'!$A$3:$AG$500,4,FALSE),IF($E141="08",VLOOKUP($A141,'2015G8-SALL'!$A$3:$AG$501,4,FALSE),"NA")),"NA")</f>
        <v>111</v>
      </c>
      <c r="G141" s="284">
        <f>IFERROR(IF($E141="05",VLOOKUP($A141,'MemSep 21-2015'!$A$3:$I$498,9,FALSE),IF($E141="08",VLOOKUP($A141,'MemSep 21-2015'!$A$3:$N$498,14,FALSE),"NA")),"NA")</f>
        <v>112</v>
      </c>
      <c r="H141" s="285">
        <f t="shared" si="2"/>
        <v>0.9910714285714286</v>
      </c>
      <c r="I141" s="286">
        <f>IFERROR(IF(OR($F141&lt;10,$F141="NA",$G141="NA"),"NA",IF($E141="05",VLOOKUP($A141,'2015G5-SALL'!$A$3:$AG$500,6,FALSE),IF($E141="08",VLOOKUP($A141,'2015G8-SALL'!$A$3:$AG$501,6,FALSE),"NA"))),"NA")</f>
        <v>49.017027027027055</v>
      </c>
      <c r="J141" s="252">
        <f>IFERROR(IF(OR($F141&lt;10,$F141="NA",$G141="NA"),"NA",IF($E141="05",VLOOKUP($A141,'2015G5-SALL'!$A$3:$AG$500,26,FALSE),IF($E141="08",VLOOKUP($A141,'2015G8-SALL'!$A$3:$AG$501,26,FALSE),"NA"))),"NA")</f>
        <v>0.39252252252252279</v>
      </c>
      <c r="K141" s="253">
        <f>IFERROR(IF(OR($F141&lt;10,$F141="NA",$G141="NA"),"NA",IF($E141="05",VLOOKUP($A141,'2015G5-SALL'!$A$3:$AG$500,16,FALSE),IF($E141="08",VLOOKUP($A141,'2015G8-SALL'!$A$3:$AG$501,16,FALSE),"NA"))),"NA")</f>
        <v>0.46423423423423443</v>
      </c>
      <c r="L141" s="254">
        <f>IFERROR(IF(OR($F141&lt;10,$F141="NA",$G141="NA"),"NA",IF($E141="05",VLOOKUP($A141,'2015G5-SALL'!$A$3:$AG$500,31,FALSE),IF($E141="08",VLOOKUP($A141,'2015G8-SALL'!$A$3:$AG$501,31,FALSE),"NA"))),"NA")</f>
        <v>0.55216216216216252</v>
      </c>
      <c r="M141" s="255">
        <f>IFERROR(IF(OR($F141&lt;10,$F141="NA",$G141="NA"),"NA",IF($E141="05",VLOOKUP($A141,'2015G5-SALL'!$A$3:$AG$500,21,FALSE),IF($E141="08",VLOOKUP($A141,'2015G8-SALL'!$A$3:$AG$501,21,FALSE),"NA"))),"NA")</f>
        <v>0.47918918918918924</v>
      </c>
    </row>
    <row r="142" spans="1:13" x14ac:dyDescent="0.25">
      <c r="A142" s="282" t="s">
        <v>246</v>
      </c>
      <c r="B142" s="281" t="str">
        <f>VLOOKUP(VALUE(A142),SchList!$A$2:$B$475,2,FALSE)</f>
        <v>KENDALE ELEMENTARY</v>
      </c>
      <c r="C142" s="282" t="s">
        <v>5260</v>
      </c>
      <c r="D142" s="267" t="s">
        <v>5261</v>
      </c>
      <c r="E142" s="268" t="s">
        <v>810</v>
      </c>
      <c r="F142" s="283">
        <f>IFERROR(IF($E142="05",VLOOKUP($A142,'2015G5-SALL'!$A$3:$AG$500,4,FALSE),IF($E142="08",VLOOKUP($A142,'2015G8-SALL'!$A$3:$AG$501,4,FALSE),"NA")),"NA")</f>
        <v>78</v>
      </c>
      <c r="G142" s="284">
        <f>IFERROR(IF($E142="05",VLOOKUP($A142,'MemSep 21-2015'!$A$3:$I$498,9,FALSE),IF($E142="08",VLOOKUP($A142,'MemSep 21-2015'!$A$3:$N$498,14,FALSE),"NA")),"NA")</f>
        <v>81</v>
      </c>
      <c r="H142" s="285">
        <f t="shared" si="2"/>
        <v>0.96296296296296291</v>
      </c>
      <c r="I142" s="286">
        <f>IFERROR(IF(OR($F142&lt;10,$F142="NA",$G142="NA"),"NA",IF($E142="05",VLOOKUP($A142,'2015G5-SALL'!$A$3:$AG$500,6,FALSE),IF($E142="08",VLOOKUP($A142,'2015G8-SALL'!$A$3:$AG$501,6,FALSE),"NA"))),"NA")</f>
        <v>54.740384615384627</v>
      </c>
      <c r="J142" s="252">
        <f>IFERROR(IF(OR($F142&lt;10,$F142="NA",$G142="NA"),"NA",IF($E142="05",VLOOKUP($A142,'2015G5-SALL'!$A$3:$AG$500,26,FALSE),IF($E142="08",VLOOKUP($A142,'2015G8-SALL'!$A$3:$AG$501,26,FALSE),"NA"))),"NA")</f>
        <v>0.42282051282051281</v>
      </c>
      <c r="K142" s="253">
        <f>IFERROR(IF(OR($F142&lt;10,$F142="NA",$G142="NA"),"NA",IF($E142="05",VLOOKUP($A142,'2015G5-SALL'!$A$3:$AG$500,16,FALSE),IF($E142="08",VLOOKUP($A142,'2015G8-SALL'!$A$3:$AG$501,16,FALSE),"NA"))),"NA")</f>
        <v>0.49897435897435899</v>
      </c>
      <c r="L142" s="254">
        <f>IFERROR(IF(OR($F142&lt;10,$F142="NA",$G142="NA"),"NA",IF($E142="05",VLOOKUP($A142,'2015G5-SALL'!$A$3:$AG$500,31,FALSE),IF($E142="08",VLOOKUP($A142,'2015G8-SALL'!$A$3:$AG$501,31,FALSE),"NA"))),"NA")</f>
        <v>0.6312820512820515</v>
      </c>
      <c r="M142" s="255">
        <f>IFERROR(IF(OR($F142&lt;10,$F142="NA",$G142="NA"),"NA",IF($E142="05",VLOOKUP($A142,'2015G5-SALL'!$A$3:$AG$500,21,FALSE),IF($E142="08",VLOOKUP($A142,'2015G8-SALL'!$A$3:$AG$501,21,FALSE),"NA"))),"NA")</f>
        <v>0.54448717948717951</v>
      </c>
    </row>
    <row r="143" spans="1:13" x14ac:dyDescent="0.25">
      <c r="A143" s="282" t="s">
        <v>247</v>
      </c>
      <c r="B143" s="281" t="str">
        <f>VLOOKUP(VALUE(A143),SchList!$A$2:$B$475,2,FALSE)</f>
        <v>KENDALE LAKES ELEMENTARY</v>
      </c>
      <c r="C143" s="282" t="s">
        <v>5260</v>
      </c>
      <c r="D143" s="267" t="s">
        <v>5261</v>
      </c>
      <c r="E143" s="268" t="s">
        <v>810</v>
      </c>
      <c r="F143" s="283">
        <f>IFERROR(IF($E143="05",VLOOKUP($A143,'2015G5-SALL'!$A$3:$AG$500,4,FALSE),IF($E143="08",VLOOKUP($A143,'2015G8-SALL'!$A$3:$AG$501,4,FALSE),"NA")),"NA")</f>
        <v>103</v>
      </c>
      <c r="G143" s="284">
        <f>IFERROR(IF($E143="05",VLOOKUP($A143,'MemSep 21-2015'!$A$3:$I$498,9,FALSE),IF($E143="08",VLOOKUP($A143,'MemSep 21-2015'!$A$3:$N$498,14,FALSE),"NA")),"NA")</f>
        <v>105</v>
      </c>
      <c r="H143" s="285">
        <f t="shared" si="2"/>
        <v>0.98095238095238091</v>
      </c>
      <c r="I143" s="286">
        <f>IFERROR(IF(OR($F143&lt;10,$F143="NA",$G143="NA"),"NA",IF($E143="05",VLOOKUP($A143,'2015G5-SALL'!$A$3:$AG$500,6,FALSE),IF($E143="08",VLOOKUP($A143,'2015G8-SALL'!$A$3:$AG$501,6,FALSE),"NA"))),"NA")</f>
        <v>48.911262135922343</v>
      </c>
      <c r="J143" s="252">
        <f>IFERROR(IF(OR($F143&lt;10,$F143="NA",$G143="NA"),"NA",IF($E143="05",VLOOKUP($A143,'2015G5-SALL'!$A$3:$AG$500,26,FALSE),IF($E143="08",VLOOKUP($A143,'2015G8-SALL'!$A$3:$AG$501,26,FALSE),"NA"))),"NA")</f>
        <v>0.41116504854368952</v>
      </c>
      <c r="K143" s="253">
        <f>IFERROR(IF(OR($F143&lt;10,$F143="NA",$G143="NA"),"NA",IF($E143="05",VLOOKUP($A143,'2015G5-SALL'!$A$3:$AG$500,16,FALSE),IF($E143="08",VLOOKUP($A143,'2015G8-SALL'!$A$3:$AG$501,16,FALSE),"NA"))),"NA")</f>
        <v>0.43834951456310667</v>
      </c>
      <c r="L143" s="254">
        <f>IFERROR(IF(OR($F143&lt;10,$F143="NA",$G143="NA"),"NA",IF($E143="05",VLOOKUP($A143,'2015G5-SALL'!$A$3:$AG$500,31,FALSE),IF($E143="08",VLOOKUP($A143,'2015G8-SALL'!$A$3:$AG$501,31,FALSE),"NA"))),"NA")</f>
        <v>0.55961165048543693</v>
      </c>
      <c r="M143" s="255">
        <f>IFERROR(IF(OR($F143&lt;10,$F143="NA",$G143="NA"),"NA",IF($E143="05",VLOOKUP($A143,'2015G5-SALL'!$A$3:$AG$500,21,FALSE),IF($E143="08",VLOOKUP($A143,'2015G8-SALL'!$A$3:$AG$501,21,FALSE),"NA"))),"NA")</f>
        <v>0.48436893203883508</v>
      </c>
    </row>
    <row r="144" spans="1:13" x14ac:dyDescent="0.25">
      <c r="A144" s="282" t="s">
        <v>248</v>
      </c>
      <c r="B144" s="281" t="str">
        <f>VLOOKUP(VALUE(A144),SchList!$A$2:$B$475,2,FALSE)</f>
        <v>KENSINGTON PARK ELEMENTARY</v>
      </c>
      <c r="C144" s="282" t="s">
        <v>5263</v>
      </c>
      <c r="D144" s="267" t="s">
        <v>5265</v>
      </c>
      <c r="E144" s="268" t="s">
        <v>810</v>
      </c>
      <c r="F144" s="283">
        <f>IFERROR(IF($E144="05",VLOOKUP($A144,'2015G5-SALL'!$A$3:$AG$500,4,FALSE),IF($E144="08",VLOOKUP($A144,'2015G8-SALL'!$A$3:$AG$501,4,FALSE),"NA")),"NA")</f>
        <v>157</v>
      </c>
      <c r="G144" s="284">
        <f>IFERROR(IF($E144="05",VLOOKUP($A144,'MemSep 21-2015'!$A$3:$I$498,9,FALSE),IF($E144="08",VLOOKUP($A144,'MemSep 21-2015'!$A$3:$N$498,14,FALSE),"NA")),"NA")</f>
        <v>159</v>
      </c>
      <c r="H144" s="285">
        <f t="shared" si="2"/>
        <v>0.98742138364779874</v>
      </c>
      <c r="I144" s="286">
        <f>IFERROR(IF(OR($F144&lt;10,$F144="NA",$G144="NA"),"NA",IF($E144="05",VLOOKUP($A144,'2015G5-SALL'!$A$3:$AG$500,6,FALSE),IF($E144="08",VLOOKUP($A144,'2015G8-SALL'!$A$3:$AG$501,6,FALSE),"NA"))),"NA")</f>
        <v>47.345923566878987</v>
      </c>
      <c r="J144" s="252">
        <f>IFERROR(IF(OR($F144&lt;10,$F144="NA",$G144="NA"),"NA",IF($E144="05",VLOOKUP($A144,'2015G5-SALL'!$A$3:$AG$500,26,FALSE),IF($E144="08",VLOOKUP($A144,'2015G8-SALL'!$A$3:$AG$501,26,FALSE),"NA"))),"NA")</f>
        <v>0.37509554140127438</v>
      </c>
      <c r="K144" s="253">
        <f>IFERROR(IF(OR($F144&lt;10,$F144="NA",$G144="NA"),"NA",IF($E144="05",VLOOKUP($A144,'2015G5-SALL'!$A$3:$AG$500,16,FALSE),IF($E144="08",VLOOKUP($A144,'2015G8-SALL'!$A$3:$AG$501,16,FALSE),"NA"))),"NA")</f>
        <v>0.43573248407643317</v>
      </c>
      <c r="L144" s="254">
        <f>IFERROR(IF(OR($F144&lt;10,$F144="NA",$G144="NA"),"NA",IF($E144="05",VLOOKUP($A144,'2015G5-SALL'!$A$3:$AG$500,31,FALSE),IF($E144="08",VLOOKUP($A144,'2015G8-SALL'!$A$3:$AG$501,31,FALSE),"NA"))),"NA")</f>
        <v>0.54044585987261162</v>
      </c>
      <c r="M144" s="255">
        <f>IFERROR(IF(OR($F144&lt;10,$F144="NA",$G144="NA"),"NA",IF($E144="05",VLOOKUP($A144,'2015G5-SALL'!$A$3:$AG$500,21,FALSE),IF($E144="08",VLOOKUP($A144,'2015G8-SALL'!$A$3:$AG$501,21,FALSE),"NA"))),"NA")</f>
        <v>0.4692356687898091</v>
      </c>
    </row>
    <row r="145" spans="1:13" x14ac:dyDescent="0.25">
      <c r="A145" s="282" t="s">
        <v>249</v>
      </c>
      <c r="B145" s="281" t="str">
        <f>VLOOKUP(VALUE(A145),SchList!$A$2:$B$475,2,FALSE)</f>
        <v>KENWOOD K-8 CENTER</v>
      </c>
      <c r="C145" s="282" t="s">
        <v>5260</v>
      </c>
      <c r="D145" s="267" t="s">
        <v>5261</v>
      </c>
      <c r="E145" s="268" t="s">
        <v>810</v>
      </c>
      <c r="F145" s="283">
        <f>IFERROR(IF($E145="05",VLOOKUP($A145,'2015G5-SALL'!$A$3:$AG$500,4,FALSE),IF($E145="08",VLOOKUP($A145,'2015G8-SALL'!$A$3:$AG$501,4,FALSE),"NA")),"NA")</f>
        <v>118</v>
      </c>
      <c r="G145" s="284">
        <f>IFERROR(IF($E145="05",VLOOKUP($A145,'MemSep 21-2015'!$A$3:$I$498,9,FALSE),IF($E145="08",VLOOKUP($A145,'MemSep 21-2015'!$A$3:$N$498,14,FALSE),"NA")),"NA")</f>
        <v>120</v>
      </c>
      <c r="H145" s="285">
        <f t="shared" si="2"/>
        <v>0.98333333333333328</v>
      </c>
      <c r="I145" s="286">
        <f>IFERROR(IF(OR($F145&lt;10,$F145="NA",$G145="NA"),"NA",IF($E145="05",VLOOKUP($A145,'2015G5-SALL'!$A$3:$AG$500,6,FALSE),IF($E145="08",VLOOKUP($A145,'2015G8-SALL'!$A$3:$AG$501,6,FALSE),"NA"))),"NA")</f>
        <v>49.589152542372872</v>
      </c>
      <c r="J145" s="252">
        <f>IFERROR(IF(OR($F145&lt;10,$F145="NA",$G145="NA"),"NA",IF($E145="05",VLOOKUP($A145,'2015G5-SALL'!$A$3:$AG$500,26,FALSE),IF($E145="08",VLOOKUP($A145,'2015G8-SALL'!$A$3:$AG$501,26,FALSE),"NA"))),"NA")</f>
        <v>0.36474576271186476</v>
      </c>
      <c r="K145" s="253">
        <f>IFERROR(IF(OR($F145&lt;10,$F145="NA",$G145="NA"),"NA",IF($E145="05",VLOOKUP($A145,'2015G5-SALL'!$A$3:$AG$500,16,FALSE),IF($E145="08",VLOOKUP($A145,'2015G8-SALL'!$A$3:$AG$501,16,FALSE),"NA"))),"NA")</f>
        <v>0.43957627118644077</v>
      </c>
      <c r="L145" s="254">
        <f>IFERROR(IF(OR($F145&lt;10,$F145="NA",$G145="NA"),"NA",IF($E145="05",VLOOKUP($A145,'2015G5-SALL'!$A$3:$AG$500,31,FALSE),IF($E145="08",VLOOKUP($A145,'2015G8-SALL'!$A$3:$AG$501,31,FALSE),"NA"))),"NA")</f>
        <v>0.58067796610169531</v>
      </c>
      <c r="M145" s="255">
        <f>IFERROR(IF(OR($F145&lt;10,$F145="NA",$G145="NA"),"NA",IF($E145="05",VLOOKUP($A145,'2015G5-SALL'!$A$3:$AG$500,21,FALSE),IF($E145="08",VLOOKUP($A145,'2015G8-SALL'!$A$3:$AG$501,21,FALSE),"NA"))),"NA")</f>
        <v>0.50499999999999978</v>
      </c>
    </row>
    <row r="146" spans="1:13" x14ac:dyDescent="0.25">
      <c r="A146" s="282" t="s">
        <v>249</v>
      </c>
      <c r="B146" s="281" t="str">
        <f>VLOOKUP(VALUE(A146),SchList!$A$2:$B$475,2,FALSE)</f>
        <v>KENWOOD K-8 CENTER</v>
      </c>
      <c r="C146" s="282" t="s">
        <v>5260</v>
      </c>
      <c r="D146" s="267" t="s">
        <v>5261</v>
      </c>
      <c r="E146" s="268" t="s">
        <v>807</v>
      </c>
      <c r="F146" s="283">
        <f>IFERROR(IF($E146="05",VLOOKUP($A146,'2015G5-SALL'!$A$3:$AG$500,4,FALSE),IF($E146="08",VLOOKUP($A146,'2015G8-SALL'!$A$3:$AG$501,4,FALSE),"NA")),"NA")</f>
        <v>88</v>
      </c>
      <c r="G146" s="284">
        <f>IFERROR(IF($E146="05",VLOOKUP($A146,'MemSep 21-2015'!$A$3:$I$498,9,FALSE),IF($E146="08",VLOOKUP($A146,'MemSep 21-2015'!$A$3:$N$498,14,FALSE),"NA")),"NA")</f>
        <v>88</v>
      </c>
      <c r="H146" s="285">
        <f t="shared" si="2"/>
        <v>1</v>
      </c>
      <c r="I146" s="286">
        <f>IFERROR(IF(OR($F146&lt;10,$F146="NA",$G146="NA"),"NA",IF($E146="05",VLOOKUP($A146,'2015G5-SALL'!$A$3:$AG$500,6,FALSE),IF($E146="08",VLOOKUP($A146,'2015G8-SALL'!$A$3:$AG$501,6,FALSE),"NA"))),"NA")</f>
        <v>39.011590909090927</v>
      </c>
      <c r="J146" s="252">
        <f>IFERROR(IF(OR($F146&lt;10,$F146="NA",$G146="NA"),"NA",IF($E146="05",VLOOKUP($A146,'2015G5-SALL'!$A$3:$AG$500,26,FALSE),IF($E146="08",VLOOKUP($A146,'2015G8-SALL'!$A$3:$AG$501,26,FALSE),"NA"))),"NA")</f>
        <v>0.36999999999999994</v>
      </c>
      <c r="K146" s="253">
        <f>IFERROR(IF(OR($F146&lt;10,$F146="NA",$G146="NA"),"NA",IF($E146="05",VLOOKUP($A146,'2015G5-SALL'!$A$3:$AG$500,16,FALSE),IF($E146="08",VLOOKUP($A146,'2015G8-SALL'!$A$3:$AG$501,16,FALSE),"NA"))),"NA")</f>
        <v>0.38897727272727284</v>
      </c>
      <c r="L146" s="254">
        <f>IFERROR(IF(OR($F146&lt;10,$F146="NA",$G146="NA"),"NA",IF($E146="05",VLOOKUP($A146,'2015G5-SALL'!$A$3:$AG$500,31,FALSE),IF($E146="08",VLOOKUP($A146,'2015G8-SALL'!$A$3:$AG$501,31,FALSE),"NA"))),"NA")</f>
        <v>0.37670454545454546</v>
      </c>
      <c r="M146" s="255">
        <f>IFERROR(IF(OR($F146&lt;10,$F146="NA",$G146="NA"),"NA",IF($E146="05",VLOOKUP($A146,'2015G5-SALL'!$A$3:$AG$500,21,FALSE),IF($E146="08",VLOOKUP($A146,'2015G8-SALL'!$A$3:$AG$501,21,FALSE),"NA"))),"NA")</f>
        <v>0.41795454545454552</v>
      </c>
    </row>
    <row r="147" spans="1:13" x14ac:dyDescent="0.25">
      <c r="A147" s="282" t="s">
        <v>250</v>
      </c>
      <c r="B147" s="281" t="str">
        <f>VLOOKUP(VALUE(A147),SchList!$A$2:$B$475,2,FALSE)</f>
        <v>KEY BISCAYNE K-8 CENTER</v>
      </c>
      <c r="C147" s="282" t="s">
        <v>5263</v>
      </c>
      <c r="D147" s="267" t="s">
        <v>5261</v>
      </c>
      <c r="E147" s="268" t="s">
        <v>810</v>
      </c>
      <c r="F147" s="283">
        <f>IFERROR(IF($E147="05",VLOOKUP($A147,'2015G5-SALL'!$A$3:$AG$500,4,FALSE),IF($E147="08",VLOOKUP($A147,'2015G8-SALL'!$A$3:$AG$501,4,FALSE),"NA")),"NA")</f>
        <v>172</v>
      </c>
      <c r="G147" s="284">
        <f>IFERROR(IF($E147="05",VLOOKUP($A147,'MemSep 21-2015'!$A$3:$I$498,9,FALSE),IF($E147="08",VLOOKUP($A147,'MemSep 21-2015'!$A$3:$N$498,14,FALSE),"NA")),"NA")</f>
        <v>179</v>
      </c>
      <c r="H147" s="285">
        <f t="shared" si="2"/>
        <v>0.96089385474860334</v>
      </c>
      <c r="I147" s="286">
        <f>IFERROR(IF(OR($F147&lt;10,$F147="NA",$G147="NA"),"NA",IF($E147="05",VLOOKUP($A147,'2015G5-SALL'!$A$3:$AG$500,6,FALSE),IF($E147="08",VLOOKUP($A147,'2015G8-SALL'!$A$3:$AG$501,6,FALSE),"NA"))),"NA")</f>
        <v>55.505639534883741</v>
      </c>
      <c r="J147" s="252">
        <f>IFERROR(IF(OR($F147&lt;10,$F147="NA",$G147="NA"),"NA",IF($E147="05",VLOOKUP($A147,'2015G5-SALL'!$A$3:$AG$500,26,FALSE),IF($E147="08",VLOOKUP($A147,'2015G8-SALL'!$A$3:$AG$501,26,FALSE),"NA"))),"NA")</f>
        <v>0.47773255813953491</v>
      </c>
      <c r="K147" s="253">
        <f>IFERROR(IF(OR($F147&lt;10,$F147="NA",$G147="NA"),"NA",IF($E147="05",VLOOKUP($A147,'2015G5-SALL'!$A$3:$AG$500,16,FALSE),IF($E147="08",VLOOKUP($A147,'2015G8-SALL'!$A$3:$AG$501,16,FALSE),"NA"))),"NA")</f>
        <v>0.50994186046511625</v>
      </c>
      <c r="L147" s="254">
        <f>IFERROR(IF(OR($F147&lt;10,$F147="NA",$G147="NA"),"NA",IF($E147="05",VLOOKUP($A147,'2015G5-SALL'!$A$3:$AG$500,31,FALSE),IF($E147="08",VLOOKUP($A147,'2015G8-SALL'!$A$3:$AG$501,31,FALSE),"NA"))),"NA")</f>
        <v>0.61918604651162734</v>
      </c>
      <c r="M147" s="255">
        <f>IFERROR(IF(OR($F147&lt;10,$F147="NA",$G147="NA"),"NA",IF($E147="05",VLOOKUP($A147,'2015G5-SALL'!$A$3:$AG$500,21,FALSE),IF($E147="08",VLOOKUP($A147,'2015G8-SALL'!$A$3:$AG$501,21,FALSE),"NA"))),"NA")</f>
        <v>0.55360465116279045</v>
      </c>
    </row>
    <row r="148" spans="1:13" x14ac:dyDescent="0.25">
      <c r="A148" s="282" t="s">
        <v>250</v>
      </c>
      <c r="B148" s="281" t="str">
        <f>VLOOKUP(VALUE(A148),SchList!$A$2:$B$475,2,FALSE)</f>
        <v>KEY BISCAYNE K-8 CENTER</v>
      </c>
      <c r="C148" s="282" t="s">
        <v>5263</v>
      </c>
      <c r="D148" s="267" t="s">
        <v>5261</v>
      </c>
      <c r="E148" s="268" t="s">
        <v>807</v>
      </c>
      <c r="F148" s="283">
        <f>IFERROR(IF($E148="05",VLOOKUP($A148,'2015G5-SALL'!$A$3:$AG$500,4,FALSE),IF($E148="08",VLOOKUP($A148,'2015G8-SALL'!$A$3:$AG$501,4,FALSE),"NA")),"NA")</f>
        <v>69</v>
      </c>
      <c r="G148" s="284">
        <f>IFERROR(IF($E148="05",VLOOKUP($A148,'MemSep 21-2015'!$A$3:$I$498,9,FALSE),IF($E148="08",VLOOKUP($A148,'MemSep 21-2015'!$A$3:$N$498,14,FALSE),"NA")),"NA")</f>
        <v>72</v>
      </c>
      <c r="H148" s="285">
        <f t="shared" si="2"/>
        <v>0.95833333333333337</v>
      </c>
      <c r="I148" s="286">
        <f>IFERROR(IF(OR($F148&lt;10,$F148="NA",$G148="NA"),"NA",IF($E148="05",VLOOKUP($A148,'2015G5-SALL'!$A$3:$AG$500,6,FALSE),IF($E148="08",VLOOKUP($A148,'2015G8-SALL'!$A$3:$AG$501,6,FALSE),"NA"))),"NA")</f>
        <v>53.900579710144918</v>
      </c>
      <c r="J148" s="252">
        <f>IFERROR(IF(OR($F148&lt;10,$F148="NA",$G148="NA"),"NA",IF($E148="05",VLOOKUP($A148,'2015G5-SALL'!$A$3:$AG$500,26,FALSE),IF($E148="08",VLOOKUP($A148,'2015G8-SALL'!$A$3:$AG$501,26,FALSE),"NA"))),"NA")</f>
        <v>0.53463768115942023</v>
      </c>
      <c r="K148" s="253">
        <f>IFERROR(IF(OR($F148&lt;10,$F148="NA",$G148="NA"),"NA",IF($E148="05",VLOOKUP($A148,'2015G5-SALL'!$A$3:$AG$500,16,FALSE),IF($E148="08",VLOOKUP($A148,'2015G8-SALL'!$A$3:$AG$501,16,FALSE),"NA"))),"NA")</f>
        <v>0.55942028985507264</v>
      </c>
      <c r="L148" s="254">
        <f>IFERROR(IF(OR($F148&lt;10,$F148="NA",$G148="NA"),"NA",IF($E148="05",VLOOKUP($A148,'2015G5-SALL'!$A$3:$AG$500,31,FALSE),IF($E148="08",VLOOKUP($A148,'2015G8-SALL'!$A$3:$AG$501,31,FALSE),"NA"))),"NA")</f>
        <v>0.57246376811594224</v>
      </c>
      <c r="M148" s="255">
        <f>IFERROR(IF(OR($F148&lt;10,$F148="NA",$G148="NA"),"NA",IF($E148="05",VLOOKUP($A148,'2015G5-SALL'!$A$3:$AG$500,21,FALSE),IF($E148="08",VLOOKUP($A148,'2015G8-SALL'!$A$3:$AG$501,21,FALSE),"NA"))),"NA")</f>
        <v>0.48173913043478273</v>
      </c>
    </row>
    <row r="149" spans="1:13" x14ac:dyDescent="0.25">
      <c r="A149" s="282" t="s">
        <v>251</v>
      </c>
      <c r="B149" s="281" t="str">
        <f>VLOOKUP(VALUE(A149),SchList!$A$2:$B$475,2,FALSE)</f>
        <v>KINLOCH PARK ELEMENTARY</v>
      </c>
      <c r="C149" s="282" t="s">
        <v>5263</v>
      </c>
      <c r="D149" s="267" t="s">
        <v>5261</v>
      </c>
      <c r="E149" s="268" t="s">
        <v>810</v>
      </c>
      <c r="F149" s="283">
        <f>IFERROR(IF($E149="05",VLOOKUP($A149,'2015G5-SALL'!$A$3:$AG$500,4,FALSE),IF($E149="08",VLOOKUP($A149,'2015G8-SALL'!$A$3:$AG$501,4,FALSE),"NA")),"NA")</f>
        <v>118</v>
      </c>
      <c r="G149" s="284">
        <f>IFERROR(IF($E149="05",VLOOKUP($A149,'MemSep 21-2015'!$A$3:$I$498,9,FALSE),IF($E149="08",VLOOKUP($A149,'MemSep 21-2015'!$A$3:$N$498,14,FALSE),"NA")),"NA")</f>
        <v>123</v>
      </c>
      <c r="H149" s="285">
        <f t="shared" si="2"/>
        <v>0.95934959349593496</v>
      </c>
      <c r="I149" s="286">
        <f>IFERROR(IF(OR($F149&lt;10,$F149="NA",$G149="NA"),"NA",IF($E149="05",VLOOKUP($A149,'2015G5-SALL'!$A$3:$AG$500,6,FALSE),IF($E149="08",VLOOKUP($A149,'2015G8-SALL'!$A$3:$AG$501,6,FALSE),"NA"))),"NA")</f>
        <v>49.114067796610193</v>
      </c>
      <c r="J149" s="252">
        <f>IFERROR(IF(OR($F149&lt;10,$F149="NA",$G149="NA"),"NA",IF($E149="05",VLOOKUP($A149,'2015G5-SALL'!$A$3:$AG$500,26,FALSE),IF($E149="08",VLOOKUP($A149,'2015G8-SALL'!$A$3:$AG$501,26,FALSE),"NA"))),"NA")</f>
        <v>0.42262711864406827</v>
      </c>
      <c r="K149" s="253">
        <f>IFERROR(IF(OR($F149&lt;10,$F149="NA",$G149="NA"),"NA",IF($E149="05",VLOOKUP($A149,'2015G5-SALL'!$A$3:$AG$500,16,FALSE),IF($E149="08",VLOOKUP($A149,'2015G8-SALL'!$A$3:$AG$501,16,FALSE),"NA"))),"NA")</f>
        <v>0.46432203389830501</v>
      </c>
      <c r="L149" s="254">
        <f>IFERROR(IF(OR($F149&lt;10,$F149="NA",$G149="NA"),"NA",IF($E149="05",VLOOKUP($A149,'2015G5-SALL'!$A$3:$AG$500,31,FALSE),IF($E149="08",VLOOKUP($A149,'2015G8-SALL'!$A$3:$AG$501,31,FALSE),"NA"))),"NA")</f>
        <v>0.56364406779661025</v>
      </c>
      <c r="M149" s="255">
        <f>IFERROR(IF(OR($F149&lt;10,$F149="NA",$G149="NA"),"NA",IF($E149="05",VLOOKUP($A149,'2015G5-SALL'!$A$3:$AG$500,21,FALSE),IF($E149="08",VLOOKUP($A149,'2015G8-SALL'!$A$3:$AG$501,21,FALSE),"NA"))),"NA")</f>
        <v>0.4480508474576273</v>
      </c>
    </row>
    <row r="150" spans="1:13" x14ac:dyDescent="0.25">
      <c r="A150" s="282" t="s">
        <v>252</v>
      </c>
      <c r="B150" s="281" t="str">
        <f>VLOOKUP(VALUE(A150),SchList!$A$2:$B$475,2,FALSE)</f>
        <v>LAKE STEVENS ELEMENTARY</v>
      </c>
      <c r="C150" s="282" t="s">
        <v>5266</v>
      </c>
      <c r="D150" s="267" t="s">
        <v>5265</v>
      </c>
      <c r="E150" s="268" t="s">
        <v>810</v>
      </c>
      <c r="F150" s="283">
        <f>IFERROR(IF($E150="05",VLOOKUP($A150,'2015G5-SALL'!$A$3:$AG$500,4,FALSE),IF($E150="08",VLOOKUP($A150,'2015G8-SALL'!$A$3:$AG$501,4,FALSE),"NA")),"NA")</f>
        <v>37</v>
      </c>
      <c r="G150" s="284">
        <f>IFERROR(IF($E150="05",VLOOKUP($A150,'MemSep 21-2015'!$A$3:$I$498,9,FALSE),IF($E150="08",VLOOKUP($A150,'MemSep 21-2015'!$A$3:$N$498,14,FALSE),"NA")),"NA")</f>
        <v>37</v>
      </c>
      <c r="H150" s="285">
        <f t="shared" si="2"/>
        <v>1</v>
      </c>
      <c r="I150" s="286">
        <f>IFERROR(IF(OR($F150&lt;10,$F150="NA",$G150="NA"),"NA",IF($E150="05",VLOOKUP($A150,'2015G5-SALL'!$A$3:$AG$500,6,FALSE),IF($E150="08",VLOOKUP($A150,'2015G8-SALL'!$A$3:$AG$501,6,FALSE),"NA"))),"NA")</f>
        <v>48.402972972972975</v>
      </c>
      <c r="J150" s="252">
        <f>IFERROR(IF(OR($F150&lt;10,$F150="NA",$G150="NA"),"NA",IF($E150="05",VLOOKUP($A150,'2015G5-SALL'!$A$3:$AG$500,26,FALSE),IF($E150="08",VLOOKUP($A150,'2015G8-SALL'!$A$3:$AG$501,26,FALSE),"NA"))),"NA")</f>
        <v>0.32324324324324333</v>
      </c>
      <c r="K150" s="253">
        <f>IFERROR(IF(OR($F150&lt;10,$F150="NA",$G150="NA"),"NA",IF($E150="05",VLOOKUP($A150,'2015G5-SALL'!$A$3:$AG$500,16,FALSE),IF($E150="08",VLOOKUP($A150,'2015G8-SALL'!$A$3:$AG$501,16,FALSE),"NA"))),"NA")</f>
        <v>0.44351351351351354</v>
      </c>
      <c r="L150" s="254">
        <f>IFERROR(IF(OR($F150&lt;10,$F150="NA",$G150="NA"),"NA",IF($E150="05",VLOOKUP($A150,'2015G5-SALL'!$A$3:$AG$500,31,FALSE),IF($E150="08",VLOOKUP($A150,'2015G8-SALL'!$A$3:$AG$501,31,FALSE),"NA"))),"NA")</f>
        <v>0.58891891891891901</v>
      </c>
      <c r="M150" s="255">
        <f>IFERROR(IF(OR($F150&lt;10,$F150="NA",$G150="NA"),"NA",IF($E150="05",VLOOKUP($A150,'2015G5-SALL'!$A$3:$AG$500,21,FALSE),IF($E150="08",VLOOKUP($A150,'2015G8-SALL'!$A$3:$AG$501,21,FALSE),"NA"))),"NA")</f>
        <v>0.45567567567567568</v>
      </c>
    </row>
    <row r="151" spans="1:13" x14ac:dyDescent="0.25">
      <c r="A151" s="282" t="s">
        <v>253</v>
      </c>
      <c r="B151" s="281" t="str">
        <f>VLOOKUP(VALUE(A151),SchList!$A$2:$B$475,2,FALSE)</f>
        <v>LAKEVIEW ELEMENTARY</v>
      </c>
      <c r="C151" s="282" t="s">
        <v>5263</v>
      </c>
      <c r="D151" s="267" t="s">
        <v>5264</v>
      </c>
      <c r="E151" s="268" t="s">
        <v>810</v>
      </c>
      <c r="F151" s="283">
        <f>IFERROR(IF($E151="05",VLOOKUP($A151,'2015G5-SALL'!$A$3:$AG$500,4,FALSE),IF($E151="08",VLOOKUP($A151,'2015G8-SALL'!$A$3:$AG$501,4,FALSE),"NA")),"NA")</f>
        <v>45</v>
      </c>
      <c r="G151" s="284">
        <f>IFERROR(IF($E151="05",VLOOKUP($A151,'MemSep 21-2015'!$A$3:$I$498,9,FALSE),IF($E151="08",VLOOKUP($A151,'MemSep 21-2015'!$A$3:$N$498,14,FALSE),"NA")),"NA")</f>
        <v>45</v>
      </c>
      <c r="H151" s="285">
        <f t="shared" si="2"/>
        <v>1</v>
      </c>
      <c r="I151" s="286">
        <f>IFERROR(IF(OR($F151&lt;10,$F151="NA",$G151="NA"),"NA",IF($E151="05",VLOOKUP($A151,'2015G5-SALL'!$A$3:$AG$500,6,FALSE),IF($E151="08",VLOOKUP($A151,'2015G8-SALL'!$A$3:$AG$501,6,FALSE),"NA"))),"NA")</f>
        <v>50.201777777777764</v>
      </c>
      <c r="J151" s="252">
        <f>IFERROR(IF(OR($F151&lt;10,$F151="NA",$G151="NA"),"NA",IF($E151="05",VLOOKUP($A151,'2015G5-SALL'!$A$3:$AG$500,26,FALSE),IF($E151="08",VLOOKUP($A151,'2015G8-SALL'!$A$3:$AG$501,26,FALSE),"NA"))),"NA")</f>
        <v>0.41422222222222238</v>
      </c>
      <c r="K151" s="253">
        <f>IFERROR(IF(OR($F151&lt;10,$F151="NA",$G151="NA"),"NA",IF($E151="05",VLOOKUP($A151,'2015G5-SALL'!$A$3:$AG$500,16,FALSE),IF($E151="08",VLOOKUP($A151,'2015G8-SALL'!$A$3:$AG$501,16,FALSE),"NA"))),"NA")</f>
        <v>0.50288888888888883</v>
      </c>
      <c r="L151" s="254">
        <f>IFERROR(IF(OR($F151&lt;10,$F151="NA",$G151="NA"),"NA",IF($E151="05",VLOOKUP($A151,'2015G5-SALL'!$A$3:$AG$500,31,FALSE),IF($E151="08",VLOOKUP($A151,'2015G8-SALL'!$A$3:$AG$501,31,FALSE),"NA"))),"NA")</f>
        <v>0.57377777777777794</v>
      </c>
      <c r="M151" s="255">
        <f>IFERROR(IF(OR($F151&lt;10,$F151="NA",$G151="NA"),"NA",IF($E151="05",VLOOKUP($A151,'2015G5-SALL'!$A$3:$AG$500,21,FALSE),IF($E151="08",VLOOKUP($A151,'2015G8-SALL'!$A$3:$AG$501,21,FALSE),"NA"))),"NA")</f>
        <v>0.43733333333333335</v>
      </c>
    </row>
    <row r="152" spans="1:13" x14ac:dyDescent="0.25">
      <c r="A152" s="282" t="s">
        <v>254</v>
      </c>
      <c r="B152" s="281" t="str">
        <f>VLOOKUP(VALUE(A152),SchList!$A$2:$B$475,2,FALSE)</f>
        <v>LEEWOOD K-8 CENTER</v>
      </c>
      <c r="C152" s="282" t="s">
        <v>5260</v>
      </c>
      <c r="D152" s="267" t="s">
        <v>5261</v>
      </c>
      <c r="E152" s="268" t="s">
        <v>810</v>
      </c>
      <c r="F152" s="283">
        <f>IFERROR(IF($E152="05",VLOOKUP($A152,'2015G5-SALL'!$A$3:$AG$500,4,FALSE),IF($E152="08",VLOOKUP($A152,'2015G8-SALL'!$A$3:$AG$501,4,FALSE),"NA")),"NA")</f>
        <v>76</v>
      </c>
      <c r="G152" s="284">
        <f>IFERROR(IF($E152="05",VLOOKUP($A152,'MemSep 21-2015'!$A$3:$I$498,9,FALSE),IF($E152="08",VLOOKUP($A152,'MemSep 21-2015'!$A$3:$N$498,14,FALSE),"NA")),"NA")</f>
        <v>92</v>
      </c>
      <c r="H152" s="285">
        <f t="shared" si="2"/>
        <v>0.82608695652173914</v>
      </c>
      <c r="I152" s="286">
        <f>IFERROR(IF(OR($F152&lt;10,$F152="NA",$G152="NA"),"NA",IF($E152="05",VLOOKUP($A152,'2015G5-SALL'!$A$3:$AG$500,6,FALSE),IF($E152="08",VLOOKUP($A152,'2015G8-SALL'!$A$3:$AG$501,6,FALSE),"NA"))),"NA")</f>
        <v>54.904210526315808</v>
      </c>
      <c r="J152" s="252">
        <f>IFERROR(IF(OR($F152&lt;10,$F152="NA",$G152="NA"),"NA",IF($E152="05",VLOOKUP($A152,'2015G5-SALL'!$A$3:$AG$500,26,FALSE),IF($E152="08",VLOOKUP($A152,'2015G8-SALL'!$A$3:$AG$501,26,FALSE),"NA"))),"NA")</f>
        <v>0.45302631578947361</v>
      </c>
      <c r="K152" s="253">
        <f>IFERROR(IF(OR($F152&lt;10,$F152="NA",$G152="NA"),"NA",IF($E152="05",VLOOKUP($A152,'2015G5-SALL'!$A$3:$AG$500,16,FALSE),IF($E152="08",VLOOKUP($A152,'2015G8-SALL'!$A$3:$AG$501,16,FALSE),"NA"))),"NA")</f>
        <v>0.49500000000000005</v>
      </c>
      <c r="L152" s="254">
        <f>IFERROR(IF(OR($F152&lt;10,$F152="NA",$G152="NA"),"NA",IF($E152="05",VLOOKUP($A152,'2015G5-SALL'!$A$3:$AG$500,31,FALSE),IF($E152="08",VLOOKUP($A152,'2015G8-SALL'!$A$3:$AG$501,31,FALSE),"NA"))),"NA")</f>
        <v>0.62039473684210544</v>
      </c>
      <c r="M152" s="255">
        <f>IFERROR(IF(OR($F152&lt;10,$F152="NA",$G152="NA"),"NA",IF($E152="05",VLOOKUP($A152,'2015G5-SALL'!$A$3:$AG$500,21,FALSE),IF($E152="08",VLOOKUP($A152,'2015G8-SALL'!$A$3:$AG$501,21,FALSE),"NA"))),"NA")</f>
        <v>0.55828947368421045</v>
      </c>
    </row>
    <row r="153" spans="1:13" x14ac:dyDescent="0.25">
      <c r="A153" s="282" t="s">
        <v>254</v>
      </c>
      <c r="B153" s="281" t="str">
        <f>VLOOKUP(VALUE(A153),SchList!$A$2:$B$475,2,FALSE)</f>
        <v>LEEWOOD K-8 CENTER</v>
      </c>
      <c r="C153" s="282" t="s">
        <v>5260</v>
      </c>
      <c r="D153" s="267" t="s">
        <v>5261</v>
      </c>
      <c r="E153" s="268" t="s">
        <v>807</v>
      </c>
      <c r="F153" s="283">
        <f>IFERROR(IF($E153="05",VLOOKUP($A153,'2015G5-SALL'!$A$3:$AG$500,4,FALSE),IF($E153="08",VLOOKUP($A153,'2015G8-SALL'!$A$3:$AG$501,4,FALSE),"NA")),"NA")</f>
        <v>67</v>
      </c>
      <c r="G153" s="284">
        <f>IFERROR(IF($E153="05",VLOOKUP($A153,'MemSep 21-2015'!$A$3:$I$498,9,FALSE),IF($E153="08",VLOOKUP($A153,'MemSep 21-2015'!$A$3:$N$498,14,FALSE),"NA")),"NA")</f>
        <v>68</v>
      </c>
      <c r="H153" s="285">
        <f t="shared" si="2"/>
        <v>0.98529411764705888</v>
      </c>
      <c r="I153" s="286">
        <f>IFERROR(IF(OR($F153&lt;10,$F153="NA",$G153="NA"),"NA",IF($E153="05",VLOOKUP($A153,'2015G5-SALL'!$A$3:$AG$500,6,FALSE),IF($E153="08",VLOOKUP($A153,'2015G8-SALL'!$A$3:$AG$501,6,FALSE),"NA"))),"NA")</f>
        <v>46.617164179104499</v>
      </c>
      <c r="J153" s="252">
        <f>IFERROR(IF(OR($F153&lt;10,$F153="NA",$G153="NA"),"NA",IF($E153="05",VLOOKUP($A153,'2015G5-SALL'!$A$3:$AG$500,26,FALSE),IF($E153="08",VLOOKUP($A153,'2015G8-SALL'!$A$3:$AG$501,26,FALSE),"NA"))),"NA")</f>
        <v>0.42328358208955225</v>
      </c>
      <c r="K153" s="253">
        <f>IFERROR(IF(OR($F153&lt;10,$F153="NA",$G153="NA"),"NA",IF($E153="05",VLOOKUP($A153,'2015G5-SALL'!$A$3:$AG$500,16,FALSE),IF($E153="08",VLOOKUP($A153,'2015G8-SALL'!$A$3:$AG$501,16,FALSE),"NA"))),"NA")</f>
        <v>0.48656716417910451</v>
      </c>
      <c r="L153" s="254">
        <f>IFERROR(IF(OR($F153&lt;10,$F153="NA",$G153="NA"),"NA",IF($E153="05",VLOOKUP($A153,'2015G5-SALL'!$A$3:$AG$500,31,FALSE),IF($E153="08",VLOOKUP($A153,'2015G8-SALL'!$A$3:$AG$501,31,FALSE),"NA"))),"NA")</f>
        <v>0.45298507462686555</v>
      </c>
      <c r="M153" s="255">
        <f>IFERROR(IF(OR($F153&lt;10,$F153="NA",$G153="NA"),"NA",IF($E153="05",VLOOKUP($A153,'2015G5-SALL'!$A$3:$AG$500,21,FALSE),IF($E153="08",VLOOKUP($A153,'2015G8-SALL'!$A$3:$AG$501,21,FALSE),"NA"))),"NA")</f>
        <v>0.48283582089552241</v>
      </c>
    </row>
    <row r="154" spans="1:13" x14ac:dyDescent="0.25">
      <c r="A154" s="282" t="s">
        <v>255</v>
      </c>
      <c r="B154" s="281" t="str">
        <f>VLOOKUP(VALUE(A154),SchList!$A$2:$B$475,2,FALSE)</f>
        <v>WILLIAM LEHMAN ELEMENTARY</v>
      </c>
      <c r="C154" s="282" t="s">
        <v>5260</v>
      </c>
      <c r="D154" s="267" t="s">
        <v>5261</v>
      </c>
      <c r="E154" s="268" t="s">
        <v>810</v>
      </c>
      <c r="F154" s="283">
        <f>IFERROR(IF($E154="05",VLOOKUP($A154,'2015G5-SALL'!$A$3:$AG$500,4,FALSE),IF($E154="08",VLOOKUP($A154,'2015G8-SALL'!$A$3:$AG$501,4,FALSE),"NA")),"NA")</f>
        <v>81</v>
      </c>
      <c r="G154" s="284">
        <f>IFERROR(IF($E154="05",VLOOKUP($A154,'MemSep 21-2015'!$A$3:$I$498,9,FALSE),IF($E154="08",VLOOKUP($A154,'MemSep 21-2015'!$A$3:$N$498,14,FALSE),"NA")),"NA")</f>
        <v>83</v>
      </c>
      <c r="H154" s="285">
        <f t="shared" si="2"/>
        <v>0.97590361445783136</v>
      </c>
      <c r="I154" s="286">
        <f>IFERROR(IF(OR($F154&lt;10,$F154="NA",$G154="NA"),"NA",IF($E154="05",VLOOKUP($A154,'2015G5-SALL'!$A$3:$AG$500,6,FALSE),IF($E154="08",VLOOKUP($A154,'2015G8-SALL'!$A$3:$AG$501,6,FALSE),"NA"))),"NA")</f>
        <v>52.731481481481495</v>
      </c>
      <c r="J154" s="252">
        <f>IFERROR(IF(OR($F154&lt;10,$F154="NA",$G154="NA"),"NA",IF($E154="05",VLOOKUP($A154,'2015G5-SALL'!$A$3:$AG$500,26,FALSE),IF($E154="08",VLOOKUP($A154,'2015G8-SALL'!$A$3:$AG$501,26,FALSE),"NA"))),"NA")</f>
        <v>0.42555555555555552</v>
      </c>
      <c r="K154" s="253">
        <f>IFERROR(IF(OR($F154&lt;10,$F154="NA",$G154="NA"),"NA",IF($E154="05",VLOOKUP($A154,'2015G5-SALL'!$A$3:$AG$500,16,FALSE),IF($E154="08",VLOOKUP($A154,'2015G8-SALL'!$A$3:$AG$501,16,FALSE),"NA"))),"NA")</f>
        <v>0.47407407407407404</v>
      </c>
      <c r="L154" s="254">
        <f>IFERROR(IF(OR($F154&lt;10,$F154="NA",$G154="NA"),"NA",IF($E154="05",VLOOKUP($A154,'2015G5-SALL'!$A$3:$AG$500,31,FALSE),IF($E154="08",VLOOKUP($A154,'2015G8-SALL'!$A$3:$AG$501,31,FALSE),"NA"))),"NA")</f>
        <v>0.62888888888888916</v>
      </c>
      <c r="M154" s="255">
        <f>IFERROR(IF(OR($F154&lt;10,$F154="NA",$G154="NA"),"NA",IF($E154="05",VLOOKUP($A154,'2015G5-SALL'!$A$3:$AG$500,21,FALSE),IF($E154="08",VLOOKUP($A154,'2015G8-SALL'!$A$3:$AG$501,21,FALSE),"NA"))),"NA")</f>
        <v>0.48999999999999988</v>
      </c>
    </row>
    <row r="155" spans="1:13" x14ac:dyDescent="0.25">
      <c r="A155" s="282" t="s">
        <v>256</v>
      </c>
      <c r="B155" s="281" t="str">
        <f>VLOOKUP(VALUE(A155),SchList!$A$2:$B$475,2,FALSE)</f>
        <v>LEISURE CITY K-8 CENTER</v>
      </c>
      <c r="C155" s="282" t="s">
        <v>5260</v>
      </c>
      <c r="D155" s="267" t="s">
        <v>5261</v>
      </c>
      <c r="E155" s="268" t="s">
        <v>810</v>
      </c>
      <c r="F155" s="283">
        <f>IFERROR(IF($E155="05",VLOOKUP($A155,'2015G5-SALL'!$A$3:$AG$500,4,FALSE),IF($E155="08",VLOOKUP($A155,'2015G8-SALL'!$A$3:$AG$501,4,FALSE),"NA")),"NA")</f>
        <v>113</v>
      </c>
      <c r="G155" s="284">
        <f>IFERROR(IF($E155="05",VLOOKUP($A155,'MemSep 21-2015'!$A$3:$I$498,9,FALSE),IF($E155="08",VLOOKUP($A155,'MemSep 21-2015'!$A$3:$N$498,14,FALSE),"NA")),"NA")</f>
        <v>115</v>
      </c>
      <c r="H155" s="285">
        <f t="shared" si="2"/>
        <v>0.9826086956521739</v>
      </c>
      <c r="I155" s="286">
        <f>IFERROR(IF(OR($F155&lt;10,$F155="NA",$G155="NA"),"NA",IF($E155="05",VLOOKUP($A155,'2015G5-SALL'!$A$3:$AG$500,6,FALSE),IF($E155="08",VLOOKUP($A155,'2015G8-SALL'!$A$3:$AG$501,6,FALSE),"NA"))),"NA")</f>
        <v>40.426194690265497</v>
      </c>
      <c r="J155" s="252">
        <f>IFERROR(IF(OR($F155&lt;10,$F155="NA",$G155="NA"),"NA",IF($E155="05",VLOOKUP($A155,'2015G5-SALL'!$A$3:$AG$500,26,FALSE),IF($E155="08",VLOOKUP($A155,'2015G8-SALL'!$A$3:$AG$501,26,FALSE),"NA"))),"NA")</f>
        <v>0.2931858407079645</v>
      </c>
      <c r="K155" s="253">
        <f>IFERROR(IF(OR($F155&lt;10,$F155="NA",$G155="NA"),"NA",IF($E155="05",VLOOKUP($A155,'2015G5-SALL'!$A$3:$AG$500,16,FALSE),IF($E155="08",VLOOKUP($A155,'2015G8-SALL'!$A$3:$AG$501,16,FALSE),"NA"))),"NA")</f>
        <v>0.37274336283185844</v>
      </c>
      <c r="L155" s="254">
        <f>IFERROR(IF(OR($F155&lt;10,$F155="NA",$G155="NA"),"NA",IF($E155="05",VLOOKUP($A155,'2015G5-SALL'!$A$3:$AG$500,31,FALSE),IF($E155="08",VLOOKUP($A155,'2015G8-SALL'!$A$3:$AG$501,31,FALSE),"NA"))),"NA")</f>
        <v>0.48221238938053101</v>
      </c>
      <c r="M155" s="255">
        <f>IFERROR(IF(OR($F155&lt;10,$F155="NA",$G155="NA"),"NA",IF($E155="05",VLOOKUP($A155,'2015G5-SALL'!$A$3:$AG$500,21,FALSE),IF($E155="08",VLOOKUP($A155,'2015G8-SALL'!$A$3:$AG$501,21,FALSE),"NA"))),"NA")</f>
        <v>0.3813274336283185</v>
      </c>
    </row>
    <row r="156" spans="1:13" x14ac:dyDescent="0.25">
      <c r="A156" s="282" t="s">
        <v>256</v>
      </c>
      <c r="B156" s="281" t="str">
        <f>VLOOKUP(VALUE(A156),SchList!$A$2:$B$475,2,FALSE)</f>
        <v>LEISURE CITY K-8 CENTER</v>
      </c>
      <c r="C156" s="282" t="s">
        <v>5260</v>
      </c>
      <c r="D156" s="267" t="s">
        <v>5261</v>
      </c>
      <c r="E156" s="268" t="s">
        <v>807</v>
      </c>
      <c r="F156" s="283">
        <f>IFERROR(IF($E156="05",VLOOKUP($A156,'2015G5-SALL'!$A$3:$AG$500,4,FALSE),IF($E156="08",VLOOKUP($A156,'2015G8-SALL'!$A$3:$AG$501,4,FALSE),"NA")),"NA")</f>
        <v>101</v>
      </c>
      <c r="G156" s="284">
        <f>IFERROR(IF($E156="05",VLOOKUP($A156,'MemSep 21-2015'!$A$3:$I$498,9,FALSE),IF($E156="08",VLOOKUP($A156,'MemSep 21-2015'!$A$3:$N$498,14,FALSE),"NA")),"NA")</f>
        <v>104</v>
      </c>
      <c r="H156" s="285">
        <f t="shared" si="2"/>
        <v>0.97115384615384615</v>
      </c>
      <c r="I156" s="286">
        <f>IFERROR(IF(OR($F156&lt;10,$F156="NA",$G156="NA"),"NA",IF($E156="05",VLOOKUP($A156,'2015G5-SALL'!$A$3:$AG$500,6,FALSE),IF($E156="08",VLOOKUP($A156,'2015G8-SALL'!$A$3:$AG$501,6,FALSE),"NA"))),"NA")</f>
        <v>36.11970297029702</v>
      </c>
      <c r="J156" s="252">
        <f>IFERROR(IF(OR($F156&lt;10,$F156="NA",$G156="NA"),"NA",IF($E156="05",VLOOKUP($A156,'2015G5-SALL'!$A$3:$AG$500,26,FALSE),IF($E156="08",VLOOKUP($A156,'2015G8-SALL'!$A$3:$AG$501,26,FALSE),"NA"))),"NA")</f>
        <v>0.39435643564356426</v>
      </c>
      <c r="K156" s="253">
        <f>IFERROR(IF(OR($F156&lt;10,$F156="NA",$G156="NA"),"NA",IF($E156="05",VLOOKUP($A156,'2015G5-SALL'!$A$3:$AG$500,16,FALSE),IF($E156="08",VLOOKUP($A156,'2015G8-SALL'!$A$3:$AG$501,16,FALSE),"NA"))),"NA")</f>
        <v>0.36168316831683162</v>
      </c>
      <c r="L156" s="254">
        <f>IFERROR(IF(OR($F156&lt;10,$F156="NA",$G156="NA"),"NA",IF($E156="05",VLOOKUP($A156,'2015G5-SALL'!$A$3:$AG$500,31,FALSE),IF($E156="08",VLOOKUP($A156,'2015G8-SALL'!$A$3:$AG$501,31,FALSE),"NA"))),"NA")</f>
        <v>0.34306930693069304</v>
      </c>
      <c r="M156" s="255">
        <f>IFERROR(IF(OR($F156&lt;10,$F156="NA",$G156="NA"),"NA",IF($E156="05",VLOOKUP($A156,'2015G5-SALL'!$A$3:$AG$500,21,FALSE),IF($E156="08",VLOOKUP($A156,'2015G8-SALL'!$A$3:$AG$501,21,FALSE),"NA"))),"NA")</f>
        <v>0.35861386138613865</v>
      </c>
    </row>
    <row r="157" spans="1:13" x14ac:dyDescent="0.25">
      <c r="A157" s="282" t="s">
        <v>257</v>
      </c>
      <c r="B157" s="281" t="str">
        <f>VLOOKUP(VALUE(A157),SchList!$A$2:$B$475,2,FALSE)</f>
        <v>LINDA LENTIN K-8 CENTER</v>
      </c>
      <c r="C157" s="282" t="s">
        <v>5266</v>
      </c>
      <c r="D157" s="267" t="s">
        <v>5264</v>
      </c>
      <c r="E157" s="268" t="s">
        <v>810</v>
      </c>
      <c r="F157" s="283">
        <f>IFERROR(IF($E157="05",VLOOKUP($A157,'2015G5-SALL'!$A$3:$AG$500,4,FALSE),IF($E157="08",VLOOKUP($A157,'2015G8-SALL'!$A$3:$AG$501,4,FALSE),"NA")),"NA")</f>
        <v>97</v>
      </c>
      <c r="G157" s="284">
        <f>IFERROR(IF($E157="05",VLOOKUP($A157,'MemSep 21-2015'!$A$3:$I$498,9,FALSE),IF($E157="08",VLOOKUP($A157,'MemSep 21-2015'!$A$3:$N$498,14,FALSE),"NA")),"NA")</f>
        <v>99</v>
      </c>
      <c r="H157" s="285">
        <f t="shared" si="2"/>
        <v>0.97979797979797978</v>
      </c>
      <c r="I157" s="286">
        <f>IFERROR(IF(OR($F157&lt;10,$F157="NA",$G157="NA"),"NA",IF($E157="05",VLOOKUP($A157,'2015G5-SALL'!$A$3:$AG$500,6,FALSE),IF($E157="08",VLOOKUP($A157,'2015G8-SALL'!$A$3:$AG$501,6,FALSE),"NA"))),"NA")</f>
        <v>43.923092783505155</v>
      </c>
      <c r="J157" s="252">
        <f>IFERROR(IF(OR($F157&lt;10,$F157="NA",$G157="NA"),"NA",IF($E157="05",VLOOKUP($A157,'2015G5-SALL'!$A$3:$AG$500,26,FALSE),IF($E157="08",VLOOKUP($A157,'2015G8-SALL'!$A$3:$AG$501,26,FALSE),"NA"))),"NA")</f>
        <v>0.32773195876288636</v>
      </c>
      <c r="K157" s="253">
        <f>IFERROR(IF(OR($F157&lt;10,$F157="NA",$G157="NA"),"NA",IF($E157="05",VLOOKUP($A157,'2015G5-SALL'!$A$3:$AG$500,16,FALSE),IF($E157="08",VLOOKUP($A157,'2015G8-SALL'!$A$3:$AG$501,16,FALSE),"NA"))),"NA")</f>
        <v>0.40164948453608257</v>
      </c>
      <c r="L157" s="254">
        <f>IFERROR(IF(OR($F157&lt;10,$F157="NA",$G157="NA"),"NA",IF($E157="05",VLOOKUP($A157,'2015G5-SALL'!$A$3:$AG$500,31,FALSE),IF($E157="08",VLOOKUP($A157,'2015G8-SALL'!$A$3:$AG$501,31,FALSE),"NA"))),"NA")</f>
        <v>0.51917525773195894</v>
      </c>
      <c r="M157" s="255">
        <f>IFERROR(IF(OR($F157&lt;10,$F157="NA",$G157="NA"),"NA",IF($E157="05",VLOOKUP($A157,'2015G5-SALL'!$A$3:$AG$500,21,FALSE),IF($E157="08",VLOOKUP($A157,'2015G8-SALL'!$A$3:$AG$501,21,FALSE),"NA"))),"NA")</f>
        <v>0.42123711340206182</v>
      </c>
    </row>
    <row r="158" spans="1:13" x14ac:dyDescent="0.25">
      <c r="A158" s="282" t="s">
        <v>257</v>
      </c>
      <c r="B158" s="281" t="str">
        <f>VLOOKUP(VALUE(A158),SchList!$A$2:$B$475,2,FALSE)</f>
        <v>LINDA LENTIN K-8 CENTER</v>
      </c>
      <c r="C158" s="282" t="s">
        <v>5266</v>
      </c>
      <c r="D158" s="267" t="s">
        <v>5264</v>
      </c>
      <c r="E158" s="268" t="s">
        <v>807</v>
      </c>
      <c r="F158" s="283">
        <f>IFERROR(IF($E158="05",VLOOKUP($A158,'2015G5-SALL'!$A$3:$AG$500,4,FALSE),IF($E158="08",VLOOKUP($A158,'2015G8-SALL'!$A$3:$AG$501,4,FALSE),"NA")),"NA")</f>
        <v>107</v>
      </c>
      <c r="G158" s="284">
        <f>IFERROR(IF($E158="05",VLOOKUP($A158,'MemSep 21-2015'!$A$3:$I$498,9,FALSE),IF($E158="08",VLOOKUP($A158,'MemSep 21-2015'!$A$3:$N$498,14,FALSE),"NA")),"NA")</f>
        <v>109</v>
      </c>
      <c r="H158" s="285">
        <f t="shared" si="2"/>
        <v>0.98165137614678899</v>
      </c>
      <c r="I158" s="286">
        <f>IFERROR(IF(OR($F158&lt;10,$F158="NA",$G158="NA"),"NA",IF($E158="05",VLOOKUP($A158,'2015G5-SALL'!$A$3:$AG$500,6,FALSE),IF($E158="08",VLOOKUP($A158,'2015G8-SALL'!$A$3:$AG$501,6,FALSE),"NA"))),"NA")</f>
        <v>44.387476635514034</v>
      </c>
      <c r="J158" s="252">
        <f>IFERROR(IF(OR($F158&lt;10,$F158="NA",$G158="NA"),"NA",IF($E158="05",VLOOKUP($A158,'2015G5-SALL'!$A$3:$AG$500,26,FALSE),IF($E158="08",VLOOKUP($A158,'2015G8-SALL'!$A$3:$AG$501,26,FALSE),"NA"))),"NA")</f>
        <v>0.45420560747663558</v>
      </c>
      <c r="K158" s="253">
        <f>IFERROR(IF(OR($F158&lt;10,$F158="NA",$G158="NA"),"NA",IF($E158="05",VLOOKUP($A158,'2015G5-SALL'!$A$3:$AG$500,16,FALSE),IF($E158="08",VLOOKUP($A158,'2015G8-SALL'!$A$3:$AG$501,16,FALSE),"NA"))),"NA")</f>
        <v>0.4335514018691588</v>
      </c>
      <c r="L158" s="254">
        <f>IFERROR(IF(OR($F158&lt;10,$F158="NA",$G158="NA"),"NA",IF($E158="05",VLOOKUP($A158,'2015G5-SALL'!$A$3:$AG$500,31,FALSE),IF($E158="08",VLOOKUP($A158,'2015G8-SALL'!$A$3:$AG$501,31,FALSE),"NA"))),"NA")</f>
        <v>0.46542056074766364</v>
      </c>
      <c r="M158" s="255">
        <f>IFERROR(IF(OR($F158&lt;10,$F158="NA",$G158="NA"),"NA",IF($E158="05",VLOOKUP($A158,'2015G5-SALL'!$A$3:$AG$500,21,FALSE),IF($E158="08",VLOOKUP($A158,'2015G8-SALL'!$A$3:$AG$501,21,FALSE),"NA"))),"NA")</f>
        <v>0.42626168224299066</v>
      </c>
    </row>
    <row r="159" spans="1:13" x14ac:dyDescent="0.25">
      <c r="A159" s="282" t="s">
        <v>258</v>
      </c>
      <c r="B159" s="281" t="str">
        <f>VLOOKUP(VALUE(A159),SchList!$A$2:$B$475,2,FALSE)</f>
        <v>LAURA C. SAUNDERS ELEMENTARY</v>
      </c>
      <c r="C159" s="282" t="s">
        <v>5260</v>
      </c>
      <c r="D159" s="267" t="s">
        <v>5264</v>
      </c>
      <c r="E159" s="268" t="s">
        <v>810</v>
      </c>
      <c r="F159" s="283">
        <f>IFERROR(IF($E159="05",VLOOKUP($A159,'2015G5-SALL'!$A$3:$AG$500,4,FALSE),IF($E159="08",VLOOKUP($A159,'2015G8-SALL'!$A$3:$AG$501,4,FALSE),"NA")),"NA")</f>
        <v>84</v>
      </c>
      <c r="G159" s="284">
        <f>IFERROR(IF($E159="05",VLOOKUP($A159,'MemSep 21-2015'!$A$3:$I$498,9,FALSE),IF($E159="08",VLOOKUP($A159,'MemSep 21-2015'!$A$3:$N$498,14,FALSE),"NA")),"NA")</f>
        <v>95</v>
      </c>
      <c r="H159" s="285">
        <f t="shared" si="2"/>
        <v>0.88421052631578945</v>
      </c>
      <c r="I159" s="286">
        <f>IFERROR(IF(OR($F159&lt;10,$F159="NA",$G159="NA"),"NA",IF($E159="05",VLOOKUP($A159,'2015G5-SALL'!$A$3:$AG$500,6,FALSE),IF($E159="08",VLOOKUP($A159,'2015G8-SALL'!$A$3:$AG$501,6,FALSE),"NA"))),"NA")</f>
        <v>41.503809523809537</v>
      </c>
      <c r="J159" s="252">
        <f>IFERROR(IF(OR($F159&lt;10,$F159="NA",$G159="NA"),"NA",IF($E159="05",VLOOKUP($A159,'2015G5-SALL'!$A$3:$AG$500,26,FALSE),IF($E159="08",VLOOKUP($A159,'2015G8-SALL'!$A$3:$AG$501,26,FALSE),"NA"))),"NA")</f>
        <v>0.33011904761904748</v>
      </c>
      <c r="K159" s="253">
        <f>IFERROR(IF(OR($F159&lt;10,$F159="NA",$G159="NA"),"NA",IF($E159="05",VLOOKUP($A159,'2015G5-SALL'!$A$3:$AG$500,16,FALSE),IF($E159="08",VLOOKUP($A159,'2015G8-SALL'!$A$3:$AG$501,16,FALSE),"NA"))),"NA")</f>
        <v>0.38059523809523832</v>
      </c>
      <c r="L159" s="254">
        <f>IFERROR(IF(OR($F159&lt;10,$F159="NA",$G159="NA"),"NA",IF($E159="05",VLOOKUP($A159,'2015G5-SALL'!$A$3:$AG$500,31,FALSE),IF($E159="08",VLOOKUP($A159,'2015G8-SALL'!$A$3:$AG$501,31,FALSE),"NA"))),"NA")</f>
        <v>0.48523809523809519</v>
      </c>
      <c r="M159" s="255">
        <f>IFERROR(IF(OR($F159&lt;10,$F159="NA",$G159="NA"),"NA",IF($E159="05",VLOOKUP($A159,'2015G5-SALL'!$A$3:$AG$500,21,FALSE),IF($E159="08",VLOOKUP($A159,'2015G8-SALL'!$A$3:$AG$501,21,FALSE),"NA"))),"NA")</f>
        <v>0.39499999999999968</v>
      </c>
    </row>
    <row r="160" spans="1:13" x14ac:dyDescent="0.25">
      <c r="A160" s="282" t="s">
        <v>259</v>
      </c>
      <c r="B160" s="281" t="str">
        <f>VLOOKUP(VALUE(A160),SchList!$A$2:$B$475,2,FALSE)</f>
        <v>LIBERTY CITY ELEMENTARY</v>
      </c>
      <c r="C160" s="282" t="s">
        <v>5263</v>
      </c>
      <c r="D160" s="267" t="s">
        <v>5264</v>
      </c>
      <c r="E160" s="268" t="s">
        <v>810</v>
      </c>
      <c r="F160" s="283">
        <f>IFERROR(IF($E160="05",VLOOKUP($A160,'2015G5-SALL'!$A$3:$AG$500,4,FALSE),IF($E160="08",VLOOKUP($A160,'2015G8-SALL'!$A$3:$AG$501,4,FALSE),"NA")),"NA")</f>
        <v>38</v>
      </c>
      <c r="G160" s="284">
        <f>IFERROR(IF($E160="05",VLOOKUP($A160,'MemSep 21-2015'!$A$3:$I$498,9,FALSE),IF($E160="08",VLOOKUP($A160,'MemSep 21-2015'!$A$3:$N$498,14,FALSE),"NA")),"NA")</f>
        <v>41</v>
      </c>
      <c r="H160" s="285">
        <f t="shared" si="2"/>
        <v>0.92682926829268297</v>
      </c>
      <c r="I160" s="286">
        <f>IFERROR(IF(OR($F160&lt;10,$F160="NA",$G160="NA"),"NA",IF($E160="05",VLOOKUP($A160,'2015G5-SALL'!$A$3:$AG$500,6,FALSE),IF($E160="08",VLOOKUP($A160,'2015G8-SALL'!$A$3:$AG$501,6,FALSE),"NA"))),"NA")</f>
        <v>38.875263157894743</v>
      </c>
      <c r="J160" s="252">
        <f>IFERROR(IF(OR($F160&lt;10,$F160="NA",$G160="NA"),"NA",IF($E160="05",VLOOKUP($A160,'2015G5-SALL'!$A$3:$AG$500,26,FALSE),IF($E160="08",VLOOKUP($A160,'2015G8-SALL'!$A$3:$AG$501,26,FALSE),"NA"))),"NA")</f>
        <v>0.28763157894736846</v>
      </c>
      <c r="K160" s="253">
        <f>IFERROR(IF(OR($F160&lt;10,$F160="NA",$G160="NA"),"NA",IF($E160="05",VLOOKUP($A160,'2015G5-SALL'!$A$3:$AG$500,16,FALSE),IF($E160="08",VLOOKUP($A160,'2015G8-SALL'!$A$3:$AG$501,16,FALSE),"NA"))),"NA")</f>
        <v>0.35815789473684212</v>
      </c>
      <c r="L160" s="254">
        <f>IFERROR(IF(OR($F160&lt;10,$F160="NA",$G160="NA"),"NA",IF($E160="05",VLOOKUP($A160,'2015G5-SALL'!$A$3:$AG$500,31,FALSE),IF($E160="08",VLOOKUP($A160,'2015G8-SALL'!$A$3:$AG$501,31,FALSE),"NA"))),"NA")</f>
        <v>0.46947368421052632</v>
      </c>
      <c r="M160" s="255">
        <f>IFERROR(IF(OR($F160&lt;10,$F160="NA",$G160="NA"),"NA",IF($E160="05",VLOOKUP($A160,'2015G5-SALL'!$A$3:$AG$500,21,FALSE),IF($E160="08",VLOOKUP($A160,'2015G8-SALL'!$A$3:$AG$501,21,FALSE),"NA"))),"NA")</f>
        <v>0.35631578947368431</v>
      </c>
    </row>
    <row r="161" spans="1:13" x14ac:dyDescent="0.25">
      <c r="A161" s="282" t="s">
        <v>260</v>
      </c>
      <c r="B161" s="281" t="str">
        <f>VLOOKUP(VALUE(A161),SchList!$A$2:$B$475,2,FALSE)</f>
        <v>JESSE J MCCRARY JR ELEMENTARY</v>
      </c>
      <c r="C161" s="282" t="s">
        <v>5263</v>
      </c>
      <c r="D161" s="267" t="s">
        <v>5264</v>
      </c>
      <c r="E161" s="268" t="s">
        <v>810</v>
      </c>
      <c r="F161" s="283">
        <f>IFERROR(IF($E161="05",VLOOKUP($A161,'2015G5-SALL'!$A$3:$AG$500,4,FALSE),IF($E161="08",VLOOKUP($A161,'2015G8-SALL'!$A$3:$AG$501,4,FALSE),"NA")),"NA")</f>
        <v>78</v>
      </c>
      <c r="G161" s="284">
        <f>IFERROR(IF($E161="05",VLOOKUP($A161,'MemSep 21-2015'!$A$3:$I$498,9,FALSE),IF($E161="08",VLOOKUP($A161,'MemSep 21-2015'!$A$3:$N$498,14,FALSE),"NA")),"NA")</f>
        <v>78</v>
      </c>
      <c r="H161" s="285">
        <f t="shared" si="2"/>
        <v>1</v>
      </c>
      <c r="I161" s="286">
        <f>IFERROR(IF(OR($F161&lt;10,$F161="NA",$G161="NA"),"NA",IF($E161="05",VLOOKUP($A161,'2015G5-SALL'!$A$3:$AG$500,6,FALSE),IF($E161="08",VLOOKUP($A161,'2015G8-SALL'!$A$3:$AG$501,6,FALSE),"NA"))),"NA")</f>
        <v>41.141538461538474</v>
      </c>
      <c r="J161" s="252">
        <f>IFERROR(IF(OR($F161&lt;10,$F161="NA",$G161="NA"),"NA",IF($E161="05",VLOOKUP($A161,'2015G5-SALL'!$A$3:$AG$500,26,FALSE),IF($E161="08",VLOOKUP($A161,'2015G8-SALL'!$A$3:$AG$501,26,FALSE),"NA"))),"NA")</f>
        <v>0.35371794871794854</v>
      </c>
      <c r="K161" s="253">
        <f>IFERROR(IF(OR($F161&lt;10,$F161="NA",$G161="NA"),"NA",IF($E161="05",VLOOKUP($A161,'2015G5-SALL'!$A$3:$AG$500,16,FALSE),IF($E161="08",VLOOKUP($A161,'2015G8-SALL'!$A$3:$AG$501,16,FALSE),"NA"))),"NA")</f>
        <v>0.38051282051282076</v>
      </c>
      <c r="L161" s="254">
        <f>IFERROR(IF(OR($F161&lt;10,$F161="NA",$G161="NA"),"NA",IF($E161="05",VLOOKUP($A161,'2015G5-SALL'!$A$3:$AG$500,31,FALSE),IF($E161="08",VLOOKUP($A161,'2015G8-SALL'!$A$3:$AG$501,31,FALSE),"NA"))),"NA")</f>
        <v>0.4634615384615387</v>
      </c>
      <c r="M161" s="255">
        <f>IFERROR(IF(OR($F161&lt;10,$F161="NA",$G161="NA"),"NA",IF($E161="05",VLOOKUP($A161,'2015G5-SALL'!$A$3:$AG$500,21,FALSE),IF($E161="08",VLOOKUP($A161,'2015G8-SALL'!$A$3:$AG$501,21,FALSE),"NA"))),"NA")</f>
        <v>0.40064102564102544</v>
      </c>
    </row>
    <row r="162" spans="1:13" x14ac:dyDescent="0.25">
      <c r="A162" s="282" t="s">
        <v>864</v>
      </c>
      <c r="B162" s="281" t="str">
        <f>VLOOKUP(VALUE(A162),SchList!$A$2:$B$475,2,FALSE)</f>
        <v>ADVANTAGE ACADEMY SANTA FE</v>
      </c>
      <c r="C162" s="282" t="s">
        <v>5262</v>
      </c>
      <c r="D162" s="267" t="s">
        <v>5262</v>
      </c>
      <c r="E162" s="268" t="s">
        <v>810</v>
      </c>
      <c r="F162" s="283">
        <f>IFERROR(IF($E162="05",VLOOKUP($A162,'2015G5-SALL'!$A$3:$AG$500,4,FALSE),IF($E162="08",VLOOKUP($A162,'2015G8-SALL'!$A$3:$AG$501,4,FALSE),"NA")),"NA")</f>
        <v>40</v>
      </c>
      <c r="G162" s="284">
        <f>IFERROR(IF($E162="05",VLOOKUP($A162,'MemSep 21-2015'!$A$3:$I$498,9,FALSE),IF($E162="08",VLOOKUP($A162,'MemSep 21-2015'!$A$3:$N$498,14,FALSE),"NA")),"NA")</f>
        <v>40</v>
      </c>
      <c r="H162" s="285">
        <f t="shared" si="2"/>
        <v>1</v>
      </c>
      <c r="I162" s="286">
        <f>IFERROR(IF(OR($F162&lt;10,$F162="NA",$G162="NA"),"NA",IF($E162="05",VLOOKUP($A162,'2015G5-SALL'!$A$3:$AG$500,6,FALSE),IF($E162="08",VLOOKUP($A162,'2015G8-SALL'!$A$3:$AG$501,6,FALSE),"NA"))),"NA")</f>
        <v>58.67524999999997</v>
      </c>
      <c r="J162" s="252">
        <f>IFERROR(IF(OR($F162&lt;10,$F162="NA",$G162="NA"),"NA",IF($E162="05",VLOOKUP($A162,'2015G5-SALL'!$A$3:$AG$500,26,FALSE),IF($E162="08",VLOOKUP($A162,'2015G8-SALL'!$A$3:$AG$501,26,FALSE),"NA"))),"NA")</f>
        <v>0.43900000000000006</v>
      </c>
      <c r="K162" s="253">
        <f>IFERROR(IF(OR($F162&lt;10,$F162="NA",$G162="NA"),"NA",IF($E162="05",VLOOKUP($A162,'2015G5-SALL'!$A$3:$AG$500,16,FALSE),IF($E162="08",VLOOKUP($A162,'2015G8-SALL'!$A$3:$AG$501,16,FALSE),"NA"))),"NA")</f>
        <v>0.54175000000000006</v>
      </c>
      <c r="L162" s="254">
        <f>IFERROR(IF(OR($F162&lt;10,$F162="NA",$G162="NA"),"NA",IF($E162="05",VLOOKUP($A162,'2015G5-SALL'!$A$3:$AG$500,31,FALSE),IF($E162="08",VLOOKUP($A162,'2015G8-SALL'!$A$3:$AG$501,31,FALSE),"NA"))),"NA")</f>
        <v>0.67099999999999993</v>
      </c>
      <c r="M162" s="255">
        <f>IFERROR(IF(OR($F162&lt;10,$F162="NA",$G162="NA"),"NA",IF($E162="05",VLOOKUP($A162,'2015G5-SALL'!$A$3:$AG$500,21,FALSE),IF($E162="08",VLOOKUP($A162,'2015G8-SALL'!$A$3:$AG$501,21,FALSE),"NA"))),"NA")</f>
        <v>0.58950000000000014</v>
      </c>
    </row>
    <row r="163" spans="1:13" x14ac:dyDescent="0.25">
      <c r="A163" s="282" t="s">
        <v>870</v>
      </c>
      <c r="B163" s="281" t="str">
        <f>VLOOKUP(VALUE(A163),SchList!$A$2:$B$475,2,FALSE)</f>
        <v>DORAL ACADEMY OF TECHNOLOGY</v>
      </c>
      <c r="C163" s="282" t="s">
        <v>5262</v>
      </c>
      <c r="D163" s="267" t="s">
        <v>5262</v>
      </c>
      <c r="E163" s="268" t="s">
        <v>807</v>
      </c>
      <c r="F163" s="283">
        <f>IFERROR(IF($E163="05",VLOOKUP($A163,'2015G5-SALL'!$A$3:$AG$500,4,FALSE),IF($E163="08",VLOOKUP($A163,'2015G8-SALL'!$A$3:$AG$501,4,FALSE),"NA")),"NA")</f>
        <v>7</v>
      </c>
      <c r="G163" s="284">
        <f>IFERROR(IF($E163="05",VLOOKUP($A163,'MemSep 21-2015'!$A$3:$I$498,9,FALSE),IF($E163="08",VLOOKUP($A163,'MemSep 21-2015'!$A$3:$N$498,14,FALSE),"NA")),"NA")</f>
        <v>7</v>
      </c>
      <c r="H163" s="285" t="str">
        <f t="shared" si="2"/>
        <v>NT&lt;10</v>
      </c>
      <c r="I163" s="286" t="str">
        <f>IFERROR(IF(OR($F163&lt;10,$F163="NA",$G163="NA"),"NA",IF($E163="05",VLOOKUP($A163,'2015G5-SALL'!$A$3:$AG$500,6,FALSE),IF($E163="08",VLOOKUP($A163,'2015G8-SALL'!$A$3:$AG$501,6,FALSE),"NA"))),"NA")</f>
        <v>NA</v>
      </c>
      <c r="J163" s="252" t="str">
        <f>IFERROR(IF(OR($F163&lt;10,$F163="NA",$G163="NA"),"NA",IF($E163="05",VLOOKUP($A163,'2015G5-SALL'!$A$3:$AG$500,26,FALSE),IF($E163="08",VLOOKUP($A163,'2015G8-SALL'!$A$3:$AG$501,26,FALSE),"NA"))),"NA")</f>
        <v>NA</v>
      </c>
      <c r="K163" s="253" t="str">
        <f>IFERROR(IF(OR($F163&lt;10,$F163="NA",$G163="NA"),"NA",IF($E163="05",VLOOKUP($A163,'2015G5-SALL'!$A$3:$AG$500,16,FALSE),IF($E163="08",VLOOKUP($A163,'2015G8-SALL'!$A$3:$AG$501,16,FALSE),"NA"))),"NA")</f>
        <v>NA</v>
      </c>
      <c r="L163" s="254" t="str">
        <f>IFERROR(IF(OR($F163&lt;10,$F163="NA",$G163="NA"),"NA",IF($E163="05",VLOOKUP($A163,'2015G5-SALL'!$A$3:$AG$500,31,FALSE),IF($E163="08",VLOOKUP($A163,'2015G8-SALL'!$A$3:$AG$501,31,FALSE),"NA"))),"NA")</f>
        <v>NA</v>
      </c>
      <c r="M163" s="255" t="str">
        <f>IFERROR(IF(OR($F163&lt;10,$F163="NA",$G163="NA"),"NA",IF($E163="05",VLOOKUP($A163,'2015G5-SALL'!$A$3:$AG$500,21,FALSE),IF($E163="08",VLOOKUP($A163,'2015G8-SALL'!$A$3:$AG$501,21,FALSE),"NA"))),"NA")</f>
        <v>NA</v>
      </c>
    </row>
    <row r="164" spans="1:13" x14ac:dyDescent="0.25">
      <c r="A164" s="282" t="s">
        <v>261</v>
      </c>
      <c r="B164" s="281" t="str">
        <f>VLOOKUP(VALUE(A164),SchList!$A$2:$B$475,2,FALSE)</f>
        <v>DORAL ACADEMY</v>
      </c>
      <c r="C164" s="282" t="s">
        <v>5262</v>
      </c>
      <c r="D164" s="267" t="s">
        <v>5262</v>
      </c>
      <c r="E164" s="268" t="s">
        <v>810</v>
      </c>
      <c r="F164" s="283">
        <f>IFERROR(IF($E164="05",VLOOKUP($A164,'2015G5-SALL'!$A$3:$AG$500,4,FALSE),IF($E164="08",VLOOKUP($A164,'2015G8-SALL'!$A$3:$AG$501,4,FALSE),"NA")),"NA")</f>
        <v>176</v>
      </c>
      <c r="G164" s="284">
        <f>IFERROR(IF($E164="05",VLOOKUP($A164,'MemSep 21-2015'!$A$3:$I$498,9,FALSE),IF($E164="08",VLOOKUP($A164,'MemSep 21-2015'!$A$3:$N$498,14,FALSE),"NA")),"NA")</f>
        <v>179</v>
      </c>
      <c r="H164" s="285">
        <f t="shared" si="2"/>
        <v>0.98324022346368711</v>
      </c>
      <c r="I164" s="286">
        <f>IFERROR(IF(OR($F164&lt;10,$F164="NA",$G164="NA"),"NA",IF($E164="05",VLOOKUP($A164,'2015G5-SALL'!$A$3:$AG$500,6,FALSE),IF($E164="08",VLOOKUP($A164,'2015G8-SALL'!$A$3:$AG$501,6,FALSE),"NA"))),"NA")</f>
        <v>49.095909090909096</v>
      </c>
      <c r="J164" s="252">
        <f>IFERROR(IF(OR($F164&lt;10,$F164="NA",$G164="NA"),"NA",IF($E164="05",VLOOKUP($A164,'2015G5-SALL'!$A$3:$AG$500,26,FALSE),IF($E164="08",VLOOKUP($A164,'2015G8-SALL'!$A$3:$AG$501,26,FALSE),"NA"))),"NA")</f>
        <v>0.40829545454545485</v>
      </c>
      <c r="K164" s="253">
        <f>IFERROR(IF(OR($F164&lt;10,$F164="NA",$G164="NA"),"NA",IF($E164="05",VLOOKUP($A164,'2015G5-SALL'!$A$3:$AG$500,16,FALSE),IF($E164="08",VLOOKUP($A164,'2015G8-SALL'!$A$3:$AG$501,16,FALSE),"NA"))),"NA")</f>
        <v>0.43823863636363641</v>
      </c>
      <c r="L164" s="254">
        <f>IFERROR(IF(OR($F164&lt;10,$F164="NA",$G164="NA"),"NA",IF($E164="05",VLOOKUP($A164,'2015G5-SALL'!$A$3:$AG$500,31,FALSE),IF($E164="08",VLOOKUP($A164,'2015G8-SALL'!$A$3:$AG$501,31,FALSE),"NA"))),"NA")</f>
        <v>0.57380681818181822</v>
      </c>
      <c r="M164" s="255">
        <f>IFERROR(IF(OR($F164&lt;10,$F164="NA",$G164="NA"),"NA",IF($E164="05",VLOOKUP($A164,'2015G5-SALL'!$A$3:$AG$500,21,FALSE),IF($E164="08",VLOOKUP($A164,'2015G8-SALL'!$A$3:$AG$501,21,FALSE),"NA"))),"NA")</f>
        <v>0.47301136363636348</v>
      </c>
    </row>
    <row r="165" spans="1:13" x14ac:dyDescent="0.25">
      <c r="A165" s="282" t="s">
        <v>941</v>
      </c>
      <c r="B165" s="281" t="str">
        <f>VLOOKUP(VALUE(A165),SchList!$A$2:$B$475,2,FALSE)</f>
        <v>PALM GLADES PREP ACADEMY</v>
      </c>
      <c r="C165" s="282" t="s">
        <v>5262</v>
      </c>
      <c r="D165" s="267" t="s">
        <v>5262</v>
      </c>
      <c r="E165" s="268" t="s">
        <v>807</v>
      </c>
      <c r="F165" s="283">
        <f>IFERROR(IF($E165="05",VLOOKUP($A165,'2015G5-SALL'!$A$3:$AG$500,4,FALSE),IF($E165="08",VLOOKUP($A165,'2015G8-SALL'!$A$3:$AG$501,4,FALSE),"NA")),"NA")</f>
        <v>101</v>
      </c>
      <c r="G165" s="284">
        <f>IFERROR(IF($E165="05",VLOOKUP($A165,'MemSep 21-2015'!$A$3:$I$498,9,FALSE),IF($E165="08",VLOOKUP($A165,'MemSep 21-2015'!$A$3:$N$498,14,FALSE),"NA")),"NA")</f>
        <v>121</v>
      </c>
      <c r="H165" s="285">
        <f t="shared" si="2"/>
        <v>0.83471074380165289</v>
      </c>
      <c r="I165" s="286">
        <f>IFERROR(IF(OR($F165&lt;10,$F165="NA",$G165="NA"),"NA",IF($E165="05",VLOOKUP($A165,'2015G5-SALL'!$A$3:$AG$500,6,FALSE),IF($E165="08",VLOOKUP($A165,'2015G8-SALL'!$A$3:$AG$501,6,FALSE),"NA"))),"NA")</f>
        <v>40.934851485148528</v>
      </c>
      <c r="J165" s="252">
        <f>IFERROR(IF(OR($F165&lt;10,$F165="NA",$G165="NA"),"NA",IF($E165="05",VLOOKUP($A165,'2015G5-SALL'!$A$3:$AG$500,26,FALSE),IF($E165="08",VLOOKUP($A165,'2015G8-SALL'!$A$3:$AG$501,26,FALSE),"NA"))),"NA")</f>
        <v>0.40574257425742566</v>
      </c>
      <c r="K165" s="253">
        <f>IFERROR(IF(OR($F165&lt;10,$F165="NA",$G165="NA"),"NA",IF($E165="05",VLOOKUP($A165,'2015G5-SALL'!$A$3:$AG$500,16,FALSE),IF($E165="08",VLOOKUP($A165,'2015G8-SALL'!$A$3:$AG$501,16,FALSE),"NA"))),"NA")</f>
        <v>0.42198019801980191</v>
      </c>
      <c r="L165" s="254">
        <f>IFERROR(IF(OR($F165&lt;10,$F165="NA",$G165="NA"),"NA",IF($E165="05",VLOOKUP($A165,'2015G5-SALL'!$A$3:$AG$500,31,FALSE),IF($E165="08",VLOOKUP($A165,'2015G8-SALL'!$A$3:$AG$501,31,FALSE),"NA"))),"NA")</f>
        <v>0.38168316831683152</v>
      </c>
      <c r="M165" s="255">
        <f>IFERROR(IF(OR($F165&lt;10,$F165="NA",$G165="NA"),"NA",IF($E165="05",VLOOKUP($A165,'2015G5-SALL'!$A$3:$AG$500,21,FALSE),IF($E165="08",VLOOKUP($A165,'2015G8-SALL'!$A$3:$AG$501,21,FALSE),"NA"))),"NA")</f>
        <v>0.42554455445544553</v>
      </c>
    </row>
    <row r="166" spans="1:13" x14ac:dyDescent="0.25">
      <c r="A166" s="282" t="s">
        <v>874</v>
      </c>
      <c r="B166" s="281" t="str">
        <f>VLOOKUP(VALUE(A166),SchList!$A$2:$B$475,2,FALSE)</f>
        <v>BRIDGEPREP ACAD VILLAGE GREEN</v>
      </c>
      <c r="C166" s="282" t="s">
        <v>5262</v>
      </c>
      <c r="D166" s="267" t="s">
        <v>5262</v>
      </c>
      <c r="E166" s="268" t="s">
        <v>810</v>
      </c>
      <c r="F166" s="283">
        <f>IFERROR(IF($E166="05",VLOOKUP($A166,'2015G5-SALL'!$A$3:$AG$500,4,FALSE),IF($E166="08",VLOOKUP($A166,'2015G8-SALL'!$A$3:$AG$501,4,FALSE),"NA")),"NA")</f>
        <v>2</v>
      </c>
      <c r="G166" s="284">
        <f>IFERROR(IF($E166="05",VLOOKUP($A166,'MemSep 21-2015'!$A$3:$I$498,9,FALSE),IF($E166="08",VLOOKUP($A166,'MemSep 21-2015'!$A$3:$N$498,14,FALSE),"NA")),"NA")</f>
        <v>64</v>
      </c>
      <c r="H166" s="285" t="str">
        <f t="shared" si="2"/>
        <v>NT&lt;10</v>
      </c>
      <c r="I166" s="286" t="str">
        <f>IFERROR(IF(OR($F166&lt;10,$F166="NA",$G166="NA"),"NA",IF($E166="05",VLOOKUP($A166,'2015G5-SALL'!$A$3:$AG$500,6,FALSE),IF($E166="08",VLOOKUP($A166,'2015G8-SALL'!$A$3:$AG$501,6,FALSE),"NA"))),"NA")</f>
        <v>NA</v>
      </c>
      <c r="J166" s="252" t="str">
        <f>IFERROR(IF(OR($F166&lt;10,$F166="NA",$G166="NA"),"NA",IF($E166="05",VLOOKUP($A166,'2015G5-SALL'!$A$3:$AG$500,26,FALSE),IF($E166="08",VLOOKUP($A166,'2015G8-SALL'!$A$3:$AG$501,26,FALSE),"NA"))),"NA")</f>
        <v>NA</v>
      </c>
      <c r="K166" s="253" t="str">
        <f>IFERROR(IF(OR($F166&lt;10,$F166="NA",$G166="NA"),"NA",IF($E166="05",VLOOKUP($A166,'2015G5-SALL'!$A$3:$AG$500,16,FALSE),IF($E166="08",VLOOKUP($A166,'2015G8-SALL'!$A$3:$AG$501,16,FALSE),"NA"))),"NA")</f>
        <v>NA</v>
      </c>
      <c r="L166" s="254" t="str">
        <f>IFERROR(IF(OR($F166&lt;10,$F166="NA",$G166="NA"),"NA",IF($E166="05",VLOOKUP($A166,'2015G5-SALL'!$A$3:$AG$500,31,FALSE),IF($E166="08",VLOOKUP($A166,'2015G8-SALL'!$A$3:$AG$501,31,FALSE),"NA"))),"NA")</f>
        <v>NA</v>
      </c>
      <c r="M166" s="255" t="str">
        <f>IFERROR(IF(OR($F166&lt;10,$F166="NA",$G166="NA"),"NA",IF($E166="05",VLOOKUP($A166,'2015G5-SALL'!$A$3:$AG$500,21,FALSE),IF($E166="08",VLOOKUP($A166,'2015G8-SALL'!$A$3:$AG$501,21,FALSE),"NA"))),"NA")</f>
        <v>NA</v>
      </c>
    </row>
    <row r="167" spans="1:13" x14ac:dyDescent="0.25">
      <c r="A167" s="282" t="s">
        <v>875</v>
      </c>
      <c r="B167" s="281" t="str">
        <f>VLOOKUP(VALUE(A167),SchList!$A$2:$B$475,2,FALSE)</f>
        <v>RAMZ ACADEMY ELEM MIAMI CAMPUS</v>
      </c>
      <c r="C167" s="282" t="s">
        <v>5262</v>
      </c>
      <c r="D167" s="267" t="s">
        <v>5262</v>
      </c>
      <c r="E167" s="268" t="s">
        <v>810</v>
      </c>
      <c r="F167" s="283">
        <f>IFERROR(IF($E167="05",VLOOKUP($A167,'2015G5-SALL'!$A$3:$AG$500,4,FALSE),IF($E167="08",VLOOKUP($A167,'2015G8-SALL'!$A$3:$AG$501,4,FALSE),"NA")),"NA")</f>
        <v>23</v>
      </c>
      <c r="G167" s="284">
        <f>IFERROR(IF($E167="05",VLOOKUP($A167,'MemSep 21-2015'!$A$3:$I$498,9,FALSE),IF($E167="08",VLOOKUP($A167,'MemSep 21-2015'!$A$3:$N$498,14,FALSE),"NA")),"NA")</f>
        <v>23</v>
      </c>
      <c r="H167" s="285">
        <f t="shared" si="2"/>
        <v>1</v>
      </c>
      <c r="I167" s="286">
        <f>IFERROR(IF(OR($F167&lt;10,$F167="NA",$G167="NA"),"NA",IF($E167="05",VLOOKUP($A167,'2015G5-SALL'!$A$3:$AG$500,6,FALSE),IF($E167="08",VLOOKUP($A167,'2015G8-SALL'!$A$3:$AG$501,6,FALSE),"NA"))),"NA")</f>
        <v>50.527826086956516</v>
      </c>
      <c r="J167" s="252">
        <f>IFERROR(IF(OR($F167&lt;10,$F167="NA",$G167="NA"),"NA",IF($E167="05",VLOOKUP($A167,'2015G5-SALL'!$A$3:$AG$500,26,FALSE),IF($E167="08",VLOOKUP($A167,'2015G8-SALL'!$A$3:$AG$501,26,FALSE),"NA"))),"NA")</f>
        <v>0.39956521739130441</v>
      </c>
      <c r="K167" s="253">
        <f>IFERROR(IF(OR($F167&lt;10,$F167="NA",$G167="NA"),"NA",IF($E167="05",VLOOKUP($A167,'2015G5-SALL'!$A$3:$AG$500,16,FALSE),IF($E167="08",VLOOKUP($A167,'2015G8-SALL'!$A$3:$AG$501,16,FALSE),"NA"))),"NA")</f>
        <v>0.48565217391304333</v>
      </c>
      <c r="L167" s="254">
        <f>IFERROR(IF(OR($F167&lt;10,$F167="NA",$G167="NA"),"NA",IF($E167="05",VLOOKUP($A167,'2015G5-SALL'!$A$3:$AG$500,31,FALSE),IF($E167="08",VLOOKUP($A167,'2015G8-SALL'!$A$3:$AG$501,31,FALSE),"NA"))),"NA")</f>
        <v>0.56434782608695655</v>
      </c>
      <c r="M167" s="255">
        <f>IFERROR(IF(OR($F167&lt;10,$F167="NA",$G167="NA"),"NA",IF($E167="05",VLOOKUP($A167,'2015G5-SALL'!$A$3:$AG$500,21,FALSE),IF($E167="08",VLOOKUP($A167,'2015G8-SALL'!$A$3:$AG$501,21,FALSE),"NA"))),"NA")</f>
        <v>0.49608695652173912</v>
      </c>
    </row>
    <row r="168" spans="1:13" x14ac:dyDescent="0.25">
      <c r="A168" s="282" t="s">
        <v>262</v>
      </c>
      <c r="B168" s="281" t="str">
        <f>VLOOKUP(VALUE(A168),SchList!$A$2:$B$475,2,FALSE)</f>
        <v>LORAH PARK ELEMENTARY</v>
      </c>
      <c r="C168" s="282" t="s">
        <v>5263</v>
      </c>
      <c r="D168" s="267" t="s">
        <v>5265</v>
      </c>
      <c r="E168" s="268" t="s">
        <v>810</v>
      </c>
      <c r="F168" s="283">
        <f>IFERROR(IF($E168="05",VLOOKUP($A168,'2015G5-SALL'!$A$3:$AG$500,4,FALSE),IF($E168="08",VLOOKUP($A168,'2015G8-SALL'!$A$3:$AG$501,4,FALSE),"NA")),"NA")</f>
        <v>82</v>
      </c>
      <c r="G168" s="284">
        <f>IFERROR(IF($E168="05",VLOOKUP($A168,'MemSep 21-2015'!$A$3:$I$498,9,FALSE),IF($E168="08",VLOOKUP($A168,'MemSep 21-2015'!$A$3:$N$498,14,FALSE),"NA")),"NA")</f>
        <v>83</v>
      </c>
      <c r="H168" s="285">
        <f t="shared" si="2"/>
        <v>0.98795180722891562</v>
      </c>
      <c r="I168" s="286">
        <f>IFERROR(IF(OR($F168&lt;10,$F168="NA",$G168="NA"),"NA",IF($E168="05",VLOOKUP($A168,'2015G5-SALL'!$A$3:$AG$500,6,FALSE),IF($E168="08",VLOOKUP($A168,'2015G8-SALL'!$A$3:$AG$501,6,FALSE),"NA"))),"NA")</f>
        <v>43.532560975609762</v>
      </c>
      <c r="J168" s="252">
        <f>IFERROR(IF(OR($F168&lt;10,$F168="NA",$G168="NA"),"NA",IF($E168="05",VLOOKUP($A168,'2015G5-SALL'!$A$3:$AG$500,26,FALSE),IF($E168="08",VLOOKUP($A168,'2015G8-SALL'!$A$3:$AG$501,26,FALSE),"NA"))),"NA")</f>
        <v>0.35609756097560963</v>
      </c>
      <c r="K168" s="253">
        <f>IFERROR(IF(OR($F168&lt;10,$F168="NA",$G168="NA"),"NA",IF($E168="05",VLOOKUP($A168,'2015G5-SALL'!$A$3:$AG$500,16,FALSE),IF($E168="08",VLOOKUP($A168,'2015G8-SALL'!$A$3:$AG$501,16,FALSE),"NA"))),"NA")</f>
        <v>0.38536585365853671</v>
      </c>
      <c r="L168" s="254">
        <f>IFERROR(IF(OR($F168&lt;10,$F168="NA",$G168="NA"),"NA",IF($E168="05",VLOOKUP($A168,'2015G5-SALL'!$A$3:$AG$500,31,FALSE),IF($E168="08",VLOOKUP($A168,'2015G8-SALL'!$A$3:$AG$501,31,FALSE),"NA"))),"NA")</f>
        <v>0.52451219512195146</v>
      </c>
      <c r="M168" s="255">
        <f>IFERROR(IF(OR($F168&lt;10,$F168="NA",$G168="NA"),"NA",IF($E168="05",VLOOKUP($A168,'2015G5-SALL'!$A$3:$AG$500,21,FALSE),IF($E168="08",VLOOKUP($A168,'2015G8-SALL'!$A$3:$AG$501,21,FALSE),"NA"))),"NA")</f>
        <v>0.40170731707317053</v>
      </c>
    </row>
    <row r="169" spans="1:13" x14ac:dyDescent="0.25">
      <c r="A169" s="282" t="s">
        <v>263</v>
      </c>
      <c r="B169" s="281" t="str">
        <f>VLOOKUP(VALUE(A169),SchList!$A$2:$B$475,2,FALSE)</f>
        <v>TOUSSAINT L'OUVERTURE ELEM</v>
      </c>
      <c r="C169" s="282" t="s">
        <v>5263</v>
      </c>
      <c r="D169" s="267" t="s">
        <v>5264</v>
      </c>
      <c r="E169" s="268" t="s">
        <v>810</v>
      </c>
      <c r="F169" s="283">
        <f>IFERROR(IF($E169="05",VLOOKUP($A169,'2015G5-SALL'!$A$3:$AG$500,4,FALSE),IF($E169="08",VLOOKUP($A169,'2015G8-SALL'!$A$3:$AG$501,4,FALSE),"NA")),"NA")</f>
        <v>68</v>
      </c>
      <c r="G169" s="284">
        <f>IFERROR(IF($E169="05",VLOOKUP($A169,'MemSep 21-2015'!$A$3:$I$498,9,FALSE),IF($E169="08",VLOOKUP($A169,'MemSep 21-2015'!$A$3:$N$498,14,FALSE),"NA")),"NA")</f>
        <v>69</v>
      </c>
      <c r="H169" s="285">
        <f t="shared" si="2"/>
        <v>0.98550724637681164</v>
      </c>
      <c r="I169" s="286">
        <f>IFERROR(IF(OR($F169&lt;10,$F169="NA",$G169="NA"),"NA",IF($E169="05",VLOOKUP($A169,'2015G5-SALL'!$A$3:$AG$500,6,FALSE),IF($E169="08",VLOOKUP($A169,'2015G8-SALL'!$A$3:$AG$501,6,FALSE),"NA"))),"NA")</f>
        <v>38.278823529411781</v>
      </c>
      <c r="J169" s="252">
        <f>IFERROR(IF(OR($F169&lt;10,$F169="NA",$G169="NA"),"NA",IF($E169="05",VLOOKUP($A169,'2015G5-SALL'!$A$3:$AG$500,26,FALSE),IF($E169="08",VLOOKUP($A169,'2015G8-SALL'!$A$3:$AG$501,26,FALSE),"NA"))),"NA")</f>
        <v>0.28941176470588242</v>
      </c>
      <c r="K169" s="253">
        <f>IFERROR(IF(OR($F169&lt;10,$F169="NA",$G169="NA"),"NA",IF($E169="05",VLOOKUP($A169,'2015G5-SALL'!$A$3:$AG$500,16,FALSE),IF($E169="08",VLOOKUP($A169,'2015G8-SALL'!$A$3:$AG$501,16,FALSE),"NA"))),"NA")</f>
        <v>0.35970588235294132</v>
      </c>
      <c r="L169" s="254">
        <f>IFERROR(IF(OR($F169&lt;10,$F169="NA",$G169="NA"),"NA",IF($E169="05",VLOOKUP($A169,'2015G5-SALL'!$A$3:$AG$500,31,FALSE),IF($E169="08",VLOOKUP($A169,'2015G8-SALL'!$A$3:$AG$501,31,FALSE),"NA"))),"NA")</f>
        <v>0.45264705882352951</v>
      </c>
      <c r="M169" s="255">
        <f>IFERROR(IF(OR($F169&lt;10,$F169="NA",$G169="NA"),"NA",IF($E169="05",VLOOKUP($A169,'2015G5-SALL'!$A$3:$AG$500,21,FALSE),IF($E169="08",VLOOKUP($A169,'2015G8-SALL'!$A$3:$AG$501,21,FALSE),"NA"))),"NA")</f>
        <v>0.35455882352941176</v>
      </c>
    </row>
    <row r="170" spans="1:13" x14ac:dyDescent="0.25">
      <c r="A170" s="282" t="s">
        <v>264</v>
      </c>
      <c r="B170" s="281" t="str">
        <f>VLOOKUP(VALUE(A170),SchList!$A$2:$B$475,2,FALSE)</f>
        <v>LUDLAM ELEMENTARY</v>
      </c>
      <c r="C170" s="282" t="s">
        <v>5263</v>
      </c>
      <c r="D170" s="267" t="s">
        <v>5261</v>
      </c>
      <c r="E170" s="268" t="s">
        <v>810</v>
      </c>
      <c r="F170" s="283">
        <f>IFERROR(IF($E170="05",VLOOKUP($A170,'2015G5-SALL'!$A$3:$AG$500,4,FALSE),IF($E170="08",VLOOKUP($A170,'2015G8-SALL'!$A$3:$AG$501,4,FALSE),"NA")),"NA")</f>
        <v>52</v>
      </c>
      <c r="G170" s="284">
        <f>IFERROR(IF($E170="05",VLOOKUP($A170,'MemSep 21-2015'!$A$3:$I$498,9,FALSE),IF($E170="08",VLOOKUP($A170,'MemSep 21-2015'!$A$3:$N$498,14,FALSE),"NA")),"NA")</f>
        <v>55</v>
      </c>
      <c r="H170" s="285">
        <f t="shared" si="2"/>
        <v>0.94545454545454544</v>
      </c>
      <c r="I170" s="286">
        <f>IFERROR(IF(OR($F170&lt;10,$F170="NA",$G170="NA"),"NA",IF($E170="05",VLOOKUP($A170,'2015G5-SALL'!$A$3:$AG$500,6,FALSE),IF($E170="08",VLOOKUP($A170,'2015G8-SALL'!$A$3:$AG$501,6,FALSE),"NA"))),"NA")</f>
        <v>50.435961538461541</v>
      </c>
      <c r="J170" s="252">
        <f>IFERROR(IF(OR($F170&lt;10,$F170="NA",$G170="NA"),"NA",IF($E170="05",VLOOKUP($A170,'2015G5-SALL'!$A$3:$AG$500,26,FALSE),IF($E170="08",VLOOKUP($A170,'2015G8-SALL'!$A$3:$AG$501,26,FALSE),"NA"))),"NA")</f>
        <v>0.39230769230769236</v>
      </c>
      <c r="K170" s="253">
        <f>IFERROR(IF(OR($F170&lt;10,$F170="NA",$G170="NA"),"NA",IF($E170="05",VLOOKUP($A170,'2015G5-SALL'!$A$3:$AG$500,16,FALSE),IF($E170="08",VLOOKUP($A170,'2015G8-SALL'!$A$3:$AG$501,16,FALSE),"NA"))),"NA")</f>
        <v>0.49903846153846143</v>
      </c>
      <c r="L170" s="254">
        <f>IFERROR(IF(OR($F170&lt;10,$F170="NA",$G170="NA"),"NA",IF($E170="05",VLOOKUP($A170,'2015G5-SALL'!$A$3:$AG$500,31,FALSE),IF($E170="08",VLOOKUP($A170,'2015G8-SALL'!$A$3:$AG$501,31,FALSE),"NA"))),"NA")</f>
        <v>0.55269230769230782</v>
      </c>
      <c r="M170" s="255">
        <f>IFERROR(IF(OR($F170&lt;10,$F170="NA",$G170="NA"),"NA",IF($E170="05",VLOOKUP($A170,'2015G5-SALL'!$A$3:$AG$500,21,FALSE),IF($E170="08",VLOOKUP($A170,'2015G8-SALL'!$A$3:$AG$501,21,FALSE),"NA"))),"NA")</f>
        <v>0.49615384615384595</v>
      </c>
    </row>
    <row r="171" spans="1:13" x14ac:dyDescent="0.25">
      <c r="A171" s="282" t="s">
        <v>265</v>
      </c>
      <c r="B171" s="281" t="str">
        <f>VLOOKUP(VALUE(A171),SchList!$A$2:$B$475,2,FALSE)</f>
        <v>MATER ACADEMY EAST CHARTER</v>
      </c>
      <c r="C171" s="282" t="s">
        <v>5262</v>
      </c>
      <c r="D171" s="267" t="s">
        <v>5262</v>
      </c>
      <c r="E171" s="268" t="s">
        <v>810</v>
      </c>
      <c r="F171" s="283">
        <f>IFERROR(IF($E171="05",VLOOKUP($A171,'2015G5-SALL'!$A$3:$AG$500,4,FALSE),IF($E171="08",VLOOKUP($A171,'2015G8-SALL'!$A$3:$AG$501,4,FALSE),"NA")),"NA")</f>
        <v>65</v>
      </c>
      <c r="G171" s="284">
        <f>IFERROR(IF($E171="05",VLOOKUP($A171,'MemSep 21-2015'!$A$3:$I$498,9,FALSE),IF($E171="08",VLOOKUP($A171,'MemSep 21-2015'!$A$3:$N$498,14,FALSE),"NA")),"NA")</f>
        <v>65</v>
      </c>
      <c r="H171" s="285">
        <f t="shared" si="2"/>
        <v>1</v>
      </c>
      <c r="I171" s="286">
        <f>IFERROR(IF(OR($F171&lt;10,$F171="NA",$G171="NA"),"NA",IF($E171="05",VLOOKUP($A171,'2015G5-SALL'!$A$3:$AG$500,6,FALSE),IF($E171="08",VLOOKUP($A171,'2015G8-SALL'!$A$3:$AG$501,6,FALSE),"NA"))),"NA")</f>
        <v>57.087384615384622</v>
      </c>
      <c r="J171" s="252">
        <f>IFERROR(IF(OR($F171&lt;10,$F171="NA",$G171="NA"),"NA",IF($E171="05",VLOOKUP($A171,'2015G5-SALL'!$A$3:$AG$500,26,FALSE),IF($E171="08",VLOOKUP($A171,'2015G8-SALL'!$A$3:$AG$501,26,FALSE),"NA"))),"NA")</f>
        <v>0.43523076923076903</v>
      </c>
      <c r="K171" s="253">
        <f>IFERROR(IF(OR($F171&lt;10,$F171="NA",$G171="NA"),"NA",IF($E171="05",VLOOKUP($A171,'2015G5-SALL'!$A$3:$AG$500,16,FALSE),IF($E171="08",VLOOKUP($A171,'2015G8-SALL'!$A$3:$AG$501,16,FALSE),"NA"))),"NA")</f>
        <v>0.5170769230769231</v>
      </c>
      <c r="L171" s="254">
        <f>IFERROR(IF(OR($F171&lt;10,$F171="NA",$G171="NA"),"NA",IF($E171="05",VLOOKUP($A171,'2015G5-SALL'!$A$3:$AG$500,31,FALSE),IF($E171="08",VLOOKUP($A171,'2015G8-SALL'!$A$3:$AG$501,31,FALSE),"NA"))),"NA")</f>
        <v>0.65907692307692323</v>
      </c>
      <c r="M171" s="255">
        <f>IFERROR(IF(OR($F171&lt;10,$F171="NA",$G171="NA"),"NA",IF($E171="05",VLOOKUP($A171,'2015G5-SALL'!$A$3:$AG$500,21,FALSE),IF($E171="08",VLOOKUP($A171,'2015G8-SALL'!$A$3:$AG$501,21,FALSE),"NA"))),"NA")</f>
        <v>0.57307692307692326</v>
      </c>
    </row>
    <row r="172" spans="1:13" x14ac:dyDescent="0.25">
      <c r="A172" s="282" t="s">
        <v>266</v>
      </c>
      <c r="B172" s="281" t="str">
        <f>VLOOKUP(VALUE(A172),SchList!$A$2:$B$475,2,FALSE)</f>
        <v>FRANK C. MARTIN K-8 CENTER</v>
      </c>
      <c r="C172" s="282" t="s">
        <v>5260</v>
      </c>
      <c r="D172" s="267" t="s">
        <v>5261</v>
      </c>
      <c r="E172" s="268" t="s">
        <v>810</v>
      </c>
      <c r="F172" s="283">
        <f>IFERROR(IF($E172="05",VLOOKUP($A172,'2015G5-SALL'!$A$3:$AG$500,4,FALSE),IF($E172="08",VLOOKUP($A172,'2015G8-SALL'!$A$3:$AG$501,4,FALSE),"NA")),"NA")</f>
        <v>123</v>
      </c>
      <c r="G172" s="284">
        <f>IFERROR(IF($E172="05",VLOOKUP($A172,'MemSep 21-2015'!$A$3:$I$498,9,FALSE),IF($E172="08",VLOOKUP($A172,'MemSep 21-2015'!$A$3:$N$498,14,FALSE),"NA")),"NA")</f>
        <v>129</v>
      </c>
      <c r="H172" s="285">
        <f t="shared" si="2"/>
        <v>0.95348837209302328</v>
      </c>
      <c r="I172" s="286">
        <f>IFERROR(IF(OR($F172&lt;10,$F172="NA",$G172="NA"),"NA",IF($E172="05",VLOOKUP($A172,'2015G5-SALL'!$A$3:$AG$500,6,FALSE),IF($E172="08",VLOOKUP($A172,'2015G8-SALL'!$A$3:$AG$501,6,FALSE),"NA"))),"NA")</f>
        <v>57.206585365853648</v>
      </c>
      <c r="J172" s="252">
        <f>IFERROR(IF(OR($F172&lt;10,$F172="NA",$G172="NA"),"NA",IF($E172="05",VLOOKUP($A172,'2015G5-SALL'!$A$3:$AG$500,26,FALSE),IF($E172="08",VLOOKUP($A172,'2015G8-SALL'!$A$3:$AG$501,26,FALSE),"NA"))),"NA")</f>
        <v>0.46406504065040699</v>
      </c>
      <c r="K172" s="253">
        <f>IFERROR(IF(OR($F172&lt;10,$F172="NA",$G172="NA"),"NA",IF($E172="05",VLOOKUP($A172,'2015G5-SALL'!$A$3:$AG$500,16,FALSE),IF($E172="08",VLOOKUP($A172,'2015G8-SALL'!$A$3:$AG$501,16,FALSE),"NA"))),"NA")</f>
        <v>0.52569105691056905</v>
      </c>
      <c r="L172" s="254">
        <f>IFERROR(IF(OR($F172&lt;10,$F172="NA",$G172="NA"),"NA",IF($E172="05",VLOOKUP($A172,'2015G5-SALL'!$A$3:$AG$500,31,FALSE),IF($E172="08",VLOOKUP($A172,'2015G8-SALL'!$A$3:$AG$501,31,FALSE),"NA"))),"NA")</f>
        <v>0.65186991869918698</v>
      </c>
      <c r="M172" s="255">
        <f>IFERROR(IF(OR($F172&lt;10,$F172="NA",$G172="NA"),"NA",IF($E172="05",VLOOKUP($A172,'2015G5-SALL'!$A$3:$AG$500,21,FALSE),IF($E172="08",VLOOKUP($A172,'2015G8-SALL'!$A$3:$AG$501,21,FALSE),"NA"))),"NA")</f>
        <v>0.56308943089430863</v>
      </c>
    </row>
    <row r="173" spans="1:13" x14ac:dyDescent="0.25">
      <c r="A173" s="282" t="s">
        <v>266</v>
      </c>
      <c r="B173" s="281" t="str">
        <f>VLOOKUP(VALUE(A173),SchList!$A$2:$B$475,2,FALSE)</f>
        <v>FRANK C. MARTIN K-8 CENTER</v>
      </c>
      <c r="C173" s="282" t="s">
        <v>5260</v>
      </c>
      <c r="D173" s="267" t="s">
        <v>5261</v>
      </c>
      <c r="E173" s="268" t="s">
        <v>807</v>
      </c>
      <c r="F173" s="283">
        <f>IFERROR(IF($E173="05",VLOOKUP($A173,'2015G5-SALL'!$A$3:$AG$500,4,FALSE),IF($E173="08",VLOOKUP($A173,'2015G8-SALL'!$A$3:$AG$501,4,FALSE),"NA")),"NA")</f>
        <v>69</v>
      </c>
      <c r="G173" s="284">
        <f>IFERROR(IF($E173="05",VLOOKUP($A173,'MemSep 21-2015'!$A$3:$I$498,9,FALSE),IF($E173="08",VLOOKUP($A173,'MemSep 21-2015'!$A$3:$N$498,14,FALSE),"NA")),"NA")</f>
        <v>127</v>
      </c>
      <c r="H173" s="285">
        <f t="shared" si="2"/>
        <v>0.54330708661417326</v>
      </c>
      <c r="I173" s="286">
        <f>IFERROR(IF(OR($F173&lt;10,$F173="NA",$G173="NA"),"NA",IF($E173="05",VLOOKUP($A173,'2015G5-SALL'!$A$3:$AG$500,6,FALSE),IF($E173="08",VLOOKUP($A173,'2015G8-SALL'!$A$3:$AG$501,6,FALSE),"NA"))),"NA")</f>
        <v>49.970000000000006</v>
      </c>
      <c r="J173" s="252">
        <f>IFERROR(IF(OR($F173&lt;10,$F173="NA",$G173="NA"),"NA",IF($E173="05",VLOOKUP($A173,'2015G5-SALL'!$A$3:$AG$500,26,FALSE),IF($E173="08",VLOOKUP($A173,'2015G8-SALL'!$A$3:$AG$501,26,FALSE),"NA"))),"NA")</f>
        <v>0.50217391304347836</v>
      </c>
      <c r="K173" s="253">
        <f>IFERROR(IF(OR($F173&lt;10,$F173="NA",$G173="NA"),"NA",IF($E173="05",VLOOKUP($A173,'2015G5-SALL'!$A$3:$AG$500,16,FALSE),IF($E173="08",VLOOKUP($A173,'2015G8-SALL'!$A$3:$AG$501,16,FALSE),"NA"))),"NA")</f>
        <v>0.49956521739130455</v>
      </c>
      <c r="L173" s="254">
        <f>IFERROR(IF(OR($F173&lt;10,$F173="NA",$G173="NA"),"NA",IF($E173="05",VLOOKUP($A173,'2015G5-SALL'!$A$3:$AG$500,31,FALSE),IF($E173="08",VLOOKUP($A173,'2015G8-SALL'!$A$3:$AG$501,31,FALSE),"NA"))),"NA")</f>
        <v>0.58985507246376823</v>
      </c>
      <c r="M173" s="255">
        <f>IFERROR(IF(OR($F173&lt;10,$F173="NA",$G173="NA"),"NA",IF($E173="05",VLOOKUP($A173,'2015G5-SALL'!$A$3:$AG$500,21,FALSE),IF($E173="08",VLOOKUP($A173,'2015G8-SALL'!$A$3:$AG$501,21,FALSE),"NA"))),"NA")</f>
        <v>0.40405797101449292</v>
      </c>
    </row>
    <row r="174" spans="1:13" x14ac:dyDescent="0.25">
      <c r="A174" s="282" t="s">
        <v>267</v>
      </c>
      <c r="B174" s="281" t="str">
        <f>VLOOKUP(VALUE(A174),SchList!$A$2:$B$475,2,FALSE)</f>
        <v>WESLEY MATTHEWS ELEMENTARY</v>
      </c>
      <c r="C174" s="282" t="s">
        <v>5260</v>
      </c>
      <c r="D174" s="267" t="s">
        <v>5261</v>
      </c>
      <c r="E174" s="268" t="s">
        <v>810</v>
      </c>
      <c r="F174" s="283">
        <f>IFERROR(IF($E174="05",VLOOKUP($A174,'2015G5-SALL'!$A$3:$AG$500,4,FALSE),IF($E174="08",VLOOKUP($A174,'2015G8-SALL'!$A$3:$AG$501,4,FALSE),"NA")),"NA")</f>
        <v>69</v>
      </c>
      <c r="G174" s="284">
        <f>IFERROR(IF($E174="05",VLOOKUP($A174,'MemSep 21-2015'!$A$3:$I$498,9,FALSE),IF($E174="08",VLOOKUP($A174,'MemSep 21-2015'!$A$3:$N$498,14,FALSE),"NA")),"NA")</f>
        <v>69</v>
      </c>
      <c r="H174" s="285">
        <f t="shared" si="2"/>
        <v>1</v>
      </c>
      <c r="I174" s="286">
        <f>IFERROR(IF(OR($F174&lt;10,$F174="NA",$G174="NA"),"NA",IF($E174="05",VLOOKUP($A174,'2015G5-SALL'!$A$3:$AG$500,6,FALSE),IF($E174="08",VLOOKUP($A174,'2015G8-SALL'!$A$3:$AG$501,6,FALSE),"NA"))),"NA")</f>
        <v>55.863478260869584</v>
      </c>
      <c r="J174" s="252">
        <f>IFERROR(IF(OR($F174&lt;10,$F174="NA",$G174="NA"),"NA",IF($E174="05",VLOOKUP($A174,'2015G5-SALL'!$A$3:$AG$500,26,FALSE),IF($E174="08",VLOOKUP($A174,'2015G8-SALL'!$A$3:$AG$501,26,FALSE),"NA"))),"NA")</f>
        <v>0.43347826086956509</v>
      </c>
      <c r="K174" s="253">
        <f>IFERROR(IF(OR($F174&lt;10,$F174="NA",$G174="NA"),"NA",IF($E174="05",VLOOKUP($A174,'2015G5-SALL'!$A$3:$AG$500,16,FALSE),IF($E174="08",VLOOKUP($A174,'2015G8-SALL'!$A$3:$AG$501,16,FALSE),"NA"))),"NA")</f>
        <v>0.48289855072463778</v>
      </c>
      <c r="L174" s="254">
        <f>IFERROR(IF(OR($F174&lt;10,$F174="NA",$G174="NA"),"NA",IF($E174="05",VLOOKUP($A174,'2015G5-SALL'!$A$3:$AG$500,31,FALSE),IF($E174="08",VLOOKUP($A174,'2015G8-SALL'!$A$3:$AG$501,31,FALSE),"NA"))),"NA")</f>
        <v>0.65869565217391324</v>
      </c>
      <c r="M174" s="255">
        <f>IFERROR(IF(OR($F174&lt;10,$F174="NA",$G174="NA"),"NA",IF($E174="05",VLOOKUP($A174,'2015G5-SALL'!$A$3:$AG$500,21,FALSE),IF($E174="08",VLOOKUP($A174,'2015G8-SALL'!$A$3:$AG$501,21,FALSE),"NA"))),"NA")</f>
        <v>0.56376811594202914</v>
      </c>
    </row>
    <row r="175" spans="1:13" x14ac:dyDescent="0.25">
      <c r="A175" s="282" t="s">
        <v>268</v>
      </c>
      <c r="B175" s="281" t="str">
        <f>VLOOKUP(VALUE(A175),SchList!$A$2:$B$475,2,FALSE)</f>
        <v>MEADOWLANE ELEMENTARY</v>
      </c>
      <c r="C175" s="282" t="s">
        <v>5266</v>
      </c>
      <c r="D175" s="267" t="s">
        <v>5261</v>
      </c>
      <c r="E175" s="268" t="s">
        <v>810</v>
      </c>
      <c r="F175" s="283">
        <f>IFERROR(IF($E175="05",VLOOKUP($A175,'2015G5-SALL'!$A$3:$AG$500,4,FALSE),IF($E175="08",VLOOKUP($A175,'2015G8-SALL'!$A$3:$AG$501,4,FALSE),"NA")),"NA")</f>
        <v>171</v>
      </c>
      <c r="G175" s="284">
        <f>IFERROR(IF($E175="05",VLOOKUP($A175,'MemSep 21-2015'!$A$3:$I$498,9,FALSE),IF($E175="08",VLOOKUP($A175,'MemSep 21-2015'!$A$3:$N$498,14,FALSE),"NA")),"NA")</f>
        <v>175</v>
      </c>
      <c r="H175" s="285">
        <f t="shared" si="2"/>
        <v>0.97714285714285709</v>
      </c>
      <c r="I175" s="286">
        <f>IFERROR(IF(OR($F175&lt;10,$F175="NA",$G175="NA"),"NA",IF($E175="05",VLOOKUP($A175,'2015G5-SALL'!$A$3:$AG$500,6,FALSE),IF($E175="08",VLOOKUP($A175,'2015G8-SALL'!$A$3:$AG$501,6,FALSE),"NA"))),"NA")</f>
        <v>44.364736842105245</v>
      </c>
      <c r="J175" s="252">
        <f>IFERROR(IF(OR($F175&lt;10,$F175="NA",$G175="NA"),"NA",IF($E175="05",VLOOKUP($A175,'2015G5-SALL'!$A$3:$AG$500,26,FALSE),IF($E175="08",VLOOKUP($A175,'2015G8-SALL'!$A$3:$AG$501,26,FALSE),"NA"))),"NA")</f>
        <v>0.34947368421052682</v>
      </c>
      <c r="K175" s="253">
        <f>IFERROR(IF(OR($F175&lt;10,$F175="NA",$G175="NA"),"NA",IF($E175="05",VLOOKUP($A175,'2015G5-SALL'!$A$3:$AG$500,16,FALSE),IF($E175="08",VLOOKUP($A175,'2015G8-SALL'!$A$3:$AG$501,16,FALSE),"NA"))),"NA")</f>
        <v>0.42163742690058476</v>
      </c>
      <c r="L175" s="254">
        <f>IFERROR(IF(OR($F175&lt;10,$F175="NA",$G175="NA"),"NA",IF($E175="05",VLOOKUP($A175,'2015G5-SALL'!$A$3:$AG$500,31,FALSE),IF($E175="08",VLOOKUP($A175,'2015G8-SALL'!$A$3:$AG$501,31,FALSE),"NA"))),"NA")</f>
        <v>0.50245614035087693</v>
      </c>
      <c r="M175" s="255">
        <f>IFERROR(IF(OR($F175&lt;10,$F175="NA",$G175="NA"),"NA",IF($E175="05",VLOOKUP($A175,'2015G5-SALL'!$A$3:$AG$500,21,FALSE),IF($E175="08",VLOOKUP($A175,'2015G8-SALL'!$A$3:$AG$501,21,FALSE),"NA"))),"NA")</f>
        <v>0.42994152046783624</v>
      </c>
    </row>
    <row r="176" spans="1:13" x14ac:dyDescent="0.25">
      <c r="A176" s="282" t="s">
        <v>269</v>
      </c>
      <c r="B176" s="281" t="str">
        <f>VLOOKUP(VALUE(A176),SchList!$A$2:$B$475,2,FALSE)</f>
        <v>MELROSE ELEMENTARY</v>
      </c>
      <c r="C176" s="282" t="s">
        <v>5263</v>
      </c>
      <c r="D176" s="267" t="s">
        <v>5265</v>
      </c>
      <c r="E176" s="268" t="s">
        <v>810</v>
      </c>
      <c r="F176" s="283">
        <f>IFERROR(IF($E176="05",VLOOKUP($A176,'2015G5-SALL'!$A$3:$AG$500,4,FALSE),IF($E176="08",VLOOKUP($A176,'2015G8-SALL'!$A$3:$AG$501,4,FALSE),"NA")),"NA")</f>
        <v>76</v>
      </c>
      <c r="G176" s="284">
        <f>IFERROR(IF($E176="05",VLOOKUP($A176,'MemSep 21-2015'!$A$3:$I$498,9,FALSE),IF($E176="08",VLOOKUP($A176,'MemSep 21-2015'!$A$3:$N$498,14,FALSE),"NA")),"NA")</f>
        <v>77</v>
      </c>
      <c r="H176" s="285">
        <f t="shared" si="2"/>
        <v>0.98701298701298701</v>
      </c>
      <c r="I176" s="286">
        <f>IFERROR(IF(OR($F176&lt;10,$F176="NA",$G176="NA"),"NA",IF($E176="05",VLOOKUP($A176,'2015G5-SALL'!$A$3:$AG$500,6,FALSE),IF($E176="08",VLOOKUP($A176,'2015G8-SALL'!$A$3:$AG$501,6,FALSE),"NA"))),"NA")</f>
        <v>44.317894736842106</v>
      </c>
      <c r="J176" s="252">
        <f>IFERROR(IF(OR($F176&lt;10,$F176="NA",$G176="NA"),"NA",IF($E176="05",VLOOKUP($A176,'2015G5-SALL'!$A$3:$AG$500,26,FALSE),IF($E176="08",VLOOKUP($A176,'2015G8-SALL'!$A$3:$AG$501,26,FALSE),"NA"))),"NA")</f>
        <v>0.34460526315789469</v>
      </c>
      <c r="K176" s="253">
        <f>IFERROR(IF(OR($F176&lt;10,$F176="NA",$G176="NA"),"NA",IF($E176="05",VLOOKUP($A176,'2015G5-SALL'!$A$3:$AG$500,16,FALSE),IF($E176="08",VLOOKUP($A176,'2015G8-SALL'!$A$3:$AG$501,16,FALSE),"NA"))),"NA")</f>
        <v>0.40828947368421087</v>
      </c>
      <c r="L176" s="254">
        <f>IFERROR(IF(OR($F176&lt;10,$F176="NA",$G176="NA"),"NA",IF($E176="05",VLOOKUP($A176,'2015G5-SALL'!$A$3:$AG$500,31,FALSE),IF($E176="08",VLOOKUP($A176,'2015G8-SALL'!$A$3:$AG$501,31,FALSE),"NA"))),"NA")</f>
        <v>0.50881578947368444</v>
      </c>
      <c r="M176" s="255">
        <f>IFERROR(IF(OR($F176&lt;10,$F176="NA",$G176="NA"),"NA",IF($E176="05",VLOOKUP($A176,'2015G5-SALL'!$A$3:$AG$500,21,FALSE),IF($E176="08",VLOOKUP($A176,'2015G8-SALL'!$A$3:$AG$501,21,FALSE),"NA"))),"NA")</f>
        <v>0.43763157894736809</v>
      </c>
    </row>
    <row r="177" spans="1:13" x14ac:dyDescent="0.25">
      <c r="A177" s="282" t="s">
        <v>270</v>
      </c>
      <c r="B177" s="281" t="str">
        <f>VLOOKUP(VALUE(A177),SchList!$A$2:$B$475,2,FALSE)</f>
        <v>ADA MERRITT K-8 CENTER</v>
      </c>
      <c r="C177" s="282" t="s">
        <v>5263</v>
      </c>
      <c r="D177" s="267" t="s">
        <v>5261</v>
      </c>
      <c r="E177" s="268" t="s">
        <v>810</v>
      </c>
      <c r="F177" s="283">
        <f>IFERROR(IF($E177="05",VLOOKUP($A177,'2015G5-SALL'!$A$3:$AG$500,4,FALSE),IF($E177="08",VLOOKUP($A177,'2015G8-SALL'!$A$3:$AG$501,4,FALSE),"NA")),"NA")</f>
        <v>81</v>
      </c>
      <c r="G177" s="284">
        <f>IFERROR(IF($E177="05",VLOOKUP($A177,'MemSep 21-2015'!$A$3:$I$498,9,FALSE),IF($E177="08",VLOOKUP($A177,'MemSep 21-2015'!$A$3:$N$498,14,FALSE),"NA")),"NA")</f>
        <v>82</v>
      </c>
      <c r="H177" s="285">
        <f t="shared" si="2"/>
        <v>0.98780487804878048</v>
      </c>
      <c r="I177" s="286">
        <f>IFERROR(IF(OR($F177&lt;10,$F177="NA",$G177="NA"),"NA",IF($E177="05",VLOOKUP($A177,'2015G5-SALL'!$A$3:$AG$500,6,FALSE),IF($E177="08",VLOOKUP($A177,'2015G8-SALL'!$A$3:$AG$501,6,FALSE),"NA"))),"NA")</f>
        <v>60.606913580246911</v>
      </c>
      <c r="J177" s="252">
        <f>IFERROR(IF(OR($F177&lt;10,$F177="NA",$G177="NA"),"NA",IF($E177="05",VLOOKUP($A177,'2015G5-SALL'!$A$3:$AG$500,26,FALSE),IF($E177="08",VLOOKUP($A177,'2015G8-SALL'!$A$3:$AG$501,26,FALSE),"NA"))),"NA")</f>
        <v>0.48567901234567912</v>
      </c>
      <c r="K177" s="253">
        <f>IFERROR(IF(OR($F177&lt;10,$F177="NA",$G177="NA"),"NA",IF($E177="05",VLOOKUP($A177,'2015G5-SALL'!$A$3:$AG$500,16,FALSE),IF($E177="08",VLOOKUP($A177,'2015G8-SALL'!$A$3:$AG$501,16,FALSE),"NA"))),"NA")</f>
        <v>0.57098765432098775</v>
      </c>
      <c r="L177" s="254">
        <f>IFERROR(IF(OR($F177&lt;10,$F177="NA",$G177="NA"),"NA",IF($E177="05",VLOOKUP($A177,'2015G5-SALL'!$A$3:$AG$500,31,FALSE),IF($E177="08",VLOOKUP($A177,'2015G8-SALL'!$A$3:$AG$501,31,FALSE),"NA"))),"NA")</f>
        <v>0.65740740740740766</v>
      </c>
      <c r="M177" s="255">
        <f>IFERROR(IF(OR($F177&lt;10,$F177="NA",$G177="NA"),"NA",IF($E177="05",VLOOKUP($A177,'2015G5-SALL'!$A$3:$AG$500,21,FALSE),IF($E177="08",VLOOKUP($A177,'2015G8-SALL'!$A$3:$AG$501,21,FALSE),"NA"))),"NA")</f>
        <v>0.6350617283950617</v>
      </c>
    </row>
    <row r="178" spans="1:13" x14ac:dyDescent="0.25">
      <c r="A178" s="282" t="s">
        <v>270</v>
      </c>
      <c r="B178" s="281" t="str">
        <f>VLOOKUP(VALUE(A178),SchList!$A$2:$B$475,2,FALSE)</f>
        <v>ADA MERRITT K-8 CENTER</v>
      </c>
      <c r="C178" s="282" t="s">
        <v>5263</v>
      </c>
      <c r="D178" s="267" t="s">
        <v>5261</v>
      </c>
      <c r="E178" s="268" t="s">
        <v>807</v>
      </c>
      <c r="F178" s="283">
        <f>IFERROR(IF($E178="05",VLOOKUP($A178,'2015G5-SALL'!$A$3:$AG$500,4,FALSE),IF($E178="08",VLOOKUP($A178,'2015G8-SALL'!$A$3:$AG$501,4,FALSE),"NA")),"NA")</f>
        <v>71</v>
      </c>
      <c r="G178" s="284">
        <f>IFERROR(IF($E178="05",VLOOKUP($A178,'MemSep 21-2015'!$A$3:$I$498,9,FALSE),IF($E178="08",VLOOKUP($A178,'MemSep 21-2015'!$A$3:$N$498,14,FALSE),"NA")),"NA")</f>
        <v>74</v>
      </c>
      <c r="H178" s="285">
        <f t="shared" si="2"/>
        <v>0.95945945945945943</v>
      </c>
      <c r="I178" s="286">
        <f>IFERROR(IF(OR($F178&lt;10,$F178="NA",$G178="NA"),"NA",IF($E178="05",VLOOKUP($A178,'2015G5-SALL'!$A$3:$AG$500,6,FALSE),IF($E178="08",VLOOKUP($A178,'2015G8-SALL'!$A$3:$AG$501,6,FALSE),"NA"))),"NA")</f>
        <v>57.455915492957743</v>
      </c>
      <c r="J178" s="252">
        <f>IFERROR(IF(OR($F178&lt;10,$F178="NA",$G178="NA"),"NA",IF($E178="05",VLOOKUP($A178,'2015G5-SALL'!$A$3:$AG$500,26,FALSE),IF($E178="08",VLOOKUP($A178,'2015G8-SALL'!$A$3:$AG$501,26,FALSE),"NA"))),"NA")</f>
        <v>0.58788732394366194</v>
      </c>
      <c r="K178" s="253">
        <f>IFERROR(IF(OR($F178&lt;10,$F178="NA",$G178="NA"),"NA",IF($E178="05",VLOOKUP($A178,'2015G5-SALL'!$A$3:$AG$500,16,FALSE),IF($E178="08",VLOOKUP($A178,'2015G8-SALL'!$A$3:$AG$501,16,FALSE),"NA"))),"NA")</f>
        <v>0.564788732394366</v>
      </c>
      <c r="L178" s="254">
        <f>IFERROR(IF(OR($F178&lt;10,$F178="NA",$G178="NA"),"NA",IF($E178="05",VLOOKUP($A178,'2015G5-SALL'!$A$3:$AG$500,31,FALSE),IF($E178="08",VLOOKUP($A178,'2015G8-SALL'!$A$3:$AG$501,31,FALSE),"NA"))),"NA")</f>
        <v>0.58732394366197183</v>
      </c>
      <c r="M178" s="255">
        <f>IFERROR(IF(OR($F178&lt;10,$F178="NA",$G178="NA"),"NA",IF($E178="05",VLOOKUP($A178,'2015G5-SALL'!$A$3:$AG$500,21,FALSE),IF($E178="08",VLOOKUP($A178,'2015G8-SALL'!$A$3:$AG$501,21,FALSE),"NA"))),"NA")</f>
        <v>0.56394366197183099</v>
      </c>
    </row>
    <row r="179" spans="1:13" x14ac:dyDescent="0.25">
      <c r="A179" s="282" t="s">
        <v>271</v>
      </c>
      <c r="B179" s="281" t="str">
        <f>VLOOKUP(VALUE(A179),SchList!$A$2:$B$475,2,FALSE)</f>
        <v>MIAMI GARDENS ELEMENTARY</v>
      </c>
      <c r="C179" s="282" t="s">
        <v>5266</v>
      </c>
      <c r="D179" s="267" t="s">
        <v>5261</v>
      </c>
      <c r="E179" s="268" t="s">
        <v>810</v>
      </c>
      <c r="F179" s="283">
        <f>IFERROR(IF($E179="05",VLOOKUP($A179,'2015G5-SALL'!$A$3:$AG$500,4,FALSE),IF($E179="08",VLOOKUP($A179,'2015G8-SALL'!$A$3:$AG$501,4,FALSE),"NA")),"NA")</f>
        <v>41</v>
      </c>
      <c r="G179" s="284">
        <f>IFERROR(IF($E179="05",VLOOKUP($A179,'MemSep 21-2015'!$A$3:$I$498,9,FALSE),IF($E179="08",VLOOKUP($A179,'MemSep 21-2015'!$A$3:$N$498,14,FALSE),"NA")),"NA")</f>
        <v>42</v>
      </c>
      <c r="H179" s="285">
        <f t="shared" si="2"/>
        <v>0.97619047619047616</v>
      </c>
      <c r="I179" s="286">
        <f>IFERROR(IF(OR($F179&lt;10,$F179="NA",$G179="NA"),"NA",IF($E179="05",VLOOKUP($A179,'2015G5-SALL'!$A$3:$AG$500,6,FALSE),IF($E179="08",VLOOKUP($A179,'2015G8-SALL'!$A$3:$AG$501,6,FALSE),"NA"))),"NA")</f>
        <v>47.190975609756109</v>
      </c>
      <c r="J179" s="252">
        <f>IFERROR(IF(OR($F179&lt;10,$F179="NA",$G179="NA"),"NA",IF($E179="05",VLOOKUP($A179,'2015G5-SALL'!$A$3:$AG$500,26,FALSE),IF($E179="08",VLOOKUP($A179,'2015G8-SALL'!$A$3:$AG$501,26,FALSE),"NA"))),"NA")</f>
        <v>0.35268292682926838</v>
      </c>
      <c r="K179" s="253">
        <f>IFERROR(IF(OR($F179&lt;10,$F179="NA",$G179="NA"),"NA",IF($E179="05",VLOOKUP($A179,'2015G5-SALL'!$A$3:$AG$500,16,FALSE),IF($E179="08",VLOOKUP($A179,'2015G8-SALL'!$A$3:$AG$501,16,FALSE),"NA"))),"NA")</f>
        <v>0.4658536585365855</v>
      </c>
      <c r="L179" s="254">
        <f>IFERROR(IF(OR($F179&lt;10,$F179="NA",$G179="NA"),"NA",IF($E179="05",VLOOKUP($A179,'2015G5-SALL'!$A$3:$AG$500,31,FALSE),IF($E179="08",VLOOKUP($A179,'2015G8-SALL'!$A$3:$AG$501,31,FALSE),"NA"))),"NA")</f>
        <v>0.53195121951219515</v>
      </c>
      <c r="M179" s="255">
        <f>IFERROR(IF(OR($F179&lt;10,$F179="NA",$G179="NA"),"NA",IF($E179="05",VLOOKUP($A179,'2015G5-SALL'!$A$3:$AG$500,21,FALSE),IF($E179="08",VLOOKUP($A179,'2015G8-SALL'!$A$3:$AG$501,21,FALSE),"NA"))),"NA")</f>
        <v>0.45024390243902424</v>
      </c>
    </row>
    <row r="180" spans="1:13" x14ac:dyDescent="0.25">
      <c r="A180" s="282" t="s">
        <v>272</v>
      </c>
      <c r="B180" s="281" t="str">
        <f>VLOOKUP(VALUE(A180),SchList!$A$2:$B$475,2,FALSE)</f>
        <v>MIAMI HEIGHTS ELEMENTARY</v>
      </c>
      <c r="C180" s="282" t="s">
        <v>5260</v>
      </c>
      <c r="D180" s="267" t="s">
        <v>5261</v>
      </c>
      <c r="E180" s="268" t="s">
        <v>810</v>
      </c>
      <c r="F180" s="283">
        <f>IFERROR(IF($E180="05",VLOOKUP($A180,'2015G5-SALL'!$A$3:$AG$500,4,FALSE),IF($E180="08",VLOOKUP($A180,'2015G8-SALL'!$A$3:$AG$501,4,FALSE),"NA")),"NA")</f>
        <v>145</v>
      </c>
      <c r="G180" s="284">
        <f>IFERROR(IF($E180="05",VLOOKUP($A180,'MemSep 21-2015'!$A$3:$I$498,9,FALSE),IF($E180="08",VLOOKUP($A180,'MemSep 21-2015'!$A$3:$N$498,14,FALSE),"NA")),"NA")</f>
        <v>156</v>
      </c>
      <c r="H180" s="285">
        <f t="shared" si="2"/>
        <v>0.92948717948717952</v>
      </c>
      <c r="I180" s="286">
        <f>IFERROR(IF(OR($F180&lt;10,$F180="NA",$G180="NA"),"NA",IF($E180="05",VLOOKUP($A180,'2015G5-SALL'!$A$3:$AG$500,6,FALSE),IF($E180="08",VLOOKUP($A180,'2015G8-SALL'!$A$3:$AG$501,6,FALSE),"NA"))),"NA")</f>
        <v>45.06758620689655</v>
      </c>
      <c r="J180" s="252">
        <f>IFERROR(IF(OR($F180&lt;10,$F180="NA",$G180="NA"),"NA",IF($E180="05",VLOOKUP($A180,'2015G5-SALL'!$A$3:$AG$500,26,FALSE),IF($E180="08",VLOOKUP($A180,'2015G8-SALL'!$A$3:$AG$501,26,FALSE),"NA"))),"NA")</f>
        <v>0.35179310344827636</v>
      </c>
      <c r="K180" s="253">
        <f>IFERROR(IF(OR($F180&lt;10,$F180="NA",$G180="NA"),"NA",IF($E180="05",VLOOKUP($A180,'2015G5-SALL'!$A$3:$AG$500,16,FALSE),IF($E180="08",VLOOKUP($A180,'2015G8-SALL'!$A$3:$AG$501,16,FALSE),"NA"))),"NA")</f>
        <v>0.43372413793103426</v>
      </c>
      <c r="L180" s="254">
        <f>IFERROR(IF(OR($F180&lt;10,$F180="NA",$G180="NA"),"NA",IF($E180="05",VLOOKUP($A180,'2015G5-SALL'!$A$3:$AG$500,31,FALSE),IF($E180="08",VLOOKUP($A180,'2015G8-SALL'!$A$3:$AG$501,31,FALSE),"NA"))),"NA")</f>
        <v>0.51296551724137929</v>
      </c>
      <c r="M180" s="255">
        <f>IFERROR(IF(OR($F180&lt;10,$F180="NA",$G180="NA"),"NA",IF($E180="05",VLOOKUP($A180,'2015G5-SALL'!$A$3:$AG$500,21,FALSE),IF($E180="08",VLOOKUP($A180,'2015G8-SALL'!$A$3:$AG$501,21,FALSE),"NA"))),"NA")</f>
        <v>0.42758620689655186</v>
      </c>
    </row>
    <row r="181" spans="1:13" x14ac:dyDescent="0.25">
      <c r="A181" s="282" t="s">
        <v>273</v>
      </c>
      <c r="B181" s="281" t="str">
        <f>VLOOKUP(VALUE(A181),SchList!$A$2:$B$475,2,FALSE)</f>
        <v>MIAMI LAKES K-8 CENTER</v>
      </c>
      <c r="C181" s="282" t="s">
        <v>5266</v>
      </c>
      <c r="D181" s="267" t="s">
        <v>5261</v>
      </c>
      <c r="E181" s="268" t="s">
        <v>810</v>
      </c>
      <c r="F181" s="283">
        <f>IFERROR(IF($E181="05",VLOOKUP($A181,'2015G5-SALL'!$A$3:$AG$500,4,FALSE),IF($E181="08",VLOOKUP($A181,'2015G8-SALL'!$A$3:$AG$501,4,FALSE),"NA")),"NA")</f>
        <v>141</v>
      </c>
      <c r="G181" s="284">
        <f>IFERROR(IF($E181="05",VLOOKUP($A181,'MemSep 21-2015'!$A$3:$I$498,9,FALSE),IF($E181="08",VLOOKUP($A181,'MemSep 21-2015'!$A$3:$N$498,14,FALSE),"NA")),"NA")</f>
        <v>147</v>
      </c>
      <c r="H181" s="285">
        <f t="shared" si="2"/>
        <v>0.95918367346938771</v>
      </c>
      <c r="I181" s="286">
        <f>IFERROR(IF(OR($F181&lt;10,$F181="NA",$G181="NA"),"NA",IF($E181="05",VLOOKUP($A181,'2015G5-SALL'!$A$3:$AG$500,6,FALSE),IF($E181="08",VLOOKUP($A181,'2015G8-SALL'!$A$3:$AG$501,6,FALSE),"NA"))),"NA")</f>
        <v>52.052411347517719</v>
      </c>
      <c r="J181" s="252">
        <f>IFERROR(IF(OR($F181&lt;10,$F181="NA",$G181="NA"),"NA",IF($E181="05",VLOOKUP($A181,'2015G5-SALL'!$A$3:$AG$500,26,FALSE),IF($E181="08",VLOOKUP($A181,'2015G8-SALL'!$A$3:$AG$501,26,FALSE),"NA"))),"NA")</f>
        <v>0.39390070921985854</v>
      </c>
      <c r="K181" s="253">
        <f>IFERROR(IF(OR($F181&lt;10,$F181="NA",$G181="NA"),"NA",IF($E181="05",VLOOKUP($A181,'2015G5-SALL'!$A$3:$AG$500,16,FALSE),IF($E181="08",VLOOKUP($A181,'2015G8-SALL'!$A$3:$AG$501,16,FALSE),"NA"))),"NA")</f>
        <v>0.48865248226950347</v>
      </c>
      <c r="L181" s="254">
        <f>IFERROR(IF(OR($F181&lt;10,$F181="NA",$G181="NA"),"NA",IF($E181="05",VLOOKUP($A181,'2015G5-SALL'!$A$3:$AG$500,31,FALSE),IF($E181="08",VLOOKUP($A181,'2015G8-SALL'!$A$3:$AG$501,31,FALSE),"NA"))),"NA")</f>
        <v>0.59765957446808493</v>
      </c>
      <c r="M181" s="255">
        <f>IFERROR(IF(OR($F181&lt;10,$F181="NA",$G181="NA"),"NA",IF($E181="05",VLOOKUP($A181,'2015G5-SALL'!$A$3:$AG$500,21,FALSE),IF($E181="08",VLOOKUP($A181,'2015G8-SALL'!$A$3:$AG$501,21,FALSE),"NA"))),"NA")</f>
        <v>0.50687943262411339</v>
      </c>
    </row>
    <row r="182" spans="1:13" x14ac:dyDescent="0.25">
      <c r="A182" s="282" t="s">
        <v>273</v>
      </c>
      <c r="B182" s="281" t="str">
        <f>VLOOKUP(VALUE(A182),SchList!$A$2:$B$475,2,FALSE)</f>
        <v>MIAMI LAKES K-8 CENTER</v>
      </c>
      <c r="C182" s="282" t="s">
        <v>5266</v>
      </c>
      <c r="D182" s="267" t="s">
        <v>5261</v>
      </c>
      <c r="E182" s="268" t="s">
        <v>807</v>
      </c>
      <c r="F182" s="283">
        <f>IFERROR(IF($E182="05",VLOOKUP($A182,'2015G5-SALL'!$A$3:$AG$500,4,FALSE),IF($E182="08",VLOOKUP($A182,'2015G8-SALL'!$A$3:$AG$501,4,FALSE),"NA")),"NA")</f>
        <v>155</v>
      </c>
      <c r="G182" s="284">
        <f>IFERROR(IF($E182="05",VLOOKUP($A182,'MemSep 21-2015'!$A$3:$I$498,9,FALSE),IF($E182="08",VLOOKUP($A182,'MemSep 21-2015'!$A$3:$N$498,14,FALSE),"NA")),"NA")</f>
        <v>159</v>
      </c>
      <c r="H182" s="285">
        <f t="shared" si="2"/>
        <v>0.97484276729559749</v>
      </c>
      <c r="I182" s="286">
        <f>IFERROR(IF(OR($F182&lt;10,$F182="NA",$G182="NA"),"NA",IF($E182="05",VLOOKUP($A182,'2015G5-SALL'!$A$3:$AG$500,6,FALSE),IF($E182="08",VLOOKUP($A182,'2015G8-SALL'!$A$3:$AG$501,6,FALSE),"NA"))),"NA")</f>
        <v>44.49916129032259</v>
      </c>
      <c r="J182" s="252">
        <f>IFERROR(IF(OR($F182&lt;10,$F182="NA",$G182="NA"),"NA",IF($E182="05",VLOOKUP($A182,'2015G5-SALL'!$A$3:$AG$500,26,FALSE),IF($E182="08",VLOOKUP($A182,'2015G8-SALL'!$A$3:$AG$501,26,FALSE),"NA"))),"NA")</f>
        <v>0.42787096774193545</v>
      </c>
      <c r="K182" s="253">
        <f>IFERROR(IF(OR($F182&lt;10,$F182="NA",$G182="NA"),"NA",IF($E182="05",VLOOKUP($A182,'2015G5-SALL'!$A$3:$AG$500,16,FALSE),IF($E182="08",VLOOKUP($A182,'2015G8-SALL'!$A$3:$AG$501,16,FALSE),"NA"))),"NA")</f>
        <v>0.47270967741935482</v>
      </c>
      <c r="L182" s="254">
        <f>IFERROR(IF(OR($F182&lt;10,$F182="NA",$G182="NA"),"NA",IF($E182="05",VLOOKUP($A182,'2015G5-SALL'!$A$3:$AG$500,31,FALSE),IF($E182="08",VLOOKUP($A182,'2015G8-SALL'!$A$3:$AG$501,31,FALSE),"NA"))),"NA")</f>
        <v>0.46161290322580645</v>
      </c>
      <c r="M182" s="255">
        <f>IFERROR(IF(OR($F182&lt;10,$F182="NA",$G182="NA"),"NA",IF($E182="05",VLOOKUP($A182,'2015G5-SALL'!$A$3:$AG$500,21,FALSE),IF($E182="08",VLOOKUP($A182,'2015G8-SALL'!$A$3:$AG$501,21,FALSE),"NA"))),"NA")</f>
        <v>0.40593548387096756</v>
      </c>
    </row>
    <row r="183" spans="1:13" x14ac:dyDescent="0.25">
      <c r="A183" s="282" t="s">
        <v>274</v>
      </c>
      <c r="B183" s="281" t="str">
        <f>VLOOKUP(VALUE(A183),SchList!$A$2:$B$475,2,FALSE)</f>
        <v>MIAMI PARK ELEMENTARY</v>
      </c>
      <c r="C183" s="282" t="s">
        <v>5263</v>
      </c>
      <c r="D183" s="267" t="s">
        <v>5264</v>
      </c>
      <c r="E183" s="268" t="s">
        <v>810</v>
      </c>
      <c r="F183" s="283">
        <f>IFERROR(IF($E183="05",VLOOKUP($A183,'2015G5-SALL'!$A$3:$AG$500,4,FALSE),IF($E183="08",VLOOKUP($A183,'2015G8-SALL'!$A$3:$AG$501,4,FALSE),"NA")),"NA")</f>
        <v>49</v>
      </c>
      <c r="G183" s="284">
        <f>IFERROR(IF($E183="05",VLOOKUP($A183,'MemSep 21-2015'!$A$3:$I$498,9,FALSE),IF($E183="08",VLOOKUP($A183,'MemSep 21-2015'!$A$3:$N$498,14,FALSE),"NA")),"NA")</f>
        <v>49</v>
      </c>
      <c r="H183" s="285">
        <f t="shared" si="2"/>
        <v>1</v>
      </c>
      <c r="I183" s="286">
        <f>IFERROR(IF(OR($F183&lt;10,$F183="NA",$G183="NA"),"NA",IF($E183="05",VLOOKUP($A183,'2015G5-SALL'!$A$3:$AG$500,6,FALSE),IF($E183="08",VLOOKUP($A183,'2015G8-SALL'!$A$3:$AG$501,6,FALSE),"NA"))),"NA")</f>
        <v>44.27918367346939</v>
      </c>
      <c r="J183" s="252">
        <f>IFERROR(IF(OR($F183&lt;10,$F183="NA",$G183="NA"),"NA",IF($E183="05",VLOOKUP($A183,'2015G5-SALL'!$A$3:$AG$500,26,FALSE),IF($E183="08",VLOOKUP($A183,'2015G8-SALL'!$A$3:$AG$501,26,FALSE),"NA"))),"NA")</f>
        <v>0.36530612244897975</v>
      </c>
      <c r="K183" s="253">
        <f>IFERROR(IF(OR($F183&lt;10,$F183="NA",$G183="NA"),"NA",IF($E183="05",VLOOKUP($A183,'2015G5-SALL'!$A$3:$AG$500,16,FALSE),IF($E183="08",VLOOKUP($A183,'2015G8-SALL'!$A$3:$AG$501,16,FALSE),"NA"))),"NA")</f>
        <v>0.42122448979591837</v>
      </c>
      <c r="L183" s="254">
        <f>IFERROR(IF(OR($F183&lt;10,$F183="NA",$G183="NA"),"NA",IF($E183="05",VLOOKUP($A183,'2015G5-SALL'!$A$3:$AG$500,31,FALSE),IF($E183="08",VLOOKUP($A183,'2015G8-SALL'!$A$3:$AG$501,31,FALSE),"NA"))),"NA")</f>
        <v>0.49979591836734688</v>
      </c>
      <c r="M183" s="255">
        <f>IFERROR(IF(OR($F183&lt;10,$F183="NA",$G183="NA"),"NA",IF($E183="05",VLOOKUP($A183,'2015G5-SALL'!$A$3:$AG$500,21,FALSE),IF($E183="08",VLOOKUP($A183,'2015G8-SALL'!$A$3:$AG$501,21,FALSE),"NA"))),"NA")</f>
        <v>0.42448979591836739</v>
      </c>
    </row>
    <row r="184" spans="1:13" x14ac:dyDescent="0.25">
      <c r="A184" s="282" t="s">
        <v>275</v>
      </c>
      <c r="B184" s="281" t="str">
        <f>VLOOKUP(VALUE(A184),SchList!$A$2:$B$475,2,FALSE)</f>
        <v>MIAMI SHORES ELEMENTARY</v>
      </c>
      <c r="C184" s="282" t="s">
        <v>5263</v>
      </c>
      <c r="D184" s="267" t="s">
        <v>5261</v>
      </c>
      <c r="E184" s="268" t="s">
        <v>810</v>
      </c>
      <c r="F184" s="283">
        <f>IFERROR(IF($E184="05",VLOOKUP($A184,'2015G5-SALL'!$A$3:$AG$500,4,FALSE),IF($E184="08",VLOOKUP($A184,'2015G8-SALL'!$A$3:$AG$501,4,FALSE),"NA")),"NA")</f>
        <v>109</v>
      </c>
      <c r="G184" s="284">
        <f>IFERROR(IF($E184="05",VLOOKUP($A184,'MemSep 21-2015'!$A$3:$I$498,9,FALSE),IF($E184="08",VLOOKUP($A184,'MemSep 21-2015'!$A$3:$N$498,14,FALSE),"NA")),"NA")</f>
        <v>111</v>
      </c>
      <c r="H184" s="285">
        <f t="shared" si="2"/>
        <v>0.98198198198198194</v>
      </c>
      <c r="I184" s="286">
        <f>IFERROR(IF(OR($F184&lt;10,$F184="NA",$G184="NA"),"NA",IF($E184="05",VLOOKUP($A184,'2015G5-SALL'!$A$3:$AG$500,6,FALSE),IF($E184="08",VLOOKUP($A184,'2015G8-SALL'!$A$3:$AG$501,6,FALSE),"NA"))),"NA")</f>
        <v>48.095596330275235</v>
      </c>
      <c r="J184" s="252">
        <f>IFERROR(IF(OR($F184&lt;10,$F184="NA",$G184="NA"),"NA",IF($E184="05",VLOOKUP($A184,'2015G5-SALL'!$A$3:$AG$500,26,FALSE),IF($E184="08",VLOOKUP($A184,'2015G8-SALL'!$A$3:$AG$501,26,FALSE),"NA"))),"NA")</f>
        <v>0.37055045871559644</v>
      </c>
      <c r="K184" s="253">
        <f>IFERROR(IF(OR($F184&lt;10,$F184="NA",$G184="NA"),"NA",IF($E184="05",VLOOKUP($A184,'2015G5-SALL'!$A$3:$AG$500,16,FALSE),IF($E184="08",VLOOKUP($A184,'2015G8-SALL'!$A$3:$AG$501,16,FALSE),"NA"))),"NA")</f>
        <v>0.45788990825688092</v>
      </c>
      <c r="L184" s="254">
        <f>IFERROR(IF(OR($F184&lt;10,$F184="NA",$G184="NA"),"NA",IF($E184="05",VLOOKUP($A184,'2015G5-SALL'!$A$3:$AG$500,31,FALSE),IF($E184="08",VLOOKUP($A184,'2015G8-SALL'!$A$3:$AG$501,31,FALSE),"NA"))),"NA")</f>
        <v>0.55431192660550477</v>
      </c>
      <c r="M184" s="255">
        <f>IFERROR(IF(OR($F184&lt;10,$F184="NA",$G184="NA"),"NA",IF($E184="05",VLOOKUP($A184,'2015G5-SALL'!$A$3:$AG$500,21,FALSE),IF($E184="08",VLOOKUP($A184,'2015G8-SALL'!$A$3:$AG$501,21,FALSE),"NA"))),"NA")</f>
        <v>0.4543119266055044</v>
      </c>
    </row>
    <row r="185" spans="1:13" x14ac:dyDescent="0.25">
      <c r="A185" s="282" t="s">
        <v>276</v>
      </c>
      <c r="B185" s="281" t="str">
        <f>VLOOKUP(VALUE(A185),SchList!$A$2:$B$475,2,FALSE)</f>
        <v>MIAMI SPRINGS ELEMENTARY</v>
      </c>
      <c r="C185" s="282" t="s">
        <v>5263</v>
      </c>
      <c r="D185" s="267" t="s">
        <v>5261</v>
      </c>
      <c r="E185" s="268" t="s">
        <v>810</v>
      </c>
      <c r="F185" s="283">
        <f>IFERROR(IF($E185="05",VLOOKUP($A185,'2015G5-SALL'!$A$3:$AG$500,4,FALSE),IF($E185="08",VLOOKUP($A185,'2015G8-SALL'!$A$3:$AG$501,4,FALSE),"NA")),"NA")</f>
        <v>65</v>
      </c>
      <c r="G185" s="284">
        <f>IFERROR(IF($E185="05",VLOOKUP($A185,'MemSep 21-2015'!$A$3:$I$498,9,FALSE),IF($E185="08",VLOOKUP($A185,'MemSep 21-2015'!$A$3:$N$498,14,FALSE),"NA")),"NA")</f>
        <v>69</v>
      </c>
      <c r="H185" s="285">
        <f t="shared" si="2"/>
        <v>0.94202898550724634</v>
      </c>
      <c r="I185" s="286">
        <f>IFERROR(IF(OR($F185&lt;10,$F185="NA",$G185="NA"),"NA",IF($E185="05",VLOOKUP($A185,'2015G5-SALL'!$A$3:$AG$500,6,FALSE),IF($E185="08",VLOOKUP($A185,'2015G8-SALL'!$A$3:$AG$501,6,FALSE),"NA"))),"NA")</f>
        <v>48.088769230769245</v>
      </c>
      <c r="J185" s="252">
        <f>IFERROR(IF(OR($F185&lt;10,$F185="NA",$G185="NA"),"NA",IF($E185="05",VLOOKUP($A185,'2015G5-SALL'!$A$3:$AG$500,26,FALSE),IF($E185="08",VLOOKUP($A185,'2015G8-SALL'!$A$3:$AG$501,26,FALSE),"NA"))),"NA")</f>
        <v>0.36999999999999988</v>
      </c>
      <c r="K185" s="253">
        <f>IFERROR(IF(OR($F185&lt;10,$F185="NA",$G185="NA"),"NA",IF($E185="05",VLOOKUP($A185,'2015G5-SALL'!$A$3:$AG$500,16,FALSE),IF($E185="08",VLOOKUP($A185,'2015G8-SALL'!$A$3:$AG$501,16,FALSE),"NA"))),"NA")</f>
        <v>0.43276923076923091</v>
      </c>
      <c r="L185" s="254">
        <f>IFERROR(IF(OR($F185&lt;10,$F185="NA",$G185="NA"),"NA",IF($E185="05",VLOOKUP($A185,'2015G5-SALL'!$A$3:$AG$500,31,FALSE),IF($E185="08",VLOOKUP($A185,'2015G8-SALL'!$A$3:$AG$501,31,FALSE),"NA"))),"NA")</f>
        <v>0.53984615384615364</v>
      </c>
      <c r="M185" s="255">
        <f>IFERROR(IF(OR($F185&lt;10,$F185="NA",$G185="NA"),"NA",IF($E185="05",VLOOKUP($A185,'2015G5-SALL'!$A$3:$AG$500,21,FALSE),IF($E185="08",VLOOKUP($A185,'2015G8-SALL'!$A$3:$AG$501,21,FALSE),"NA"))),"NA")</f>
        <v>0.50923076923076949</v>
      </c>
    </row>
    <row r="186" spans="1:13" x14ac:dyDescent="0.25">
      <c r="A186" s="282" t="s">
        <v>277</v>
      </c>
      <c r="B186" s="281" t="str">
        <f>VLOOKUP(VALUE(A186),SchList!$A$2:$B$475,2,FALSE)</f>
        <v>M.A. MILAM K-8 CENTER</v>
      </c>
      <c r="C186" s="282" t="s">
        <v>5266</v>
      </c>
      <c r="D186" s="267" t="s">
        <v>5261</v>
      </c>
      <c r="E186" s="268" t="s">
        <v>810</v>
      </c>
      <c r="F186" s="283">
        <f>IFERROR(IF($E186="05",VLOOKUP($A186,'2015G5-SALL'!$A$3:$AG$500,4,FALSE),IF($E186="08",VLOOKUP($A186,'2015G8-SALL'!$A$3:$AG$501,4,FALSE),"NA")),"NA")</f>
        <v>81</v>
      </c>
      <c r="G186" s="284">
        <f>IFERROR(IF($E186="05",VLOOKUP($A186,'MemSep 21-2015'!$A$3:$I$498,9,FALSE),IF($E186="08",VLOOKUP($A186,'MemSep 21-2015'!$A$3:$N$498,14,FALSE),"NA")),"NA")</f>
        <v>83</v>
      </c>
      <c r="H186" s="285">
        <f t="shared" si="2"/>
        <v>0.97590361445783136</v>
      </c>
      <c r="I186" s="286">
        <f>IFERROR(IF(OR($F186&lt;10,$F186="NA",$G186="NA"),"NA",IF($E186="05",VLOOKUP($A186,'2015G5-SALL'!$A$3:$AG$500,6,FALSE),IF($E186="08",VLOOKUP($A186,'2015G8-SALL'!$A$3:$AG$501,6,FALSE),"NA"))),"NA")</f>
        <v>47.006913580246902</v>
      </c>
      <c r="J186" s="252">
        <f>IFERROR(IF(OR($F186&lt;10,$F186="NA",$G186="NA"),"NA",IF($E186="05",VLOOKUP($A186,'2015G5-SALL'!$A$3:$AG$500,26,FALSE),IF($E186="08",VLOOKUP($A186,'2015G8-SALL'!$A$3:$AG$501,26,FALSE),"NA"))),"NA")</f>
        <v>0.36333333333333317</v>
      </c>
      <c r="K186" s="253">
        <f>IFERROR(IF(OR($F186&lt;10,$F186="NA",$G186="NA"),"NA",IF($E186="05",VLOOKUP($A186,'2015G5-SALL'!$A$3:$AG$500,16,FALSE),IF($E186="08",VLOOKUP($A186,'2015G8-SALL'!$A$3:$AG$501,16,FALSE),"NA"))),"NA")</f>
        <v>0.42617283950617285</v>
      </c>
      <c r="L186" s="254">
        <f>IFERROR(IF(OR($F186&lt;10,$F186="NA",$G186="NA"),"NA",IF($E186="05",VLOOKUP($A186,'2015G5-SALL'!$A$3:$AG$500,31,FALSE),IF($E186="08",VLOOKUP($A186,'2015G8-SALL'!$A$3:$AG$501,31,FALSE),"NA"))),"NA")</f>
        <v>0.55000000000000004</v>
      </c>
      <c r="M186" s="255">
        <f>IFERROR(IF(OR($F186&lt;10,$F186="NA",$G186="NA"),"NA",IF($E186="05",VLOOKUP($A186,'2015G5-SALL'!$A$3:$AG$500,21,FALSE),IF($E186="08",VLOOKUP($A186,'2015G8-SALL'!$A$3:$AG$501,21,FALSE),"NA"))),"NA")</f>
        <v>0.45765432098765424</v>
      </c>
    </row>
    <row r="187" spans="1:13" x14ac:dyDescent="0.25">
      <c r="A187" s="282" t="s">
        <v>277</v>
      </c>
      <c r="B187" s="281" t="str">
        <f>VLOOKUP(VALUE(A187),SchList!$A$2:$B$475,2,FALSE)</f>
        <v>M.A. MILAM K-8 CENTER</v>
      </c>
      <c r="C187" s="282" t="s">
        <v>5266</v>
      </c>
      <c r="D187" s="267" t="s">
        <v>5261</v>
      </c>
      <c r="E187" s="268" t="s">
        <v>807</v>
      </c>
      <c r="F187" s="283">
        <f>IFERROR(IF($E187="05",VLOOKUP($A187,'2015G5-SALL'!$A$3:$AG$500,4,FALSE),IF($E187="08",VLOOKUP($A187,'2015G8-SALL'!$A$3:$AG$501,4,FALSE),"NA")),"NA")</f>
        <v>105</v>
      </c>
      <c r="G187" s="284">
        <f>IFERROR(IF($E187="05",VLOOKUP($A187,'MemSep 21-2015'!$A$3:$I$498,9,FALSE),IF($E187="08",VLOOKUP($A187,'MemSep 21-2015'!$A$3:$N$498,14,FALSE),"NA")),"NA")</f>
        <v>108</v>
      </c>
      <c r="H187" s="285">
        <f t="shared" si="2"/>
        <v>0.97222222222222221</v>
      </c>
      <c r="I187" s="286">
        <f>IFERROR(IF(OR($F187&lt;10,$F187="NA",$G187="NA"),"NA",IF($E187="05",VLOOKUP($A187,'2015G5-SALL'!$A$3:$AG$500,6,FALSE),IF($E187="08",VLOOKUP($A187,'2015G8-SALL'!$A$3:$AG$501,6,FALSE),"NA"))),"NA")</f>
        <v>43.680190476190468</v>
      </c>
      <c r="J187" s="252">
        <f>IFERROR(IF(OR($F187&lt;10,$F187="NA",$G187="NA"),"NA",IF($E187="05",VLOOKUP($A187,'2015G5-SALL'!$A$3:$AG$500,26,FALSE),IF($E187="08",VLOOKUP($A187,'2015G8-SALL'!$A$3:$AG$501,26,FALSE),"NA"))),"NA")</f>
        <v>0.45438095238095227</v>
      </c>
      <c r="K187" s="253">
        <f>IFERROR(IF(OR($F187&lt;10,$F187="NA",$G187="NA"),"NA",IF($E187="05",VLOOKUP($A187,'2015G5-SALL'!$A$3:$AG$500,16,FALSE),IF($E187="08",VLOOKUP($A187,'2015G8-SALL'!$A$3:$AG$501,16,FALSE),"NA"))),"NA")</f>
        <v>0.44085714285714284</v>
      </c>
      <c r="L187" s="254">
        <f>IFERROR(IF(OR($F187&lt;10,$F187="NA",$G187="NA"),"NA",IF($E187="05",VLOOKUP($A187,'2015G5-SALL'!$A$3:$AG$500,31,FALSE),IF($E187="08",VLOOKUP($A187,'2015G8-SALL'!$A$3:$AG$501,31,FALSE),"NA"))),"NA")</f>
        <v>0.44238095238095243</v>
      </c>
      <c r="M187" s="255">
        <f>IFERROR(IF(OR($F187&lt;10,$F187="NA",$G187="NA"),"NA",IF($E187="05",VLOOKUP($A187,'2015G5-SALL'!$A$3:$AG$500,21,FALSE),IF($E187="08",VLOOKUP($A187,'2015G8-SALL'!$A$3:$AG$501,21,FALSE),"NA"))),"NA")</f>
        <v>0.41495238095238074</v>
      </c>
    </row>
    <row r="188" spans="1:13" x14ac:dyDescent="0.25">
      <c r="A188" s="282" t="s">
        <v>278</v>
      </c>
      <c r="B188" s="281" t="str">
        <f>VLOOKUP(VALUE(A188),SchList!$A$2:$B$475,2,FALSE)</f>
        <v>PHYLLIS RUTH MILLER ELEMENTARY</v>
      </c>
      <c r="C188" s="282" t="s">
        <v>5263</v>
      </c>
      <c r="D188" s="267" t="s">
        <v>5261</v>
      </c>
      <c r="E188" s="268" t="s">
        <v>810</v>
      </c>
      <c r="F188" s="283">
        <f>IFERROR(IF($E188="05",VLOOKUP($A188,'2015G5-SALL'!$A$3:$AG$500,4,FALSE),IF($E188="08",VLOOKUP($A188,'2015G8-SALL'!$A$3:$AG$501,4,FALSE),"NA")),"NA")</f>
        <v>83</v>
      </c>
      <c r="G188" s="284">
        <f>IFERROR(IF($E188="05",VLOOKUP($A188,'MemSep 21-2015'!$A$3:$I$498,9,FALSE),IF($E188="08",VLOOKUP($A188,'MemSep 21-2015'!$A$3:$N$498,14,FALSE),"NA")),"NA")</f>
        <v>90</v>
      </c>
      <c r="H188" s="285">
        <f t="shared" si="2"/>
        <v>0.92222222222222228</v>
      </c>
      <c r="I188" s="286">
        <f>IFERROR(IF(OR($F188&lt;10,$F188="NA",$G188="NA"),"NA",IF($E188="05",VLOOKUP($A188,'2015G5-SALL'!$A$3:$AG$500,6,FALSE),IF($E188="08",VLOOKUP($A188,'2015G8-SALL'!$A$3:$AG$501,6,FALSE),"NA"))),"NA")</f>
        <v>46.421686746987952</v>
      </c>
      <c r="J188" s="252">
        <f>IFERROR(IF(OR($F188&lt;10,$F188="NA",$G188="NA"),"NA",IF($E188="05",VLOOKUP($A188,'2015G5-SALL'!$A$3:$AG$500,26,FALSE),IF($E188="08",VLOOKUP($A188,'2015G8-SALL'!$A$3:$AG$501,26,FALSE),"NA"))),"NA")</f>
        <v>0.40903614457831311</v>
      </c>
      <c r="K188" s="253">
        <f>IFERROR(IF(OR($F188&lt;10,$F188="NA",$G188="NA"),"NA",IF($E188="05",VLOOKUP($A188,'2015G5-SALL'!$A$3:$AG$500,16,FALSE),IF($E188="08",VLOOKUP($A188,'2015G8-SALL'!$A$3:$AG$501,16,FALSE),"NA"))),"NA")</f>
        <v>0.44096385542168692</v>
      </c>
      <c r="L188" s="254">
        <f>IFERROR(IF(OR($F188&lt;10,$F188="NA",$G188="NA"),"NA",IF($E188="05",VLOOKUP($A188,'2015G5-SALL'!$A$3:$AG$500,31,FALSE),IF($E188="08",VLOOKUP($A188,'2015G8-SALL'!$A$3:$AG$501,31,FALSE),"NA"))),"NA")</f>
        <v>0.51120481927710859</v>
      </c>
      <c r="M188" s="255">
        <f>IFERROR(IF(OR($F188&lt;10,$F188="NA",$G188="NA"),"NA",IF($E188="05",VLOOKUP($A188,'2015G5-SALL'!$A$3:$AG$500,21,FALSE),IF($E188="08",VLOOKUP($A188,'2015G8-SALL'!$A$3:$AG$501,21,FALSE),"NA"))),"NA")</f>
        <v>0.45060240963855402</v>
      </c>
    </row>
    <row r="189" spans="1:13" x14ac:dyDescent="0.25">
      <c r="A189" s="282" t="s">
        <v>279</v>
      </c>
      <c r="B189" s="281" t="str">
        <f>VLOOKUP(VALUE(A189),SchList!$A$2:$B$475,2,FALSE)</f>
        <v>MORNINGSIDE K-8 ACADEMY</v>
      </c>
      <c r="C189" s="282" t="s">
        <v>5263</v>
      </c>
      <c r="D189" s="267" t="s">
        <v>5265</v>
      </c>
      <c r="E189" s="268" t="s">
        <v>810</v>
      </c>
      <c r="F189" s="283">
        <f>IFERROR(IF($E189="05",VLOOKUP($A189,'2015G5-SALL'!$A$3:$AG$500,4,FALSE),IF($E189="08",VLOOKUP($A189,'2015G8-SALL'!$A$3:$AG$501,4,FALSE),"NA")),"NA")</f>
        <v>55</v>
      </c>
      <c r="G189" s="284">
        <f>IFERROR(IF($E189="05",VLOOKUP($A189,'MemSep 21-2015'!$A$3:$I$498,9,FALSE),IF($E189="08",VLOOKUP($A189,'MemSep 21-2015'!$A$3:$N$498,14,FALSE),"NA")),"NA")</f>
        <v>56</v>
      </c>
      <c r="H189" s="285">
        <f t="shared" si="2"/>
        <v>0.9821428571428571</v>
      </c>
      <c r="I189" s="286">
        <f>IFERROR(IF(OR($F189&lt;10,$F189="NA",$G189="NA"),"NA",IF($E189="05",VLOOKUP($A189,'2015G5-SALL'!$A$3:$AG$500,6,FALSE),IF($E189="08",VLOOKUP($A189,'2015G8-SALL'!$A$3:$AG$501,6,FALSE),"NA"))),"NA")</f>
        <v>41.569818181818192</v>
      </c>
      <c r="J189" s="252">
        <f>IFERROR(IF(OR($F189&lt;10,$F189="NA",$G189="NA"),"NA",IF($E189="05",VLOOKUP($A189,'2015G5-SALL'!$A$3:$AG$500,26,FALSE),IF($E189="08",VLOOKUP($A189,'2015G8-SALL'!$A$3:$AG$501,26,FALSE),"NA"))),"NA")</f>
        <v>0.29072727272727289</v>
      </c>
      <c r="K189" s="253">
        <f>IFERROR(IF(OR($F189&lt;10,$F189="NA",$G189="NA"),"NA",IF($E189="05",VLOOKUP($A189,'2015G5-SALL'!$A$3:$AG$500,16,FALSE),IF($E189="08",VLOOKUP($A189,'2015G8-SALL'!$A$3:$AG$501,16,FALSE),"NA"))),"NA")</f>
        <v>0.39727272727272755</v>
      </c>
      <c r="L189" s="254">
        <f>IFERROR(IF(OR($F189&lt;10,$F189="NA",$G189="NA"),"NA",IF($E189="05",VLOOKUP($A189,'2015G5-SALL'!$A$3:$AG$500,31,FALSE),IF($E189="08",VLOOKUP($A189,'2015G8-SALL'!$A$3:$AG$501,31,FALSE),"NA"))),"NA")</f>
        <v>0.4758181818181817</v>
      </c>
      <c r="M189" s="255">
        <f>IFERROR(IF(OR($F189&lt;10,$F189="NA",$G189="NA"),"NA",IF($E189="05",VLOOKUP($A189,'2015G5-SALL'!$A$3:$AG$500,21,FALSE),IF($E189="08",VLOOKUP($A189,'2015G8-SALL'!$A$3:$AG$501,21,FALSE),"NA"))),"NA")</f>
        <v>0.41218181818181787</v>
      </c>
    </row>
    <row r="190" spans="1:13" x14ac:dyDescent="0.25">
      <c r="A190" s="282" t="s">
        <v>279</v>
      </c>
      <c r="B190" s="281" t="str">
        <f>VLOOKUP(VALUE(A190),SchList!$A$2:$B$475,2,FALSE)</f>
        <v>MORNINGSIDE K-8 ACADEMY</v>
      </c>
      <c r="C190" s="282" t="s">
        <v>5263</v>
      </c>
      <c r="D190" s="267" t="s">
        <v>5265</v>
      </c>
      <c r="E190" s="268" t="s">
        <v>807</v>
      </c>
      <c r="F190" s="283">
        <f>IFERROR(IF($E190="05",VLOOKUP($A190,'2015G5-SALL'!$A$3:$AG$500,4,FALSE),IF($E190="08",VLOOKUP($A190,'2015G8-SALL'!$A$3:$AG$501,4,FALSE),"NA")),"NA")</f>
        <v>26</v>
      </c>
      <c r="G190" s="284">
        <f>IFERROR(IF($E190="05",VLOOKUP($A190,'MemSep 21-2015'!$A$3:$I$498,9,FALSE),IF($E190="08",VLOOKUP($A190,'MemSep 21-2015'!$A$3:$N$498,14,FALSE),"NA")),"NA")</f>
        <v>26</v>
      </c>
      <c r="H190" s="285">
        <f t="shared" si="2"/>
        <v>1</v>
      </c>
      <c r="I190" s="286">
        <f>IFERROR(IF(OR($F190&lt;10,$F190="NA",$G190="NA"),"NA",IF($E190="05",VLOOKUP($A190,'2015G5-SALL'!$A$3:$AG$500,6,FALSE),IF($E190="08",VLOOKUP($A190,'2015G8-SALL'!$A$3:$AG$501,6,FALSE),"NA"))),"NA")</f>
        <v>44.678461538461534</v>
      </c>
      <c r="J190" s="252">
        <f>IFERROR(IF(OR($F190&lt;10,$F190="NA",$G190="NA"),"NA",IF($E190="05",VLOOKUP($A190,'2015G5-SALL'!$A$3:$AG$500,26,FALSE),IF($E190="08",VLOOKUP($A190,'2015G8-SALL'!$A$3:$AG$501,26,FALSE),"NA"))),"NA")</f>
        <v>0.52307692307692311</v>
      </c>
      <c r="K190" s="253">
        <f>IFERROR(IF(OR($F190&lt;10,$F190="NA",$G190="NA"),"NA",IF($E190="05",VLOOKUP($A190,'2015G5-SALL'!$A$3:$AG$500,16,FALSE),IF($E190="08",VLOOKUP($A190,'2015G8-SALL'!$A$3:$AG$501,16,FALSE),"NA"))),"NA")</f>
        <v>0.43346153846153851</v>
      </c>
      <c r="L190" s="254">
        <f>IFERROR(IF(OR($F190&lt;10,$F190="NA",$G190="NA"),"NA",IF($E190="05",VLOOKUP($A190,'2015G5-SALL'!$A$3:$AG$500,31,FALSE),IF($E190="08",VLOOKUP($A190,'2015G8-SALL'!$A$3:$AG$501,31,FALSE),"NA"))),"NA")</f>
        <v>0.44423076923076921</v>
      </c>
      <c r="M190" s="255">
        <f>IFERROR(IF(OR($F190&lt;10,$F190="NA",$G190="NA"),"NA",IF($E190="05",VLOOKUP($A190,'2015G5-SALL'!$A$3:$AG$500,21,FALSE),IF($E190="08",VLOOKUP($A190,'2015G8-SALL'!$A$3:$AG$501,21,FALSE),"NA"))),"NA")</f>
        <v>0.41653846153846141</v>
      </c>
    </row>
    <row r="191" spans="1:13" x14ac:dyDescent="0.25">
      <c r="A191" s="282" t="s">
        <v>280</v>
      </c>
      <c r="B191" s="281" t="str">
        <f>VLOOKUP(VALUE(A191),SchList!$A$2:$B$475,2,FALSE)</f>
        <v>ROBERT RUSSA MOTON ELEMENTARY</v>
      </c>
      <c r="C191" s="282" t="s">
        <v>5260</v>
      </c>
      <c r="D191" s="267" t="s">
        <v>5264</v>
      </c>
      <c r="E191" s="268" t="s">
        <v>810</v>
      </c>
      <c r="F191" s="283">
        <f>IFERROR(IF($E191="05",VLOOKUP($A191,'2015G5-SALL'!$A$3:$AG$500,4,FALSE),IF($E191="08",VLOOKUP($A191,'2015G8-SALL'!$A$3:$AG$501,4,FALSE),"NA")),"NA")</f>
        <v>46</v>
      </c>
      <c r="G191" s="284">
        <f>IFERROR(IF($E191="05",VLOOKUP($A191,'MemSep 21-2015'!$A$3:$I$498,9,FALSE),IF($E191="08",VLOOKUP($A191,'MemSep 21-2015'!$A$3:$N$498,14,FALSE),"NA")),"NA")</f>
        <v>46</v>
      </c>
      <c r="H191" s="285">
        <f t="shared" si="2"/>
        <v>1</v>
      </c>
      <c r="I191" s="286">
        <f>IFERROR(IF(OR($F191&lt;10,$F191="NA",$G191="NA"),"NA",IF($E191="05",VLOOKUP($A191,'2015G5-SALL'!$A$3:$AG$500,6,FALSE),IF($E191="08",VLOOKUP($A191,'2015G8-SALL'!$A$3:$AG$501,6,FALSE),"NA"))),"NA")</f>
        <v>39.789130434782606</v>
      </c>
      <c r="J191" s="252">
        <f>IFERROR(IF(OR($F191&lt;10,$F191="NA",$G191="NA"),"NA",IF($E191="05",VLOOKUP($A191,'2015G5-SALL'!$A$3:$AG$500,26,FALSE),IF($E191="08",VLOOKUP($A191,'2015G8-SALL'!$A$3:$AG$501,26,FALSE),"NA"))),"NA")</f>
        <v>0.33652173913043493</v>
      </c>
      <c r="K191" s="253">
        <f>IFERROR(IF(OR($F191&lt;10,$F191="NA",$G191="NA"),"NA",IF($E191="05",VLOOKUP($A191,'2015G5-SALL'!$A$3:$AG$500,16,FALSE),IF($E191="08",VLOOKUP($A191,'2015G8-SALL'!$A$3:$AG$501,16,FALSE),"NA"))),"NA")</f>
        <v>0.35739130434782612</v>
      </c>
      <c r="L191" s="254">
        <f>IFERROR(IF(OR($F191&lt;10,$F191="NA",$G191="NA"),"NA",IF($E191="05",VLOOKUP($A191,'2015G5-SALL'!$A$3:$AG$500,31,FALSE),IF($E191="08",VLOOKUP($A191,'2015G8-SALL'!$A$3:$AG$501,31,FALSE),"NA"))),"NA")</f>
        <v>0.46456521739130424</v>
      </c>
      <c r="M191" s="255">
        <f>IFERROR(IF(OR($F191&lt;10,$F191="NA",$G191="NA"),"NA",IF($E191="05",VLOOKUP($A191,'2015G5-SALL'!$A$3:$AG$500,21,FALSE),IF($E191="08",VLOOKUP($A191,'2015G8-SALL'!$A$3:$AG$501,21,FALSE),"NA"))),"NA")</f>
        <v>0.37826086956521726</v>
      </c>
    </row>
    <row r="192" spans="1:13" x14ac:dyDescent="0.25">
      <c r="A192" s="282" t="s">
        <v>281</v>
      </c>
      <c r="B192" s="281" t="str">
        <f>VLOOKUP(VALUE(A192),SchList!$A$2:$B$475,2,FALSE)</f>
        <v>MYRTLE GROVE K-8 CENTER</v>
      </c>
      <c r="C192" s="282" t="s">
        <v>5266</v>
      </c>
      <c r="D192" s="267" t="s">
        <v>5265</v>
      </c>
      <c r="E192" s="268" t="s">
        <v>810</v>
      </c>
      <c r="F192" s="283">
        <f>IFERROR(IF($E192="05",VLOOKUP($A192,'2015G5-SALL'!$A$3:$AG$500,4,FALSE),IF($E192="08",VLOOKUP($A192,'2015G8-SALL'!$A$3:$AG$501,4,FALSE),"NA")),"NA")</f>
        <v>58</v>
      </c>
      <c r="G192" s="284">
        <f>IFERROR(IF($E192="05",VLOOKUP($A192,'MemSep 21-2015'!$A$3:$I$498,9,FALSE),IF($E192="08",VLOOKUP($A192,'MemSep 21-2015'!$A$3:$N$498,14,FALSE),"NA")),"NA")</f>
        <v>59</v>
      </c>
      <c r="H192" s="285">
        <f t="shared" si="2"/>
        <v>0.98305084745762716</v>
      </c>
      <c r="I192" s="286">
        <f>IFERROR(IF(OR($F192&lt;10,$F192="NA",$G192="NA"),"NA",IF($E192="05",VLOOKUP($A192,'2015G5-SALL'!$A$3:$AG$500,6,FALSE),IF($E192="08",VLOOKUP($A192,'2015G8-SALL'!$A$3:$AG$501,6,FALSE),"NA"))),"NA")</f>
        <v>46.420689655172417</v>
      </c>
      <c r="J192" s="252">
        <f>IFERROR(IF(OR($F192&lt;10,$F192="NA",$G192="NA"),"NA",IF($E192="05",VLOOKUP($A192,'2015G5-SALL'!$A$3:$AG$500,26,FALSE),IF($E192="08",VLOOKUP($A192,'2015G8-SALL'!$A$3:$AG$501,26,FALSE),"NA"))),"NA")</f>
        <v>0.38189655172413789</v>
      </c>
      <c r="K192" s="253">
        <f>IFERROR(IF(OR($F192&lt;10,$F192="NA",$G192="NA"),"NA",IF($E192="05",VLOOKUP($A192,'2015G5-SALL'!$A$3:$AG$500,16,FALSE),IF($E192="08",VLOOKUP($A192,'2015G8-SALL'!$A$3:$AG$501,16,FALSE),"NA"))),"NA")</f>
        <v>0.41103448275862098</v>
      </c>
      <c r="L192" s="254">
        <f>IFERROR(IF(OR($F192&lt;10,$F192="NA",$G192="NA"),"NA",IF($E192="05",VLOOKUP($A192,'2015G5-SALL'!$A$3:$AG$500,31,FALSE),IF($E192="08",VLOOKUP($A192,'2015G8-SALL'!$A$3:$AG$501,31,FALSE),"NA"))),"NA")</f>
        <v>0.57068965517241377</v>
      </c>
      <c r="M192" s="255">
        <f>IFERROR(IF(OR($F192&lt;10,$F192="NA",$G192="NA"),"NA",IF($E192="05",VLOOKUP($A192,'2015G5-SALL'!$A$3:$AG$500,21,FALSE),IF($E192="08",VLOOKUP($A192,'2015G8-SALL'!$A$3:$AG$501,21,FALSE),"NA"))),"NA")</f>
        <v>0.40810344827586181</v>
      </c>
    </row>
    <row r="193" spans="1:13" x14ac:dyDescent="0.25">
      <c r="A193" s="282" t="s">
        <v>281</v>
      </c>
      <c r="B193" s="281" t="str">
        <f>VLOOKUP(VALUE(A193),SchList!$A$2:$B$475,2,FALSE)</f>
        <v>MYRTLE GROVE K-8 CENTER</v>
      </c>
      <c r="C193" s="282" t="s">
        <v>5266</v>
      </c>
      <c r="D193" s="267" t="s">
        <v>5265</v>
      </c>
      <c r="E193" s="268" t="s">
        <v>807</v>
      </c>
      <c r="F193" s="283">
        <f>IFERROR(IF($E193="05",VLOOKUP($A193,'2015G5-SALL'!$A$3:$AG$500,4,FALSE),IF($E193="08",VLOOKUP($A193,'2015G8-SALL'!$A$3:$AG$501,4,FALSE),"NA")),"NA")</f>
        <v>61</v>
      </c>
      <c r="G193" s="284">
        <f>IFERROR(IF($E193="05",VLOOKUP($A193,'MemSep 21-2015'!$A$3:$I$498,9,FALSE),IF($E193="08",VLOOKUP($A193,'MemSep 21-2015'!$A$3:$N$498,14,FALSE),"NA")),"NA")</f>
        <v>62</v>
      </c>
      <c r="H193" s="285">
        <f t="shared" si="2"/>
        <v>0.9838709677419355</v>
      </c>
      <c r="I193" s="286">
        <f>IFERROR(IF(OR($F193&lt;10,$F193="NA",$G193="NA"),"NA",IF($E193="05",VLOOKUP($A193,'2015G5-SALL'!$A$3:$AG$500,6,FALSE),IF($E193="08",VLOOKUP($A193,'2015G8-SALL'!$A$3:$AG$501,6,FALSE),"NA"))),"NA")</f>
        <v>35.348196721311488</v>
      </c>
      <c r="J193" s="252">
        <f>IFERROR(IF(OR($F193&lt;10,$F193="NA",$G193="NA"),"NA",IF($E193="05",VLOOKUP($A193,'2015G5-SALL'!$A$3:$AG$500,26,FALSE),IF($E193="08",VLOOKUP($A193,'2015G8-SALL'!$A$3:$AG$501,26,FALSE),"NA"))),"NA")</f>
        <v>0.3931147540983605</v>
      </c>
      <c r="K193" s="253">
        <f>IFERROR(IF(OR($F193&lt;10,$F193="NA",$G193="NA"),"NA",IF($E193="05",VLOOKUP($A193,'2015G5-SALL'!$A$3:$AG$500,16,FALSE),IF($E193="08",VLOOKUP($A193,'2015G8-SALL'!$A$3:$AG$501,16,FALSE),"NA"))),"NA")</f>
        <v>0.35295081967213104</v>
      </c>
      <c r="L193" s="254">
        <f>IFERROR(IF(OR($F193&lt;10,$F193="NA",$G193="NA"),"NA",IF($E193="05",VLOOKUP($A193,'2015G5-SALL'!$A$3:$AG$500,31,FALSE),IF($E193="08",VLOOKUP($A193,'2015G8-SALL'!$A$3:$AG$501,31,FALSE),"NA"))),"NA")</f>
        <v>0.3377049180327869</v>
      </c>
      <c r="M193" s="255">
        <f>IFERROR(IF(OR($F193&lt;10,$F193="NA",$G193="NA"),"NA",IF($E193="05",VLOOKUP($A193,'2015G5-SALL'!$A$3:$AG$500,21,FALSE),IF($E193="08",VLOOKUP($A193,'2015G8-SALL'!$A$3:$AG$501,21,FALSE),"NA"))),"NA")</f>
        <v>0.34540983606557391</v>
      </c>
    </row>
    <row r="194" spans="1:13" x14ac:dyDescent="0.25">
      <c r="A194" s="282" t="s">
        <v>283</v>
      </c>
      <c r="B194" s="281" t="str">
        <f>VLOOKUP(VALUE(A194),SchList!$A$2:$B$475,2,FALSE)</f>
        <v>KEYS GATE CHARTER SCHOOL</v>
      </c>
      <c r="C194" s="282" t="s">
        <v>5262</v>
      </c>
      <c r="D194" s="267" t="s">
        <v>5262</v>
      </c>
      <c r="E194" s="268" t="s">
        <v>810</v>
      </c>
      <c r="F194" s="283">
        <f>IFERROR(IF($E194="05",VLOOKUP($A194,'2015G5-SALL'!$A$3:$AG$500,4,FALSE),IF($E194="08",VLOOKUP($A194,'2015G8-SALL'!$A$3:$AG$501,4,FALSE),"NA")),"NA")</f>
        <v>3</v>
      </c>
      <c r="G194" s="284">
        <f>IFERROR(IF($E194="05",VLOOKUP($A194,'MemSep 21-2015'!$A$3:$I$498,9,FALSE),IF($E194="08",VLOOKUP($A194,'MemSep 21-2015'!$A$3:$N$498,14,FALSE),"NA")),"NA")</f>
        <v>250</v>
      </c>
      <c r="H194" s="285" t="str">
        <f t="shared" si="2"/>
        <v>NT&lt;10</v>
      </c>
      <c r="I194" s="286" t="str">
        <f>IFERROR(IF(OR($F194&lt;10,$F194="NA",$G194="NA"),"NA",IF($E194="05",VLOOKUP($A194,'2015G5-SALL'!$A$3:$AG$500,6,FALSE),IF($E194="08",VLOOKUP($A194,'2015G8-SALL'!$A$3:$AG$501,6,FALSE),"NA"))),"NA")</f>
        <v>NA</v>
      </c>
      <c r="J194" s="252" t="str">
        <f>IFERROR(IF(OR($F194&lt;10,$F194="NA",$G194="NA"),"NA",IF($E194="05",VLOOKUP($A194,'2015G5-SALL'!$A$3:$AG$500,26,FALSE),IF($E194="08",VLOOKUP($A194,'2015G8-SALL'!$A$3:$AG$501,26,FALSE),"NA"))),"NA")</f>
        <v>NA</v>
      </c>
      <c r="K194" s="253" t="str">
        <f>IFERROR(IF(OR($F194&lt;10,$F194="NA",$G194="NA"),"NA",IF($E194="05",VLOOKUP($A194,'2015G5-SALL'!$A$3:$AG$500,16,FALSE),IF($E194="08",VLOOKUP($A194,'2015G8-SALL'!$A$3:$AG$501,16,FALSE),"NA"))),"NA")</f>
        <v>NA</v>
      </c>
      <c r="L194" s="254" t="str">
        <f>IFERROR(IF(OR($F194&lt;10,$F194="NA",$G194="NA"),"NA",IF($E194="05",VLOOKUP($A194,'2015G5-SALL'!$A$3:$AG$500,31,FALSE),IF($E194="08",VLOOKUP($A194,'2015G8-SALL'!$A$3:$AG$501,31,FALSE),"NA"))),"NA")</f>
        <v>NA</v>
      </c>
      <c r="M194" s="255" t="str">
        <f>IFERROR(IF(OR($F194&lt;10,$F194="NA",$G194="NA"),"NA",IF($E194="05",VLOOKUP($A194,'2015G5-SALL'!$A$3:$AG$500,21,FALSE),IF($E194="08",VLOOKUP($A194,'2015G8-SALL'!$A$3:$AG$501,21,FALSE),"NA"))),"NA")</f>
        <v>NA</v>
      </c>
    </row>
    <row r="195" spans="1:13" x14ac:dyDescent="0.25">
      <c r="A195" s="282" t="s">
        <v>284</v>
      </c>
      <c r="B195" s="281" t="str">
        <f>VLOOKUP(VALUE(A195),SchList!$A$2:$B$475,2,FALSE)</f>
        <v>COCONUT PALM K-8 ACADEMY</v>
      </c>
      <c r="C195" s="282" t="s">
        <v>5260</v>
      </c>
      <c r="D195" s="267" t="s">
        <v>5264</v>
      </c>
      <c r="E195" s="268" t="s">
        <v>810</v>
      </c>
      <c r="F195" s="283">
        <f>IFERROR(IF($E195="05",VLOOKUP($A195,'2015G5-SALL'!$A$3:$AG$500,4,FALSE),IF($E195="08",VLOOKUP($A195,'2015G8-SALL'!$A$3:$AG$501,4,FALSE),"NA")),"NA")</f>
        <v>169</v>
      </c>
      <c r="G195" s="284">
        <f>IFERROR(IF($E195="05",VLOOKUP($A195,'MemSep 21-2015'!$A$3:$I$498,9,FALSE),IF($E195="08",VLOOKUP($A195,'MemSep 21-2015'!$A$3:$N$498,14,FALSE),"NA")),"NA")</f>
        <v>181</v>
      </c>
      <c r="H195" s="285">
        <f t="shared" si="2"/>
        <v>0.93370165745856348</v>
      </c>
      <c r="I195" s="286">
        <f>IFERROR(IF(OR($F195&lt;10,$F195="NA",$G195="NA"),"NA",IF($E195="05",VLOOKUP($A195,'2015G5-SALL'!$A$3:$AG$500,6,FALSE),IF($E195="08",VLOOKUP($A195,'2015G8-SALL'!$A$3:$AG$501,6,FALSE),"NA"))),"NA")</f>
        <v>45.23905325443787</v>
      </c>
      <c r="J195" s="252">
        <f>IFERROR(IF(OR($F195&lt;10,$F195="NA",$G195="NA"),"NA",IF($E195="05",VLOOKUP($A195,'2015G5-SALL'!$A$3:$AG$500,26,FALSE),IF($E195="08",VLOOKUP($A195,'2015G8-SALL'!$A$3:$AG$501,26,FALSE),"NA"))),"NA")</f>
        <v>0.31573964497041457</v>
      </c>
      <c r="K195" s="253">
        <f>IFERROR(IF(OR($F195&lt;10,$F195="NA",$G195="NA"),"NA",IF($E195="05",VLOOKUP($A195,'2015G5-SALL'!$A$3:$AG$500,16,FALSE),IF($E195="08",VLOOKUP($A195,'2015G8-SALL'!$A$3:$AG$501,16,FALSE),"NA"))),"NA")</f>
        <v>0.42988165680473384</v>
      </c>
      <c r="L195" s="254">
        <f>IFERROR(IF(OR($F195&lt;10,$F195="NA",$G195="NA"),"NA",IF($E195="05",VLOOKUP($A195,'2015G5-SALL'!$A$3:$AG$500,31,FALSE),IF($E195="08",VLOOKUP($A195,'2015G8-SALL'!$A$3:$AG$501,31,FALSE),"NA"))),"NA")</f>
        <v>0.53100591715976342</v>
      </c>
      <c r="M195" s="255">
        <f>IFERROR(IF(OR($F195&lt;10,$F195="NA",$G195="NA"),"NA",IF($E195="05",VLOOKUP($A195,'2015G5-SALL'!$A$3:$AG$500,21,FALSE),IF($E195="08",VLOOKUP($A195,'2015G8-SALL'!$A$3:$AG$501,21,FALSE),"NA"))),"NA")</f>
        <v>0.4300000000000001</v>
      </c>
    </row>
    <row r="196" spans="1:13" x14ac:dyDescent="0.25">
      <c r="A196" s="282" t="s">
        <v>284</v>
      </c>
      <c r="B196" s="281" t="str">
        <f>VLOOKUP(VALUE(A196),SchList!$A$2:$B$475,2,FALSE)</f>
        <v>COCONUT PALM K-8 ACADEMY</v>
      </c>
      <c r="C196" s="282" t="s">
        <v>5260</v>
      </c>
      <c r="D196" s="267" t="s">
        <v>5264</v>
      </c>
      <c r="E196" s="268" t="s">
        <v>807</v>
      </c>
      <c r="F196" s="283">
        <f>IFERROR(IF($E196="05",VLOOKUP($A196,'2015G5-SALL'!$A$3:$AG$500,4,FALSE),IF($E196="08",VLOOKUP($A196,'2015G8-SALL'!$A$3:$AG$501,4,FALSE),"NA")),"NA")</f>
        <v>100</v>
      </c>
      <c r="G196" s="284">
        <f>IFERROR(IF($E196="05",VLOOKUP($A196,'MemSep 21-2015'!$A$3:$I$498,9,FALSE),IF($E196="08",VLOOKUP($A196,'MemSep 21-2015'!$A$3:$N$498,14,FALSE),"NA")),"NA")</f>
        <v>105</v>
      </c>
      <c r="H196" s="285">
        <f t="shared" si="2"/>
        <v>0.95238095238095233</v>
      </c>
      <c r="I196" s="286">
        <f>IFERROR(IF(OR($F196&lt;10,$F196="NA",$G196="NA"),"NA",IF($E196="05",VLOOKUP($A196,'2015G5-SALL'!$A$3:$AG$500,6,FALSE),IF($E196="08",VLOOKUP($A196,'2015G8-SALL'!$A$3:$AG$501,6,FALSE),"NA"))),"NA")</f>
        <v>37.194299999999998</v>
      </c>
      <c r="J196" s="252">
        <f>IFERROR(IF(OR($F196&lt;10,$F196="NA",$G196="NA"),"NA",IF($E196="05",VLOOKUP($A196,'2015G5-SALL'!$A$3:$AG$500,26,FALSE),IF($E196="08",VLOOKUP($A196,'2015G8-SALL'!$A$3:$AG$501,26,FALSE),"NA"))),"NA")</f>
        <v>0.37610000000000005</v>
      </c>
      <c r="K196" s="253">
        <f>IFERROR(IF(OR($F196&lt;10,$F196="NA",$G196="NA"),"NA",IF($E196="05",VLOOKUP($A196,'2015G5-SALL'!$A$3:$AG$500,16,FALSE),IF($E196="08",VLOOKUP($A196,'2015G8-SALL'!$A$3:$AG$501,16,FALSE),"NA"))),"NA")</f>
        <v>0.37089999999999995</v>
      </c>
      <c r="L196" s="254">
        <f>IFERROR(IF(OR($F196&lt;10,$F196="NA",$G196="NA"),"NA",IF($E196="05",VLOOKUP($A196,'2015G5-SALL'!$A$3:$AG$500,31,FALSE),IF($E196="08",VLOOKUP($A196,'2015G8-SALL'!$A$3:$AG$501,31,FALSE),"NA"))),"NA")</f>
        <v>0.37300000000000016</v>
      </c>
      <c r="M196" s="255">
        <f>IFERROR(IF(OR($F196&lt;10,$F196="NA",$G196="NA"),"NA",IF($E196="05",VLOOKUP($A196,'2015G5-SALL'!$A$3:$AG$500,21,FALSE),IF($E196="08",VLOOKUP($A196,'2015G8-SALL'!$A$3:$AG$501,21,FALSE),"NA"))),"NA")</f>
        <v>0.36930000000000013</v>
      </c>
    </row>
    <row r="197" spans="1:13" x14ac:dyDescent="0.25">
      <c r="A197" s="282" t="s">
        <v>285</v>
      </c>
      <c r="B197" s="281" t="str">
        <f>VLOOKUP(VALUE(A197),SchList!$A$2:$B$475,2,FALSE)</f>
        <v>NATURAL BRIDGE ELEMENTARY</v>
      </c>
      <c r="C197" s="282" t="s">
        <v>5266</v>
      </c>
      <c r="D197" s="267" t="s">
        <v>5261</v>
      </c>
      <c r="E197" s="268" t="s">
        <v>810</v>
      </c>
      <c r="F197" s="283">
        <f>IFERROR(IF($E197="05",VLOOKUP($A197,'2015G5-SALL'!$A$3:$AG$500,4,FALSE),IF($E197="08",VLOOKUP($A197,'2015G8-SALL'!$A$3:$AG$501,4,FALSE),"NA")),"NA")</f>
        <v>94</v>
      </c>
      <c r="G197" s="284">
        <f>IFERROR(IF($E197="05",VLOOKUP($A197,'MemSep 21-2015'!$A$3:$I$498,9,FALSE),IF($E197="08",VLOOKUP($A197,'MemSep 21-2015'!$A$3:$N$498,14,FALSE),"NA")),"NA")</f>
        <v>96</v>
      </c>
      <c r="H197" s="285">
        <f t="shared" si="2"/>
        <v>0.97916666666666663</v>
      </c>
      <c r="I197" s="286">
        <f>IFERROR(IF(OR($F197&lt;10,$F197="NA",$G197="NA"),"NA",IF($E197="05",VLOOKUP($A197,'2015G5-SALL'!$A$3:$AG$500,6,FALSE),IF($E197="08",VLOOKUP($A197,'2015G8-SALL'!$A$3:$AG$501,6,FALSE),"NA"))),"NA")</f>
        <v>46.9691489361702</v>
      </c>
      <c r="J197" s="252">
        <f>IFERROR(IF(OR($F197&lt;10,$F197="NA",$G197="NA"),"NA",IF($E197="05",VLOOKUP($A197,'2015G5-SALL'!$A$3:$AG$500,26,FALSE),IF($E197="08",VLOOKUP($A197,'2015G8-SALL'!$A$3:$AG$501,26,FALSE),"NA"))),"NA")</f>
        <v>0.34170212765957431</v>
      </c>
      <c r="K197" s="253">
        <f>IFERROR(IF(OR($F197&lt;10,$F197="NA",$G197="NA"),"NA",IF($E197="05",VLOOKUP($A197,'2015G5-SALL'!$A$3:$AG$500,16,FALSE),IF($E197="08",VLOOKUP($A197,'2015G8-SALL'!$A$3:$AG$501,16,FALSE),"NA"))),"NA")</f>
        <v>0.4403191489361703</v>
      </c>
      <c r="L197" s="254">
        <f>IFERROR(IF(OR($F197&lt;10,$F197="NA",$G197="NA"),"NA",IF($E197="05",VLOOKUP($A197,'2015G5-SALL'!$A$3:$AG$500,31,FALSE),IF($E197="08",VLOOKUP($A197,'2015G8-SALL'!$A$3:$AG$501,31,FALSE),"NA"))),"NA")</f>
        <v>0.54531914893617051</v>
      </c>
      <c r="M197" s="255">
        <f>IFERROR(IF(OR($F197&lt;10,$F197="NA",$G197="NA"),"NA",IF($E197="05",VLOOKUP($A197,'2015G5-SALL'!$A$3:$AG$500,21,FALSE),IF($E197="08",VLOOKUP($A197,'2015G8-SALL'!$A$3:$AG$501,21,FALSE),"NA"))),"NA")</f>
        <v>0.45638297872340411</v>
      </c>
    </row>
    <row r="198" spans="1:13" x14ac:dyDescent="0.25">
      <c r="A198" s="282" t="s">
        <v>286</v>
      </c>
      <c r="B198" s="281" t="str">
        <f>VLOOKUP(VALUE(A198),SchList!$A$2:$B$475,2,FALSE)</f>
        <v>NORLAND ELEMENTARY</v>
      </c>
      <c r="C198" s="282" t="s">
        <v>5266</v>
      </c>
      <c r="D198" s="267" t="s">
        <v>5264</v>
      </c>
      <c r="E198" s="268" t="s">
        <v>810</v>
      </c>
      <c r="F198" s="283">
        <f>IFERROR(IF($E198="05",VLOOKUP($A198,'2015G5-SALL'!$A$3:$AG$500,4,FALSE),IF($E198="08",VLOOKUP($A198,'2015G8-SALL'!$A$3:$AG$501,4,FALSE),"NA")),"NA")</f>
        <v>90</v>
      </c>
      <c r="G198" s="284">
        <f>IFERROR(IF($E198="05",VLOOKUP($A198,'MemSep 21-2015'!$A$3:$I$498,9,FALSE),IF($E198="08",VLOOKUP($A198,'MemSep 21-2015'!$A$3:$N$498,14,FALSE),"NA")),"NA")</f>
        <v>92</v>
      </c>
      <c r="H198" s="285">
        <f t="shared" si="2"/>
        <v>0.97826086956521741</v>
      </c>
      <c r="I198" s="286">
        <f>IFERROR(IF(OR($F198&lt;10,$F198="NA",$G198="NA"),"NA",IF($E198="05",VLOOKUP($A198,'2015G5-SALL'!$A$3:$AG$500,6,FALSE),IF($E198="08",VLOOKUP($A198,'2015G8-SALL'!$A$3:$AG$501,6,FALSE),"NA"))),"NA")</f>
        <v>45.101111111111123</v>
      </c>
      <c r="J198" s="252">
        <f>IFERROR(IF(OR($F198&lt;10,$F198="NA",$G198="NA"),"NA",IF($E198="05",VLOOKUP($A198,'2015G5-SALL'!$A$3:$AG$500,26,FALSE),IF($E198="08",VLOOKUP($A198,'2015G8-SALL'!$A$3:$AG$501,26,FALSE),"NA"))),"NA")</f>
        <v>0.3346666666666665</v>
      </c>
      <c r="K198" s="253">
        <f>IFERROR(IF(OR($F198&lt;10,$F198="NA",$G198="NA"),"NA",IF($E198="05",VLOOKUP($A198,'2015G5-SALL'!$A$3:$AG$500,16,FALSE),IF($E198="08",VLOOKUP($A198,'2015G8-SALL'!$A$3:$AG$501,16,FALSE),"NA"))),"NA")</f>
        <v>0.40366666666666667</v>
      </c>
      <c r="L198" s="254">
        <f>IFERROR(IF(OR($F198&lt;10,$F198="NA",$G198="NA"),"NA",IF($E198="05",VLOOKUP($A198,'2015G5-SALL'!$A$3:$AG$500,31,FALSE),IF($E198="08",VLOOKUP($A198,'2015G8-SALL'!$A$3:$AG$501,31,FALSE),"NA"))),"NA")</f>
        <v>0.5492222222222225</v>
      </c>
      <c r="M198" s="255">
        <f>IFERROR(IF(OR($F198&lt;10,$F198="NA",$G198="NA"),"NA",IF($E198="05",VLOOKUP($A198,'2015G5-SALL'!$A$3:$AG$500,21,FALSE),IF($E198="08",VLOOKUP($A198,'2015G8-SALL'!$A$3:$AG$501,21,FALSE),"NA"))),"NA")</f>
        <v>0.41922222222222205</v>
      </c>
    </row>
    <row r="199" spans="1:13" x14ac:dyDescent="0.25">
      <c r="A199" s="282" t="s">
        <v>287</v>
      </c>
      <c r="B199" s="281" t="str">
        <f>VLOOKUP(VALUE(A199),SchList!$A$2:$B$475,2,FALSE)</f>
        <v>NORTH BEACH ELEMENTARY</v>
      </c>
      <c r="C199" s="282" t="s">
        <v>5266</v>
      </c>
      <c r="D199" s="267" t="s">
        <v>5261</v>
      </c>
      <c r="E199" s="268" t="s">
        <v>810</v>
      </c>
      <c r="F199" s="283">
        <f>IFERROR(IF($E199="05",VLOOKUP($A199,'2015G5-SALL'!$A$3:$AG$500,4,FALSE),IF($E199="08",VLOOKUP($A199,'2015G8-SALL'!$A$3:$AG$501,4,FALSE),"NA")),"NA")</f>
        <v>167</v>
      </c>
      <c r="G199" s="284">
        <f>IFERROR(IF($E199="05",VLOOKUP($A199,'MemSep 21-2015'!$A$3:$I$498,9,FALSE),IF($E199="08",VLOOKUP($A199,'MemSep 21-2015'!$A$3:$N$498,14,FALSE),"NA")),"NA")</f>
        <v>173</v>
      </c>
      <c r="H199" s="285">
        <f t="shared" si="2"/>
        <v>0.96531791907514453</v>
      </c>
      <c r="I199" s="286">
        <f>IFERROR(IF(OR($F199&lt;10,$F199="NA",$G199="NA"),"NA",IF($E199="05",VLOOKUP($A199,'2015G5-SALL'!$A$3:$AG$500,6,FALSE),IF($E199="08",VLOOKUP($A199,'2015G8-SALL'!$A$3:$AG$501,6,FALSE),"NA"))),"NA")</f>
        <v>58.556167664670667</v>
      </c>
      <c r="J199" s="252">
        <f>IFERROR(IF(OR($F199&lt;10,$F199="NA",$G199="NA"),"NA",IF($E199="05",VLOOKUP($A199,'2015G5-SALL'!$A$3:$AG$500,26,FALSE),IF($E199="08",VLOOKUP($A199,'2015G8-SALL'!$A$3:$AG$501,26,FALSE),"NA"))),"NA")</f>
        <v>0.49443113772455105</v>
      </c>
      <c r="K199" s="253">
        <f>IFERROR(IF(OR($F199&lt;10,$F199="NA",$G199="NA"),"NA",IF($E199="05",VLOOKUP($A199,'2015G5-SALL'!$A$3:$AG$500,16,FALSE),IF($E199="08",VLOOKUP($A199,'2015G8-SALL'!$A$3:$AG$501,16,FALSE),"NA"))),"NA")</f>
        <v>0.53065868263473082</v>
      </c>
      <c r="L199" s="254">
        <f>IFERROR(IF(OR($F199&lt;10,$F199="NA",$G199="NA"),"NA",IF($E199="05",VLOOKUP($A199,'2015G5-SALL'!$A$3:$AG$500,31,FALSE),IF($E199="08",VLOOKUP($A199,'2015G8-SALL'!$A$3:$AG$501,31,FALSE),"NA"))),"NA")</f>
        <v>0.67365269461077815</v>
      </c>
      <c r="M199" s="255">
        <f>IFERROR(IF(OR($F199&lt;10,$F199="NA",$G199="NA"),"NA",IF($E199="05",VLOOKUP($A199,'2015G5-SALL'!$A$3:$AG$500,21,FALSE),IF($E199="08",VLOOKUP($A199,'2015G8-SALL'!$A$3:$AG$501,21,FALSE),"NA"))),"NA")</f>
        <v>0.56485029940119758</v>
      </c>
    </row>
    <row r="200" spans="1:13" x14ac:dyDescent="0.25">
      <c r="A200" s="282" t="s">
        <v>288</v>
      </c>
      <c r="B200" s="281" t="str">
        <f>VLOOKUP(VALUE(A200),SchList!$A$2:$B$475,2,FALSE)</f>
        <v>BARBARA HAWKINS ELEMENTARY</v>
      </c>
      <c r="C200" s="282" t="s">
        <v>5266</v>
      </c>
      <c r="D200" s="267" t="s">
        <v>5264</v>
      </c>
      <c r="E200" s="268" t="s">
        <v>810</v>
      </c>
      <c r="F200" s="283">
        <f>IFERROR(IF($E200="05",VLOOKUP($A200,'2015G5-SALL'!$A$3:$AG$500,4,FALSE),IF($E200="08",VLOOKUP($A200,'2015G8-SALL'!$A$3:$AG$501,4,FALSE),"NA")),"NA")</f>
        <v>35</v>
      </c>
      <c r="G200" s="284">
        <f>IFERROR(IF($E200="05",VLOOKUP($A200,'MemSep 21-2015'!$A$3:$I$498,9,FALSE),IF($E200="08",VLOOKUP($A200,'MemSep 21-2015'!$A$3:$N$498,14,FALSE),"NA")),"NA")</f>
        <v>36</v>
      </c>
      <c r="H200" s="285">
        <f t="shared" si="2"/>
        <v>0.97222222222222221</v>
      </c>
      <c r="I200" s="286">
        <f>IFERROR(IF(OR($F200&lt;10,$F200="NA",$G200="NA"),"NA",IF($E200="05",VLOOKUP($A200,'2015G5-SALL'!$A$3:$AG$500,6,FALSE),IF($E200="08",VLOOKUP($A200,'2015G8-SALL'!$A$3:$AG$501,6,FALSE),"NA"))),"NA")</f>
        <v>44.111428571428583</v>
      </c>
      <c r="J200" s="252">
        <f>IFERROR(IF(OR($F200&lt;10,$F200="NA",$G200="NA"),"NA",IF($E200="05",VLOOKUP($A200,'2015G5-SALL'!$A$3:$AG$500,26,FALSE),IF($E200="08",VLOOKUP($A200,'2015G8-SALL'!$A$3:$AG$501,26,FALSE),"NA"))),"NA")</f>
        <v>0.370857142857143</v>
      </c>
      <c r="K200" s="253">
        <f>IFERROR(IF(OR($F200&lt;10,$F200="NA",$G200="NA"),"NA",IF($E200="05",VLOOKUP($A200,'2015G5-SALL'!$A$3:$AG$500,16,FALSE),IF($E200="08",VLOOKUP($A200,'2015G8-SALL'!$A$3:$AG$501,16,FALSE),"NA"))),"NA")</f>
        <v>0.37628571428571428</v>
      </c>
      <c r="L200" s="254">
        <f>IFERROR(IF(OR($F200&lt;10,$F200="NA",$G200="NA"),"NA",IF($E200="05",VLOOKUP($A200,'2015G5-SALL'!$A$3:$AG$500,31,FALSE),IF($E200="08",VLOOKUP($A200,'2015G8-SALL'!$A$3:$AG$501,31,FALSE),"NA"))),"NA")</f>
        <v>0.55285714285714294</v>
      </c>
      <c r="M200" s="255">
        <f>IFERROR(IF(OR($F200&lt;10,$F200="NA",$G200="NA"),"NA",IF($E200="05",VLOOKUP($A200,'2015G5-SALL'!$A$3:$AG$500,21,FALSE),IF($E200="08",VLOOKUP($A200,'2015G8-SALL'!$A$3:$AG$501,21,FALSE),"NA"))),"NA")</f>
        <v>0.38514285714285723</v>
      </c>
    </row>
    <row r="201" spans="1:13" x14ac:dyDescent="0.25">
      <c r="A201" s="282" t="s">
        <v>289</v>
      </c>
      <c r="B201" s="281" t="str">
        <f>VLOOKUP(VALUE(A201),SchList!$A$2:$B$475,2,FALSE)</f>
        <v>NORTH COUNTY K-8 CENTER</v>
      </c>
      <c r="C201" s="282" t="s">
        <v>5266</v>
      </c>
      <c r="D201" s="267" t="s">
        <v>5265</v>
      </c>
      <c r="E201" s="268" t="s">
        <v>810</v>
      </c>
      <c r="F201" s="283">
        <f>IFERROR(IF($E201="05",VLOOKUP($A201,'2015G5-SALL'!$A$3:$AG$500,4,FALSE),IF($E201="08",VLOOKUP($A201,'2015G8-SALL'!$A$3:$AG$501,4,FALSE),"NA")),"NA")</f>
        <v>55</v>
      </c>
      <c r="G201" s="284">
        <f>IFERROR(IF($E201="05",VLOOKUP($A201,'MemSep 21-2015'!$A$3:$I$498,9,FALSE),IF($E201="08",VLOOKUP($A201,'MemSep 21-2015'!$A$3:$N$498,14,FALSE),"NA")),"NA")</f>
        <v>55</v>
      </c>
      <c r="H201" s="285">
        <f t="shared" si="2"/>
        <v>1</v>
      </c>
      <c r="I201" s="286">
        <f>IFERROR(IF(OR($F201&lt;10,$F201="NA",$G201="NA"),"NA",IF($E201="05",VLOOKUP($A201,'2015G5-SALL'!$A$3:$AG$500,6,FALSE),IF($E201="08",VLOOKUP($A201,'2015G8-SALL'!$A$3:$AG$501,6,FALSE),"NA"))),"NA")</f>
        <v>36.500727272727275</v>
      </c>
      <c r="J201" s="252">
        <f>IFERROR(IF(OR($F201&lt;10,$F201="NA",$G201="NA"),"NA",IF($E201="05",VLOOKUP($A201,'2015G5-SALL'!$A$3:$AG$500,26,FALSE),IF($E201="08",VLOOKUP($A201,'2015G8-SALL'!$A$3:$AG$501,26,FALSE),"NA"))),"NA")</f>
        <v>0.26400000000000018</v>
      </c>
      <c r="K201" s="253">
        <f>IFERROR(IF(OR($F201&lt;10,$F201="NA",$G201="NA"),"NA",IF($E201="05",VLOOKUP($A201,'2015G5-SALL'!$A$3:$AG$500,16,FALSE),IF($E201="08",VLOOKUP($A201,'2015G8-SALL'!$A$3:$AG$501,16,FALSE),"NA"))),"NA")</f>
        <v>0.36727272727272747</v>
      </c>
      <c r="L201" s="254">
        <f>IFERROR(IF(OR($F201&lt;10,$F201="NA",$G201="NA"),"NA",IF($E201="05",VLOOKUP($A201,'2015G5-SALL'!$A$3:$AG$500,31,FALSE),IF($E201="08",VLOOKUP($A201,'2015G8-SALL'!$A$3:$AG$501,31,FALSE),"NA"))),"NA")</f>
        <v>0.41054545454545466</v>
      </c>
      <c r="M201" s="255">
        <f>IFERROR(IF(OR($F201&lt;10,$F201="NA",$G201="NA"),"NA",IF($E201="05",VLOOKUP($A201,'2015G5-SALL'!$A$3:$AG$500,21,FALSE),IF($E201="08",VLOOKUP($A201,'2015G8-SALL'!$A$3:$AG$501,21,FALSE),"NA"))),"NA")</f>
        <v>0.34618181818181809</v>
      </c>
    </row>
    <row r="202" spans="1:13" x14ac:dyDescent="0.25">
      <c r="A202" s="282" t="s">
        <v>289</v>
      </c>
      <c r="B202" s="281" t="str">
        <f>VLOOKUP(VALUE(A202),SchList!$A$2:$B$475,2,FALSE)</f>
        <v>NORTH COUNTY K-8 CENTER</v>
      </c>
      <c r="C202" s="282" t="s">
        <v>5266</v>
      </c>
      <c r="D202" s="267" t="s">
        <v>5265</v>
      </c>
      <c r="E202" s="268" t="s">
        <v>807</v>
      </c>
      <c r="F202" s="283">
        <f>IFERROR(IF($E202="05",VLOOKUP($A202,'2015G5-SALL'!$A$3:$AG$500,4,FALSE),IF($E202="08",VLOOKUP($A202,'2015G8-SALL'!$A$3:$AG$501,4,FALSE),"NA")),"NA")</f>
        <v>33</v>
      </c>
      <c r="G202" s="284">
        <f>IFERROR(IF($E202="05",VLOOKUP($A202,'MemSep 21-2015'!$A$3:$I$498,9,FALSE),IF($E202="08",VLOOKUP($A202,'MemSep 21-2015'!$A$3:$N$498,14,FALSE),"NA")),"NA")</f>
        <v>34</v>
      </c>
      <c r="H202" s="285">
        <f t="shared" si="2"/>
        <v>0.97058823529411764</v>
      </c>
      <c r="I202" s="286">
        <f>IFERROR(IF(OR($F202&lt;10,$F202="NA",$G202="NA"),"NA",IF($E202="05",VLOOKUP($A202,'2015G5-SALL'!$A$3:$AG$500,6,FALSE),IF($E202="08",VLOOKUP($A202,'2015G8-SALL'!$A$3:$AG$501,6,FALSE),"NA"))),"NA")</f>
        <v>37.278484848484851</v>
      </c>
      <c r="J202" s="252">
        <f>IFERROR(IF(OR($F202&lt;10,$F202="NA",$G202="NA"),"NA",IF($E202="05",VLOOKUP($A202,'2015G5-SALL'!$A$3:$AG$500,26,FALSE),IF($E202="08",VLOOKUP($A202,'2015G8-SALL'!$A$3:$AG$501,26,FALSE),"NA"))),"NA")</f>
        <v>0.35848484848484846</v>
      </c>
      <c r="K202" s="253">
        <f>IFERROR(IF(OR($F202&lt;10,$F202="NA",$G202="NA"),"NA",IF($E202="05",VLOOKUP($A202,'2015G5-SALL'!$A$3:$AG$500,16,FALSE),IF($E202="08",VLOOKUP($A202,'2015G8-SALL'!$A$3:$AG$501,16,FALSE),"NA"))),"NA")</f>
        <v>0.3893939393939394</v>
      </c>
      <c r="L202" s="254">
        <f>IFERROR(IF(OR($F202&lt;10,$F202="NA",$G202="NA"),"NA",IF($E202="05",VLOOKUP($A202,'2015G5-SALL'!$A$3:$AG$500,31,FALSE),IF($E202="08",VLOOKUP($A202,'2015G8-SALL'!$A$3:$AG$501,31,FALSE),"NA"))),"NA")</f>
        <v>0.37121212121212122</v>
      </c>
      <c r="M202" s="255">
        <f>IFERROR(IF(OR($F202&lt;10,$F202="NA",$G202="NA"),"NA",IF($E202="05",VLOOKUP($A202,'2015G5-SALL'!$A$3:$AG$500,21,FALSE),IF($E202="08",VLOOKUP($A202,'2015G8-SALL'!$A$3:$AG$501,21,FALSE),"NA"))),"NA")</f>
        <v>0.36424242424242431</v>
      </c>
    </row>
    <row r="203" spans="1:13" x14ac:dyDescent="0.25">
      <c r="A203" s="282" t="s">
        <v>290</v>
      </c>
      <c r="B203" s="281" t="str">
        <f>VLOOKUP(VALUE(A203),SchList!$A$2:$B$475,2,FALSE)</f>
        <v>NORTH GLADE ELEMENTARY</v>
      </c>
      <c r="C203" s="282" t="s">
        <v>5266</v>
      </c>
      <c r="D203" s="267" t="s">
        <v>5265</v>
      </c>
      <c r="E203" s="268" t="s">
        <v>810</v>
      </c>
      <c r="F203" s="283">
        <f>IFERROR(IF($E203="05",VLOOKUP($A203,'2015G5-SALL'!$A$3:$AG$500,4,FALSE),IF($E203="08",VLOOKUP($A203,'2015G8-SALL'!$A$3:$AG$501,4,FALSE),"NA")),"NA")</f>
        <v>45</v>
      </c>
      <c r="G203" s="284">
        <f>IFERROR(IF($E203="05",VLOOKUP($A203,'MemSep 21-2015'!$A$3:$I$498,9,FALSE),IF($E203="08",VLOOKUP($A203,'MemSep 21-2015'!$A$3:$N$498,14,FALSE),"NA")),"NA")</f>
        <v>45</v>
      </c>
      <c r="H203" s="285">
        <f t="shared" ref="H203:H266" si="3">IFERROR(IF($F203&lt;10,"NT&lt;10",IF($F203&gt;$G203,1,$F203/$G203)),"NA")</f>
        <v>1</v>
      </c>
      <c r="I203" s="286">
        <f>IFERROR(IF(OR($F203&lt;10,$F203="NA",$G203="NA"),"NA",IF($E203="05",VLOOKUP($A203,'2015G5-SALL'!$A$3:$AG$500,6,FALSE),IF($E203="08",VLOOKUP($A203,'2015G8-SALL'!$A$3:$AG$501,6,FALSE),"NA"))),"NA")</f>
        <v>43.60177777777777</v>
      </c>
      <c r="J203" s="252">
        <f>IFERROR(IF(OR($F203&lt;10,$F203="NA",$G203="NA"),"NA",IF($E203="05",VLOOKUP($A203,'2015G5-SALL'!$A$3:$AG$500,26,FALSE),IF($E203="08",VLOOKUP($A203,'2015G8-SALL'!$A$3:$AG$501,26,FALSE),"NA"))),"NA")</f>
        <v>0.32466666666666671</v>
      </c>
      <c r="K203" s="253">
        <f>IFERROR(IF(OR($F203&lt;10,$F203="NA",$G203="NA"),"NA",IF($E203="05",VLOOKUP($A203,'2015G5-SALL'!$A$3:$AG$500,16,FALSE),IF($E203="08",VLOOKUP($A203,'2015G8-SALL'!$A$3:$AG$501,16,FALSE),"NA"))),"NA")</f>
        <v>0.37222222222222223</v>
      </c>
      <c r="L203" s="254">
        <f>IFERROR(IF(OR($F203&lt;10,$F203="NA",$G203="NA"),"NA",IF($E203="05",VLOOKUP($A203,'2015G5-SALL'!$A$3:$AG$500,31,FALSE),IF($E203="08",VLOOKUP($A203,'2015G8-SALL'!$A$3:$AG$501,31,FALSE),"NA"))),"NA")</f>
        <v>0.50800000000000001</v>
      </c>
      <c r="M203" s="255">
        <f>IFERROR(IF(OR($F203&lt;10,$F203="NA",$G203="NA"),"NA",IF($E203="05",VLOOKUP($A203,'2015G5-SALL'!$A$3:$AG$500,21,FALSE),IF($E203="08",VLOOKUP($A203,'2015G8-SALL'!$A$3:$AG$501,21,FALSE),"NA"))),"NA")</f>
        <v>0.46177777777777762</v>
      </c>
    </row>
    <row r="204" spans="1:13" x14ac:dyDescent="0.25">
      <c r="A204" s="282" t="s">
        <v>291</v>
      </c>
      <c r="B204" s="281" t="str">
        <f>VLOOKUP(VALUE(A204),SchList!$A$2:$B$475,2,FALSE)</f>
        <v>NORTH HIALEAH ELEMENTARY</v>
      </c>
      <c r="C204" s="282" t="s">
        <v>5266</v>
      </c>
      <c r="D204" s="267" t="s">
        <v>5264</v>
      </c>
      <c r="E204" s="268" t="s">
        <v>810</v>
      </c>
      <c r="F204" s="283">
        <f>IFERROR(IF($E204="05",VLOOKUP($A204,'2015G5-SALL'!$A$3:$AG$500,4,FALSE),IF($E204="08",VLOOKUP($A204,'2015G8-SALL'!$A$3:$AG$501,4,FALSE),"NA")),"NA")</f>
        <v>97</v>
      </c>
      <c r="G204" s="284">
        <f>IFERROR(IF($E204="05",VLOOKUP($A204,'MemSep 21-2015'!$A$3:$I$498,9,FALSE),IF($E204="08",VLOOKUP($A204,'MemSep 21-2015'!$A$3:$N$498,14,FALSE),"NA")),"NA")</f>
        <v>99</v>
      </c>
      <c r="H204" s="285">
        <f t="shared" si="3"/>
        <v>0.97979797979797978</v>
      </c>
      <c r="I204" s="286">
        <f>IFERROR(IF(OR($F204&lt;10,$F204="NA",$G204="NA"),"NA",IF($E204="05",VLOOKUP($A204,'2015G5-SALL'!$A$3:$AG$500,6,FALSE),IF($E204="08",VLOOKUP($A204,'2015G8-SALL'!$A$3:$AG$501,6,FALSE),"NA"))),"NA")</f>
        <v>46.594639175257726</v>
      </c>
      <c r="J204" s="252">
        <f>IFERROR(IF(OR($F204&lt;10,$F204="NA",$G204="NA"),"NA",IF($E204="05",VLOOKUP($A204,'2015G5-SALL'!$A$3:$AG$500,26,FALSE),IF($E204="08",VLOOKUP($A204,'2015G8-SALL'!$A$3:$AG$501,26,FALSE),"NA"))),"NA")</f>
        <v>0.39041237113402066</v>
      </c>
      <c r="K204" s="253">
        <f>IFERROR(IF(OR($F204&lt;10,$F204="NA",$G204="NA"),"NA",IF($E204="05",VLOOKUP($A204,'2015G5-SALL'!$A$3:$AG$500,16,FALSE),IF($E204="08",VLOOKUP($A204,'2015G8-SALL'!$A$3:$AG$501,16,FALSE),"NA"))),"NA")</f>
        <v>0.42298969072164944</v>
      </c>
      <c r="L204" s="254">
        <f>IFERROR(IF(OR($F204&lt;10,$F204="NA",$G204="NA"),"NA",IF($E204="05",VLOOKUP($A204,'2015G5-SALL'!$A$3:$AG$500,31,FALSE),IF($E204="08",VLOOKUP($A204,'2015G8-SALL'!$A$3:$AG$501,31,FALSE),"NA"))),"NA")</f>
        <v>0.51494845360824748</v>
      </c>
      <c r="M204" s="255">
        <f>IFERROR(IF(OR($F204&lt;10,$F204="NA",$G204="NA"),"NA",IF($E204="05",VLOOKUP($A204,'2015G5-SALL'!$A$3:$AG$500,21,FALSE),IF($E204="08",VLOOKUP($A204,'2015G8-SALL'!$A$3:$AG$501,21,FALSE),"NA"))),"NA")</f>
        <v>0.48432989690721667</v>
      </c>
    </row>
    <row r="205" spans="1:13" x14ac:dyDescent="0.25">
      <c r="A205" s="282" t="s">
        <v>292</v>
      </c>
      <c r="B205" s="281" t="str">
        <f>VLOOKUP(VALUE(A205),SchList!$A$2:$B$475,2,FALSE)</f>
        <v>NORTH MIAMI ELEMENTARY</v>
      </c>
      <c r="C205" s="282" t="s">
        <v>5266</v>
      </c>
      <c r="D205" s="267" t="s">
        <v>5264</v>
      </c>
      <c r="E205" s="268" t="s">
        <v>810</v>
      </c>
      <c r="F205" s="283">
        <f>IFERROR(IF($E205="05",VLOOKUP($A205,'2015G5-SALL'!$A$3:$AG$500,4,FALSE),IF($E205="08",VLOOKUP($A205,'2015G8-SALL'!$A$3:$AG$501,4,FALSE),"NA")),"NA")</f>
        <v>65</v>
      </c>
      <c r="G205" s="284">
        <f>IFERROR(IF($E205="05",VLOOKUP($A205,'MemSep 21-2015'!$A$3:$I$498,9,FALSE),IF($E205="08",VLOOKUP($A205,'MemSep 21-2015'!$A$3:$N$498,14,FALSE),"NA")),"NA")</f>
        <v>65</v>
      </c>
      <c r="H205" s="285">
        <f t="shared" si="3"/>
        <v>1</v>
      </c>
      <c r="I205" s="286">
        <f>IFERROR(IF(OR($F205&lt;10,$F205="NA",$G205="NA"),"NA",IF($E205="05",VLOOKUP($A205,'2015G5-SALL'!$A$3:$AG$500,6,FALSE),IF($E205="08",VLOOKUP($A205,'2015G8-SALL'!$A$3:$AG$501,6,FALSE),"NA"))),"NA")</f>
        <v>43.495384615384609</v>
      </c>
      <c r="J205" s="252">
        <f>IFERROR(IF(OR($F205&lt;10,$F205="NA",$G205="NA"),"NA",IF($E205="05",VLOOKUP($A205,'2015G5-SALL'!$A$3:$AG$500,26,FALSE),IF($E205="08",VLOOKUP($A205,'2015G8-SALL'!$A$3:$AG$501,26,FALSE),"NA"))),"NA")</f>
        <v>0.3521538461538461</v>
      </c>
      <c r="K205" s="253">
        <f>IFERROR(IF(OR($F205&lt;10,$F205="NA",$G205="NA"),"NA",IF($E205="05",VLOOKUP($A205,'2015G5-SALL'!$A$3:$AG$500,16,FALSE),IF($E205="08",VLOOKUP($A205,'2015G8-SALL'!$A$3:$AG$501,16,FALSE),"NA"))),"NA")</f>
        <v>0.41492307692307717</v>
      </c>
      <c r="L205" s="254">
        <f>IFERROR(IF(OR($F205&lt;10,$F205="NA",$G205="NA"),"NA",IF($E205="05",VLOOKUP($A205,'2015G5-SALL'!$A$3:$AG$500,31,FALSE),IF($E205="08",VLOOKUP($A205,'2015G8-SALL'!$A$3:$AG$501,31,FALSE),"NA"))),"NA")</f>
        <v>0.50384615384615383</v>
      </c>
      <c r="M205" s="255">
        <f>IFERROR(IF(OR($F205&lt;10,$F205="NA",$G205="NA"),"NA",IF($E205="05",VLOOKUP($A205,'2015G5-SALL'!$A$3:$AG$500,21,FALSE),IF($E205="08",VLOOKUP($A205,'2015G8-SALL'!$A$3:$AG$501,21,FALSE),"NA"))),"NA")</f>
        <v>0.39769230769230762</v>
      </c>
    </row>
    <row r="206" spans="1:13" x14ac:dyDescent="0.25">
      <c r="A206" s="282" t="s">
        <v>688</v>
      </c>
      <c r="B206" s="281" t="str">
        <f>VLOOKUP(VALUE(A206),SchList!$A$2:$B$475,2,FALSE)</f>
        <v>MIAMI CHILDREN'S MUSEUM</v>
      </c>
      <c r="C206" s="282" t="s">
        <v>5262</v>
      </c>
      <c r="D206" s="267" t="s">
        <v>5262</v>
      </c>
      <c r="E206" s="268" t="s">
        <v>810</v>
      </c>
      <c r="F206" s="283">
        <f>IFERROR(IF($E206="05",VLOOKUP($A206,'2015G5-SALL'!$A$3:$AG$500,4,FALSE),IF($E206="08",VLOOKUP($A206,'2015G8-SALL'!$A$3:$AG$501,4,FALSE),"NA")),"NA")</f>
        <v>48</v>
      </c>
      <c r="G206" s="284">
        <f>IFERROR(IF($E206="05",VLOOKUP($A206,'MemSep 21-2015'!$A$3:$I$498,9,FALSE),IF($E206="08",VLOOKUP($A206,'MemSep 21-2015'!$A$3:$N$498,14,FALSE),"NA")),"NA")</f>
        <v>50</v>
      </c>
      <c r="H206" s="285">
        <f t="shared" si="3"/>
        <v>0.96</v>
      </c>
      <c r="I206" s="286">
        <f>IFERROR(IF(OR($F206&lt;10,$F206="NA",$G206="NA"),"NA",IF($E206="05",VLOOKUP($A206,'2015G5-SALL'!$A$3:$AG$500,6,FALSE),IF($E206="08",VLOOKUP($A206,'2015G8-SALL'!$A$3:$AG$501,6,FALSE),"NA"))),"NA")</f>
        <v>56.060833333333328</v>
      </c>
      <c r="J206" s="252">
        <f>IFERROR(IF(OR($F206&lt;10,$F206="NA",$G206="NA"),"NA",IF($E206="05",VLOOKUP($A206,'2015G5-SALL'!$A$3:$AG$500,26,FALSE),IF($E206="08",VLOOKUP($A206,'2015G8-SALL'!$A$3:$AG$501,26,FALSE),"NA"))),"NA")</f>
        <v>0.4372916666666668</v>
      </c>
      <c r="K206" s="253">
        <f>IFERROR(IF(OR($F206&lt;10,$F206="NA",$G206="NA"),"NA",IF($E206="05",VLOOKUP($A206,'2015G5-SALL'!$A$3:$AG$500,16,FALSE),IF($E206="08",VLOOKUP($A206,'2015G8-SALL'!$A$3:$AG$501,16,FALSE),"NA"))),"NA")</f>
        <v>0.52645833333333358</v>
      </c>
      <c r="L206" s="254">
        <f>IFERROR(IF(OR($F206&lt;10,$F206="NA",$G206="NA"),"NA",IF($E206="05",VLOOKUP($A206,'2015G5-SALL'!$A$3:$AG$500,31,FALSE),IF($E206="08",VLOOKUP($A206,'2015G8-SALL'!$A$3:$AG$501,31,FALSE),"NA"))),"NA")</f>
        <v>0.6327083333333331</v>
      </c>
      <c r="M206" s="255">
        <f>IFERROR(IF(OR($F206&lt;10,$F206="NA",$G206="NA"),"NA",IF($E206="05",VLOOKUP($A206,'2015G5-SALL'!$A$3:$AG$500,21,FALSE),IF($E206="08",VLOOKUP($A206,'2015G8-SALL'!$A$3:$AG$501,21,FALSE),"NA"))),"NA")</f>
        <v>0.55729166666666663</v>
      </c>
    </row>
    <row r="207" spans="1:13" x14ac:dyDescent="0.25">
      <c r="A207" s="282" t="s">
        <v>294</v>
      </c>
      <c r="B207" s="281" t="str">
        <f>VLOOKUP(VALUE(A207),SchList!$A$2:$B$475,2,FALSE)</f>
        <v>NORWOOD ELEMENTARY</v>
      </c>
      <c r="C207" s="282" t="s">
        <v>5266</v>
      </c>
      <c r="D207" s="267" t="s">
        <v>5261</v>
      </c>
      <c r="E207" s="268" t="s">
        <v>810</v>
      </c>
      <c r="F207" s="283">
        <f>IFERROR(IF($E207="05",VLOOKUP($A207,'2015G5-SALL'!$A$3:$AG$500,4,FALSE),IF($E207="08",VLOOKUP($A207,'2015G8-SALL'!$A$3:$AG$501,4,FALSE),"NA")),"NA")</f>
        <v>92</v>
      </c>
      <c r="G207" s="284">
        <f>IFERROR(IF($E207="05",VLOOKUP($A207,'MemSep 21-2015'!$A$3:$I$498,9,FALSE),IF($E207="08",VLOOKUP($A207,'MemSep 21-2015'!$A$3:$N$498,14,FALSE),"NA")),"NA")</f>
        <v>91</v>
      </c>
      <c r="H207" s="285">
        <f t="shared" si="3"/>
        <v>1</v>
      </c>
      <c r="I207" s="286">
        <f>IFERROR(IF(OR($F207&lt;10,$F207="NA",$G207="NA"),"NA",IF($E207="05",VLOOKUP($A207,'2015G5-SALL'!$A$3:$AG$500,6,FALSE),IF($E207="08",VLOOKUP($A207,'2015G8-SALL'!$A$3:$AG$501,6,FALSE),"NA"))),"NA")</f>
        <v>42.571739130434771</v>
      </c>
      <c r="J207" s="252">
        <f>IFERROR(IF(OR($F207&lt;10,$F207="NA",$G207="NA"),"NA",IF($E207="05",VLOOKUP($A207,'2015G5-SALL'!$A$3:$AG$500,26,FALSE),IF($E207="08",VLOOKUP($A207,'2015G8-SALL'!$A$3:$AG$501,26,FALSE),"NA"))),"NA")</f>
        <v>0.35445652173913028</v>
      </c>
      <c r="K207" s="253">
        <f>IFERROR(IF(OR($F207&lt;10,$F207="NA",$G207="NA"),"NA",IF($E207="05",VLOOKUP($A207,'2015G5-SALL'!$A$3:$AG$500,16,FALSE),IF($E207="08",VLOOKUP($A207,'2015G8-SALL'!$A$3:$AG$501,16,FALSE),"NA"))),"NA")</f>
        <v>0.37706521739130455</v>
      </c>
      <c r="L207" s="254">
        <f>IFERROR(IF(OR($F207&lt;10,$F207="NA",$G207="NA"),"NA",IF($E207="05",VLOOKUP($A207,'2015G5-SALL'!$A$3:$AG$500,31,FALSE),IF($E207="08",VLOOKUP($A207,'2015G8-SALL'!$A$3:$AG$501,31,FALSE),"NA"))),"NA")</f>
        <v>0.50923913043478264</v>
      </c>
      <c r="M207" s="255">
        <f>IFERROR(IF(OR($F207&lt;10,$F207="NA",$G207="NA"),"NA",IF($E207="05",VLOOKUP($A207,'2015G5-SALL'!$A$3:$AG$500,21,FALSE),IF($E207="08",VLOOKUP($A207,'2015G8-SALL'!$A$3:$AG$501,21,FALSE),"NA"))),"NA")</f>
        <v>0.39413043478260851</v>
      </c>
    </row>
    <row r="208" spans="1:13" x14ac:dyDescent="0.25">
      <c r="A208" s="282" t="s">
        <v>878</v>
      </c>
      <c r="B208" s="281" t="str">
        <f>VLOOKUP(VALUE(A208),SchList!$A$2:$B$475,2,FALSE)</f>
        <v>SOMERSET ACAD AT SILVER PALMS</v>
      </c>
      <c r="C208" s="282" t="s">
        <v>5262</v>
      </c>
      <c r="D208" s="267" t="s">
        <v>5262</v>
      </c>
      <c r="E208" s="268" t="s">
        <v>810</v>
      </c>
      <c r="F208" s="283">
        <f>IFERROR(IF($E208="05",VLOOKUP($A208,'2015G5-SALL'!$A$3:$AG$500,4,FALSE),IF($E208="08",VLOOKUP($A208,'2015G8-SALL'!$A$3:$AG$501,4,FALSE),"NA")),"NA")</f>
        <v>100</v>
      </c>
      <c r="G208" s="284">
        <f>IFERROR(IF($E208="05",VLOOKUP($A208,'MemSep 21-2015'!$A$3:$I$498,9,FALSE),IF($E208="08",VLOOKUP($A208,'MemSep 21-2015'!$A$3:$N$498,14,FALSE),"NA")),"NA")</f>
        <v>100</v>
      </c>
      <c r="H208" s="285">
        <f t="shared" si="3"/>
        <v>1</v>
      </c>
      <c r="I208" s="286">
        <f>IFERROR(IF(OR($F208&lt;10,$F208="NA",$G208="NA"),"NA",IF($E208="05",VLOOKUP($A208,'2015G5-SALL'!$A$3:$AG$500,6,FALSE),IF($E208="08",VLOOKUP($A208,'2015G8-SALL'!$A$3:$AG$501,6,FALSE),"NA"))),"NA")</f>
        <v>54.682300000000026</v>
      </c>
      <c r="J208" s="252">
        <f>IFERROR(IF(OR($F208&lt;10,$F208="NA",$G208="NA"),"NA",IF($E208="05",VLOOKUP($A208,'2015G5-SALL'!$A$3:$AG$500,26,FALSE),IF($E208="08",VLOOKUP($A208,'2015G8-SALL'!$A$3:$AG$501,26,FALSE),"NA"))),"NA")</f>
        <v>0.43130000000000029</v>
      </c>
      <c r="K208" s="253">
        <f>IFERROR(IF(OR($F208&lt;10,$F208="NA",$G208="NA"),"NA",IF($E208="05",VLOOKUP($A208,'2015G5-SALL'!$A$3:$AG$500,16,FALSE),IF($E208="08",VLOOKUP($A208,'2015G8-SALL'!$A$3:$AG$501,16,FALSE),"NA"))),"NA")</f>
        <v>0.48220000000000007</v>
      </c>
      <c r="L208" s="254">
        <f>IFERROR(IF(OR($F208&lt;10,$F208="NA",$G208="NA"),"NA",IF($E208="05",VLOOKUP($A208,'2015G5-SALL'!$A$3:$AG$500,31,FALSE),IF($E208="08",VLOOKUP($A208,'2015G8-SALL'!$A$3:$AG$501,31,FALSE),"NA"))),"NA")</f>
        <v>0.63160000000000005</v>
      </c>
      <c r="M208" s="255">
        <f>IFERROR(IF(OR($F208&lt;10,$F208="NA",$G208="NA"),"NA",IF($E208="05",VLOOKUP($A208,'2015G5-SALL'!$A$3:$AG$500,21,FALSE),IF($E208="08",VLOOKUP($A208,'2015G8-SALL'!$A$3:$AG$501,21,FALSE),"NA"))),"NA")</f>
        <v>0.55770000000000008</v>
      </c>
    </row>
    <row r="209" spans="1:13" x14ac:dyDescent="0.25">
      <c r="A209" s="282" t="s">
        <v>295</v>
      </c>
      <c r="B209" s="281" t="str">
        <f>VLOOKUP(VALUE(A209),SchList!$A$2:$B$475,2,FALSE)</f>
        <v>OAK GROVE ELEMENTARY</v>
      </c>
      <c r="C209" s="282" t="s">
        <v>5266</v>
      </c>
      <c r="D209" s="267" t="s">
        <v>5261</v>
      </c>
      <c r="E209" s="268" t="s">
        <v>810</v>
      </c>
      <c r="F209" s="283">
        <f>IFERROR(IF($E209="05",VLOOKUP($A209,'2015G5-SALL'!$A$3:$AG$500,4,FALSE),IF($E209="08",VLOOKUP($A209,'2015G8-SALL'!$A$3:$AG$501,4,FALSE),"NA")),"NA")</f>
        <v>75</v>
      </c>
      <c r="G209" s="284">
        <f>IFERROR(IF($E209="05",VLOOKUP($A209,'MemSep 21-2015'!$A$3:$I$498,9,FALSE),IF($E209="08",VLOOKUP($A209,'MemSep 21-2015'!$A$3:$N$498,14,FALSE),"NA")),"NA")</f>
        <v>80</v>
      </c>
      <c r="H209" s="285">
        <f t="shared" si="3"/>
        <v>0.9375</v>
      </c>
      <c r="I209" s="286">
        <f>IFERROR(IF(OR($F209&lt;10,$F209="NA",$G209="NA"),"NA",IF($E209="05",VLOOKUP($A209,'2015G5-SALL'!$A$3:$AG$500,6,FALSE),IF($E209="08",VLOOKUP($A209,'2015G8-SALL'!$A$3:$AG$501,6,FALSE),"NA"))),"NA")</f>
        <v>39.453866666666663</v>
      </c>
      <c r="J209" s="252">
        <f>IFERROR(IF(OR($F209&lt;10,$F209="NA",$G209="NA"),"NA",IF($E209="05",VLOOKUP($A209,'2015G5-SALL'!$A$3:$AG$500,26,FALSE),IF($E209="08",VLOOKUP($A209,'2015G8-SALL'!$A$3:$AG$501,26,FALSE),"NA"))),"NA")</f>
        <v>0.24266666666666675</v>
      </c>
      <c r="K209" s="253">
        <f>IFERROR(IF(OR($F209&lt;10,$F209="NA",$G209="NA"),"NA",IF($E209="05",VLOOKUP($A209,'2015G5-SALL'!$A$3:$AG$500,16,FALSE),IF($E209="08",VLOOKUP($A209,'2015G8-SALL'!$A$3:$AG$501,16,FALSE),"NA"))),"NA")</f>
        <v>0.38653333333333356</v>
      </c>
      <c r="L209" s="254">
        <f>IFERROR(IF(OR($F209&lt;10,$F209="NA",$G209="NA"),"NA",IF($E209="05",VLOOKUP($A209,'2015G5-SALL'!$A$3:$AG$500,31,FALSE),IF($E209="08",VLOOKUP($A209,'2015G8-SALL'!$A$3:$AG$501,31,FALSE),"NA"))),"NA")</f>
        <v>0.48159999999999986</v>
      </c>
      <c r="M209" s="255">
        <f>IFERROR(IF(OR($F209&lt;10,$F209="NA",$G209="NA"),"NA",IF($E209="05",VLOOKUP($A209,'2015G5-SALL'!$A$3:$AG$500,21,FALSE),IF($E209="08",VLOOKUP($A209,'2015G8-SALL'!$A$3:$AG$501,21,FALSE),"NA"))),"NA")</f>
        <v>0.35026666666666645</v>
      </c>
    </row>
    <row r="210" spans="1:13" x14ac:dyDescent="0.25">
      <c r="A210" s="282" t="s">
        <v>684</v>
      </c>
      <c r="B210" s="281" t="str">
        <f>VLOOKUP(VALUE(A210),SchList!$A$2:$B$475,2,FALSE)</f>
        <v>GATEWAY ENVIRONMENTAL K-8</v>
      </c>
      <c r="C210" s="282" t="s">
        <v>5260</v>
      </c>
      <c r="D210" s="267" t="s">
        <v>5261</v>
      </c>
      <c r="E210" s="268" t="s">
        <v>810</v>
      </c>
      <c r="F210" s="283">
        <f>IFERROR(IF($E210="05",VLOOKUP($A210,'2015G5-SALL'!$A$3:$AG$500,4,FALSE),IF($E210="08",VLOOKUP($A210,'2015G8-SALL'!$A$3:$AG$501,4,FALSE),"NA")),"NA")</f>
        <v>183</v>
      </c>
      <c r="G210" s="284">
        <f>IFERROR(IF($E210="05",VLOOKUP($A210,'MemSep 21-2015'!$A$3:$I$498,9,FALSE),IF($E210="08",VLOOKUP($A210,'MemSep 21-2015'!$A$3:$N$498,14,FALSE),"NA")),"NA")</f>
        <v>196</v>
      </c>
      <c r="H210" s="285">
        <f t="shared" si="3"/>
        <v>0.93367346938775508</v>
      </c>
      <c r="I210" s="286">
        <f>IFERROR(IF(OR($F210&lt;10,$F210="NA",$G210="NA"),"NA",IF($E210="05",VLOOKUP($A210,'2015G5-SALL'!$A$3:$AG$500,6,FALSE),IF($E210="08",VLOOKUP($A210,'2015G8-SALL'!$A$3:$AG$501,6,FALSE),"NA"))),"NA")</f>
        <v>45.644754098360671</v>
      </c>
      <c r="J210" s="252">
        <f>IFERROR(IF(OR($F210&lt;10,$F210="NA",$G210="NA"),"NA",IF($E210="05",VLOOKUP($A210,'2015G5-SALL'!$A$3:$AG$500,26,FALSE),IF($E210="08",VLOOKUP($A210,'2015G8-SALL'!$A$3:$AG$501,26,FALSE),"NA"))),"NA")</f>
        <v>0.34054644808743223</v>
      </c>
      <c r="K210" s="253">
        <f>IFERROR(IF(OR($F210&lt;10,$F210="NA",$G210="NA"),"NA",IF($E210="05",VLOOKUP($A210,'2015G5-SALL'!$A$3:$AG$500,16,FALSE),IF($E210="08",VLOOKUP($A210,'2015G8-SALL'!$A$3:$AG$501,16,FALSE),"NA"))),"NA")</f>
        <v>0.41480874316939881</v>
      </c>
      <c r="L210" s="254">
        <f>IFERROR(IF(OR($F210&lt;10,$F210="NA",$G210="NA"),"NA",IF($E210="05",VLOOKUP($A210,'2015G5-SALL'!$A$3:$AG$500,31,FALSE),IF($E210="08",VLOOKUP($A210,'2015G8-SALL'!$A$3:$AG$501,31,FALSE),"NA"))),"NA")</f>
        <v>0.53475409836065546</v>
      </c>
      <c r="M210" s="255">
        <f>IFERROR(IF(OR($F210&lt;10,$F210="NA",$G210="NA"),"NA",IF($E210="05",VLOOKUP($A210,'2015G5-SALL'!$A$3:$AG$500,21,FALSE),IF($E210="08",VLOOKUP($A210,'2015G8-SALL'!$A$3:$AG$501,21,FALSE),"NA"))),"NA")</f>
        <v>0.44852459016393409</v>
      </c>
    </row>
    <row r="211" spans="1:13" x14ac:dyDescent="0.25">
      <c r="A211" s="282" t="s">
        <v>684</v>
      </c>
      <c r="B211" s="281" t="str">
        <f>VLOOKUP(VALUE(A211),SchList!$A$2:$B$475,2,FALSE)</f>
        <v>GATEWAY ENVIRONMENTAL K-8</v>
      </c>
      <c r="C211" s="282" t="s">
        <v>5260</v>
      </c>
      <c r="D211" s="267" t="s">
        <v>5261</v>
      </c>
      <c r="E211" s="268" t="s">
        <v>807</v>
      </c>
      <c r="F211" s="283">
        <f>IFERROR(IF($E211="05",VLOOKUP($A211,'2015G5-SALL'!$A$3:$AG$500,4,FALSE),IF($E211="08",VLOOKUP($A211,'2015G8-SALL'!$A$3:$AG$501,4,FALSE),"NA")),"NA")</f>
        <v>136</v>
      </c>
      <c r="G211" s="284">
        <f>IFERROR(IF($E211="05",VLOOKUP($A211,'MemSep 21-2015'!$A$3:$I$498,9,FALSE),IF($E211="08",VLOOKUP($A211,'MemSep 21-2015'!$A$3:$N$498,14,FALSE),"NA")),"NA")</f>
        <v>141</v>
      </c>
      <c r="H211" s="285">
        <f t="shared" si="3"/>
        <v>0.96453900709219853</v>
      </c>
      <c r="I211" s="286">
        <f>IFERROR(IF(OR($F211&lt;10,$F211="NA",$G211="NA"),"NA",IF($E211="05",VLOOKUP($A211,'2015G5-SALL'!$A$3:$AG$500,6,FALSE),IF($E211="08",VLOOKUP($A211,'2015G8-SALL'!$A$3:$AG$501,6,FALSE),"NA"))),"NA")</f>
        <v>40.926249999999989</v>
      </c>
      <c r="J211" s="252">
        <f>IFERROR(IF(OR($F211&lt;10,$F211="NA",$G211="NA"),"NA",IF($E211="05",VLOOKUP($A211,'2015G5-SALL'!$A$3:$AG$500,26,FALSE),IF($E211="08",VLOOKUP($A211,'2015G8-SALL'!$A$3:$AG$501,26,FALSE),"NA"))),"NA")</f>
        <v>0.42095588235294118</v>
      </c>
      <c r="K211" s="253">
        <f>IFERROR(IF(OR($F211&lt;10,$F211="NA",$G211="NA"),"NA",IF($E211="05",VLOOKUP($A211,'2015G5-SALL'!$A$3:$AG$500,16,FALSE),IF($E211="08",VLOOKUP($A211,'2015G8-SALL'!$A$3:$AG$501,16,FALSE),"NA"))),"NA")</f>
        <v>0.41036764705882361</v>
      </c>
      <c r="L211" s="254">
        <f>IFERROR(IF(OR($F211&lt;10,$F211="NA",$G211="NA"),"NA",IF($E211="05",VLOOKUP($A211,'2015G5-SALL'!$A$3:$AG$500,31,FALSE),IF($E211="08",VLOOKUP($A211,'2015G8-SALL'!$A$3:$AG$501,31,FALSE),"NA"))),"NA")</f>
        <v>0.41397058823529398</v>
      </c>
      <c r="M211" s="255">
        <f>IFERROR(IF(OR($F211&lt;10,$F211="NA",$G211="NA"),"NA",IF($E211="05",VLOOKUP($A211,'2015G5-SALL'!$A$3:$AG$500,21,FALSE),IF($E211="08",VLOOKUP($A211,'2015G8-SALL'!$A$3:$AG$501,21,FALSE),"NA"))),"NA")</f>
        <v>0.39551470588235282</v>
      </c>
    </row>
    <row r="212" spans="1:13" x14ac:dyDescent="0.25">
      <c r="A212" s="282" t="s">
        <v>296</v>
      </c>
      <c r="B212" s="281" t="str">
        <f>VLOOKUP(VALUE(A212),SchList!$A$2:$B$475,2,FALSE)</f>
        <v>OJUS ELEMENTARY</v>
      </c>
      <c r="C212" s="282" t="s">
        <v>5266</v>
      </c>
      <c r="D212" s="267" t="s">
        <v>5261</v>
      </c>
      <c r="E212" s="268" t="s">
        <v>810</v>
      </c>
      <c r="F212" s="283">
        <f>IFERROR(IF($E212="05",VLOOKUP($A212,'2015G5-SALL'!$A$3:$AG$500,4,FALSE),IF($E212="08",VLOOKUP($A212,'2015G8-SALL'!$A$3:$AG$501,4,FALSE),"NA")),"NA")</f>
        <v>137</v>
      </c>
      <c r="G212" s="284">
        <f>IFERROR(IF($E212="05",VLOOKUP($A212,'MemSep 21-2015'!$A$3:$I$498,9,FALSE),IF($E212="08",VLOOKUP($A212,'MemSep 21-2015'!$A$3:$N$498,14,FALSE),"NA")),"NA")</f>
        <v>151</v>
      </c>
      <c r="H212" s="285">
        <f t="shared" si="3"/>
        <v>0.9072847682119205</v>
      </c>
      <c r="I212" s="286">
        <f>IFERROR(IF(OR($F212&lt;10,$F212="NA",$G212="NA"),"NA",IF($E212="05",VLOOKUP($A212,'2015G5-SALL'!$A$3:$AG$500,6,FALSE),IF($E212="08",VLOOKUP($A212,'2015G8-SALL'!$A$3:$AG$501,6,FALSE),"NA"))),"NA")</f>
        <v>51.526131386861316</v>
      </c>
      <c r="J212" s="252">
        <f>IFERROR(IF(OR($F212&lt;10,$F212="NA",$G212="NA"),"NA",IF($E212="05",VLOOKUP($A212,'2015G5-SALL'!$A$3:$AG$500,26,FALSE),IF($E212="08",VLOOKUP($A212,'2015G8-SALL'!$A$3:$AG$501,26,FALSE),"NA"))),"NA")</f>
        <v>0.38094890510948948</v>
      </c>
      <c r="K212" s="253">
        <f>IFERROR(IF(OR($F212&lt;10,$F212="NA",$G212="NA"),"NA",IF($E212="05",VLOOKUP($A212,'2015G5-SALL'!$A$3:$AG$500,16,FALSE),IF($E212="08",VLOOKUP($A212,'2015G8-SALL'!$A$3:$AG$501,16,FALSE),"NA"))),"NA")</f>
        <v>0.49591240875912385</v>
      </c>
      <c r="L212" s="254">
        <f>IFERROR(IF(OR($F212&lt;10,$F212="NA",$G212="NA"),"NA",IF($E212="05",VLOOKUP($A212,'2015G5-SALL'!$A$3:$AG$500,31,FALSE),IF($E212="08",VLOOKUP($A212,'2015G8-SALL'!$A$3:$AG$501,31,FALSE),"NA"))),"NA")</f>
        <v>0.58708029197080291</v>
      </c>
      <c r="M212" s="255">
        <f>IFERROR(IF(OR($F212&lt;10,$F212="NA",$G212="NA"),"NA",IF($E212="05",VLOOKUP($A212,'2015G5-SALL'!$A$3:$AG$500,21,FALSE),IF($E212="08",VLOOKUP($A212,'2015G8-SALL'!$A$3:$AG$501,21,FALSE),"NA"))),"NA")</f>
        <v>0.49868613138686124</v>
      </c>
    </row>
    <row r="213" spans="1:13" x14ac:dyDescent="0.25">
      <c r="A213" s="282" t="s">
        <v>297</v>
      </c>
      <c r="B213" s="281" t="str">
        <f>VLOOKUP(VALUE(A213),SchList!$A$2:$B$475,2,FALSE)</f>
        <v>AGENORIA S. PASCHAL/OLINDA EL</v>
      </c>
      <c r="C213" s="282" t="s">
        <v>5263</v>
      </c>
      <c r="D213" s="267" t="s">
        <v>5264</v>
      </c>
      <c r="E213" s="268" t="s">
        <v>810</v>
      </c>
      <c r="F213" s="283">
        <f>IFERROR(IF($E213="05",VLOOKUP($A213,'2015G5-SALL'!$A$3:$AG$500,4,FALSE),IF($E213="08",VLOOKUP($A213,'2015G8-SALL'!$A$3:$AG$501,4,FALSE),"NA")),"NA")</f>
        <v>51</v>
      </c>
      <c r="G213" s="284">
        <f>IFERROR(IF($E213="05",VLOOKUP($A213,'MemSep 21-2015'!$A$3:$I$498,9,FALSE),IF($E213="08",VLOOKUP($A213,'MemSep 21-2015'!$A$3:$N$498,14,FALSE),"NA")),"NA")</f>
        <v>52</v>
      </c>
      <c r="H213" s="285">
        <f t="shared" si="3"/>
        <v>0.98076923076923073</v>
      </c>
      <c r="I213" s="286">
        <f>IFERROR(IF(OR($F213&lt;10,$F213="NA",$G213="NA"),"NA",IF($E213="05",VLOOKUP($A213,'2015G5-SALL'!$A$3:$AG$500,6,FALSE),IF($E213="08",VLOOKUP($A213,'2015G8-SALL'!$A$3:$AG$501,6,FALSE),"NA"))),"NA")</f>
        <v>44.384705882352954</v>
      </c>
      <c r="J213" s="252">
        <f>IFERROR(IF(OR($F213&lt;10,$F213="NA",$G213="NA"),"NA",IF($E213="05",VLOOKUP($A213,'2015G5-SALL'!$A$3:$AG$500,26,FALSE),IF($E213="08",VLOOKUP($A213,'2015G8-SALL'!$A$3:$AG$501,26,FALSE),"NA"))),"NA")</f>
        <v>0.30901960784313737</v>
      </c>
      <c r="K213" s="253">
        <f>IFERROR(IF(OR($F213&lt;10,$F213="NA",$G213="NA"),"NA",IF($E213="05",VLOOKUP($A213,'2015G5-SALL'!$A$3:$AG$500,16,FALSE),IF($E213="08",VLOOKUP($A213,'2015G8-SALL'!$A$3:$AG$501,16,FALSE),"NA"))),"NA")</f>
        <v>0.42607843137254908</v>
      </c>
      <c r="L213" s="254">
        <f>IFERROR(IF(OR($F213&lt;10,$F213="NA",$G213="NA"),"NA",IF($E213="05",VLOOKUP($A213,'2015G5-SALL'!$A$3:$AG$500,31,FALSE),IF($E213="08",VLOOKUP($A213,'2015G8-SALL'!$A$3:$AG$501,31,FALSE),"NA"))),"NA")</f>
        <v>0.52960784313725462</v>
      </c>
      <c r="M213" s="255">
        <f>IFERROR(IF(OR($F213&lt;10,$F213="NA",$G213="NA"),"NA",IF($E213="05",VLOOKUP($A213,'2015G5-SALL'!$A$3:$AG$500,21,FALSE),IF($E213="08",VLOOKUP($A213,'2015G8-SALL'!$A$3:$AG$501,21,FALSE),"NA"))),"NA")</f>
        <v>0.40490196078431362</v>
      </c>
    </row>
    <row r="214" spans="1:13" x14ac:dyDescent="0.25">
      <c r="A214" s="282" t="s">
        <v>298</v>
      </c>
      <c r="B214" s="281" t="str">
        <f>VLOOKUP(VALUE(A214),SchList!$A$2:$B$475,2,FALSE)</f>
        <v>OLYMPIA HEIGHTS ELEMENTARY</v>
      </c>
      <c r="C214" s="282" t="s">
        <v>5260</v>
      </c>
      <c r="D214" s="267" t="s">
        <v>5261</v>
      </c>
      <c r="E214" s="268" t="s">
        <v>810</v>
      </c>
      <c r="F214" s="283">
        <f>IFERROR(IF($E214="05",VLOOKUP($A214,'2015G5-SALL'!$A$3:$AG$500,4,FALSE),IF($E214="08",VLOOKUP($A214,'2015G8-SALL'!$A$3:$AG$501,4,FALSE),"NA")),"NA")</f>
        <v>84</v>
      </c>
      <c r="G214" s="284">
        <f>IFERROR(IF($E214="05",VLOOKUP($A214,'MemSep 21-2015'!$A$3:$I$498,9,FALSE),IF($E214="08",VLOOKUP($A214,'MemSep 21-2015'!$A$3:$N$498,14,FALSE),"NA")),"NA")</f>
        <v>94</v>
      </c>
      <c r="H214" s="285">
        <f t="shared" si="3"/>
        <v>0.8936170212765957</v>
      </c>
      <c r="I214" s="286">
        <f>IFERROR(IF(OR($F214&lt;10,$F214="NA",$G214="NA"),"NA",IF($E214="05",VLOOKUP($A214,'2015G5-SALL'!$A$3:$AG$500,6,FALSE),IF($E214="08",VLOOKUP($A214,'2015G8-SALL'!$A$3:$AG$501,6,FALSE),"NA"))),"NA")</f>
        <v>38.113095238095241</v>
      </c>
      <c r="J214" s="252">
        <f>IFERROR(IF(OR($F214&lt;10,$F214="NA",$G214="NA"),"NA",IF($E214="05",VLOOKUP($A214,'2015G5-SALL'!$A$3:$AG$500,26,FALSE),IF($E214="08",VLOOKUP($A214,'2015G8-SALL'!$A$3:$AG$501,26,FALSE),"NA"))),"NA")</f>
        <v>0.29999999999999993</v>
      </c>
      <c r="K214" s="253">
        <f>IFERROR(IF(OR($F214&lt;10,$F214="NA",$G214="NA"),"NA",IF($E214="05",VLOOKUP($A214,'2015G5-SALL'!$A$3:$AG$500,16,FALSE),IF($E214="08",VLOOKUP($A214,'2015G8-SALL'!$A$3:$AG$501,16,FALSE),"NA"))),"NA")</f>
        <v>0.39892857142857163</v>
      </c>
      <c r="L214" s="254">
        <f>IFERROR(IF(OR($F214&lt;10,$F214="NA",$G214="NA"),"NA",IF($E214="05",VLOOKUP($A214,'2015G5-SALL'!$A$3:$AG$500,31,FALSE),IF($E214="08",VLOOKUP($A214,'2015G8-SALL'!$A$3:$AG$501,31,FALSE),"NA"))),"NA")</f>
        <v>0.40547619047619043</v>
      </c>
      <c r="M214" s="255">
        <f>IFERROR(IF(OR($F214&lt;10,$F214="NA",$G214="NA"),"NA",IF($E214="05",VLOOKUP($A214,'2015G5-SALL'!$A$3:$AG$500,21,FALSE),IF($E214="08",VLOOKUP($A214,'2015G8-SALL'!$A$3:$AG$501,21,FALSE),"NA"))),"NA")</f>
        <v>0.36464285714285694</v>
      </c>
    </row>
    <row r="215" spans="1:13" x14ac:dyDescent="0.25">
      <c r="A215" s="282" t="s">
        <v>299</v>
      </c>
      <c r="B215" s="281" t="str">
        <f>VLOOKUP(VALUE(A215),SchList!$A$2:$B$475,2,FALSE)</f>
        <v>DR. ROBERT B. INGRAM EL</v>
      </c>
      <c r="C215" s="282" t="s">
        <v>5266</v>
      </c>
      <c r="D215" s="267" t="s">
        <v>5264</v>
      </c>
      <c r="E215" s="268" t="s">
        <v>810</v>
      </c>
      <c r="F215" s="283">
        <f>IFERROR(IF($E215="05",VLOOKUP($A215,'2015G5-SALL'!$A$3:$AG$500,4,FALSE),IF($E215="08",VLOOKUP($A215,'2015G8-SALL'!$A$3:$AG$501,4,FALSE),"NA")),"NA")</f>
        <v>51</v>
      </c>
      <c r="G215" s="284">
        <f>IFERROR(IF($E215="05",VLOOKUP($A215,'MemSep 21-2015'!$A$3:$I$498,9,FALSE),IF($E215="08",VLOOKUP($A215,'MemSep 21-2015'!$A$3:$N$498,14,FALSE),"NA")),"NA")</f>
        <v>52</v>
      </c>
      <c r="H215" s="285">
        <f t="shared" si="3"/>
        <v>0.98076923076923073</v>
      </c>
      <c r="I215" s="286">
        <f>IFERROR(IF(OR($F215&lt;10,$F215="NA",$G215="NA"),"NA",IF($E215="05",VLOOKUP($A215,'2015G5-SALL'!$A$3:$AG$500,6,FALSE),IF($E215="08",VLOOKUP($A215,'2015G8-SALL'!$A$3:$AG$501,6,FALSE),"NA"))),"NA")</f>
        <v>40.165686274509788</v>
      </c>
      <c r="J215" s="252">
        <f>IFERROR(IF(OR($F215&lt;10,$F215="NA",$G215="NA"),"NA",IF($E215="05",VLOOKUP($A215,'2015G5-SALL'!$A$3:$AG$500,26,FALSE),IF($E215="08",VLOOKUP($A215,'2015G8-SALL'!$A$3:$AG$501,26,FALSE),"NA"))),"NA")</f>
        <v>0.32333333333333353</v>
      </c>
      <c r="K215" s="253">
        <f>IFERROR(IF(OR($F215&lt;10,$F215="NA",$G215="NA"),"NA",IF($E215="05",VLOOKUP($A215,'2015G5-SALL'!$A$3:$AG$500,16,FALSE),IF($E215="08",VLOOKUP($A215,'2015G8-SALL'!$A$3:$AG$501,16,FALSE),"NA"))),"NA")</f>
        <v>0.38411764705882362</v>
      </c>
      <c r="L215" s="254">
        <f>IFERROR(IF(OR($F215&lt;10,$F215="NA",$G215="NA"),"NA",IF($E215="05",VLOOKUP($A215,'2015G5-SALL'!$A$3:$AG$500,31,FALSE),IF($E215="08",VLOOKUP($A215,'2015G8-SALL'!$A$3:$AG$501,31,FALSE),"NA"))),"NA")</f>
        <v>0.47372549019607829</v>
      </c>
      <c r="M215" s="255">
        <f>IFERROR(IF(OR($F215&lt;10,$F215="NA",$G215="NA"),"NA",IF($E215="05",VLOOKUP($A215,'2015G5-SALL'!$A$3:$AG$500,21,FALSE),IF($E215="08",VLOOKUP($A215,'2015G8-SALL'!$A$3:$AG$501,21,FALSE),"NA"))),"NA")</f>
        <v>0.35294117647058809</v>
      </c>
    </row>
    <row r="216" spans="1:13" x14ac:dyDescent="0.25">
      <c r="A216" s="282" t="s">
        <v>300</v>
      </c>
      <c r="B216" s="281" t="str">
        <f>VLOOKUP(VALUE(A216),SchList!$A$2:$B$475,2,FALSE)</f>
        <v>ORCHARD VILLA ELEMENTARY</v>
      </c>
      <c r="C216" s="282" t="s">
        <v>5263</v>
      </c>
      <c r="D216" s="267" t="s">
        <v>5265</v>
      </c>
      <c r="E216" s="268" t="s">
        <v>810</v>
      </c>
      <c r="F216" s="283">
        <f>IFERROR(IF($E216="05",VLOOKUP($A216,'2015G5-SALL'!$A$3:$AG$500,4,FALSE),IF($E216="08",VLOOKUP($A216,'2015G8-SALL'!$A$3:$AG$501,4,FALSE),"NA")),"NA")</f>
        <v>56</v>
      </c>
      <c r="G216" s="284">
        <f>IFERROR(IF($E216="05",VLOOKUP($A216,'MemSep 21-2015'!$A$3:$I$498,9,FALSE),IF($E216="08",VLOOKUP($A216,'MemSep 21-2015'!$A$3:$N$498,14,FALSE),"NA")),"NA")</f>
        <v>56</v>
      </c>
      <c r="H216" s="285">
        <f t="shared" si="3"/>
        <v>1</v>
      </c>
      <c r="I216" s="286">
        <f>IFERROR(IF(OR($F216&lt;10,$F216="NA",$G216="NA"),"NA",IF($E216="05",VLOOKUP($A216,'2015G5-SALL'!$A$3:$AG$500,6,FALSE),IF($E216="08",VLOOKUP($A216,'2015G8-SALL'!$A$3:$AG$501,6,FALSE),"NA"))),"NA")</f>
        <v>42.261785714285701</v>
      </c>
      <c r="J216" s="252">
        <f>IFERROR(IF(OR($F216&lt;10,$F216="NA",$G216="NA"),"NA",IF($E216="05",VLOOKUP($A216,'2015G5-SALL'!$A$3:$AG$500,26,FALSE),IF($E216="08",VLOOKUP($A216,'2015G8-SALL'!$A$3:$AG$501,26,FALSE),"NA"))),"NA")</f>
        <v>0.30375000000000008</v>
      </c>
      <c r="K216" s="253">
        <f>IFERROR(IF(OR($F216&lt;10,$F216="NA",$G216="NA"),"NA",IF($E216="05",VLOOKUP($A216,'2015G5-SALL'!$A$3:$AG$500,16,FALSE),IF($E216="08",VLOOKUP($A216,'2015G8-SALL'!$A$3:$AG$501,16,FALSE),"NA"))),"NA")</f>
        <v>0.40589285714285717</v>
      </c>
      <c r="L216" s="254">
        <f>IFERROR(IF(OR($F216&lt;10,$F216="NA",$G216="NA"),"NA",IF($E216="05",VLOOKUP($A216,'2015G5-SALL'!$A$3:$AG$500,31,FALSE),IF($E216="08",VLOOKUP($A216,'2015G8-SALL'!$A$3:$AG$501,31,FALSE),"NA"))),"NA")</f>
        <v>0.49214285714285727</v>
      </c>
      <c r="M216" s="255">
        <f>IFERROR(IF(OR($F216&lt;10,$F216="NA",$G216="NA"),"NA",IF($E216="05",VLOOKUP($A216,'2015G5-SALL'!$A$3:$AG$500,21,FALSE),IF($E216="08",VLOOKUP($A216,'2015G8-SALL'!$A$3:$AG$501,21,FALSE),"NA"))),"NA")</f>
        <v>0.39857142857142863</v>
      </c>
    </row>
    <row r="217" spans="1:13" x14ac:dyDescent="0.25">
      <c r="A217" s="282" t="s">
        <v>301</v>
      </c>
      <c r="B217" s="281" t="str">
        <f>VLOOKUP(VALUE(A217),SchList!$A$2:$B$475,2,FALSE)</f>
        <v>PALMETTO ELEMENTARY</v>
      </c>
      <c r="C217" s="282" t="s">
        <v>5260</v>
      </c>
      <c r="D217" s="267" t="s">
        <v>5261</v>
      </c>
      <c r="E217" s="268" t="s">
        <v>810</v>
      </c>
      <c r="F217" s="283">
        <f>IFERROR(IF($E217="05",VLOOKUP($A217,'2015G5-SALL'!$A$3:$AG$500,4,FALSE),IF($E217="08",VLOOKUP($A217,'2015G8-SALL'!$A$3:$AG$501,4,FALSE),"NA")),"NA")</f>
        <v>96</v>
      </c>
      <c r="G217" s="284">
        <f>IFERROR(IF($E217="05",VLOOKUP($A217,'MemSep 21-2015'!$A$3:$I$498,9,FALSE),IF($E217="08",VLOOKUP($A217,'MemSep 21-2015'!$A$3:$N$498,14,FALSE),"NA")),"NA")</f>
        <v>98</v>
      </c>
      <c r="H217" s="285">
        <f t="shared" si="3"/>
        <v>0.97959183673469385</v>
      </c>
      <c r="I217" s="286">
        <f>IFERROR(IF(OR($F217&lt;10,$F217="NA",$G217="NA"),"NA",IF($E217="05",VLOOKUP($A217,'2015G5-SALL'!$A$3:$AG$500,6,FALSE),IF($E217="08",VLOOKUP($A217,'2015G8-SALL'!$A$3:$AG$501,6,FALSE),"NA"))),"NA")</f>
        <v>56.50312499999999</v>
      </c>
      <c r="J217" s="252">
        <f>IFERROR(IF(OR($F217&lt;10,$F217="NA",$G217="NA"),"NA",IF($E217="05",VLOOKUP($A217,'2015G5-SALL'!$A$3:$AG$500,26,FALSE),IF($E217="08",VLOOKUP($A217,'2015G8-SALL'!$A$3:$AG$501,26,FALSE),"NA"))),"NA")</f>
        <v>0.43854166666666689</v>
      </c>
      <c r="K217" s="253">
        <f>IFERROR(IF(OR($F217&lt;10,$F217="NA",$G217="NA"),"NA",IF($E217="05",VLOOKUP($A217,'2015G5-SALL'!$A$3:$AG$500,16,FALSE),IF($E217="08",VLOOKUP($A217,'2015G8-SALL'!$A$3:$AG$501,16,FALSE),"NA"))),"NA")</f>
        <v>0.50239583333333349</v>
      </c>
      <c r="L217" s="254">
        <f>IFERROR(IF(OR($F217&lt;10,$F217="NA",$G217="NA"),"NA",IF($E217="05",VLOOKUP($A217,'2015G5-SALL'!$A$3:$AG$500,31,FALSE),IF($E217="08",VLOOKUP($A217,'2015G8-SALL'!$A$3:$AG$501,31,FALSE),"NA"))),"NA")</f>
        <v>0.64562500000000023</v>
      </c>
      <c r="M217" s="255">
        <f>IFERROR(IF(OR($F217&lt;10,$F217="NA",$G217="NA"),"NA",IF($E217="05",VLOOKUP($A217,'2015G5-SALL'!$A$3:$AG$500,21,FALSE),IF($E217="08",VLOOKUP($A217,'2015G8-SALL'!$A$3:$AG$501,21,FALSE),"NA"))),"NA")</f>
        <v>0.58468749999999992</v>
      </c>
    </row>
    <row r="218" spans="1:13" x14ac:dyDescent="0.25">
      <c r="A218" s="282" t="s">
        <v>302</v>
      </c>
      <c r="B218" s="281" t="str">
        <f>VLOOKUP(VALUE(A218),SchList!$A$2:$B$475,2,FALSE)</f>
        <v>PALM LAKES ELEMENTARY</v>
      </c>
      <c r="C218" s="282" t="s">
        <v>5266</v>
      </c>
      <c r="D218" s="267" t="s">
        <v>5261</v>
      </c>
      <c r="E218" s="268" t="s">
        <v>810</v>
      </c>
      <c r="F218" s="283">
        <f>IFERROR(IF($E218="05",VLOOKUP($A218,'2015G5-SALL'!$A$3:$AG$500,4,FALSE),IF($E218="08",VLOOKUP($A218,'2015G8-SALL'!$A$3:$AG$501,4,FALSE),"NA")),"NA")</f>
        <v>123</v>
      </c>
      <c r="G218" s="284">
        <f>IFERROR(IF($E218="05",VLOOKUP($A218,'MemSep 21-2015'!$A$3:$I$498,9,FALSE),IF($E218="08",VLOOKUP($A218,'MemSep 21-2015'!$A$3:$N$498,14,FALSE),"NA")),"NA")</f>
        <v>122</v>
      </c>
      <c r="H218" s="285">
        <f t="shared" si="3"/>
        <v>1</v>
      </c>
      <c r="I218" s="286">
        <f>IFERROR(IF(OR($F218&lt;10,$F218="NA",$G218="NA"),"NA",IF($E218="05",VLOOKUP($A218,'2015G5-SALL'!$A$3:$AG$500,6,FALSE),IF($E218="08",VLOOKUP($A218,'2015G8-SALL'!$A$3:$AG$501,6,FALSE),"NA"))),"NA")</f>
        <v>49.593495934959357</v>
      </c>
      <c r="J218" s="252">
        <f>IFERROR(IF(OR($F218&lt;10,$F218="NA",$G218="NA"),"NA",IF($E218="05",VLOOKUP($A218,'2015G5-SALL'!$A$3:$AG$500,26,FALSE),IF($E218="08",VLOOKUP($A218,'2015G8-SALL'!$A$3:$AG$501,26,FALSE),"NA"))),"NA")</f>
        <v>0.34715447154471551</v>
      </c>
      <c r="K218" s="253">
        <f>IFERROR(IF(OR($F218&lt;10,$F218="NA",$G218="NA"),"NA",IF($E218="05",VLOOKUP($A218,'2015G5-SALL'!$A$3:$AG$500,16,FALSE),IF($E218="08",VLOOKUP($A218,'2015G8-SALL'!$A$3:$AG$501,16,FALSE),"NA"))),"NA")</f>
        <v>0.45609756097560972</v>
      </c>
      <c r="L218" s="254">
        <f>IFERROR(IF(OR($F218&lt;10,$F218="NA",$G218="NA"),"NA",IF($E218="05",VLOOKUP($A218,'2015G5-SALL'!$A$3:$AG$500,31,FALSE),IF($E218="08",VLOOKUP($A218,'2015G8-SALL'!$A$3:$AG$501,31,FALSE),"NA"))),"NA")</f>
        <v>0.56878048780487822</v>
      </c>
      <c r="M218" s="255">
        <f>IFERROR(IF(OR($F218&lt;10,$F218="NA",$G218="NA"),"NA",IF($E218="05",VLOOKUP($A218,'2015G5-SALL'!$A$3:$AG$500,21,FALSE),IF($E218="08",VLOOKUP($A218,'2015G8-SALL'!$A$3:$AG$501,21,FALSE),"NA"))),"NA")</f>
        <v>0.51260162601626036</v>
      </c>
    </row>
    <row r="219" spans="1:13" x14ac:dyDescent="0.25">
      <c r="A219" s="282" t="s">
        <v>303</v>
      </c>
      <c r="B219" s="281" t="str">
        <f>VLOOKUP(VALUE(A219),SchList!$A$2:$B$475,2,FALSE)</f>
        <v>PALM SPRINGS ELEMENTARY</v>
      </c>
      <c r="C219" s="282" t="s">
        <v>5266</v>
      </c>
      <c r="D219" s="267" t="s">
        <v>5261</v>
      </c>
      <c r="E219" s="268" t="s">
        <v>810</v>
      </c>
      <c r="F219" s="283">
        <f>IFERROR(IF($E219="05",VLOOKUP($A219,'2015G5-SALL'!$A$3:$AG$500,4,FALSE),IF($E219="08",VLOOKUP($A219,'2015G8-SALL'!$A$3:$AG$501,4,FALSE),"NA")),"NA")</f>
        <v>109</v>
      </c>
      <c r="G219" s="284">
        <f>IFERROR(IF($E219="05",VLOOKUP($A219,'MemSep 21-2015'!$A$3:$I$498,9,FALSE),IF($E219="08",VLOOKUP($A219,'MemSep 21-2015'!$A$3:$N$498,14,FALSE),"NA")),"NA")</f>
        <v>110</v>
      </c>
      <c r="H219" s="285">
        <f t="shared" si="3"/>
        <v>0.99090909090909096</v>
      </c>
      <c r="I219" s="286">
        <f>IFERROR(IF(OR($F219&lt;10,$F219="NA",$G219="NA"),"NA",IF($E219="05",VLOOKUP($A219,'2015G5-SALL'!$A$3:$AG$500,6,FALSE),IF($E219="08",VLOOKUP($A219,'2015G8-SALL'!$A$3:$AG$501,6,FALSE),"NA"))),"NA")</f>
        <v>42.465779816513773</v>
      </c>
      <c r="J219" s="252">
        <f>IFERROR(IF(OR($F219&lt;10,$F219="NA",$G219="NA"),"NA",IF($E219="05",VLOOKUP($A219,'2015G5-SALL'!$A$3:$AG$500,26,FALSE),IF($E219="08",VLOOKUP($A219,'2015G8-SALL'!$A$3:$AG$501,26,FALSE),"NA"))),"NA")</f>
        <v>0.34550458715596333</v>
      </c>
      <c r="K219" s="253">
        <f>IFERROR(IF(OR($F219&lt;10,$F219="NA",$G219="NA"),"NA",IF($E219="05",VLOOKUP($A219,'2015G5-SALL'!$A$3:$AG$500,16,FALSE),IF($E219="08",VLOOKUP($A219,'2015G8-SALL'!$A$3:$AG$501,16,FALSE),"NA"))),"NA")</f>
        <v>0.40467889908256882</v>
      </c>
      <c r="L219" s="254">
        <f>IFERROR(IF(OR($F219&lt;10,$F219="NA",$G219="NA"),"NA",IF($E219="05",VLOOKUP($A219,'2015G5-SALL'!$A$3:$AG$500,31,FALSE),IF($E219="08",VLOOKUP($A219,'2015G8-SALL'!$A$3:$AG$501,31,FALSE),"NA"))),"NA")</f>
        <v>0.47559633027522941</v>
      </c>
      <c r="M219" s="255">
        <f>IFERROR(IF(OR($F219&lt;10,$F219="NA",$G219="NA"),"NA",IF($E219="05",VLOOKUP($A219,'2015G5-SALL'!$A$3:$AG$500,21,FALSE),IF($E219="08",VLOOKUP($A219,'2015G8-SALL'!$A$3:$AG$501,21,FALSE),"NA"))),"NA")</f>
        <v>0.4130275229357801</v>
      </c>
    </row>
    <row r="220" spans="1:13" x14ac:dyDescent="0.25">
      <c r="A220" s="282" t="s">
        <v>304</v>
      </c>
      <c r="B220" s="281" t="str">
        <f>VLOOKUP(VALUE(A220),SchList!$A$2:$B$475,2,FALSE)</f>
        <v>PALM SPRINGS NORTH ELEMENTARY</v>
      </c>
      <c r="C220" s="282" t="s">
        <v>5266</v>
      </c>
      <c r="D220" s="267" t="s">
        <v>5261</v>
      </c>
      <c r="E220" s="268" t="s">
        <v>810</v>
      </c>
      <c r="F220" s="283">
        <f>IFERROR(IF($E220="05",VLOOKUP($A220,'2015G5-SALL'!$A$3:$AG$500,4,FALSE),IF($E220="08",VLOOKUP($A220,'2015G8-SALL'!$A$3:$AG$501,4,FALSE),"NA")),"NA")</f>
        <v>159</v>
      </c>
      <c r="G220" s="284">
        <f>IFERROR(IF($E220="05",VLOOKUP($A220,'MemSep 21-2015'!$A$3:$I$498,9,FALSE),IF($E220="08",VLOOKUP($A220,'MemSep 21-2015'!$A$3:$N$498,14,FALSE),"NA")),"NA")</f>
        <v>160</v>
      </c>
      <c r="H220" s="285">
        <f t="shared" si="3"/>
        <v>0.99375000000000002</v>
      </c>
      <c r="I220" s="286">
        <f>IFERROR(IF(OR($F220&lt;10,$F220="NA",$G220="NA"),"NA",IF($E220="05",VLOOKUP($A220,'2015G5-SALL'!$A$3:$AG$500,6,FALSE),IF($E220="08",VLOOKUP($A220,'2015G8-SALL'!$A$3:$AG$501,6,FALSE),"NA"))),"NA")</f>
        <v>46.778742138364755</v>
      </c>
      <c r="J220" s="252">
        <f>IFERROR(IF(OR($F220&lt;10,$F220="NA",$G220="NA"),"NA",IF($E220="05",VLOOKUP($A220,'2015G5-SALL'!$A$3:$AG$500,26,FALSE),IF($E220="08",VLOOKUP($A220,'2015G8-SALL'!$A$3:$AG$501,26,FALSE),"NA"))),"NA")</f>
        <v>0.38698113207547225</v>
      </c>
      <c r="K220" s="253">
        <f>IFERROR(IF(OR($F220&lt;10,$F220="NA",$G220="NA"),"NA",IF($E220="05",VLOOKUP($A220,'2015G5-SALL'!$A$3:$AG$500,16,FALSE),IF($E220="08",VLOOKUP($A220,'2015G8-SALL'!$A$3:$AG$501,16,FALSE),"NA"))),"NA")</f>
        <v>0.43377358490566026</v>
      </c>
      <c r="L220" s="254">
        <f>IFERROR(IF(OR($F220&lt;10,$F220="NA",$G220="NA"),"NA",IF($E220="05",VLOOKUP($A220,'2015G5-SALL'!$A$3:$AG$500,31,FALSE),IF($E220="08",VLOOKUP($A220,'2015G8-SALL'!$A$3:$AG$501,31,FALSE),"NA"))),"NA")</f>
        <v>0.53779874213836465</v>
      </c>
      <c r="M220" s="255">
        <f>IFERROR(IF(OR($F220&lt;10,$F220="NA",$G220="NA"),"NA",IF($E220="05",VLOOKUP($A220,'2015G5-SALL'!$A$3:$AG$500,21,FALSE),IF($E220="08",VLOOKUP($A220,'2015G8-SALL'!$A$3:$AG$501,21,FALSE),"NA"))),"NA")</f>
        <v>0.44490566037735829</v>
      </c>
    </row>
    <row r="221" spans="1:13" x14ac:dyDescent="0.25">
      <c r="A221" s="282" t="s">
        <v>305</v>
      </c>
      <c r="B221" s="281" t="str">
        <f>VLOOKUP(VALUE(A221),SchList!$A$2:$B$475,2,FALSE)</f>
        <v>PARKVIEW ELEMENTARY</v>
      </c>
      <c r="C221" s="282" t="s">
        <v>5266</v>
      </c>
      <c r="D221" s="267" t="s">
        <v>5261</v>
      </c>
      <c r="E221" s="268" t="s">
        <v>810</v>
      </c>
      <c r="F221" s="283">
        <f>IFERROR(IF($E221="05",VLOOKUP($A221,'2015G5-SALL'!$A$3:$AG$500,4,FALSE),IF($E221="08",VLOOKUP($A221,'2015G8-SALL'!$A$3:$AG$501,4,FALSE),"NA")),"NA")</f>
        <v>36</v>
      </c>
      <c r="G221" s="284">
        <f>IFERROR(IF($E221="05",VLOOKUP($A221,'MemSep 21-2015'!$A$3:$I$498,9,FALSE),IF($E221="08",VLOOKUP($A221,'MemSep 21-2015'!$A$3:$N$498,14,FALSE),"NA")),"NA")</f>
        <v>38</v>
      </c>
      <c r="H221" s="285">
        <f t="shared" si="3"/>
        <v>0.94736842105263153</v>
      </c>
      <c r="I221" s="286">
        <f>IFERROR(IF(OR($F221&lt;10,$F221="NA",$G221="NA"),"NA",IF($E221="05",VLOOKUP($A221,'2015G5-SALL'!$A$3:$AG$500,6,FALSE),IF($E221="08",VLOOKUP($A221,'2015G8-SALL'!$A$3:$AG$501,6,FALSE),"NA"))),"NA")</f>
        <v>44.359722222222224</v>
      </c>
      <c r="J221" s="252">
        <f>IFERROR(IF(OR($F221&lt;10,$F221="NA",$G221="NA"),"NA",IF($E221="05",VLOOKUP($A221,'2015G5-SALL'!$A$3:$AG$500,26,FALSE),IF($E221="08",VLOOKUP($A221,'2015G8-SALL'!$A$3:$AG$501,26,FALSE),"NA"))),"NA")</f>
        <v>0.29138888888888892</v>
      </c>
      <c r="K221" s="253">
        <f>IFERROR(IF(OR($F221&lt;10,$F221="NA",$G221="NA"),"NA",IF($E221="05",VLOOKUP($A221,'2015G5-SALL'!$A$3:$AG$500,16,FALSE),IF($E221="08",VLOOKUP($A221,'2015G8-SALL'!$A$3:$AG$501,16,FALSE),"NA"))),"NA")</f>
        <v>0.43583333333333335</v>
      </c>
      <c r="L221" s="254">
        <f>IFERROR(IF(OR($F221&lt;10,$F221="NA",$G221="NA"),"NA",IF($E221="05",VLOOKUP($A221,'2015G5-SALL'!$A$3:$AG$500,31,FALSE),IF($E221="08",VLOOKUP($A221,'2015G8-SALL'!$A$3:$AG$501,31,FALSE),"NA"))),"NA")</f>
        <v>0.53361111111111137</v>
      </c>
      <c r="M221" s="255">
        <f>IFERROR(IF(OR($F221&lt;10,$F221="NA",$G221="NA"),"NA",IF($E221="05",VLOOKUP($A221,'2015G5-SALL'!$A$3:$AG$500,21,FALSE),IF($E221="08",VLOOKUP($A221,'2015G8-SALL'!$A$3:$AG$501,21,FALSE),"NA"))),"NA")</f>
        <v>0.39361111111111113</v>
      </c>
    </row>
    <row r="222" spans="1:13" x14ac:dyDescent="0.25">
      <c r="A222" s="282" t="s">
        <v>306</v>
      </c>
      <c r="B222" s="281" t="str">
        <f>VLOOKUP(VALUE(A222),SchList!$A$2:$B$475,2,FALSE)</f>
        <v>PARKWAY ELEMENTARY</v>
      </c>
      <c r="C222" s="282" t="s">
        <v>5266</v>
      </c>
      <c r="D222" s="267" t="s">
        <v>5264</v>
      </c>
      <c r="E222" s="268" t="s">
        <v>810</v>
      </c>
      <c r="F222" s="283">
        <f>IFERROR(IF($E222="05",VLOOKUP($A222,'2015G5-SALL'!$A$3:$AG$500,4,FALSE),IF($E222="08",VLOOKUP($A222,'2015G8-SALL'!$A$3:$AG$501,4,FALSE),"NA")),"NA")</f>
        <v>51</v>
      </c>
      <c r="G222" s="284">
        <f>IFERROR(IF($E222="05",VLOOKUP($A222,'MemSep 21-2015'!$A$3:$I$498,9,FALSE),IF($E222="08",VLOOKUP($A222,'MemSep 21-2015'!$A$3:$N$498,14,FALSE),"NA")),"NA")</f>
        <v>52</v>
      </c>
      <c r="H222" s="285">
        <f t="shared" si="3"/>
        <v>0.98076923076923073</v>
      </c>
      <c r="I222" s="286">
        <f>IFERROR(IF(OR($F222&lt;10,$F222="NA",$G222="NA"),"NA",IF($E222="05",VLOOKUP($A222,'2015G5-SALL'!$A$3:$AG$500,6,FALSE),IF($E222="08",VLOOKUP($A222,'2015G8-SALL'!$A$3:$AG$501,6,FALSE),"NA"))),"NA")</f>
        <v>47.771176470588252</v>
      </c>
      <c r="J222" s="252">
        <f>IFERROR(IF(OR($F222&lt;10,$F222="NA",$G222="NA"),"NA",IF($E222="05",VLOOKUP($A222,'2015G5-SALL'!$A$3:$AG$500,26,FALSE),IF($E222="08",VLOOKUP($A222,'2015G8-SALL'!$A$3:$AG$501,26,FALSE),"NA"))),"NA")</f>
        <v>0.35607843137254908</v>
      </c>
      <c r="K222" s="253">
        <f>IFERROR(IF(OR($F222&lt;10,$F222="NA",$G222="NA"),"NA",IF($E222="05",VLOOKUP($A222,'2015G5-SALL'!$A$3:$AG$500,16,FALSE),IF($E222="08",VLOOKUP($A222,'2015G8-SALL'!$A$3:$AG$501,16,FALSE),"NA"))),"NA")</f>
        <v>0.44352941176470595</v>
      </c>
      <c r="L222" s="254">
        <f>IFERROR(IF(OR($F222&lt;10,$F222="NA",$G222="NA"),"NA",IF($E222="05",VLOOKUP($A222,'2015G5-SALL'!$A$3:$AG$500,31,FALSE),IF($E222="08",VLOOKUP($A222,'2015G8-SALL'!$A$3:$AG$501,31,FALSE),"NA"))),"NA")</f>
        <v>0.54686274509803912</v>
      </c>
      <c r="M222" s="255">
        <f>IFERROR(IF(OR($F222&lt;10,$F222="NA",$G222="NA"),"NA",IF($E222="05",VLOOKUP($A222,'2015G5-SALL'!$A$3:$AG$500,21,FALSE),IF($E222="08",VLOOKUP($A222,'2015G8-SALL'!$A$3:$AG$501,21,FALSE),"NA"))),"NA")</f>
        <v>0.47803921568627433</v>
      </c>
    </row>
    <row r="223" spans="1:13" x14ac:dyDescent="0.25">
      <c r="A223" s="282" t="s">
        <v>307</v>
      </c>
      <c r="B223" s="281" t="str">
        <f>VLOOKUP(VALUE(A223),SchList!$A$2:$B$475,2,FALSE)</f>
        <v>DR HENRY E PERRINE ACADEMY</v>
      </c>
      <c r="C223" s="282" t="s">
        <v>5260</v>
      </c>
      <c r="D223" s="267" t="s">
        <v>5261</v>
      </c>
      <c r="E223" s="268" t="s">
        <v>810</v>
      </c>
      <c r="F223" s="283">
        <f>IFERROR(IF($E223="05",VLOOKUP($A223,'2015G5-SALL'!$A$3:$AG$500,4,FALSE),IF($E223="08",VLOOKUP($A223,'2015G8-SALL'!$A$3:$AG$501,4,FALSE),"NA")),"NA")</f>
        <v>141</v>
      </c>
      <c r="G223" s="284">
        <f>IFERROR(IF($E223="05",VLOOKUP($A223,'MemSep 21-2015'!$A$3:$I$498,9,FALSE),IF($E223="08",VLOOKUP($A223,'MemSep 21-2015'!$A$3:$N$498,14,FALSE),"NA")),"NA")</f>
        <v>154</v>
      </c>
      <c r="H223" s="285">
        <f t="shared" si="3"/>
        <v>0.91558441558441561</v>
      </c>
      <c r="I223" s="286">
        <f>IFERROR(IF(OR($F223&lt;10,$F223="NA",$G223="NA"),"NA",IF($E223="05",VLOOKUP($A223,'2015G5-SALL'!$A$3:$AG$500,6,FALSE),IF($E223="08",VLOOKUP($A223,'2015G8-SALL'!$A$3:$AG$501,6,FALSE),"NA"))),"NA")</f>
        <v>48.108723404255322</v>
      </c>
      <c r="J223" s="252">
        <f>IFERROR(IF(OR($F223&lt;10,$F223="NA",$G223="NA"),"NA",IF($E223="05",VLOOKUP($A223,'2015G5-SALL'!$A$3:$AG$500,26,FALSE),IF($E223="08",VLOOKUP($A223,'2015G8-SALL'!$A$3:$AG$501,26,FALSE),"NA"))),"NA")</f>
        <v>0.37936170212765996</v>
      </c>
      <c r="K223" s="253">
        <f>IFERROR(IF(OR($F223&lt;10,$F223="NA",$G223="NA"),"NA",IF($E223="05",VLOOKUP($A223,'2015G5-SALL'!$A$3:$AG$500,16,FALSE),IF($E223="08",VLOOKUP($A223,'2015G8-SALL'!$A$3:$AG$501,16,FALSE),"NA"))),"NA")</f>
        <v>0.45226950354609941</v>
      </c>
      <c r="L223" s="254">
        <f>IFERROR(IF(OR($F223&lt;10,$F223="NA",$G223="NA"),"NA",IF($E223="05",VLOOKUP($A223,'2015G5-SALL'!$A$3:$AG$500,31,FALSE),IF($E223="08",VLOOKUP($A223,'2015G8-SALL'!$A$3:$AG$501,31,FALSE),"NA"))),"NA")</f>
        <v>0.54638297872340424</v>
      </c>
      <c r="M223" s="255">
        <f>IFERROR(IF(OR($F223&lt;10,$F223="NA",$G223="NA"),"NA",IF($E223="05",VLOOKUP($A223,'2015G5-SALL'!$A$3:$AG$500,21,FALSE),IF($E223="08",VLOOKUP($A223,'2015G8-SALL'!$A$3:$AG$501,21,FALSE),"NA"))),"NA")</f>
        <v>0.47014184397163106</v>
      </c>
    </row>
    <row r="224" spans="1:13" x14ac:dyDescent="0.25">
      <c r="A224" s="282" t="s">
        <v>308</v>
      </c>
      <c r="B224" s="281" t="str">
        <f>VLOOKUP(VALUE(A224),SchList!$A$2:$B$475,2,FALSE)</f>
        <v>IRVING &amp; BEATRICE PESKOE K-8</v>
      </c>
      <c r="C224" s="282" t="s">
        <v>5260</v>
      </c>
      <c r="D224" s="267" t="s">
        <v>5261</v>
      </c>
      <c r="E224" s="268" t="s">
        <v>810</v>
      </c>
      <c r="F224" s="283">
        <f>IFERROR(IF($E224="05",VLOOKUP($A224,'2015G5-SALL'!$A$3:$AG$500,4,FALSE),IF($E224="08",VLOOKUP($A224,'2015G8-SALL'!$A$3:$AG$501,4,FALSE),"NA")),"NA")</f>
        <v>95</v>
      </c>
      <c r="G224" s="284">
        <f>IFERROR(IF($E224="05",VLOOKUP($A224,'MemSep 21-2015'!$A$3:$I$498,9,FALSE),IF($E224="08",VLOOKUP($A224,'MemSep 21-2015'!$A$3:$N$498,14,FALSE),"NA")),"NA")</f>
        <v>96</v>
      </c>
      <c r="H224" s="285">
        <f t="shared" si="3"/>
        <v>0.98958333333333337</v>
      </c>
      <c r="I224" s="286">
        <f>IFERROR(IF(OR($F224&lt;10,$F224="NA",$G224="NA"),"NA",IF($E224="05",VLOOKUP($A224,'2015G5-SALL'!$A$3:$AG$500,6,FALSE),IF($E224="08",VLOOKUP($A224,'2015G8-SALL'!$A$3:$AG$501,6,FALSE),"NA"))),"NA")</f>
        <v>45.103052631578947</v>
      </c>
      <c r="J224" s="252">
        <f>IFERROR(IF(OR($F224&lt;10,$F224="NA",$G224="NA"),"NA",IF($E224="05",VLOOKUP($A224,'2015G5-SALL'!$A$3:$AG$500,26,FALSE),IF($E224="08",VLOOKUP($A224,'2015G8-SALL'!$A$3:$AG$501,26,FALSE),"NA"))),"NA")</f>
        <v>0.34842105263157891</v>
      </c>
      <c r="K224" s="253">
        <f>IFERROR(IF(OR($F224&lt;10,$F224="NA",$G224="NA"),"NA",IF($E224="05",VLOOKUP($A224,'2015G5-SALL'!$A$3:$AG$500,16,FALSE),IF($E224="08",VLOOKUP($A224,'2015G8-SALL'!$A$3:$AG$501,16,FALSE),"NA"))),"NA")</f>
        <v>0.4155789473684211</v>
      </c>
      <c r="L224" s="254">
        <f>IFERROR(IF(OR($F224&lt;10,$F224="NA",$G224="NA"),"NA",IF($E224="05",VLOOKUP($A224,'2015G5-SALL'!$A$3:$AG$500,31,FALSE),IF($E224="08",VLOOKUP($A224,'2015G8-SALL'!$A$3:$AG$501,31,FALSE),"NA"))),"NA")</f>
        <v>0.51410526315789473</v>
      </c>
      <c r="M224" s="255">
        <f>IFERROR(IF(OR($F224&lt;10,$F224="NA",$G224="NA"),"NA",IF($E224="05",VLOOKUP($A224,'2015G5-SALL'!$A$3:$AG$500,21,FALSE),IF($E224="08",VLOOKUP($A224,'2015G8-SALL'!$A$3:$AG$501,21,FALSE),"NA"))),"NA")</f>
        <v>0.45242105263157906</v>
      </c>
    </row>
    <row r="225" spans="1:13" x14ac:dyDescent="0.25">
      <c r="A225" s="282" t="s">
        <v>308</v>
      </c>
      <c r="B225" s="281" t="str">
        <f>VLOOKUP(VALUE(A225),SchList!$A$2:$B$475,2,FALSE)</f>
        <v>IRVING &amp; BEATRICE PESKOE K-8</v>
      </c>
      <c r="C225" s="282" t="s">
        <v>5260</v>
      </c>
      <c r="D225" s="267" t="s">
        <v>5261</v>
      </c>
      <c r="E225" s="268" t="s">
        <v>807</v>
      </c>
      <c r="F225" s="283">
        <f>IFERROR(IF($E225="05",VLOOKUP($A225,'2015G5-SALL'!$A$3:$AG$500,4,FALSE),IF($E225="08",VLOOKUP($A225,'2015G8-SALL'!$A$3:$AG$501,4,FALSE),"NA")),"NA")</f>
        <v>58</v>
      </c>
      <c r="G225" s="284">
        <f>IFERROR(IF($E225="05",VLOOKUP($A225,'MemSep 21-2015'!$A$3:$I$498,9,FALSE),IF($E225="08",VLOOKUP($A225,'MemSep 21-2015'!$A$3:$N$498,14,FALSE),"NA")),"NA")</f>
        <v>60</v>
      </c>
      <c r="H225" s="285">
        <f t="shared" si="3"/>
        <v>0.96666666666666667</v>
      </c>
      <c r="I225" s="286">
        <f>IFERROR(IF(OR($F225&lt;10,$F225="NA",$G225="NA"),"NA",IF($E225="05",VLOOKUP($A225,'2015G5-SALL'!$A$3:$AG$500,6,FALSE),IF($E225="08",VLOOKUP($A225,'2015G8-SALL'!$A$3:$AG$501,6,FALSE),"NA"))),"NA")</f>
        <v>32.996551724137937</v>
      </c>
      <c r="J225" s="252">
        <f>IFERROR(IF(OR($F225&lt;10,$F225="NA",$G225="NA"),"NA",IF($E225="05",VLOOKUP($A225,'2015G5-SALL'!$A$3:$AG$500,26,FALSE),IF($E225="08",VLOOKUP($A225,'2015G8-SALL'!$A$3:$AG$501,26,FALSE),"NA"))),"NA")</f>
        <v>0.3074137931034483</v>
      </c>
      <c r="K225" s="253">
        <f>IFERROR(IF(OR($F225&lt;10,$F225="NA",$G225="NA"),"NA",IF($E225="05",VLOOKUP($A225,'2015G5-SALL'!$A$3:$AG$500,16,FALSE),IF($E225="08",VLOOKUP($A225,'2015G8-SALL'!$A$3:$AG$501,16,FALSE),"NA"))),"NA")</f>
        <v>0.34362068965517245</v>
      </c>
      <c r="L225" s="254">
        <f>IFERROR(IF(OR($F225&lt;10,$F225="NA",$G225="NA"),"NA",IF($E225="05",VLOOKUP($A225,'2015G5-SALL'!$A$3:$AG$500,31,FALSE),IF($E225="08",VLOOKUP($A225,'2015G8-SALL'!$A$3:$AG$501,31,FALSE),"NA"))),"NA")</f>
        <v>0.32327586206896541</v>
      </c>
      <c r="M225" s="255">
        <f>IFERROR(IF(OR($F225&lt;10,$F225="NA",$G225="NA"),"NA",IF($E225="05",VLOOKUP($A225,'2015G5-SALL'!$A$3:$AG$500,21,FALSE),IF($E225="08",VLOOKUP($A225,'2015G8-SALL'!$A$3:$AG$501,21,FALSE),"NA"))),"NA")</f>
        <v>0.33620689655172425</v>
      </c>
    </row>
    <row r="226" spans="1:13" x14ac:dyDescent="0.25">
      <c r="A226" s="282" t="s">
        <v>309</v>
      </c>
      <c r="B226" s="281" t="str">
        <f>VLOOKUP(VALUE(A226),SchList!$A$2:$B$475,2,FALSE)</f>
        <v>KELSEY L. PHARR ELEMENTARY</v>
      </c>
      <c r="C226" s="282" t="s">
        <v>5263</v>
      </c>
      <c r="D226" s="267" t="s">
        <v>5264</v>
      </c>
      <c r="E226" s="268" t="s">
        <v>810</v>
      </c>
      <c r="F226" s="283">
        <f>IFERROR(IF($E226="05",VLOOKUP($A226,'2015G5-SALL'!$A$3:$AG$500,4,FALSE),IF($E226="08",VLOOKUP($A226,'2015G8-SALL'!$A$3:$AG$501,4,FALSE),"NA")),"NA")</f>
        <v>43</v>
      </c>
      <c r="G226" s="284">
        <f>IFERROR(IF($E226="05",VLOOKUP($A226,'MemSep 21-2015'!$A$3:$I$498,9,FALSE),IF($E226="08",VLOOKUP($A226,'MemSep 21-2015'!$A$3:$N$498,14,FALSE),"NA")),"NA")</f>
        <v>44</v>
      </c>
      <c r="H226" s="285">
        <f t="shared" si="3"/>
        <v>0.97727272727272729</v>
      </c>
      <c r="I226" s="286">
        <f>IFERROR(IF(OR($F226&lt;10,$F226="NA",$G226="NA"),"NA",IF($E226="05",VLOOKUP($A226,'2015G5-SALL'!$A$3:$AG$500,6,FALSE),IF($E226="08",VLOOKUP($A226,'2015G8-SALL'!$A$3:$AG$501,6,FALSE),"NA"))),"NA")</f>
        <v>46.899767441860469</v>
      </c>
      <c r="J226" s="252">
        <f>IFERROR(IF(OR($F226&lt;10,$F226="NA",$G226="NA"),"NA",IF($E226="05",VLOOKUP($A226,'2015G5-SALL'!$A$3:$AG$500,26,FALSE),IF($E226="08",VLOOKUP($A226,'2015G8-SALL'!$A$3:$AG$501,26,FALSE),"NA"))),"NA")</f>
        <v>0.39441860465116291</v>
      </c>
      <c r="K226" s="253">
        <f>IFERROR(IF(OR($F226&lt;10,$F226="NA",$G226="NA"),"NA",IF($E226="05",VLOOKUP($A226,'2015G5-SALL'!$A$3:$AG$500,16,FALSE),IF($E226="08",VLOOKUP($A226,'2015G8-SALL'!$A$3:$AG$501,16,FALSE),"NA"))),"NA")</f>
        <v>0.42651162790697689</v>
      </c>
      <c r="L226" s="254">
        <f>IFERROR(IF(OR($F226&lt;10,$F226="NA",$G226="NA"),"NA",IF($E226="05",VLOOKUP($A226,'2015G5-SALL'!$A$3:$AG$500,31,FALSE),IF($E226="08",VLOOKUP($A226,'2015G8-SALL'!$A$3:$AG$501,31,FALSE),"NA"))),"NA")</f>
        <v>0.54860465116279089</v>
      </c>
      <c r="M226" s="255">
        <f>IFERROR(IF(OR($F226&lt;10,$F226="NA",$G226="NA"),"NA",IF($E226="05",VLOOKUP($A226,'2015G5-SALL'!$A$3:$AG$500,21,FALSE),IF($E226="08",VLOOKUP($A226,'2015G8-SALL'!$A$3:$AG$501,21,FALSE),"NA"))),"NA")</f>
        <v>0.43883720930232545</v>
      </c>
    </row>
    <row r="227" spans="1:13" x14ac:dyDescent="0.25">
      <c r="A227" s="282" t="s">
        <v>310</v>
      </c>
      <c r="B227" s="281" t="str">
        <f>VLOOKUP(VALUE(A227),SchList!$A$2:$B$475,2,FALSE)</f>
        <v>PINECREST ELEMENTARY</v>
      </c>
      <c r="C227" s="282" t="s">
        <v>5260</v>
      </c>
      <c r="D227" s="267" t="s">
        <v>5261</v>
      </c>
      <c r="E227" s="268" t="s">
        <v>810</v>
      </c>
      <c r="F227" s="283">
        <f>IFERROR(IF($E227="05",VLOOKUP($A227,'2015G5-SALL'!$A$3:$AG$500,4,FALSE),IF($E227="08",VLOOKUP($A227,'2015G8-SALL'!$A$3:$AG$501,4,FALSE),"NA")),"NA")</f>
        <v>153</v>
      </c>
      <c r="G227" s="284">
        <f>IFERROR(IF($E227="05",VLOOKUP($A227,'MemSep 21-2015'!$A$3:$I$498,9,FALSE),IF($E227="08",VLOOKUP($A227,'MemSep 21-2015'!$A$3:$N$498,14,FALSE),"NA")),"NA")</f>
        <v>158</v>
      </c>
      <c r="H227" s="285">
        <f t="shared" si="3"/>
        <v>0.96835443037974689</v>
      </c>
      <c r="I227" s="286">
        <f>IFERROR(IF(OR($F227&lt;10,$F227="NA",$G227="NA"),"NA",IF($E227="05",VLOOKUP($A227,'2015G5-SALL'!$A$3:$AG$500,6,FALSE),IF($E227="08",VLOOKUP($A227,'2015G8-SALL'!$A$3:$AG$501,6,FALSE),"NA"))),"NA")</f>
        <v>59.4083006535948</v>
      </c>
      <c r="J227" s="252">
        <f>IFERROR(IF(OR($F227&lt;10,$F227="NA",$G227="NA"),"NA",IF($E227="05",VLOOKUP($A227,'2015G5-SALL'!$A$3:$AG$500,26,FALSE),IF($E227="08",VLOOKUP($A227,'2015G8-SALL'!$A$3:$AG$501,26,FALSE),"NA"))),"NA")</f>
        <v>0.47307189542483669</v>
      </c>
      <c r="K227" s="253">
        <f>IFERROR(IF(OR($F227&lt;10,$F227="NA",$G227="NA"),"NA",IF($E227="05",VLOOKUP($A227,'2015G5-SALL'!$A$3:$AG$500,16,FALSE),IF($E227="08",VLOOKUP($A227,'2015G8-SALL'!$A$3:$AG$501,16,FALSE),"NA"))),"NA")</f>
        <v>0.54411764705882404</v>
      </c>
      <c r="L227" s="254">
        <f>IFERROR(IF(OR($F227&lt;10,$F227="NA",$G227="NA"),"NA",IF($E227="05",VLOOKUP($A227,'2015G5-SALL'!$A$3:$AG$500,31,FALSE),IF($E227="08",VLOOKUP($A227,'2015G8-SALL'!$A$3:$AG$501,31,FALSE),"NA"))),"NA")</f>
        <v>0.68359477124182966</v>
      </c>
      <c r="M227" s="255">
        <f>IFERROR(IF(OR($F227&lt;10,$F227="NA",$G227="NA"),"NA",IF($E227="05",VLOOKUP($A227,'2015G5-SALL'!$A$3:$AG$500,21,FALSE),IF($E227="08",VLOOKUP($A227,'2015G8-SALL'!$A$3:$AG$501,21,FALSE),"NA"))),"NA")</f>
        <v>0.58098039215686259</v>
      </c>
    </row>
    <row r="228" spans="1:13" x14ac:dyDescent="0.25">
      <c r="A228" s="282" t="s">
        <v>311</v>
      </c>
      <c r="B228" s="281" t="str">
        <f>VLOOKUP(VALUE(A228),SchList!$A$2:$B$475,2,FALSE)</f>
        <v>PINE LAKE ELEMENTARY</v>
      </c>
      <c r="C228" s="282" t="s">
        <v>5260</v>
      </c>
      <c r="D228" s="267" t="s">
        <v>5261</v>
      </c>
      <c r="E228" s="268" t="s">
        <v>810</v>
      </c>
      <c r="F228" s="283">
        <f>IFERROR(IF($E228="05",VLOOKUP($A228,'2015G5-SALL'!$A$3:$AG$500,4,FALSE),IF($E228="08",VLOOKUP($A228,'2015G8-SALL'!$A$3:$AG$501,4,FALSE),"NA")),"NA")</f>
        <v>79</v>
      </c>
      <c r="G228" s="284">
        <f>IFERROR(IF($E228="05",VLOOKUP($A228,'MemSep 21-2015'!$A$3:$I$498,9,FALSE),IF($E228="08",VLOOKUP($A228,'MemSep 21-2015'!$A$3:$N$498,14,FALSE),"NA")),"NA")</f>
        <v>81</v>
      </c>
      <c r="H228" s="285">
        <f t="shared" si="3"/>
        <v>0.97530864197530864</v>
      </c>
      <c r="I228" s="286">
        <f>IFERROR(IF(OR($F228&lt;10,$F228="NA",$G228="NA"),"NA",IF($E228="05",VLOOKUP($A228,'2015G5-SALL'!$A$3:$AG$500,6,FALSE),IF($E228="08",VLOOKUP($A228,'2015G8-SALL'!$A$3:$AG$501,6,FALSE),"NA"))),"NA")</f>
        <v>44.41835443037975</v>
      </c>
      <c r="J228" s="252">
        <f>IFERROR(IF(OR($F228&lt;10,$F228="NA",$G228="NA"),"NA",IF($E228="05",VLOOKUP($A228,'2015G5-SALL'!$A$3:$AG$500,26,FALSE),IF($E228="08",VLOOKUP($A228,'2015G8-SALL'!$A$3:$AG$501,26,FALSE),"NA"))),"NA")</f>
        <v>0.30886075949367076</v>
      </c>
      <c r="K228" s="253">
        <f>IFERROR(IF(OR($F228&lt;10,$F228="NA",$G228="NA"),"NA",IF($E228="05",VLOOKUP($A228,'2015G5-SALL'!$A$3:$AG$500,16,FALSE),IF($E228="08",VLOOKUP($A228,'2015G8-SALL'!$A$3:$AG$501,16,FALSE),"NA"))),"NA")</f>
        <v>0.43063291139240512</v>
      </c>
      <c r="L228" s="254">
        <f>IFERROR(IF(OR($F228&lt;10,$F228="NA",$G228="NA"),"NA",IF($E228="05",VLOOKUP($A228,'2015G5-SALL'!$A$3:$AG$500,31,FALSE),IF($E228="08",VLOOKUP($A228,'2015G8-SALL'!$A$3:$AG$501,31,FALSE),"NA"))),"NA")</f>
        <v>0.51164556962025309</v>
      </c>
      <c r="M228" s="255">
        <f>IFERROR(IF(OR($F228&lt;10,$F228="NA",$G228="NA"),"NA",IF($E228="05",VLOOKUP($A228,'2015G5-SALL'!$A$3:$AG$500,21,FALSE),IF($E228="08",VLOOKUP($A228,'2015G8-SALL'!$A$3:$AG$501,21,FALSE),"NA"))),"NA")</f>
        <v>0.42848101265822786</v>
      </c>
    </row>
    <row r="229" spans="1:13" x14ac:dyDescent="0.25">
      <c r="A229" s="282" t="s">
        <v>312</v>
      </c>
      <c r="B229" s="281" t="str">
        <f>VLOOKUP(VALUE(A229),SchList!$A$2:$B$475,2,FALSE)</f>
        <v>PINE VILLA ELEMENTARY</v>
      </c>
      <c r="C229" s="282" t="s">
        <v>5260</v>
      </c>
      <c r="D229" s="267" t="s">
        <v>5265</v>
      </c>
      <c r="E229" s="268" t="s">
        <v>810</v>
      </c>
      <c r="F229" s="283">
        <f>IFERROR(IF($E229="05",VLOOKUP($A229,'2015G5-SALL'!$A$3:$AG$500,4,FALSE),IF($E229="08",VLOOKUP($A229,'2015G8-SALL'!$A$3:$AG$501,4,FALSE),"NA")),"NA")</f>
        <v>32</v>
      </c>
      <c r="G229" s="284">
        <f>IFERROR(IF($E229="05",VLOOKUP($A229,'MemSep 21-2015'!$A$3:$I$498,9,FALSE),IF($E229="08",VLOOKUP($A229,'MemSep 21-2015'!$A$3:$N$498,14,FALSE),"NA")),"NA")</f>
        <v>33</v>
      </c>
      <c r="H229" s="285">
        <f t="shared" si="3"/>
        <v>0.96969696969696972</v>
      </c>
      <c r="I229" s="286">
        <f>IFERROR(IF(OR($F229&lt;10,$F229="NA",$G229="NA"),"NA",IF($E229="05",VLOOKUP($A229,'2015G5-SALL'!$A$3:$AG$500,6,FALSE),IF($E229="08",VLOOKUP($A229,'2015G8-SALL'!$A$3:$AG$501,6,FALSE),"NA"))),"NA")</f>
        <v>40.15</v>
      </c>
      <c r="J229" s="252">
        <f>IFERROR(IF(OR($F229&lt;10,$F229="NA",$G229="NA"),"NA",IF($E229="05",VLOOKUP($A229,'2015G5-SALL'!$A$3:$AG$500,26,FALSE),IF($E229="08",VLOOKUP($A229,'2015G8-SALL'!$A$3:$AG$501,26,FALSE),"NA"))),"NA")</f>
        <v>0.30281250000000004</v>
      </c>
      <c r="K229" s="253">
        <f>IFERROR(IF(OR($F229&lt;10,$F229="NA",$G229="NA"),"NA",IF($E229="05",VLOOKUP($A229,'2015G5-SALL'!$A$3:$AG$500,16,FALSE),IF($E229="08",VLOOKUP($A229,'2015G8-SALL'!$A$3:$AG$501,16,FALSE),"NA"))),"NA")</f>
        <v>0.36968749999999995</v>
      </c>
      <c r="L229" s="254">
        <f>IFERROR(IF(OR($F229&lt;10,$F229="NA",$G229="NA"),"NA",IF($E229="05",VLOOKUP($A229,'2015G5-SALL'!$A$3:$AG$500,31,FALSE),IF($E229="08",VLOOKUP($A229,'2015G8-SALL'!$A$3:$AG$501,31,FALSE),"NA"))),"NA")</f>
        <v>0.47593750000000012</v>
      </c>
      <c r="M229" s="255">
        <f>IFERROR(IF(OR($F229&lt;10,$F229="NA",$G229="NA"),"NA",IF($E229="05",VLOOKUP($A229,'2015G5-SALL'!$A$3:$AG$500,21,FALSE),IF($E229="08",VLOOKUP($A229,'2015G8-SALL'!$A$3:$AG$501,21,FALSE),"NA"))),"NA")</f>
        <v>0.37749999999999989</v>
      </c>
    </row>
    <row r="230" spans="1:13" x14ac:dyDescent="0.25">
      <c r="A230" s="282" t="s">
        <v>313</v>
      </c>
      <c r="B230" s="281" t="str">
        <f>VLOOKUP(VALUE(A230),SchList!$A$2:$B$475,2,FALSE)</f>
        <v>HENRY E.S. REEVES ELEMENTARY</v>
      </c>
      <c r="C230" s="282" t="s">
        <v>5263</v>
      </c>
      <c r="D230" s="267" t="s">
        <v>5265</v>
      </c>
      <c r="E230" s="268" t="s">
        <v>810</v>
      </c>
      <c r="F230" s="283">
        <f>IFERROR(IF($E230="05",VLOOKUP($A230,'2015G5-SALL'!$A$3:$AG$500,4,FALSE),IF($E230="08",VLOOKUP($A230,'2015G8-SALL'!$A$3:$AG$501,4,FALSE),"NA")),"NA")</f>
        <v>96</v>
      </c>
      <c r="G230" s="284">
        <f>IFERROR(IF($E230="05",VLOOKUP($A230,'MemSep 21-2015'!$A$3:$I$498,9,FALSE),IF($E230="08",VLOOKUP($A230,'MemSep 21-2015'!$A$3:$N$498,14,FALSE),"NA")),"NA")</f>
        <v>96</v>
      </c>
      <c r="H230" s="285">
        <f t="shared" si="3"/>
        <v>1</v>
      </c>
      <c r="I230" s="286">
        <f>IFERROR(IF(OR($F230&lt;10,$F230="NA",$G230="NA"),"NA",IF($E230="05",VLOOKUP($A230,'2015G5-SALL'!$A$3:$AG$500,6,FALSE),IF($E230="08",VLOOKUP($A230,'2015G8-SALL'!$A$3:$AG$501,6,FALSE),"NA"))),"NA")</f>
        <v>44.017916666666672</v>
      </c>
      <c r="J230" s="252">
        <f>IFERROR(IF(OR($F230&lt;10,$F230="NA",$G230="NA"),"NA",IF($E230="05",VLOOKUP($A230,'2015G5-SALL'!$A$3:$AG$500,26,FALSE),IF($E230="08",VLOOKUP($A230,'2015G8-SALL'!$A$3:$AG$501,26,FALSE),"NA"))),"NA")</f>
        <v>0.35531249999999992</v>
      </c>
      <c r="K230" s="253">
        <f>IFERROR(IF(OR($F230&lt;10,$F230="NA",$G230="NA"),"NA",IF($E230="05",VLOOKUP($A230,'2015G5-SALL'!$A$3:$AG$500,16,FALSE),IF($E230="08",VLOOKUP($A230,'2015G8-SALL'!$A$3:$AG$501,16,FALSE),"NA"))),"NA")</f>
        <v>0.41177083333333336</v>
      </c>
      <c r="L230" s="254">
        <f>IFERROR(IF(OR($F230&lt;10,$F230="NA",$G230="NA"),"NA",IF($E230="05",VLOOKUP($A230,'2015G5-SALL'!$A$3:$AG$500,31,FALSE),IF($E230="08",VLOOKUP($A230,'2015G8-SALL'!$A$3:$AG$501,31,FALSE),"NA"))),"NA")</f>
        <v>0.51802083333333326</v>
      </c>
      <c r="M230" s="255">
        <f>IFERROR(IF(OR($F230&lt;10,$F230="NA",$G230="NA"),"NA",IF($E230="05",VLOOKUP($A230,'2015G5-SALL'!$A$3:$AG$500,21,FALSE),IF($E230="08",VLOOKUP($A230,'2015G8-SALL'!$A$3:$AG$501,21,FALSE),"NA"))),"NA")</f>
        <v>0.40031249999999985</v>
      </c>
    </row>
    <row r="231" spans="1:13" x14ac:dyDescent="0.25">
      <c r="A231" s="282" t="s">
        <v>314</v>
      </c>
      <c r="B231" s="281" t="str">
        <f>VLOOKUP(VALUE(A231),SchList!$A$2:$B$475,2,FALSE)</f>
        <v>POINCIANA PARK ELEMENTARY</v>
      </c>
      <c r="C231" s="282" t="s">
        <v>5263</v>
      </c>
      <c r="D231" s="267" t="s">
        <v>5264</v>
      </c>
      <c r="E231" s="268" t="s">
        <v>810</v>
      </c>
      <c r="F231" s="283">
        <f>IFERROR(IF($E231="05",VLOOKUP($A231,'2015G5-SALL'!$A$3:$AG$500,4,FALSE),IF($E231="08",VLOOKUP($A231,'2015G8-SALL'!$A$3:$AG$501,4,FALSE),"NA")),"NA")</f>
        <v>33</v>
      </c>
      <c r="G231" s="284">
        <f>IFERROR(IF($E231="05",VLOOKUP($A231,'MemSep 21-2015'!$A$3:$I$498,9,FALSE),IF($E231="08",VLOOKUP($A231,'MemSep 21-2015'!$A$3:$N$498,14,FALSE),"NA")),"NA")</f>
        <v>33</v>
      </c>
      <c r="H231" s="285">
        <f t="shared" si="3"/>
        <v>1</v>
      </c>
      <c r="I231" s="286">
        <f>IFERROR(IF(OR($F231&lt;10,$F231="NA",$G231="NA"),"NA",IF($E231="05",VLOOKUP($A231,'2015G5-SALL'!$A$3:$AG$500,6,FALSE),IF($E231="08",VLOOKUP($A231,'2015G8-SALL'!$A$3:$AG$501,6,FALSE),"NA"))),"NA")</f>
        <v>42.331212121212126</v>
      </c>
      <c r="J231" s="252">
        <f>IFERROR(IF(OR($F231&lt;10,$F231="NA",$G231="NA"),"NA",IF($E231="05",VLOOKUP($A231,'2015G5-SALL'!$A$3:$AG$500,26,FALSE),IF($E231="08",VLOOKUP($A231,'2015G8-SALL'!$A$3:$AG$501,26,FALSE),"NA"))),"NA")</f>
        <v>0.34636363636363648</v>
      </c>
      <c r="K231" s="253">
        <f>IFERROR(IF(OR($F231&lt;10,$F231="NA",$G231="NA"),"NA",IF($E231="05",VLOOKUP($A231,'2015G5-SALL'!$A$3:$AG$500,16,FALSE),IF($E231="08",VLOOKUP($A231,'2015G8-SALL'!$A$3:$AG$501,16,FALSE),"NA"))),"NA")</f>
        <v>0.37757575757575751</v>
      </c>
      <c r="L231" s="254">
        <f>IFERROR(IF(OR($F231&lt;10,$F231="NA",$G231="NA"),"NA",IF($E231="05",VLOOKUP($A231,'2015G5-SALL'!$A$3:$AG$500,31,FALSE),IF($E231="08",VLOOKUP($A231,'2015G8-SALL'!$A$3:$AG$501,31,FALSE),"NA"))),"NA")</f>
        <v>0.50848484848484854</v>
      </c>
      <c r="M231" s="255">
        <f>IFERROR(IF(OR($F231&lt;10,$F231="NA",$G231="NA"),"NA",IF($E231="05",VLOOKUP($A231,'2015G5-SALL'!$A$3:$AG$500,21,FALSE),IF($E231="08",VLOOKUP($A231,'2015G8-SALL'!$A$3:$AG$501,21,FALSE),"NA"))),"NA")</f>
        <v>0.38757575757575763</v>
      </c>
    </row>
    <row r="232" spans="1:13" x14ac:dyDescent="0.25">
      <c r="A232" s="282" t="s">
        <v>315</v>
      </c>
      <c r="B232" s="281" t="str">
        <f>VLOOKUP(VALUE(A232),SchList!$A$2:$B$475,2,FALSE)</f>
        <v>DR GILBERT L. PORTER ELEM</v>
      </c>
      <c r="C232" s="282" t="s">
        <v>5260</v>
      </c>
      <c r="D232" s="267" t="s">
        <v>5261</v>
      </c>
      <c r="E232" s="268" t="s">
        <v>810</v>
      </c>
      <c r="F232" s="283">
        <f>IFERROR(IF($E232="05",VLOOKUP($A232,'2015G5-SALL'!$A$3:$AG$500,4,FALSE),IF($E232="08",VLOOKUP($A232,'2015G8-SALL'!$A$3:$AG$501,4,FALSE),"NA")),"NA")</f>
        <v>118</v>
      </c>
      <c r="G232" s="284">
        <f>IFERROR(IF($E232="05",VLOOKUP($A232,'MemSep 21-2015'!$A$3:$I$498,9,FALSE),IF($E232="08",VLOOKUP($A232,'MemSep 21-2015'!$A$3:$N$498,14,FALSE),"NA")),"NA")</f>
        <v>121</v>
      </c>
      <c r="H232" s="285">
        <f t="shared" si="3"/>
        <v>0.97520661157024791</v>
      </c>
      <c r="I232" s="286">
        <f>IFERROR(IF(OR($F232&lt;10,$F232="NA",$G232="NA"),"NA",IF($E232="05",VLOOKUP($A232,'2015G5-SALL'!$A$3:$AG$500,6,FALSE),IF($E232="08",VLOOKUP($A232,'2015G8-SALL'!$A$3:$AG$501,6,FALSE),"NA"))),"NA")</f>
        <v>51.207118644067791</v>
      </c>
      <c r="J232" s="252">
        <f>IFERROR(IF(OR($F232&lt;10,$F232="NA",$G232="NA"),"NA",IF($E232="05",VLOOKUP($A232,'2015G5-SALL'!$A$3:$AG$500,26,FALSE),IF($E232="08",VLOOKUP($A232,'2015G8-SALL'!$A$3:$AG$501,26,FALSE),"NA"))),"NA")</f>
        <v>0.42288135593220372</v>
      </c>
      <c r="K232" s="253">
        <f>IFERROR(IF(OR($F232&lt;10,$F232="NA",$G232="NA"),"NA",IF($E232="05",VLOOKUP($A232,'2015G5-SALL'!$A$3:$AG$500,16,FALSE),IF($E232="08",VLOOKUP($A232,'2015G8-SALL'!$A$3:$AG$501,16,FALSE),"NA"))),"NA")</f>
        <v>0.4539830508474576</v>
      </c>
      <c r="L232" s="254">
        <f>IFERROR(IF(OR($F232&lt;10,$F232="NA",$G232="NA"),"NA",IF($E232="05",VLOOKUP($A232,'2015G5-SALL'!$A$3:$AG$500,31,FALSE),IF($E232="08",VLOOKUP($A232,'2015G8-SALL'!$A$3:$AG$501,31,FALSE),"NA"))),"NA")</f>
        <v>0.5941525423728814</v>
      </c>
      <c r="M232" s="255">
        <f>IFERROR(IF(OR($F232&lt;10,$F232="NA",$G232="NA"),"NA",IF($E232="05",VLOOKUP($A232,'2015G5-SALL'!$A$3:$AG$500,21,FALSE),IF($E232="08",VLOOKUP($A232,'2015G8-SALL'!$A$3:$AG$501,21,FALSE),"NA"))),"NA")</f>
        <v>0.5051694915254239</v>
      </c>
    </row>
    <row r="233" spans="1:13" x14ac:dyDescent="0.25">
      <c r="A233" s="282" t="s">
        <v>316</v>
      </c>
      <c r="B233" s="281" t="str">
        <f>VLOOKUP(VALUE(A233),SchList!$A$2:$B$475,2,FALSE)</f>
        <v>RAINBOW PARK ELEMENTARY</v>
      </c>
      <c r="C233" s="282" t="s">
        <v>5266</v>
      </c>
      <c r="D233" s="267" t="s">
        <v>5261</v>
      </c>
      <c r="E233" s="268" t="s">
        <v>810</v>
      </c>
      <c r="F233" s="283">
        <f>IFERROR(IF($E233="05",VLOOKUP($A233,'2015G5-SALL'!$A$3:$AG$500,4,FALSE),IF($E233="08",VLOOKUP($A233,'2015G8-SALL'!$A$3:$AG$501,4,FALSE),"NA")),"NA")</f>
        <v>64</v>
      </c>
      <c r="G233" s="284">
        <f>IFERROR(IF($E233="05",VLOOKUP($A233,'MemSep 21-2015'!$A$3:$I$498,9,FALSE),IF($E233="08",VLOOKUP($A233,'MemSep 21-2015'!$A$3:$N$498,14,FALSE),"NA")),"NA")</f>
        <v>67</v>
      </c>
      <c r="H233" s="285">
        <f t="shared" si="3"/>
        <v>0.95522388059701491</v>
      </c>
      <c r="I233" s="286">
        <f>IFERROR(IF(OR($F233&lt;10,$F233="NA",$G233="NA"),"NA",IF($E233="05",VLOOKUP($A233,'2015G5-SALL'!$A$3:$AG$500,6,FALSE),IF($E233="08",VLOOKUP($A233,'2015G8-SALL'!$A$3:$AG$501,6,FALSE),"NA"))),"NA")</f>
        <v>44.057343750000015</v>
      </c>
      <c r="J233" s="252">
        <f>IFERROR(IF(OR($F233&lt;10,$F233="NA",$G233="NA"),"NA",IF($E233="05",VLOOKUP($A233,'2015G5-SALL'!$A$3:$AG$500,26,FALSE),IF($E233="08",VLOOKUP($A233,'2015G8-SALL'!$A$3:$AG$501,26,FALSE),"NA"))),"NA")</f>
        <v>0.26031250000000011</v>
      </c>
      <c r="K233" s="253">
        <f>IFERROR(IF(OR($F233&lt;10,$F233="NA",$G233="NA"),"NA",IF($E233="05",VLOOKUP($A233,'2015G5-SALL'!$A$3:$AG$500,16,FALSE),IF($E233="08",VLOOKUP($A233,'2015G8-SALL'!$A$3:$AG$501,16,FALSE),"NA"))),"NA")</f>
        <v>0.41390625000000025</v>
      </c>
      <c r="L233" s="254">
        <f>IFERROR(IF(OR($F233&lt;10,$F233="NA",$G233="NA"),"NA",IF($E233="05",VLOOKUP($A233,'2015G5-SALL'!$A$3:$AG$500,31,FALSE),IF($E233="08",VLOOKUP($A233,'2015G8-SALL'!$A$3:$AG$501,31,FALSE),"NA"))),"NA")</f>
        <v>0.52984374999999984</v>
      </c>
      <c r="M233" s="255">
        <f>IFERROR(IF(OR($F233&lt;10,$F233="NA",$G233="NA"),"NA",IF($E233="05",VLOOKUP($A233,'2015G5-SALL'!$A$3:$AG$500,21,FALSE),IF($E233="08",VLOOKUP($A233,'2015G8-SALL'!$A$3:$AG$501,21,FALSE),"NA"))),"NA")</f>
        <v>0.43062500000000004</v>
      </c>
    </row>
    <row r="234" spans="1:13" x14ac:dyDescent="0.25">
      <c r="A234" s="282" t="s">
        <v>317</v>
      </c>
      <c r="B234" s="281" t="str">
        <f>VLOOKUP(VALUE(A234),SchList!$A$2:$B$475,2,FALSE)</f>
        <v>REDLAND ELEMENTARY</v>
      </c>
      <c r="C234" s="282" t="s">
        <v>5260</v>
      </c>
      <c r="D234" s="267" t="s">
        <v>5261</v>
      </c>
      <c r="E234" s="268" t="s">
        <v>810</v>
      </c>
      <c r="F234" s="283">
        <f>IFERROR(IF($E234="05",VLOOKUP($A234,'2015G5-SALL'!$A$3:$AG$500,4,FALSE),IF($E234="08",VLOOKUP($A234,'2015G8-SALL'!$A$3:$AG$501,4,FALSE),"NA")),"NA")</f>
        <v>128</v>
      </c>
      <c r="G234" s="284">
        <f>IFERROR(IF($E234="05",VLOOKUP($A234,'MemSep 21-2015'!$A$3:$I$498,9,FALSE),IF($E234="08",VLOOKUP($A234,'MemSep 21-2015'!$A$3:$N$498,14,FALSE),"NA")),"NA")</f>
        <v>143</v>
      </c>
      <c r="H234" s="285">
        <f t="shared" si="3"/>
        <v>0.8951048951048951</v>
      </c>
      <c r="I234" s="286">
        <f>IFERROR(IF(OR($F234&lt;10,$F234="NA",$G234="NA"),"NA",IF($E234="05",VLOOKUP($A234,'2015G5-SALL'!$A$3:$AG$500,6,FALSE),IF($E234="08",VLOOKUP($A234,'2015G8-SALL'!$A$3:$AG$501,6,FALSE),"NA"))),"NA")</f>
        <v>45.561171874999992</v>
      </c>
      <c r="J234" s="252">
        <f>IFERROR(IF(OR($F234&lt;10,$F234="NA",$G234="NA"),"NA",IF($E234="05",VLOOKUP($A234,'2015G5-SALL'!$A$3:$AG$500,26,FALSE),IF($E234="08",VLOOKUP($A234,'2015G8-SALL'!$A$3:$AG$501,26,FALSE),"NA"))),"NA")</f>
        <v>0.35085937500000025</v>
      </c>
      <c r="K234" s="253">
        <f>IFERROR(IF(OR($F234&lt;10,$F234="NA",$G234="NA"),"NA",IF($E234="05",VLOOKUP($A234,'2015G5-SALL'!$A$3:$AG$500,16,FALSE),IF($E234="08",VLOOKUP($A234,'2015G8-SALL'!$A$3:$AG$501,16,FALSE),"NA"))),"NA")</f>
        <v>0.41843750000000002</v>
      </c>
      <c r="L234" s="254">
        <f>IFERROR(IF(OR($F234&lt;10,$F234="NA",$G234="NA"),"NA",IF($E234="05",VLOOKUP($A234,'2015G5-SALL'!$A$3:$AG$500,31,FALSE),IF($E234="08",VLOOKUP($A234,'2015G8-SALL'!$A$3:$AG$501,31,FALSE),"NA"))),"NA")</f>
        <v>0.52429687500000011</v>
      </c>
      <c r="M234" s="255">
        <f>IFERROR(IF(OR($F234&lt;10,$F234="NA",$G234="NA"),"NA",IF($E234="05",VLOOKUP($A234,'2015G5-SALL'!$A$3:$AG$500,21,FALSE),IF($E234="08",VLOOKUP($A234,'2015G8-SALL'!$A$3:$AG$501,21,FALSE),"NA"))),"NA")</f>
        <v>0.45109374999999996</v>
      </c>
    </row>
    <row r="235" spans="1:13" x14ac:dyDescent="0.25">
      <c r="A235" s="282" t="s">
        <v>320</v>
      </c>
      <c r="B235" s="281" t="str">
        <f>VLOOKUP(VALUE(A235),SchList!$A$2:$B$475,2,FALSE)</f>
        <v>RIVERSIDE ELEMENTARY</v>
      </c>
      <c r="C235" s="282" t="s">
        <v>5263</v>
      </c>
      <c r="D235" s="267" t="s">
        <v>5265</v>
      </c>
      <c r="E235" s="268" t="s">
        <v>810</v>
      </c>
      <c r="F235" s="283">
        <f>IFERROR(IF($E235="05",VLOOKUP($A235,'2015G5-SALL'!$A$3:$AG$500,4,FALSE),IF($E235="08",VLOOKUP($A235,'2015G8-SALL'!$A$3:$AG$501,4,FALSE),"NA")),"NA")</f>
        <v>157</v>
      </c>
      <c r="G235" s="284">
        <f>IFERROR(IF($E235="05",VLOOKUP($A235,'MemSep 21-2015'!$A$3:$I$498,9,FALSE),IF($E235="08",VLOOKUP($A235,'MemSep 21-2015'!$A$3:$N$498,14,FALSE),"NA")),"NA")</f>
        <v>194</v>
      </c>
      <c r="H235" s="285">
        <f t="shared" si="3"/>
        <v>0.80927835051546393</v>
      </c>
      <c r="I235" s="286">
        <f>IFERROR(IF(OR($F235&lt;10,$F235="NA",$G235="NA"),"NA",IF($E235="05",VLOOKUP($A235,'2015G5-SALL'!$A$3:$AG$500,6,FALSE),IF($E235="08",VLOOKUP($A235,'2015G8-SALL'!$A$3:$AG$501,6,FALSE),"NA"))),"NA")</f>
        <v>42.279108280254761</v>
      </c>
      <c r="J235" s="252">
        <f>IFERROR(IF(OR($F235&lt;10,$F235="NA",$G235="NA"),"NA",IF($E235="05",VLOOKUP($A235,'2015G5-SALL'!$A$3:$AG$500,26,FALSE),IF($E235="08",VLOOKUP($A235,'2015G8-SALL'!$A$3:$AG$501,26,FALSE),"NA"))),"NA")</f>
        <v>0.33522292993630615</v>
      </c>
      <c r="K235" s="253">
        <f>IFERROR(IF(OR($F235&lt;10,$F235="NA",$G235="NA"),"NA",IF($E235="05",VLOOKUP($A235,'2015G5-SALL'!$A$3:$AG$500,16,FALSE),IF($E235="08",VLOOKUP($A235,'2015G8-SALL'!$A$3:$AG$501,16,FALSE),"NA"))),"NA")</f>
        <v>0.40878980891719702</v>
      </c>
      <c r="L235" s="254">
        <f>IFERROR(IF(OR($F235&lt;10,$F235="NA",$G235="NA"),"NA",IF($E235="05",VLOOKUP($A235,'2015G5-SALL'!$A$3:$AG$500,31,FALSE),IF($E235="08",VLOOKUP($A235,'2015G8-SALL'!$A$3:$AG$501,31,FALSE),"NA"))),"NA")</f>
        <v>0.48165605095541403</v>
      </c>
      <c r="M235" s="255">
        <f>IFERROR(IF(OR($F235&lt;10,$F235="NA",$G235="NA"),"NA",IF($E235="05",VLOOKUP($A235,'2015G5-SALL'!$A$3:$AG$500,21,FALSE),IF($E235="08",VLOOKUP($A235,'2015G8-SALL'!$A$3:$AG$501,21,FALSE),"NA"))),"NA")</f>
        <v>0.39643312101910827</v>
      </c>
    </row>
    <row r="236" spans="1:13" x14ac:dyDescent="0.25">
      <c r="A236" s="282" t="s">
        <v>321</v>
      </c>
      <c r="B236" s="281" t="str">
        <f>VLOOKUP(VALUE(A236),SchList!$A$2:$B$475,2,FALSE)</f>
        <v>JANE ROBERTS K-8 CENTER</v>
      </c>
      <c r="C236" s="282" t="s">
        <v>5260</v>
      </c>
      <c r="D236" s="267" t="s">
        <v>5261</v>
      </c>
      <c r="E236" s="268" t="s">
        <v>810</v>
      </c>
      <c r="F236" s="283">
        <f>IFERROR(IF($E236="05",VLOOKUP($A236,'2015G5-SALL'!$A$3:$AG$500,4,FALSE),IF($E236="08",VLOOKUP($A236,'2015G8-SALL'!$A$3:$AG$501,4,FALSE),"NA")),"NA")</f>
        <v>89</v>
      </c>
      <c r="G236" s="284">
        <f>IFERROR(IF($E236="05",VLOOKUP($A236,'MemSep 21-2015'!$A$3:$I$498,9,FALSE),IF($E236="08",VLOOKUP($A236,'MemSep 21-2015'!$A$3:$N$498,14,FALSE),"NA")),"NA")</f>
        <v>88</v>
      </c>
      <c r="H236" s="285">
        <f t="shared" si="3"/>
        <v>1</v>
      </c>
      <c r="I236" s="286">
        <f>IFERROR(IF(OR($F236&lt;10,$F236="NA",$G236="NA"),"NA",IF($E236="05",VLOOKUP($A236,'2015G5-SALL'!$A$3:$AG$500,6,FALSE),IF($E236="08",VLOOKUP($A236,'2015G8-SALL'!$A$3:$AG$501,6,FALSE),"NA"))),"NA")</f>
        <v>50.766179775280904</v>
      </c>
      <c r="J236" s="252">
        <f>IFERROR(IF(OR($F236&lt;10,$F236="NA",$G236="NA"),"NA",IF($E236="05",VLOOKUP($A236,'2015G5-SALL'!$A$3:$AG$500,26,FALSE),IF($E236="08",VLOOKUP($A236,'2015G8-SALL'!$A$3:$AG$501,26,FALSE),"NA"))),"NA")</f>
        <v>0.4157303370786517</v>
      </c>
      <c r="K236" s="253">
        <f>IFERROR(IF(OR($F236&lt;10,$F236="NA",$G236="NA"),"NA",IF($E236="05",VLOOKUP($A236,'2015G5-SALL'!$A$3:$AG$500,16,FALSE),IF($E236="08",VLOOKUP($A236,'2015G8-SALL'!$A$3:$AG$501,16,FALSE),"NA"))),"NA")</f>
        <v>0.45898876404494382</v>
      </c>
      <c r="L236" s="254">
        <f>IFERROR(IF(OR($F236&lt;10,$F236="NA",$G236="NA"),"NA",IF($E236="05",VLOOKUP($A236,'2015G5-SALL'!$A$3:$AG$500,31,FALSE),IF($E236="08",VLOOKUP($A236,'2015G8-SALL'!$A$3:$AG$501,31,FALSE),"NA"))),"NA")</f>
        <v>0.57617977528089925</v>
      </c>
      <c r="M236" s="255">
        <f>IFERROR(IF(OR($F236&lt;10,$F236="NA",$G236="NA"),"NA",IF($E236="05",VLOOKUP($A236,'2015G5-SALL'!$A$3:$AG$500,21,FALSE),IF($E236="08",VLOOKUP($A236,'2015G8-SALL'!$A$3:$AG$501,21,FALSE),"NA"))),"NA")</f>
        <v>0.51247191011235971</v>
      </c>
    </row>
    <row r="237" spans="1:13" x14ac:dyDescent="0.25">
      <c r="A237" s="282" t="s">
        <v>321</v>
      </c>
      <c r="B237" s="281" t="str">
        <f>VLOOKUP(VALUE(A237),SchList!$A$2:$B$475,2,FALSE)</f>
        <v>JANE ROBERTS K-8 CENTER</v>
      </c>
      <c r="C237" s="282" t="s">
        <v>5260</v>
      </c>
      <c r="D237" s="267" t="s">
        <v>5261</v>
      </c>
      <c r="E237" s="268" t="s">
        <v>807</v>
      </c>
      <c r="F237" s="283">
        <f>IFERROR(IF($E237="05",VLOOKUP($A237,'2015G5-SALL'!$A$3:$AG$500,4,FALSE),IF($E237="08",VLOOKUP($A237,'2015G8-SALL'!$A$3:$AG$501,4,FALSE),"NA")),"NA")</f>
        <v>107</v>
      </c>
      <c r="G237" s="284">
        <f>IFERROR(IF($E237="05",VLOOKUP($A237,'MemSep 21-2015'!$A$3:$I$498,9,FALSE),IF($E237="08",VLOOKUP($A237,'MemSep 21-2015'!$A$3:$N$498,14,FALSE),"NA")),"NA")</f>
        <v>107</v>
      </c>
      <c r="H237" s="285">
        <f t="shared" si="3"/>
        <v>1</v>
      </c>
      <c r="I237" s="286">
        <f>IFERROR(IF(OR($F237&lt;10,$F237="NA",$G237="NA"),"NA",IF($E237="05",VLOOKUP($A237,'2015G5-SALL'!$A$3:$AG$500,6,FALSE),IF($E237="08",VLOOKUP($A237,'2015G8-SALL'!$A$3:$AG$501,6,FALSE),"NA"))),"NA")</f>
        <v>50.954392523364497</v>
      </c>
      <c r="J237" s="252">
        <f>IFERROR(IF(OR($F237&lt;10,$F237="NA",$G237="NA"),"NA",IF($E237="05",VLOOKUP($A237,'2015G5-SALL'!$A$3:$AG$500,26,FALSE),IF($E237="08",VLOOKUP($A237,'2015G8-SALL'!$A$3:$AG$501,26,FALSE),"NA"))),"NA")</f>
        <v>0.49738317757009332</v>
      </c>
      <c r="K237" s="253">
        <f>IFERROR(IF(OR($F237&lt;10,$F237="NA",$G237="NA"),"NA",IF($E237="05",VLOOKUP($A237,'2015G5-SALL'!$A$3:$AG$500,16,FALSE),IF($E237="08",VLOOKUP($A237,'2015G8-SALL'!$A$3:$AG$501,16,FALSE),"NA"))),"NA")</f>
        <v>0.49803738317757024</v>
      </c>
      <c r="L237" s="254">
        <f>IFERROR(IF(OR($F237&lt;10,$F237="NA",$G237="NA"),"NA",IF($E237="05",VLOOKUP($A237,'2015G5-SALL'!$A$3:$AG$500,31,FALSE),IF($E237="08",VLOOKUP($A237,'2015G8-SALL'!$A$3:$AG$501,31,FALSE),"NA"))),"NA")</f>
        <v>0.50327102803738311</v>
      </c>
      <c r="M237" s="255">
        <f>IFERROR(IF(OR($F237&lt;10,$F237="NA",$G237="NA"),"NA",IF($E237="05",VLOOKUP($A237,'2015G5-SALL'!$A$3:$AG$500,21,FALSE),IF($E237="08",VLOOKUP($A237,'2015G8-SALL'!$A$3:$AG$501,21,FALSE),"NA"))),"NA")</f>
        <v>0.5369158878504674</v>
      </c>
    </row>
    <row r="238" spans="1:13" x14ac:dyDescent="0.25">
      <c r="A238" s="282" t="s">
        <v>322</v>
      </c>
      <c r="B238" s="281" t="str">
        <f>VLOOKUP(VALUE(A238),SchList!$A$2:$B$475,2,FALSE)</f>
        <v>ROCKWAY ELEMENTARY</v>
      </c>
      <c r="C238" s="282" t="s">
        <v>5263</v>
      </c>
      <c r="D238" s="267" t="s">
        <v>5261</v>
      </c>
      <c r="E238" s="268" t="s">
        <v>810</v>
      </c>
      <c r="F238" s="283">
        <f>IFERROR(IF($E238="05",VLOOKUP($A238,'2015G5-SALL'!$A$3:$AG$500,4,FALSE),IF($E238="08",VLOOKUP($A238,'2015G8-SALL'!$A$3:$AG$501,4,FALSE),"NA")),"NA")</f>
        <v>53</v>
      </c>
      <c r="G238" s="284">
        <f>IFERROR(IF($E238="05",VLOOKUP($A238,'MemSep 21-2015'!$A$3:$I$498,9,FALSE),IF($E238="08",VLOOKUP($A238,'MemSep 21-2015'!$A$3:$N$498,14,FALSE),"NA")),"NA")</f>
        <v>62</v>
      </c>
      <c r="H238" s="285">
        <f t="shared" si="3"/>
        <v>0.85483870967741937</v>
      </c>
      <c r="I238" s="286">
        <f>IFERROR(IF(OR($F238&lt;10,$F238="NA",$G238="NA"),"NA",IF($E238="05",VLOOKUP($A238,'2015G5-SALL'!$A$3:$AG$500,6,FALSE),IF($E238="08",VLOOKUP($A238,'2015G8-SALL'!$A$3:$AG$501,6,FALSE),"NA"))),"NA")</f>
        <v>50.371132075471706</v>
      </c>
      <c r="J238" s="252">
        <f>IFERROR(IF(OR($F238&lt;10,$F238="NA",$G238="NA"),"NA",IF($E238="05",VLOOKUP($A238,'2015G5-SALL'!$A$3:$AG$500,26,FALSE),IF($E238="08",VLOOKUP($A238,'2015G8-SALL'!$A$3:$AG$501,26,FALSE),"NA"))),"NA")</f>
        <v>0.38207547169811323</v>
      </c>
      <c r="K238" s="253">
        <f>IFERROR(IF(OR($F238&lt;10,$F238="NA",$G238="NA"),"NA",IF($E238="05",VLOOKUP($A238,'2015G5-SALL'!$A$3:$AG$500,16,FALSE),IF($E238="08",VLOOKUP($A238,'2015G8-SALL'!$A$3:$AG$501,16,FALSE),"NA"))),"NA")</f>
        <v>0.45056603773584908</v>
      </c>
      <c r="L238" s="254">
        <f>IFERROR(IF(OR($F238&lt;10,$F238="NA",$G238="NA"),"NA",IF($E238="05",VLOOKUP($A238,'2015G5-SALL'!$A$3:$AG$500,31,FALSE),IF($E238="08",VLOOKUP($A238,'2015G8-SALL'!$A$3:$AG$501,31,FALSE),"NA"))),"NA")</f>
        <v>0.58245283018867922</v>
      </c>
      <c r="M238" s="255">
        <f>IFERROR(IF(OR($F238&lt;10,$F238="NA",$G238="NA"),"NA",IF($E238="05",VLOOKUP($A238,'2015G5-SALL'!$A$3:$AG$500,21,FALSE),IF($E238="08",VLOOKUP($A238,'2015G8-SALL'!$A$3:$AG$501,21,FALSE),"NA"))),"NA")</f>
        <v>0.51207547169811329</v>
      </c>
    </row>
    <row r="239" spans="1:13" x14ac:dyDescent="0.25">
      <c r="A239" s="282" t="s">
        <v>323</v>
      </c>
      <c r="B239" s="281" t="str">
        <f>VLOOKUP(VALUE(A239),SchList!$A$2:$B$475,2,FALSE)</f>
        <v>ROYAL GREEN ELEMENTARY</v>
      </c>
      <c r="C239" s="282" t="s">
        <v>5260</v>
      </c>
      <c r="D239" s="267" t="s">
        <v>5261</v>
      </c>
      <c r="E239" s="268" t="s">
        <v>810</v>
      </c>
      <c r="F239" s="283">
        <f>IFERROR(IF($E239="05",VLOOKUP($A239,'2015G5-SALL'!$A$3:$AG$500,4,FALSE),IF($E239="08",VLOOKUP($A239,'2015G8-SALL'!$A$3:$AG$501,4,FALSE),"NA")),"NA")</f>
        <v>75</v>
      </c>
      <c r="G239" s="284">
        <f>IFERROR(IF($E239="05",VLOOKUP($A239,'MemSep 21-2015'!$A$3:$I$498,9,FALSE),IF($E239="08",VLOOKUP($A239,'MemSep 21-2015'!$A$3:$N$498,14,FALSE),"NA")),"NA")</f>
        <v>76</v>
      </c>
      <c r="H239" s="285">
        <f t="shared" si="3"/>
        <v>0.98684210526315785</v>
      </c>
      <c r="I239" s="286">
        <f>IFERROR(IF(OR($F239&lt;10,$F239="NA",$G239="NA"),"NA",IF($E239="05",VLOOKUP($A239,'2015G5-SALL'!$A$3:$AG$500,6,FALSE),IF($E239="08",VLOOKUP($A239,'2015G8-SALL'!$A$3:$AG$501,6,FALSE),"NA"))),"NA")</f>
        <v>48.080666666666687</v>
      </c>
      <c r="J239" s="252">
        <f>IFERROR(IF(OR($F239&lt;10,$F239="NA",$G239="NA"),"NA",IF($E239="05",VLOOKUP($A239,'2015G5-SALL'!$A$3:$AG$500,26,FALSE),IF($E239="08",VLOOKUP($A239,'2015G8-SALL'!$A$3:$AG$501,26,FALSE),"NA"))),"NA")</f>
        <v>0.35066666666666652</v>
      </c>
      <c r="K239" s="253">
        <f>IFERROR(IF(OR($F239&lt;10,$F239="NA",$G239="NA"),"NA",IF($E239="05",VLOOKUP($A239,'2015G5-SALL'!$A$3:$AG$500,16,FALSE),IF($E239="08",VLOOKUP($A239,'2015G8-SALL'!$A$3:$AG$501,16,FALSE),"NA"))),"NA")</f>
        <v>0.44266666666666682</v>
      </c>
      <c r="L239" s="254">
        <f>IFERROR(IF(OR($F239&lt;10,$F239="NA",$G239="NA"),"NA",IF($E239="05",VLOOKUP($A239,'2015G5-SALL'!$A$3:$AG$500,31,FALSE),IF($E239="08",VLOOKUP($A239,'2015G8-SALL'!$A$3:$AG$501,31,FALSE),"NA"))),"NA")</f>
        <v>0.55493333333333339</v>
      </c>
      <c r="M239" s="255">
        <f>IFERROR(IF(OR($F239&lt;10,$F239="NA",$G239="NA"),"NA",IF($E239="05",VLOOKUP($A239,'2015G5-SALL'!$A$3:$AG$500,21,FALSE),IF($E239="08",VLOOKUP($A239,'2015G8-SALL'!$A$3:$AG$501,21,FALSE),"NA"))),"NA")</f>
        <v>0.48173333333333335</v>
      </c>
    </row>
    <row r="240" spans="1:13" x14ac:dyDescent="0.25">
      <c r="A240" s="282" t="s">
        <v>324</v>
      </c>
      <c r="B240" s="281" t="str">
        <f>VLOOKUP(VALUE(A240),SchList!$A$2:$B$475,2,FALSE)</f>
        <v>ROYAL PALM ELEMENTARY</v>
      </c>
      <c r="C240" s="282" t="s">
        <v>5260</v>
      </c>
      <c r="D240" s="267" t="s">
        <v>5261</v>
      </c>
      <c r="E240" s="268" t="s">
        <v>810</v>
      </c>
      <c r="F240" s="283">
        <f>IFERROR(IF($E240="05",VLOOKUP($A240,'2015G5-SALL'!$A$3:$AG$500,4,FALSE),IF($E240="08",VLOOKUP($A240,'2015G8-SALL'!$A$3:$AG$501,4,FALSE),"NA")),"NA")</f>
        <v>87</v>
      </c>
      <c r="G240" s="284">
        <f>IFERROR(IF($E240="05",VLOOKUP($A240,'MemSep 21-2015'!$A$3:$I$498,9,FALSE),IF($E240="08",VLOOKUP($A240,'MemSep 21-2015'!$A$3:$N$498,14,FALSE),"NA")),"NA")</f>
        <v>88</v>
      </c>
      <c r="H240" s="285">
        <f t="shared" si="3"/>
        <v>0.98863636363636365</v>
      </c>
      <c r="I240" s="286">
        <f>IFERROR(IF(OR($F240&lt;10,$F240="NA",$G240="NA"),"NA",IF($E240="05",VLOOKUP($A240,'2015G5-SALL'!$A$3:$AG$500,6,FALSE),IF($E240="08",VLOOKUP($A240,'2015G8-SALL'!$A$3:$AG$501,6,FALSE),"NA"))),"NA")</f>
        <v>43.085517241379328</v>
      </c>
      <c r="J240" s="252">
        <f>IFERROR(IF(OR($F240&lt;10,$F240="NA",$G240="NA"),"NA",IF($E240="05",VLOOKUP($A240,'2015G5-SALL'!$A$3:$AG$500,26,FALSE),IF($E240="08",VLOOKUP($A240,'2015G8-SALL'!$A$3:$AG$501,26,FALSE),"NA"))),"NA")</f>
        <v>0.30873563218390798</v>
      </c>
      <c r="K240" s="253">
        <f>IFERROR(IF(OR($F240&lt;10,$F240="NA",$G240="NA"),"NA",IF($E240="05",VLOOKUP($A240,'2015G5-SALL'!$A$3:$AG$500,16,FALSE),IF($E240="08",VLOOKUP($A240,'2015G8-SALL'!$A$3:$AG$501,16,FALSE),"NA"))),"NA")</f>
        <v>0.39908045977011503</v>
      </c>
      <c r="L240" s="254">
        <f>IFERROR(IF(OR($F240&lt;10,$F240="NA",$G240="NA"),"NA",IF($E240="05",VLOOKUP($A240,'2015G5-SALL'!$A$3:$AG$500,31,FALSE),IF($E240="08",VLOOKUP($A240,'2015G8-SALL'!$A$3:$AG$501,31,FALSE),"NA"))),"NA")</f>
        <v>0.48701149425287343</v>
      </c>
      <c r="M240" s="255">
        <f>IFERROR(IF(OR($F240&lt;10,$F240="NA",$G240="NA"),"NA",IF($E240="05",VLOOKUP($A240,'2015G5-SALL'!$A$3:$AG$500,21,FALSE),IF($E240="08",VLOOKUP($A240,'2015G8-SALL'!$A$3:$AG$501,21,FALSE),"NA"))),"NA")</f>
        <v>0.44908045977011496</v>
      </c>
    </row>
    <row r="241" spans="1:13" x14ac:dyDescent="0.25">
      <c r="A241" s="282" t="s">
        <v>325</v>
      </c>
      <c r="B241" s="281" t="str">
        <f>VLOOKUP(VALUE(A241),SchList!$A$2:$B$475,2,FALSE)</f>
        <v>GERTRUDE EDELMAN/SABAL PALM EL</v>
      </c>
      <c r="C241" s="282" t="s">
        <v>5266</v>
      </c>
      <c r="D241" s="267" t="s">
        <v>5264</v>
      </c>
      <c r="E241" s="268" t="s">
        <v>810</v>
      </c>
      <c r="F241" s="283">
        <f>IFERROR(IF($E241="05",VLOOKUP($A241,'2015G5-SALL'!$A$3:$AG$500,4,FALSE),IF($E241="08",VLOOKUP($A241,'2015G8-SALL'!$A$3:$AG$501,4,FALSE),"NA")),"NA")</f>
        <v>92</v>
      </c>
      <c r="G241" s="284">
        <f>IFERROR(IF($E241="05",VLOOKUP($A241,'MemSep 21-2015'!$A$3:$I$498,9,FALSE),IF($E241="08",VLOOKUP($A241,'MemSep 21-2015'!$A$3:$N$498,14,FALSE),"NA")),"NA")</f>
        <v>97</v>
      </c>
      <c r="H241" s="285">
        <f t="shared" si="3"/>
        <v>0.94845360824742264</v>
      </c>
      <c r="I241" s="286">
        <f>IFERROR(IF(OR($F241&lt;10,$F241="NA",$G241="NA"),"NA",IF($E241="05",VLOOKUP($A241,'2015G5-SALL'!$A$3:$AG$500,6,FALSE),IF($E241="08",VLOOKUP($A241,'2015G8-SALL'!$A$3:$AG$501,6,FALSE),"NA"))),"NA")</f>
        <v>42.374021739130413</v>
      </c>
      <c r="J241" s="252">
        <f>IFERROR(IF(OR($F241&lt;10,$F241="NA",$G241="NA"),"NA",IF($E241="05",VLOOKUP($A241,'2015G5-SALL'!$A$3:$AG$500,26,FALSE),IF($E241="08",VLOOKUP($A241,'2015G8-SALL'!$A$3:$AG$501,26,FALSE),"NA"))),"NA")</f>
        <v>0.34880434782608682</v>
      </c>
      <c r="K241" s="253">
        <f>IFERROR(IF(OR($F241&lt;10,$F241="NA",$G241="NA"),"NA",IF($E241="05",VLOOKUP($A241,'2015G5-SALL'!$A$3:$AG$500,16,FALSE),IF($E241="08",VLOOKUP($A241,'2015G8-SALL'!$A$3:$AG$501,16,FALSE),"NA"))),"NA")</f>
        <v>0.40097826086956523</v>
      </c>
      <c r="L241" s="254">
        <f>IFERROR(IF(OR($F241&lt;10,$F241="NA",$G241="NA"),"NA",IF($E241="05",VLOOKUP($A241,'2015G5-SALL'!$A$3:$AG$500,31,FALSE),IF($E241="08",VLOOKUP($A241,'2015G8-SALL'!$A$3:$AG$501,31,FALSE),"NA"))),"NA")</f>
        <v>0.48445652173913051</v>
      </c>
      <c r="M241" s="255">
        <f>IFERROR(IF(OR($F241&lt;10,$F241="NA",$G241="NA"),"NA",IF($E241="05",VLOOKUP($A241,'2015G5-SALL'!$A$3:$AG$500,21,FALSE),IF($E241="08",VLOOKUP($A241,'2015G8-SALL'!$A$3:$AG$501,21,FALSE),"NA"))),"NA")</f>
        <v>0.398478260869565</v>
      </c>
    </row>
    <row r="242" spans="1:13" x14ac:dyDescent="0.25">
      <c r="A242" s="282" t="s">
        <v>326</v>
      </c>
      <c r="B242" s="281" t="str">
        <f>VLOOKUP(VALUE(A242),SchList!$A$2:$B$475,2,FALSE)</f>
        <v>SANTA CLARA ELEMENTARY</v>
      </c>
      <c r="C242" s="282" t="s">
        <v>5263</v>
      </c>
      <c r="D242" s="267" t="s">
        <v>5261</v>
      </c>
      <c r="E242" s="268" t="s">
        <v>810</v>
      </c>
      <c r="F242" s="283">
        <f>IFERROR(IF($E242="05",VLOOKUP($A242,'2015G5-SALL'!$A$3:$AG$500,4,FALSE),IF($E242="08",VLOOKUP($A242,'2015G8-SALL'!$A$3:$AG$501,4,FALSE),"NA")),"NA")</f>
        <v>94</v>
      </c>
      <c r="G242" s="284">
        <f>IFERROR(IF($E242="05",VLOOKUP($A242,'MemSep 21-2015'!$A$3:$I$498,9,FALSE),IF($E242="08",VLOOKUP($A242,'MemSep 21-2015'!$A$3:$N$498,14,FALSE),"NA")),"NA")</f>
        <v>94</v>
      </c>
      <c r="H242" s="285">
        <f t="shared" si="3"/>
        <v>1</v>
      </c>
      <c r="I242" s="286">
        <f>IFERROR(IF(OR($F242&lt;10,$F242="NA",$G242="NA"),"NA",IF($E242="05",VLOOKUP($A242,'2015G5-SALL'!$A$3:$AG$500,6,FALSE),IF($E242="08",VLOOKUP($A242,'2015G8-SALL'!$A$3:$AG$501,6,FALSE),"NA"))),"NA")</f>
        <v>41.069893617021286</v>
      </c>
      <c r="J242" s="252">
        <f>IFERROR(IF(OR($F242&lt;10,$F242="NA",$G242="NA"),"NA",IF($E242="05",VLOOKUP($A242,'2015G5-SALL'!$A$3:$AG$500,26,FALSE),IF($E242="08",VLOOKUP($A242,'2015G8-SALL'!$A$3:$AG$501,26,FALSE),"NA"))),"NA")</f>
        <v>0.30180851063829772</v>
      </c>
      <c r="K242" s="253">
        <f>IFERROR(IF(OR($F242&lt;10,$F242="NA",$G242="NA"),"NA",IF($E242="05",VLOOKUP($A242,'2015G5-SALL'!$A$3:$AG$500,16,FALSE),IF($E242="08",VLOOKUP($A242,'2015G8-SALL'!$A$3:$AG$501,16,FALSE),"NA"))),"NA")</f>
        <v>0.3894680851063832</v>
      </c>
      <c r="L242" s="254">
        <f>IFERROR(IF(OR($F242&lt;10,$F242="NA",$G242="NA"),"NA",IF($E242="05",VLOOKUP($A242,'2015G5-SALL'!$A$3:$AG$500,31,FALSE),IF($E242="08",VLOOKUP($A242,'2015G8-SALL'!$A$3:$AG$501,31,FALSE),"NA"))),"NA")</f>
        <v>0.48787234042553207</v>
      </c>
      <c r="M242" s="255">
        <f>IFERROR(IF(OR($F242&lt;10,$F242="NA",$G242="NA"),"NA",IF($E242="05",VLOOKUP($A242,'2015G5-SALL'!$A$3:$AG$500,21,FALSE),IF($E242="08",VLOOKUP($A242,'2015G8-SALL'!$A$3:$AG$501,21,FALSE),"NA"))),"NA")</f>
        <v>0.37574468085106383</v>
      </c>
    </row>
    <row r="243" spans="1:13" x14ac:dyDescent="0.25">
      <c r="A243" s="282" t="s">
        <v>327</v>
      </c>
      <c r="B243" s="281" t="str">
        <f>VLOOKUP(VALUE(A243),SchList!$A$2:$B$475,2,FALSE)</f>
        <v>SCOTT LAKE ELEMENTARY</v>
      </c>
      <c r="C243" s="282" t="s">
        <v>5266</v>
      </c>
      <c r="D243" s="267" t="s">
        <v>5264</v>
      </c>
      <c r="E243" s="268" t="s">
        <v>810</v>
      </c>
      <c r="F243" s="283">
        <f>IFERROR(IF($E243="05",VLOOKUP($A243,'2015G5-SALL'!$A$3:$AG$500,4,FALSE),IF($E243="08",VLOOKUP($A243,'2015G8-SALL'!$A$3:$AG$501,4,FALSE),"NA")),"NA")</f>
        <v>60</v>
      </c>
      <c r="G243" s="284">
        <f>IFERROR(IF($E243="05",VLOOKUP($A243,'MemSep 21-2015'!$A$3:$I$498,9,FALSE),IF($E243="08",VLOOKUP($A243,'MemSep 21-2015'!$A$3:$N$498,14,FALSE),"NA")),"NA")</f>
        <v>60</v>
      </c>
      <c r="H243" s="285">
        <f t="shared" si="3"/>
        <v>1</v>
      </c>
      <c r="I243" s="286">
        <f>IFERROR(IF(OR($F243&lt;10,$F243="NA",$G243="NA"),"NA",IF($E243="05",VLOOKUP($A243,'2015G5-SALL'!$A$3:$AG$500,6,FALSE),IF($E243="08",VLOOKUP($A243,'2015G8-SALL'!$A$3:$AG$501,6,FALSE),"NA"))),"NA")</f>
        <v>51.06033333333334</v>
      </c>
      <c r="J243" s="252">
        <f>IFERROR(IF(OR($F243&lt;10,$F243="NA",$G243="NA"),"NA",IF($E243="05",VLOOKUP($A243,'2015G5-SALL'!$A$3:$AG$500,26,FALSE),IF($E243="08",VLOOKUP($A243,'2015G8-SALL'!$A$3:$AG$501,26,FALSE),"NA"))),"NA")</f>
        <v>0.39050000000000007</v>
      </c>
      <c r="K243" s="253">
        <f>IFERROR(IF(OR($F243&lt;10,$F243="NA",$G243="NA"),"NA",IF($E243="05",VLOOKUP($A243,'2015G5-SALL'!$A$3:$AG$500,16,FALSE),IF($E243="08",VLOOKUP($A243,'2015G8-SALL'!$A$3:$AG$501,16,FALSE),"NA"))),"NA")</f>
        <v>0.46883333333333355</v>
      </c>
      <c r="L243" s="254">
        <f>IFERROR(IF(OR($F243&lt;10,$F243="NA",$G243="NA"),"NA",IF($E243="05",VLOOKUP($A243,'2015G5-SALL'!$A$3:$AG$500,31,FALSE),IF($E243="08",VLOOKUP($A243,'2015G8-SALL'!$A$3:$AG$501,31,FALSE),"NA"))),"NA")</f>
        <v>0.60216666666666674</v>
      </c>
      <c r="M243" s="255">
        <f>IFERROR(IF(OR($F243&lt;10,$F243="NA",$G243="NA"),"NA",IF($E243="05",VLOOKUP($A243,'2015G5-SALL'!$A$3:$AG$500,21,FALSE),IF($E243="08",VLOOKUP($A243,'2015G8-SALL'!$A$3:$AG$501,21,FALSE),"NA"))),"NA")</f>
        <v>0.48583333333333323</v>
      </c>
    </row>
    <row r="244" spans="1:13" x14ac:dyDescent="0.25">
      <c r="A244" s="282" t="s">
        <v>328</v>
      </c>
      <c r="B244" s="281" t="str">
        <f>VLOOKUP(VALUE(A244),SchList!$A$2:$B$475,2,FALSE)</f>
        <v>SEMINOLE ELEMENTARY</v>
      </c>
      <c r="C244" s="282" t="s">
        <v>5263</v>
      </c>
      <c r="D244" s="267" t="s">
        <v>5261</v>
      </c>
      <c r="E244" s="268" t="s">
        <v>810</v>
      </c>
      <c r="F244" s="283">
        <f>IFERROR(IF($E244="05",VLOOKUP($A244,'2015G5-SALL'!$A$3:$AG$500,4,FALSE),IF($E244="08",VLOOKUP($A244,'2015G8-SALL'!$A$3:$AG$501,4,FALSE),"NA")),"NA")</f>
        <v>71</v>
      </c>
      <c r="G244" s="284">
        <f>IFERROR(IF($E244="05",VLOOKUP($A244,'MemSep 21-2015'!$A$3:$I$498,9,FALSE),IF($E244="08",VLOOKUP($A244,'MemSep 21-2015'!$A$3:$N$498,14,FALSE),"NA")),"NA")</f>
        <v>71</v>
      </c>
      <c r="H244" s="285">
        <f t="shared" si="3"/>
        <v>1</v>
      </c>
      <c r="I244" s="286">
        <f>IFERROR(IF(OR($F244&lt;10,$F244="NA",$G244="NA"),"NA",IF($E244="05",VLOOKUP($A244,'2015G5-SALL'!$A$3:$AG$500,6,FALSE),IF($E244="08",VLOOKUP($A244,'2015G8-SALL'!$A$3:$AG$501,6,FALSE),"NA"))),"NA")</f>
        <v>50.021549295774669</v>
      </c>
      <c r="J244" s="252">
        <f>IFERROR(IF(OR($F244&lt;10,$F244="NA",$G244="NA"),"NA",IF($E244="05",VLOOKUP($A244,'2015G5-SALL'!$A$3:$AG$500,26,FALSE),IF($E244="08",VLOOKUP($A244,'2015G8-SALL'!$A$3:$AG$501,26,FALSE),"NA"))),"NA")</f>
        <v>0.41169014084507027</v>
      </c>
      <c r="K244" s="253">
        <f>IFERROR(IF(OR($F244&lt;10,$F244="NA",$G244="NA"),"NA",IF($E244="05",VLOOKUP($A244,'2015G5-SALL'!$A$3:$AG$500,16,FALSE),IF($E244="08",VLOOKUP($A244,'2015G8-SALL'!$A$3:$AG$501,16,FALSE),"NA"))),"NA")</f>
        <v>0.46478873239436608</v>
      </c>
      <c r="L244" s="254">
        <f>IFERROR(IF(OR($F244&lt;10,$F244="NA",$G244="NA"),"NA",IF($E244="05",VLOOKUP($A244,'2015G5-SALL'!$A$3:$AG$500,31,FALSE),IF($E244="08",VLOOKUP($A244,'2015G8-SALL'!$A$3:$AG$501,31,FALSE),"NA"))),"NA")</f>
        <v>0.56380281690140865</v>
      </c>
      <c r="M244" s="255">
        <f>IFERROR(IF(OR($F244&lt;10,$F244="NA",$G244="NA"),"NA",IF($E244="05",VLOOKUP($A244,'2015G5-SALL'!$A$3:$AG$500,21,FALSE),IF($E244="08",VLOOKUP($A244,'2015G8-SALL'!$A$3:$AG$501,21,FALSE),"NA"))),"NA")</f>
        <v>0.49309859154929575</v>
      </c>
    </row>
    <row r="245" spans="1:13" x14ac:dyDescent="0.25">
      <c r="A245" s="282" t="s">
        <v>329</v>
      </c>
      <c r="B245" s="281" t="str">
        <f>VLOOKUP(VALUE(A245),SchList!$A$2:$B$475,2,FALSE)</f>
        <v>SHADOWLAWN ELEMENTARY</v>
      </c>
      <c r="C245" s="282" t="s">
        <v>5263</v>
      </c>
      <c r="D245" s="267" t="s">
        <v>5264</v>
      </c>
      <c r="E245" s="268" t="s">
        <v>810</v>
      </c>
      <c r="F245" s="283">
        <f>IFERROR(IF($E245="05",VLOOKUP($A245,'2015G5-SALL'!$A$3:$AG$500,4,FALSE),IF($E245="08",VLOOKUP($A245,'2015G8-SALL'!$A$3:$AG$501,4,FALSE),"NA")),"NA")</f>
        <v>37</v>
      </c>
      <c r="G245" s="284">
        <f>IFERROR(IF($E245="05",VLOOKUP($A245,'MemSep 21-2015'!$A$3:$I$498,9,FALSE),IF($E245="08",VLOOKUP($A245,'MemSep 21-2015'!$A$3:$N$498,14,FALSE),"NA")),"NA")</f>
        <v>37</v>
      </c>
      <c r="H245" s="285">
        <f t="shared" si="3"/>
        <v>1</v>
      </c>
      <c r="I245" s="286">
        <f>IFERROR(IF(OR($F245&lt;10,$F245="NA",$G245="NA"),"NA",IF($E245="05",VLOOKUP($A245,'2015G5-SALL'!$A$3:$AG$500,6,FALSE),IF($E245="08",VLOOKUP($A245,'2015G8-SALL'!$A$3:$AG$501,6,FALSE),"NA"))),"NA")</f>
        <v>43.406486486486472</v>
      </c>
      <c r="J245" s="252">
        <f>IFERROR(IF(OR($F245&lt;10,$F245="NA",$G245="NA"),"NA",IF($E245="05",VLOOKUP($A245,'2015G5-SALL'!$A$3:$AG$500,26,FALSE),IF($E245="08",VLOOKUP($A245,'2015G8-SALL'!$A$3:$AG$501,26,FALSE),"NA"))),"NA")</f>
        <v>0.37135135135135156</v>
      </c>
      <c r="K245" s="253">
        <f>IFERROR(IF(OR($F245&lt;10,$F245="NA",$G245="NA"),"NA",IF($E245="05",VLOOKUP($A245,'2015G5-SALL'!$A$3:$AG$500,16,FALSE),IF($E245="08",VLOOKUP($A245,'2015G8-SALL'!$A$3:$AG$501,16,FALSE),"NA"))),"NA")</f>
        <v>0.39972972972972975</v>
      </c>
      <c r="L245" s="254">
        <f>IFERROR(IF(OR($F245&lt;10,$F245="NA",$G245="NA"),"NA",IF($E245="05",VLOOKUP($A245,'2015G5-SALL'!$A$3:$AG$500,31,FALSE),IF($E245="08",VLOOKUP($A245,'2015G8-SALL'!$A$3:$AG$501,31,FALSE),"NA"))),"NA")</f>
        <v>0.50918918918918932</v>
      </c>
      <c r="M245" s="255">
        <f>IFERROR(IF(OR($F245&lt;10,$F245="NA",$G245="NA"),"NA",IF($E245="05",VLOOKUP($A245,'2015G5-SALL'!$A$3:$AG$500,21,FALSE),IF($E245="08",VLOOKUP($A245,'2015G8-SALL'!$A$3:$AG$501,21,FALSE),"NA"))),"NA")</f>
        <v>0.39459459459459456</v>
      </c>
    </row>
    <row r="246" spans="1:13" x14ac:dyDescent="0.25">
      <c r="A246" s="282" t="s">
        <v>330</v>
      </c>
      <c r="B246" s="281" t="str">
        <f>VLOOKUP(VALUE(A246),SchList!$A$2:$B$475,2,FALSE)</f>
        <v>SHENANDOAH ELEMENTARY</v>
      </c>
      <c r="C246" s="282" t="s">
        <v>5263</v>
      </c>
      <c r="D246" s="267" t="s">
        <v>5261</v>
      </c>
      <c r="E246" s="268" t="s">
        <v>810</v>
      </c>
      <c r="F246" s="283">
        <f>IFERROR(IF($E246="05",VLOOKUP($A246,'2015G5-SALL'!$A$3:$AG$500,4,FALSE),IF($E246="08",VLOOKUP($A246,'2015G8-SALL'!$A$3:$AG$501,4,FALSE),"NA")),"NA")</f>
        <v>189</v>
      </c>
      <c r="G246" s="284">
        <f>IFERROR(IF($E246="05",VLOOKUP($A246,'MemSep 21-2015'!$A$3:$I$498,9,FALSE),IF($E246="08",VLOOKUP($A246,'MemSep 21-2015'!$A$3:$N$498,14,FALSE),"NA")),"NA")</f>
        <v>190</v>
      </c>
      <c r="H246" s="285">
        <f t="shared" si="3"/>
        <v>0.99473684210526314</v>
      </c>
      <c r="I246" s="286">
        <f>IFERROR(IF(OR($F246&lt;10,$F246="NA",$G246="NA"),"NA",IF($E246="05",VLOOKUP($A246,'2015G5-SALL'!$A$3:$AG$500,6,FALSE),IF($E246="08",VLOOKUP($A246,'2015G8-SALL'!$A$3:$AG$501,6,FALSE),"NA"))),"NA")</f>
        <v>45.582592592592604</v>
      </c>
      <c r="J246" s="252">
        <f>IFERROR(IF(OR($F246&lt;10,$F246="NA",$G246="NA"),"NA",IF($E246="05",VLOOKUP($A246,'2015G5-SALL'!$A$3:$AG$500,26,FALSE),IF($E246="08",VLOOKUP($A246,'2015G8-SALL'!$A$3:$AG$501,26,FALSE),"NA"))),"NA")</f>
        <v>0.35481481481481514</v>
      </c>
      <c r="K246" s="253">
        <f>IFERROR(IF(OR($F246&lt;10,$F246="NA",$G246="NA"),"NA",IF($E246="05",VLOOKUP($A246,'2015G5-SALL'!$A$3:$AG$500,16,FALSE),IF($E246="08",VLOOKUP($A246,'2015G8-SALL'!$A$3:$AG$501,16,FALSE),"NA"))),"NA")</f>
        <v>0.4279894179894182</v>
      </c>
      <c r="L246" s="254">
        <f>IFERROR(IF(OR($F246&lt;10,$F246="NA",$G246="NA"),"NA",IF($E246="05",VLOOKUP($A246,'2015G5-SALL'!$A$3:$AG$500,31,FALSE),IF($E246="08",VLOOKUP($A246,'2015G8-SALL'!$A$3:$AG$501,31,FALSE),"NA"))),"NA")</f>
        <v>0.50693121693121623</v>
      </c>
      <c r="M246" s="255">
        <f>IFERROR(IF(OR($F246&lt;10,$F246="NA",$G246="NA"),"NA",IF($E246="05",VLOOKUP($A246,'2015G5-SALL'!$A$3:$AG$500,21,FALSE),IF($E246="08",VLOOKUP($A246,'2015G8-SALL'!$A$3:$AG$501,21,FALSE),"NA"))),"NA")</f>
        <v>0.4660846560846561</v>
      </c>
    </row>
    <row r="247" spans="1:13" x14ac:dyDescent="0.25">
      <c r="A247" s="282" t="s">
        <v>331</v>
      </c>
      <c r="B247" s="281" t="str">
        <f>VLOOKUP(VALUE(A247),SchList!$A$2:$B$475,2,FALSE)</f>
        <v>SOUTH DADE MIDDLE SCHOOL</v>
      </c>
      <c r="C247" s="282" t="s">
        <v>5260</v>
      </c>
      <c r="D247" s="267" t="s">
        <v>5261</v>
      </c>
      <c r="E247" s="268" t="s">
        <v>810</v>
      </c>
      <c r="F247" s="283">
        <f>IFERROR(IF($E247="05",VLOOKUP($A247,'2015G5-SALL'!$A$3:$AG$500,4,FALSE),IF($E247="08",VLOOKUP($A247,'2015G8-SALL'!$A$3:$AG$501,4,FALSE),"NA")),"NA")</f>
        <v>204</v>
      </c>
      <c r="G247" s="284">
        <f>IFERROR(IF($E247="05",VLOOKUP($A247,'MemSep 21-2015'!$A$3:$I$498,9,FALSE),IF($E247="08",VLOOKUP($A247,'MemSep 21-2015'!$A$3:$N$498,14,FALSE),"NA")),"NA")</f>
        <v>202</v>
      </c>
      <c r="H247" s="285">
        <f t="shared" si="3"/>
        <v>1</v>
      </c>
      <c r="I247" s="286">
        <f>IFERROR(IF(OR($F247&lt;10,$F247="NA",$G247="NA"),"NA",IF($E247="05",VLOOKUP($A247,'2015G5-SALL'!$A$3:$AG$500,6,FALSE),IF($E247="08",VLOOKUP($A247,'2015G8-SALL'!$A$3:$AG$501,6,FALSE),"NA"))),"NA")</f>
        <v>44.362843137254913</v>
      </c>
      <c r="J247" s="252">
        <f>IFERROR(IF(OR($F247&lt;10,$F247="NA",$G247="NA"),"NA",IF($E247="05",VLOOKUP($A247,'2015G5-SALL'!$A$3:$AG$500,26,FALSE),IF($E247="08",VLOOKUP($A247,'2015G8-SALL'!$A$3:$AG$501,26,FALSE),"NA"))),"NA")</f>
        <v>0.32730392156862775</v>
      </c>
      <c r="K247" s="253">
        <f>IFERROR(IF(OR($F247&lt;10,$F247="NA",$G247="NA"),"NA",IF($E247="05",VLOOKUP($A247,'2015G5-SALL'!$A$3:$AG$500,16,FALSE),IF($E247="08",VLOOKUP($A247,'2015G8-SALL'!$A$3:$AG$501,16,FALSE),"NA"))),"NA")</f>
        <v>0.40720588235294108</v>
      </c>
      <c r="L247" s="254">
        <f>IFERROR(IF(OR($F247&lt;10,$F247="NA",$G247="NA"),"NA",IF($E247="05",VLOOKUP($A247,'2015G5-SALL'!$A$3:$AG$500,31,FALSE),IF($E247="08",VLOOKUP($A247,'2015G8-SALL'!$A$3:$AG$501,31,FALSE),"NA"))),"NA")</f>
        <v>0.51563725490196077</v>
      </c>
      <c r="M247" s="255">
        <f>IFERROR(IF(OR($F247&lt;10,$F247="NA",$G247="NA"),"NA",IF($E247="05",VLOOKUP($A247,'2015G5-SALL'!$A$3:$AG$500,21,FALSE),IF($E247="08",VLOOKUP($A247,'2015G8-SALL'!$A$3:$AG$501,21,FALSE),"NA"))),"NA")</f>
        <v>0.43911764705882322</v>
      </c>
    </row>
    <row r="248" spans="1:13" x14ac:dyDescent="0.25">
      <c r="A248" s="282" t="s">
        <v>331</v>
      </c>
      <c r="B248" s="281" t="str">
        <f>VLOOKUP(VALUE(A248),SchList!$A$2:$B$475,2,FALSE)</f>
        <v>SOUTH DADE MIDDLE SCHOOL</v>
      </c>
      <c r="C248" s="282" t="s">
        <v>5260</v>
      </c>
      <c r="D248" s="267" t="s">
        <v>5261</v>
      </c>
      <c r="E248" s="268" t="s">
        <v>807</v>
      </c>
      <c r="F248" s="283">
        <f>IFERROR(IF($E248="05",VLOOKUP($A248,'2015G5-SALL'!$A$3:$AG$500,4,FALSE),IF($E248="08",VLOOKUP($A248,'2015G8-SALL'!$A$3:$AG$501,4,FALSE),"NA")),"NA")</f>
        <v>203</v>
      </c>
      <c r="G248" s="284">
        <f>IFERROR(IF($E248="05",VLOOKUP($A248,'MemSep 21-2015'!$A$3:$I$498,9,FALSE),IF($E248="08",VLOOKUP($A248,'MemSep 21-2015'!$A$3:$N$498,14,FALSE),"NA")),"NA")</f>
        <v>217</v>
      </c>
      <c r="H248" s="285">
        <f t="shared" si="3"/>
        <v>0.93548387096774188</v>
      </c>
      <c r="I248" s="286">
        <f>IFERROR(IF(OR($F248&lt;10,$F248="NA",$G248="NA"),"NA",IF($E248="05",VLOOKUP($A248,'2015G5-SALL'!$A$3:$AG$500,6,FALSE),IF($E248="08",VLOOKUP($A248,'2015G8-SALL'!$A$3:$AG$501,6,FALSE),"NA"))),"NA")</f>
        <v>38.587586206896574</v>
      </c>
      <c r="J248" s="252">
        <f>IFERROR(IF(OR($F248&lt;10,$F248="NA",$G248="NA"),"NA",IF($E248="05",VLOOKUP($A248,'2015G5-SALL'!$A$3:$AG$500,26,FALSE),IF($E248="08",VLOOKUP($A248,'2015G8-SALL'!$A$3:$AG$501,26,FALSE),"NA"))),"NA")</f>
        <v>0.39502463054187192</v>
      </c>
      <c r="K248" s="253">
        <f>IFERROR(IF(OR($F248&lt;10,$F248="NA",$G248="NA"),"NA",IF($E248="05",VLOOKUP($A248,'2015G5-SALL'!$A$3:$AG$500,16,FALSE),IF($E248="08",VLOOKUP($A248,'2015G8-SALL'!$A$3:$AG$501,16,FALSE),"NA"))),"NA")</f>
        <v>0.38512315270935937</v>
      </c>
      <c r="L248" s="254">
        <f>IFERROR(IF(OR($F248&lt;10,$F248="NA",$G248="NA"),"NA",IF($E248="05",VLOOKUP($A248,'2015G5-SALL'!$A$3:$AG$500,31,FALSE),IF($E248="08",VLOOKUP($A248,'2015G8-SALL'!$A$3:$AG$501,31,FALSE),"NA"))),"NA")</f>
        <v>0.39901477832512322</v>
      </c>
      <c r="M248" s="255">
        <f>IFERROR(IF(OR($F248&lt;10,$F248="NA",$G248="NA"),"NA",IF($E248="05",VLOOKUP($A248,'2015G5-SALL'!$A$3:$AG$500,21,FALSE),IF($E248="08",VLOOKUP($A248,'2015G8-SALL'!$A$3:$AG$501,21,FALSE),"NA"))),"NA")</f>
        <v>0.36729064039408849</v>
      </c>
    </row>
    <row r="249" spans="1:13" x14ac:dyDescent="0.25">
      <c r="A249" s="282" t="s">
        <v>332</v>
      </c>
      <c r="B249" s="281" t="str">
        <f>VLOOKUP(VALUE(A249),SchList!$A$2:$B$475,2,FALSE)</f>
        <v>DAVID LAWRENCE JR K-8 CENTER</v>
      </c>
      <c r="C249" s="282" t="s">
        <v>5266</v>
      </c>
      <c r="D249" s="267" t="s">
        <v>5261</v>
      </c>
      <c r="E249" s="268" t="s">
        <v>810</v>
      </c>
      <c r="F249" s="283">
        <f>IFERROR(IF($E249="05",VLOOKUP($A249,'2015G5-SALL'!$A$3:$AG$500,4,FALSE),IF($E249="08",VLOOKUP($A249,'2015G8-SALL'!$A$3:$AG$501,4,FALSE),"NA")),"NA")</f>
        <v>177</v>
      </c>
      <c r="G249" s="284">
        <f>IFERROR(IF($E249="05",VLOOKUP($A249,'MemSep 21-2015'!$A$3:$I$498,9,FALSE),IF($E249="08",VLOOKUP($A249,'MemSep 21-2015'!$A$3:$N$498,14,FALSE),"NA")),"NA")</f>
        <v>184</v>
      </c>
      <c r="H249" s="285">
        <f t="shared" si="3"/>
        <v>0.96195652173913049</v>
      </c>
      <c r="I249" s="286">
        <f>IFERROR(IF(OR($F249&lt;10,$F249="NA",$G249="NA"),"NA",IF($E249="05",VLOOKUP($A249,'2015G5-SALL'!$A$3:$AG$500,6,FALSE),IF($E249="08",VLOOKUP($A249,'2015G8-SALL'!$A$3:$AG$501,6,FALSE),"NA"))),"NA")</f>
        <v>47.140508474576265</v>
      </c>
      <c r="J249" s="252">
        <f>IFERROR(IF(OR($F249&lt;10,$F249="NA",$G249="NA"),"NA",IF($E249="05",VLOOKUP($A249,'2015G5-SALL'!$A$3:$AG$500,26,FALSE),IF($E249="08",VLOOKUP($A249,'2015G8-SALL'!$A$3:$AG$501,26,FALSE),"NA"))),"NA")</f>
        <v>0.3687570621468933</v>
      </c>
      <c r="K249" s="253">
        <f>IFERROR(IF(OR($F249&lt;10,$F249="NA",$G249="NA"),"NA",IF($E249="05",VLOOKUP($A249,'2015G5-SALL'!$A$3:$AG$500,16,FALSE),IF($E249="08",VLOOKUP($A249,'2015G8-SALL'!$A$3:$AG$501,16,FALSE),"NA"))),"NA")</f>
        <v>0.44638418079096009</v>
      </c>
      <c r="L249" s="254">
        <f>IFERROR(IF(OR($F249&lt;10,$F249="NA",$G249="NA"),"NA",IF($E249="05",VLOOKUP($A249,'2015G5-SALL'!$A$3:$AG$500,31,FALSE),IF($E249="08",VLOOKUP($A249,'2015G8-SALL'!$A$3:$AG$501,31,FALSE),"NA"))),"NA")</f>
        <v>0.52661016949152506</v>
      </c>
      <c r="M249" s="255">
        <f>IFERROR(IF(OR($F249&lt;10,$F249="NA",$G249="NA"),"NA",IF($E249="05",VLOOKUP($A249,'2015G5-SALL'!$A$3:$AG$500,21,FALSE),IF($E249="08",VLOOKUP($A249,'2015G8-SALL'!$A$3:$AG$501,21,FALSE),"NA"))),"NA")</f>
        <v>0.47203389830508496</v>
      </c>
    </row>
    <row r="250" spans="1:13" x14ac:dyDescent="0.25">
      <c r="A250" s="282" t="s">
        <v>332</v>
      </c>
      <c r="B250" s="281" t="str">
        <f>VLOOKUP(VALUE(A250),SchList!$A$2:$B$475,2,FALSE)</f>
        <v>DAVID LAWRENCE JR K-8 CENTER</v>
      </c>
      <c r="C250" s="282" t="s">
        <v>5266</v>
      </c>
      <c r="D250" s="267" t="s">
        <v>5261</v>
      </c>
      <c r="E250" s="268" t="s">
        <v>807</v>
      </c>
      <c r="F250" s="283">
        <f>IFERROR(IF($E250="05",VLOOKUP($A250,'2015G5-SALL'!$A$3:$AG$500,4,FALSE),IF($E250="08",VLOOKUP($A250,'2015G8-SALL'!$A$3:$AG$501,4,FALSE),"NA")),"NA")</f>
        <v>146</v>
      </c>
      <c r="G250" s="284">
        <f>IFERROR(IF($E250="05",VLOOKUP($A250,'MemSep 21-2015'!$A$3:$I$498,9,FALSE),IF($E250="08",VLOOKUP($A250,'MemSep 21-2015'!$A$3:$N$498,14,FALSE),"NA")),"NA")</f>
        <v>155</v>
      </c>
      <c r="H250" s="285">
        <f t="shared" si="3"/>
        <v>0.9419354838709677</v>
      </c>
      <c r="I250" s="286">
        <f>IFERROR(IF(OR($F250&lt;10,$F250="NA",$G250="NA"),"NA",IF($E250="05",VLOOKUP($A250,'2015G5-SALL'!$A$3:$AG$500,6,FALSE),IF($E250="08",VLOOKUP($A250,'2015G8-SALL'!$A$3:$AG$501,6,FALSE),"NA"))),"NA")</f>
        <v>39.305547945205461</v>
      </c>
      <c r="J250" s="252">
        <f>IFERROR(IF(OR($F250&lt;10,$F250="NA",$G250="NA"),"NA",IF($E250="05",VLOOKUP($A250,'2015G5-SALL'!$A$3:$AG$500,26,FALSE),IF($E250="08",VLOOKUP($A250,'2015G8-SALL'!$A$3:$AG$501,26,FALSE),"NA"))),"NA")</f>
        <v>0.38273972602739709</v>
      </c>
      <c r="K250" s="253">
        <f>IFERROR(IF(OR($F250&lt;10,$F250="NA",$G250="NA"),"NA",IF($E250="05",VLOOKUP($A250,'2015G5-SALL'!$A$3:$AG$500,16,FALSE),IF($E250="08",VLOOKUP($A250,'2015G8-SALL'!$A$3:$AG$501,16,FALSE),"NA"))),"NA")</f>
        <v>0.39719178082191792</v>
      </c>
      <c r="L250" s="254">
        <f>IFERROR(IF(OR($F250&lt;10,$F250="NA",$G250="NA"),"NA",IF($E250="05",VLOOKUP($A250,'2015G5-SALL'!$A$3:$AG$500,31,FALSE),IF($E250="08",VLOOKUP($A250,'2015G8-SALL'!$A$3:$AG$501,31,FALSE),"NA"))),"NA")</f>
        <v>0.39075342465753421</v>
      </c>
      <c r="M250" s="255">
        <f>IFERROR(IF(OR($F250&lt;10,$F250="NA",$G250="NA"),"NA",IF($E250="05",VLOOKUP($A250,'2015G5-SALL'!$A$3:$AG$500,21,FALSE),IF($E250="08",VLOOKUP($A250,'2015G8-SALL'!$A$3:$AG$501,21,FALSE),"NA"))),"NA")</f>
        <v>0.39671232876712287</v>
      </c>
    </row>
    <row r="251" spans="1:13" x14ac:dyDescent="0.25">
      <c r="A251" s="282" t="s">
        <v>944</v>
      </c>
      <c r="B251" s="281" t="str">
        <f>VLOOKUP(VALUE(A251),SchList!$A$2:$B$475,2,FALSE)</f>
        <v>EVERGLADES PREPARATORY ACADEMY</v>
      </c>
      <c r="C251" s="282" t="s">
        <v>5262</v>
      </c>
      <c r="D251" s="267" t="s">
        <v>5262</v>
      </c>
      <c r="E251" s="268" t="s">
        <v>807</v>
      </c>
      <c r="F251" s="283">
        <f>IFERROR(IF($E251="05",VLOOKUP($A251,'2015G5-SALL'!$A$3:$AG$500,4,FALSE),IF($E251="08",VLOOKUP($A251,'2015G8-SALL'!$A$3:$AG$501,4,FALSE),"NA")),"NA")</f>
        <v>114</v>
      </c>
      <c r="G251" s="284">
        <f>IFERROR(IF($E251="05",VLOOKUP($A251,'MemSep 21-2015'!$A$3:$I$498,9,FALSE),IF($E251="08",VLOOKUP($A251,'MemSep 21-2015'!$A$3:$N$498,14,FALSE),"NA")),"NA")</f>
        <v>119</v>
      </c>
      <c r="H251" s="285">
        <f t="shared" si="3"/>
        <v>0.95798319327731096</v>
      </c>
      <c r="I251" s="286">
        <f>IFERROR(IF(OR($F251&lt;10,$F251="NA",$G251="NA"),"NA",IF($E251="05",VLOOKUP($A251,'2015G5-SALL'!$A$3:$AG$500,6,FALSE),IF($E251="08",VLOOKUP($A251,'2015G8-SALL'!$A$3:$AG$501,6,FALSE),"NA"))),"NA")</f>
        <v>32.891315789473708</v>
      </c>
      <c r="J251" s="252">
        <f>IFERROR(IF(OR($F251&lt;10,$F251="NA",$G251="NA"),"NA",IF($E251="05",VLOOKUP($A251,'2015G5-SALL'!$A$3:$AG$500,26,FALSE),IF($E251="08",VLOOKUP($A251,'2015G8-SALL'!$A$3:$AG$501,26,FALSE),"NA"))),"NA")</f>
        <v>0.3051754385964911</v>
      </c>
      <c r="K251" s="253">
        <f>IFERROR(IF(OR($F251&lt;10,$F251="NA",$G251="NA"),"NA",IF($E251="05",VLOOKUP($A251,'2015G5-SALL'!$A$3:$AG$500,16,FALSE),IF($E251="08",VLOOKUP($A251,'2015G8-SALL'!$A$3:$AG$501,16,FALSE),"NA"))),"NA")</f>
        <v>0.33131578947368406</v>
      </c>
      <c r="L251" s="254">
        <f>IFERROR(IF(OR($F251&lt;10,$F251="NA",$G251="NA"),"NA",IF($E251="05",VLOOKUP($A251,'2015G5-SALL'!$A$3:$AG$500,31,FALSE),IF($E251="08",VLOOKUP($A251,'2015G8-SALL'!$A$3:$AG$501,31,FALSE),"NA"))),"NA")</f>
        <v>0.32719298245614037</v>
      </c>
      <c r="M251" s="255">
        <f>IFERROR(IF(OR($F251&lt;10,$F251="NA",$G251="NA"),"NA",IF($E251="05",VLOOKUP($A251,'2015G5-SALL'!$A$3:$AG$500,21,FALSE),IF($E251="08",VLOOKUP($A251,'2015G8-SALL'!$A$3:$AG$501,21,FALSE),"NA"))),"NA")</f>
        <v>0.34254385964912282</v>
      </c>
    </row>
    <row r="252" spans="1:13" x14ac:dyDescent="0.25">
      <c r="A252" s="282" t="s">
        <v>649</v>
      </c>
      <c r="B252" s="281" t="str">
        <f>VLOOKUP(VALUE(A252),SchList!$A$2:$B$475,2,FALSE)</f>
        <v>LINCOLN-MARTI CHARTER HIALEAH</v>
      </c>
      <c r="C252" s="282" t="s">
        <v>5262</v>
      </c>
      <c r="D252" s="267" t="s">
        <v>5262</v>
      </c>
      <c r="E252" s="268" t="s">
        <v>810</v>
      </c>
      <c r="F252" s="283">
        <f>IFERROR(IF($E252="05",VLOOKUP($A252,'2015G5-SALL'!$A$3:$AG$500,4,FALSE),IF($E252="08",VLOOKUP($A252,'2015G8-SALL'!$A$3:$AG$501,4,FALSE),"NA")),"NA")</f>
        <v>40</v>
      </c>
      <c r="G252" s="284">
        <f>IFERROR(IF($E252="05",VLOOKUP($A252,'MemSep 21-2015'!$A$3:$I$498,9,FALSE),IF($E252="08",VLOOKUP($A252,'MemSep 21-2015'!$A$3:$N$498,14,FALSE),"NA")),"NA")</f>
        <v>39</v>
      </c>
      <c r="H252" s="285">
        <f t="shared" si="3"/>
        <v>1</v>
      </c>
      <c r="I252" s="286">
        <f>IFERROR(IF(OR($F252&lt;10,$F252="NA",$G252="NA"),"NA",IF($E252="05",VLOOKUP($A252,'2015G5-SALL'!$A$3:$AG$500,6,FALSE),IF($E252="08",VLOOKUP($A252,'2015G8-SALL'!$A$3:$AG$501,6,FALSE),"NA"))),"NA")</f>
        <v>46.022499999999994</v>
      </c>
      <c r="J252" s="252">
        <f>IFERROR(IF(OR($F252&lt;10,$F252="NA",$G252="NA"),"NA",IF($E252="05",VLOOKUP($A252,'2015G5-SALL'!$A$3:$AG$500,26,FALSE),IF($E252="08",VLOOKUP($A252,'2015G8-SALL'!$A$3:$AG$501,26,FALSE),"NA"))),"NA")</f>
        <v>0.35950000000000026</v>
      </c>
      <c r="K252" s="253">
        <f>IFERROR(IF(OR($F252&lt;10,$F252="NA",$G252="NA"),"NA",IF($E252="05",VLOOKUP($A252,'2015G5-SALL'!$A$3:$AG$500,16,FALSE),IF($E252="08",VLOOKUP($A252,'2015G8-SALL'!$A$3:$AG$501,16,FALSE),"NA"))),"NA")</f>
        <v>0.42825000000000008</v>
      </c>
      <c r="L252" s="254">
        <f>IFERROR(IF(OR($F252&lt;10,$F252="NA",$G252="NA"),"NA",IF($E252="05",VLOOKUP($A252,'2015G5-SALL'!$A$3:$AG$500,31,FALSE),IF($E252="08",VLOOKUP($A252,'2015G8-SALL'!$A$3:$AG$501,31,FALSE),"NA"))),"NA")</f>
        <v>0.53624999999999978</v>
      </c>
      <c r="M252" s="255">
        <f>IFERROR(IF(OR($F252&lt;10,$F252="NA",$G252="NA"),"NA",IF($E252="05",VLOOKUP($A252,'2015G5-SALL'!$A$3:$AG$500,21,FALSE),IF($E252="08",VLOOKUP($A252,'2015G8-SALL'!$A$3:$AG$501,21,FALSE),"NA"))),"NA")</f>
        <v>0.43674999999999997</v>
      </c>
    </row>
    <row r="253" spans="1:13" x14ac:dyDescent="0.25">
      <c r="A253" s="282" t="s">
        <v>649</v>
      </c>
      <c r="B253" s="281" t="str">
        <f>VLOOKUP(VALUE(A253),SchList!$A$2:$B$475,2,FALSE)</f>
        <v>LINCOLN-MARTI CHARTER HIALEAH</v>
      </c>
      <c r="C253" s="282" t="s">
        <v>5262</v>
      </c>
      <c r="D253" s="267" t="s">
        <v>5262</v>
      </c>
      <c r="E253" s="268" t="s">
        <v>807</v>
      </c>
      <c r="F253" s="283">
        <f>IFERROR(IF($E253="05",VLOOKUP($A253,'2015G5-SALL'!$A$3:$AG$500,4,FALSE),IF($E253="08",VLOOKUP($A253,'2015G8-SALL'!$A$3:$AG$501,4,FALSE),"NA")),"NA")</f>
        <v>35</v>
      </c>
      <c r="G253" s="284">
        <f>IFERROR(IF($E253="05",VLOOKUP($A253,'MemSep 21-2015'!$A$3:$I$498,9,FALSE),IF($E253="08",VLOOKUP($A253,'MemSep 21-2015'!$A$3:$N$498,14,FALSE),"NA")),"NA")</f>
        <v>36</v>
      </c>
      <c r="H253" s="285">
        <f t="shared" si="3"/>
        <v>0.97222222222222221</v>
      </c>
      <c r="I253" s="286">
        <f>IFERROR(IF(OR($F253&lt;10,$F253="NA",$G253="NA"),"NA",IF($E253="05",VLOOKUP($A253,'2015G5-SALL'!$A$3:$AG$500,6,FALSE),IF($E253="08",VLOOKUP($A253,'2015G8-SALL'!$A$3:$AG$501,6,FALSE),"NA"))),"NA")</f>
        <v>56.162285714285723</v>
      </c>
      <c r="J253" s="252">
        <f>IFERROR(IF(OR($F253&lt;10,$F253="NA",$G253="NA"),"NA",IF($E253="05",VLOOKUP($A253,'2015G5-SALL'!$A$3:$AG$500,26,FALSE),IF($E253="08",VLOOKUP($A253,'2015G8-SALL'!$A$3:$AG$501,26,FALSE),"NA"))),"NA")</f>
        <v>0.51571428571428568</v>
      </c>
      <c r="K253" s="253">
        <f>IFERROR(IF(OR($F253&lt;10,$F253="NA",$G253="NA"),"NA",IF($E253="05",VLOOKUP($A253,'2015G5-SALL'!$A$3:$AG$500,16,FALSE),IF($E253="08",VLOOKUP($A253,'2015G8-SALL'!$A$3:$AG$501,16,FALSE),"NA"))),"NA")</f>
        <v>0.65200000000000002</v>
      </c>
      <c r="L253" s="254">
        <f>IFERROR(IF(OR($F253&lt;10,$F253="NA",$G253="NA"),"NA",IF($E253="05",VLOOKUP($A253,'2015G5-SALL'!$A$3:$AG$500,31,FALSE),IF($E253="08",VLOOKUP($A253,'2015G8-SALL'!$A$3:$AG$501,31,FALSE),"NA"))),"NA")</f>
        <v>0.44714285714285718</v>
      </c>
      <c r="M253" s="255">
        <f>IFERROR(IF(OR($F253&lt;10,$F253="NA",$G253="NA"),"NA",IF($E253="05",VLOOKUP($A253,'2015G5-SALL'!$A$3:$AG$500,21,FALSE),IF($E253="08",VLOOKUP($A253,'2015G8-SALL'!$A$3:$AG$501,21,FALSE),"NA"))),"NA")</f>
        <v>0.60514285714285698</v>
      </c>
    </row>
    <row r="254" spans="1:13" x14ac:dyDescent="0.25">
      <c r="A254" s="282" t="s">
        <v>825</v>
      </c>
      <c r="B254" s="281" t="str">
        <f>VLOOKUP(VALUE(A254),SchList!$A$2:$B$475,2,FALSE)</f>
        <v>SOMERSET GABLES ACADEMY</v>
      </c>
      <c r="C254" s="282" t="s">
        <v>5262</v>
      </c>
      <c r="D254" s="267" t="s">
        <v>5262</v>
      </c>
      <c r="E254" s="268" t="s">
        <v>810</v>
      </c>
      <c r="F254" s="283">
        <f>IFERROR(IF($E254="05",VLOOKUP($A254,'2015G5-SALL'!$A$3:$AG$500,4,FALSE),IF($E254="08",VLOOKUP($A254,'2015G8-SALL'!$A$3:$AG$501,4,FALSE),"NA")),"NA")</f>
        <v>17</v>
      </c>
      <c r="G254" s="284">
        <f>IFERROR(IF($E254="05",VLOOKUP($A254,'MemSep 21-2015'!$A$3:$I$498,9,FALSE),IF($E254="08",VLOOKUP($A254,'MemSep 21-2015'!$A$3:$N$498,14,FALSE),"NA")),"NA")</f>
        <v>17</v>
      </c>
      <c r="H254" s="285">
        <f t="shared" si="3"/>
        <v>1</v>
      </c>
      <c r="I254" s="286">
        <f>IFERROR(IF(OR($F254&lt;10,$F254="NA",$G254="NA"),"NA",IF($E254="05",VLOOKUP($A254,'2015G5-SALL'!$A$3:$AG$500,6,FALSE),IF($E254="08",VLOOKUP($A254,'2015G8-SALL'!$A$3:$AG$501,6,FALSE),"NA"))),"NA")</f>
        <v>60.51705882352941</v>
      </c>
      <c r="J254" s="252">
        <f>IFERROR(IF(OR($F254&lt;10,$F254="NA",$G254="NA"),"NA",IF($E254="05",VLOOKUP($A254,'2015G5-SALL'!$A$3:$AG$500,26,FALSE),IF($E254="08",VLOOKUP($A254,'2015G8-SALL'!$A$3:$AG$501,26,FALSE),"NA"))),"NA")</f>
        <v>0.40647058823529408</v>
      </c>
      <c r="K254" s="253">
        <f>IFERROR(IF(OR($F254&lt;10,$F254="NA",$G254="NA"),"NA",IF($E254="05",VLOOKUP($A254,'2015G5-SALL'!$A$3:$AG$500,16,FALSE),IF($E254="08",VLOOKUP($A254,'2015G8-SALL'!$A$3:$AG$501,16,FALSE),"NA"))),"NA")</f>
        <v>0.54764705882352949</v>
      </c>
      <c r="L254" s="254">
        <f>IFERROR(IF(OR($F254&lt;10,$F254="NA",$G254="NA"),"NA",IF($E254="05",VLOOKUP($A254,'2015G5-SALL'!$A$3:$AG$500,31,FALSE),IF($E254="08",VLOOKUP($A254,'2015G8-SALL'!$A$3:$AG$501,31,FALSE),"NA"))),"NA")</f>
        <v>0.6976470588235294</v>
      </c>
      <c r="M254" s="255">
        <f>IFERROR(IF(OR($F254&lt;10,$F254="NA",$G254="NA"),"NA",IF($E254="05",VLOOKUP($A254,'2015G5-SALL'!$A$3:$AG$500,21,FALSE),IF($E254="08",VLOOKUP($A254,'2015G8-SALL'!$A$3:$AG$501,21,FALSE),"NA"))),"NA")</f>
        <v>0.6352941176470589</v>
      </c>
    </row>
    <row r="255" spans="1:13" x14ac:dyDescent="0.25">
      <c r="A255" s="282" t="s">
        <v>947</v>
      </c>
      <c r="B255" s="281" t="str">
        <f>VLOOKUP(VALUE(A255),SchList!$A$2:$B$475,2,FALSE)</f>
        <v>BRIDGEPREP ACAD INTERAMERICAN</v>
      </c>
      <c r="C255" s="282" t="s">
        <v>5262</v>
      </c>
      <c r="D255" s="267" t="s">
        <v>5262</v>
      </c>
      <c r="E255" s="268" t="s">
        <v>810</v>
      </c>
      <c r="F255" s="283">
        <f>IFERROR(IF($E255="05",VLOOKUP($A255,'2015G5-SALL'!$A$3:$AG$500,4,FALSE),IF($E255="08",VLOOKUP($A255,'2015G8-SALL'!$A$3:$AG$501,4,FALSE),"NA")),"NA")</f>
        <v>16</v>
      </c>
      <c r="G255" s="284">
        <f>IFERROR(IF($E255="05",VLOOKUP($A255,'MemSep 21-2015'!$A$3:$I$498,9,FALSE),IF($E255="08",VLOOKUP($A255,'MemSep 21-2015'!$A$3:$N$498,14,FALSE),"NA")),"NA")</f>
        <v>16</v>
      </c>
      <c r="H255" s="285">
        <f t="shared" si="3"/>
        <v>1</v>
      </c>
      <c r="I255" s="286">
        <f>IFERROR(IF(OR($F255&lt;10,$F255="NA",$G255="NA"),"NA",IF($E255="05",VLOOKUP($A255,'2015G5-SALL'!$A$3:$AG$500,6,FALSE),IF($E255="08",VLOOKUP($A255,'2015G8-SALL'!$A$3:$AG$501,6,FALSE),"NA"))),"NA")</f>
        <v>51.325625000000002</v>
      </c>
      <c r="J255" s="252">
        <f>IFERROR(IF(OR($F255&lt;10,$F255="NA",$G255="NA"),"NA",IF($E255="05",VLOOKUP($A255,'2015G5-SALL'!$A$3:$AG$500,26,FALSE),IF($E255="08",VLOOKUP($A255,'2015G8-SALL'!$A$3:$AG$501,26,FALSE),"NA"))),"NA")</f>
        <v>0.416875</v>
      </c>
      <c r="K255" s="253">
        <f>IFERROR(IF(OR($F255&lt;10,$F255="NA",$G255="NA"),"NA",IF($E255="05",VLOOKUP($A255,'2015G5-SALL'!$A$3:$AG$500,16,FALSE),IF($E255="08",VLOOKUP($A255,'2015G8-SALL'!$A$3:$AG$501,16,FALSE),"NA"))),"NA")</f>
        <v>0.48625000000000002</v>
      </c>
      <c r="L255" s="254">
        <f>IFERROR(IF(OR($F255&lt;10,$F255="NA",$G255="NA"),"NA",IF($E255="05",VLOOKUP($A255,'2015G5-SALL'!$A$3:$AG$500,31,FALSE),IF($E255="08",VLOOKUP($A255,'2015G8-SALL'!$A$3:$AG$501,31,FALSE),"NA"))),"NA")</f>
        <v>0.59812500000000002</v>
      </c>
      <c r="M255" s="255">
        <f>IFERROR(IF(OR($F255&lt;10,$F255="NA",$G255="NA"),"NA",IF($E255="05",VLOOKUP($A255,'2015G5-SALL'!$A$3:$AG$500,21,FALSE),IF($E255="08",VLOOKUP($A255,'2015G8-SALL'!$A$3:$AG$501,21,FALSE),"NA"))),"NA")</f>
        <v>0.46625</v>
      </c>
    </row>
    <row r="256" spans="1:13" x14ac:dyDescent="0.25">
      <c r="A256" s="282" t="s">
        <v>334</v>
      </c>
      <c r="B256" s="281" t="str">
        <f>VLOOKUP(VALUE(A256),SchList!$A$2:$B$475,2,FALSE)</f>
        <v>BEN SHEPPARD ELEMENTARY</v>
      </c>
      <c r="C256" s="282" t="s">
        <v>5266</v>
      </c>
      <c r="D256" s="267" t="s">
        <v>5261</v>
      </c>
      <c r="E256" s="268" t="s">
        <v>810</v>
      </c>
      <c r="F256" s="283">
        <f>IFERROR(IF($E256="05",VLOOKUP($A256,'2015G5-SALL'!$A$3:$AG$500,4,FALSE),IF($E256="08",VLOOKUP($A256,'2015G8-SALL'!$A$3:$AG$501,4,FALSE),"NA")),"NA")</f>
        <v>165</v>
      </c>
      <c r="G256" s="284">
        <f>IFERROR(IF($E256="05",VLOOKUP($A256,'MemSep 21-2015'!$A$3:$I$498,9,FALSE),IF($E256="08",VLOOKUP($A256,'MemSep 21-2015'!$A$3:$N$498,14,FALSE),"NA")),"NA")</f>
        <v>168</v>
      </c>
      <c r="H256" s="285">
        <f t="shared" si="3"/>
        <v>0.9821428571428571</v>
      </c>
      <c r="I256" s="286">
        <f>IFERROR(IF(OR($F256&lt;10,$F256="NA",$G256="NA"),"NA",IF($E256="05",VLOOKUP($A256,'2015G5-SALL'!$A$3:$AG$500,6,FALSE),IF($E256="08",VLOOKUP($A256,'2015G8-SALL'!$A$3:$AG$501,6,FALSE),"NA"))),"NA")</f>
        <v>45.74818181818182</v>
      </c>
      <c r="J256" s="252">
        <f>IFERROR(IF(OR($F256&lt;10,$F256="NA",$G256="NA"),"NA",IF($E256="05",VLOOKUP($A256,'2015G5-SALL'!$A$3:$AG$500,26,FALSE),IF($E256="08",VLOOKUP($A256,'2015G8-SALL'!$A$3:$AG$501,26,FALSE),"NA"))),"NA")</f>
        <v>0.36145454545454614</v>
      </c>
      <c r="K256" s="253">
        <f>IFERROR(IF(OR($F256&lt;10,$F256="NA",$G256="NA"),"NA",IF($E256="05",VLOOKUP($A256,'2015G5-SALL'!$A$3:$AG$500,16,FALSE),IF($E256="08",VLOOKUP($A256,'2015G8-SALL'!$A$3:$AG$501,16,FALSE),"NA"))),"NA")</f>
        <v>0.42842424242424232</v>
      </c>
      <c r="L256" s="254">
        <f>IFERROR(IF(OR($F256&lt;10,$F256="NA",$G256="NA"),"NA",IF($E256="05",VLOOKUP($A256,'2015G5-SALL'!$A$3:$AG$500,31,FALSE),IF($E256="08",VLOOKUP($A256,'2015G8-SALL'!$A$3:$AG$501,31,FALSE),"NA"))),"NA")</f>
        <v>0.51684848484848489</v>
      </c>
      <c r="M256" s="255">
        <f>IFERROR(IF(OR($F256&lt;10,$F256="NA",$G256="NA"),"NA",IF($E256="05",VLOOKUP($A256,'2015G5-SALL'!$A$3:$AG$500,21,FALSE),IF($E256="08",VLOOKUP($A256,'2015G8-SALL'!$A$3:$AG$501,21,FALSE),"NA"))),"NA")</f>
        <v>0.45309090909090938</v>
      </c>
    </row>
    <row r="257" spans="1:13" x14ac:dyDescent="0.25">
      <c r="A257" s="282" t="s">
        <v>647</v>
      </c>
      <c r="B257" s="281" t="str">
        <f>VLOOKUP(VALUE(A257),SchList!$A$2:$B$475,2,FALSE)</f>
        <v>LINCOLN-MARTI CS LITTLE HAVANA</v>
      </c>
      <c r="C257" s="282" t="s">
        <v>5262</v>
      </c>
      <c r="D257" s="267" t="s">
        <v>5262</v>
      </c>
      <c r="E257" s="268" t="s">
        <v>810</v>
      </c>
      <c r="F257" s="283">
        <f>IFERROR(IF($E257="05",VLOOKUP($A257,'2015G5-SALL'!$A$3:$AG$500,4,FALSE),IF($E257="08",VLOOKUP($A257,'2015G8-SALL'!$A$3:$AG$501,4,FALSE),"NA")),"NA")</f>
        <v>67</v>
      </c>
      <c r="G257" s="284">
        <f>IFERROR(IF($E257="05",VLOOKUP($A257,'MemSep 21-2015'!$A$3:$I$498,9,FALSE),IF($E257="08",VLOOKUP($A257,'MemSep 21-2015'!$A$3:$N$498,14,FALSE),"NA")),"NA")</f>
        <v>67</v>
      </c>
      <c r="H257" s="285">
        <f t="shared" si="3"/>
        <v>1</v>
      </c>
      <c r="I257" s="286">
        <f>IFERROR(IF(OR($F257&lt;10,$F257="NA",$G257="NA"),"NA",IF($E257="05",VLOOKUP($A257,'2015G5-SALL'!$A$3:$AG$500,6,FALSE),IF($E257="08",VLOOKUP($A257,'2015G8-SALL'!$A$3:$AG$501,6,FALSE),"NA"))),"NA")</f>
        <v>46.359104477611936</v>
      </c>
      <c r="J257" s="252">
        <f>IFERROR(IF(OR($F257&lt;10,$F257="NA",$G257="NA"),"NA",IF($E257="05",VLOOKUP($A257,'2015G5-SALL'!$A$3:$AG$500,26,FALSE),IF($E257="08",VLOOKUP($A257,'2015G8-SALL'!$A$3:$AG$501,26,FALSE),"NA"))),"NA")</f>
        <v>0.32149253731343269</v>
      </c>
      <c r="K257" s="253">
        <f>IFERROR(IF(OR($F257&lt;10,$F257="NA",$G257="NA"),"NA",IF($E257="05",VLOOKUP($A257,'2015G5-SALL'!$A$3:$AG$500,16,FALSE),IF($E257="08",VLOOKUP($A257,'2015G8-SALL'!$A$3:$AG$501,16,FALSE),"NA"))),"NA")</f>
        <v>0.45283582089552249</v>
      </c>
      <c r="L257" s="254">
        <f>IFERROR(IF(OR($F257&lt;10,$F257="NA",$G257="NA"),"NA",IF($E257="05",VLOOKUP($A257,'2015G5-SALL'!$A$3:$AG$500,31,FALSE),IF($E257="08",VLOOKUP($A257,'2015G8-SALL'!$A$3:$AG$501,31,FALSE),"NA"))),"NA")</f>
        <v>0.52074626865671636</v>
      </c>
      <c r="M257" s="255">
        <f>IFERROR(IF(OR($F257&lt;10,$F257="NA",$G257="NA"),"NA",IF($E257="05",VLOOKUP($A257,'2015G5-SALL'!$A$3:$AG$500,21,FALSE),IF($E257="08",VLOOKUP($A257,'2015G8-SALL'!$A$3:$AG$501,21,FALSE),"NA"))),"NA")</f>
        <v>0.46298507462686533</v>
      </c>
    </row>
    <row r="258" spans="1:13" x14ac:dyDescent="0.25">
      <c r="A258" s="282" t="s">
        <v>647</v>
      </c>
      <c r="B258" s="281" t="str">
        <f>VLOOKUP(VALUE(A258),SchList!$A$2:$B$475,2,FALSE)</f>
        <v>LINCOLN-MARTI CS LITTLE HAVANA</v>
      </c>
      <c r="C258" s="282" t="s">
        <v>5262</v>
      </c>
      <c r="D258" s="267" t="s">
        <v>5262</v>
      </c>
      <c r="E258" s="268" t="s">
        <v>807</v>
      </c>
      <c r="F258" s="283">
        <f>IFERROR(IF($E258="05",VLOOKUP($A258,'2015G5-SALL'!$A$3:$AG$500,4,FALSE),IF($E258="08",VLOOKUP($A258,'2015G8-SALL'!$A$3:$AG$501,4,FALSE),"NA")),"NA")</f>
        <v>65</v>
      </c>
      <c r="G258" s="284">
        <f>IFERROR(IF($E258="05",VLOOKUP($A258,'MemSep 21-2015'!$A$3:$I$498,9,FALSE),IF($E258="08",VLOOKUP($A258,'MemSep 21-2015'!$A$3:$N$498,14,FALSE),"NA")),"NA")</f>
        <v>65</v>
      </c>
      <c r="H258" s="285">
        <f t="shared" si="3"/>
        <v>1</v>
      </c>
      <c r="I258" s="286">
        <f>IFERROR(IF(OR($F258&lt;10,$F258="NA",$G258="NA"),"NA",IF($E258="05",VLOOKUP($A258,'2015G5-SALL'!$A$3:$AG$500,6,FALSE),IF($E258="08",VLOOKUP($A258,'2015G8-SALL'!$A$3:$AG$501,6,FALSE),"NA"))),"NA")</f>
        <v>36.693538461538452</v>
      </c>
      <c r="J258" s="252">
        <f>IFERROR(IF(OR($F258&lt;10,$F258="NA",$G258="NA"),"NA",IF($E258="05",VLOOKUP($A258,'2015G5-SALL'!$A$3:$AG$500,26,FALSE),IF($E258="08",VLOOKUP($A258,'2015G8-SALL'!$A$3:$AG$501,26,FALSE),"NA"))),"NA")</f>
        <v>0.37076923076923091</v>
      </c>
      <c r="K258" s="253">
        <f>IFERROR(IF(OR($F258&lt;10,$F258="NA",$G258="NA"),"NA",IF($E258="05",VLOOKUP($A258,'2015G5-SALL'!$A$3:$AG$500,16,FALSE),IF($E258="08",VLOOKUP($A258,'2015G8-SALL'!$A$3:$AG$501,16,FALSE),"NA"))),"NA")</f>
        <v>0.40246153846153843</v>
      </c>
      <c r="L258" s="254">
        <f>IFERROR(IF(OR($F258&lt;10,$F258="NA",$G258="NA"),"NA",IF($E258="05",VLOOKUP($A258,'2015G5-SALL'!$A$3:$AG$500,31,FALSE),IF($E258="08",VLOOKUP($A258,'2015G8-SALL'!$A$3:$AG$501,31,FALSE),"NA"))),"NA")</f>
        <v>0.34923076923076929</v>
      </c>
      <c r="M258" s="255">
        <f>IFERROR(IF(OR($F258&lt;10,$F258="NA",$G258="NA"),"NA",IF($E258="05",VLOOKUP($A258,'2015G5-SALL'!$A$3:$AG$500,21,FALSE),IF($E258="08",VLOOKUP($A258,'2015G8-SALL'!$A$3:$AG$501,21,FALSE),"NA"))),"NA")</f>
        <v>0.34184615384615402</v>
      </c>
    </row>
    <row r="259" spans="1:13" x14ac:dyDescent="0.25">
      <c r="A259" s="282" t="s">
        <v>336</v>
      </c>
      <c r="B259" s="281" t="str">
        <f>VLOOKUP(VALUE(A259),SchList!$A$2:$B$475,2,FALSE)</f>
        <v>SILVER BLUFF ELEMENTARY</v>
      </c>
      <c r="C259" s="282" t="s">
        <v>5263</v>
      </c>
      <c r="D259" s="267" t="s">
        <v>5261</v>
      </c>
      <c r="E259" s="268" t="s">
        <v>810</v>
      </c>
      <c r="F259" s="283">
        <f>IFERROR(IF($E259="05",VLOOKUP($A259,'2015G5-SALL'!$A$3:$AG$500,4,FALSE),IF($E259="08",VLOOKUP($A259,'2015G8-SALL'!$A$3:$AG$501,4,FALSE),"NA")),"NA")</f>
        <v>85</v>
      </c>
      <c r="G259" s="284">
        <f>IFERROR(IF($E259="05",VLOOKUP($A259,'MemSep 21-2015'!$A$3:$I$498,9,FALSE),IF($E259="08",VLOOKUP($A259,'MemSep 21-2015'!$A$3:$N$498,14,FALSE),"NA")),"NA")</f>
        <v>88</v>
      </c>
      <c r="H259" s="285">
        <f t="shared" si="3"/>
        <v>0.96590909090909094</v>
      </c>
      <c r="I259" s="286">
        <f>IFERROR(IF(OR($F259&lt;10,$F259="NA",$G259="NA"),"NA",IF($E259="05",VLOOKUP($A259,'2015G5-SALL'!$A$3:$AG$500,6,FALSE),IF($E259="08",VLOOKUP($A259,'2015G8-SALL'!$A$3:$AG$501,6,FALSE),"NA"))),"NA")</f>
        <v>46.238470588235316</v>
      </c>
      <c r="J259" s="252">
        <f>IFERROR(IF(OR($F259&lt;10,$F259="NA",$G259="NA"),"NA",IF($E259="05",VLOOKUP($A259,'2015G5-SALL'!$A$3:$AG$500,26,FALSE),IF($E259="08",VLOOKUP($A259,'2015G8-SALL'!$A$3:$AG$501,26,FALSE),"NA"))),"NA")</f>
        <v>0.34270588235294097</v>
      </c>
      <c r="K259" s="253">
        <f>IFERROR(IF(OR($F259&lt;10,$F259="NA",$G259="NA"),"NA",IF($E259="05",VLOOKUP($A259,'2015G5-SALL'!$A$3:$AG$500,16,FALSE),IF($E259="08",VLOOKUP($A259,'2015G8-SALL'!$A$3:$AG$501,16,FALSE),"NA"))),"NA")</f>
        <v>0.43752941176470594</v>
      </c>
      <c r="L259" s="254">
        <f>IFERROR(IF(OR($F259&lt;10,$F259="NA",$G259="NA"),"NA",IF($E259="05",VLOOKUP($A259,'2015G5-SALL'!$A$3:$AG$500,31,FALSE),IF($E259="08",VLOOKUP($A259,'2015G8-SALL'!$A$3:$AG$501,31,FALSE),"NA"))),"NA")</f>
        <v>0.52470588235294136</v>
      </c>
      <c r="M259" s="255">
        <f>IFERROR(IF(OR($F259&lt;10,$F259="NA",$G259="NA"),"NA",IF($E259="05",VLOOKUP($A259,'2015G5-SALL'!$A$3:$AG$500,21,FALSE),IF($E259="08",VLOOKUP($A259,'2015G8-SALL'!$A$3:$AG$501,21,FALSE),"NA"))),"NA")</f>
        <v>0.46058823529411769</v>
      </c>
    </row>
    <row r="260" spans="1:13" x14ac:dyDescent="0.25">
      <c r="A260" s="282" t="s">
        <v>828</v>
      </c>
      <c r="B260" s="281" t="str">
        <f>VLOOKUP(VALUE(A260),SchList!$A$2:$B$475,2,FALSE)</f>
        <v>LINCOLN-MARTI CS INT'L CAMPUS</v>
      </c>
      <c r="C260" s="282" t="s">
        <v>5262</v>
      </c>
      <c r="D260" s="267" t="s">
        <v>5262</v>
      </c>
      <c r="E260" s="268" t="s">
        <v>810</v>
      </c>
      <c r="F260" s="283">
        <f>IFERROR(IF($E260="05",VLOOKUP($A260,'2015G5-SALL'!$A$3:$AG$500,4,FALSE),IF($E260="08",VLOOKUP($A260,'2015G8-SALL'!$A$3:$AG$501,4,FALSE),"NA")),"NA")</f>
        <v>41</v>
      </c>
      <c r="G260" s="284">
        <f>IFERROR(IF($E260="05",VLOOKUP($A260,'MemSep 21-2015'!$A$3:$I$498,9,FALSE),IF($E260="08",VLOOKUP($A260,'MemSep 21-2015'!$A$3:$N$498,14,FALSE),"NA")),"NA")</f>
        <v>41</v>
      </c>
      <c r="H260" s="285">
        <f t="shared" si="3"/>
        <v>1</v>
      </c>
      <c r="I260" s="286">
        <f>IFERROR(IF(OR($F260&lt;10,$F260="NA",$G260="NA"),"NA",IF($E260="05",VLOOKUP($A260,'2015G5-SALL'!$A$3:$AG$500,6,FALSE),IF($E260="08",VLOOKUP($A260,'2015G8-SALL'!$A$3:$AG$501,6,FALSE),"NA"))),"NA")</f>
        <v>42.904390243902462</v>
      </c>
      <c r="J260" s="252">
        <f>IFERROR(IF(OR($F260&lt;10,$F260="NA",$G260="NA"),"NA",IF($E260="05",VLOOKUP($A260,'2015G5-SALL'!$A$3:$AG$500,26,FALSE),IF($E260="08",VLOOKUP($A260,'2015G8-SALL'!$A$3:$AG$501,26,FALSE),"NA"))),"NA")</f>
        <v>0.32609756097560993</v>
      </c>
      <c r="K260" s="253">
        <f>IFERROR(IF(OR($F260&lt;10,$F260="NA",$G260="NA"),"NA",IF($E260="05",VLOOKUP($A260,'2015G5-SALL'!$A$3:$AG$500,16,FALSE),IF($E260="08",VLOOKUP($A260,'2015G8-SALL'!$A$3:$AG$501,16,FALSE),"NA"))),"NA")</f>
        <v>0.37073170731707322</v>
      </c>
      <c r="L260" s="254">
        <f>IFERROR(IF(OR($F260&lt;10,$F260="NA",$G260="NA"),"NA",IF($E260="05",VLOOKUP($A260,'2015G5-SALL'!$A$3:$AG$500,31,FALSE),IF($E260="08",VLOOKUP($A260,'2015G8-SALL'!$A$3:$AG$501,31,FALSE),"NA"))),"NA")</f>
        <v>0.48926829268292699</v>
      </c>
      <c r="M260" s="255">
        <f>IFERROR(IF(OR($F260&lt;10,$F260="NA",$G260="NA"),"NA",IF($E260="05",VLOOKUP($A260,'2015G5-SALL'!$A$3:$AG$500,21,FALSE),IF($E260="08",VLOOKUP($A260,'2015G8-SALL'!$A$3:$AG$501,21,FALSE),"NA"))),"NA")</f>
        <v>0.4641463414634146</v>
      </c>
    </row>
    <row r="261" spans="1:13" x14ac:dyDescent="0.25">
      <c r="A261" s="282" t="s">
        <v>882</v>
      </c>
      <c r="B261" s="281" t="str">
        <f>VLOOKUP(VALUE(A261),SchList!$A$2:$B$475,2,FALSE)</f>
        <v>ACADEMY FOR INT'L EDUCATION CH</v>
      </c>
      <c r="C261" s="282" t="s">
        <v>5262</v>
      </c>
      <c r="D261" s="267" t="s">
        <v>5262</v>
      </c>
      <c r="E261" s="268" t="s">
        <v>810</v>
      </c>
      <c r="F261" s="283">
        <f>IFERROR(IF($E261="05",VLOOKUP($A261,'2015G5-SALL'!$A$3:$AG$500,4,FALSE),IF($E261="08",VLOOKUP($A261,'2015G8-SALL'!$A$3:$AG$501,4,FALSE),"NA")),"NA")</f>
        <v>48</v>
      </c>
      <c r="G261" s="284">
        <f>IFERROR(IF($E261="05",VLOOKUP($A261,'MemSep 21-2015'!$A$3:$I$498,9,FALSE),IF($E261="08",VLOOKUP($A261,'MemSep 21-2015'!$A$3:$N$498,14,FALSE),"NA")),"NA")</f>
        <v>48</v>
      </c>
      <c r="H261" s="285">
        <f t="shared" si="3"/>
        <v>1</v>
      </c>
      <c r="I261" s="286">
        <f>IFERROR(IF(OR($F261&lt;10,$F261="NA",$G261="NA"),"NA",IF($E261="05",VLOOKUP($A261,'2015G5-SALL'!$A$3:$AG$500,6,FALSE),IF($E261="08",VLOOKUP($A261,'2015G8-SALL'!$A$3:$AG$501,6,FALSE),"NA"))),"NA")</f>
        <v>47.664166666666667</v>
      </c>
      <c r="J261" s="252">
        <f>IFERROR(IF(OR($F261&lt;10,$F261="NA",$G261="NA"),"NA",IF($E261="05",VLOOKUP($A261,'2015G5-SALL'!$A$3:$AG$500,26,FALSE),IF($E261="08",VLOOKUP($A261,'2015G8-SALL'!$A$3:$AG$501,26,FALSE),"NA"))),"NA")</f>
        <v>0.34875000000000012</v>
      </c>
      <c r="K261" s="253">
        <f>IFERROR(IF(OR($F261&lt;10,$F261="NA",$G261="NA"),"NA",IF($E261="05",VLOOKUP($A261,'2015G5-SALL'!$A$3:$AG$500,16,FALSE),IF($E261="08",VLOOKUP($A261,'2015G8-SALL'!$A$3:$AG$501,16,FALSE),"NA"))),"NA")</f>
        <v>0.44833333333333342</v>
      </c>
      <c r="L261" s="254">
        <f>IFERROR(IF(OR($F261&lt;10,$F261="NA",$G261="NA"),"NA",IF($E261="05",VLOOKUP($A261,'2015G5-SALL'!$A$3:$AG$500,31,FALSE),IF($E261="08",VLOOKUP($A261,'2015G8-SALL'!$A$3:$AG$501,31,FALSE),"NA"))),"NA")</f>
        <v>0.54458333333333331</v>
      </c>
      <c r="M261" s="255">
        <f>IFERROR(IF(OR($F261&lt;10,$F261="NA",$G261="NA"),"NA",IF($E261="05",VLOOKUP($A261,'2015G5-SALL'!$A$3:$AG$500,21,FALSE),IF($E261="08",VLOOKUP($A261,'2015G8-SALL'!$A$3:$AG$501,21,FALSE),"NA"))),"NA")</f>
        <v>0.47354166666666669</v>
      </c>
    </row>
    <row r="262" spans="1:13" x14ac:dyDescent="0.25">
      <c r="A262" s="282" t="s">
        <v>882</v>
      </c>
      <c r="B262" s="281" t="str">
        <f>VLOOKUP(VALUE(A262),SchList!$A$2:$B$475,2,FALSE)</f>
        <v>ACADEMY FOR INT'L EDUCATION CH</v>
      </c>
      <c r="C262" s="282" t="s">
        <v>5262</v>
      </c>
      <c r="D262" s="267" t="s">
        <v>5262</v>
      </c>
      <c r="E262" s="268" t="s">
        <v>807</v>
      </c>
      <c r="F262" s="283">
        <f>IFERROR(IF($E262="05",VLOOKUP($A262,'2015G5-SALL'!$A$3:$AG$500,4,FALSE),IF($E262="08",VLOOKUP($A262,'2015G8-SALL'!$A$3:$AG$501,4,FALSE),"NA")),"NA")</f>
        <v>43</v>
      </c>
      <c r="G262" s="284">
        <f>IFERROR(IF($E262="05",VLOOKUP($A262,'MemSep 21-2015'!$A$3:$I$498,9,FALSE),IF($E262="08",VLOOKUP($A262,'MemSep 21-2015'!$A$3:$N$498,14,FALSE),"NA")),"NA")</f>
        <v>44</v>
      </c>
      <c r="H262" s="285">
        <f t="shared" si="3"/>
        <v>0.97727272727272729</v>
      </c>
      <c r="I262" s="286">
        <f>IFERROR(IF(OR($F262&lt;10,$F262="NA",$G262="NA"),"NA",IF($E262="05",VLOOKUP($A262,'2015G5-SALL'!$A$3:$AG$500,6,FALSE),IF($E262="08",VLOOKUP($A262,'2015G8-SALL'!$A$3:$AG$501,6,FALSE),"NA"))),"NA")</f>
        <v>45.748372093023249</v>
      </c>
      <c r="J262" s="252">
        <f>IFERROR(IF(OR($F262&lt;10,$F262="NA",$G262="NA"),"NA",IF($E262="05",VLOOKUP($A262,'2015G5-SALL'!$A$3:$AG$500,26,FALSE),IF($E262="08",VLOOKUP($A262,'2015G8-SALL'!$A$3:$AG$501,26,FALSE),"NA"))),"NA")</f>
        <v>0.4474418604651163</v>
      </c>
      <c r="K262" s="253">
        <f>IFERROR(IF(OR($F262&lt;10,$F262="NA",$G262="NA"),"NA",IF($E262="05",VLOOKUP($A262,'2015G5-SALL'!$A$3:$AG$500,16,FALSE),IF($E262="08",VLOOKUP($A262,'2015G8-SALL'!$A$3:$AG$501,16,FALSE),"NA"))),"NA")</f>
        <v>0.50209302325581406</v>
      </c>
      <c r="L262" s="254">
        <f>IFERROR(IF(OR($F262&lt;10,$F262="NA",$G262="NA"),"NA",IF($E262="05",VLOOKUP($A262,'2015G5-SALL'!$A$3:$AG$500,31,FALSE),IF($E262="08",VLOOKUP($A262,'2015G8-SALL'!$A$3:$AG$501,31,FALSE),"NA"))),"NA")</f>
        <v>0.45581395348837211</v>
      </c>
      <c r="M262" s="255">
        <f>IFERROR(IF(OR($F262&lt;10,$F262="NA",$G262="NA"),"NA",IF($E262="05",VLOOKUP($A262,'2015G5-SALL'!$A$3:$AG$500,21,FALSE),IF($E262="08",VLOOKUP($A262,'2015G8-SALL'!$A$3:$AG$501,21,FALSE),"NA"))),"NA")</f>
        <v>0.41418604651162805</v>
      </c>
    </row>
    <row r="263" spans="1:13" x14ac:dyDescent="0.25">
      <c r="A263" s="282" t="s">
        <v>883</v>
      </c>
      <c r="B263" s="281" t="str">
        <f>VLOOKUP(VALUE(A263),SchList!$A$2:$B$475,2,FALSE)</f>
        <v>MATER GROVE ACADEMY</v>
      </c>
      <c r="C263" s="282" t="s">
        <v>5262</v>
      </c>
      <c r="D263" s="267" t="s">
        <v>5262</v>
      </c>
      <c r="E263" s="268" t="s">
        <v>810</v>
      </c>
      <c r="F263" s="283">
        <f>IFERROR(IF($E263="05",VLOOKUP($A263,'2015G5-SALL'!$A$3:$AG$500,4,FALSE),IF($E263="08",VLOOKUP($A263,'2015G8-SALL'!$A$3:$AG$501,4,FALSE),"NA")),"NA")</f>
        <v>20</v>
      </c>
      <c r="G263" s="284">
        <f>IFERROR(IF($E263="05",VLOOKUP($A263,'MemSep 21-2015'!$A$3:$I$498,9,FALSE),IF($E263="08",VLOOKUP($A263,'MemSep 21-2015'!$A$3:$N$498,14,FALSE),"NA")),"NA")</f>
        <v>19</v>
      </c>
      <c r="H263" s="285">
        <f t="shared" si="3"/>
        <v>1</v>
      </c>
      <c r="I263" s="286">
        <f>IFERROR(IF(OR($F263&lt;10,$F263="NA",$G263="NA"),"NA",IF($E263="05",VLOOKUP($A263,'2015G5-SALL'!$A$3:$AG$500,6,FALSE),IF($E263="08",VLOOKUP($A263,'2015G8-SALL'!$A$3:$AG$501,6,FALSE),"NA"))),"NA")</f>
        <v>58.484999999999992</v>
      </c>
      <c r="J263" s="252">
        <f>IFERROR(IF(OR($F263&lt;10,$F263="NA",$G263="NA"),"NA",IF($E263="05",VLOOKUP($A263,'2015G5-SALL'!$A$3:$AG$500,26,FALSE),IF($E263="08",VLOOKUP($A263,'2015G8-SALL'!$A$3:$AG$501,26,FALSE),"NA"))),"NA")</f>
        <v>0.42049999999999998</v>
      </c>
      <c r="K263" s="253">
        <f>IFERROR(IF(OR($F263&lt;10,$F263="NA",$G263="NA"),"NA",IF($E263="05",VLOOKUP($A263,'2015G5-SALL'!$A$3:$AG$500,16,FALSE),IF($E263="08",VLOOKUP($A263,'2015G8-SALL'!$A$3:$AG$501,16,FALSE),"NA"))),"NA")</f>
        <v>0.5555000000000001</v>
      </c>
      <c r="L263" s="254">
        <f>IFERROR(IF(OR($F263&lt;10,$F263="NA",$G263="NA"),"NA",IF($E263="05",VLOOKUP($A263,'2015G5-SALL'!$A$3:$AG$500,31,FALSE),IF($E263="08",VLOOKUP($A263,'2015G8-SALL'!$A$3:$AG$501,31,FALSE),"NA"))),"NA")</f>
        <v>0.67849999999999988</v>
      </c>
      <c r="M263" s="255">
        <f>IFERROR(IF(OR($F263&lt;10,$F263="NA",$G263="NA"),"NA",IF($E263="05",VLOOKUP($A263,'2015G5-SALL'!$A$3:$AG$500,21,FALSE),IF($E263="08",VLOOKUP($A263,'2015G8-SALL'!$A$3:$AG$501,21,FALSE),"NA"))),"NA")</f>
        <v>0.5625</v>
      </c>
    </row>
    <row r="264" spans="1:13" x14ac:dyDescent="0.25">
      <c r="A264" s="282" t="s">
        <v>883</v>
      </c>
      <c r="B264" s="281" t="str">
        <f>VLOOKUP(VALUE(A264),SchList!$A$2:$B$475,2,FALSE)</f>
        <v>MATER GROVE ACADEMY</v>
      </c>
      <c r="C264" s="282" t="s">
        <v>5262</v>
      </c>
      <c r="D264" s="267" t="s">
        <v>5262</v>
      </c>
      <c r="E264" s="268" t="s">
        <v>807</v>
      </c>
      <c r="F264" s="283">
        <f>IFERROR(IF($E264="05",VLOOKUP($A264,'2015G5-SALL'!$A$3:$AG$500,4,FALSE),IF($E264="08",VLOOKUP($A264,'2015G8-SALL'!$A$3:$AG$501,4,FALSE),"NA")),"NA")</f>
        <v>20</v>
      </c>
      <c r="G264" s="284">
        <f>IFERROR(IF($E264="05",VLOOKUP($A264,'MemSep 21-2015'!$A$3:$I$498,9,FALSE),IF($E264="08",VLOOKUP($A264,'MemSep 21-2015'!$A$3:$N$498,14,FALSE),"NA")),"NA")</f>
        <v>20</v>
      </c>
      <c r="H264" s="285">
        <f t="shared" si="3"/>
        <v>1</v>
      </c>
      <c r="I264" s="286">
        <f>IFERROR(IF(OR($F264&lt;10,$F264="NA",$G264="NA"),"NA",IF($E264="05",VLOOKUP($A264,'2015G5-SALL'!$A$3:$AG$500,6,FALSE),IF($E264="08",VLOOKUP($A264,'2015G8-SALL'!$A$3:$AG$501,6,FALSE),"NA"))),"NA")</f>
        <v>42.602999999999994</v>
      </c>
      <c r="J264" s="252">
        <f>IFERROR(IF(OR($F264&lt;10,$F264="NA",$G264="NA"),"NA",IF($E264="05",VLOOKUP($A264,'2015G5-SALL'!$A$3:$AG$500,26,FALSE),IF($E264="08",VLOOKUP($A264,'2015G8-SALL'!$A$3:$AG$501,26,FALSE),"NA"))),"NA")</f>
        <v>0.42400000000000004</v>
      </c>
      <c r="K264" s="253">
        <f>IFERROR(IF(OR($F264&lt;10,$F264="NA",$G264="NA"),"NA",IF($E264="05",VLOOKUP($A264,'2015G5-SALL'!$A$3:$AG$500,16,FALSE),IF($E264="08",VLOOKUP($A264,'2015G8-SALL'!$A$3:$AG$501,16,FALSE),"NA"))),"NA")</f>
        <v>0.45999999999999996</v>
      </c>
      <c r="L264" s="254">
        <f>IFERROR(IF(OR($F264&lt;10,$F264="NA",$G264="NA"),"NA",IF($E264="05",VLOOKUP($A264,'2015G5-SALL'!$A$3:$AG$500,31,FALSE),IF($E264="08",VLOOKUP($A264,'2015G8-SALL'!$A$3:$AG$501,31,FALSE),"NA"))),"NA")</f>
        <v>0.4325</v>
      </c>
      <c r="M264" s="255">
        <f>IFERROR(IF(OR($F264&lt;10,$F264="NA",$G264="NA"),"NA",IF($E264="05",VLOOKUP($A264,'2015G5-SALL'!$A$3:$AG$500,21,FALSE),IF($E264="08",VLOOKUP($A264,'2015G8-SALL'!$A$3:$AG$501,21,FALSE),"NA"))),"NA")</f>
        <v>0.38300000000000006</v>
      </c>
    </row>
    <row r="265" spans="1:13" x14ac:dyDescent="0.25">
      <c r="A265" s="282" t="s">
        <v>885</v>
      </c>
      <c r="B265" s="281" t="str">
        <f>VLOOKUP(VALUE(A265),SchList!$A$2:$B$475,2,FALSE)</f>
        <v>MATER BRICKELL PREP ACADEMY</v>
      </c>
      <c r="C265" s="282" t="s">
        <v>5262</v>
      </c>
      <c r="D265" s="267" t="s">
        <v>5262</v>
      </c>
      <c r="E265" s="268" t="s">
        <v>810</v>
      </c>
      <c r="F265" s="283">
        <f>IFERROR(IF($E265="05",VLOOKUP($A265,'2015G5-SALL'!$A$3:$AG$500,4,FALSE),IF($E265="08",VLOOKUP($A265,'2015G8-SALL'!$A$3:$AG$501,4,FALSE),"NA")),"NA")</f>
        <v>20</v>
      </c>
      <c r="G265" s="284">
        <f>IFERROR(IF($E265="05",VLOOKUP($A265,'MemSep 21-2015'!$A$3:$I$498,9,FALSE),IF($E265="08",VLOOKUP($A265,'MemSep 21-2015'!$A$3:$N$498,14,FALSE),"NA")),"NA")</f>
        <v>19</v>
      </c>
      <c r="H265" s="285">
        <f t="shared" si="3"/>
        <v>1</v>
      </c>
      <c r="I265" s="286">
        <f>IFERROR(IF(OR($F265&lt;10,$F265="NA",$G265="NA"),"NA",IF($E265="05",VLOOKUP($A265,'2015G5-SALL'!$A$3:$AG$500,6,FALSE),IF($E265="08",VLOOKUP($A265,'2015G8-SALL'!$A$3:$AG$501,6,FALSE),"NA"))),"NA")</f>
        <v>57.880500000000005</v>
      </c>
      <c r="J265" s="252">
        <f>IFERROR(IF(OR($F265&lt;10,$F265="NA",$G265="NA"),"NA",IF($E265="05",VLOOKUP($A265,'2015G5-SALL'!$A$3:$AG$500,26,FALSE),IF($E265="08",VLOOKUP($A265,'2015G8-SALL'!$A$3:$AG$501,26,FALSE),"NA"))),"NA")</f>
        <v>0.41649999999999998</v>
      </c>
      <c r="K265" s="253">
        <f>IFERROR(IF(OR($F265&lt;10,$F265="NA",$G265="NA"),"NA",IF($E265="05",VLOOKUP($A265,'2015G5-SALL'!$A$3:$AG$500,16,FALSE),IF($E265="08",VLOOKUP($A265,'2015G8-SALL'!$A$3:$AG$501,16,FALSE),"NA"))),"NA")</f>
        <v>0.55249999999999999</v>
      </c>
      <c r="L265" s="254">
        <f>IFERROR(IF(OR($F265&lt;10,$F265="NA",$G265="NA"),"NA",IF($E265="05",VLOOKUP($A265,'2015G5-SALL'!$A$3:$AG$500,31,FALSE),IF($E265="08",VLOOKUP($A265,'2015G8-SALL'!$A$3:$AG$501,31,FALSE),"NA"))),"NA")</f>
        <v>0.65800000000000014</v>
      </c>
      <c r="M265" s="255">
        <f>IFERROR(IF(OR($F265&lt;10,$F265="NA",$G265="NA"),"NA",IF($E265="05",VLOOKUP($A265,'2015G5-SALL'!$A$3:$AG$500,21,FALSE),IF($E265="08",VLOOKUP($A265,'2015G8-SALL'!$A$3:$AG$501,21,FALSE),"NA"))),"NA")</f>
        <v>0.57600000000000018</v>
      </c>
    </row>
    <row r="266" spans="1:13" x14ac:dyDescent="0.25">
      <c r="A266" s="282" t="s">
        <v>885</v>
      </c>
      <c r="B266" s="281" t="str">
        <f>VLOOKUP(VALUE(A266),SchList!$A$2:$B$475,2,FALSE)</f>
        <v>MATER BRICKELL PREP ACADEMY</v>
      </c>
      <c r="C266" s="282" t="s">
        <v>5262</v>
      </c>
      <c r="D266" s="267" t="s">
        <v>5262</v>
      </c>
      <c r="E266" s="268" t="s">
        <v>807</v>
      </c>
      <c r="F266" s="283">
        <f>IFERROR(IF($E266="05",VLOOKUP($A266,'2015G5-SALL'!$A$3:$AG$500,4,FALSE),IF($E266="08",VLOOKUP($A266,'2015G8-SALL'!$A$3:$AG$501,4,FALSE),"NA")),"NA")</f>
        <v>19</v>
      </c>
      <c r="G266" s="284">
        <f>IFERROR(IF($E266="05",VLOOKUP($A266,'MemSep 21-2015'!$A$3:$I$498,9,FALSE),IF($E266="08",VLOOKUP($A266,'MemSep 21-2015'!$A$3:$N$498,14,FALSE),"NA")),"NA")</f>
        <v>19</v>
      </c>
      <c r="H266" s="285">
        <f t="shared" si="3"/>
        <v>1</v>
      </c>
      <c r="I266" s="286">
        <f>IFERROR(IF(OR($F266&lt;10,$F266="NA",$G266="NA"),"NA",IF($E266="05",VLOOKUP($A266,'2015G5-SALL'!$A$3:$AG$500,6,FALSE),IF($E266="08",VLOOKUP($A266,'2015G8-SALL'!$A$3:$AG$501,6,FALSE),"NA"))),"NA")</f>
        <v>46.576842105263154</v>
      </c>
      <c r="J266" s="252">
        <f>IFERROR(IF(OR($F266&lt;10,$F266="NA",$G266="NA"),"NA",IF($E266="05",VLOOKUP($A266,'2015G5-SALL'!$A$3:$AG$500,26,FALSE),IF($E266="08",VLOOKUP($A266,'2015G8-SALL'!$A$3:$AG$501,26,FALSE),"NA"))),"NA")</f>
        <v>0.4957894736842105</v>
      </c>
      <c r="K266" s="253">
        <f>IFERROR(IF(OR($F266&lt;10,$F266="NA",$G266="NA"),"NA",IF($E266="05",VLOOKUP($A266,'2015G5-SALL'!$A$3:$AG$500,16,FALSE),IF($E266="08",VLOOKUP($A266,'2015G8-SALL'!$A$3:$AG$501,16,FALSE),"NA"))),"NA")</f>
        <v>0.49736842105263152</v>
      </c>
      <c r="L266" s="254">
        <f>IFERROR(IF(OR($F266&lt;10,$F266="NA",$G266="NA"),"NA",IF($E266="05",VLOOKUP($A266,'2015G5-SALL'!$A$3:$AG$500,31,FALSE),IF($E266="08",VLOOKUP($A266,'2015G8-SALL'!$A$3:$AG$501,31,FALSE),"NA"))),"NA")</f>
        <v>0.47368421052631571</v>
      </c>
      <c r="M266" s="255">
        <f>IFERROR(IF(OR($F266&lt;10,$F266="NA",$G266="NA"),"NA",IF($E266="05",VLOOKUP($A266,'2015G5-SALL'!$A$3:$AG$500,21,FALSE),IF($E266="08",VLOOKUP($A266,'2015G8-SALL'!$A$3:$AG$501,21,FALSE),"NA"))),"NA")</f>
        <v>0.40105263157894738</v>
      </c>
    </row>
    <row r="267" spans="1:13" x14ac:dyDescent="0.25">
      <c r="A267" s="282" t="s">
        <v>829</v>
      </c>
      <c r="B267" s="281" t="str">
        <f>VLOOKUP(VALUE(A267),SchList!$A$2:$B$475,2,FALSE)</f>
        <v>MATER ACADEMY MIAMI BEACH</v>
      </c>
      <c r="C267" s="282" t="s">
        <v>5262</v>
      </c>
      <c r="D267" s="267" t="s">
        <v>5262</v>
      </c>
      <c r="E267" s="268" t="s">
        <v>810</v>
      </c>
      <c r="F267" s="283">
        <f>IFERROR(IF($E267="05",VLOOKUP($A267,'2015G5-SALL'!$A$3:$AG$500,4,FALSE),IF($E267="08",VLOOKUP($A267,'2015G8-SALL'!$A$3:$AG$501,4,FALSE),"NA")),"NA")</f>
        <v>45</v>
      </c>
      <c r="G267" s="284">
        <f>IFERROR(IF($E267="05",VLOOKUP($A267,'MemSep 21-2015'!$A$3:$I$498,9,FALSE),IF($E267="08",VLOOKUP($A267,'MemSep 21-2015'!$A$3:$N$498,14,FALSE),"NA")),"NA")</f>
        <v>45</v>
      </c>
      <c r="H267" s="285">
        <f t="shared" ref="H267:H330" si="4">IFERROR(IF($F267&lt;10,"NT&lt;10",IF($F267&gt;$G267,1,$F267/$G267)),"NA")</f>
        <v>1</v>
      </c>
      <c r="I267" s="286">
        <f>IFERROR(IF(OR($F267&lt;10,$F267="NA",$G267="NA"),"NA",IF($E267="05",VLOOKUP($A267,'2015G5-SALL'!$A$3:$AG$500,6,FALSE),IF($E267="08",VLOOKUP($A267,'2015G8-SALL'!$A$3:$AG$501,6,FALSE),"NA"))),"NA")</f>
        <v>50.942222222222235</v>
      </c>
      <c r="J267" s="252">
        <f>IFERROR(IF(OR($F267&lt;10,$F267="NA",$G267="NA"),"NA",IF($E267="05",VLOOKUP($A267,'2015G5-SALL'!$A$3:$AG$500,26,FALSE),IF($E267="08",VLOOKUP($A267,'2015G8-SALL'!$A$3:$AG$501,26,FALSE),"NA"))),"NA")</f>
        <v>0.45244444444444454</v>
      </c>
      <c r="K267" s="253">
        <f>IFERROR(IF(OR($F267&lt;10,$F267="NA",$G267="NA"),"NA",IF($E267="05",VLOOKUP($A267,'2015G5-SALL'!$A$3:$AG$500,16,FALSE),IF($E267="08",VLOOKUP($A267,'2015G8-SALL'!$A$3:$AG$501,16,FALSE),"NA"))),"NA")</f>
        <v>0.48400000000000021</v>
      </c>
      <c r="L267" s="254">
        <f>IFERROR(IF(OR($F267&lt;10,$F267="NA",$G267="NA"),"NA",IF($E267="05",VLOOKUP($A267,'2015G5-SALL'!$A$3:$AG$500,31,FALSE),IF($E267="08",VLOOKUP($A267,'2015G8-SALL'!$A$3:$AG$501,31,FALSE),"NA"))),"NA")</f>
        <v>0.56666666666666687</v>
      </c>
      <c r="M267" s="255">
        <f>IFERROR(IF(OR($F267&lt;10,$F267="NA",$G267="NA"),"NA",IF($E267="05",VLOOKUP($A267,'2015G5-SALL'!$A$3:$AG$500,21,FALSE),IF($E267="08",VLOOKUP($A267,'2015G8-SALL'!$A$3:$AG$501,21,FALSE),"NA"))),"NA")</f>
        <v>0.48333333333333328</v>
      </c>
    </row>
    <row r="268" spans="1:13" x14ac:dyDescent="0.25">
      <c r="A268" s="282" t="s">
        <v>829</v>
      </c>
      <c r="B268" s="281" t="str">
        <f>VLOOKUP(VALUE(A268),SchList!$A$2:$B$475,2,FALSE)</f>
        <v>MATER ACADEMY MIAMI BEACH</v>
      </c>
      <c r="C268" s="282" t="s">
        <v>5262</v>
      </c>
      <c r="D268" s="267" t="s">
        <v>5262</v>
      </c>
      <c r="E268" s="268" t="s">
        <v>807</v>
      </c>
      <c r="F268" s="283">
        <f>IFERROR(IF($E268="05",VLOOKUP($A268,'2015G5-SALL'!$A$3:$AG$500,4,FALSE),IF($E268="08",VLOOKUP($A268,'2015G8-SALL'!$A$3:$AG$501,4,FALSE),"NA")),"NA")</f>
        <v>42</v>
      </c>
      <c r="G268" s="284">
        <f>IFERROR(IF($E268="05",VLOOKUP($A268,'MemSep 21-2015'!$A$3:$I$498,9,FALSE),IF($E268="08",VLOOKUP($A268,'MemSep 21-2015'!$A$3:$N$498,14,FALSE),"NA")),"NA")</f>
        <v>42</v>
      </c>
      <c r="H268" s="285">
        <f t="shared" si="4"/>
        <v>1</v>
      </c>
      <c r="I268" s="286">
        <f>IFERROR(IF(OR($F268&lt;10,$F268="NA",$G268="NA"),"NA",IF($E268="05",VLOOKUP($A268,'2015G5-SALL'!$A$3:$AG$500,6,FALSE),IF($E268="08",VLOOKUP($A268,'2015G8-SALL'!$A$3:$AG$501,6,FALSE),"NA"))),"NA")</f>
        <v>47.945952380952384</v>
      </c>
      <c r="J268" s="252">
        <f>IFERROR(IF(OR($F268&lt;10,$F268="NA",$G268="NA"),"NA",IF($E268="05",VLOOKUP($A268,'2015G5-SALL'!$A$3:$AG$500,26,FALSE),IF($E268="08",VLOOKUP($A268,'2015G8-SALL'!$A$3:$AG$501,26,FALSE),"NA"))),"NA")</f>
        <v>0.48071428571428582</v>
      </c>
      <c r="K268" s="253">
        <f>IFERROR(IF(OR($F268&lt;10,$F268="NA",$G268="NA"),"NA",IF($E268="05",VLOOKUP($A268,'2015G5-SALL'!$A$3:$AG$500,16,FALSE),IF($E268="08",VLOOKUP($A268,'2015G8-SALL'!$A$3:$AG$501,16,FALSE),"NA"))),"NA")</f>
        <v>0.49904761904761896</v>
      </c>
      <c r="L268" s="254">
        <f>IFERROR(IF(OR($F268&lt;10,$F268="NA",$G268="NA"),"NA",IF($E268="05",VLOOKUP($A268,'2015G5-SALL'!$A$3:$AG$500,31,FALSE),IF($E268="08",VLOOKUP($A268,'2015G8-SALL'!$A$3:$AG$501,31,FALSE),"NA"))),"NA")</f>
        <v>0.50357142857142845</v>
      </c>
      <c r="M268" s="255">
        <f>IFERROR(IF(OR($F268&lt;10,$F268="NA",$G268="NA"),"NA",IF($E268="05",VLOOKUP($A268,'2015G5-SALL'!$A$3:$AG$500,21,FALSE),IF($E268="08",VLOOKUP($A268,'2015G8-SALL'!$A$3:$AG$501,21,FALSE),"NA"))),"NA")</f>
        <v>0.43166666666666675</v>
      </c>
    </row>
    <row r="269" spans="1:13" x14ac:dyDescent="0.25">
      <c r="A269" s="282" t="s">
        <v>831</v>
      </c>
      <c r="B269" s="281" t="str">
        <f>VLOOKUP(VALUE(A269),SchList!$A$2:$B$475,2,FALSE)</f>
        <v>PINECREST ACADEMY SCHOOL</v>
      </c>
      <c r="C269" s="282" t="s">
        <v>5262</v>
      </c>
      <c r="D269" s="267" t="s">
        <v>5262</v>
      </c>
      <c r="E269" s="268" t="s">
        <v>810</v>
      </c>
      <c r="F269" s="283">
        <f>IFERROR(IF($E269="05",VLOOKUP($A269,'2015G5-SALL'!$A$3:$AG$500,4,FALSE),IF($E269="08",VLOOKUP($A269,'2015G8-SALL'!$A$3:$AG$501,4,FALSE),"NA")),"NA")</f>
        <v>67</v>
      </c>
      <c r="G269" s="284">
        <f>IFERROR(IF($E269="05",VLOOKUP($A269,'MemSep 21-2015'!$A$3:$I$498,9,FALSE),IF($E269="08",VLOOKUP($A269,'MemSep 21-2015'!$A$3:$N$498,14,FALSE),"NA")),"NA")</f>
        <v>66</v>
      </c>
      <c r="H269" s="285">
        <f t="shared" si="4"/>
        <v>1</v>
      </c>
      <c r="I269" s="286">
        <f>IFERROR(IF(OR($F269&lt;10,$F269="NA",$G269="NA"),"NA",IF($E269="05",VLOOKUP($A269,'2015G5-SALL'!$A$3:$AG$500,6,FALSE),IF($E269="08",VLOOKUP($A269,'2015G8-SALL'!$A$3:$AG$501,6,FALSE),"NA"))),"NA")</f>
        <v>59.475970149253719</v>
      </c>
      <c r="J269" s="252">
        <f>IFERROR(IF(OR($F269&lt;10,$F269="NA",$G269="NA"),"NA",IF($E269="05",VLOOKUP($A269,'2015G5-SALL'!$A$3:$AG$500,26,FALSE),IF($E269="08",VLOOKUP($A269,'2015G8-SALL'!$A$3:$AG$501,26,FALSE),"NA"))),"NA")</f>
        <v>0.45791044776119394</v>
      </c>
      <c r="K269" s="253">
        <f>IFERROR(IF(OR($F269&lt;10,$F269="NA",$G269="NA"),"NA",IF($E269="05",VLOOKUP($A269,'2015G5-SALL'!$A$3:$AG$500,16,FALSE),IF($E269="08",VLOOKUP($A269,'2015G8-SALL'!$A$3:$AG$501,16,FALSE),"NA"))),"NA")</f>
        <v>0.57044776119402985</v>
      </c>
      <c r="L269" s="254">
        <f>IFERROR(IF(OR($F269&lt;10,$F269="NA",$G269="NA"),"NA",IF($E269="05",VLOOKUP($A269,'2015G5-SALL'!$A$3:$AG$500,31,FALSE),IF($E269="08",VLOOKUP($A269,'2015G8-SALL'!$A$3:$AG$501,31,FALSE),"NA"))),"NA")</f>
        <v>0.65955223880597014</v>
      </c>
      <c r="M269" s="255">
        <f>IFERROR(IF(OR($F269&lt;10,$F269="NA",$G269="NA"),"NA",IF($E269="05",VLOOKUP($A269,'2015G5-SALL'!$A$3:$AG$500,21,FALSE),IF($E269="08",VLOOKUP($A269,'2015G8-SALL'!$A$3:$AG$501,21,FALSE),"NA"))),"NA")</f>
        <v>0.59671641791044772</v>
      </c>
    </row>
    <row r="270" spans="1:13" x14ac:dyDescent="0.25">
      <c r="A270" s="282" t="s">
        <v>887</v>
      </c>
      <c r="B270" s="281" t="str">
        <f>VLOOKUP(VALUE(A270),SchList!$A$2:$B$475,2,FALSE)</f>
        <v>PINECREST COVE ACADEMY</v>
      </c>
      <c r="C270" s="282" t="s">
        <v>5262</v>
      </c>
      <c r="D270" s="267" t="s">
        <v>5262</v>
      </c>
      <c r="E270" s="268" t="s">
        <v>810</v>
      </c>
      <c r="F270" s="283">
        <f>IFERROR(IF($E270="05",VLOOKUP($A270,'2015G5-SALL'!$A$3:$AG$500,4,FALSE),IF($E270="08",VLOOKUP($A270,'2015G8-SALL'!$A$3:$AG$501,4,FALSE),"NA")),"NA")</f>
        <v>71</v>
      </c>
      <c r="G270" s="284">
        <f>IFERROR(IF($E270="05",VLOOKUP($A270,'MemSep 21-2015'!$A$3:$I$498,9,FALSE),IF($E270="08",VLOOKUP($A270,'MemSep 21-2015'!$A$3:$N$498,14,FALSE),"NA")),"NA")</f>
        <v>71</v>
      </c>
      <c r="H270" s="285">
        <f t="shared" si="4"/>
        <v>1</v>
      </c>
      <c r="I270" s="286">
        <f>IFERROR(IF(OR($F270&lt;10,$F270="NA",$G270="NA"),"NA",IF($E270="05",VLOOKUP($A270,'2015G5-SALL'!$A$3:$AG$500,6,FALSE),IF($E270="08",VLOOKUP($A270,'2015G8-SALL'!$A$3:$AG$501,6,FALSE),"NA"))),"NA")</f>
        <v>53.542957746478848</v>
      </c>
      <c r="J270" s="252">
        <f>IFERROR(IF(OR($F270&lt;10,$F270="NA",$G270="NA"),"NA",IF($E270="05",VLOOKUP($A270,'2015G5-SALL'!$A$3:$AG$500,26,FALSE),IF($E270="08",VLOOKUP($A270,'2015G8-SALL'!$A$3:$AG$501,26,FALSE),"NA"))),"NA")</f>
        <v>0.46732394366197161</v>
      </c>
      <c r="K270" s="253">
        <f>IFERROR(IF(OR($F270&lt;10,$F270="NA",$G270="NA"),"NA",IF($E270="05",VLOOKUP($A270,'2015G5-SALL'!$A$3:$AG$500,16,FALSE),IF($E270="08",VLOOKUP($A270,'2015G8-SALL'!$A$3:$AG$501,16,FALSE),"NA"))),"NA")</f>
        <v>0.49211267605633807</v>
      </c>
      <c r="L270" s="254">
        <f>IFERROR(IF(OR($F270&lt;10,$F270="NA",$G270="NA"),"NA",IF($E270="05",VLOOKUP($A270,'2015G5-SALL'!$A$3:$AG$500,31,FALSE),IF($E270="08",VLOOKUP($A270,'2015G8-SALL'!$A$3:$AG$501,31,FALSE),"NA"))),"NA")</f>
        <v>0.59577464788732404</v>
      </c>
      <c r="M270" s="255">
        <f>IFERROR(IF(OR($F270&lt;10,$F270="NA",$G270="NA"),"NA",IF($E270="05",VLOOKUP($A270,'2015G5-SALL'!$A$3:$AG$500,21,FALSE),IF($E270="08",VLOOKUP($A270,'2015G8-SALL'!$A$3:$AG$501,21,FALSE),"NA"))),"NA")</f>
        <v>0.53154929577464805</v>
      </c>
    </row>
    <row r="271" spans="1:13" x14ac:dyDescent="0.25">
      <c r="A271" s="282" t="s">
        <v>887</v>
      </c>
      <c r="B271" s="281" t="str">
        <f>VLOOKUP(VALUE(A271),SchList!$A$2:$B$475,2,FALSE)</f>
        <v>PINECREST COVE ACADEMY</v>
      </c>
      <c r="C271" s="282" t="s">
        <v>5262</v>
      </c>
      <c r="D271" s="267" t="s">
        <v>5262</v>
      </c>
      <c r="E271" s="268" t="s">
        <v>807</v>
      </c>
      <c r="F271" s="283">
        <f>IFERROR(IF($E271="05",VLOOKUP($A271,'2015G5-SALL'!$A$3:$AG$500,4,FALSE),IF($E271="08",VLOOKUP($A271,'2015G8-SALL'!$A$3:$AG$501,4,FALSE),"NA")),"NA")</f>
        <v>43</v>
      </c>
      <c r="G271" s="284">
        <f>IFERROR(IF($E271="05",VLOOKUP($A271,'MemSep 21-2015'!$A$3:$I$498,9,FALSE),IF($E271="08",VLOOKUP($A271,'MemSep 21-2015'!$A$3:$N$498,14,FALSE),"NA")),"NA")</f>
        <v>43</v>
      </c>
      <c r="H271" s="285">
        <f t="shared" si="4"/>
        <v>1</v>
      </c>
      <c r="I271" s="286">
        <f>IFERROR(IF(OR($F271&lt;10,$F271="NA",$G271="NA"),"NA",IF($E271="05",VLOOKUP($A271,'2015G5-SALL'!$A$3:$AG$500,6,FALSE),IF($E271="08",VLOOKUP($A271,'2015G8-SALL'!$A$3:$AG$501,6,FALSE),"NA"))),"NA")</f>
        <v>59.221627906976735</v>
      </c>
      <c r="J271" s="252">
        <f>IFERROR(IF(OR($F271&lt;10,$F271="NA",$G271="NA"),"NA",IF($E271="05",VLOOKUP($A271,'2015G5-SALL'!$A$3:$AG$500,26,FALSE),IF($E271="08",VLOOKUP($A271,'2015G8-SALL'!$A$3:$AG$501,26,FALSE),"NA"))),"NA")</f>
        <v>0.57930232558139538</v>
      </c>
      <c r="K271" s="253">
        <f>IFERROR(IF(OR($F271&lt;10,$F271="NA",$G271="NA"),"NA",IF($E271="05",VLOOKUP($A271,'2015G5-SALL'!$A$3:$AG$500,16,FALSE),IF($E271="08",VLOOKUP($A271,'2015G8-SALL'!$A$3:$AG$501,16,FALSE),"NA"))),"NA")</f>
        <v>0.60441860465116271</v>
      </c>
      <c r="L271" s="254">
        <f>IFERROR(IF(OR($F271&lt;10,$F271="NA",$G271="NA"),"NA",IF($E271="05",VLOOKUP($A271,'2015G5-SALL'!$A$3:$AG$500,31,FALSE),IF($E271="08",VLOOKUP($A271,'2015G8-SALL'!$A$3:$AG$501,31,FALSE),"NA"))),"NA")</f>
        <v>0.586046511627907</v>
      </c>
      <c r="M271" s="255">
        <f>IFERROR(IF(OR($F271&lt;10,$F271="NA",$G271="NA"),"NA",IF($E271="05",VLOOKUP($A271,'2015G5-SALL'!$A$3:$AG$500,21,FALSE),IF($E271="08",VLOOKUP($A271,'2015G8-SALL'!$A$3:$AG$501,21,FALSE),"NA"))),"NA")</f>
        <v>0.5918604651162791</v>
      </c>
    </row>
    <row r="272" spans="1:13" x14ac:dyDescent="0.25">
      <c r="A272" s="282" t="s">
        <v>337</v>
      </c>
      <c r="B272" s="281" t="str">
        <f>VLOOKUP(VALUE(A272),SchList!$A$2:$B$475,2,FALSE)</f>
        <v>ERNEST R GRAHAM K-8 ACADEMY</v>
      </c>
      <c r="C272" s="282" t="s">
        <v>5266</v>
      </c>
      <c r="D272" s="267" t="s">
        <v>5261</v>
      </c>
      <c r="E272" s="268" t="s">
        <v>810</v>
      </c>
      <c r="F272" s="283">
        <f>IFERROR(IF($E272="05",VLOOKUP($A272,'2015G5-SALL'!$A$3:$AG$500,4,FALSE),IF($E272="08",VLOOKUP($A272,'2015G8-SALL'!$A$3:$AG$501,4,FALSE),"NA")),"NA")</f>
        <v>185</v>
      </c>
      <c r="G272" s="284">
        <f>IFERROR(IF($E272="05",VLOOKUP($A272,'MemSep 21-2015'!$A$3:$I$498,9,FALSE),IF($E272="08",VLOOKUP($A272,'MemSep 21-2015'!$A$3:$N$498,14,FALSE),"NA")),"NA")</f>
        <v>190</v>
      </c>
      <c r="H272" s="285">
        <f t="shared" si="4"/>
        <v>0.97368421052631582</v>
      </c>
      <c r="I272" s="286">
        <f>IFERROR(IF(OR($F272&lt;10,$F272="NA",$G272="NA"),"NA",IF($E272="05",VLOOKUP($A272,'2015G5-SALL'!$A$3:$AG$500,6,FALSE),IF($E272="08",VLOOKUP($A272,'2015G8-SALL'!$A$3:$AG$501,6,FALSE),"NA"))),"NA")</f>
        <v>46.24075675675676</v>
      </c>
      <c r="J272" s="252">
        <f>IFERROR(IF(OR($F272&lt;10,$F272="NA",$G272="NA"),"NA",IF($E272="05",VLOOKUP($A272,'2015G5-SALL'!$A$3:$AG$500,26,FALSE),IF($E272="08",VLOOKUP($A272,'2015G8-SALL'!$A$3:$AG$501,26,FALSE),"NA"))),"NA")</f>
        <v>0.3740000000000005</v>
      </c>
      <c r="K272" s="253">
        <f>IFERROR(IF(OR($F272&lt;10,$F272="NA",$G272="NA"),"NA",IF($E272="05",VLOOKUP($A272,'2015G5-SALL'!$A$3:$AG$500,16,FALSE),IF($E272="08",VLOOKUP($A272,'2015G8-SALL'!$A$3:$AG$501,16,FALSE),"NA"))),"NA")</f>
        <v>0.44421621621621632</v>
      </c>
      <c r="L272" s="254">
        <f>IFERROR(IF(OR($F272&lt;10,$F272="NA",$G272="NA"),"NA",IF($E272="05",VLOOKUP($A272,'2015G5-SALL'!$A$3:$AG$500,31,FALSE),IF($E272="08",VLOOKUP($A272,'2015G8-SALL'!$A$3:$AG$501,31,FALSE),"NA"))),"NA")</f>
        <v>0.51605405405405425</v>
      </c>
      <c r="M272" s="255">
        <f>IFERROR(IF(OR($F272&lt;10,$F272="NA",$G272="NA"),"NA",IF($E272="05",VLOOKUP($A272,'2015G5-SALL'!$A$3:$AG$500,21,FALSE),IF($E272="08",VLOOKUP($A272,'2015G8-SALL'!$A$3:$AG$501,21,FALSE),"NA"))),"NA")</f>
        <v>0.4498378378378376</v>
      </c>
    </row>
    <row r="273" spans="1:13" x14ac:dyDescent="0.25">
      <c r="A273" s="282" t="s">
        <v>337</v>
      </c>
      <c r="B273" s="281" t="str">
        <f>VLOOKUP(VALUE(A273),SchList!$A$2:$B$475,2,FALSE)</f>
        <v>ERNEST R GRAHAM K-8 ACADEMY</v>
      </c>
      <c r="C273" s="282" t="s">
        <v>5266</v>
      </c>
      <c r="D273" s="267" t="s">
        <v>5261</v>
      </c>
      <c r="E273" s="268" t="s">
        <v>807</v>
      </c>
      <c r="F273" s="283">
        <f>IFERROR(IF($E273="05",VLOOKUP($A273,'2015G5-SALL'!$A$3:$AG$500,4,FALSE),IF($E273="08",VLOOKUP($A273,'2015G8-SALL'!$A$3:$AG$501,4,FALSE),"NA")),"NA")</f>
        <v>112</v>
      </c>
      <c r="G273" s="284">
        <f>IFERROR(IF($E273="05",VLOOKUP($A273,'MemSep 21-2015'!$A$3:$I$498,9,FALSE),IF($E273="08",VLOOKUP($A273,'MemSep 21-2015'!$A$3:$N$498,14,FALSE),"NA")),"NA")</f>
        <v>115</v>
      </c>
      <c r="H273" s="285">
        <f t="shared" si="4"/>
        <v>0.97391304347826091</v>
      </c>
      <c r="I273" s="286">
        <f>IFERROR(IF(OR($F273&lt;10,$F273="NA",$G273="NA"),"NA",IF($E273="05",VLOOKUP($A273,'2015G5-SALL'!$A$3:$AG$500,6,FALSE),IF($E273="08",VLOOKUP($A273,'2015G8-SALL'!$A$3:$AG$501,6,FALSE),"NA"))),"NA")</f>
        <v>37.917857142857137</v>
      </c>
      <c r="J273" s="252">
        <f>IFERROR(IF(OR($F273&lt;10,$F273="NA",$G273="NA"),"NA",IF($E273="05",VLOOKUP($A273,'2015G5-SALL'!$A$3:$AG$500,26,FALSE),IF($E273="08",VLOOKUP($A273,'2015G8-SALL'!$A$3:$AG$501,26,FALSE),"NA"))),"NA")</f>
        <v>0.43214285714285705</v>
      </c>
      <c r="K273" s="253">
        <f>IFERROR(IF(OR($F273&lt;10,$F273="NA",$G273="NA"),"NA",IF($E273="05",VLOOKUP($A273,'2015G5-SALL'!$A$3:$AG$500,16,FALSE),IF($E273="08",VLOOKUP($A273,'2015G8-SALL'!$A$3:$AG$501,16,FALSE),"NA"))),"NA")</f>
        <v>0.37169642857142859</v>
      </c>
      <c r="L273" s="254">
        <f>IFERROR(IF(OR($F273&lt;10,$F273="NA",$G273="NA"),"NA",IF($E273="05",VLOOKUP($A273,'2015G5-SALL'!$A$3:$AG$500,31,FALSE),IF($E273="08",VLOOKUP($A273,'2015G8-SALL'!$A$3:$AG$501,31,FALSE),"NA"))),"NA")</f>
        <v>0.35133928571428574</v>
      </c>
      <c r="M273" s="255">
        <f>IFERROR(IF(OR($F273&lt;10,$F273="NA",$G273="NA"),"NA",IF($E273="05",VLOOKUP($A273,'2015G5-SALL'!$A$3:$AG$500,21,FALSE),IF($E273="08",VLOOKUP($A273,'2015G8-SALL'!$A$3:$AG$501,21,FALSE),"NA"))),"NA")</f>
        <v>0.38321428571428584</v>
      </c>
    </row>
    <row r="274" spans="1:13" x14ac:dyDescent="0.25">
      <c r="A274" s="282" t="s">
        <v>948</v>
      </c>
      <c r="B274" s="281" t="str">
        <f>VLOOKUP(VALUE(A274),SchList!$A$2:$B$475,2,FALSE)</f>
        <v>MATER ACADEMY AT MOUNT SINAI</v>
      </c>
      <c r="C274" s="282" t="s">
        <v>5262</v>
      </c>
      <c r="D274" s="267" t="s">
        <v>5262</v>
      </c>
      <c r="E274" s="268" t="s">
        <v>810</v>
      </c>
      <c r="F274" s="283">
        <f>IFERROR(IF($E274="05",VLOOKUP($A274,'2015G5-SALL'!$A$3:$AG$500,4,FALSE),IF($E274="08",VLOOKUP($A274,'2015G8-SALL'!$A$3:$AG$501,4,FALSE),"NA")),"NA")</f>
        <v>13</v>
      </c>
      <c r="G274" s="284">
        <f>IFERROR(IF($E274="05",VLOOKUP($A274,'MemSep 21-2015'!$A$3:$I$498,9,FALSE),IF($E274="08",VLOOKUP($A274,'MemSep 21-2015'!$A$3:$N$498,14,FALSE),"NA")),"NA")</f>
        <v>13</v>
      </c>
      <c r="H274" s="285">
        <f t="shared" si="4"/>
        <v>1</v>
      </c>
      <c r="I274" s="286">
        <f>IFERROR(IF(OR($F274&lt;10,$F274="NA",$G274="NA"),"NA",IF($E274="05",VLOOKUP($A274,'2015G5-SALL'!$A$3:$AG$500,6,FALSE),IF($E274="08",VLOOKUP($A274,'2015G8-SALL'!$A$3:$AG$501,6,FALSE),"NA"))),"NA")</f>
        <v>49.183846153846162</v>
      </c>
      <c r="J274" s="252">
        <f>IFERROR(IF(OR($F274&lt;10,$F274="NA",$G274="NA"),"NA",IF($E274="05",VLOOKUP($A274,'2015G5-SALL'!$A$3:$AG$500,26,FALSE),IF($E274="08",VLOOKUP($A274,'2015G8-SALL'!$A$3:$AG$501,26,FALSE),"NA"))),"NA")</f>
        <v>0.30999999999999994</v>
      </c>
      <c r="K274" s="253">
        <f>IFERROR(IF(OR($F274&lt;10,$F274="NA",$G274="NA"),"NA",IF($E274="05",VLOOKUP($A274,'2015G5-SALL'!$A$3:$AG$500,16,FALSE),IF($E274="08",VLOOKUP($A274,'2015G8-SALL'!$A$3:$AG$501,16,FALSE),"NA"))),"NA")</f>
        <v>0.4861538461538461</v>
      </c>
      <c r="L274" s="254">
        <f>IFERROR(IF(OR($F274&lt;10,$F274="NA",$G274="NA"),"NA",IF($E274="05",VLOOKUP($A274,'2015G5-SALL'!$A$3:$AG$500,31,FALSE),IF($E274="08",VLOOKUP($A274,'2015G8-SALL'!$A$3:$AG$501,31,FALSE),"NA"))),"NA")</f>
        <v>0.56769230769230772</v>
      </c>
      <c r="M274" s="255">
        <f>IFERROR(IF(OR($F274&lt;10,$F274="NA",$G274="NA"),"NA",IF($E274="05",VLOOKUP($A274,'2015G5-SALL'!$A$3:$AG$500,21,FALSE),IF($E274="08",VLOOKUP($A274,'2015G8-SALL'!$A$3:$AG$501,21,FALSE),"NA"))),"NA")</f>
        <v>0.47769230769230764</v>
      </c>
    </row>
    <row r="275" spans="1:13" x14ac:dyDescent="0.25">
      <c r="A275" s="282" t="s">
        <v>338</v>
      </c>
      <c r="B275" s="281" t="str">
        <f>VLOOKUP(VALUE(A275),SchList!$A$2:$B$475,2,FALSE)</f>
        <v>DR. CARLOS J FINLAY ELEMENTARY</v>
      </c>
      <c r="C275" s="282" t="s">
        <v>5260</v>
      </c>
      <c r="D275" s="267" t="s">
        <v>5261</v>
      </c>
      <c r="E275" s="268" t="s">
        <v>810</v>
      </c>
      <c r="F275" s="283">
        <f>IFERROR(IF($E275="05",VLOOKUP($A275,'2015G5-SALL'!$A$3:$AG$500,4,FALSE),IF($E275="08",VLOOKUP($A275,'2015G8-SALL'!$A$3:$AG$501,4,FALSE),"NA")),"NA")</f>
        <v>73</v>
      </c>
      <c r="G275" s="284">
        <f>IFERROR(IF($E275="05",VLOOKUP($A275,'MemSep 21-2015'!$A$3:$I$498,9,FALSE),IF($E275="08",VLOOKUP($A275,'MemSep 21-2015'!$A$3:$N$498,14,FALSE),"NA")),"NA")</f>
        <v>73</v>
      </c>
      <c r="H275" s="285">
        <f t="shared" si="4"/>
        <v>1</v>
      </c>
      <c r="I275" s="286">
        <f>IFERROR(IF(OR($F275&lt;10,$F275="NA",$G275="NA"),"NA",IF($E275="05",VLOOKUP($A275,'2015G5-SALL'!$A$3:$AG$500,6,FALSE),IF($E275="08",VLOOKUP($A275,'2015G8-SALL'!$A$3:$AG$501,6,FALSE),"NA"))),"NA")</f>
        <v>49.937260273972598</v>
      </c>
      <c r="J275" s="252">
        <f>IFERROR(IF(OR($F275&lt;10,$F275="NA",$G275="NA"),"NA",IF($E275="05",VLOOKUP($A275,'2015G5-SALL'!$A$3:$AG$500,26,FALSE),IF($E275="08",VLOOKUP($A275,'2015G8-SALL'!$A$3:$AG$501,26,FALSE),"NA"))),"NA")</f>
        <v>0.35849315068493154</v>
      </c>
      <c r="K275" s="253">
        <f>IFERROR(IF(OR($F275&lt;10,$F275="NA",$G275="NA"),"NA",IF($E275="05",VLOOKUP($A275,'2015G5-SALL'!$A$3:$AG$500,16,FALSE),IF($E275="08",VLOOKUP($A275,'2015G8-SALL'!$A$3:$AG$501,16,FALSE),"NA"))),"NA")</f>
        <v>0.43493150684931509</v>
      </c>
      <c r="L275" s="254">
        <f>IFERROR(IF(OR($F275&lt;10,$F275="NA",$G275="NA"),"NA",IF($E275="05",VLOOKUP($A275,'2015G5-SALL'!$A$3:$AG$500,31,FALSE),IF($E275="08",VLOOKUP($A275,'2015G8-SALL'!$A$3:$AG$501,31,FALSE),"NA"))),"NA")</f>
        <v>0.58041095890410943</v>
      </c>
      <c r="M275" s="255">
        <f>IFERROR(IF(OR($F275&lt;10,$F275="NA",$G275="NA"),"NA",IF($E275="05",VLOOKUP($A275,'2015G5-SALL'!$A$3:$AG$500,21,FALSE),IF($E275="08",VLOOKUP($A275,'2015G8-SALL'!$A$3:$AG$501,21,FALSE),"NA"))),"NA")</f>
        <v>0.52890410958904099</v>
      </c>
    </row>
    <row r="276" spans="1:13" x14ac:dyDescent="0.25">
      <c r="A276" s="282" t="s">
        <v>978</v>
      </c>
      <c r="B276" s="281" t="str">
        <f>VLOOKUP(VALUE(A276),SchList!$A$2:$B$475,2,FALSE)</f>
        <v>SOMERSET ACADEMY BAY</v>
      </c>
      <c r="C276" s="282" t="s">
        <v>5262</v>
      </c>
      <c r="D276" s="267" t="s">
        <v>5262</v>
      </c>
      <c r="E276" s="268" t="s">
        <v>810</v>
      </c>
      <c r="F276" s="283">
        <f>IFERROR(IF($E276="05",VLOOKUP($A276,'2015G5-SALL'!$A$3:$AG$500,4,FALSE),IF($E276="08",VLOOKUP($A276,'2015G8-SALL'!$A$3:$AG$501,4,FALSE),"NA")),"NA")</f>
        <v>20</v>
      </c>
      <c r="G276" s="284">
        <f>IFERROR(IF($E276="05",VLOOKUP($A276,'MemSep 21-2015'!$A$3:$I$498,9,FALSE),IF($E276="08",VLOOKUP($A276,'MemSep 21-2015'!$A$3:$N$498,14,FALSE),"NA")),"NA")</f>
        <v>20</v>
      </c>
      <c r="H276" s="285">
        <f t="shared" si="4"/>
        <v>1</v>
      </c>
      <c r="I276" s="286">
        <f>IFERROR(IF(OR($F276&lt;10,$F276="NA",$G276="NA"),"NA",IF($E276="05",VLOOKUP($A276,'2015G5-SALL'!$A$3:$AG$500,6,FALSE),IF($E276="08",VLOOKUP($A276,'2015G8-SALL'!$A$3:$AG$501,6,FALSE),"NA"))),"NA")</f>
        <v>66.288500000000013</v>
      </c>
      <c r="J276" s="252">
        <f>IFERROR(IF(OR($F276&lt;10,$F276="NA",$G276="NA"),"NA",IF($E276="05",VLOOKUP($A276,'2015G5-SALL'!$A$3:$AG$500,26,FALSE),IF($E276="08",VLOOKUP($A276,'2015G8-SALL'!$A$3:$AG$501,26,FALSE),"NA"))),"NA")</f>
        <v>0.53400000000000003</v>
      </c>
      <c r="K276" s="253">
        <f>IFERROR(IF(OR($F276&lt;10,$F276="NA",$G276="NA"),"NA",IF($E276="05",VLOOKUP($A276,'2015G5-SALL'!$A$3:$AG$500,16,FALSE),IF($E276="08",VLOOKUP($A276,'2015G8-SALL'!$A$3:$AG$501,16,FALSE),"NA"))),"NA")</f>
        <v>0.59400000000000008</v>
      </c>
      <c r="L276" s="254">
        <f>IFERROR(IF(OR($F276&lt;10,$F276="NA",$G276="NA"),"NA",IF($E276="05",VLOOKUP($A276,'2015G5-SALL'!$A$3:$AG$500,31,FALSE),IF($E276="08",VLOOKUP($A276,'2015G8-SALL'!$A$3:$AG$501,31,FALSE),"NA"))),"NA")</f>
        <v>0.75399999999999989</v>
      </c>
      <c r="M276" s="255">
        <f>IFERROR(IF(OR($F276&lt;10,$F276="NA",$G276="NA"),"NA",IF($E276="05",VLOOKUP($A276,'2015G5-SALL'!$A$3:$AG$500,21,FALSE),IF($E276="08",VLOOKUP($A276,'2015G8-SALL'!$A$3:$AG$501,21,FALSE),"NA"))),"NA")</f>
        <v>0.6725000000000001</v>
      </c>
    </row>
    <row r="277" spans="1:13" x14ac:dyDescent="0.25">
      <c r="A277" s="282" t="s">
        <v>339</v>
      </c>
      <c r="B277" s="281" t="str">
        <f>VLOOKUP(VALUE(A277),SchList!$A$2:$B$475,2,FALSE)</f>
        <v>DR FREDERICA S WILSON/SKYWAY</v>
      </c>
      <c r="C277" s="282" t="s">
        <v>5266</v>
      </c>
      <c r="D277" s="267" t="s">
        <v>5261</v>
      </c>
      <c r="E277" s="268" t="s">
        <v>810</v>
      </c>
      <c r="F277" s="283">
        <f>IFERROR(IF($E277="05",VLOOKUP($A277,'2015G5-SALL'!$A$3:$AG$500,4,FALSE),IF($E277="08",VLOOKUP($A277,'2015G8-SALL'!$A$3:$AG$501,4,FALSE),"NA")),"NA")</f>
        <v>51</v>
      </c>
      <c r="G277" s="284">
        <f>IFERROR(IF($E277="05",VLOOKUP($A277,'MemSep 21-2015'!$A$3:$I$498,9,FALSE),IF($E277="08",VLOOKUP($A277,'MemSep 21-2015'!$A$3:$N$498,14,FALSE),"NA")),"NA")</f>
        <v>54</v>
      </c>
      <c r="H277" s="285">
        <f t="shared" si="4"/>
        <v>0.94444444444444442</v>
      </c>
      <c r="I277" s="286">
        <f>IFERROR(IF(OR($F277&lt;10,$F277="NA",$G277="NA"),"NA",IF($E277="05",VLOOKUP($A277,'2015G5-SALL'!$A$3:$AG$500,6,FALSE),IF($E277="08",VLOOKUP($A277,'2015G8-SALL'!$A$3:$AG$501,6,FALSE),"NA"))),"NA")</f>
        <v>41.17588235294118</v>
      </c>
      <c r="J277" s="252">
        <f>IFERROR(IF(OR($F277&lt;10,$F277="NA",$G277="NA"),"NA",IF($E277="05",VLOOKUP($A277,'2015G5-SALL'!$A$3:$AG$500,26,FALSE),IF($E277="08",VLOOKUP($A277,'2015G8-SALL'!$A$3:$AG$501,26,FALSE),"NA"))),"NA")</f>
        <v>0.30196078431372569</v>
      </c>
      <c r="K277" s="253">
        <f>IFERROR(IF(OR($F277&lt;10,$F277="NA",$G277="NA"),"NA",IF($E277="05",VLOOKUP($A277,'2015G5-SALL'!$A$3:$AG$500,16,FALSE),IF($E277="08",VLOOKUP($A277,'2015G8-SALL'!$A$3:$AG$501,16,FALSE),"NA"))),"NA")</f>
        <v>0.3954901960784315</v>
      </c>
      <c r="L277" s="254">
        <f>IFERROR(IF(OR($F277&lt;10,$F277="NA",$G277="NA"),"NA",IF($E277="05",VLOOKUP($A277,'2015G5-SALL'!$A$3:$AG$500,31,FALSE),IF($E277="08",VLOOKUP($A277,'2015G8-SALL'!$A$3:$AG$501,31,FALSE),"NA"))),"NA")</f>
        <v>0.46803921568627432</v>
      </c>
      <c r="M277" s="255">
        <f>IFERROR(IF(OR($F277&lt;10,$F277="NA",$G277="NA"),"NA",IF($E277="05",VLOOKUP($A277,'2015G5-SALL'!$A$3:$AG$500,21,FALSE),IF($E277="08",VLOOKUP($A277,'2015G8-SALL'!$A$3:$AG$501,21,FALSE),"NA"))),"NA")</f>
        <v>0.40333333333333327</v>
      </c>
    </row>
    <row r="278" spans="1:13" x14ac:dyDescent="0.25">
      <c r="A278" s="282" t="s">
        <v>340</v>
      </c>
      <c r="B278" s="281" t="str">
        <f>VLOOKUP(VALUE(A278),SchList!$A$2:$B$475,2,FALSE)</f>
        <v>SOUTH POINTE ELEMENTARY</v>
      </c>
      <c r="C278" s="282" t="s">
        <v>5266</v>
      </c>
      <c r="D278" s="267" t="s">
        <v>5261</v>
      </c>
      <c r="E278" s="268" t="s">
        <v>810</v>
      </c>
      <c r="F278" s="283">
        <f>IFERROR(IF($E278="05",VLOOKUP($A278,'2015G5-SALL'!$A$3:$AG$500,4,FALSE),IF($E278="08",VLOOKUP($A278,'2015G8-SALL'!$A$3:$AG$501,4,FALSE),"NA")),"NA")</f>
        <v>79</v>
      </c>
      <c r="G278" s="284">
        <f>IFERROR(IF($E278="05",VLOOKUP($A278,'MemSep 21-2015'!$A$3:$I$498,9,FALSE),IF($E278="08",VLOOKUP($A278,'MemSep 21-2015'!$A$3:$N$498,14,FALSE),"NA")),"NA")</f>
        <v>80</v>
      </c>
      <c r="H278" s="285">
        <f t="shared" si="4"/>
        <v>0.98750000000000004</v>
      </c>
      <c r="I278" s="286">
        <f>IFERROR(IF(OR($F278&lt;10,$F278="NA",$G278="NA"),"NA",IF($E278="05",VLOOKUP($A278,'2015G5-SALL'!$A$3:$AG$500,6,FALSE),IF($E278="08",VLOOKUP($A278,'2015G8-SALL'!$A$3:$AG$501,6,FALSE),"NA"))),"NA")</f>
        <v>51.285063291139238</v>
      </c>
      <c r="J278" s="252">
        <f>IFERROR(IF(OR($F278&lt;10,$F278="NA",$G278="NA"),"NA",IF($E278="05",VLOOKUP($A278,'2015G5-SALL'!$A$3:$AG$500,26,FALSE),IF($E278="08",VLOOKUP($A278,'2015G8-SALL'!$A$3:$AG$501,26,FALSE),"NA"))),"NA")</f>
        <v>0.39025316455696185</v>
      </c>
      <c r="K278" s="253">
        <f>IFERROR(IF(OR($F278&lt;10,$F278="NA",$G278="NA"),"NA",IF($E278="05",VLOOKUP($A278,'2015G5-SALL'!$A$3:$AG$500,16,FALSE),IF($E278="08",VLOOKUP($A278,'2015G8-SALL'!$A$3:$AG$501,16,FALSE),"NA"))),"NA")</f>
        <v>0.48291139240506326</v>
      </c>
      <c r="L278" s="254">
        <f>IFERROR(IF(OR($F278&lt;10,$F278="NA",$G278="NA"),"NA",IF($E278="05",VLOOKUP($A278,'2015G5-SALL'!$A$3:$AG$500,31,FALSE),IF($E278="08",VLOOKUP($A278,'2015G8-SALL'!$A$3:$AG$501,31,FALSE),"NA"))),"NA")</f>
        <v>0.5845569620253166</v>
      </c>
      <c r="M278" s="255">
        <f>IFERROR(IF(OR($F278&lt;10,$F278="NA",$G278="NA"),"NA",IF($E278="05",VLOOKUP($A278,'2015G5-SALL'!$A$3:$AG$500,21,FALSE),IF($E278="08",VLOOKUP($A278,'2015G8-SALL'!$A$3:$AG$501,21,FALSE),"NA"))),"NA")</f>
        <v>0.50506329113924064</v>
      </c>
    </row>
    <row r="279" spans="1:13" x14ac:dyDescent="0.25">
      <c r="A279" s="282" t="s">
        <v>341</v>
      </c>
      <c r="B279" s="281" t="str">
        <f>VLOOKUP(VALUE(A279),SchList!$A$2:$B$475,2,FALSE)</f>
        <v>JOHN I. SMITH K-8 CENTER</v>
      </c>
      <c r="C279" s="282" t="s">
        <v>5263</v>
      </c>
      <c r="D279" s="267" t="s">
        <v>5261</v>
      </c>
      <c r="E279" s="268" t="s">
        <v>810</v>
      </c>
      <c r="F279" s="283">
        <f>IFERROR(IF($E279="05",VLOOKUP($A279,'2015G5-SALL'!$A$3:$AG$500,4,FALSE),IF($E279="08",VLOOKUP($A279,'2015G8-SALL'!$A$3:$AG$501,4,FALSE),"NA")),"NA")</f>
        <v>202</v>
      </c>
      <c r="G279" s="284">
        <f>IFERROR(IF($E279="05",VLOOKUP($A279,'MemSep 21-2015'!$A$3:$I$498,9,FALSE),IF($E279="08",VLOOKUP($A279,'MemSep 21-2015'!$A$3:$N$498,14,FALSE),"NA")),"NA")</f>
        <v>206</v>
      </c>
      <c r="H279" s="285">
        <f t="shared" si="4"/>
        <v>0.98058252427184467</v>
      </c>
      <c r="I279" s="286">
        <f>IFERROR(IF(OR($F279&lt;10,$F279="NA",$G279="NA"),"NA",IF($E279="05",VLOOKUP($A279,'2015G5-SALL'!$A$3:$AG$500,6,FALSE),IF($E279="08",VLOOKUP($A279,'2015G8-SALL'!$A$3:$AG$501,6,FALSE),"NA"))),"NA")</f>
        <v>52.145148514851478</v>
      </c>
      <c r="J279" s="252">
        <f>IFERROR(IF(OR($F279&lt;10,$F279="NA",$G279="NA"),"NA",IF($E279="05",VLOOKUP($A279,'2015G5-SALL'!$A$3:$AG$500,26,FALSE),IF($E279="08",VLOOKUP($A279,'2015G8-SALL'!$A$3:$AG$501,26,FALSE),"NA"))),"NA")</f>
        <v>0.42534653465346528</v>
      </c>
      <c r="K279" s="253">
        <f>IFERROR(IF(OR($F279&lt;10,$F279="NA",$G279="NA"),"NA",IF($E279="05",VLOOKUP($A279,'2015G5-SALL'!$A$3:$AG$500,16,FALSE),IF($E279="08",VLOOKUP($A279,'2015G8-SALL'!$A$3:$AG$501,16,FALSE),"NA"))),"NA")</f>
        <v>0.47688118811881147</v>
      </c>
      <c r="L279" s="254">
        <f>IFERROR(IF(OR($F279&lt;10,$F279="NA",$G279="NA"),"NA",IF($E279="05",VLOOKUP($A279,'2015G5-SALL'!$A$3:$AG$500,31,FALSE),IF($E279="08",VLOOKUP($A279,'2015G8-SALL'!$A$3:$AG$501,31,FALSE),"NA"))),"NA")</f>
        <v>0.58158415841584121</v>
      </c>
      <c r="M279" s="255">
        <f>IFERROR(IF(OR($F279&lt;10,$F279="NA",$G279="NA"),"NA",IF($E279="05",VLOOKUP($A279,'2015G5-SALL'!$A$3:$AG$500,21,FALSE),IF($E279="08",VLOOKUP($A279,'2015G8-SALL'!$A$3:$AG$501,21,FALSE),"NA"))),"NA")</f>
        <v>0.53584158415841598</v>
      </c>
    </row>
    <row r="280" spans="1:13" x14ac:dyDescent="0.25">
      <c r="A280" s="282" t="s">
        <v>341</v>
      </c>
      <c r="B280" s="281" t="str">
        <f>VLOOKUP(VALUE(A280),SchList!$A$2:$B$475,2,FALSE)</f>
        <v>JOHN I. SMITH K-8 CENTER</v>
      </c>
      <c r="C280" s="282" t="s">
        <v>5263</v>
      </c>
      <c r="D280" s="267" t="s">
        <v>5261</v>
      </c>
      <c r="E280" s="268" t="s">
        <v>807</v>
      </c>
      <c r="F280" s="283">
        <f>IFERROR(IF($E280="05",VLOOKUP($A280,'2015G5-SALL'!$A$3:$AG$500,4,FALSE),IF($E280="08",VLOOKUP($A280,'2015G8-SALL'!$A$3:$AG$501,4,FALSE),"NA")),"NA")</f>
        <v>134</v>
      </c>
      <c r="G280" s="284">
        <f>IFERROR(IF($E280="05",VLOOKUP($A280,'MemSep 21-2015'!$A$3:$I$498,9,FALSE),IF($E280="08",VLOOKUP($A280,'MemSep 21-2015'!$A$3:$N$498,14,FALSE),"NA")),"NA")</f>
        <v>144</v>
      </c>
      <c r="H280" s="285">
        <f t="shared" si="4"/>
        <v>0.93055555555555558</v>
      </c>
      <c r="I280" s="286">
        <f>IFERROR(IF(OR($F280&lt;10,$F280="NA",$G280="NA"),"NA",IF($E280="05",VLOOKUP($A280,'2015G5-SALL'!$A$3:$AG$500,6,FALSE),IF($E280="08",VLOOKUP($A280,'2015G8-SALL'!$A$3:$AG$501,6,FALSE),"NA"))),"NA")</f>
        <v>39.921865671641797</v>
      </c>
      <c r="J280" s="252">
        <f>IFERROR(IF(OR($F280&lt;10,$F280="NA",$G280="NA"),"NA",IF($E280="05",VLOOKUP($A280,'2015G5-SALL'!$A$3:$AG$500,26,FALSE),IF($E280="08",VLOOKUP($A280,'2015G8-SALL'!$A$3:$AG$501,26,FALSE),"NA"))),"NA")</f>
        <v>0.37507462686567172</v>
      </c>
      <c r="K280" s="253">
        <f>IFERROR(IF(OR($F280&lt;10,$F280="NA",$G280="NA"),"NA",IF($E280="05",VLOOKUP($A280,'2015G5-SALL'!$A$3:$AG$500,16,FALSE),IF($E280="08",VLOOKUP($A280,'2015G8-SALL'!$A$3:$AG$501,16,FALSE),"NA"))),"NA")</f>
        <v>0.4098507462686567</v>
      </c>
      <c r="L280" s="254">
        <f>IFERROR(IF(OR($F280&lt;10,$F280="NA",$G280="NA"),"NA",IF($E280="05",VLOOKUP($A280,'2015G5-SALL'!$A$3:$AG$500,31,FALSE),IF($E280="08",VLOOKUP($A280,'2015G8-SALL'!$A$3:$AG$501,31,FALSE),"NA"))),"NA")</f>
        <v>0.40373134328358223</v>
      </c>
      <c r="M280" s="255">
        <f>IFERROR(IF(OR($F280&lt;10,$F280="NA",$G280="NA"),"NA",IF($E280="05",VLOOKUP($A280,'2015G5-SALL'!$A$3:$AG$500,21,FALSE),IF($E280="08",VLOOKUP($A280,'2015G8-SALL'!$A$3:$AG$501,21,FALSE),"NA"))),"NA")</f>
        <v>0.3974626865671641</v>
      </c>
    </row>
    <row r="281" spans="1:13" x14ac:dyDescent="0.25">
      <c r="A281" s="282" t="s">
        <v>342</v>
      </c>
      <c r="B281" s="281" t="str">
        <f>VLOOKUP(VALUE(A281),SchList!$A$2:$B$475,2,FALSE)</f>
        <v>SNAPPER CREEK ELEMENTARY</v>
      </c>
      <c r="C281" s="282" t="s">
        <v>5260</v>
      </c>
      <c r="D281" s="267" t="s">
        <v>5261</v>
      </c>
      <c r="E281" s="268" t="s">
        <v>810</v>
      </c>
      <c r="F281" s="283">
        <f>IFERROR(IF($E281="05",VLOOKUP($A281,'2015G5-SALL'!$A$3:$AG$500,4,FALSE),IF($E281="08",VLOOKUP($A281,'2015G8-SALL'!$A$3:$AG$501,4,FALSE),"NA")),"NA")</f>
        <v>68</v>
      </c>
      <c r="G281" s="284">
        <f>IFERROR(IF($E281="05",VLOOKUP($A281,'MemSep 21-2015'!$A$3:$I$498,9,FALSE),IF($E281="08",VLOOKUP($A281,'MemSep 21-2015'!$A$3:$N$498,14,FALSE),"NA")),"NA")</f>
        <v>70</v>
      </c>
      <c r="H281" s="285">
        <f t="shared" si="4"/>
        <v>0.97142857142857142</v>
      </c>
      <c r="I281" s="286">
        <f>IFERROR(IF(OR($F281&lt;10,$F281="NA",$G281="NA"),"NA",IF($E281="05",VLOOKUP($A281,'2015G5-SALL'!$A$3:$AG$500,6,FALSE),IF($E281="08",VLOOKUP($A281,'2015G8-SALL'!$A$3:$AG$501,6,FALSE),"NA"))),"NA")</f>
        <v>46.947058823529403</v>
      </c>
      <c r="J281" s="252">
        <f>IFERROR(IF(OR($F281&lt;10,$F281="NA",$G281="NA"),"NA",IF($E281="05",VLOOKUP($A281,'2015G5-SALL'!$A$3:$AG$500,26,FALSE),IF($E281="08",VLOOKUP($A281,'2015G8-SALL'!$A$3:$AG$501,26,FALSE),"NA"))),"NA")</f>
        <v>0.3552941176470587</v>
      </c>
      <c r="K281" s="253">
        <f>IFERROR(IF(OR($F281&lt;10,$F281="NA",$G281="NA"),"NA",IF($E281="05",VLOOKUP($A281,'2015G5-SALL'!$A$3:$AG$500,16,FALSE),IF($E281="08",VLOOKUP($A281,'2015G8-SALL'!$A$3:$AG$501,16,FALSE),"NA"))),"NA")</f>
        <v>0.41205882352941209</v>
      </c>
      <c r="L281" s="254">
        <f>IFERROR(IF(OR($F281&lt;10,$F281="NA",$G281="NA"),"NA",IF($E281="05",VLOOKUP($A281,'2015G5-SALL'!$A$3:$AG$500,31,FALSE),IF($E281="08",VLOOKUP($A281,'2015G8-SALL'!$A$3:$AG$501,31,FALSE),"NA"))),"NA")</f>
        <v>0.54588235294117649</v>
      </c>
      <c r="M281" s="255">
        <f>IFERROR(IF(OR($F281&lt;10,$F281="NA",$G281="NA"),"NA",IF($E281="05",VLOOKUP($A281,'2015G5-SALL'!$A$3:$AG$500,21,FALSE),IF($E281="08",VLOOKUP($A281,'2015G8-SALL'!$A$3:$AG$501,21,FALSE),"NA"))),"NA")</f>
        <v>0.48352941176470604</v>
      </c>
    </row>
    <row r="282" spans="1:13" x14ac:dyDescent="0.25">
      <c r="A282" s="282" t="s">
        <v>343</v>
      </c>
      <c r="B282" s="281" t="str">
        <f>VLOOKUP(VALUE(A282),SchList!$A$2:$B$475,2,FALSE)</f>
        <v>N. DADE CTR FOR MODERN LANG</v>
      </c>
      <c r="C282" s="282" t="s">
        <v>5266</v>
      </c>
      <c r="D282" s="267" t="s">
        <v>5261</v>
      </c>
      <c r="E282" s="268" t="s">
        <v>810</v>
      </c>
      <c r="F282" s="283">
        <f>IFERROR(IF($E282="05",VLOOKUP($A282,'2015G5-SALL'!$A$3:$AG$500,4,FALSE),IF($E282="08",VLOOKUP($A282,'2015G8-SALL'!$A$3:$AG$501,4,FALSE),"NA")),"NA")</f>
        <v>81</v>
      </c>
      <c r="G282" s="284">
        <f>IFERROR(IF($E282="05",VLOOKUP($A282,'MemSep 21-2015'!$A$3:$I$498,9,FALSE),IF($E282="08",VLOOKUP($A282,'MemSep 21-2015'!$A$3:$N$498,14,FALSE),"NA")),"NA")</f>
        <v>82</v>
      </c>
      <c r="H282" s="285">
        <f t="shared" si="4"/>
        <v>0.98780487804878048</v>
      </c>
      <c r="I282" s="286">
        <f>IFERROR(IF(OR($F282&lt;10,$F282="NA",$G282="NA"),"NA",IF($E282="05",VLOOKUP($A282,'2015G5-SALL'!$A$3:$AG$500,6,FALSE),IF($E282="08",VLOOKUP($A282,'2015G8-SALL'!$A$3:$AG$501,6,FALSE),"NA"))),"NA")</f>
        <v>53.872345679012369</v>
      </c>
      <c r="J282" s="252">
        <f>IFERROR(IF(OR($F282&lt;10,$F282="NA",$G282="NA"),"NA",IF($E282="05",VLOOKUP($A282,'2015G5-SALL'!$A$3:$AG$500,26,FALSE),IF($E282="08",VLOOKUP($A282,'2015G8-SALL'!$A$3:$AG$501,26,FALSE),"NA"))),"NA")</f>
        <v>0.42469135802469143</v>
      </c>
      <c r="K282" s="253">
        <f>IFERROR(IF(OR($F282&lt;10,$F282="NA",$G282="NA"),"NA",IF($E282="05",VLOOKUP($A282,'2015G5-SALL'!$A$3:$AG$500,16,FALSE),IF($E282="08",VLOOKUP($A282,'2015G8-SALL'!$A$3:$AG$501,16,FALSE),"NA"))),"NA")</f>
        <v>0.48654320987654315</v>
      </c>
      <c r="L282" s="254">
        <f>IFERROR(IF(OR($F282&lt;10,$F282="NA",$G282="NA"),"NA",IF($E282="05",VLOOKUP($A282,'2015G5-SALL'!$A$3:$AG$500,31,FALSE),IF($E282="08",VLOOKUP($A282,'2015G8-SALL'!$A$3:$AG$501,31,FALSE),"NA"))),"NA")</f>
        <v>0.60185185185185208</v>
      </c>
      <c r="M282" s="255">
        <f>IFERROR(IF(OR($F282&lt;10,$F282="NA",$G282="NA"),"NA",IF($E282="05",VLOOKUP($A282,'2015G5-SALL'!$A$3:$AG$500,21,FALSE),IF($E282="08",VLOOKUP($A282,'2015G8-SALL'!$A$3:$AG$501,21,FALSE),"NA"))),"NA")</f>
        <v>0.56740740740740736</v>
      </c>
    </row>
    <row r="283" spans="1:13" x14ac:dyDescent="0.25">
      <c r="A283" s="282" t="s">
        <v>344</v>
      </c>
      <c r="B283" s="281" t="str">
        <f>VLOOKUP(VALUE(A283),SchList!$A$2:$B$475,2,FALSE)</f>
        <v>HUBERT O. SIBLEY K-8 ACADEMY</v>
      </c>
      <c r="C283" s="282" t="s">
        <v>5266</v>
      </c>
      <c r="D283" s="267" t="s">
        <v>5261</v>
      </c>
      <c r="E283" s="268" t="s">
        <v>810</v>
      </c>
      <c r="F283" s="283">
        <f>IFERROR(IF($E283="05",VLOOKUP($A283,'2015G5-SALL'!$A$3:$AG$500,4,FALSE),IF($E283="08",VLOOKUP($A283,'2015G8-SALL'!$A$3:$AG$501,4,FALSE),"NA")),"NA")</f>
        <v>91</v>
      </c>
      <c r="G283" s="284">
        <f>IFERROR(IF($E283="05",VLOOKUP($A283,'MemSep 21-2015'!$A$3:$I$498,9,FALSE),IF($E283="08",VLOOKUP($A283,'MemSep 21-2015'!$A$3:$N$498,14,FALSE),"NA")),"NA")</f>
        <v>91</v>
      </c>
      <c r="H283" s="285">
        <f t="shared" si="4"/>
        <v>1</v>
      </c>
      <c r="I283" s="286">
        <f>IFERROR(IF(OR($F283&lt;10,$F283="NA",$G283="NA"),"NA",IF($E283="05",VLOOKUP($A283,'2015G5-SALL'!$A$3:$AG$500,6,FALSE),IF($E283="08",VLOOKUP($A283,'2015G8-SALL'!$A$3:$AG$501,6,FALSE),"NA"))),"NA")</f>
        <v>42.323516483516471</v>
      </c>
      <c r="J283" s="252">
        <f>IFERROR(IF(OR($F283&lt;10,$F283="NA",$G283="NA"),"NA",IF($E283="05",VLOOKUP($A283,'2015G5-SALL'!$A$3:$AG$500,26,FALSE),IF($E283="08",VLOOKUP($A283,'2015G8-SALL'!$A$3:$AG$501,26,FALSE),"NA"))),"NA")</f>
        <v>0.30318681318681306</v>
      </c>
      <c r="K283" s="253">
        <f>IFERROR(IF(OR($F283&lt;10,$F283="NA",$G283="NA"),"NA",IF($E283="05",VLOOKUP($A283,'2015G5-SALL'!$A$3:$AG$500,16,FALSE),IF($E283="08",VLOOKUP($A283,'2015G8-SALL'!$A$3:$AG$501,16,FALSE),"NA"))),"NA")</f>
        <v>0.39945054945054936</v>
      </c>
      <c r="L283" s="254">
        <f>IFERROR(IF(OR($F283&lt;10,$F283="NA",$G283="NA"),"NA",IF($E283="05",VLOOKUP($A283,'2015G5-SALL'!$A$3:$AG$500,31,FALSE),IF($E283="08",VLOOKUP($A283,'2015G8-SALL'!$A$3:$AG$501,31,FALSE),"NA"))),"NA")</f>
        <v>0.49274725274725284</v>
      </c>
      <c r="M283" s="255">
        <f>IFERROR(IF(OR($F283&lt;10,$F283="NA",$G283="NA"),"NA",IF($E283="05",VLOOKUP($A283,'2015G5-SALL'!$A$3:$AG$500,21,FALSE),IF($E283="08",VLOOKUP($A283,'2015G8-SALL'!$A$3:$AG$501,21,FALSE),"NA"))),"NA")</f>
        <v>0.40868131868131891</v>
      </c>
    </row>
    <row r="284" spans="1:13" x14ac:dyDescent="0.25">
      <c r="A284" s="282" t="s">
        <v>344</v>
      </c>
      <c r="B284" s="281" t="str">
        <f>VLOOKUP(VALUE(A284),SchList!$A$2:$B$475,2,FALSE)</f>
        <v>HUBERT O. SIBLEY K-8 ACADEMY</v>
      </c>
      <c r="C284" s="282" t="s">
        <v>5266</v>
      </c>
      <c r="D284" s="267" t="s">
        <v>5261</v>
      </c>
      <c r="E284" s="268" t="s">
        <v>807</v>
      </c>
      <c r="F284" s="283">
        <f>IFERROR(IF($E284="05",VLOOKUP($A284,'2015G5-SALL'!$A$3:$AG$500,4,FALSE),IF($E284="08",VLOOKUP($A284,'2015G8-SALL'!$A$3:$AG$501,4,FALSE),"NA")),"NA")</f>
        <v>86</v>
      </c>
      <c r="G284" s="284">
        <f>IFERROR(IF($E284="05",VLOOKUP($A284,'MemSep 21-2015'!$A$3:$I$498,9,FALSE),IF($E284="08",VLOOKUP($A284,'MemSep 21-2015'!$A$3:$N$498,14,FALSE),"NA")),"NA")</f>
        <v>87</v>
      </c>
      <c r="H284" s="285">
        <f t="shared" si="4"/>
        <v>0.9885057471264368</v>
      </c>
      <c r="I284" s="286">
        <f>IFERROR(IF(OR($F284&lt;10,$F284="NA",$G284="NA"),"NA",IF($E284="05",VLOOKUP($A284,'2015G5-SALL'!$A$3:$AG$500,6,FALSE),IF($E284="08",VLOOKUP($A284,'2015G8-SALL'!$A$3:$AG$501,6,FALSE),"NA"))),"NA")</f>
        <v>32.305465116279073</v>
      </c>
      <c r="J284" s="252">
        <f>IFERROR(IF(OR($F284&lt;10,$F284="NA",$G284="NA"),"NA",IF($E284="05",VLOOKUP($A284,'2015G5-SALL'!$A$3:$AG$500,26,FALSE),IF($E284="08",VLOOKUP($A284,'2015G8-SALL'!$A$3:$AG$501,26,FALSE),"NA"))),"NA")</f>
        <v>0.33244186046511626</v>
      </c>
      <c r="K284" s="253">
        <f>IFERROR(IF(OR($F284&lt;10,$F284="NA",$G284="NA"),"NA",IF($E284="05",VLOOKUP($A284,'2015G5-SALL'!$A$3:$AG$500,16,FALSE),IF($E284="08",VLOOKUP($A284,'2015G8-SALL'!$A$3:$AG$501,16,FALSE),"NA"))),"NA")</f>
        <v>0.33511627906976749</v>
      </c>
      <c r="L284" s="254">
        <f>IFERROR(IF(OR($F284&lt;10,$F284="NA",$G284="NA"),"NA",IF($E284="05",VLOOKUP($A284,'2015G5-SALL'!$A$3:$AG$500,31,FALSE),IF($E284="08",VLOOKUP($A284,'2015G8-SALL'!$A$3:$AG$501,31,FALSE),"NA"))),"NA")</f>
        <v>0.33139534883720928</v>
      </c>
      <c r="M284" s="255">
        <f>IFERROR(IF(OR($F284&lt;10,$F284="NA",$G284="NA"),"NA",IF($E284="05",VLOOKUP($A284,'2015G5-SALL'!$A$3:$AG$500,21,FALSE),IF($E284="08",VLOOKUP($A284,'2015G8-SALL'!$A$3:$AG$501,21,FALSE),"NA"))),"NA")</f>
        <v>0.29500000000000032</v>
      </c>
    </row>
    <row r="285" spans="1:13" x14ac:dyDescent="0.25">
      <c r="A285" s="282" t="s">
        <v>345</v>
      </c>
      <c r="B285" s="281" t="str">
        <f>VLOOKUP(VALUE(A285),SchList!$A$2:$B$475,2,FALSE)</f>
        <v>SOUTH HIALEAH ELEMENTARY</v>
      </c>
      <c r="C285" s="282" t="s">
        <v>5263</v>
      </c>
      <c r="D285" s="267" t="s">
        <v>5261</v>
      </c>
      <c r="E285" s="268" t="s">
        <v>810</v>
      </c>
      <c r="F285" s="283">
        <f>IFERROR(IF($E285="05",VLOOKUP($A285,'2015G5-SALL'!$A$3:$AG$500,4,FALSE),IF($E285="08",VLOOKUP($A285,'2015G8-SALL'!$A$3:$AG$501,4,FALSE),"NA")),"NA")</f>
        <v>173</v>
      </c>
      <c r="G285" s="284">
        <f>IFERROR(IF($E285="05",VLOOKUP($A285,'MemSep 21-2015'!$A$3:$I$498,9,FALSE),IF($E285="08",VLOOKUP($A285,'MemSep 21-2015'!$A$3:$N$498,14,FALSE),"NA")),"NA")</f>
        <v>184</v>
      </c>
      <c r="H285" s="285">
        <f t="shared" si="4"/>
        <v>0.94021739130434778</v>
      </c>
      <c r="I285" s="286">
        <f>IFERROR(IF(OR($F285&lt;10,$F285="NA",$G285="NA"),"NA",IF($E285="05",VLOOKUP($A285,'2015G5-SALL'!$A$3:$AG$500,6,FALSE),IF($E285="08",VLOOKUP($A285,'2015G8-SALL'!$A$3:$AG$501,6,FALSE),"NA"))),"NA")</f>
        <v>45.883468208092488</v>
      </c>
      <c r="J285" s="252">
        <f>IFERROR(IF(OR($F285&lt;10,$F285="NA",$G285="NA"),"NA",IF($E285="05",VLOOKUP($A285,'2015G5-SALL'!$A$3:$AG$500,26,FALSE),IF($E285="08",VLOOKUP($A285,'2015G8-SALL'!$A$3:$AG$501,26,FALSE),"NA"))),"NA")</f>
        <v>0.36387283236994272</v>
      </c>
      <c r="K285" s="253">
        <f>IFERROR(IF(OR($F285&lt;10,$F285="NA",$G285="NA"),"NA",IF($E285="05",VLOOKUP($A285,'2015G5-SALL'!$A$3:$AG$500,16,FALSE),IF($E285="08",VLOOKUP($A285,'2015G8-SALL'!$A$3:$AG$501,16,FALSE),"NA"))),"NA")</f>
        <v>0.42277456647398842</v>
      </c>
      <c r="L285" s="254">
        <f>IFERROR(IF(OR($F285&lt;10,$F285="NA",$G285="NA"),"NA",IF($E285="05",VLOOKUP($A285,'2015G5-SALL'!$A$3:$AG$500,31,FALSE),IF($E285="08",VLOOKUP($A285,'2015G8-SALL'!$A$3:$AG$501,31,FALSE),"NA"))),"NA")</f>
        <v>0.52942196531791885</v>
      </c>
      <c r="M285" s="255">
        <f>IFERROR(IF(OR($F285&lt;10,$F285="NA",$G285="NA"),"NA",IF($E285="05",VLOOKUP($A285,'2015G5-SALL'!$A$3:$AG$500,21,FALSE),IF($E285="08",VLOOKUP($A285,'2015G8-SALL'!$A$3:$AG$501,21,FALSE),"NA"))),"NA")</f>
        <v>0.44560693641618493</v>
      </c>
    </row>
    <row r="286" spans="1:13" x14ac:dyDescent="0.25">
      <c r="A286" s="282" t="s">
        <v>346</v>
      </c>
      <c r="B286" s="281" t="str">
        <f>VLOOKUP(VALUE(A286),SchList!$A$2:$B$475,2,FALSE)</f>
        <v>SOUTH MIAMI K-8 CENTER</v>
      </c>
      <c r="C286" s="282" t="s">
        <v>5263</v>
      </c>
      <c r="D286" s="267" t="s">
        <v>5261</v>
      </c>
      <c r="E286" s="268" t="s">
        <v>810</v>
      </c>
      <c r="F286" s="283">
        <f>IFERROR(IF($E286="05",VLOOKUP($A286,'2015G5-SALL'!$A$3:$AG$500,4,FALSE),IF($E286="08",VLOOKUP($A286,'2015G8-SALL'!$A$3:$AG$501,4,FALSE),"NA")),"NA")</f>
        <v>132</v>
      </c>
      <c r="G286" s="284">
        <f>IFERROR(IF($E286="05",VLOOKUP($A286,'MemSep 21-2015'!$A$3:$I$498,9,FALSE),IF($E286="08",VLOOKUP($A286,'MemSep 21-2015'!$A$3:$N$498,14,FALSE),"NA")),"NA")</f>
        <v>132</v>
      </c>
      <c r="H286" s="285">
        <f t="shared" si="4"/>
        <v>1</v>
      </c>
      <c r="I286" s="286">
        <f>IFERROR(IF(OR($F286&lt;10,$F286="NA",$G286="NA"),"NA",IF($E286="05",VLOOKUP($A286,'2015G5-SALL'!$A$3:$AG$500,6,FALSE),IF($E286="08",VLOOKUP($A286,'2015G8-SALL'!$A$3:$AG$501,6,FALSE),"NA"))),"NA")</f>
        <v>51.824924242424252</v>
      </c>
      <c r="J286" s="252">
        <f>IFERROR(IF(OR($F286&lt;10,$F286="NA",$G286="NA"),"NA",IF($E286="05",VLOOKUP($A286,'2015G5-SALL'!$A$3:$AG$500,26,FALSE),IF($E286="08",VLOOKUP($A286,'2015G8-SALL'!$A$3:$AG$501,26,FALSE),"NA"))),"NA")</f>
        <v>0.42492424242424287</v>
      </c>
      <c r="K286" s="253">
        <f>IFERROR(IF(OR($F286&lt;10,$F286="NA",$G286="NA"),"NA",IF($E286="05",VLOOKUP($A286,'2015G5-SALL'!$A$3:$AG$500,16,FALSE),IF($E286="08",VLOOKUP($A286,'2015G8-SALL'!$A$3:$AG$501,16,FALSE),"NA"))),"NA")</f>
        <v>0.46583333333333332</v>
      </c>
      <c r="L286" s="254">
        <f>IFERROR(IF(OR($F286&lt;10,$F286="NA",$G286="NA"),"NA",IF($E286="05",VLOOKUP($A286,'2015G5-SALL'!$A$3:$AG$500,31,FALSE),IF($E286="08",VLOOKUP($A286,'2015G8-SALL'!$A$3:$AG$501,31,FALSE),"NA"))),"NA")</f>
        <v>0.59583333333333321</v>
      </c>
      <c r="M286" s="255">
        <f>IFERROR(IF(OR($F286&lt;10,$F286="NA",$G286="NA"),"NA",IF($E286="05",VLOOKUP($A286,'2015G5-SALL'!$A$3:$AG$500,21,FALSE),IF($E286="08",VLOOKUP($A286,'2015G8-SALL'!$A$3:$AG$501,21,FALSE),"NA"))),"NA")</f>
        <v>0.51287878787878793</v>
      </c>
    </row>
    <row r="287" spans="1:13" x14ac:dyDescent="0.25">
      <c r="A287" s="282" t="s">
        <v>346</v>
      </c>
      <c r="B287" s="281" t="str">
        <f>VLOOKUP(VALUE(A287),SchList!$A$2:$B$475,2,FALSE)</f>
        <v>SOUTH MIAMI K-8 CENTER</v>
      </c>
      <c r="C287" s="282" t="s">
        <v>5263</v>
      </c>
      <c r="D287" s="267" t="s">
        <v>5261</v>
      </c>
      <c r="E287" s="268" t="s">
        <v>807</v>
      </c>
      <c r="F287" s="283">
        <f>IFERROR(IF($E287="05",VLOOKUP($A287,'2015G5-SALL'!$A$3:$AG$500,4,FALSE),IF($E287="08",VLOOKUP($A287,'2015G8-SALL'!$A$3:$AG$501,4,FALSE),"NA")),"NA")</f>
        <v>64</v>
      </c>
      <c r="G287" s="284">
        <f>IFERROR(IF($E287="05",VLOOKUP($A287,'MemSep 21-2015'!$A$3:$I$498,9,FALSE),IF($E287="08",VLOOKUP($A287,'MemSep 21-2015'!$A$3:$N$498,14,FALSE),"NA")),"NA")</f>
        <v>63</v>
      </c>
      <c r="H287" s="285">
        <f t="shared" si="4"/>
        <v>1</v>
      </c>
      <c r="I287" s="286">
        <f>IFERROR(IF(OR($F287&lt;10,$F287="NA",$G287="NA"),"NA",IF($E287="05",VLOOKUP($A287,'2015G5-SALL'!$A$3:$AG$500,6,FALSE),IF($E287="08",VLOOKUP($A287,'2015G8-SALL'!$A$3:$AG$501,6,FALSE),"NA"))),"NA")</f>
        <v>42.125000000000007</v>
      </c>
      <c r="J287" s="252">
        <f>IFERROR(IF(OR($F287&lt;10,$F287="NA",$G287="NA"),"NA",IF($E287="05",VLOOKUP($A287,'2015G5-SALL'!$A$3:$AG$500,26,FALSE),IF($E287="08",VLOOKUP($A287,'2015G8-SALL'!$A$3:$AG$501,26,FALSE),"NA"))),"NA")</f>
        <v>0.38562500000000005</v>
      </c>
      <c r="K287" s="253">
        <f>IFERROR(IF(OR($F287&lt;10,$F287="NA",$G287="NA"),"NA",IF($E287="05",VLOOKUP($A287,'2015G5-SALL'!$A$3:$AG$500,16,FALSE),IF($E287="08",VLOOKUP($A287,'2015G8-SALL'!$A$3:$AG$501,16,FALSE),"NA"))),"NA")</f>
        <v>0.43531249999999999</v>
      </c>
      <c r="L287" s="254">
        <f>IFERROR(IF(OR($F287&lt;10,$F287="NA",$G287="NA"),"NA",IF($E287="05",VLOOKUP($A287,'2015G5-SALL'!$A$3:$AG$500,31,FALSE),IF($E287="08",VLOOKUP($A287,'2015G8-SALL'!$A$3:$AG$501,31,FALSE),"NA"))),"NA")</f>
        <v>0.43437499999999996</v>
      </c>
      <c r="M287" s="255">
        <f>IFERROR(IF(OR($F287&lt;10,$F287="NA",$G287="NA"),"NA",IF($E287="05",VLOOKUP($A287,'2015G5-SALL'!$A$3:$AG$500,21,FALSE),IF($E287="08",VLOOKUP($A287,'2015G8-SALL'!$A$3:$AG$501,21,FALSE),"NA"))),"NA")</f>
        <v>0.41421875000000014</v>
      </c>
    </row>
    <row r="288" spans="1:13" x14ac:dyDescent="0.25">
      <c r="A288" s="282" t="s">
        <v>347</v>
      </c>
      <c r="B288" s="281" t="str">
        <f>VLOOKUP(VALUE(A288),SchList!$A$2:$B$475,2,FALSE)</f>
        <v>SOUTH MIAMI HEIGHTS ELEMENTARY</v>
      </c>
      <c r="C288" s="282" t="s">
        <v>5260</v>
      </c>
      <c r="D288" s="267" t="s">
        <v>5261</v>
      </c>
      <c r="E288" s="268" t="s">
        <v>810</v>
      </c>
      <c r="F288" s="283">
        <f>IFERROR(IF($E288="05",VLOOKUP($A288,'2015G5-SALL'!$A$3:$AG$500,4,FALSE),IF($E288="08",VLOOKUP($A288,'2015G8-SALL'!$A$3:$AG$501,4,FALSE),"NA")),"NA")</f>
        <v>89</v>
      </c>
      <c r="G288" s="284">
        <f>IFERROR(IF($E288="05",VLOOKUP($A288,'MemSep 21-2015'!$A$3:$I$498,9,FALSE),IF($E288="08",VLOOKUP($A288,'MemSep 21-2015'!$A$3:$N$498,14,FALSE),"NA")),"NA")</f>
        <v>94</v>
      </c>
      <c r="H288" s="285">
        <f t="shared" si="4"/>
        <v>0.94680851063829785</v>
      </c>
      <c r="I288" s="286">
        <f>IFERROR(IF(OR($F288&lt;10,$F288="NA",$G288="NA"),"NA",IF($E288="05",VLOOKUP($A288,'2015G5-SALL'!$A$3:$AG$500,6,FALSE),IF($E288="08",VLOOKUP($A288,'2015G8-SALL'!$A$3:$AG$501,6,FALSE),"NA"))),"NA")</f>
        <v>38.423370786516855</v>
      </c>
      <c r="J288" s="252">
        <f>IFERROR(IF(OR($F288&lt;10,$F288="NA",$G288="NA"),"NA",IF($E288="05",VLOOKUP($A288,'2015G5-SALL'!$A$3:$AG$500,26,FALSE),IF($E288="08",VLOOKUP($A288,'2015G8-SALL'!$A$3:$AG$501,26,FALSE),"NA"))),"NA")</f>
        <v>0.28348314606741559</v>
      </c>
      <c r="K288" s="253">
        <f>IFERROR(IF(OR($F288&lt;10,$F288="NA",$G288="NA"),"NA",IF($E288="05",VLOOKUP($A288,'2015G5-SALL'!$A$3:$AG$500,16,FALSE),IF($E288="08",VLOOKUP($A288,'2015G8-SALL'!$A$3:$AG$501,16,FALSE),"NA"))),"NA")</f>
        <v>0.37550561797752841</v>
      </c>
      <c r="L288" s="254">
        <f>IFERROR(IF(OR($F288&lt;10,$F288="NA",$G288="NA"),"NA",IF($E288="05",VLOOKUP($A288,'2015G5-SALL'!$A$3:$AG$500,31,FALSE),IF($E288="08",VLOOKUP($A288,'2015G8-SALL'!$A$3:$AG$501,31,FALSE),"NA"))),"NA")</f>
        <v>0.42404494382022451</v>
      </c>
      <c r="M288" s="255">
        <f>IFERROR(IF(OR($F288&lt;10,$F288="NA",$G288="NA"),"NA",IF($E288="05",VLOOKUP($A288,'2015G5-SALL'!$A$3:$AG$500,21,FALSE),IF($E288="08",VLOOKUP($A288,'2015G8-SALL'!$A$3:$AG$501,21,FALSE),"NA"))),"NA")</f>
        <v>0.38797752808988739</v>
      </c>
    </row>
    <row r="289" spans="1:13" x14ac:dyDescent="0.25">
      <c r="A289" s="282" t="s">
        <v>348</v>
      </c>
      <c r="B289" s="281" t="str">
        <f>VLOOKUP(VALUE(A289),SchList!$A$2:$B$475,2,FALSE)</f>
        <v>SOUTHSIDE ELEMENTARY</v>
      </c>
      <c r="C289" s="282" t="s">
        <v>5263</v>
      </c>
      <c r="D289" s="267" t="s">
        <v>5261</v>
      </c>
      <c r="E289" s="268" t="s">
        <v>810</v>
      </c>
      <c r="F289" s="283">
        <f>IFERROR(IF($E289="05",VLOOKUP($A289,'2015G5-SALL'!$A$3:$AG$500,4,FALSE),IF($E289="08",VLOOKUP($A289,'2015G8-SALL'!$A$3:$AG$501,4,FALSE),"NA")),"NA")</f>
        <v>120</v>
      </c>
      <c r="G289" s="284">
        <f>IFERROR(IF($E289="05",VLOOKUP($A289,'MemSep 21-2015'!$A$3:$I$498,9,FALSE),IF($E289="08",VLOOKUP($A289,'MemSep 21-2015'!$A$3:$N$498,14,FALSE),"NA")),"NA")</f>
        <v>125</v>
      </c>
      <c r="H289" s="285">
        <f t="shared" si="4"/>
        <v>0.96</v>
      </c>
      <c r="I289" s="286">
        <f>IFERROR(IF(OR($F289&lt;10,$F289="NA",$G289="NA"),"NA",IF($E289="05",VLOOKUP($A289,'2015G5-SALL'!$A$3:$AG$500,6,FALSE),IF($E289="08",VLOOKUP($A289,'2015G8-SALL'!$A$3:$AG$501,6,FALSE),"NA"))),"NA")</f>
        <v>56.89383333333334</v>
      </c>
      <c r="J289" s="252">
        <f>IFERROR(IF(OR($F289&lt;10,$F289="NA",$G289="NA"),"NA",IF($E289="05",VLOOKUP($A289,'2015G5-SALL'!$A$3:$AG$500,26,FALSE),IF($E289="08",VLOOKUP($A289,'2015G8-SALL'!$A$3:$AG$501,26,FALSE),"NA"))),"NA")</f>
        <v>0.44741666666666724</v>
      </c>
      <c r="K289" s="253">
        <f>IFERROR(IF(OR($F289&lt;10,$F289="NA",$G289="NA"),"NA",IF($E289="05",VLOOKUP($A289,'2015G5-SALL'!$A$3:$AG$500,16,FALSE),IF($E289="08",VLOOKUP($A289,'2015G8-SALL'!$A$3:$AG$501,16,FALSE),"NA"))),"NA")</f>
        <v>0.53083333333333327</v>
      </c>
      <c r="L289" s="254">
        <f>IFERROR(IF(OR($F289&lt;10,$F289="NA",$G289="NA"),"NA",IF($E289="05",VLOOKUP($A289,'2015G5-SALL'!$A$3:$AG$500,31,FALSE),IF($E289="08",VLOOKUP($A289,'2015G8-SALL'!$A$3:$AG$501,31,FALSE),"NA"))),"NA")</f>
        <v>0.64691666666666658</v>
      </c>
      <c r="M289" s="255">
        <f>IFERROR(IF(OR($F289&lt;10,$F289="NA",$G289="NA"),"NA",IF($E289="05",VLOOKUP($A289,'2015G5-SALL'!$A$3:$AG$500,21,FALSE),IF($E289="08",VLOOKUP($A289,'2015G8-SALL'!$A$3:$AG$501,21,FALSE),"NA"))),"NA")</f>
        <v>0.55908333333333349</v>
      </c>
    </row>
    <row r="290" spans="1:13" x14ac:dyDescent="0.25">
      <c r="A290" s="282" t="s">
        <v>349</v>
      </c>
      <c r="B290" s="281" t="str">
        <f>VLOOKUP(VALUE(A290),SchList!$A$2:$B$475,2,FALSE)</f>
        <v>SPRINGVIEW ELEMENTARY</v>
      </c>
      <c r="C290" s="282" t="s">
        <v>5263</v>
      </c>
      <c r="D290" s="267" t="s">
        <v>5261</v>
      </c>
      <c r="E290" s="268" t="s">
        <v>810</v>
      </c>
      <c r="F290" s="283">
        <f>IFERROR(IF($E290="05",VLOOKUP($A290,'2015G5-SALL'!$A$3:$AG$500,4,FALSE),IF($E290="08",VLOOKUP($A290,'2015G8-SALL'!$A$3:$AG$501,4,FALSE),"NA")),"NA")</f>
        <v>79</v>
      </c>
      <c r="G290" s="284">
        <f>IFERROR(IF($E290="05",VLOOKUP($A290,'MemSep 21-2015'!$A$3:$I$498,9,FALSE),IF($E290="08",VLOOKUP($A290,'MemSep 21-2015'!$A$3:$N$498,14,FALSE),"NA")),"NA")</f>
        <v>79</v>
      </c>
      <c r="H290" s="285">
        <f t="shared" si="4"/>
        <v>1</v>
      </c>
      <c r="I290" s="286">
        <f>IFERROR(IF(OR($F290&lt;10,$F290="NA",$G290="NA"),"NA",IF($E290="05",VLOOKUP($A290,'2015G5-SALL'!$A$3:$AG$500,6,FALSE),IF($E290="08",VLOOKUP($A290,'2015G8-SALL'!$A$3:$AG$501,6,FALSE),"NA"))),"NA")</f>
        <v>52.780886075949375</v>
      </c>
      <c r="J290" s="252">
        <f>IFERROR(IF(OR($F290&lt;10,$F290="NA",$G290="NA"),"NA",IF($E290="05",VLOOKUP($A290,'2015G5-SALL'!$A$3:$AG$500,26,FALSE),IF($E290="08",VLOOKUP($A290,'2015G8-SALL'!$A$3:$AG$501,26,FALSE),"NA"))),"NA")</f>
        <v>0.37620253164556944</v>
      </c>
      <c r="K290" s="253">
        <f>IFERROR(IF(OR($F290&lt;10,$F290="NA",$G290="NA"),"NA",IF($E290="05",VLOOKUP($A290,'2015G5-SALL'!$A$3:$AG$500,16,FALSE),IF($E290="08",VLOOKUP($A290,'2015G8-SALL'!$A$3:$AG$501,16,FALSE),"NA"))),"NA")</f>
        <v>0.48569620253164525</v>
      </c>
      <c r="L290" s="254">
        <f>IFERROR(IF(OR($F290&lt;10,$F290="NA",$G290="NA"),"NA",IF($E290="05",VLOOKUP($A290,'2015G5-SALL'!$A$3:$AG$500,31,FALSE),IF($E290="08",VLOOKUP($A290,'2015G8-SALL'!$A$3:$AG$501,31,FALSE),"NA"))),"NA")</f>
        <v>0.59962025316455714</v>
      </c>
      <c r="M290" s="255">
        <f>IFERROR(IF(OR($F290&lt;10,$F290="NA",$G290="NA"),"NA",IF($E290="05",VLOOKUP($A290,'2015G5-SALL'!$A$3:$AG$500,21,FALSE),IF($E290="08",VLOOKUP($A290,'2015G8-SALL'!$A$3:$AG$501,21,FALSE),"NA"))),"NA")</f>
        <v>0.54999999999999993</v>
      </c>
    </row>
    <row r="291" spans="1:13" x14ac:dyDescent="0.25">
      <c r="A291" s="282" t="s">
        <v>350</v>
      </c>
      <c r="B291" s="281" t="str">
        <f>VLOOKUP(VALUE(A291),SchList!$A$2:$B$475,2,FALSE)</f>
        <v>E.W.F. STIRRUP ELEMENTARY</v>
      </c>
      <c r="C291" s="282" t="s">
        <v>5263</v>
      </c>
      <c r="D291" s="267" t="s">
        <v>5261</v>
      </c>
      <c r="E291" s="268" t="s">
        <v>810</v>
      </c>
      <c r="F291" s="283">
        <f>IFERROR(IF($E291="05",VLOOKUP($A291,'2015G5-SALL'!$A$3:$AG$500,4,FALSE),IF($E291="08",VLOOKUP($A291,'2015G8-SALL'!$A$3:$AG$501,4,FALSE),"NA")),"NA")</f>
        <v>164</v>
      </c>
      <c r="G291" s="284">
        <f>IFERROR(IF($E291="05",VLOOKUP($A291,'MemSep 21-2015'!$A$3:$I$498,9,FALSE),IF($E291="08",VLOOKUP($A291,'MemSep 21-2015'!$A$3:$N$498,14,FALSE),"NA")),"NA")</f>
        <v>172</v>
      </c>
      <c r="H291" s="285">
        <f t="shared" si="4"/>
        <v>0.95348837209302328</v>
      </c>
      <c r="I291" s="286">
        <f>IFERROR(IF(OR($F291&lt;10,$F291="NA",$G291="NA"),"NA",IF($E291="05",VLOOKUP($A291,'2015G5-SALL'!$A$3:$AG$500,6,FALSE),IF($E291="08",VLOOKUP($A291,'2015G8-SALL'!$A$3:$AG$501,6,FALSE),"NA"))),"NA")</f>
        <v>47.680792682926864</v>
      </c>
      <c r="J291" s="252">
        <f>IFERROR(IF(OR($F291&lt;10,$F291="NA",$G291="NA"),"NA",IF($E291="05",VLOOKUP($A291,'2015G5-SALL'!$A$3:$AG$500,26,FALSE),IF($E291="08",VLOOKUP($A291,'2015G8-SALL'!$A$3:$AG$501,26,FALSE),"NA"))),"NA")</f>
        <v>0.35829268292682964</v>
      </c>
      <c r="K291" s="253">
        <f>IFERROR(IF(OR($F291&lt;10,$F291="NA",$G291="NA"),"NA",IF($E291="05",VLOOKUP($A291,'2015G5-SALL'!$A$3:$AG$500,16,FALSE),IF($E291="08",VLOOKUP($A291,'2015G8-SALL'!$A$3:$AG$501,16,FALSE),"NA"))),"NA")</f>
        <v>0.44634146341463427</v>
      </c>
      <c r="L291" s="254">
        <f>IFERROR(IF(OR($F291&lt;10,$F291="NA",$G291="NA"),"NA",IF($E291="05",VLOOKUP($A291,'2015G5-SALL'!$A$3:$AG$500,31,FALSE),IF($E291="08",VLOOKUP($A291,'2015G8-SALL'!$A$3:$AG$501,31,FALSE),"NA"))),"NA")</f>
        <v>0.53798780487804865</v>
      </c>
      <c r="M291" s="255">
        <f>IFERROR(IF(OR($F291&lt;10,$F291="NA",$G291="NA"),"NA",IF($E291="05",VLOOKUP($A291,'2015G5-SALL'!$A$3:$AG$500,21,FALSE),IF($E291="08",VLOOKUP($A291,'2015G8-SALL'!$A$3:$AG$501,21,FALSE),"NA"))),"NA")</f>
        <v>0.4832317073170731</v>
      </c>
    </row>
    <row r="292" spans="1:13" x14ac:dyDescent="0.25">
      <c r="A292" s="282" t="s">
        <v>994</v>
      </c>
      <c r="B292" s="281" t="str">
        <f>VLOOKUP(VALUE(A292),SchList!$A$2:$B$475,2,FALSE)</f>
        <v>IMATER ACADEMY</v>
      </c>
      <c r="C292" s="282" t="s">
        <v>5262</v>
      </c>
      <c r="D292" s="267" t="s">
        <v>5262</v>
      </c>
      <c r="E292" s="268" t="s">
        <v>810</v>
      </c>
      <c r="F292" s="283">
        <f>IFERROR(IF($E292="05",VLOOKUP($A292,'2015G5-SALL'!$A$3:$AG$500,4,FALSE),IF($E292="08",VLOOKUP($A292,'2015G8-SALL'!$A$3:$AG$501,4,FALSE),"NA")),"NA")</f>
        <v>73</v>
      </c>
      <c r="G292" s="284">
        <f>IFERROR(IF($E292="05",VLOOKUP($A292,'MemSep 21-2015'!$A$3:$I$498,9,FALSE),IF($E292="08",VLOOKUP($A292,'MemSep 21-2015'!$A$3:$N$498,14,FALSE),"NA")),"NA")</f>
        <v>80</v>
      </c>
      <c r="H292" s="285">
        <f t="shared" si="4"/>
        <v>0.91249999999999998</v>
      </c>
      <c r="I292" s="286">
        <f>IFERROR(IF(OR($F292&lt;10,$F292="NA",$G292="NA"),"NA",IF($E292="05",VLOOKUP($A292,'2015G5-SALL'!$A$3:$AG$500,6,FALSE),IF($E292="08",VLOOKUP($A292,'2015G8-SALL'!$A$3:$AG$501,6,FALSE),"NA"))),"NA")</f>
        <v>48.152739726027399</v>
      </c>
      <c r="J292" s="252">
        <f>IFERROR(IF(OR($F292&lt;10,$F292="NA",$G292="NA"),"NA",IF($E292="05",VLOOKUP($A292,'2015G5-SALL'!$A$3:$AG$500,26,FALSE),IF($E292="08",VLOOKUP($A292,'2015G8-SALL'!$A$3:$AG$501,26,FALSE),"NA"))),"NA")</f>
        <v>0.39095890410958906</v>
      </c>
      <c r="K292" s="253">
        <f>IFERROR(IF(OR($F292&lt;10,$F292="NA",$G292="NA"),"NA",IF($E292="05",VLOOKUP($A292,'2015G5-SALL'!$A$3:$AG$500,16,FALSE),IF($E292="08",VLOOKUP($A292,'2015G8-SALL'!$A$3:$AG$501,16,FALSE),"NA"))),"NA")</f>
        <v>0.4531506849315069</v>
      </c>
      <c r="L292" s="254">
        <f>IFERROR(IF(OR($F292&lt;10,$F292="NA",$G292="NA"),"NA",IF($E292="05",VLOOKUP($A292,'2015G5-SALL'!$A$3:$AG$500,31,FALSE),IF($E292="08",VLOOKUP($A292,'2015G8-SALL'!$A$3:$AG$501,31,FALSE),"NA"))),"NA")</f>
        <v>0.54835616438356161</v>
      </c>
      <c r="M292" s="255">
        <f>IFERROR(IF(OR($F292&lt;10,$F292="NA",$G292="NA"),"NA",IF($E292="05",VLOOKUP($A292,'2015G5-SALL'!$A$3:$AG$500,21,FALSE),IF($E292="08",VLOOKUP($A292,'2015G8-SALL'!$A$3:$AG$501,21,FALSE),"NA"))),"NA")</f>
        <v>0.46068493150684908</v>
      </c>
    </row>
    <row r="293" spans="1:13" x14ac:dyDescent="0.25">
      <c r="A293" s="282" t="s">
        <v>351</v>
      </c>
      <c r="B293" s="281" t="str">
        <f>VLOOKUP(VALUE(A293),SchList!$A$2:$B$475,2,FALSE)</f>
        <v>SUNSET ELEMENTARY</v>
      </c>
      <c r="C293" s="282" t="s">
        <v>5263</v>
      </c>
      <c r="D293" s="267" t="s">
        <v>5261</v>
      </c>
      <c r="E293" s="268" t="s">
        <v>810</v>
      </c>
      <c r="F293" s="283">
        <f>IFERROR(IF($E293="05",VLOOKUP($A293,'2015G5-SALL'!$A$3:$AG$500,4,FALSE),IF($E293="08",VLOOKUP($A293,'2015G8-SALL'!$A$3:$AG$501,4,FALSE),"NA")),"NA")</f>
        <v>196</v>
      </c>
      <c r="G293" s="284">
        <f>IFERROR(IF($E293="05",VLOOKUP($A293,'MemSep 21-2015'!$A$3:$I$498,9,FALSE),IF($E293="08",VLOOKUP($A293,'MemSep 21-2015'!$A$3:$N$498,14,FALSE),"NA")),"NA")</f>
        <v>200</v>
      </c>
      <c r="H293" s="285">
        <f t="shared" si="4"/>
        <v>0.98</v>
      </c>
      <c r="I293" s="286">
        <f>IFERROR(IF(OR($F293&lt;10,$F293="NA",$G293="NA"),"NA",IF($E293="05",VLOOKUP($A293,'2015G5-SALL'!$A$3:$AG$500,6,FALSE),IF($E293="08",VLOOKUP($A293,'2015G8-SALL'!$A$3:$AG$501,6,FALSE),"NA"))),"NA")</f>
        <v>61.92030612244902</v>
      </c>
      <c r="J293" s="252">
        <f>IFERROR(IF(OR($F293&lt;10,$F293="NA",$G293="NA"),"NA",IF($E293="05",VLOOKUP($A293,'2015G5-SALL'!$A$3:$AG$500,26,FALSE),IF($E293="08",VLOOKUP($A293,'2015G8-SALL'!$A$3:$AG$501,26,FALSE),"NA"))),"NA")</f>
        <v>0.50234693877550995</v>
      </c>
      <c r="K293" s="253">
        <f>IFERROR(IF(OR($F293&lt;10,$F293="NA",$G293="NA"),"NA",IF($E293="05",VLOOKUP($A293,'2015G5-SALL'!$A$3:$AG$500,16,FALSE),IF($E293="08",VLOOKUP($A293,'2015G8-SALL'!$A$3:$AG$501,16,FALSE),"NA"))),"NA")</f>
        <v>0.55709183673469442</v>
      </c>
      <c r="L293" s="254">
        <f>IFERROR(IF(OR($F293&lt;10,$F293="NA",$G293="NA"),"NA",IF($E293="05",VLOOKUP($A293,'2015G5-SALL'!$A$3:$AG$500,31,FALSE),IF($E293="08",VLOOKUP($A293,'2015G8-SALL'!$A$3:$AG$501,31,FALSE),"NA"))),"NA")</f>
        <v>0.68632653061224491</v>
      </c>
      <c r="M293" s="255">
        <f>IFERROR(IF(OR($F293&lt;10,$F293="NA",$G293="NA"),"NA",IF($E293="05",VLOOKUP($A293,'2015G5-SALL'!$A$3:$AG$500,21,FALSE),IF($E293="08",VLOOKUP($A293,'2015G8-SALL'!$A$3:$AG$501,21,FALSE),"NA"))),"NA")</f>
        <v>0.65362244897959187</v>
      </c>
    </row>
    <row r="294" spans="1:13" x14ac:dyDescent="0.25">
      <c r="A294" s="282" t="s">
        <v>352</v>
      </c>
      <c r="B294" s="281" t="str">
        <f>VLOOKUP(VALUE(A294),SchList!$A$2:$B$475,2,FALSE)</f>
        <v>SUNSET PARK ELEMENTARY</v>
      </c>
      <c r="C294" s="282" t="s">
        <v>5260</v>
      </c>
      <c r="D294" s="267" t="s">
        <v>5261</v>
      </c>
      <c r="E294" s="268" t="s">
        <v>810</v>
      </c>
      <c r="F294" s="283">
        <f>IFERROR(IF($E294="05",VLOOKUP($A294,'2015G5-SALL'!$A$3:$AG$500,4,FALSE),IF($E294="08",VLOOKUP($A294,'2015G8-SALL'!$A$3:$AG$501,4,FALSE),"NA")),"NA")</f>
        <v>105</v>
      </c>
      <c r="G294" s="284">
        <f>IFERROR(IF($E294="05",VLOOKUP($A294,'MemSep 21-2015'!$A$3:$I$498,9,FALSE),IF($E294="08",VLOOKUP($A294,'MemSep 21-2015'!$A$3:$N$498,14,FALSE),"NA")),"NA")</f>
        <v>105</v>
      </c>
      <c r="H294" s="285">
        <f t="shared" si="4"/>
        <v>1</v>
      </c>
      <c r="I294" s="286">
        <f>IFERROR(IF(OR($F294&lt;10,$F294="NA",$G294="NA"),"NA",IF($E294="05",VLOOKUP($A294,'2015G5-SALL'!$A$3:$AG$500,6,FALSE),IF($E294="08",VLOOKUP($A294,'2015G8-SALL'!$A$3:$AG$501,6,FALSE),"NA"))),"NA")</f>
        <v>48.39800000000001</v>
      </c>
      <c r="J294" s="252">
        <f>IFERROR(IF(OR($F294&lt;10,$F294="NA",$G294="NA"),"NA",IF($E294="05",VLOOKUP($A294,'2015G5-SALL'!$A$3:$AG$500,26,FALSE),IF($E294="08",VLOOKUP($A294,'2015G8-SALL'!$A$3:$AG$501,26,FALSE),"NA"))),"NA")</f>
        <v>0.38580952380952394</v>
      </c>
      <c r="K294" s="253">
        <f>IFERROR(IF(OR($F294&lt;10,$F294="NA",$G294="NA"),"NA",IF($E294="05",VLOOKUP($A294,'2015G5-SALL'!$A$3:$AG$500,16,FALSE),IF($E294="08",VLOOKUP($A294,'2015G8-SALL'!$A$3:$AG$501,16,FALSE),"NA"))),"NA")</f>
        <v>0.45104761904761886</v>
      </c>
      <c r="L294" s="254">
        <f>IFERROR(IF(OR($F294&lt;10,$F294="NA",$G294="NA"),"NA",IF($E294="05",VLOOKUP($A294,'2015G5-SALL'!$A$3:$AG$500,31,FALSE),IF($E294="08",VLOOKUP($A294,'2015G8-SALL'!$A$3:$AG$501,31,FALSE),"NA"))),"NA")</f>
        <v>0.54457142857142893</v>
      </c>
      <c r="M294" s="255">
        <f>IFERROR(IF(OR($F294&lt;10,$F294="NA",$G294="NA"),"NA",IF($E294="05",VLOOKUP($A294,'2015G5-SALL'!$A$3:$AG$500,21,FALSE),IF($E294="08",VLOOKUP($A294,'2015G8-SALL'!$A$3:$AG$501,21,FALSE),"NA"))),"NA")</f>
        <v>0.48400000000000015</v>
      </c>
    </row>
    <row r="295" spans="1:13" x14ac:dyDescent="0.25">
      <c r="A295" s="282" t="s">
        <v>353</v>
      </c>
      <c r="B295" s="281" t="str">
        <f>VLOOKUP(VALUE(A295),SchList!$A$2:$B$475,2,FALSE)</f>
        <v>SWEETWATER ELEMENTARY</v>
      </c>
      <c r="C295" s="282" t="s">
        <v>5263</v>
      </c>
      <c r="D295" s="267" t="s">
        <v>5261</v>
      </c>
      <c r="E295" s="268" t="s">
        <v>810</v>
      </c>
      <c r="F295" s="283">
        <f>IFERROR(IF($E295="05",VLOOKUP($A295,'2015G5-SALL'!$A$3:$AG$500,4,FALSE),IF($E295="08",VLOOKUP($A295,'2015G8-SALL'!$A$3:$AG$501,4,FALSE),"NA")),"NA")</f>
        <v>122</v>
      </c>
      <c r="G295" s="284">
        <f>IFERROR(IF($E295="05",VLOOKUP($A295,'MemSep 21-2015'!$A$3:$I$498,9,FALSE),IF($E295="08",VLOOKUP($A295,'MemSep 21-2015'!$A$3:$N$498,14,FALSE),"NA")),"NA")</f>
        <v>132</v>
      </c>
      <c r="H295" s="285">
        <f t="shared" si="4"/>
        <v>0.9242424242424242</v>
      </c>
      <c r="I295" s="286">
        <f>IFERROR(IF(OR($F295&lt;10,$F295="NA",$G295="NA"),"NA",IF($E295="05",VLOOKUP($A295,'2015G5-SALL'!$A$3:$AG$500,6,FALSE),IF($E295="08",VLOOKUP($A295,'2015G8-SALL'!$A$3:$AG$501,6,FALSE),"NA"))),"NA")</f>
        <v>47.392131147540987</v>
      </c>
      <c r="J295" s="252">
        <f>IFERROR(IF(OR($F295&lt;10,$F295="NA",$G295="NA"),"NA",IF($E295="05",VLOOKUP($A295,'2015G5-SALL'!$A$3:$AG$500,26,FALSE),IF($E295="08",VLOOKUP($A295,'2015G8-SALL'!$A$3:$AG$501,26,FALSE),"NA"))),"NA")</f>
        <v>0.35163934426229532</v>
      </c>
      <c r="K295" s="253">
        <f>IFERROR(IF(OR($F295&lt;10,$F295="NA",$G295="NA"),"NA",IF($E295="05",VLOOKUP($A295,'2015G5-SALL'!$A$3:$AG$500,16,FALSE),IF($E295="08",VLOOKUP($A295,'2015G8-SALL'!$A$3:$AG$501,16,FALSE),"NA"))),"NA")</f>
        <v>0.45795081967213114</v>
      </c>
      <c r="L295" s="254">
        <f>IFERROR(IF(OR($F295&lt;10,$F295="NA",$G295="NA"),"NA",IF($E295="05",VLOOKUP($A295,'2015G5-SALL'!$A$3:$AG$500,31,FALSE),IF($E295="08",VLOOKUP($A295,'2015G8-SALL'!$A$3:$AG$501,31,FALSE),"NA"))),"NA")</f>
        <v>0.53352459016393483</v>
      </c>
      <c r="M295" s="255">
        <f>IFERROR(IF(OR($F295&lt;10,$F295="NA",$G295="NA"),"NA",IF($E295="05",VLOOKUP($A295,'2015G5-SALL'!$A$3:$AG$500,21,FALSE),IF($E295="08",VLOOKUP($A295,'2015G8-SALL'!$A$3:$AG$501,21,FALSE),"NA"))),"NA")</f>
        <v>0.46672131147540985</v>
      </c>
    </row>
    <row r="296" spans="1:13" x14ac:dyDescent="0.25">
      <c r="A296" s="282" t="s">
        <v>354</v>
      </c>
      <c r="B296" s="281" t="str">
        <f>VLOOKUP(VALUE(A296),SchList!$A$2:$B$475,2,FALSE)</f>
        <v>SYLVANIA HEIGHTS ELEMENTARY</v>
      </c>
      <c r="C296" s="282" t="s">
        <v>5263</v>
      </c>
      <c r="D296" s="267" t="s">
        <v>5261</v>
      </c>
      <c r="E296" s="268" t="s">
        <v>810</v>
      </c>
      <c r="F296" s="283">
        <f>IFERROR(IF($E296="05",VLOOKUP($A296,'2015G5-SALL'!$A$3:$AG$500,4,FALSE),IF($E296="08",VLOOKUP($A296,'2015G8-SALL'!$A$3:$AG$501,4,FALSE),"NA")),"NA")</f>
        <v>64</v>
      </c>
      <c r="G296" s="284">
        <f>IFERROR(IF($E296="05",VLOOKUP($A296,'MemSep 21-2015'!$A$3:$I$498,9,FALSE),IF($E296="08",VLOOKUP($A296,'MemSep 21-2015'!$A$3:$N$498,14,FALSE),"NA")),"NA")</f>
        <v>65</v>
      </c>
      <c r="H296" s="285">
        <f t="shared" si="4"/>
        <v>0.98461538461538467</v>
      </c>
      <c r="I296" s="286">
        <f>IFERROR(IF(OR($F296&lt;10,$F296="NA",$G296="NA"),"NA",IF($E296="05",VLOOKUP($A296,'2015G5-SALL'!$A$3:$AG$500,6,FALSE),IF($E296="08",VLOOKUP($A296,'2015G8-SALL'!$A$3:$AG$501,6,FALSE),"NA"))),"NA")</f>
        <v>45.99890624999999</v>
      </c>
      <c r="J296" s="252">
        <f>IFERROR(IF(OR($F296&lt;10,$F296="NA",$G296="NA"),"NA",IF($E296="05",VLOOKUP($A296,'2015G5-SALL'!$A$3:$AG$500,26,FALSE),IF($E296="08",VLOOKUP($A296,'2015G8-SALL'!$A$3:$AG$501,26,FALSE),"NA"))),"NA")</f>
        <v>0.34093749999999995</v>
      </c>
      <c r="K296" s="253">
        <f>IFERROR(IF(OR($F296&lt;10,$F296="NA",$G296="NA"),"NA",IF($E296="05",VLOOKUP($A296,'2015G5-SALL'!$A$3:$AG$500,16,FALSE),IF($E296="08",VLOOKUP($A296,'2015G8-SALL'!$A$3:$AG$501,16,FALSE),"NA"))),"NA")</f>
        <v>0.45593750000000022</v>
      </c>
      <c r="L296" s="254">
        <f>IFERROR(IF(OR($F296&lt;10,$F296="NA",$G296="NA"),"NA",IF($E296="05",VLOOKUP($A296,'2015G5-SALL'!$A$3:$AG$500,31,FALSE),IF($E296="08",VLOOKUP($A296,'2015G8-SALL'!$A$3:$AG$501,31,FALSE),"NA"))),"NA")</f>
        <v>0.52093750000000016</v>
      </c>
      <c r="M296" s="255">
        <f>IFERROR(IF(OR($F296&lt;10,$F296="NA",$G296="NA"),"NA",IF($E296="05",VLOOKUP($A296,'2015G5-SALL'!$A$3:$AG$500,21,FALSE),IF($E296="08",VLOOKUP($A296,'2015G8-SALL'!$A$3:$AG$501,21,FALSE),"NA"))),"NA")</f>
        <v>0.43312499999999976</v>
      </c>
    </row>
    <row r="297" spans="1:13" x14ac:dyDescent="0.25">
      <c r="A297" s="282" t="s">
        <v>355</v>
      </c>
      <c r="B297" s="281" t="str">
        <f>VLOOKUP(VALUE(A297),SchList!$A$2:$B$475,2,FALSE)</f>
        <v>TREASURE ISLAND ELEMENTARY</v>
      </c>
      <c r="C297" s="282" t="s">
        <v>5266</v>
      </c>
      <c r="D297" s="267" t="s">
        <v>5265</v>
      </c>
      <c r="E297" s="268" t="s">
        <v>810</v>
      </c>
      <c r="F297" s="283">
        <f>IFERROR(IF($E297="05",VLOOKUP($A297,'2015G5-SALL'!$A$3:$AG$500,4,FALSE),IF($E297="08",VLOOKUP($A297,'2015G8-SALL'!$A$3:$AG$501,4,FALSE),"NA")),"NA")</f>
        <v>62</v>
      </c>
      <c r="G297" s="284">
        <f>IFERROR(IF($E297="05",VLOOKUP($A297,'MemSep 21-2015'!$A$3:$I$498,9,FALSE),IF($E297="08",VLOOKUP($A297,'MemSep 21-2015'!$A$3:$N$498,14,FALSE),"NA")),"NA")</f>
        <v>63</v>
      </c>
      <c r="H297" s="285">
        <f t="shared" si="4"/>
        <v>0.98412698412698407</v>
      </c>
      <c r="I297" s="286">
        <f>IFERROR(IF(OR($F297&lt;10,$F297="NA",$G297="NA"),"NA",IF($E297="05",VLOOKUP($A297,'2015G5-SALL'!$A$3:$AG$500,6,FALSE),IF($E297="08",VLOOKUP($A297,'2015G8-SALL'!$A$3:$AG$501,6,FALSE),"NA"))),"NA")</f>
        <v>49.608548387096775</v>
      </c>
      <c r="J297" s="252">
        <f>IFERROR(IF(OR($F297&lt;10,$F297="NA",$G297="NA"),"NA",IF($E297="05",VLOOKUP($A297,'2015G5-SALL'!$A$3:$AG$500,26,FALSE),IF($E297="08",VLOOKUP($A297,'2015G8-SALL'!$A$3:$AG$501,26,FALSE),"NA"))),"NA")</f>
        <v>0.39774193548387105</v>
      </c>
      <c r="K297" s="253">
        <f>IFERROR(IF(OR($F297&lt;10,$F297="NA",$G297="NA"),"NA",IF($E297="05",VLOOKUP($A297,'2015G5-SALL'!$A$3:$AG$500,16,FALSE),IF($E297="08",VLOOKUP($A297,'2015G8-SALL'!$A$3:$AG$501,16,FALSE),"NA"))),"NA")</f>
        <v>0.4719354838709679</v>
      </c>
      <c r="L297" s="254">
        <f>IFERROR(IF(OR($F297&lt;10,$F297="NA",$G297="NA"),"NA",IF($E297="05",VLOOKUP($A297,'2015G5-SALL'!$A$3:$AG$500,31,FALSE),IF($E297="08",VLOOKUP($A297,'2015G8-SALL'!$A$3:$AG$501,31,FALSE),"NA"))),"NA")</f>
        <v>0.56274193548387108</v>
      </c>
      <c r="M297" s="255">
        <f>IFERROR(IF(OR($F297&lt;10,$F297="NA",$G297="NA"),"NA",IF($E297="05",VLOOKUP($A297,'2015G5-SALL'!$A$3:$AG$500,21,FALSE),IF($E297="08",VLOOKUP($A297,'2015G8-SALL'!$A$3:$AG$501,21,FALSE),"NA"))),"NA")</f>
        <v>0.47580645161290325</v>
      </c>
    </row>
    <row r="298" spans="1:13" x14ac:dyDescent="0.25">
      <c r="A298" s="282" t="s">
        <v>356</v>
      </c>
      <c r="B298" s="281" t="str">
        <f>VLOOKUP(VALUE(A298),SchList!$A$2:$B$475,2,FALSE)</f>
        <v>TROPICAL ELEMENTARY</v>
      </c>
      <c r="C298" s="282" t="s">
        <v>5260</v>
      </c>
      <c r="D298" s="267" t="s">
        <v>5261</v>
      </c>
      <c r="E298" s="268" t="s">
        <v>810</v>
      </c>
      <c r="F298" s="283">
        <f>IFERROR(IF($E298="05",VLOOKUP($A298,'2015G5-SALL'!$A$3:$AG$500,4,FALSE),IF($E298="08",VLOOKUP($A298,'2015G8-SALL'!$A$3:$AG$501,4,FALSE),"NA")),"NA")</f>
        <v>45</v>
      </c>
      <c r="G298" s="284">
        <f>IFERROR(IF($E298="05",VLOOKUP($A298,'MemSep 21-2015'!$A$3:$I$498,9,FALSE),IF($E298="08",VLOOKUP($A298,'MemSep 21-2015'!$A$3:$N$498,14,FALSE),"NA")),"NA")</f>
        <v>47</v>
      </c>
      <c r="H298" s="285">
        <f t="shared" si="4"/>
        <v>0.95744680851063835</v>
      </c>
      <c r="I298" s="286">
        <f>IFERROR(IF(OR($F298&lt;10,$F298="NA",$G298="NA"),"NA",IF($E298="05",VLOOKUP($A298,'2015G5-SALL'!$A$3:$AG$500,6,FALSE),IF($E298="08",VLOOKUP($A298,'2015G8-SALL'!$A$3:$AG$501,6,FALSE),"NA"))),"NA")</f>
        <v>48.888666666666651</v>
      </c>
      <c r="J298" s="252">
        <f>IFERROR(IF(OR($F298&lt;10,$F298="NA",$G298="NA"),"NA",IF($E298="05",VLOOKUP($A298,'2015G5-SALL'!$A$3:$AG$500,26,FALSE),IF($E298="08",VLOOKUP($A298,'2015G8-SALL'!$A$3:$AG$501,26,FALSE),"NA"))),"NA")</f>
        <v>0.43577777777777776</v>
      </c>
      <c r="K298" s="253">
        <f>IFERROR(IF(OR($F298&lt;10,$F298="NA",$G298="NA"),"NA",IF($E298="05",VLOOKUP($A298,'2015G5-SALL'!$A$3:$AG$500,16,FALSE),IF($E298="08",VLOOKUP($A298,'2015G8-SALL'!$A$3:$AG$501,16,FALSE),"NA"))),"NA")</f>
        <v>0.45422222222222242</v>
      </c>
      <c r="L298" s="254">
        <f>IFERROR(IF(OR($F298&lt;10,$F298="NA",$G298="NA"),"NA",IF($E298="05",VLOOKUP($A298,'2015G5-SALL'!$A$3:$AG$500,31,FALSE),IF($E298="08",VLOOKUP($A298,'2015G8-SALL'!$A$3:$AG$501,31,FALSE),"NA"))),"NA")</f>
        <v>0.54644444444444451</v>
      </c>
      <c r="M298" s="255">
        <f>IFERROR(IF(OR($F298&lt;10,$F298="NA",$G298="NA"),"NA",IF($E298="05",VLOOKUP($A298,'2015G5-SALL'!$A$3:$AG$500,21,FALSE),IF($E298="08",VLOOKUP($A298,'2015G8-SALL'!$A$3:$AG$501,21,FALSE),"NA"))),"NA")</f>
        <v>0.47199999999999981</v>
      </c>
    </row>
    <row r="299" spans="1:13" x14ac:dyDescent="0.25">
      <c r="A299" s="282" t="s">
        <v>357</v>
      </c>
      <c r="B299" s="281" t="str">
        <f>VLOOKUP(VALUE(A299),SchList!$A$2:$B$475,2,FALSE)</f>
        <v>FRANCES S. TUCKER ELEMENTARY</v>
      </c>
      <c r="C299" s="282" t="s">
        <v>5263</v>
      </c>
      <c r="D299" s="267" t="s">
        <v>5261</v>
      </c>
      <c r="E299" s="268" t="s">
        <v>810</v>
      </c>
      <c r="F299" s="283">
        <f>IFERROR(IF($E299="05",VLOOKUP($A299,'2015G5-SALL'!$A$3:$AG$500,4,FALSE),IF($E299="08",VLOOKUP($A299,'2015G8-SALL'!$A$3:$AG$501,4,FALSE),"NA")),"NA")</f>
        <v>44</v>
      </c>
      <c r="G299" s="284">
        <f>IFERROR(IF($E299="05",VLOOKUP($A299,'MemSep 21-2015'!$A$3:$I$498,9,FALSE),IF($E299="08",VLOOKUP($A299,'MemSep 21-2015'!$A$3:$N$498,14,FALSE),"NA")),"NA")</f>
        <v>48</v>
      </c>
      <c r="H299" s="285">
        <f t="shared" si="4"/>
        <v>0.91666666666666663</v>
      </c>
      <c r="I299" s="286">
        <f>IFERROR(IF(OR($F299&lt;10,$F299="NA",$G299="NA"),"NA",IF($E299="05",VLOOKUP($A299,'2015G5-SALL'!$A$3:$AG$500,6,FALSE),IF($E299="08",VLOOKUP($A299,'2015G8-SALL'!$A$3:$AG$501,6,FALSE),"NA"))),"NA")</f>
        <v>46.280909090909091</v>
      </c>
      <c r="J299" s="252">
        <f>IFERROR(IF(OR($F299&lt;10,$F299="NA",$G299="NA"),"NA",IF($E299="05",VLOOKUP($A299,'2015G5-SALL'!$A$3:$AG$500,26,FALSE),IF($E299="08",VLOOKUP($A299,'2015G8-SALL'!$A$3:$AG$501,26,FALSE),"NA"))),"NA")</f>
        <v>0.36886363636363656</v>
      </c>
      <c r="K299" s="253">
        <f>IFERROR(IF(OR($F299&lt;10,$F299="NA",$G299="NA"),"NA",IF($E299="05",VLOOKUP($A299,'2015G5-SALL'!$A$3:$AG$500,16,FALSE),IF($E299="08",VLOOKUP($A299,'2015G8-SALL'!$A$3:$AG$501,16,FALSE),"NA"))),"NA")</f>
        <v>0.4120454545454546</v>
      </c>
      <c r="L299" s="254">
        <f>IFERROR(IF(OR($F299&lt;10,$F299="NA",$G299="NA"),"NA",IF($E299="05",VLOOKUP($A299,'2015G5-SALL'!$A$3:$AG$500,31,FALSE),IF($E299="08",VLOOKUP($A299,'2015G8-SALL'!$A$3:$AG$501,31,FALSE),"NA"))),"NA")</f>
        <v>0.55749999999999988</v>
      </c>
      <c r="M299" s="255">
        <f>IFERROR(IF(OR($F299&lt;10,$F299="NA",$G299="NA"),"NA",IF($E299="05",VLOOKUP($A299,'2015G5-SALL'!$A$3:$AG$500,21,FALSE),IF($E299="08",VLOOKUP($A299,'2015G8-SALL'!$A$3:$AG$501,21,FALSE),"NA"))),"NA")</f>
        <v>0.42909090909090897</v>
      </c>
    </row>
    <row r="300" spans="1:13" x14ac:dyDescent="0.25">
      <c r="A300" s="282" t="s">
        <v>358</v>
      </c>
      <c r="B300" s="281" t="str">
        <f>VLOOKUP(VALUE(A300),SchList!$A$2:$B$475,2,FALSE)</f>
        <v>TWIN LAKES ELEMENTARY</v>
      </c>
      <c r="C300" s="282" t="s">
        <v>5266</v>
      </c>
      <c r="D300" s="267" t="s">
        <v>5261</v>
      </c>
      <c r="E300" s="268" t="s">
        <v>810</v>
      </c>
      <c r="F300" s="283">
        <f>IFERROR(IF($E300="05",VLOOKUP($A300,'2015G5-SALL'!$A$3:$AG$500,4,FALSE),IF($E300="08",VLOOKUP($A300,'2015G8-SALL'!$A$3:$AG$501,4,FALSE),"NA")),"NA")</f>
        <v>85</v>
      </c>
      <c r="G300" s="284">
        <f>IFERROR(IF($E300="05",VLOOKUP($A300,'MemSep 21-2015'!$A$3:$I$498,9,FALSE),IF($E300="08",VLOOKUP($A300,'MemSep 21-2015'!$A$3:$N$498,14,FALSE),"NA")),"NA")</f>
        <v>88</v>
      </c>
      <c r="H300" s="285">
        <f t="shared" si="4"/>
        <v>0.96590909090909094</v>
      </c>
      <c r="I300" s="286">
        <f>IFERROR(IF(OR($F300&lt;10,$F300="NA",$G300="NA"),"NA",IF($E300="05",VLOOKUP($A300,'2015G5-SALL'!$A$3:$AG$500,6,FALSE),IF($E300="08",VLOOKUP($A300,'2015G8-SALL'!$A$3:$AG$501,6,FALSE),"NA"))),"NA")</f>
        <v>48.752352941176468</v>
      </c>
      <c r="J300" s="252">
        <f>IFERROR(IF(OR($F300&lt;10,$F300="NA",$G300="NA"),"NA",IF($E300="05",VLOOKUP($A300,'2015G5-SALL'!$A$3:$AG$500,26,FALSE),IF($E300="08",VLOOKUP($A300,'2015G8-SALL'!$A$3:$AG$501,26,FALSE),"NA"))),"NA")</f>
        <v>0.36741176470588216</v>
      </c>
      <c r="K300" s="253">
        <f>IFERROR(IF(OR($F300&lt;10,$F300="NA",$G300="NA"),"NA",IF($E300="05",VLOOKUP($A300,'2015G5-SALL'!$A$3:$AG$500,16,FALSE),IF($E300="08",VLOOKUP($A300,'2015G8-SALL'!$A$3:$AG$501,16,FALSE),"NA"))),"NA")</f>
        <v>0.44600000000000012</v>
      </c>
      <c r="L300" s="254">
        <f>IFERROR(IF(OR($F300&lt;10,$F300="NA",$G300="NA"),"NA",IF($E300="05",VLOOKUP($A300,'2015G5-SALL'!$A$3:$AG$500,31,FALSE),IF($E300="08",VLOOKUP($A300,'2015G8-SALL'!$A$3:$AG$501,31,FALSE),"NA"))),"NA")</f>
        <v>0.5638823529411765</v>
      </c>
      <c r="M300" s="255">
        <f>IFERROR(IF(OR($F300&lt;10,$F300="NA",$G300="NA"),"NA",IF($E300="05",VLOOKUP($A300,'2015G5-SALL'!$A$3:$AG$500,21,FALSE),IF($E300="08",VLOOKUP($A300,'2015G8-SALL'!$A$3:$AG$501,21,FALSE),"NA"))),"NA")</f>
        <v>0.4844705882352941</v>
      </c>
    </row>
    <row r="301" spans="1:13" x14ac:dyDescent="0.25">
      <c r="A301" s="282" t="s">
        <v>359</v>
      </c>
      <c r="B301" s="281" t="str">
        <f>VLOOKUP(VALUE(A301),SchList!$A$2:$B$475,2,FALSE)</f>
        <v>VILLAGE GREEN ELEMENTARY</v>
      </c>
      <c r="C301" s="282" t="s">
        <v>5260</v>
      </c>
      <c r="D301" s="267" t="s">
        <v>5261</v>
      </c>
      <c r="E301" s="268" t="s">
        <v>810</v>
      </c>
      <c r="F301" s="283">
        <f>IFERROR(IF($E301="05",VLOOKUP($A301,'2015G5-SALL'!$A$3:$AG$500,4,FALSE),IF($E301="08",VLOOKUP($A301,'2015G8-SALL'!$A$3:$AG$501,4,FALSE),"NA")),"NA")</f>
        <v>62</v>
      </c>
      <c r="G301" s="284">
        <f>IFERROR(IF($E301="05",VLOOKUP($A301,'MemSep 21-2015'!$A$3:$I$498,9,FALSE),IF($E301="08",VLOOKUP($A301,'MemSep 21-2015'!$A$3:$N$498,14,FALSE),"NA")),"NA")</f>
        <v>62</v>
      </c>
      <c r="H301" s="285">
        <f t="shared" si="4"/>
        <v>1</v>
      </c>
      <c r="I301" s="286">
        <f>IFERROR(IF(OR($F301&lt;10,$F301="NA",$G301="NA"),"NA",IF($E301="05",VLOOKUP($A301,'2015G5-SALL'!$A$3:$AG$500,6,FALSE),IF($E301="08",VLOOKUP($A301,'2015G8-SALL'!$A$3:$AG$501,6,FALSE),"NA"))),"NA")</f>
        <v>48.607419354838697</v>
      </c>
      <c r="J301" s="252">
        <f>IFERROR(IF(OR($F301&lt;10,$F301="NA",$G301="NA"),"NA",IF($E301="05",VLOOKUP($A301,'2015G5-SALL'!$A$3:$AG$500,26,FALSE),IF($E301="08",VLOOKUP($A301,'2015G8-SALL'!$A$3:$AG$501,26,FALSE),"NA"))),"NA")</f>
        <v>0.38919354838709669</v>
      </c>
      <c r="K301" s="253">
        <f>IFERROR(IF(OR($F301&lt;10,$F301="NA",$G301="NA"),"NA",IF($E301="05",VLOOKUP($A301,'2015G5-SALL'!$A$3:$AG$500,16,FALSE),IF($E301="08",VLOOKUP($A301,'2015G8-SALL'!$A$3:$AG$501,16,FALSE),"NA"))),"NA")</f>
        <v>0.43838709677419352</v>
      </c>
      <c r="L301" s="254">
        <f>IFERROR(IF(OR($F301&lt;10,$F301="NA",$G301="NA"),"NA",IF($E301="05",VLOOKUP($A301,'2015G5-SALL'!$A$3:$AG$500,31,FALSE),IF($E301="08",VLOOKUP($A301,'2015G8-SALL'!$A$3:$AG$501,31,FALSE),"NA"))),"NA")</f>
        <v>0.57516129032258079</v>
      </c>
      <c r="M301" s="255">
        <f>IFERROR(IF(OR($F301&lt;10,$F301="NA",$G301="NA"),"NA",IF($E301="05",VLOOKUP($A301,'2015G5-SALL'!$A$3:$AG$500,21,FALSE),IF($E301="08",VLOOKUP($A301,'2015G8-SALL'!$A$3:$AG$501,21,FALSE),"NA"))),"NA")</f>
        <v>0.45870967741935464</v>
      </c>
    </row>
    <row r="302" spans="1:13" x14ac:dyDescent="0.25">
      <c r="A302" s="282" t="s">
        <v>360</v>
      </c>
      <c r="B302" s="281" t="str">
        <f>VLOOKUP(VALUE(A302),SchList!$A$2:$B$475,2,FALSE)</f>
        <v>VINELAND K-8 CENTER</v>
      </c>
      <c r="C302" s="282" t="s">
        <v>5260</v>
      </c>
      <c r="D302" s="267" t="s">
        <v>5261</v>
      </c>
      <c r="E302" s="268" t="s">
        <v>810</v>
      </c>
      <c r="F302" s="283">
        <f>IFERROR(IF($E302="05",VLOOKUP($A302,'2015G5-SALL'!$A$3:$AG$500,4,FALSE),IF($E302="08",VLOOKUP($A302,'2015G8-SALL'!$A$3:$AG$501,4,FALSE),"NA")),"NA")</f>
        <v>108</v>
      </c>
      <c r="G302" s="284">
        <f>IFERROR(IF($E302="05",VLOOKUP($A302,'MemSep 21-2015'!$A$3:$I$498,9,FALSE),IF($E302="08",VLOOKUP($A302,'MemSep 21-2015'!$A$3:$N$498,14,FALSE),"NA")),"NA")</f>
        <v>108</v>
      </c>
      <c r="H302" s="285">
        <f t="shared" si="4"/>
        <v>1</v>
      </c>
      <c r="I302" s="286">
        <f>IFERROR(IF(OR($F302&lt;10,$F302="NA",$G302="NA"),"NA",IF($E302="05",VLOOKUP($A302,'2015G5-SALL'!$A$3:$AG$500,6,FALSE),IF($E302="08",VLOOKUP($A302,'2015G8-SALL'!$A$3:$AG$501,6,FALSE),"NA"))),"NA")</f>
        <v>53.549722222222243</v>
      </c>
      <c r="J302" s="252">
        <f>IFERROR(IF(OR($F302&lt;10,$F302="NA",$G302="NA"),"NA",IF($E302="05",VLOOKUP($A302,'2015G5-SALL'!$A$3:$AG$500,26,FALSE),IF($E302="08",VLOOKUP($A302,'2015G8-SALL'!$A$3:$AG$501,26,FALSE),"NA"))),"NA")</f>
        <v>0.44935185185185217</v>
      </c>
      <c r="K302" s="253">
        <f>IFERROR(IF(OR($F302&lt;10,$F302="NA",$G302="NA"),"NA",IF($E302="05",VLOOKUP($A302,'2015G5-SALL'!$A$3:$AG$500,16,FALSE),IF($E302="08",VLOOKUP($A302,'2015G8-SALL'!$A$3:$AG$501,16,FALSE),"NA"))),"NA")</f>
        <v>0.48222222222222233</v>
      </c>
      <c r="L302" s="254">
        <f>IFERROR(IF(OR($F302&lt;10,$F302="NA",$G302="NA"),"NA",IF($E302="05",VLOOKUP($A302,'2015G5-SALL'!$A$3:$AG$500,31,FALSE),IF($E302="08",VLOOKUP($A302,'2015G8-SALL'!$A$3:$AG$501,31,FALSE),"NA"))),"NA")</f>
        <v>0.61138888888888887</v>
      </c>
      <c r="M302" s="255">
        <f>IFERROR(IF(OR($F302&lt;10,$F302="NA",$G302="NA"),"NA",IF($E302="05",VLOOKUP($A302,'2015G5-SALL'!$A$3:$AG$500,21,FALSE),IF($E302="08",VLOOKUP($A302,'2015G8-SALL'!$A$3:$AG$501,21,FALSE),"NA"))),"NA")</f>
        <v>0.52981481481481485</v>
      </c>
    </row>
    <row r="303" spans="1:13" x14ac:dyDescent="0.25">
      <c r="A303" s="282" t="s">
        <v>360</v>
      </c>
      <c r="B303" s="281" t="str">
        <f>VLOOKUP(VALUE(A303),SchList!$A$2:$B$475,2,FALSE)</f>
        <v>VINELAND K-8 CENTER</v>
      </c>
      <c r="C303" s="282" t="s">
        <v>5260</v>
      </c>
      <c r="D303" s="267" t="s">
        <v>5261</v>
      </c>
      <c r="E303" s="268" t="s">
        <v>807</v>
      </c>
      <c r="F303" s="283">
        <f>IFERROR(IF($E303="05",VLOOKUP($A303,'2015G5-SALL'!$A$3:$AG$500,4,FALSE),IF($E303="08",VLOOKUP($A303,'2015G8-SALL'!$A$3:$AG$501,4,FALSE),"NA")),"NA")</f>
        <v>90</v>
      </c>
      <c r="G303" s="284">
        <f>IFERROR(IF($E303="05",VLOOKUP($A303,'MemSep 21-2015'!$A$3:$I$498,9,FALSE),IF($E303="08",VLOOKUP($A303,'MemSep 21-2015'!$A$3:$N$498,14,FALSE),"NA")),"NA")</f>
        <v>93</v>
      </c>
      <c r="H303" s="285">
        <f t="shared" si="4"/>
        <v>0.967741935483871</v>
      </c>
      <c r="I303" s="286">
        <f>IFERROR(IF(OR($F303&lt;10,$F303="NA",$G303="NA"),"NA",IF($E303="05",VLOOKUP($A303,'2015G5-SALL'!$A$3:$AG$500,6,FALSE),IF($E303="08",VLOOKUP($A303,'2015G8-SALL'!$A$3:$AG$501,6,FALSE),"NA"))),"NA")</f>
        <v>40.762666666666668</v>
      </c>
      <c r="J303" s="252">
        <f>IFERROR(IF(OR($F303&lt;10,$F303="NA",$G303="NA"),"NA",IF($E303="05",VLOOKUP($A303,'2015G5-SALL'!$A$3:$AG$500,26,FALSE),IF($E303="08",VLOOKUP($A303,'2015G8-SALL'!$A$3:$AG$501,26,FALSE),"NA"))),"NA")</f>
        <v>0.41611111111111121</v>
      </c>
      <c r="K303" s="253">
        <f>IFERROR(IF(OR($F303&lt;10,$F303="NA",$G303="NA"),"NA",IF($E303="05",VLOOKUP($A303,'2015G5-SALL'!$A$3:$AG$500,16,FALSE),IF($E303="08",VLOOKUP($A303,'2015G8-SALL'!$A$3:$AG$501,16,FALSE),"NA"))),"NA")</f>
        <v>0.41988888888888887</v>
      </c>
      <c r="L303" s="254">
        <f>IFERROR(IF(OR($F303&lt;10,$F303="NA",$G303="NA"),"NA",IF($E303="05",VLOOKUP($A303,'2015G5-SALL'!$A$3:$AG$500,31,FALSE),IF($E303="08",VLOOKUP($A303,'2015G8-SALL'!$A$3:$AG$501,31,FALSE),"NA"))),"NA")</f>
        <v>0.38222222222222213</v>
      </c>
      <c r="M303" s="255">
        <f>IFERROR(IF(OR($F303&lt;10,$F303="NA",$G303="NA"),"NA",IF($E303="05",VLOOKUP($A303,'2015G5-SALL'!$A$3:$AG$500,21,FALSE),IF($E303="08",VLOOKUP($A303,'2015G8-SALL'!$A$3:$AG$501,21,FALSE),"NA"))),"NA")</f>
        <v>0.41533333333333344</v>
      </c>
    </row>
    <row r="304" spans="1:13" x14ac:dyDescent="0.25">
      <c r="A304" s="282" t="s">
        <v>361</v>
      </c>
      <c r="B304" s="281" t="str">
        <f>VLOOKUP(VALUE(A304),SchList!$A$2:$B$475,2,FALSE)</f>
        <v>MAE WALTERS ELEMENTARY</v>
      </c>
      <c r="C304" s="282" t="s">
        <v>5266</v>
      </c>
      <c r="D304" s="267" t="s">
        <v>5261</v>
      </c>
      <c r="E304" s="268" t="s">
        <v>810</v>
      </c>
      <c r="F304" s="283">
        <f>IFERROR(IF($E304="05",VLOOKUP($A304,'2015G5-SALL'!$A$3:$AG$500,4,FALSE),IF($E304="08",VLOOKUP($A304,'2015G8-SALL'!$A$3:$AG$501,4,FALSE),"NA")),"NA")</f>
        <v>98</v>
      </c>
      <c r="G304" s="284">
        <f>IFERROR(IF($E304="05",VLOOKUP($A304,'MemSep 21-2015'!$A$3:$I$498,9,FALSE),IF($E304="08",VLOOKUP($A304,'MemSep 21-2015'!$A$3:$N$498,14,FALSE),"NA")),"NA")</f>
        <v>99</v>
      </c>
      <c r="H304" s="285">
        <f t="shared" si="4"/>
        <v>0.98989898989898994</v>
      </c>
      <c r="I304" s="286">
        <f>IFERROR(IF(OR($F304&lt;10,$F304="NA",$G304="NA"),"NA",IF($E304="05",VLOOKUP($A304,'2015G5-SALL'!$A$3:$AG$500,6,FALSE),IF($E304="08",VLOOKUP($A304,'2015G8-SALL'!$A$3:$AG$501,6,FALSE),"NA"))),"NA")</f>
        <v>44.573061224489784</v>
      </c>
      <c r="J304" s="252">
        <f>IFERROR(IF(OR($F304&lt;10,$F304="NA",$G304="NA"),"NA",IF($E304="05",VLOOKUP($A304,'2015G5-SALL'!$A$3:$AG$500,26,FALSE),IF($E304="08",VLOOKUP($A304,'2015G8-SALL'!$A$3:$AG$501,26,FALSE),"NA"))),"NA")</f>
        <v>0.32499999999999984</v>
      </c>
      <c r="K304" s="253">
        <f>IFERROR(IF(OR($F304&lt;10,$F304="NA",$G304="NA"),"NA",IF($E304="05",VLOOKUP($A304,'2015G5-SALL'!$A$3:$AG$500,16,FALSE),IF($E304="08",VLOOKUP($A304,'2015G8-SALL'!$A$3:$AG$501,16,FALSE),"NA"))),"NA")</f>
        <v>0.4284693877551019</v>
      </c>
      <c r="L304" s="254">
        <f>IFERROR(IF(OR($F304&lt;10,$F304="NA",$G304="NA"),"NA",IF($E304="05",VLOOKUP($A304,'2015G5-SALL'!$A$3:$AG$500,31,FALSE),IF($E304="08",VLOOKUP($A304,'2015G8-SALL'!$A$3:$AG$501,31,FALSE),"NA"))),"NA")</f>
        <v>0.50071428571428578</v>
      </c>
      <c r="M304" s="255">
        <f>IFERROR(IF(OR($F304&lt;10,$F304="NA",$G304="NA"),"NA",IF($E304="05",VLOOKUP($A304,'2015G5-SALL'!$A$3:$AG$500,21,FALSE),IF($E304="08",VLOOKUP($A304,'2015G8-SALL'!$A$3:$AG$501,21,FALSE),"NA"))),"NA")</f>
        <v>0.44622448979591872</v>
      </c>
    </row>
    <row r="305" spans="1:13" x14ac:dyDescent="0.25">
      <c r="A305" s="282" t="s">
        <v>362</v>
      </c>
      <c r="B305" s="281" t="str">
        <f>VLOOKUP(VALUE(A305),SchList!$A$2:$B$475,2,FALSE)</f>
        <v>WEST HOMESTEAD K-8 CENTER</v>
      </c>
      <c r="C305" s="282" t="s">
        <v>5260</v>
      </c>
      <c r="D305" s="267" t="s">
        <v>5264</v>
      </c>
      <c r="E305" s="268" t="s">
        <v>810</v>
      </c>
      <c r="F305" s="283">
        <f>IFERROR(IF($E305="05",VLOOKUP($A305,'2015G5-SALL'!$A$3:$AG$500,4,FALSE),IF($E305="08",VLOOKUP($A305,'2015G8-SALL'!$A$3:$AG$501,4,FALSE),"NA")),"NA")</f>
        <v>86</v>
      </c>
      <c r="G305" s="284">
        <f>IFERROR(IF($E305="05",VLOOKUP($A305,'MemSep 21-2015'!$A$3:$I$498,9,FALSE),IF($E305="08",VLOOKUP($A305,'MemSep 21-2015'!$A$3:$N$498,14,FALSE),"NA")),"NA")</f>
        <v>86</v>
      </c>
      <c r="H305" s="285">
        <f t="shared" si="4"/>
        <v>1</v>
      </c>
      <c r="I305" s="286">
        <f>IFERROR(IF(OR($F305&lt;10,$F305="NA",$G305="NA"),"NA",IF($E305="05",VLOOKUP($A305,'2015G5-SALL'!$A$3:$AG$500,6,FALSE),IF($E305="08",VLOOKUP($A305,'2015G8-SALL'!$A$3:$AG$501,6,FALSE),"NA"))),"NA")</f>
        <v>41.542674418604648</v>
      </c>
      <c r="J305" s="252">
        <f>IFERROR(IF(OR($F305&lt;10,$F305="NA",$G305="NA"),"NA",IF($E305="05",VLOOKUP($A305,'2015G5-SALL'!$A$3:$AG$500,26,FALSE),IF($E305="08",VLOOKUP($A305,'2015G8-SALL'!$A$3:$AG$501,26,FALSE),"NA"))),"NA")</f>
        <v>0.31790697674418594</v>
      </c>
      <c r="K305" s="253">
        <f>IFERROR(IF(OR($F305&lt;10,$F305="NA",$G305="NA"),"NA",IF($E305="05",VLOOKUP($A305,'2015G5-SALL'!$A$3:$AG$500,16,FALSE),IF($E305="08",VLOOKUP($A305,'2015G8-SALL'!$A$3:$AG$501,16,FALSE),"NA"))),"NA")</f>
        <v>0.3994186046511628</v>
      </c>
      <c r="L305" s="254">
        <f>IFERROR(IF(OR($F305&lt;10,$F305="NA",$G305="NA"),"NA",IF($E305="05",VLOOKUP($A305,'2015G5-SALL'!$A$3:$AG$500,31,FALSE),IF($E305="08",VLOOKUP($A305,'2015G8-SALL'!$A$3:$AG$501,31,FALSE),"NA"))),"NA")</f>
        <v>0.48046511627907001</v>
      </c>
      <c r="M305" s="255">
        <f>IFERROR(IF(OR($F305&lt;10,$F305="NA",$G305="NA"),"NA",IF($E305="05",VLOOKUP($A305,'2015G5-SALL'!$A$3:$AG$500,21,FALSE),IF($E305="08",VLOOKUP($A305,'2015G8-SALL'!$A$3:$AG$501,21,FALSE),"NA"))),"NA")</f>
        <v>0.38709302325581402</v>
      </c>
    </row>
    <row r="306" spans="1:13" x14ac:dyDescent="0.25">
      <c r="A306" s="282" t="s">
        <v>362</v>
      </c>
      <c r="B306" s="281" t="str">
        <f>VLOOKUP(VALUE(A306),SchList!$A$2:$B$475,2,FALSE)</f>
        <v>WEST HOMESTEAD K-8 CENTER</v>
      </c>
      <c r="C306" s="282" t="s">
        <v>5260</v>
      </c>
      <c r="D306" s="267" t="s">
        <v>5264</v>
      </c>
      <c r="E306" s="268" t="s">
        <v>807</v>
      </c>
      <c r="F306" s="283">
        <f>IFERROR(IF($E306="05",VLOOKUP($A306,'2015G5-SALL'!$A$3:$AG$500,4,FALSE),IF($E306="08",VLOOKUP($A306,'2015G8-SALL'!$A$3:$AG$501,4,FALSE),"NA")),"NA")</f>
        <v>30</v>
      </c>
      <c r="G306" s="284">
        <f>IFERROR(IF($E306="05",VLOOKUP($A306,'MemSep 21-2015'!$A$3:$I$498,9,FALSE),IF($E306="08",VLOOKUP($A306,'MemSep 21-2015'!$A$3:$N$498,14,FALSE),"NA")),"NA")</f>
        <v>32</v>
      </c>
      <c r="H306" s="285">
        <f t="shared" si="4"/>
        <v>0.9375</v>
      </c>
      <c r="I306" s="286">
        <f>IFERROR(IF(OR($F306&lt;10,$F306="NA",$G306="NA"),"NA",IF($E306="05",VLOOKUP($A306,'2015G5-SALL'!$A$3:$AG$500,6,FALSE),IF($E306="08",VLOOKUP($A306,'2015G8-SALL'!$A$3:$AG$501,6,FALSE),"NA"))),"NA")</f>
        <v>40.092666666666666</v>
      </c>
      <c r="J306" s="252">
        <f>IFERROR(IF(OR($F306&lt;10,$F306="NA",$G306="NA"),"NA",IF($E306="05",VLOOKUP($A306,'2015G5-SALL'!$A$3:$AG$500,26,FALSE),IF($E306="08",VLOOKUP($A306,'2015G8-SALL'!$A$3:$AG$501,26,FALSE),"NA"))),"NA")</f>
        <v>0.36633333333333334</v>
      </c>
      <c r="K306" s="253">
        <f>IFERROR(IF(OR($F306&lt;10,$F306="NA",$G306="NA"),"NA",IF($E306="05",VLOOKUP($A306,'2015G5-SALL'!$A$3:$AG$500,16,FALSE),IF($E306="08",VLOOKUP($A306,'2015G8-SALL'!$A$3:$AG$501,16,FALSE),"NA"))),"NA")</f>
        <v>0.43433333333333335</v>
      </c>
      <c r="L306" s="254">
        <f>IFERROR(IF(OR($F306&lt;10,$F306="NA",$G306="NA"),"NA",IF($E306="05",VLOOKUP($A306,'2015G5-SALL'!$A$3:$AG$500,31,FALSE),IF($E306="08",VLOOKUP($A306,'2015G8-SALL'!$A$3:$AG$501,31,FALSE),"NA"))),"NA")</f>
        <v>0.43666666666666659</v>
      </c>
      <c r="M306" s="255">
        <f>IFERROR(IF(OR($F306&lt;10,$F306="NA",$G306="NA"),"NA",IF($E306="05",VLOOKUP($A306,'2015G5-SALL'!$A$3:$AG$500,21,FALSE),IF($E306="08",VLOOKUP($A306,'2015G8-SALL'!$A$3:$AG$501,21,FALSE),"NA"))),"NA")</f>
        <v>0.34599999999999997</v>
      </c>
    </row>
    <row r="307" spans="1:13" x14ac:dyDescent="0.25">
      <c r="A307" s="282" t="s">
        <v>363</v>
      </c>
      <c r="B307" s="281" t="str">
        <f>VLOOKUP(VALUE(A307),SchList!$A$2:$B$475,2,FALSE)</f>
        <v>HENRY S. WEST LABORATORY SCHL</v>
      </c>
      <c r="C307" s="282" t="s">
        <v>5263</v>
      </c>
      <c r="D307" s="267" t="s">
        <v>5261</v>
      </c>
      <c r="E307" s="268" t="s">
        <v>810</v>
      </c>
      <c r="F307" s="283">
        <f>IFERROR(IF($E307="05",VLOOKUP($A307,'2015G5-SALL'!$A$3:$AG$500,4,FALSE),IF($E307="08",VLOOKUP($A307,'2015G8-SALL'!$A$3:$AG$501,4,FALSE),"NA")),"NA")</f>
        <v>59</v>
      </c>
      <c r="G307" s="284">
        <f>IFERROR(IF($E307="05",VLOOKUP($A307,'MemSep 21-2015'!$A$3:$I$498,9,FALSE),IF($E307="08",VLOOKUP($A307,'MemSep 21-2015'!$A$3:$N$498,14,FALSE),"NA")),"NA")</f>
        <v>59</v>
      </c>
      <c r="H307" s="285">
        <f t="shared" si="4"/>
        <v>1</v>
      </c>
      <c r="I307" s="286">
        <f>IFERROR(IF(OR($F307&lt;10,$F307="NA",$G307="NA"),"NA",IF($E307="05",VLOOKUP($A307,'2015G5-SALL'!$A$3:$AG$500,6,FALSE),IF($E307="08",VLOOKUP($A307,'2015G8-SALL'!$A$3:$AG$501,6,FALSE),"NA"))),"NA")</f>
        <v>59.810847457627112</v>
      </c>
      <c r="J307" s="252">
        <f>IFERROR(IF(OR($F307&lt;10,$F307="NA",$G307="NA"),"NA",IF($E307="05",VLOOKUP($A307,'2015G5-SALL'!$A$3:$AG$500,26,FALSE),IF($E307="08",VLOOKUP($A307,'2015G8-SALL'!$A$3:$AG$501,26,FALSE),"NA"))),"NA")</f>
        <v>0.42186440677966097</v>
      </c>
      <c r="K307" s="253">
        <f>IFERROR(IF(OR($F307&lt;10,$F307="NA",$G307="NA"),"NA",IF($E307="05",VLOOKUP($A307,'2015G5-SALL'!$A$3:$AG$500,16,FALSE),IF($E307="08",VLOOKUP($A307,'2015G8-SALL'!$A$3:$AG$501,16,FALSE),"NA"))),"NA")</f>
        <v>0.54542372881355916</v>
      </c>
      <c r="L307" s="254">
        <f>IFERROR(IF(OR($F307&lt;10,$F307="NA",$G307="NA"),"NA",IF($E307="05",VLOOKUP($A307,'2015G5-SALL'!$A$3:$AG$500,31,FALSE),IF($E307="08",VLOOKUP($A307,'2015G8-SALL'!$A$3:$AG$501,31,FALSE),"NA"))),"NA")</f>
        <v>0.69</v>
      </c>
      <c r="M307" s="255">
        <f>IFERROR(IF(OR($F307&lt;10,$F307="NA",$G307="NA"),"NA",IF($E307="05",VLOOKUP($A307,'2015G5-SALL'!$A$3:$AG$500,21,FALSE),IF($E307="08",VLOOKUP($A307,'2015G8-SALL'!$A$3:$AG$501,21,FALSE),"NA"))),"NA")</f>
        <v>0.61338983050847473</v>
      </c>
    </row>
    <row r="308" spans="1:13" x14ac:dyDescent="0.25">
      <c r="A308" s="282" t="s">
        <v>364</v>
      </c>
      <c r="B308" s="281" t="str">
        <f>VLOOKUP(VALUE(A308),SchList!$A$2:$B$475,2,FALSE)</f>
        <v>DR H W MACK/W LITTLE RIVER K8</v>
      </c>
      <c r="C308" s="282" t="s">
        <v>5263</v>
      </c>
      <c r="D308" s="267" t="s">
        <v>5264</v>
      </c>
      <c r="E308" s="268" t="s">
        <v>810</v>
      </c>
      <c r="F308" s="283">
        <f>IFERROR(IF($E308="05",VLOOKUP($A308,'2015G5-SALL'!$A$3:$AG$500,4,FALSE),IF($E308="08",VLOOKUP($A308,'2015G8-SALL'!$A$3:$AG$501,4,FALSE),"NA")),"NA")</f>
        <v>46</v>
      </c>
      <c r="G308" s="284">
        <f>IFERROR(IF($E308="05",VLOOKUP($A308,'MemSep 21-2015'!$A$3:$I$498,9,FALSE),IF($E308="08",VLOOKUP($A308,'MemSep 21-2015'!$A$3:$N$498,14,FALSE),"NA")),"NA")</f>
        <v>46</v>
      </c>
      <c r="H308" s="285">
        <f t="shared" si="4"/>
        <v>1</v>
      </c>
      <c r="I308" s="286">
        <f>IFERROR(IF(OR($F308&lt;10,$F308="NA",$G308="NA"),"NA",IF($E308="05",VLOOKUP($A308,'2015G5-SALL'!$A$3:$AG$500,6,FALSE),IF($E308="08",VLOOKUP($A308,'2015G8-SALL'!$A$3:$AG$501,6,FALSE),"NA"))),"NA")</f>
        <v>41.138695652173922</v>
      </c>
      <c r="J308" s="252">
        <f>IFERROR(IF(OR($F308&lt;10,$F308="NA",$G308="NA"),"NA",IF($E308="05",VLOOKUP($A308,'2015G5-SALL'!$A$3:$AG$500,26,FALSE),IF($E308="08",VLOOKUP($A308,'2015G8-SALL'!$A$3:$AG$501,26,FALSE),"NA"))),"NA")</f>
        <v>0.31500000000000022</v>
      </c>
      <c r="K308" s="253">
        <f>IFERROR(IF(OR($F308&lt;10,$F308="NA",$G308="NA"),"NA",IF($E308="05",VLOOKUP($A308,'2015G5-SALL'!$A$3:$AG$500,16,FALSE),IF($E308="08",VLOOKUP($A308,'2015G8-SALL'!$A$3:$AG$501,16,FALSE),"NA"))),"NA")</f>
        <v>0.3830434782608696</v>
      </c>
      <c r="L308" s="254">
        <f>IFERROR(IF(OR($F308&lt;10,$F308="NA",$G308="NA"),"NA",IF($E308="05",VLOOKUP($A308,'2015G5-SALL'!$A$3:$AG$500,31,FALSE),IF($E308="08",VLOOKUP($A308,'2015G8-SALL'!$A$3:$AG$501,31,FALSE),"NA"))),"NA")</f>
        <v>0.48239130434782612</v>
      </c>
      <c r="M308" s="255">
        <f>IFERROR(IF(OR($F308&lt;10,$F308="NA",$G308="NA"),"NA",IF($E308="05",VLOOKUP($A308,'2015G5-SALL'!$A$3:$AG$500,21,FALSE),IF($E308="08",VLOOKUP($A308,'2015G8-SALL'!$A$3:$AG$501,21,FALSE),"NA"))),"NA")</f>
        <v>0.38804347826086943</v>
      </c>
    </row>
    <row r="309" spans="1:13" x14ac:dyDescent="0.25">
      <c r="A309" s="282" t="s">
        <v>364</v>
      </c>
      <c r="B309" s="281" t="str">
        <f>VLOOKUP(VALUE(A309),SchList!$A$2:$B$475,2,FALSE)</f>
        <v>DR H W MACK/W LITTLE RIVER K8</v>
      </c>
      <c r="C309" s="282" t="s">
        <v>5263</v>
      </c>
      <c r="D309" s="267" t="s">
        <v>5264</v>
      </c>
      <c r="E309" s="268" t="s">
        <v>807</v>
      </c>
      <c r="F309" s="283">
        <f>IFERROR(IF($E309="05",VLOOKUP($A309,'2015G5-SALL'!$A$3:$AG$500,4,FALSE),IF($E309="08",VLOOKUP($A309,'2015G8-SALL'!$A$3:$AG$501,4,FALSE),"NA")),"NA")</f>
        <v>44</v>
      </c>
      <c r="G309" s="284">
        <f>IFERROR(IF($E309="05",VLOOKUP($A309,'MemSep 21-2015'!$A$3:$I$498,9,FALSE),IF($E309="08",VLOOKUP($A309,'MemSep 21-2015'!$A$3:$N$498,14,FALSE),"NA")),"NA")</f>
        <v>44</v>
      </c>
      <c r="H309" s="285">
        <f t="shared" si="4"/>
        <v>1</v>
      </c>
      <c r="I309" s="286">
        <f>IFERROR(IF(OR($F309&lt;10,$F309="NA",$G309="NA"),"NA",IF($E309="05",VLOOKUP($A309,'2015G5-SALL'!$A$3:$AG$500,6,FALSE),IF($E309="08",VLOOKUP($A309,'2015G8-SALL'!$A$3:$AG$501,6,FALSE),"NA"))),"NA")</f>
        <v>37.549318181818187</v>
      </c>
      <c r="J309" s="252">
        <f>IFERROR(IF(OR($F309&lt;10,$F309="NA",$G309="NA"),"NA",IF($E309="05",VLOOKUP($A309,'2015G5-SALL'!$A$3:$AG$500,26,FALSE),IF($E309="08",VLOOKUP($A309,'2015G8-SALL'!$A$3:$AG$501,26,FALSE),"NA"))),"NA")</f>
        <v>0.3938636363636363</v>
      </c>
      <c r="K309" s="253">
        <f>IFERROR(IF(OR($F309&lt;10,$F309="NA",$G309="NA"),"NA",IF($E309="05",VLOOKUP($A309,'2015G5-SALL'!$A$3:$AG$500,16,FALSE),IF($E309="08",VLOOKUP($A309,'2015G8-SALL'!$A$3:$AG$501,16,FALSE),"NA"))),"NA")</f>
        <v>0.3788636363636364</v>
      </c>
      <c r="L309" s="254">
        <f>IFERROR(IF(OR($F309&lt;10,$F309="NA",$G309="NA"),"NA",IF($E309="05",VLOOKUP($A309,'2015G5-SALL'!$A$3:$AG$500,31,FALSE),IF($E309="08",VLOOKUP($A309,'2015G8-SALL'!$A$3:$AG$501,31,FALSE),"NA"))),"NA")</f>
        <v>0.41136363636363632</v>
      </c>
      <c r="M309" s="255">
        <f>IFERROR(IF(OR($F309&lt;10,$F309="NA",$G309="NA"),"NA",IF($E309="05",VLOOKUP($A309,'2015G5-SALL'!$A$3:$AG$500,21,FALSE),IF($E309="08",VLOOKUP($A309,'2015G8-SALL'!$A$3:$AG$501,21,FALSE),"NA"))),"NA")</f>
        <v>0.32181818181818184</v>
      </c>
    </row>
    <row r="310" spans="1:13" x14ac:dyDescent="0.25">
      <c r="A310" s="282" t="s">
        <v>365</v>
      </c>
      <c r="B310" s="281" t="str">
        <f>VLOOKUP(VALUE(A310),SchList!$A$2:$B$475,2,FALSE)</f>
        <v>CARRIE P MEEK/WESTVIEW K-8 CTR</v>
      </c>
      <c r="C310" s="282" t="s">
        <v>5263</v>
      </c>
      <c r="D310" s="267" t="s">
        <v>5261</v>
      </c>
      <c r="E310" s="268" t="s">
        <v>810</v>
      </c>
      <c r="F310" s="283">
        <f>IFERROR(IF($E310="05",VLOOKUP($A310,'2015G5-SALL'!$A$3:$AG$500,4,FALSE),IF($E310="08",VLOOKUP($A310,'2015G8-SALL'!$A$3:$AG$501,4,FALSE),"NA")),"NA")</f>
        <v>54</v>
      </c>
      <c r="G310" s="284">
        <f>IFERROR(IF($E310="05",VLOOKUP($A310,'MemSep 21-2015'!$A$3:$I$498,9,FALSE),IF($E310="08",VLOOKUP($A310,'MemSep 21-2015'!$A$3:$N$498,14,FALSE),"NA")),"NA")</f>
        <v>55</v>
      </c>
      <c r="H310" s="285">
        <f t="shared" si="4"/>
        <v>0.98181818181818181</v>
      </c>
      <c r="I310" s="286">
        <f>IFERROR(IF(OR($F310&lt;10,$F310="NA",$G310="NA"),"NA",IF($E310="05",VLOOKUP($A310,'2015G5-SALL'!$A$3:$AG$500,6,FALSE),IF($E310="08",VLOOKUP($A310,'2015G8-SALL'!$A$3:$AG$501,6,FALSE),"NA"))),"NA")</f>
        <v>44.780555555555559</v>
      </c>
      <c r="J310" s="252">
        <f>IFERROR(IF(OR($F310&lt;10,$F310="NA",$G310="NA"),"NA",IF($E310="05",VLOOKUP($A310,'2015G5-SALL'!$A$3:$AG$500,26,FALSE),IF($E310="08",VLOOKUP($A310,'2015G8-SALL'!$A$3:$AG$501,26,FALSE),"NA"))),"NA")</f>
        <v>0.36148148148148146</v>
      </c>
      <c r="K310" s="253">
        <f>IFERROR(IF(OR($F310&lt;10,$F310="NA",$G310="NA"),"NA",IF($E310="05",VLOOKUP($A310,'2015G5-SALL'!$A$3:$AG$500,16,FALSE),IF($E310="08",VLOOKUP($A310,'2015G8-SALL'!$A$3:$AG$501,16,FALSE),"NA"))),"NA")</f>
        <v>0.39722222222222237</v>
      </c>
      <c r="L310" s="254">
        <f>IFERROR(IF(OR($F310&lt;10,$F310="NA",$G310="NA"),"NA",IF($E310="05",VLOOKUP($A310,'2015G5-SALL'!$A$3:$AG$500,31,FALSE),IF($E310="08",VLOOKUP($A310,'2015G8-SALL'!$A$3:$AG$501,31,FALSE),"NA"))),"NA")</f>
        <v>0.53499999999999992</v>
      </c>
      <c r="M310" s="255">
        <f>IFERROR(IF(OR($F310&lt;10,$F310="NA",$G310="NA"),"NA",IF($E310="05",VLOOKUP($A310,'2015G5-SALL'!$A$3:$AG$500,21,FALSE),IF($E310="08",VLOOKUP($A310,'2015G8-SALL'!$A$3:$AG$501,21,FALSE),"NA"))),"NA")</f>
        <v>0.42129629629629622</v>
      </c>
    </row>
    <row r="311" spans="1:13" x14ac:dyDescent="0.25">
      <c r="A311" s="282" t="s">
        <v>365</v>
      </c>
      <c r="B311" s="281" t="str">
        <f>VLOOKUP(VALUE(A311),SchList!$A$2:$B$475,2,FALSE)</f>
        <v>CARRIE P MEEK/WESTVIEW K-8 CTR</v>
      </c>
      <c r="C311" s="282" t="s">
        <v>5263</v>
      </c>
      <c r="D311" s="267" t="s">
        <v>5261</v>
      </c>
      <c r="E311" s="268" t="s">
        <v>807</v>
      </c>
      <c r="F311" s="283">
        <f>IFERROR(IF($E311="05",VLOOKUP($A311,'2015G5-SALL'!$A$3:$AG$500,4,FALSE),IF($E311="08",VLOOKUP($A311,'2015G8-SALL'!$A$3:$AG$501,4,FALSE),"NA")),"NA")</f>
        <v>67</v>
      </c>
      <c r="G311" s="284">
        <f>IFERROR(IF($E311="05",VLOOKUP($A311,'MemSep 21-2015'!$A$3:$I$498,9,FALSE),IF($E311="08",VLOOKUP($A311,'MemSep 21-2015'!$A$3:$N$498,14,FALSE),"NA")),"NA")</f>
        <v>73</v>
      </c>
      <c r="H311" s="285">
        <f t="shared" si="4"/>
        <v>0.9178082191780822</v>
      </c>
      <c r="I311" s="286">
        <f>IFERROR(IF(OR($F311&lt;10,$F311="NA",$G311="NA"),"NA",IF($E311="05",VLOOKUP($A311,'2015G5-SALL'!$A$3:$AG$500,6,FALSE),IF($E311="08",VLOOKUP($A311,'2015G8-SALL'!$A$3:$AG$501,6,FALSE),"NA"))),"NA")</f>
        <v>24.169253731343286</v>
      </c>
      <c r="J311" s="252">
        <f>IFERROR(IF(OR($F311&lt;10,$F311="NA",$G311="NA"),"NA",IF($E311="05",VLOOKUP($A311,'2015G5-SALL'!$A$3:$AG$500,26,FALSE),IF($E311="08",VLOOKUP($A311,'2015G8-SALL'!$A$3:$AG$501,26,FALSE),"NA"))),"NA")</f>
        <v>0.26731343283582082</v>
      </c>
      <c r="K311" s="253">
        <f>IFERROR(IF(OR($F311&lt;10,$F311="NA",$G311="NA"),"NA",IF($E311="05",VLOOKUP($A311,'2015G5-SALL'!$A$3:$AG$500,16,FALSE),IF($E311="08",VLOOKUP($A311,'2015G8-SALL'!$A$3:$AG$501,16,FALSE),"NA"))),"NA")</f>
        <v>0.24417910447761199</v>
      </c>
      <c r="L311" s="254">
        <f>IFERROR(IF(OR($F311&lt;10,$F311="NA",$G311="NA"),"NA",IF($E311="05",VLOOKUP($A311,'2015G5-SALL'!$A$3:$AG$500,31,FALSE),IF($E311="08",VLOOKUP($A311,'2015G8-SALL'!$A$3:$AG$501,31,FALSE),"NA"))),"NA")</f>
        <v>0.15447761194029855</v>
      </c>
      <c r="M311" s="255">
        <f>IFERROR(IF(OR($F311&lt;10,$F311="NA",$G311="NA"),"NA",IF($E311="05",VLOOKUP($A311,'2015G5-SALL'!$A$3:$AG$500,21,FALSE),IF($E311="08",VLOOKUP($A311,'2015G8-SALL'!$A$3:$AG$501,21,FALSE),"NA"))),"NA")</f>
        <v>0.31582089552238823</v>
      </c>
    </row>
    <row r="312" spans="1:13" x14ac:dyDescent="0.25">
      <c r="A312" s="282" t="s">
        <v>366</v>
      </c>
      <c r="B312" s="281" t="str">
        <f>VLOOKUP(VALUE(A312),SchList!$A$2:$B$475,2,FALSE)</f>
        <v>PHILLIS WHEATLEY ELEMENTARY</v>
      </c>
      <c r="C312" s="282" t="s">
        <v>5263</v>
      </c>
      <c r="D312" s="267" t="s">
        <v>5264</v>
      </c>
      <c r="E312" s="268" t="s">
        <v>810</v>
      </c>
      <c r="F312" s="283">
        <f>IFERROR(IF($E312="05",VLOOKUP($A312,'2015G5-SALL'!$A$3:$AG$500,4,FALSE),IF($E312="08",VLOOKUP($A312,'2015G8-SALL'!$A$3:$AG$501,4,FALSE),"NA")),"NA")</f>
        <v>36</v>
      </c>
      <c r="G312" s="284">
        <f>IFERROR(IF($E312="05",VLOOKUP($A312,'MemSep 21-2015'!$A$3:$I$498,9,FALSE),IF($E312="08",VLOOKUP($A312,'MemSep 21-2015'!$A$3:$N$498,14,FALSE),"NA")),"NA")</f>
        <v>36</v>
      </c>
      <c r="H312" s="285">
        <f t="shared" si="4"/>
        <v>1</v>
      </c>
      <c r="I312" s="286">
        <f>IFERROR(IF(OR($F312&lt;10,$F312="NA",$G312="NA"),"NA",IF($E312="05",VLOOKUP($A312,'2015G5-SALL'!$A$3:$AG$500,6,FALSE),IF($E312="08",VLOOKUP($A312,'2015G8-SALL'!$A$3:$AG$501,6,FALSE),"NA"))),"NA")</f>
        <v>40.697500000000012</v>
      </c>
      <c r="J312" s="252">
        <f>IFERROR(IF(OR($F312&lt;10,$F312="NA",$G312="NA"),"NA",IF($E312="05",VLOOKUP($A312,'2015G5-SALL'!$A$3:$AG$500,26,FALSE),IF($E312="08",VLOOKUP($A312,'2015G8-SALL'!$A$3:$AG$501,26,FALSE),"NA"))),"NA")</f>
        <v>0.3255555555555556</v>
      </c>
      <c r="K312" s="253">
        <f>IFERROR(IF(OR($F312&lt;10,$F312="NA",$G312="NA"),"NA",IF($E312="05",VLOOKUP($A312,'2015G5-SALL'!$A$3:$AG$500,16,FALSE),IF($E312="08",VLOOKUP($A312,'2015G8-SALL'!$A$3:$AG$501,16,FALSE),"NA"))),"NA")</f>
        <v>0.39166666666666661</v>
      </c>
      <c r="L312" s="254">
        <f>IFERROR(IF(OR($F312&lt;10,$F312="NA",$G312="NA"),"NA",IF($E312="05",VLOOKUP($A312,'2015G5-SALL'!$A$3:$AG$500,31,FALSE),IF($E312="08",VLOOKUP($A312,'2015G8-SALL'!$A$3:$AG$501,31,FALSE),"NA"))),"NA")</f>
        <v>0.47111111111111115</v>
      </c>
      <c r="M312" s="255">
        <f>IFERROR(IF(OR($F312&lt;10,$F312="NA",$G312="NA"),"NA",IF($E312="05",VLOOKUP($A312,'2015G5-SALL'!$A$3:$AG$500,21,FALSE),IF($E312="08",VLOOKUP($A312,'2015G8-SALL'!$A$3:$AG$501,21,FALSE),"NA"))),"NA")</f>
        <v>0.37083333333333335</v>
      </c>
    </row>
    <row r="313" spans="1:13" x14ac:dyDescent="0.25">
      <c r="A313" s="282" t="s">
        <v>367</v>
      </c>
      <c r="B313" s="281" t="str">
        <f>VLOOKUP(VALUE(A313),SchList!$A$2:$B$475,2,FALSE)</f>
        <v>WHISPERING PINES ELEMENTARY</v>
      </c>
      <c r="C313" s="282" t="s">
        <v>5260</v>
      </c>
      <c r="D313" s="267" t="s">
        <v>5261</v>
      </c>
      <c r="E313" s="268" t="s">
        <v>810</v>
      </c>
      <c r="F313" s="283">
        <f>IFERROR(IF($E313="05",VLOOKUP($A313,'2015G5-SALL'!$A$3:$AG$500,4,FALSE),IF($E313="08",VLOOKUP($A313,'2015G8-SALL'!$A$3:$AG$501,4,FALSE),"NA")),"NA")</f>
        <v>111</v>
      </c>
      <c r="G313" s="284">
        <f>IFERROR(IF($E313="05",VLOOKUP($A313,'MemSep 21-2015'!$A$3:$I$498,9,FALSE),IF($E313="08",VLOOKUP($A313,'MemSep 21-2015'!$A$3:$N$498,14,FALSE),"NA")),"NA")</f>
        <v>110</v>
      </c>
      <c r="H313" s="285">
        <f t="shared" si="4"/>
        <v>1</v>
      </c>
      <c r="I313" s="286">
        <f>IFERROR(IF(OR($F313&lt;10,$F313="NA",$G313="NA"),"NA",IF($E313="05",VLOOKUP($A313,'2015G5-SALL'!$A$3:$AG$500,6,FALSE),IF($E313="08",VLOOKUP($A313,'2015G8-SALL'!$A$3:$AG$501,6,FALSE),"NA"))),"NA")</f>
        <v>50.818828828828821</v>
      </c>
      <c r="J313" s="252">
        <f>IFERROR(IF(OR($F313&lt;10,$F313="NA",$G313="NA"),"NA",IF($E313="05",VLOOKUP($A313,'2015G5-SALL'!$A$3:$AG$500,26,FALSE),IF($E313="08",VLOOKUP($A313,'2015G8-SALL'!$A$3:$AG$501,26,FALSE),"NA"))),"NA")</f>
        <v>0.398738738738739</v>
      </c>
      <c r="K313" s="253">
        <f>IFERROR(IF(OR($F313&lt;10,$F313="NA",$G313="NA"),"NA",IF($E313="05",VLOOKUP($A313,'2015G5-SALL'!$A$3:$AG$500,16,FALSE),IF($E313="08",VLOOKUP($A313,'2015G8-SALL'!$A$3:$AG$501,16,FALSE),"NA"))),"NA")</f>
        <v>0.44981981981981983</v>
      </c>
      <c r="L313" s="254">
        <f>IFERROR(IF(OR($F313&lt;10,$F313="NA",$G313="NA"),"NA",IF($E313="05",VLOOKUP($A313,'2015G5-SALL'!$A$3:$AG$500,31,FALSE),IF($E313="08",VLOOKUP($A313,'2015G8-SALL'!$A$3:$AG$501,31,FALSE),"NA"))),"NA")</f>
        <v>0.60468468468468495</v>
      </c>
      <c r="M313" s="255">
        <f>IFERROR(IF(OR($F313&lt;10,$F313="NA",$G313="NA"),"NA",IF($E313="05",VLOOKUP($A313,'2015G5-SALL'!$A$3:$AG$500,21,FALSE),IF($E313="08",VLOOKUP($A313,'2015G8-SALL'!$A$3:$AG$501,21,FALSE),"NA"))),"NA")</f>
        <v>0.48891891891891887</v>
      </c>
    </row>
    <row r="314" spans="1:13" x14ac:dyDescent="0.25">
      <c r="A314" s="282" t="s">
        <v>368</v>
      </c>
      <c r="B314" s="281" t="str">
        <f>VLOOKUP(VALUE(A314),SchList!$A$2:$B$475,2,FALSE)</f>
        <v>WINSTON PARK K-8 CENTER</v>
      </c>
      <c r="C314" s="282" t="s">
        <v>5260</v>
      </c>
      <c r="D314" s="267" t="s">
        <v>5261</v>
      </c>
      <c r="E314" s="268" t="s">
        <v>810</v>
      </c>
      <c r="F314" s="283">
        <f>IFERROR(IF($E314="05",VLOOKUP($A314,'2015G5-SALL'!$A$3:$AG$500,4,FALSE),IF($E314="08",VLOOKUP($A314,'2015G8-SALL'!$A$3:$AG$501,4,FALSE),"NA")),"NA")</f>
        <v>165</v>
      </c>
      <c r="G314" s="284">
        <f>IFERROR(IF($E314="05",VLOOKUP($A314,'MemSep 21-2015'!$A$3:$I$498,9,FALSE),IF($E314="08",VLOOKUP($A314,'MemSep 21-2015'!$A$3:$N$498,14,FALSE),"NA")),"NA")</f>
        <v>166</v>
      </c>
      <c r="H314" s="285">
        <f t="shared" si="4"/>
        <v>0.99397590361445787</v>
      </c>
      <c r="I314" s="286">
        <f>IFERROR(IF(OR($F314&lt;10,$F314="NA",$G314="NA"),"NA",IF($E314="05",VLOOKUP($A314,'2015G5-SALL'!$A$3:$AG$500,6,FALSE),IF($E314="08",VLOOKUP($A314,'2015G8-SALL'!$A$3:$AG$501,6,FALSE),"NA"))),"NA")</f>
        <v>47.392181818181832</v>
      </c>
      <c r="J314" s="252">
        <f>IFERROR(IF(OR($F314&lt;10,$F314="NA",$G314="NA"),"NA",IF($E314="05",VLOOKUP($A314,'2015G5-SALL'!$A$3:$AG$500,26,FALSE),IF($E314="08",VLOOKUP($A314,'2015G8-SALL'!$A$3:$AG$501,26,FALSE),"NA"))),"NA")</f>
        <v>0.3699393939393944</v>
      </c>
      <c r="K314" s="253">
        <f>IFERROR(IF(OR($F314&lt;10,$F314="NA",$G314="NA"),"NA",IF($E314="05",VLOOKUP($A314,'2015G5-SALL'!$A$3:$AG$500,16,FALSE),IF($E314="08",VLOOKUP($A314,'2015G8-SALL'!$A$3:$AG$501,16,FALSE),"NA"))),"NA")</f>
        <v>0.4485454545454543</v>
      </c>
      <c r="L314" s="254">
        <f>IFERROR(IF(OR($F314&lt;10,$F314="NA",$G314="NA"),"NA",IF($E314="05",VLOOKUP($A314,'2015G5-SALL'!$A$3:$AG$500,31,FALSE),IF($E314="08",VLOOKUP($A314,'2015G8-SALL'!$A$3:$AG$501,31,FALSE),"NA"))),"NA")</f>
        <v>0.53515151515151482</v>
      </c>
      <c r="M314" s="255">
        <f>IFERROR(IF(OR($F314&lt;10,$F314="NA",$G314="NA"),"NA",IF($E314="05",VLOOKUP($A314,'2015G5-SALL'!$A$3:$AG$500,21,FALSE),IF($E314="08",VLOOKUP($A314,'2015G8-SALL'!$A$3:$AG$501,21,FALSE),"NA"))),"NA")</f>
        <v>0.46666666666666656</v>
      </c>
    </row>
    <row r="315" spans="1:13" x14ac:dyDescent="0.25">
      <c r="A315" s="282" t="s">
        <v>368</v>
      </c>
      <c r="B315" s="281" t="str">
        <f>VLOOKUP(VALUE(A315),SchList!$A$2:$B$475,2,FALSE)</f>
        <v>WINSTON PARK K-8 CENTER</v>
      </c>
      <c r="C315" s="282" t="s">
        <v>5260</v>
      </c>
      <c r="D315" s="267" t="s">
        <v>5261</v>
      </c>
      <c r="E315" s="268" t="s">
        <v>807</v>
      </c>
      <c r="F315" s="283">
        <f>IFERROR(IF($E315="05",VLOOKUP($A315,'2015G5-SALL'!$A$3:$AG$500,4,FALSE),IF($E315="08",VLOOKUP($A315,'2015G8-SALL'!$A$3:$AG$501,4,FALSE),"NA")),"NA")</f>
        <v>114</v>
      </c>
      <c r="G315" s="284">
        <f>IFERROR(IF($E315="05",VLOOKUP($A315,'MemSep 21-2015'!$A$3:$I$498,9,FALSE),IF($E315="08",VLOOKUP($A315,'MemSep 21-2015'!$A$3:$N$498,14,FALSE),"NA")),"NA")</f>
        <v>118</v>
      </c>
      <c r="H315" s="285">
        <f t="shared" si="4"/>
        <v>0.96610169491525422</v>
      </c>
      <c r="I315" s="286">
        <f>IFERROR(IF(OR($F315&lt;10,$F315="NA",$G315="NA"),"NA",IF($E315="05",VLOOKUP($A315,'2015G5-SALL'!$A$3:$AG$500,6,FALSE),IF($E315="08",VLOOKUP($A315,'2015G8-SALL'!$A$3:$AG$501,6,FALSE),"NA"))),"NA")</f>
        <v>43.044210526315773</v>
      </c>
      <c r="J315" s="252">
        <f>IFERROR(IF(OR($F315&lt;10,$F315="NA",$G315="NA"),"NA",IF($E315="05",VLOOKUP($A315,'2015G5-SALL'!$A$3:$AG$500,26,FALSE),IF($E315="08",VLOOKUP($A315,'2015G8-SALL'!$A$3:$AG$501,26,FALSE),"NA"))),"NA")</f>
        <v>0.43131578947368421</v>
      </c>
      <c r="K315" s="253">
        <f>IFERROR(IF(OR($F315&lt;10,$F315="NA",$G315="NA"),"NA",IF($E315="05",VLOOKUP($A315,'2015G5-SALL'!$A$3:$AG$500,16,FALSE),IF($E315="08",VLOOKUP($A315,'2015G8-SALL'!$A$3:$AG$501,16,FALSE),"NA"))),"NA")</f>
        <v>0.43149122807017537</v>
      </c>
      <c r="L315" s="254">
        <f>IFERROR(IF(OR($F315&lt;10,$F315="NA",$G315="NA"),"NA",IF($E315="05",VLOOKUP($A315,'2015G5-SALL'!$A$3:$AG$500,31,FALSE),IF($E315="08",VLOOKUP($A315,'2015G8-SALL'!$A$3:$AG$501,31,FALSE),"NA"))),"NA")</f>
        <v>0.45219298245614042</v>
      </c>
      <c r="M315" s="255">
        <f>IFERROR(IF(OR($F315&lt;10,$F315="NA",$G315="NA"),"NA",IF($E315="05",VLOOKUP($A315,'2015G5-SALL'!$A$3:$AG$500,21,FALSE),IF($E315="08",VLOOKUP($A315,'2015G8-SALL'!$A$3:$AG$501,21,FALSE),"NA"))),"NA")</f>
        <v>0.40578947368421059</v>
      </c>
    </row>
    <row r="316" spans="1:13" x14ac:dyDescent="0.25">
      <c r="A316" s="282" t="s">
        <v>369</v>
      </c>
      <c r="B316" s="281" t="str">
        <f>VLOOKUP(VALUE(A316),SchList!$A$2:$B$475,2,FALSE)</f>
        <v>NATHAN YOUNG ELEMENTARY</v>
      </c>
      <c r="C316" s="282" t="s">
        <v>5266</v>
      </c>
      <c r="D316" s="267" t="s">
        <v>5264</v>
      </c>
      <c r="E316" s="268" t="s">
        <v>810</v>
      </c>
      <c r="F316" s="283">
        <f>IFERROR(IF($E316="05",VLOOKUP($A316,'2015G5-SALL'!$A$3:$AG$500,4,FALSE),IF($E316="08",VLOOKUP($A316,'2015G8-SALL'!$A$3:$AG$501,4,FALSE),"NA")),"NA")</f>
        <v>41</v>
      </c>
      <c r="G316" s="284">
        <f>IFERROR(IF($E316="05",VLOOKUP($A316,'MemSep 21-2015'!$A$3:$I$498,9,FALSE),IF($E316="08",VLOOKUP($A316,'MemSep 21-2015'!$A$3:$N$498,14,FALSE),"NA")),"NA")</f>
        <v>39</v>
      </c>
      <c r="H316" s="285">
        <f t="shared" si="4"/>
        <v>1</v>
      </c>
      <c r="I316" s="286">
        <f>IFERROR(IF(OR($F316&lt;10,$F316="NA",$G316="NA"),"NA",IF($E316="05",VLOOKUP($A316,'2015G5-SALL'!$A$3:$AG$500,6,FALSE),IF($E316="08",VLOOKUP($A316,'2015G8-SALL'!$A$3:$AG$501,6,FALSE),"NA"))),"NA")</f>
        <v>42.386829268292679</v>
      </c>
      <c r="J316" s="252">
        <f>IFERROR(IF(OR($F316&lt;10,$F316="NA",$G316="NA"),"NA",IF($E316="05",VLOOKUP($A316,'2015G5-SALL'!$A$3:$AG$500,26,FALSE),IF($E316="08",VLOOKUP($A316,'2015G8-SALL'!$A$3:$AG$501,26,FALSE),"NA"))),"NA")</f>
        <v>0.35926829268292704</v>
      </c>
      <c r="K316" s="253">
        <f>IFERROR(IF(OR($F316&lt;10,$F316="NA",$G316="NA"),"NA",IF($E316="05",VLOOKUP($A316,'2015G5-SALL'!$A$3:$AG$500,16,FALSE),IF($E316="08",VLOOKUP($A316,'2015G8-SALL'!$A$3:$AG$501,16,FALSE),"NA"))),"NA")</f>
        <v>0.38975609756097557</v>
      </c>
      <c r="L316" s="254">
        <f>IFERROR(IF(OR($F316&lt;10,$F316="NA",$G316="NA"),"NA",IF($E316="05",VLOOKUP($A316,'2015G5-SALL'!$A$3:$AG$500,31,FALSE),IF($E316="08",VLOOKUP($A316,'2015G8-SALL'!$A$3:$AG$501,31,FALSE),"NA"))),"NA")</f>
        <v>0.48512195121951229</v>
      </c>
      <c r="M316" s="255">
        <f>IFERROR(IF(OR($F316&lt;10,$F316="NA",$G316="NA"),"NA",IF($E316="05",VLOOKUP($A316,'2015G5-SALL'!$A$3:$AG$500,21,FALSE),IF($E316="08",VLOOKUP($A316,'2015G8-SALL'!$A$3:$AG$501,21,FALSE),"NA"))),"NA")</f>
        <v>0.4068292682926829</v>
      </c>
    </row>
    <row r="317" spans="1:13" x14ac:dyDescent="0.25">
      <c r="A317" s="282" t="s">
        <v>370</v>
      </c>
      <c r="B317" s="281" t="str">
        <f>VLOOKUP(VALUE(A317),SchList!$A$2:$B$475,2,FALSE)</f>
        <v>DR. EDWARD L. WHIGHAM</v>
      </c>
      <c r="C317" s="282" t="s">
        <v>5260</v>
      </c>
      <c r="D317" s="267" t="s">
        <v>5261</v>
      </c>
      <c r="E317" s="268" t="s">
        <v>810</v>
      </c>
      <c r="F317" s="283">
        <f>IFERROR(IF($E317="05",VLOOKUP($A317,'2015G5-SALL'!$A$3:$AG$500,4,FALSE),IF($E317="08",VLOOKUP($A317,'2015G8-SALL'!$A$3:$AG$501,4,FALSE),"NA")),"NA")</f>
        <v>97</v>
      </c>
      <c r="G317" s="284">
        <f>IFERROR(IF($E317="05",VLOOKUP($A317,'MemSep 21-2015'!$A$3:$I$498,9,FALSE),IF($E317="08",VLOOKUP($A317,'MemSep 21-2015'!$A$3:$N$498,14,FALSE),"NA")),"NA")</f>
        <v>97</v>
      </c>
      <c r="H317" s="285">
        <f t="shared" si="4"/>
        <v>1</v>
      </c>
      <c r="I317" s="286">
        <f>IFERROR(IF(OR($F317&lt;10,$F317="NA",$G317="NA"),"NA",IF($E317="05",VLOOKUP($A317,'2015G5-SALL'!$A$3:$AG$500,6,FALSE),IF($E317="08",VLOOKUP($A317,'2015G8-SALL'!$A$3:$AG$501,6,FALSE),"NA"))),"NA")</f>
        <v>50.109278350515446</v>
      </c>
      <c r="J317" s="252">
        <f>IFERROR(IF(OR($F317&lt;10,$F317="NA",$G317="NA"),"NA",IF($E317="05",VLOOKUP($A317,'2015G5-SALL'!$A$3:$AG$500,26,FALSE),IF($E317="08",VLOOKUP($A317,'2015G8-SALL'!$A$3:$AG$501,26,FALSE),"NA"))),"NA")</f>
        <v>0.35268041237113396</v>
      </c>
      <c r="K317" s="253">
        <f>IFERROR(IF(OR($F317&lt;10,$F317="NA",$G317="NA"),"NA",IF($E317="05",VLOOKUP($A317,'2015G5-SALL'!$A$3:$AG$500,16,FALSE),IF($E317="08",VLOOKUP($A317,'2015G8-SALL'!$A$3:$AG$501,16,FALSE),"NA"))),"NA")</f>
        <v>0.46216494845360845</v>
      </c>
      <c r="L317" s="254">
        <f>IFERROR(IF(OR($F317&lt;10,$F317="NA",$G317="NA"),"NA",IF($E317="05",VLOOKUP($A317,'2015G5-SALL'!$A$3:$AG$500,31,FALSE),IF($E317="08",VLOOKUP($A317,'2015G8-SALL'!$A$3:$AG$501,31,FALSE),"NA"))),"NA")</f>
        <v>0.58185567010309291</v>
      </c>
      <c r="M317" s="255">
        <f>IFERROR(IF(OR($F317&lt;10,$F317="NA",$G317="NA"),"NA",IF($E317="05",VLOOKUP($A317,'2015G5-SALL'!$A$3:$AG$500,21,FALSE),IF($E317="08",VLOOKUP($A317,'2015G8-SALL'!$A$3:$AG$501,21,FALSE),"NA"))),"NA")</f>
        <v>0.50144329896907192</v>
      </c>
    </row>
    <row r="318" spans="1:13" x14ac:dyDescent="0.25">
      <c r="A318" s="282" t="s">
        <v>371</v>
      </c>
      <c r="B318" s="281" t="str">
        <f>VLOOKUP(VALUE(A318),SchList!$A$2:$B$475,2,FALSE)</f>
        <v>CHARLES DAVID WYCHE JR ELEM</v>
      </c>
      <c r="C318" s="282" t="s">
        <v>5266</v>
      </c>
      <c r="D318" s="267" t="s">
        <v>5261</v>
      </c>
      <c r="E318" s="268" t="s">
        <v>810</v>
      </c>
      <c r="F318" s="283">
        <f>IFERROR(IF($E318="05",VLOOKUP($A318,'2015G5-SALL'!$A$3:$AG$500,4,FALSE),IF($E318="08",VLOOKUP($A318,'2015G8-SALL'!$A$3:$AG$501,4,FALSE),"NA")),"NA")</f>
        <v>126</v>
      </c>
      <c r="G318" s="284">
        <f>IFERROR(IF($E318="05",VLOOKUP($A318,'MemSep 21-2015'!$A$3:$I$498,9,FALSE),IF($E318="08",VLOOKUP($A318,'MemSep 21-2015'!$A$3:$N$498,14,FALSE),"NA")),"NA")</f>
        <v>133</v>
      </c>
      <c r="H318" s="285">
        <f t="shared" si="4"/>
        <v>0.94736842105263153</v>
      </c>
      <c r="I318" s="286">
        <f>IFERROR(IF(OR($F318&lt;10,$F318="NA",$G318="NA"),"NA",IF($E318="05",VLOOKUP($A318,'2015G5-SALL'!$A$3:$AG$500,6,FALSE),IF($E318="08",VLOOKUP($A318,'2015G8-SALL'!$A$3:$AG$501,6,FALSE),"NA"))),"NA")</f>
        <v>47.27</v>
      </c>
      <c r="J318" s="252">
        <f>IFERROR(IF(OR($F318&lt;10,$F318="NA",$G318="NA"),"NA",IF($E318="05",VLOOKUP($A318,'2015G5-SALL'!$A$3:$AG$500,26,FALSE),IF($E318="08",VLOOKUP($A318,'2015G8-SALL'!$A$3:$AG$501,26,FALSE),"NA"))),"NA")</f>
        <v>0.36738095238095264</v>
      </c>
      <c r="K318" s="253">
        <f>IFERROR(IF(OR($F318&lt;10,$F318="NA",$G318="NA"),"NA",IF($E318="05",VLOOKUP($A318,'2015G5-SALL'!$A$3:$AG$500,16,FALSE),IF($E318="08",VLOOKUP($A318,'2015G8-SALL'!$A$3:$AG$501,16,FALSE),"NA"))),"NA")</f>
        <v>0.42666666666666664</v>
      </c>
      <c r="L318" s="254">
        <f>IFERROR(IF(OR($F318&lt;10,$F318="NA",$G318="NA"),"NA",IF($E318="05",VLOOKUP($A318,'2015G5-SALL'!$A$3:$AG$500,31,FALSE),IF($E318="08",VLOOKUP($A318,'2015G8-SALL'!$A$3:$AG$501,31,FALSE),"NA"))),"NA")</f>
        <v>0.5339682539682542</v>
      </c>
      <c r="M318" s="255">
        <f>IFERROR(IF(OR($F318&lt;10,$F318="NA",$G318="NA"),"NA",IF($E318="05",VLOOKUP($A318,'2015G5-SALL'!$A$3:$AG$500,21,FALSE),IF($E318="08",VLOOKUP($A318,'2015G8-SALL'!$A$3:$AG$501,21,FALSE),"NA"))),"NA")</f>
        <v>0.49269841269841241</v>
      </c>
    </row>
    <row r="319" spans="1:13" x14ac:dyDescent="0.25">
      <c r="A319" s="282" t="s">
        <v>372</v>
      </c>
      <c r="B319" s="281" t="str">
        <f>VLOOKUP(VALUE(A319),SchList!$A$2:$B$475,2,FALSE)</f>
        <v>HERBERT A. AMMONS MIDDLE</v>
      </c>
      <c r="C319" s="282" t="s">
        <v>5260</v>
      </c>
      <c r="D319" s="267" t="s">
        <v>5261</v>
      </c>
      <c r="E319" s="268" t="s">
        <v>807</v>
      </c>
      <c r="F319" s="283">
        <f>IFERROR(IF($E319="05",VLOOKUP($A319,'2015G5-SALL'!$A$3:$AG$500,4,FALSE),IF($E319="08",VLOOKUP($A319,'2015G8-SALL'!$A$3:$AG$501,4,FALSE),"NA")),"NA")</f>
        <v>320</v>
      </c>
      <c r="G319" s="284">
        <f>IFERROR(IF($E319="05",VLOOKUP($A319,'MemSep 21-2015'!$A$3:$I$498,9,FALSE),IF($E319="08",VLOOKUP($A319,'MemSep 21-2015'!$A$3:$N$498,14,FALSE),"NA")),"NA")</f>
        <v>322</v>
      </c>
      <c r="H319" s="285">
        <f t="shared" si="4"/>
        <v>0.99378881987577639</v>
      </c>
      <c r="I319" s="286">
        <f>IFERROR(IF(OR($F319&lt;10,$F319="NA",$G319="NA"),"NA",IF($E319="05",VLOOKUP($A319,'2015G5-SALL'!$A$3:$AG$500,6,FALSE),IF($E319="08",VLOOKUP($A319,'2015G8-SALL'!$A$3:$AG$501,6,FALSE),"NA"))),"NA")</f>
        <v>52.61971874999999</v>
      </c>
      <c r="J319" s="252">
        <f>IFERROR(IF(OR($F319&lt;10,$F319="NA",$G319="NA"),"NA",IF($E319="05",VLOOKUP($A319,'2015G5-SALL'!$A$3:$AG$500,26,FALSE),IF($E319="08",VLOOKUP($A319,'2015G8-SALL'!$A$3:$AG$501,26,FALSE),"NA"))),"NA")</f>
        <v>0.54390624999999981</v>
      </c>
      <c r="K319" s="253">
        <f>IFERROR(IF(OR($F319&lt;10,$F319="NA",$G319="NA"),"NA",IF($E319="05",VLOOKUP($A319,'2015G5-SALL'!$A$3:$AG$500,16,FALSE),IF($E319="08",VLOOKUP($A319,'2015G8-SALL'!$A$3:$AG$501,16,FALSE),"NA"))),"NA")</f>
        <v>0.52462499999999967</v>
      </c>
      <c r="L319" s="254">
        <f>IFERROR(IF(OR($F319&lt;10,$F319="NA",$G319="NA"),"NA",IF($E319="05",VLOOKUP($A319,'2015G5-SALL'!$A$3:$AG$500,31,FALSE),IF($E319="08",VLOOKUP($A319,'2015G8-SALL'!$A$3:$AG$501,31,FALSE),"NA"))),"NA")</f>
        <v>0.55359375000000022</v>
      </c>
      <c r="M319" s="255">
        <f>IFERROR(IF(OR($F319&lt;10,$F319="NA",$G319="NA"),"NA",IF($E319="05",VLOOKUP($A319,'2015G5-SALL'!$A$3:$AG$500,21,FALSE),IF($E319="08",VLOOKUP($A319,'2015G8-SALL'!$A$3:$AG$501,21,FALSE),"NA"))),"NA")</f>
        <v>0.48809374999999983</v>
      </c>
    </row>
    <row r="320" spans="1:13" x14ac:dyDescent="0.25">
      <c r="A320" s="282" t="s">
        <v>376</v>
      </c>
      <c r="B320" s="281" t="str">
        <f>VLOOKUP(VALUE(A320),SchList!$A$2:$B$475,2,FALSE)</f>
        <v>MATER ACADEMY EAST MIDDLE</v>
      </c>
      <c r="C320" s="282" t="s">
        <v>5262</v>
      </c>
      <c r="D320" s="267" t="s">
        <v>5262</v>
      </c>
      <c r="E320" s="268" t="s">
        <v>807</v>
      </c>
      <c r="F320" s="283">
        <f>IFERROR(IF($E320="05",VLOOKUP($A320,'2015G5-SALL'!$A$3:$AG$500,4,FALSE),IF($E320="08",VLOOKUP($A320,'2015G8-SALL'!$A$3:$AG$501,4,FALSE),"NA")),"NA")</f>
        <v>110</v>
      </c>
      <c r="G320" s="284">
        <f>IFERROR(IF($E320="05",VLOOKUP($A320,'MemSep 21-2015'!$A$3:$I$498,9,FALSE),IF($E320="08",VLOOKUP($A320,'MemSep 21-2015'!$A$3:$N$498,14,FALSE),"NA")),"NA")</f>
        <v>110</v>
      </c>
      <c r="H320" s="285">
        <f t="shared" si="4"/>
        <v>1</v>
      </c>
      <c r="I320" s="286">
        <f>IFERROR(IF(OR($F320&lt;10,$F320="NA",$G320="NA"),"NA",IF($E320="05",VLOOKUP($A320,'2015G5-SALL'!$A$3:$AG$500,6,FALSE),IF($E320="08",VLOOKUP($A320,'2015G8-SALL'!$A$3:$AG$501,6,FALSE),"NA"))),"NA")</f>
        <v>44.011636363636363</v>
      </c>
      <c r="J320" s="252">
        <f>IFERROR(IF(OR($F320&lt;10,$F320="NA",$G320="NA"),"NA",IF($E320="05",VLOOKUP($A320,'2015G5-SALL'!$A$3:$AG$500,26,FALSE),IF($E320="08",VLOOKUP($A320,'2015G8-SALL'!$A$3:$AG$501,26,FALSE),"NA"))),"NA")</f>
        <v>0.45936363636363653</v>
      </c>
      <c r="K320" s="253">
        <f>IFERROR(IF(OR($F320&lt;10,$F320="NA",$G320="NA"),"NA",IF($E320="05",VLOOKUP($A320,'2015G5-SALL'!$A$3:$AG$500,16,FALSE),IF($E320="08",VLOOKUP($A320,'2015G8-SALL'!$A$3:$AG$501,16,FALSE),"NA"))),"NA")</f>
        <v>0.44027272727272732</v>
      </c>
      <c r="L320" s="254">
        <f>IFERROR(IF(OR($F320&lt;10,$F320="NA",$G320="NA"),"NA",IF($E320="05",VLOOKUP($A320,'2015G5-SALL'!$A$3:$AG$500,31,FALSE),IF($E320="08",VLOOKUP($A320,'2015G8-SALL'!$A$3:$AG$501,31,FALSE),"NA"))),"NA")</f>
        <v>0.441818181818182</v>
      </c>
      <c r="M320" s="255">
        <f>IFERROR(IF(OR($F320&lt;10,$F320="NA",$G320="NA"),"NA",IF($E320="05",VLOOKUP($A320,'2015G5-SALL'!$A$3:$AG$500,21,FALSE),IF($E320="08",VLOOKUP($A320,'2015G8-SALL'!$A$3:$AG$501,21,FALSE),"NA"))),"NA")</f>
        <v>0.42609090909090919</v>
      </c>
    </row>
    <row r="321" spans="1:13" x14ac:dyDescent="0.25">
      <c r="A321" s="282" t="s">
        <v>378</v>
      </c>
      <c r="B321" s="281" t="str">
        <f>VLOOKUP(VALUE(A321),SchList!$A$2:$B$475,2,FALSE)</f>
        <v>GEORGIA JONES-AYERS MIDDLE</v>
      </c>
      <c r="C321" s="282" t="s">
        <v>5263</v>
      </c>
      <c r="D321" s="267" t="s">
        <v>5264</v>
      </c>
      <c r="E321" s="268" t="s">
        <v>807</v>
      </c>
      <c r="F321" s="283">
        <f>IFERROR(IF($E321="05",VLOOKUP($A321,'2015G5-SALL'!$A$3:$AG$500,4,FALSE),IF($E321="08",VLOOKUP($A321,'2015G8-SALL'!$A$3:$AG$501,4,FALSE),"NA")),"NA")</f>
        <v>140</v>
      </c>
      <c r="G321" s="284">
        <f>IFERROR(IF($E321="05",VLOOKUP($A321,'MemSep 21-2015'!$A$3:$I$498,9,FALSE),IF($E321="08",VLOOKUP($A321,'MemSep 21-2015'!$A$3:$N$498,14,FALSE),"NA")),"NA")</f>
        <v>156</v>
      </c>
      <c r="H321" s="285">
        <f t="shared" si="4"/>
        <v>0.89743589743589747</v>
      </c>
      <c r="I321" s="286">
        <f>IFERROR(IF(OR($F321&lt;10,$F321="NA",$G321="NA"),"NA",IF($E321="05",VLOOKUP($A321,'2015G5-SALL'!$A$3:$AG$500,6,FALSE),IF($E321="08",VLOOKUP($A321,'2015G8-SALL'!$A$3:$AG$501,6,FALSE),"NA"))),"NA")</f>
        <v>33.113500000000016</v>
      </c>
      <c r="J321" s="252">
        <f>IFERROR(IF(OR($F321&lt;10,$F321="NA",$G321="NA"),"NA",IF($E321="05",VLOOKUP($A321,'2015G5-SALL'!$A$3:$AG$500,26,FALSE),IF($E321="08",VLOOKUP($A321,'2015G8-SALL'!$A$3:$AG$501,26,FALSE),"NA"))),"NA")</f>
        <v>0.32192857142857134</v>
      </c>
      <c r="K321" s="253">
        <f>IFERROR(IF(OR($F321&lt;10,$F321="NA",$G321="NA"),"NA",IF($E321="05",VLOOKUP($A321,'2015G5-SALL'!$A$3:$AG$500,16,FALSE),IF($E321="08",VLOOKUP($A321,'2015G8-SALL'!$A$3:$AG$501,16,FALSE),"NA"))),"NA")</f>
        <v>0.35271428571428576</v>
      </c>
      <c r="L321" s="254">
        <f>IFERROR(IF(OR($F321&lt;10,$F321="NA",$G321="NA"),"NA",IF($E321="05",VLOOKUP($A321,'2015G5-SALL'!$A$3:$AG$500,31,FALSE),IF($E321="08",VLOOKUP($A321,'2015G8-SALL'!$A$3:$AG$501,31,FALSE),"NA"))),"NA")</f>
        <v>0.33178571428571418</v>
      </c>
      <c r="M321" s="255">
        <f>IFERROR(IF(OR($F321&lt;10,$F321="NA",$G321="NA"),"NA",IF($E321="05",VLOOKUP($A321,'2015G5-SALL'!$A$3:$AG$500,21,FALSE),IF($E321="08",VLOOKUP($A321,'2015G8-SALL'!$A$3:$AG$501,21,FALSE),"NA"))),"NA")</f>
        <v>0.31121428571428561</v>
      </c>
    </row>
    <row r="322" spans="1:13" x14ac:dyDescent="0.25">
      <c r="A322" s="282" t="s">
        <v>379</v>
      </c>
      <c r="B322" s="281" t="str">
        <f>VLOOKUP(VALUE(A322),SchList!$A$2:$B$475,2,FALSE)</f>
        <v>MATER ACADEMY CHARTER MIDDLE</v>
      </c>
      <c r="C322" s="282" t="s">
        <v>5262</v>
      </c>
      <c r="D322" s="267" t="s">
        <v>5262</v>
      </c>
      <c r="E322" s="268" t="s">
        <v>807</v>
      </c>
      <c r="F322" s="283">
        <f>IFERROR(IF($E322="05",VLOOKUP($A322,'2015G5-SALL'!$A$3:$AG$500,4,FALSE),IF($E322="08",VLOOKUP($A322,'2015G8-SALL'!$A$3:$AG$501,4,FALSE),"NA")),"NA")</f>
        <v>223</v>
      </c>
      <c r="G322" s="284">
        <f>IFERROR(IF($E322="05",VLOOKUP($A322,'MemSep 21-2015'!$A$3:$I$498,9,FALSE),IF($E322="08",VLOOKUP($A322,'MemSep 21-2015'!$A$3:$N$498,14,FALSE),"NA")),"NA")</f>
        <v>227</v>
      </c>
      <c r="H322" s="285">
        <f t="shared" si="4"/>
        <v>0.98237885462555063</v>
      </c>
      <c r="I322" s="286">
        <f>IFERROR(IF(OR($F322&lt;10,$F322="NA",$G322="NA"),"NA",IF($E322="05",VLOOKUP($A322,'2015G5-SALL'!$A$3:$AG$500,6,FALSE),IF($E322="08",VLOOKUP($A322,'2015G8-SALL'!$A$3:$AG$501,6,FALSE),"NA"))),"NA")</f>
        <v>33.143452914798189</v>
      </c>
      <c r="J322" s="252">
        <f>IFERROR(IF(OR($F322&lt;10,$F322="NA",$G322="NA"),"NA",IF($E322="05",VLOOKUP($A322,'2015G5-SALL'!$A$3:$AG$500,26,FALSE),IF($E322="08",VLOOKUP($A322,'2015G8-SALL'!$A$3:$AG$501,26,FALSE),"NA"))),"NA")</f>
        <v>0.30484304932735423</v>
      </c>
      <c r="K322" s="253">
        <f>IFERROR(IF(OR($F322&lt;10,$F322="NA",$G322="NA"),"NA",IF($E322="05",VLOOKUP($A322,'2015G5-SALL'!$A$3:$AG$500,16,FALSE),IF($E322="08",VLOOKUP($A322,'2015G8-SALL'!$A$3:$AG$501,16,FALSE),"NA"))),"NA")</f>
        <v>0.35201793721973079</v>
      </c>
      <c r="L322" s="254">
        <f>IFERROR(IF(OR($F322&lt;10,$F322="NA",$G322="NA"),"NA",IF($E322="05",VLOOKUP($A322,'2015G5-SALL'!$A$3:$AG$500,31,FALSE),IF($E322="08",VLOOKUP($A322,'2015G8-SALL'!$A$3:$AG$501,31,FALSE),"NA"))),"NA")</f>
        <v>0.32914798206278023</v>
      </c>
      <c r="M322" s="255">
        <f>IFERROR(IF(OR($F322&lt;10,$F322="NA",$G322="NA"),"NA",IF($E322="05",VLOOKUP($A322,'2015G5-SALL'!$A$3:$AG$500,21,FALSE),IF($E322="08",VLOOKUP($A322,'2015G8-SALL'!$A$3:$AG$501,21,FALSE),"NA"))),"NA")</f>
        <v>0.32690582959641229</v>
      </c>
    </row>
    <row r="323" spans="1:13" x14ac:dyDescent="0.25">
      <c r="A323" s="282" t="s">
        <v>617</v>
      </c>
      <c r="B323" s="281" t="str">
        <f>VLOOKUP(VALUE(A323),SchList!$A$2:$B$475,2,FALSE)</f>
        <v>SOMERSET ACADEMY MIDDLE-SOUTH</v>
      </c>
      <c r="C323" s="282" t="s">
        <v>5262</v>
      </c>
      <c r="D323" s="267" t="s">
        <v>5262</v>
      </c>
      <c r="E323" s="268" t="s">
        <v>807</v>
      </c>
      <c r="F323" s="283">
        <f>IFERROR(IF($E323="05",VLOOKUP($A323,'2015G5-SALL'!$A$3:$AG$500,4,FALSE),IF($E323="08",VLOOKUP($A323,'2015G8-SALL'!$A$3:$AG$501,4,FALSE),"NA")),"NA")</f>
        <v>29</v>
      </c>
      <c r="G323" s="284">
        <f>IFERROR(IF($E323="05",VLOOKUP($A323,'MemSep 21-2015'!$A$3:$I$498,9,FALSE),IF($E323="08",VLOOKUP($A323,'MemSep 21-2015'!$A$3:$N$498,14,FALSE),"NA")),"NA")</f>
        <v>77</v>
      </c>
      <c r="H323" s="285">
        <f t="shared" si="4"/>
        <v>0.37662337662337664</v>
      </c>
      <c r="I323" s="286">
        <f>IFERROR(IF(OR($F323&lt;10,$F323="NA",$G323="NA"),"NA",IF($E323="05",VLOOKUP($A323,'2015G5-SALL'!$A$3:$AG$500,6,FALSE),IF($E323="08",VLOOKUP($A323,'2015G8-SALL'!$A$3:$AG$501,6,FALSE),"NA"))),"NA")</f>
        <v>37.319655172413789</v>
      </c>
      <c r="J323" s="252">
        <f>IFERROR(IF(OR($F323&lt;10,$F323="NA",$G323="NA"),"NA",IF($E323="05",VLOOKUP($A323,'2015G5-SALL'!$A$3:$AG$500,26,FALSE),IF($E323="08",VLOOKUP($A323,'2015G8-SALL'!$A$3:$AG$501,26,FALSE),"NA"))),"NA")</f>
        <v>0.43137931034482757</v>
      </c>
      <c r="K323" s="253">
        <f>IFERROR(IF(OR($F323&lt;10,$F323="NA",$G323="NA"),"NA",IF($E323="05",VLOOKUP($A323,'2015G5-SALL'!$A$3:$AG$500,16,FALSE),IF($E323="08",VLOOKUP($A323,'2015G8-SALL'!$A$3:$AG$501,16,FALSE),"NA"))),"NA")</f>
        <v>0.36931034482758623</v>
      </c>
      <c r="L323" s="254">
        <f>IFERROR(IF(OR($F323&lt;10,$F323="NA",$G323="NA"),"NA",IF($E323="05",VLOOKUP($A323,'2015G5-SALL'!$A$3:$AG$500,31,FALSE),IF($E323="08",VLOOKUP($A323,'2015G8-SALL'!$A$3:$AG$501,31,FALSE),"NA"))),"NA")</f>
        <v>0.35689655172413798</v>
      </c>
      <c r="M323" s="255">
        <f>IFERROR(IF(OR($F323&lt;10,$F323="NA",$G323="NA"),"NA",IF($E323="05",VLOOKUP($A323,'2015G5-SALL'!$A$3:$AG$500,21,FALSE),IF($E323="08",VLOOKUP($A323,'2015G8-SALL'!$A$3:$AG$501,21,FALSE),"NA"))),"NA")</f>
        <v>0.35931034482758634</v>
      </c>
    </row>
    <row r="324" spans="1:13" x14ac:dyDescent="0.25">
      <c r="A324" s="282" t="s">
        <v>996</v>
      </c>
      <c r="B324" s="281" t="str">
        <f>VLOOKUP(VALUE(A324),SchList!$A$2:$B$475,2,FALSE)</f>
        <v>IMATER ACADEMY MIDDLE SCHOOL</v>
      </c>
      <c r="C324" s="282" t="s">
        <v>5262</v>
      </c>
      <c r="D324" s="267" t="s">
        <v>5262</v>
      </c>
      <c r="E324" s="268" t="s">
        <v>807</v>
      </c>
      <c r="F324" s="283">
        <f>IFERROR(IF($E324="05",VLOOKUP($A324,'2015G5-SALL'!$A$3:$AG$500,4,FALSE),IF($E324="08",VLOOKUP($A324,'2015G8-SALL'!$A$3:$AG$501,4,FALSE),"NA")),"NA")</f>
        <v>183</v>
      </c>
      <c r="G324" s="284">
        <f>IFERROR(IF($E324="05",VLOOKUP($A324,'MemSep 21-2015'!$A$3:$I$498,9,FALSE),IF($E324="08",VLOOKUP($A324,'MemSep 21-2015'!$A$3:$N$498,14,FALSE),"NA")),"NA")</f>
        <v>203</v>
      </c>
      <c r="H324" s="285">
        <f t="shared" si="4"/>
        <v>0.90147783251231528</v>
      </c>
      <c r="I324" s="286">
        <f>IFERROR(IF(OR($F324&lt;10,$F324="NA",$G324="NA"),"NA",IF($E324="05",VLOOKUP($A324,'2015G5-SALL'!$A$3:$AG$500,6,FALSE),IF($E324="08",VLOOKUP($A324,'2015G8-SALL'!$A$3:$AG$501,6,FALSE),"NA"))),"NA")</f>
        <v>37.991256830601102</v>
      </c>
      <c r="J324" s="252">
        <f>IFERROR(IF(OR($F324&lt;10,$F324="NA",$G324="NA"),"NA",IF($E324="05",VLOOKUP($A324,'2015G5-SALL'!$A$3:$AG$500,26,FALSE),IF($E324="08",VLOOKUP($A324,'2015G8-SALL'!$A$3:$AG$501,26,FALSE),"NA"))),"NA")</f>
        <v>0.37792349726775953</v>
      </c>
      <c r="K324" s="253">
        <f>IFERROR(IF(OR($F324&lt;10,$F324="NA",$G324="NA"),"NA",IF($E324="05",VLOOKUP($A324,'2015G5-SALL'!$A$3:$AG$500,16,FALSE),IF($E324="08",VLOOKUP($A324,'2015G8-SALL'!$A$3:$AG$501,16,FALSE),"NA"))),"NA")</f>
        <v>0.39797814207650256</v>
      </c>
      <c r="L324" s="254">
        <f>IFERROR(IF(OR($F324&lt;10,$F324="NA",$G324="NA"),"NA",IF($E324="05",VLOOKUP($A324,'2015G5-SALL'!$A$3:$AG$500,31,FALSE),IF($E324="08",VLOOKUP($A324,'2015G8-SALL'!$A$3:$AG$501,31,FALSE),"NA"))),"NA")</f>
        <v>0.37841530054644801</v>
      </c>
      <c r="M324" s="255">
        <f>IFERROR(IF(OR($F324&lt;10,$F324="NA",$G324="NA"),"NA",IF($E324="05",VLOOKUP($A324,'2015G5-SALL'!$A$3:$AG$500,21,FALSE),IF($E324="08",VLOOKUP($A324,'2015G8-SALL'!$A$3:$AG$501,21,FALSE),"NA"))),"NA")</f>
        <v>0.36125683060109298</v>
      </c>
    </row>
    <row r="325" spans="1:13" x14ac:dyDescent="0.25">
      <c r="A325" s="282" t="s">
        <v>998</v>
      </c>
      <c r="B325" s="281" t="str">
        <f>VLOOKUP(VALUE(A325),SchList!$A$2:$B$475,2,FALSE)</f>
        <v>SPORTS LEADERSHIP AND MGMT CMS</v>
      </c>
      <c r="C325" s="282" t="s">
        <v>5262</v>
      </c>
      <c r="D325" s="267" t="s">
        <v>5262</v>
      </c>
      <c r="E325" s="268" t="s">
        <v>807</v>
      </c>
      <c r="F325" s="283">
        <f>IFERROR(IF($E325="05",VLOOKUP($A325,'2015G5-SALL'!$A$3:$AG$500,4,FALSE),IF($E325="08",VLOOKUP($A325,'2015G8-SALL'!$A$3:$AG$501,4,FALSE),"NA")),"NA")</f>
        <v>62</v>
      </c>
      <c r="G325" s="284">
        <f>IFERROR(IF($E325="05",VLOOKUP($A325,'MemSep 21-2015'!$A$3:$I$498,9,FALSE),IF($E325="08",VLOOKUP($A325,'MemSep 21-2015'!$A$3:$N$498,14,FALSE),"NA")),"NA")</f>
        <v>166</v>
      </c>
      <c r="H325" s="285">
        <f t="shared" si="4"/>
        <v>0.37349397590361444</v>
      </c>
      <c r="I325" s="286">
        <f>IFERROR(IF(OR($F325&lt;10,$F325="NA",$G325="NA"),"NA",IF($E325="05",VLOOKUP($A325,'2015G5-SALL'!$A$3:$AG$500,6,FALSE),IF($E325="08",VLOOKUP($A325,'2015G8-SALL'!$A$3:$AG$501,6,FALSE),"NA"))),"NA")</f>
        <v>38.358548387096782</v>
      </c>
      <c r="J325" s="252">
        <f>IFERROR(IF(OR($F325&lt;10,$F325="NA",$G325="NA"),"NA",IF($E325="05",VLOOKUP($A325,'2015G5-SALL'!$A$3:$AG$500,26,FALSE),IF($E325="08",VLOOKUP($A325,'2015G8-SALL'!$A$3:$AG$501,26,FALSE),"NA"))),"NA")</f>
        <v>0.37903225806451618</v>
      </c>
      <c r="K325" s="253">
        <f>IFERROR(IF(OR($F325&lt;10,$F325="NA",$G325="NA"),"NA",IF($E325="05",VLOOKUP($A325,'2015G5-SALL'!$A$3:$AG$500,16,FALSE),IF($E325="08",VLOOKUP($A325,'2015G8-SALL'!$A$3:$AG$501,16,FALSE),"NA"))),"NA")</f>
        <v>0.38758064516129032</v>
      </c>
      <c r="L325" s="254">
        <f>IFERROR(IF(OR($F325&lt;10,$F325="NA",$G325="NA"),"NA",IF($E325="05",VLOOKUP($A325,'2015G5-SALL'!$A$3:$AG$500,31,FALSE),IF($E325="08",VLOOKUP($A325,'2015G8-SALL'!$A$3:$AG$501,31,FALSE),"NA"))),"NA")</f>
        <v>0.38790322580645176</v>
      </c>
      <c r="M325" s="255">
        <f>IFERROR(IF(OR($F325&lt;10,$F325="NA",$G325="NA"),"NA",IF($E325="05",VLOOKUP($A325,'2015G5-SALL'!$A$3:$AG$500,21,FALSE),IF($E325="08",VLOOKUP($A325,'2015G8-SALL'!$A$3:$AG$501,21,FALSE),"NA"))),"NA")</f>
        <v>0.37725806451612925</v>
      </c>
    </row>
    <row r="326" spans="1:13" x14ac:dyDescent="0.25">
      <c r="A326" s="282" t="s">
        <v>380</v>
      </c>
      <c r="B326" s="281" t="str">
        <f>VLOOKUP(VALUE(A326),SchList!$A$2:$B$475,2,FALSE)</f>
        <v>ASPIRA RAUL A. MARTINEZ CHTR</v>
      </c>
      <c r="C326" s="282" t="s">
        <v>5262</v>
      </c>
      <c r="D326" s="267" t="s">
        <v>5262</v>
      </c>
      <c r="E326" s="268" t="s">
        <v>807</v>
      </c>
      <c r="F326" s="283">
        <f>IFERROR(IF($E326="05",VLOOKUP($A326,'2015G5-SALL'!$A$3:$AG$500,4,FALSE),IF($E326="08",VLOOKUP($A326,'2015G8-SALL'!$A$3:$AG$501,4,FALSE),"NA")),"NA")</f>
        <v>136</v>
      </c>
      <c r="G326" s="284">
        <f>IFERROR(IF($E326="05",VLOOKUP($A326,'MemSep 21-2015'!$A$3:$I$498,9,FALSE),IF($E326="08",VLOOKUP($A326,'MemSep 21-2015'!$A$3:$N$498,14,FALSE),"NA")),"NA")</f>
        <v>144</v>
      </c>
      <c r="H326" s="285">
        <f t="shared" si="4"/>
        <v>0.94444444444444442</v>
      </c>
      <c r="I326" s="286">
        <f>IFERROR(IF(OR($F326&lt;10,$F326="NA",$G326="NA"),"NA",IF($E326="05",VLOOKUP($A326,'2015G5-SALL'!$A$3:$AG$500,6,FALSE),IF($E326="08",VLOOKUP($A326,'2015G8-SALL'!$A$3:$AG$501,6,FALSE),"NA"))),"NA")</f>
        <v>31.056250000000006</v>
      </c>
      <c r="J326" s="252">
        <f>IFERROR(IF(OR($F326&lt;10,$F326="NA",$G326="NA"),"NA",IF($E326="05",VLOOKUP($A326,'2015G5-SALL'!$A$3:$AG$500,26,FALSE),IF($E326="08",VLOOKUP($A326,'2015G8-SALL'!$A$3:$AG$501,26,FALSE),"NA"))),"NA")</f>
        <v>0.29772058823529407</v>
      </c>
      <c r="K326" s="253">
        <f>IFERROR(IF(OR($F326&lt;10,$F326="NA",$G326="NA"),"NA",IF($E326="05",VLOOKUP($A326,'2015G5-SALL'!$A$3:$AG$500,16,FALSE),IF($E326="08",VLOOKUP($A326,'2015G8-SALL'!$A$3:$AG$501,16,FALSE),"NA"))),"NA")</f>
        <v>0.34316176470588233</v>
      </c>
      <c r="L326" s="254">
        <f>IFERROR(IF(OR($F326&lt;10,$F326="NA",$G326="NA"),"NA",IF($E326="05",VLOOKUP($A326,'2015G5-SALL'!$A$3:$AG$500,31,FALSE),IF($E326="08",VLOOKUP($A326,'2015G8-SALL'!$A$3:$AG$501,31,FALSE),"NA"))),"NA")</f>
        <v>0.29779411764705865</v>
      </c>
      <c r="M326" s="255">
        <f>IFERROR(IF(OR($F326&lt;10,$F326="NA",$G326="NA"),"NA",IF($E326="05",VLOOKUP($A326,'2015G5-SALL'!$A$3:$AG$500,21,FALSE),IF($E326="08",VLOOKUP($A326,'2015G8-SALL'!$A$3:$AG$501,21,FALSE),"NA"))),"NA")</f>
        <v>0.29426470588235321</v>
      </c>
    </row>
    <row r="327" spans="1:13" x14ac:dyDescent="0.25">
      <c r="A327" s="282" t="s">
        <v>381</v>
      </c>
      <c r="B327" s="281" t="str">
        <f>VLOOKUP(VALUE(A327),SchList!$A$2:$B$475,2,FALSE)</f>
        <v>ARVIDA MIDDLE SCHOOL</v>
      </c>
      <c r="C327" s="282" t="s">
        <v>5260</v>
      </c>
      <c r="D327" s="267" t="s">
        <v>5261</v>
      </c>
      <c r="E327" s="268" t="s">
        <v>807</v>
      </c>
      <c r="F327" s="283">
        <f>IFERROR(IF($E327="05",VLOOKUP($A327,'2015G5-SALL'!$A$3:$AG$500,4,FALSE),IF($E327="08",VLOOKUP($A327,'2015G8-SALL'!$A$3:$AG$501,4,FALSE),"NA")),"NA")</f>
        <v>444</v>
      </c>
      <c r="G327" s="284">
        <f>IFERROR(IF($E327="05",VLOOKUP($A327,'MemSep 21-2015'!$A$3:$I$498,9,FALSE),IF($E327="08",VLOOKUP($A327,'MemSep 21-2015'!$A$3:$N$498,14,FALSE),"NA")),"NA")</f>
        <v>447</v>
      </c>
      <c r="H327" s="285">
        <f t="shared" si="4"/>
        <v>0.99328859060402686</v>
      </c>
      <c r="I327" s="286">
        <f>IFERROR(IF(OR($F327&lt;10,$F327="NA",$G327="NA"),"NA",IF($E327="05",VLOOKUP($A327,'2015G5-SALL'!$A$3:$AG$500,6,FALSE),IF($E327="08",VLOOKUP($A327,'2015G8-SALL'!$A$3:$AG$501,6,FALSE),"NA"))),"NA")</f>
        <v>46.788648648648625</v>
      </c>
      <c r="J327" s="252">
        <f>IFERROR(IF(OR($F327&lt;10,$F327="NA",$G327="NA"),"NA",IF($E327="05",VLOOKUP($A327,'2015G5-SALL'!$A$3:$AG$500,26,FALSE),IF($E327="08",VLOOKUP($A327,'2015G8-SALL'!$A$3:$AG$501,26,FALSE),"NA"))),"NA")</f>
        <v>0.47315315315315409</v>
      </c>
      <c r="K327" s="253">
        <f>IFERROR(IF(OR($F327&lt;10,$F327="NA",$G327="NA"),"NA",IF($E327="05",VLOOKUP($A327,'2015G5-SALL'!$A$3:$AG$500,16,FALSE),IF($E327="08",VLOOKUP($A327,'2015G8-SALL'!$A$3:$AG$501,16,FALSE),"NA"))),"NA")</f>
        <v>0.46833333333333332</v>
      </c>
      <c r="L327" s="254">
        <f>IFERROR(IF(OR($F327&lt;10,$F327="NA",$G327="NA"),"NA",IF($E327="05",VLOOKUP($A327,'2015G5-SALL'!$A$3:$AG$500,31,FALSE),IF($E327="08",VLOOKUP($A327,'2015G8-SALL'!$A$3:$AG$501,31,FALSE),"NA"))),"NA")</f>
        <v>0.47905405405405371</v>
      </c>
      <c r="M327" s="255">
        <f>IFERROR(IF(OR($F327&lt;10,$F327="NA",$G327="NA"),"NA",IF($E327="05",VLOOKUP($A327,'2015G5-SALL'!$A$3:$AG$500,21,FALSE),IF($E327="08",VLOOKUP($A327,'2015G8-SALL'!$A$3:$AG$501,21,FALSE),"NA"))),"NA")</f>
        <v>0.45198198198198175</v>
      </c>
    </row>
    <row r="328" spans="1:13" x14ac:dyDescent="0.25">
      <c r="A328" s="282" t="s">
        <v>382</v>
      </c>
      <c r="B328" s="281" t="str">
        <f>VLOOKUP(VALUE(A328),SchList!$A$2:$B$475,2,FALSE)</f>
        <v>PINECREST ACADEMY CHARTER MIDD</v>
      </c>
      <c r="C328" s="282" t="s">
        <v>5262</v>
      </c>
      <c r="D328" s="267" t="s">
        <v>5262</v>
      </c>
      <c r="E328" s="268" t="s">
        <v>807</v>
      </c>
      <c r="F328" s="283">
        <f>IFERROR(IF($E328="05",VLOOKUP($A328,'2015G5-SALL'!$A$3:$AG$500,4,FALSE),IF($E328="08",VLOOKUP($A328,'2015G8-SALL'!$A$3:$AG$501,4,FALSE),"NA")),"NA")</f>
        <v>101</v>
      </c>
      <c r="G328" s="284">
        <f>IFERROR(IF($E328="05",VLOOKUP($A328,'MemSep 21-2015'!$A$3:$I$498,9,FALSE),IF($E328="08",VLOOKUP($A328,'MemSep 21-2015'!$A$3:$N$498,14,FALSE),"NA")),"NA")</f>
        <v>101</v>
      </c>
      <c r="H328" s="285">
        <f t="shared" si="4"/>
        <v>1</v>
      </c>
      <c r="I328" s="286">
        <f>IFERROR(IF(OR($F328&lt;10,$F328="NA",$G328="NA"),"NA",IF($E328="05",VLOOKUP($A328,'2015G5-SALL'!$A$3:$AG$500,6,FALSE),IF($E328="08",VLOOKUP($A328,'2015G8-SALL'!$A$3:$AG$501,6,FALSE),"NA"))),"NA")</f>
        <v>39.80970297029701</v>
      </c>
      <c r="J328" s="252">
        <f>IFERROR(IF(OR($F328&lt;10,$F328="NA",$G328="NA"),"NA",IF($E328="05",VLOOKUP($A328,'2015G5-SALL'!$A$3:$AG$500,26,FALSE),IF($E328="08",VLOOKUP($A328,'2015G8-SALL'!$A$3:$AG$501,26,FALSE),"NA"))),"NA")</f>
        <v>0.36297029702970302</v>
      </c>
      <c r="K328" s="253">
        <f>IFERROR(IF(OR($F328&lt;10,$F328="NA",$G328="NA"),"NA",IF($E328="05",VLOOKUP($A328,'2015G5-SALL'!$A$3:$AG$500,16,FALSE),IF($E328="08",VLOOKUP($A328,'2015G8-SALL'!$A$3:$AG$501,16,FALSE),"NA"))),"NA")</f>
        <v>0.41207920792079206</v>
      </c>
      <c r="L328" s="254">
        <f>IFERROR(IF(OR($F328&lt;10,$F328="NA",$G328="NA"),"NA",IF($E328="05",VLOOKUP($A328,'2015G5-SALL'!$A$3:$AG$500,31,FALSE),IF($E328="08",VLOOKUP($A328,'2015G8-SALL'!$A$3:$AG$501,31,FALSE),"NA"))),"NA")</f>
        <v>0.41435643564356428</v>
      </c>
      <c r="M328" s="255">
        <f>IFERROR(IF(OR($F328&lt;10,$F328="NA",$G328="NA"),"NA",IF($E328="05",VLOOKUP($A328,'2015G5-SALL'!$A$3:$AG$500,21,FALSE),IF($E328="08",VLOOKUP($A328,'2015G8-SALL'!$A$3:$AG$501,21,FALSE),"NA"))),"NA")</f>
        <v>0.38712871287128736</v>
      </c>
    </row>
    <row r="329" spans="1:13" x14ac:dyDescent="0.25">
      <c r="A329" s="282" t="s">
        <v>383</v>
      </c>
      <c r="B329" s="281" t="str">
        <f>VLOOKUP(VALUE(A329),SchList!$A$2:$B$475,2,FALSE)</f>
        <v>ANDOVER MIDDLE SCHOOL</v>
      </c>
      <c r="C329" s="282" t="s">
        <v>5266</v>
      </c>
      <c r="D329" s="267" t="s">
        <v>5265</v>
      </c>
      <c r="E329" s="268" t="s">
        <v>807</v>
      </c>
      <c r="F329" s="283">
        <f>IFERROR(IF($E329="05",VLOOKUP($A329,'2015G5-SALL'!$A$3:$AG$500,4,FALSE),IF($E329="08",VLOOKUP($A329,'2015G8-SALL'!$A$3:$AG$501,4,FALSE),"NA")),"NA")</f>
        <v>242</v>
      </c>
      <c r="G329" s="284">
        <f>IFERROR(IF($E329="05",VLOOKUP($A329,'MemSep 21-2015'!$A$3:$I$498,9,FALSE),IF($E329="08",VLOOKUP($A329,'MemSep 21-2015'!$A$3:$N$498,14,FALSE),"NA")),"NA")</f>
        <v>250</v>
      </c>
      <c r="H329" s="285">
        <f t="shared" si="4"/>
        <v>0.96799999999999997</v>
      </c>
      <c r="I329" s="286">
        <f>IFERROR(IF(OR($F329&lt;10,$F329="NA",$G329="NA"),"NA",IF($E329="05",VLOOKUP($A329,'2015G5-SALL'!$A$3:$AG$500,6,FALSE),IF($E329="08",VLOOKUP($A329,'2015G8-SALL'!$A$3:$AG$501,6,FALSE),"NA"))),"NA")</f>
        <v>40.599421487603301</v>
      </c>
      <c r="J329" s="252">
        <f>IFERROR(IF(OR($F329&lt;10,$F329="NA",$G329="NA"),"NA",IF($E329="05",VLOOKUP($A329,'2015G5-SALL'!$A$3:$AG$500,26,FALSE),IF($E329="08",VLOOKUP($A329,'2015G8-SALL'!$A$3:$AG$501,26,FALSE),"NA"))),"NA")</f>
        <v>0.40173553719008281</v>
      </c>
      <c r="K329" s="253">
        <f>IFERROR(IF(OR($F329&lt;10,$F329="NA",$G329="NA"),"NA",IF($E329="05",VLOOKUP($A329,'2015G5-SALL'!$A$3:$AG$500,16,FALSE),IF($E329="08",VLOOKUP($A329,'2015G8-SALL'!$A$3:$AG$501,16,FALSE),"NA"))),"NA")</f>
        <v>0.42119834710743759</v>
      </c>
      <c r="L329" s="254">
        <f>IFERROR(IF(OR($F329&lt;10,$F329="NA",$G329="NA"),"NA",IF($E329="05",VLOOKUP($A329,'2015G5-SALL'!$A$3:$AG$500,31,FALSE),IF($E329="08",VLOOKUP($A329,'2015G8-SALL'!$A$3:$AG$501,31,FALSE),"NA"))),"NA")</f>
        <v>0.40578512396694216</v>
      </c>
      <c r="M329" s="255">
        <f>IFERROR(IF(OR($F329&lt;10,$F329="NA",$G329="NA"),"NA",IF($E329="05",VLOOKUP($A329,'2015G5-SALL'!$A$3:$AG$500,21,FALSE),IF($E329="08",VLOOKUP($A329,'2015G8-SALL'!$A$3:$AG$501,21,FALSE),"NA"))),"NA")</f>
        <v>0.39136363636363614</v>
      </c>
    </row>
    <row r="330" spans="1:13" x14ac:dyDescent="0.25">
      <c r="A330" s="282" t="s">
        <v>385</v>
      </c>
      <c r="B330" s="281" t="str">
        <f>VLOOKUP(VALUE(A330),SchList!$A$2:$B$475,2,FALSE)</f>
        <v>DORAL ACADEMY CHARTER MIDDLE</v>
      </c>
      <c r="C330" s="282" t="s">
        <v>5262</v>
      </c>
      <c r="D330" s="267" t="s">
        <v>5262</v>
      </c>
      <c r="E330" s="268" t="s">
        <v>807</v>
      </c>
      <c r="F330" s="283">
        <f>IFERROR(IF($E330="05",VLOOKUP($A330,'2015G5-SALL'!$A$3:$AG$500,4,FALSE),IF($E330="08",VLOOKUP($A330,'2015G8-SALL'!$A$3:$AG$501,4,FALSE),"NA")),"NA")</f>
        <v>394</v>
      </c>
      <c r="G330" s="284">
        <f>IFERROR(IF($E330="05",VLOOKUP($A330,'MemSep 21-2015'!$A$3:$I$498,9,FALSE),IF($E330="08",VLOOKUP($A330,'MemSep 21-2015'!$A$3:$N$498,14,FALSE),"NA")),"NA")</f>
        <v>411</v>
      </c>
      <c r="H330" s="285">
        <f t="shared" si="4"/>
        <v>0.95863746958637475</v>
      </c>
      <c r="I330" s="286">
        <f>IFERROR(IF(OR($F330&lt;10,$F330="NA",$G330="NA"),"NA",IF($E330="05",VLOOKUP($A330,'2015G5-SALL'!$A$3:$AG$500,6,FALSE),IF($E330="08",VLOOKUP($A330,'2015G8-SALL'!$A$3:$AG$501,6,FALSE),"NA"))),"NA")</f>
        <v>44.309543147208132</v>
      </c>
      <c r="J330" s="252">
        <f>IFERROR(IF(OR($F330&lt;10,$F330="NA",$G330="NA"),"NA",IF($E330="05",VLOOKUP($A330,'2015G5-SALL'!$A$3:$AG$500,26,FALSE),IF($E330="08",VLOOKUP($A330,'2015G8-SALL'!$A$3:$AG$501,26,FALSE),"NA"))),"NA")</f>
        <v>0.45619289340101526</v>
      </c>
      <c r="K330" s="253">
        <f>IFERROR(IF(OR($F330&lt;10,$F330="NA",$G330="NA"),"NA",IF($E330="05",VLOOKUP($A330,'2015G5-SALL'!$A$3:$AG$500,16,FALSE),IF($E330="08",VLOOKUP($A330,'2015G8-SALL'!$A$3:$AG$501,16,FALSE),"NA"))),"NA")</f>
        <v>0.45477157360406101</v>
      </c>
      <c r="L330" s="254">
        <f>IFERROR(IF(OR($F330&lt;10,$F330="NA",$G330="NA"),"NA",IF($E330="05",VLOOKUP($A330,'2015G5-SALL'!$A$3:$AG$500,31,FALSE),IF($E330="08",VLOOKUP($A330,'2015G8-SALL'!$A$3:$AG$501,31,FALSE),"NA"))),"NA")</f>
        <v>0.44149746192893397</v>
      </c>
      <c r="M330" s="255">
        <f>IFERROR(IF(OR($F330&lt;10,$F330="NA",$G330="NA"),"NA",IF($E330="05",VLOOKUP($A330,'2015G5-SALL'!$A$3:$AG$500,21,FALSE),IF($E330="08",VLOOKUP($A330,'2015G8-SALL'!$A$3:$AG$501,21,FALSE),"NA"))),"NA")</f>
        <v>0.42269035532994897</v>
      </c>
    </row>
    <row r="331" spans="1:13" x14ac:dyDescent="0.25">
      <c r="A331" s="282" t="s">
        <v>386</v>
      </c>
      <c r="B331" s="281" t="str">
        <f>VLOOKUP(VALUE(A331),SchList!$A$2:$B$475,2,FALSE)</f>
        <v>BROWNSVILLE MIDDLE</v>
      </c>
      <c r="C331" s="282" t="s">
        <v>5263</v>
      </c>
      <c r="D331" s="267" t="s">
        <v>5264</v>
      </c>
      <c r="E331" s="268" t="s">
        <v>807</v>
      </c>
      <c r="F331" s="283">
        <f>IFERROR(IF($E331="05",VLOOKUP($A331,'2015G5-SALL'!$A$3:$AG$500,4,FALSE),IF($E331="08",VLOOKUP($A331,'2015G8-SALL'!$A$3:$AG$501,4,FALSE),"NA")),"NA")</f>
        <v>169</v>
      </c>
      <c r="G331" s="284">
        <f>IFERROR(IF($E331="05",VLOOKUP($A331,'MemSep 21-2015'!$A$3:$I$498,9,FALSE),IF($E331="08",VLOOKUP($A331,'MemSep 21-2015'!$A$3:$N$498,14,FALSE),"NA")),"NA")</f>
        <v>179</v>
      </c>
      <c r="H331" s="285">
        <f t="shared" ref="H331:H394" si="5">IFERROR(IF($F331&lt;10,"NT&lt;10",IF($F331&gt;$G331,1,$F331/$G331)),"NA")</f>
        <v>0.94413407821229045</v>
      </c>
      <c r="I331" s="286">
        <f>IFERROR(IF(OR($F331&lt;10,$F331="NA",$G331="NA"),"NA",IF($E331="05",VLOOKUP($A331,'2015G5-SALL'!$A$3:$AG$500,6,FALSE),IF($E331="08",VLOOKUP($A331,'2015G8-SALL'!$A$3:$AG$501,6,FALSE),"NA"))),"NA")</f>
        <v>26.305562130177535</v>
      </c>
      <c r="J331" s="252">
        <f>IFERROR(IF(OR($F331&lt;10,$F331="NA",$G331="NA"),"NA",IF($E331="05",VLOOKUP($A331,'2015G5-SALL'!$A$3:$AG$500,26,FALSE),IF($E331="08",VLOOKUP($A331,'2015G8-SALL'!$A$3:$AG$501,26,FALSE),"NA"))),"NA")</f>
        <v>0.24994082840236687</v>
      </c>
      <c r="K331" s="253">
        <f>IFERROR(IF(OR($F331&lt;10,$F331="NA",$G331="NA"),"NA",IF($E331="05",VLOOKUP($A331,'2015G5-SALL'!$A$3:$AG$500,16,FALSE),IF($E331="08",VLOOKUP($A331,'2015G8-SALL'!$A$3:$AG$501,16,FALSE),"NA"))),"NA")</f>
        <v>0.28550295857988173</v>
      </c>
      <c r="L331" s="254">
        <f>IFERROR(IF(OR($F331&lt;10,$F331="NA",$G331="NA"),"NA",IF($E331="05",VLOOKUP($A331,'2015G5-SALL'!$A$3:$AG$500,31,FALSE),IF($E331="08",VLOOKUP($A331,'2015G8-SALL'!$A$3:$AG$501,31,FALSE),"NA"))),"NA")</f>
        <v>0.2266272189349112</v>
      </c>
      <c r="M331" s="255">
        <f>IFERROR(IF(OR($F331&lt;10,$F331="NA",$G331="NA"),"NA",IF($E331="05",VLOOKUP($A331,'2015G5-SALL'!$A$3:$AG$500,21,FALSE),IF($E331="08",VLOOKUP($A331,'2015G8-SALL'!$A$3:$AG$501,21,FALSE),"NA"))),"NA")</f>
        <v>0.2840828402366864</v>
      </c>
    </row>
    <row r="332" spans="1:13" x14ac:dyDescent="0.25">
      <c r="A332" s="282" t="s">
        <v>387</v>
      </c>
      <c r="B332" s="281" t="str">
        <f>VLOOKUP(VALUE(A332),SchList!$A$2:$B$475,2,FALSE)</f>
        <v>MATER ACADEMY LAKES MIDDLE</v>
      </c>
      <c r="C332" s="282" t="s">
        <v>5262</v>
      </c>
      <c r="D332" s="267" t="s">
        <v>5262</v>
      </c>
      <c r="E332" s="268" t="s">
        <v>807</v>
      </c>
      <c r="F332" s="283">
        <f>IFERROR(IF($E332="05",VLOOKUP($A332,'2015G5-SALL'!$A$3:$AG$500,4,FALSE),IF($E332="08",VLOOKUP($A332,'2015G8-SALL'!$A$3:$AG$501,4,FALSE),"NA")),"NA")</f>
        <v>251</v>
      </c>
      <c r="G332" s="284">
        <f>IFERROR(IF($E332="05",VLOOKUP($A332,'MemSep 21-2015'!$A$3:$I$498,9,FALSE),IF($E332="08",VLOOKUP($A332,'MemSep 21-2015'!$A$3:$N$498,14,FALSE),"NA")),"NA")</f>
        <v>256</v>
      </c>
      <c r="H332" s="285">
        <f t="shared" si="5"/>
        <v>0.98046875</v>
      </c>
      <c r="I332" s="286">
        <f>IFERROR(IF(OR($F332&lt;10,$F332="NA",$G332="NA"),"NA",IF($E332="05",VLOOKUP($A332,'2015G5-SALL'!$A$3:$AG$500,6,FALSE),IF($E332="08",VLOOKUP($A332,'2015G8-SALL'!$A$3:$AG$501,6,FALSE),"NA"))),"NA")</f>
        <v>43.171314741035836</v>
      </c>
      <c r="J332" s="252">
        <f>IFERROR(IF(OR($F332&lt;10,$F332="NA",$G332="NA"),"NA",IF($E332="05",VLOOKUP($A332,'2015G5-SALL'!$A$3:$AG$500,26,FALSE),IF($E332="08",VLOOKUP($A332,'2015G8-SALL'!$A$3:$AG$501,26,FALSE),"NA"))),"NA")</f>
        <v>0.46768924302788839</v>
      </c>
      <c r="K332" s="253">
        <f>IFERROR(IF(OR($F332&lt;10,$F332="NA",$G332="NA"),"NA",IF($E332="05",VLOOKUP($A332,'2015G5-SALL'!$A$3:$AG$500,16,FALSE),IF($E332="08",VLOOKUP($A332,'2015G8-SALL'!$A$3:$AG$501,16,FALSE),"NA"))),"NA")</f>
        <v>0.43517928286852547</v>
      </c>
      <c r="L332" s="254">
        <f>IFERROR(IF(OR($F332&lt;10,$F332="NA",$G332="NA"),"NA",IF($E332="05",VLOOKUP($A332,'2015G5-SALL'!$A$3:$AG$500,31,FALSE),IF($E332="08",VLOOKUP($A332,'2015G8-SALL'!$A$3:$AG$501,31,FALSE),"NA"))),"NA")</f>
        <v>0.41175298804780874</v>
      </c>
      <c r="M332" s="255">
        <f>IFERROR(IF(OR($F332&lt;10,$F332="NA",$G332="NA"),"NA",IF($E332="05",VLOOKUP($A332,'2015G5-SALL'!$A$3:$AG$500,21,FALSE),IF($E332="08",VLOOKUP($A332,'2015G8-SALL'!$A$3:$AG$501,21,FALSE),"NA"))),"NA")</f>
        <v>0.4257370517928285</v>
      </c>
    </row>
    <row r="333" spans="1:13" x14ac:dyDescent="0.25">
      <c r="A333" s="282" t="s">
        <v>388</v>
      </c>
      <c r="B333" s="281" t="str">
        <f>VLOOKUP(VALUE(A333),SchList!$A$2:$B$475,2,FALSE)</f>
        <v>DOCTORS CHARTER/MIAMI SHORES</v>
      </c>
      <c r="C333" s="282" t="s">
        <v>5262</v>
      </c>
      <c r="D333" s="267" t="s">
        <v>5262</v>
      </c>
      <c r="E333" s="268" t="s">
        <v>807</v>
      </c>
      <c r="F333" s="283">
        <f>IFERROR(IF($E333="05",VLOOKUP($A333,'2015G5-SALL'!$A$3:$AG$500,4,FALSE),IF($E333="08",VLOOKUP($A333,'2015G8-SALL'!$A$3:$AG$501,4,FALSE),"NA")),"NA")</f>
        <v>86</v>
      </c>
      <c r="G333" s="284">
        <f>IFERROR(IF($E333="05",VLOOKUP($A333,'MemSep 21-2015'!$A$3:$I$498,9,FALSE),IF($E333="08",VLOOKUP($A333,'MemSep 21-2015'!$A$3:$N$498,14,FALSE),"NA")),"NA")</f>
        <v>88</v>
      </c>
      <c r="H333" s="285">
        <f t="shared" si="5"/>
        <v>0.97727272727272729</v>
      </c>
      <c r="I333" s="286">
        <f>IFERROR(IF(OR($F333&lt;10,$F333="NA",$G333="NA"),"NA",IF($E333="05",VLOOKUP($A333,'2015G5-SALL'!$A$3:$AG$500,6,FALSE),IF($E333="08",VLOOKUP($A333,'2015G8-SALL'!$A$3:$AG$501,6,FALSE),"NA"))),"NA")</f>
        <v>53.296976744186033</v>
      </c>
      <c r="J333" s="252">
        <f>IFERROR(IF(OR($F333&lt;10,$F333="NA",$G333="NA"),"NA",IF($E333="05",VLOOKUP($A333,'2015G5-SALL'!$A$3:$AG$500,26,FALSE),IF($E333="08",VLOOKUP($A333,'2015G8-SALL'!$A$3:$AG$501,26,FALSE),"NA"))),"NA")</f>
        <v>0.50395348837209308</v>
      </c>
      <c r="K333" s="253">
        <f>IFERROR(IF(OR($F333&lt;10,$F333="NA",$G333="NA"),"NA",IF($E333="05",VLOOKUP($A333,'2015G5-SALL'!$A$3:$AG$500,16,FALSE),IF($E333="08",VLOOKUP($A333,'2015G8-SALL'!$A$3:$AG$501,16,FALSE),"NA"))),"NA")</f>
        <v>0.53918604651162771</v>
      </c>
      <c r="L333" s="254">
        <f>IFERROR(IF(OR($F333&lt;10,$F333="NA",$G333="NA"),"NA",IF($E333="05",VLOOKUP($A333,'2015G5-SALL'!$A$3:$AG$500,31,FALSE),IF($E333="08",VLOOKUP($A333,'2015G8-SALL'!$A$3:$AG$501,31,FALSE),"NA"))),"NA")</f>
        <v>0.55755813953488398</v>
      </c>
      <c r="M333" s="255">
        <f>IFERROR(IF(OR($F333&lt;10,$F333="NA",$G333="NA"),"NA",IF($E333="05",VLOOKUP($A333,'2015G5-SALL'!$A$3:$AG$500,21,FALSE),IF($E333="08",VLOOKUP($A333,'2015G8-SALL'!$A$3:$AG$501,21,FALSE),"NA"))),"NA")</f>
        <v>0.51883720930232569</v>
      </c>
    </row>
    <row r="334" spans="1:13" x14ac:dyDescent="0.25">
      <c r="A334" s="282" t="s">
        <v>389</v>
      </c>
      <c r="B334" s="281" t="str">
        <f>VLOOKUP(VALUE(A334),SchList!$A$2:$B$475,2,FALSE)</f>
        <v>PAUL W. BELL MIDDLE</v>
      </c>
      <c r="C334" s="282" t="s">
        <v>5260</v>
      </c>
      <c r="D334" s="267" t="s">
        <v>5261</v>
      </c>
      <c r="E334" s="268" t="s">
        <v>807</v>
      </c>
      <c r="F334" s="283">
        <f>IFERROR(IF($E334="05",VLOOKUP($A334,'2015G5-SALL'!$A$3:$AG$500,4,FALSE),IF($E334="08",VLOOKUP($A334,'2015G8-SALL'!$A$3:$AG$501,4,FALSE),"NA")),"NA")</f>
        <v>116</v>
      </c>
      <c r="G334" s="284">
        <f>IFERROR(IF($E334="05",VLOOKUP($A334,'MemSep 21-2015'!$A$3:$I$498,9,FALSE),IF($E334="08",VLOOKUP($A334,'MemSep 21-2015'!$A$3:$N$498,14,FALSE),"NA")),"NA")</f>
        <v>157</v>
      </c>
      <c r="H334" s="285">
        <f t="shared" si="5"/>
        <v>0.73885350318471332</v>
      </c>
      <c r="I334" s="286">
        <f>IFERROR(IF(OR($F334&lt;10,$F334="NA",$G334="NA"),"NA",IF($E334="05",VLOOKUP($A334,'2015G5-SALL'!$A$3:$AG$500,6,FALSE),IF($E334="08",VLOOKUP($A334,'2015G8-SALL'!$A$3:$AG$501,6,FALSE),"NA"))),"NA")</f>
        <v>36.693189655172411</v>
      </c>
      <c r="J334" s="252">
        <f>IFERROR(IF(OR($F334&lt;10,$F334="NA",$G334="NA"),"NA",IF($E334="05",VLOOKUP($A334,'2015G5-SALL'!$A$3:$AG$500,26,FALSE),IF($E334="08",VLOOKUP($A334,'2015G8-SALL'!$A$3:$AG$501,26,FALSE),"NA"))),"NA")</f>
        <v>0.35948275862068968</v>
      </c>
      <c r="K334" s="253">
        <f>IFERROR(IF(OR($F334&lt;10,$F334="NA",$G334="NA"),"NA",IF($E334="05",VLOOKUP($A334,'2015G5-SALL'!$A$3:$AG$500,16,FALSE),IF($E334="08",VLOOKUP($A334,'2015G8-SALL'!$A$3:$AG$501,16,FALSE),"NA"))),"NA")</f>
        <v>0.36456896551724149</v>
      </c>
      <c r="L334" s="254">
        <f>IFERROR(IF(OR($F334&lt;10,$F334="NA",$G334="NA"),"NA",IF($E334="05",VLOOKUP($A334,'2015G5-SALL'!$A$3:$AG$500,31,FALSE),IF($E334="08",VLOOKUP($A334,'2015G8-SALL'!$A$3:$AG$501,31,FALSE),"NA"))),"NA")</f>
        <v>0.35991379310344823</v>
      </c>
      <c r="M334" s="255">
        <f>IFERROR(IF(OR($F334&lt;10,$F334="NA",$G334="NA"),"NA",IF($E334="05",VLOOKUP($A334,'2015G5-SALL'!$A$3:$AG$500,21,FALSE),IF($E334="08",VLOOKUP($A334,'2015G8-SALL'!$A$3:$AG$501,21,FALSE),"NA"))),"NA")</f>
        <v>0.38137931034482742</v>
      </c>
    </row>
    <row r="335" spans="1:13" x14ac:dyDescent="0.25">
      <c r="A335" s="282" t="s">
        <v>390</v>
      </c>
      <c r="B335" s="281" t="str">
        <f>VLOOKUP(VALUE(A335),SchList!$A$2:$B$475,2,FALSE)</f>
        <v>MATER GARDENS ACADEMY MIDDLE</v>
      </c>
      <c r="C335" s="282" t="s">
        <v>5262</v>
      </c>
      <c r="D335" s="267" t="s">
        <v>5262</v>
      </c>
      <c r="E335" s="268" t="s">
        <v>807</v>
      </c>
      <c r="F335" s="283">
        <f>IFERROR(IF($E335="05",VLOOKUP($A335,'2015G5-SALL'!$A$3:$AG$500,4,FALSE),IF($E335="08",VLOOKUP($A335,'2015G8-SALL'!$A$3:$AG$501,4,FALSE),"NA")),"NA")</f>
        <v>27</v>
      </c>
      <c r="G335" s="284">
        <f>IFERROR(IF($E335="05",VLOOKUP($A335,'MemSep 21-2015'!$A$3:$I$498,9,FALSE),IF($E335="08",VLOOKUP($A335,'MemSep 21-2015'!$A$3:$N$498,14,FALSE),"NA")),"NA")</f>
        <v>27</v>
      </c>
      <c r="H335" s="285">
        <f t="shared" si="5"/>
        <v>1</v>
      </c>
      <c r="I335" s="286">
        <f>IFERROR(IF(OR($F335&lt;10,$F335="NA",$G335="NA"),"NA",IF($E335="05",VLOOKUP($A335,'2015G5-SALL'!$A$3:$AG$500,6,FALSE),IF($E335="08",VLOOKUP($A335,'2015G8-SALL'!$A$3:$AG$501,6,FALSE),"NA"))),"NA")</f>
        <v>43.127037037037042</v>
      </c>
      <c r="J335" s="252">
        <f>IFERROR(IF(OR($F335&lt;10,$F335="NA",$G335="NA"),"NA",IF($E335="05",VLOOKUP($A335,'2015G5-SALL'!$A$3:$AG$500,26,FALSE),IF($E335="08",VLOOKUP($A335,'2015G8-SALL'!$A$3:$AG$501,26,FALSE),"NA"))),"NA")</f>
        <v>0.40185185185185185</v>
      </c>
      <c r="K335" s="253">
        <f>IFERROR(IF(OR($F335&lt;10,$F335="NA",$G335="NA"),"NA",IF($E335="05",VLOOKUP($A335,'2015G5-SALL'!$A$3:$AG$500,16,FALSE),IF($E335="08",VLOOKUP($A335,'2015G8-SALL'!$A$3:$AG$501,16,FALSE),"NA"))),"NA")</f>
        <v>0.43851851851851853</v>
      </c>
      <c r="L335" s="254">
        <f>IFERROR(IF(OR($F335&lt;10,$F335="NA",$G335="NA"),"NA",IF($E335="05",VLOOKUP($A335,'2015G5-SALL'!$A$3:$AG$500,31,FALSE),IF($E335="08",VLOOKUP($A335,'2015G8-SALL'!$A$3:$AG$501,31,FALSE),"NA"))),"NA")</f>
        <v>0.44999999999999996</v>
      </c>
      <c r="M335" s="255">
        <f>IFERROR(IF(OR($F335&lt;10,$F335="NA",$G335="NA"),"NA",IF($E335="05",VLOOKUP($A335,'2015G5-SALL'!$A$3:$AG$500,21,FALSE),IF($E335="08",VLOOKUP($A335,'2015G8-SALL'!$A$3:$AG$501,21,FALSE),"NA"))),"NA")</f>
        <v>0.42296296296296304</v>
      </c>
    </row>
    <row r="336" spans="1:13" x14ac:dyDescent="0.25">
      <c r="A336" s="282" t="s">
        <v>613</v>
      </c>
      <c r="B336" s="281" t="str">
        <f>VLOOKUP(VALUE(A336),SchList!$A$2:$B$475,2,FALSE)</f>
        <v>INTL. STUDIES CHARTER MIDDLE</v>
      </c>
      <c r="C336" s="282" t="s">
        <v>5262</v>
      </c>
      <c r="D336" s="267" t="s">
        <v>5262</v>
      </c>
      <c r="E336" s="268" t="s">
        <v>807</v>
      </c>
      <c r="F336" s="283">
        <f>IFERROR(IF($E336="05",VLOOKUP($A336,'2015G5-SALL'!$A$3:$AG$500,4,FALSE),IF($E336="08",VLOOKUP($A336,'2015G8-SALL'!$A$3:$AG$501,4,FALSE),"NA")),"NA")</f>
        <v>77</v>
      </c>
      <c r="G336" s="284">
        <f>IFERROR(IF($E336="05",VLOOKUP($A336,'MemSep 21-2015'!$A$3:$I$498,9,FALSE),IF($E336="08",VLOOKUP($A336,'MemSep 21-2015'!$A$3:$N$498,14,FALSE),"NA")),"NA")</f>
        <v>84</v>
      </c>
      <c r="H336" s="285">
        <f t="shared" si="5"/>
        <v>0.91666666666666663</v>
      </c>
      <c r="I336" s="286">
        <f>IFERROR(IF(OR($F336&lt;10,$F336="NA",$G336="NA"),"NA",IF($E336="05",VLOOKUP($A336,'2015G5-SALL'!$A$3:$AG$500,6,FALSE),IF($E336="08",VLOOKUP($A336,'2015G8-SALL'!$A$3:$AG$501,6,FALSE),"NA"))),"NA")</f>
        <v>49.706493506493516</v>
      </c>
      <c r="J336" s="252">
        <f>IFERROR(IF(OR($F336&lt;10,$F336="NA",$G336="NA"),"NA",IF($E336="05",VLOOKUP($A336,'2015G5-SALL'!$A$3:$AG$500,26,FALSE),IF($E336="08",VLOOKUP($A336,'2015G8-SALL'!$A$3:$AG$501,26,FALSE),"NA"))),"NA")</f>
        <v>0.55181818181818176</v>
      </c>
      <c r="K336" s="253">
        <f>IFERROR(IF(OR($F336&lt;10,$F336="NA",$G336="NA"),"NA",IF($E336="05",VLOOKUP($A336,'2015G5-SALL'!$A$3:$AG$500,16,FALSE),IF($E336="08",VLOOKUP($A336,'2015G8-SALL'!$A$3:$AG$501,16,FALSE),"NA"))),"NA")</f>
        <v>0.49649350649350638</v>
      </c>
      <c r="L336" s="254">
        <f>IFERROR(IF(OR($F336&lt;10,$F336="NA",$G336="NA"),"NA",IF($E336="05",VLOOKUP($A336,'2015G5-SALL'!$A$3:$AG$500,31,FALSE),IF($E336="08",VLOOKUP($A336,'2015G8-SALL'!$A$3:$AG$501,31,FALSE),"NA"))),"NA")</f>
        <v>0.52207792207792192</v>
      </c>
      <c r="M336" s="255">
        <f>IFERROR(IF(OR($F336&lt;10,$F336="NA",$G336="NA"),"NA",IF($E336="05",VLOOKUP($A336,'2015G5-SALL'!$A$3:$AG$500,21,FALSE),IF($E336="08",VLOOKUP($A336,'2015G8-SALL'!$A$3:$AG$501,21,FALSE),"NA"))),"NA")</f>
        <v>0.43662337662337697</v>
      </c>
    </row>
    <row r="337" spans="1:13" x14ac:dyDescent="0.25">
      <c r="A337" s="282" t="s">
        <v>392</v>
      </c>
      <c r="B337" s="281" t="str">
        <f>VLOOKUP(VALUE(A337),SchList!$A$2:$B$475,2,FALSE)</f>
        <v>MATER ACADEMY MIDDLE-INTL STUD</v>
      </c>
      <c r="C337" s="282" t="s">
        <v>5262</v>
      </c>
      <c r="D337" s="267" t="s">
        <v>5262</v>
      </c>
      <c r="E337" s="268" t="s">
        <v>810</v>
      </c>
      <c r="F337" s="283">
        <f>IFERROR(IF($E337="05",VLOOKUP($A337,'2015G5-SALL'!$A$3:$AG$500,4,FALSE),IF($E337="08",VLOOKUP($A337,'2015G8-SALL'!$A$3:$AG$501,4,FALSE),"NA")),"NA")</f>
        <v>50</v>
      </c>
      <c r="G337" s="284">
        <f>IFERROR(IF($E337="05",VLOOKUP($A337,'MemSep 21-2015'!$A$3:$I$498,9,FALSE),IF($E337="08",VLOOKUP($A337,'MemSep 21-2015'!$A$3:$N$498,14,FALSE),"NA")),"NA")</f>
        <v>50</v>
      </c>
      <c r="H337" s="285">
        <f t="shared" si="5"/>
        <v>1</v>
      </c>
      <c r="I337" s="286">
        <f>IFERROR(IF(OR($F337&lt;10,$F337="NA",$G337="NA"),"NA",IF($E337="05",VLOOKUP($A337,'2015G5-SALL'!$A$3:$AG$500,6,FALSE),IF($E337="08",VLOOKUP($A337,'2015G8-SALL'!$A$3:$AG$501,6,FALSE),"NA"))),"NA")</f>
        <v>50.848199999999991</v>
      </c>
      <c r="J337" s="252">
        <f>IFERROR(IF(OR($F337&lt;10,$F337="NA",$G337="NA"),"NA",IF($E337="05",VLOOKUP($A337,'2015G5-SALL'!$A$3:$AG$500,26,FALSE),IF($E337="08",VLOOKUP($A337,'2015G8-SALL'!$A$3:$AG$501,26,FALSE),"NA"))),"NA")</f>
        <v>0.41720000000000007</v>
      </c>
      <c r="K337" s="253">
        <f>IFERROR(IF(OR($F337&lt;10,$F337="NA",$G337="NA"),"NA",IF($E337="05",VLOOKUP($A337,'2015G5-SALL'!$A$3:$AG$500,16,FALSE),IF($E337="08",VLOOKUP($A337,'2015G8-SALL'!$A$3:$AG$501,16,FALSE),"NA"))),"NA")</f>
        <v>0.47740000000000005</v>
      </c>
      <c r="L337" s="254">
        <f>IFERROR(IF(OR($F337&lt;10,$F337="NA",$G337="NA"),"NA",IF($E337="05",VLOOKUP($A337,'2015G5-SALL'!$A$3:$AG$500,31,FALSE),IF($E337="08",VLOOKUP($A337,'2015G8-SALL'!$A$3:$AG$501,31,FALSE),"NA"))),"NA")</f>
        <v>0.57059999999999977</v>
      </c>
      <c r="M337" s="255">
        <f>IFERROR(IF(OR($F337&lt;10,$F337="NA",$G337="NA"),"NA",IF($E337="05",VLOOKUP($A337,'2015G5-SALL'!$A$3:$AG$500,21,FALSE),IF($E337="08",VLOOKUP($A337,'2015G8-SALL'!$A$3:$AG$501,21,FALSE),"NA"))),"NA")</f>
        <v>0.499</v>
      </c>
    </row>
    <row r="338" spans="1:13" x14ac:dyDescent="0.25">
      <c r="A338" s="282" t="s">
        <v>392</v>
      </c>
      <c r="B338" s="281" t="str">
        <f>VLOOKUP(VALUE(A338),SchList!$A$2:$B$475,2,FALSE)</f>
        <v>MATER ACADEMY MIDDLE-INTL STUD</v>
      </c>
      <c r="C338" s="282" t="s">
        <v>5262</v>
      </c>
      <c r="D338" s="267" t="s">
        <v>5262</v>
      </c>
      <c r="E338" s="268" t="s">
        <v>807</v>
      </c>
      <c r="F338" s="283">
        <f>IFERROR(IF($E338="05",VLOOKUP($A338,'2015G5-SALL'!$A$3:$AG$500,4,FALSE),IF($E338="08",VLOOKUP($A338,'2015G8-SALL'!$A$3:$AG$501,4,FALSE),"NA")),"NA")</f>
        <v>18</v>
      </c>
      <c r="G338" s="284">
        <f>IFERROR(IF($E338="05",VLOOKUP($A338,'MemSep 21-2015'!$A$3:$I$498,9,FALSE),IF($E338="08",VLOOKUP($A338,'MemSep 21-2015'!$A$3:$N$498,14,FALSE),"NA")),"NA")</f>
        <v>26</v>
      </c>
      <c r="H338" s="285">
        <f t="shared" si="5"/>
        <v>0.69230769230769229</v>
      </c>
      <c r="I338" s="286">
        <f>IFERROR(IF(OR($F338&lt;10,$F338="NA",$G338="NA"),"NA",IF($E338="05",VLOOKUP($A338,'2015G5-SALL'!$A$3:$AG$500,6,FALSE),IF($E338="08",VLOOKUP($A338,'2015G8-SALL'!$A$3:$AG$501,6,FALSE),"NA"))),"NA")</f>
        <v>35.466111111111111</v>
      </c>
      <c r="J338" s="252">
        <f>IFERROR(IF(OR($F338&lt;10,$F338="NA",$G338="NA"),"NA",IF($E338="05",VLOOKUP($A338,'2015G5-SALL'!$A$3:$AG$500,26,FALSE),IF($E338="08",VLOOKUP($A338,'2015G8-SALL'!$A$3:$AG$501,26,FALSE),"NA"))),"NA")</f>
        <v>0.35166666666666668</v>
      </c>
      <c r="K338" s="253">
        <f>IFERROR(IF(OR($F338&lt;10,$F338="NA",$G338="NA"),"NA",IF($E338="05",VLOOKUP($A338,'2015G5-SALL'!$A$3:$AG$500,16,FALSE),IF($E338="08",VLOOKUP($A338,'2015G8-SALL'!$A$3:$AG$501,16,FALSE),"NA"))),"NA")</f>
        <v>0.36722222222222228</v>
      </c>
      <c r="L338" s="254">
        <f>IFERROR(IF(OR($F338&lt;10,$F338="NA",$G338="NA"),"NA",IF($E338="05",VLOOKUP($A338,'2015G5-SALL'!$A$3:$AG$500,31,FALSE),IF($E338="08",VLOOKUP($A338,'2015G8-SALL'!$A$3:$AG$501,31,FALSE),"NA"))),"NA")</f>
        <v>0.34444444444444439</v>
      </c>
      <c r="M338" s="255">
        <f>IFERROR(IF(OR($F338&lt;10,$F338="NA",$G338="NA"),"NA",IF($E338="05",VLOOKUP($A338,'2015G5-SALL'!$A$3:$AG$500,21,FALSE),IF($E338="08",VLOOKUP($A338,'2015G8-SALL'!$A$3:$AG$501,21,FALSE),"NA"))),"NA")</f>
        <v>0.35</v>
      </c>
    </row>
    <row r="339" spans="1:13" x14ac:dyDescent="0.25">
      <c r="A339" s="282" t="s">
        <v>395</v>
      </c>
      <c r="B339" s="281" t="str">
        <f>VLOOKUP(VALUE(A339),SchList!$A$2:$B$475,2,FALSE)</f>
        <v>CAROL CITY MIDDLE</v>
      </c>
      <c r="C339" s="282" t="s">
        <v>5266</v>
      </c>
      <c r="D339" s="267" t="s">
        <v>5264</v>
      </c>
      <c r="E339" s="268" t="s">
        <v>807</v>
      </c>
      <c r="F339" s="283">
        <f>IFERROR(IF($E339="05",VLOOKUP($A339,'2015G5-SALL'!$A$3:$AG$500,4,FALSE),IF($E339="08",VLOOKUP($A339,'2015G8-SALL'!$A$3:$AG$501,4,FALSE),"NA")),"NA")</f>
        <v>143</v>
      </c>
      <c r="G339" s="284">
        <f>IFERROR(IF($E339="05",VLOOKUP($A339,'MemSep 21-2015'!$A$3:$I$498,9,FALSE),IF($E339="08",VLOOKUP($A339,'MemSep 21-2015'!$A$3:$N$498,14,FALSE),"NA")),"NA")</f>
        <v>146</v>
      </c>
      <c r="H339" s="285">
        <f t="shared" si="5"/>
        <v>0.97945205479452058</v>
      </c>
      <c r="I339" s="286">
        <f>IFERROR(IF(OR($F339&lt;10,$F339="NA",$G339="NA"),"NA",IF($E339="05",VLOOKUP($A339,'2015G5-SALL'!$A$3:$AG$500,6,FALSE),IF($E339="08",VLOOKUP($A339,'2015G8-SALL'!$A$3:$AG$501,6,FALSE),"NA"))),"NA")</f>
        <v>31.835244755244773</v>
      </c>
      <c r="J339" s="252">
        <f>IFERROR(IF(OR($F339&lt;10,$F339="NA",$G339="NA"),"NA",IF($E339="05",VLOOKUP($A339,'2015G5-SALL'!$A$3:$AG$500,26,FALSE),IF($E339="08",VLOOKUP($A339,'2015G8-SALL'!$A$3:$AG$501,26,FALSE),"NA"))),"NA")</f>
        <v>0.32181818181818189</v>
      </c>
      <c r="K339" s="253">
        <f>IFERROR(IF(OR($F339&lt;10,$F339="NA",$G339="NA"),"NA",IF($E339="05",VLOOKUP($A339,'2015G5-SALL'!$A$3:$AG$500,16,FALSE),IF($E339="08",VLOOKUP($A339,'2015G8-SALL'!$A$3:$AG$501,16,FALSE),"NA"))),"NA")</f>
        <v>0.30867132867132879</v>
      </c>
      <c r="L339" s="254">
        <f>IFERROR(IF(OR($F339&lt;10,$F339="NA",$G339="NA"),"NA",IF($E339="05",VLOOKUP($A339,'2015G5-SALL'!$A$3:$AG$500,31,FALSE),IF($E339="08",VLOOKUP($A339,'2015G8-SALL'!$A$3:$AG$501,31,FALSE),"NA"))),"NA")</f>
        <v>0.311888111888112</v>
      </c>
      <c r="M339" s="255">
        <f>IFERROR(IF(OR($F339&lt;10,$F339="NA",$G339="NA"),"NA",IF($E339="05",VLOOKUP($A339,'2015G5-SALL'!$A$3:$AG$500,21,FALSE),IF($E339="08",VLOOKUP($A339,'2015G8-SALL'!$A$3:$AG$501,21,FALSE),"NA"))),"NA")</f>
        <v>0.33377622377622362</v>
      </c>
    </row>
    <row r="340" spans="1:13" x14ac:dyDescent="0.25">
      <c r="A340" s="282" t="s">
        <v>396</v>
      </c>
      <c r="B340" s="281" t="str">
        <f>VLOOKUP(VALUE(A340),SchList!$A$2:$B$475,2,FALSE)</f>
        <v>MIAMI ARTS STUDIO 6-12 @ZELDA</v>
      </c>
      <c r="C340" s="282" t="s">
        <v>5260</v>
      </c>
      <c r="D340" s="267" t="s">
        <v>5261</v>
      </c>
      <c r="E340" s="268" t="s">
        <v>807</v>
      </c>
      <c r="F340" s="283">
        <f>IFERROR(IF($E340="05",VLOOKUP($A340,'2015G5-SALL'!$A$3:$AG$500,4,FALSE),IF($E340="08",VLOOKUP($A340,'2015G8-SALL'!$A$3:$AG$501,4,FALSE),"NA")),"NA")</f>
        <v>240</v>
      </c>
      <c r="G340" s="284">
        <f>IFERROR(IF($E340="05",VLOOKUP($A340,'MemSep 21-2015'!$A$3:$I$498,9,FALSE),IF($E340="08",VLOOKUP($A340,'MemSep 21-2015'!$A$3:$N$498,14,FALSE),"NA")),"NA")</f>
        <v>282</v>
      </c>
      <c r="H340" s="285">
        <f t="shared" si="5"/>
        <v>0.85106382978723405</v>
      </c>
      <c r="I340" s="286">
        <f>IFERROR(IF(OR($F340&lt;10,$F340="NA",$G340="NA"),"NA",IF($E340="05",VLOOKUP($A340,'2015G5-SALL'!$A$3:$AG$500,6,FALSE),IF($E340="08",VLOOKUP($A340,'2015G8-SALL'!$A$3:$AG$501,6,FALSE),"NA"))),"NA")</f>
        <v>33.580583333333351</v>
      </c>
      <c r="J340" s="252">
        <f>IFERROR(IF(OR($F340&lt;10,$F340="NA",$G340="NA"),"NA",IF($E340="05",VLOOKUP($A340,'2015G5-SALL'!$A$3:$AG$500,26,FALSE),IF($E340="08",VLOOKUP($A340,'2015G8-SALL'!$A$3:$AG$501,26,FALSE),"NA"))),"NA")</f>
        <v>0.32504166666666656</v>
      </c>
      <c r="K340" s="253">
        <f>IFERROR(IF(OR($F340&lt;10,$F340="NA",$G340="NA"),"NA",IF($E340="05",VLOOKUP($A340,'2015G5-SALL'!$A$3:$AG$500,16,FALSE),IF($E340="08",VLOOKUP($A340,'2015G8-SALL'!$A$3:$AG$501,16,FALSE),"NA"))),"NA")</f>
        <v>0.35695833333333332</v>
      </c>
      <c r="L340" s="254">
        <f>IFERROR(IF(OR($F340&lt;10,$F340="NA",$G340="NA"),"NA",IF($E340="05",VLOOKUP($A340,'2015G5-SALL'!$A$3:$AG$500,31,FALSE),IF($E340="08",VLOOKUP($A340,'2015G8-SALL'!$A$3:$AG$501,31,FALSE),"NA"))),"NA")</f>
        <v>0.31604166666666672</v>
      </c>
      <c r="M340" s="255">
        <f>IFERROR(IF(OR($F340&lt;10,$F340="NA",$G340="NA"),"NA",IF($E340="05",VLOOKUP($A340,'2015G5-SALL'!$A$3:$AG$500,21,FALSE),IF($E340="08",VLOOKUP($A340,'2015G8-SALL'!$A$3:$AG$501,21,FALSE),"NA"))),"NA")</f>
        <v>0.33870833333333317</v>
      </c>
    </row>
    <row r="341" spans="1:13" x14ac:dyDescent="0.25">
      <c r="A341" s="282" t="s">
        <v>397</v>
      </c>
      <c r="B341" s="281" t="str">
        <f>VLOOKUP(VALUE(A341),SchList!$A$2:$B$475,2,FALSE)</f>
        <v>ASPIRA LEAD. &amp; COLLEGE PREP</v>
      </c>
      <c r="C341" s="282" t="s">
        <v>5262</v>
      </c>
      <c r="D341" s="267" t="s">
        <v>5262</v>
      </c>
      <c r="E341" s="268" t="s">
        <v>807</v>
      </c>
      <c r="F341" s="283">
        <f>IFERROR(IF($E341="05",VLOOKUP($A341,'2015G5-SALL'!$A$3:$AG$500,4,FALSE),IF($E341="08",VLOOKUP($A341,'2015G8-SALL'!$A$3:$AG$501,4,FALSE),"NA")),"NA")</f>
        <v>79</v>
      </c>
      <c r="G341" s="284">
        <f>IFERROR(IF($E341="05",VLOOKUP($A341,'MemSep 21-2015'!$A$3:$I$498,9,FALSE),IF($E341="08",VLOOKUP($A341,'MemSep 21-2015'!$A$3:$N$498,14,FALSE),"NA")),"NA")</f>
        <v>81</v>
      </c>
      <c r="H341" s="285">
        <f t="shared" si="5"/>
        <v>0.97530864197530864</v>
      </c>
      <c r="I341" s="286">
        <f>IFERROR(IF(OR($F341&lt;10,$F341="NA",$G341="NA"),"NA",IF($E341="05",VLOOKUP($A341,'2015G5-SALL'!$A$3:$AG$500,6,FALSE),IF($E341="08",VLOOKUP($A341,'2015G8-SALL'!$A$3:$AG$501,6,FALSE),"NA"))),"NA")</f>
        <v>33.260506329113916</v>
      </c>
      <c r="J341" s="252">
        <f>IFERROR(IF(OR($F341&lt;10,$F341="NA",$G341="NA"),"NA",IF($E341="05",VLOOKUP($A341,'2015G5-SALL'!$A$3:$AG$500,26,FALSE),IF($E341="08",VLOOKUP($A341,'2015G8-SALL'!$A$3:$AG$501,26,FALSE),"NA"))),"NA")</f>
        <v>0.32506329113924048</v>
      </c>
      <c r="K341" s="253">
        <f>IFERROR(IF(OR($F341&lt;10,$F341="NA",$G341="NA"),"NA",IF($E341="05",VLOOKUP($A341,'2015G5-SALL'!$A$3:$AG$500,16,FALSE),IF($E341="08",VLOOKUP($A341,'2015G8-SALL'!$A$3:$AG$501,16,FALSE),"NA"))),"NA")</f>
        <v>0.3429113924050633</v>
      </c>
      <c r="L341" s="254">
        <f>IFERROR(IF(OR($F341&lt;10,$F341="NA",$G341="NA"),"NA",IF($E341="05",VLOOKUP($A341,'2015G5-SALL'!$A$3:$AG$500,31,FALSE),IF($E341="08",VLOOKUP($A341,'2015G8-SALL'!$A$3:$AG$501,31,FALSE),"NA"))),"NA")</f>
        <v>0.30063291139240506</v>
      </c>
      <c r="M341" s="255">
        <f>IFERROR(IF(OR($F341&lt;10,$F341="NA",$G341="NA"),"NA",IF($E341="05",VLOOKUP($A341,'2015G5-SALL'!$A$3:$AG$500,21,FALSE),IF($E341="08",VLOOKUP($A341,'2015G8-SALL'!$A$3:$AG$501,21,FALSE),"NA"))),"NA")</f>
        <v>0.3593670886075952</v>
      </c>
    </row>
    <row r="342" spans="1:13" x14ac:dyDescent="0.25">
      <c r="A342" s="282" t="s">
        <v>399</v>
      </c>
      <c r="B342" s="281" t="str">
        <f>VLOOKUP(VALUE(A342),SchList!$A$2:$B$475,2,FALSE)</f>
        <v>ASPIRA ARTS DECO CHARTER</v>
      </c>
      <c r="C342" s="282" t="s">
        <v>5262</v>
      </c>
      <c r="D342" s="267" t="s">
        <v>5262</v>
      </c>
      <c r="E342" s="268" t="s">
        <v>807</v>
      </c>
      <c r="F342" s="283">
        <f>IFERROR(IF($E342="05",VLOOKUP($A342,'2015G5-SALL'!$A$3:$AG$500,4,FALSE),IF($E342="08",VLOOKUP($A342,'2015G8-SALL'!$A$3:$AG$501,4,FALSE),"NA")),"NA")</f>
        <v>131</v>
      </c>
      <c r="G342" s="284">
        <f>IFERROR(IF($E342="05",VLOOKUP($A342,'MemSep 21-2015'!$A$3:$I$498,9,FALSE),IF($E342="08",VLOOKUP($A342,'MemSep 21-2015'!$A$3:$N$498,14,FALSE),"NA")),"NA")</f>
        <v>132</v>
      </c>
      <c r="H342" s="285">
        <f t="shared" si="5"/>
        <v>0.99242424242424243</v>
      </c>
      <c r="I342" s="286">
        <f>IFERROR(IF(OR($F342&lt;10,$F342="NA",$G342="NA"),"NA",IF($E342="05",VLOOKUP($A342,'2015G5-SALL'!$A$3:$AG$500,6,FALSE),IF($E342="08",VLOOKUP($A342,'2015G8-SALL'!$A$3:$AG$501,6,FALSE),"NA"))),"NA")</f>
        <v>29.397251908396967</v>
      </c>
      <c r="J342" s="252">
        <f>IFERROR(IF(OR($F342&lt;10,$F342="NA",$G342="NA"),"NA",IF($E342="05",VLOOKUP($A342,'2015G5-SALL'!$A$3:$AG$500,26,FALSE),IF($E342="08",VLOOKUP($A342,'2015G8-SALL'!$A$3:$AG$501,26,FALSE),"NA"))),"NA")</f>
        <v>0.27908396946564906</v>
      </c>
      <c r="K342" s="253">
        <f>IFERROR(IF(OR($F342&lt;10,$F342="NA",$G342="NA"),"NA",IF($E342="05",VLOOKUP($A342,'2015G5-SALL'!$A$3:$AG$500,16,FALSE),IF($E342="08",VLOOKUP($A342,'2015G8-SALL'!$A$3:$AG$501,16,FALSE),"NA"))),"NA")</f>
        <v>0.31412213740458006</v>
      </c>
      <c r="L342" s="254">
        <f>IFERROR(IF(OR($F342&lt;10,$F342="NA",$G342="NA"),"NA",IF($E342="05",VLOOKUP($A342,'2015G5-SALL'!$A$3:$AG$500,31,FALSE),IF($E342="08",VLOOKUP($A342,'2015G8-SALL'!$A$3:$AG$501,31,FALSE),"NA"))),"NA")</f>
        <v>0.28320610687022896</v>
      </c>
      <c r="M342" s="255">
        <f>IFERROR(IF(OR($F342&lt;10,$F342="NA",$G342="NA"),"NA",IF($E342="05",VLOOKUP($A342,'2015G5-SALL'!$A$3:$AG$500,21,FALSE),IF($E342="08",VLOOKUP($A342,'2015G8-SALL'!$A$3:$AG$501,21,FALSE),"NA"))),"NA")</f>
        <v>0.29183206106870246</v>
      </c>
    </row>
    <row r="343" spans="1:13" x14ac:dyDescent="0.25">
      <c r="A343" s="282" t="s">
        <v>400</v>
      </c>
      <c r="B343" s="281" t="str">
        <f>VLOOKUP(VALUE(A343),SchList!$A$2:$B$475,2,FALSE)</f>
        <v>GEORGE WASHINGTON CARVER</v>
      </c>
      <c r="C343" s="282" t="s">
        <v>5263</v>
      </c>
      <c r="D343" s="267" t="s">
        <v>5261</v>
      </c>
      <c r="E343" s="268" t="s">
        <v>807</v>
      </c>
      <c r="F343" s="283">
        <f>IFERROR(IF($E343="05",VLOOKUP($A343,'2015G5-SALL'!$A$3:$AG$500,4,FALSE),IF($E343="08",VLOOKUP($A343,'2015G8-SALL'!$A$3:$AG$501,4,FALSE),"NA")),"NA")</f>
        <v>234</v>
      </c>
      <c r="G343" s="284">
        <f>IFERROR(IF($E343="05",VLOOKUP($A343,'MemSep 21-2015'!$A$3:$I$498,9,FALSE),IF($E343="08",VLOOKUP($A343,'MemSep 21-2015'!$A$3:$N$498,14,FALSE),"NA")),"NA")</f>
        <v>236</v>
      </c>
      <c r="H343" s="285">
        <f t="shared" si="5"/>
        <v>0.99152542372881358</v>
      </c>
      <c r="I343" s="286">
        <f>IFERROR(IF(OR($F343&lt;10,$F343="NA",$G343="NA"),"NA",IF($E343="05",VLOOKUP($A343,'2015G5-SALL'!$A$3:$AG$500,6,FALSE),IF($E343="08",VLOOKUP($A343,'2015G8-SALL'!$A$3:$AG$501,6,FALSE),"NA"))),"NA")</f>
        <v>58.37004273504273</v>
      </c>
      <c r="J343" s="252">
        <f>IFERROR(IF(OR($F343&lt;10,$F343="NA",$G343="NA"),"NA",IF($E343="05",VLOOKUP($A343,'2015G5-SALL'!$A$3:$AG$500,26,FALSE),IF($E343="08",VLOOKUP($A343,'2015G8-SALL'!$A$3:$AG$501,26,FALSE),"NA"))),"NA")</f>
        <v>0.57999999999999974</v>
      </c>
      <c r="K343" s="253">
        <f>IFERROR(IF(OR($F343&lt;10,$F343="NA",$G343="NA"),"NA",IF($E343="05",VLOOKUP($A343,'2015G5-SALL'!$A$3:$AG$500,16,FALSE),IF($E343="08",VLOOKUP($A343,'2015G8-SALL'!$A$3:$AG$501,16,FALSE),"NA"))),"NA")</f>
        <v>0.602094017094017</v>
      </c>
      <c r="L343" s="254">
        <f>IFERROR(IF(OR($F343&lt;10,$F343="NA",$G343="NA"),"NA",IF($E343="05",VLOOKUP($A343,'2015G5-SALL'!$A$3:$AG$500,31,FALSE),IF($E343="08",VLOOKUP($A343,'2015G8-SALL'!$A$3:$AG$501,31,FALSE),"NA"))),"NA")</f>
        <v>0.60470085470085433</v>
      </c>
      <c r="M343" s="255">
        <f>IFERROR(IF(OR($F343&lt;10,$F343="NA",$G343="NA"),"NA",IF($E343="05",VLOOKUP($A343,'2015G5-SALL'!$A$3:$AG$500,21,FALSE),IF($E343="08",VLOOKUP($A343,'2015G8-SALL'!$A$3:$AG$501,21,FALSE),"NA"))),"NA")</f>
        <v>0.54256410256410281</v>
      </c>
    </row>
    <row r="344" spans="1:13" x14ac:dyDescent="0.25">
      <c r="A344" s="282" t="s">
        <v>952</v>
      </c>
      <c r="B344" s="281" t="str">
        <f>VLOOKUP(VALUE(A344),SchList!$A$2:$B$475,2,FALSE)</f>
        <v>ACADEMIR CHARTER SCHOOL MIDDLE</v>
      </c>
      <c r="C344" s="282" t="s">
        <v>5262</v>
      </c>
      <c r="D344" s="267" t="s">
        <v>5262</v>
      </c>
      <c r="E344" s="268" t="s">
        <v>807</v>
      </c>
      <c r="F344" s="283">
        <f>IFERROR(IF($E344="05",VLOOKUP($A344,'2015G5-SALL'!$A$3:$AG$500,4,FALSE),IF($E344="08",VLOOKUP($A344,'2015G8-SALL'!$A$3:$AG$501,4,FALSE),"NA")),"NA")</f>
        <v>83</v>
      </c>
      <c r="G344" s="284">
        <f>IFERROR(IF($E344="05",VLOOKUP($A344,'MemSep 21-2015'!$A$3:$I$498,9,FALSE),IF($E344="08",VLOOKUP($A344,'MemSep 21-2015'!$A$3:$N$498,14,FALSE),"NA")),"NA")</f>
        <v>83</v>
      </c>
      <c r="H344" s="285">
        <f t="shared" si="5"/>
        <v>1</v>
      </c>
      <c r="I344" s="286">
        <f>IFERROR(IF(OR($F344&lt;10,$F344="NA",$G344="NA"),"NA",IF($E344="05",VLOOKUP($A344,'2015G5-SALL'!$A$3:$AG$500,6,FALSE),IF($E344="08",VLOOKUP($A344,'2015G8-SALL'!$A$3:$AG$501,6,FALSE),"NA"))),"NA")</f>
        <v>43.936024096385523</v>
      </c>
      <c r="J344" s="252">
        <f>IFERROR(IF(OR($F344&lt;10,$F344="NA",$G344="NA"),"NA",IF($E344="05",VLOOKUP($A344,'2015G5-SALL'!$A$3:$AG$500,26,FALSE),IF($E344="08",VLOOKUP($A344,'2015G8-SALL'!$A$3:$AG$501,26,FALSE),"NA"))),"NA")</f>
        <v>0.43951807228915651</v>
      </c>
      <c r="K344" s="253">
        <f>IFERROR(IF(OR($F344&lt;10,$F344="NA",$G344="NA"),"NA",IF($E344="05",VLOOKUP($A344,'2015G5-SALL'!$A$3:$AG$500,16,FALSE),IF($E344="08",VLOOKUP($A344,'2015G8-SALL'!$A$3:$AG$501,16,FALSE),"NA"))),"NA")</f>
        <v>0.45650602409638563</v>
      </c>
      <c r="L344" s="254">
        <f>IFERROR(IF(OR($F344&lt;10,$F344="NA",$G344="NA"),"NA",IF($E344="05",VLOOKUP($A344,'2015G5-SALL'!$A$3:$AG$500,31,FALSE),IF($E344="08",VLOOKUP($A344,'2015G8-SALL'!$A$3:$AG$501,31,FALSE),"NA"))),"NA")</f>
        <v>0.44578313253012064</v>
      </c>
      <c r="M344" s="255">
        <f>IFERROR(IF(OR($F344&lt;10,$F344="NA",$G344="NA"),"NA",IF($E344="05",VLOOKUP($A344,'2015G5-SALL'!$A$3:$AG$500,21,FALSE),IF($E344="08",VLOOKUP($A344,'2015G8-SALL'!$A$3:$AG$501,21,FALSE),"NA"))),"NA")</f>
        <v>0.41301204819277121</v>
      </c>
    </row>
    <row r="345" spans="1:13" x14ac:dyDescent="0.25">
      <c r="A345" s="282" t="s">
        <v>402</v>
      </c>
      <c r="B345" s="281" t="str">
        <f>VLOOKUP(VALUE(A345),SchList!$A$2:$B$475,2,FALSE)</f>
        <v>CITRUS GROVE MIDDLE SCHOOL</v>
      </c>
      <c r="C345" s="282" t="s">
        <v>5263</v>
      </c>
      <c r="D345" s="267" t="s">
        <v>5265</v>
      </c>
      <c r="E345" s="268" t="s">
        <v>807</v>
      </c>
      <c r="F345" s="283">
        <f>IFERROR(IF($E345="05",VLOOKUP($A345,'2015G5-SALL'!$A$3:$AG$500,4,FALSE),IF($E345="08",VLOOKUP($A345,'2015G8-SALL'!$A$3:$AG$501,4,FALSE),"NA")),"NA")</f>
        <v>300</v>
      </c>
      <c r="G345" s="284">
        <f>IFERROR(IF($E345="05",VLOOKUP($A345,'MemSep 21-2015'!$A$3:$I$498,9,FALSE),IF($E345="08",VLOOKUP($A345,'MemSep 21-2015'!$A$3:$N$498,14,FALSE),"NA")),"NA")</f>
        <v>315</v>
      </c>
      <c r="H345" s="285">
        <f t="shared" si="5"/>
        <v>0.95238095238095233</v>
      </c>
      <c r="I345" s="286">
        <f>IFERROR(IF(OR($F345&lt;10,$F345="NA",$G345="NA"),"NA",IF($E345="05",VLOOKUP($A345,'2015G5-SALL'!$A$3:$AG$500,6,FALSE),IF($E345="08",VLOOKUP($A345,'2015G8-SALL'!$A$3:$AG$501,6,FALSE),"NA"))),"NA")</f>
        <v>34.33956666666667</v>
      </c>
      <c r="J345" s="252">
        <f>IFERROR(IF(OR($F345&lt;10,$F345="NA",$G345="NA"),"NA",IF($E345="05",VLOOKUP($A345,'2015G5-SALL'!$A$3:$AG$500,26,FALSE),IF($E345="08",VLOOKUP($A345,'2015G8-SALL'!$A$3:$AG$501,26,FALSE),"NA"))),"NA")</f>
        <v>0.32863333333333339</v>
      </c>
      <c r="K345" s="253">
        <f>IFERROR(IF(OR($F345&lt;10,$F345="NA",$G345="NA"),"NA",IF($E345="05",VLOOKUP($A345,'2015G5-SALL'!$A$3:$AG$500,16,FALSE),IF($E345="08",VLOOKUP($A345,'2015G8-SALL'!$A$3:$AG$501,16,FALSE),"NA"))),"NA")</f>
        <v>0.34506666666666652</v>
      </c>
      <c r="L345" s="254">
        <f>IFERROR(IF(OR($F345&lt;10,$F345="NA",$G345="NA"),"NA",IF($E345="05",VLOOKUP($A345,'2015G5-SALL'!$A$3:$AG$500,31,FALSE),IF($E345="08",VLOOKUP($A345,'2015G8-SALL'!$A$3:$AG$501,31,FALSE),"NA"))),"NA")</f>
        <v>0.34750000000000025</v>
      </c>
      <c r="M345" s="255">
        <f>IFERROR(IF(OR($F345&lt;10,$F345="NA",$G345="NA"),"NA",IF($E345="05",VLOOKUP($A345,'2015G5-SALL'!$A$3:$AG$500,21,FALSE),IF($E345="08",VLOOKUP($A345,'2015G8-SALL'!$A$3:$AG$501,21,FALSE),"NA"))),"NA")</f>
        <v>0.34689999999999943</v>
      </c>
    </row>
    <row r="346" spans="1:13" x14ac:dyDescent="0.25">
      <c r="A346" s="282" t="s">
        <v>403</v>
      </c>
      <c r="B346" s="281" t="str">
        <f>VLOOKUP(VALUE(A346),SchList!$A$2:$B$475,2,FALSE)</f>
        <v>CUTLER BAY MIDDLE</v>
      </c>
      <c r="C346" s="282" t="s">
        <v>5260</v>
      </c>
      <c r="D346" s="267" t="s">
        <v>5264</v>
      </c>
      <c r="E346" s="268" t="s">
        <v>807</v>
      </c>
      <c r="F346" s="283">
        <f>IFERROR(IF($E346="05",VLOOKUP($A346,'2015G5-SALL'!$A$3:$AG$500,4,FALSE),IF($E346="08",VLOOKUP($A346,'2015G8-SALL'!$A$3:$AG$501,4,FALSE),"NA")),"NA")</f>
        <v>284</v>
      </c>
      <c r="G346" s="284">
        <f>IFERROR(IF($E346="05",VLOOKUP($A346,'MemSep 21-2015'!$A$3:$I$498,9,FALSE),IF($E346="08",VLOOKUP($A346,'MemSep 21-2015'!$A$3:$N$498,14,FALSE),"NA")),"NA")</f>
        <v>298</v>
      </c>
      <c r="H346" s="285">
        <f t="shared" si="5"/>
        <v>0.95302013422818788</v>
      </c>
      <c r="I346" s="286">
        <f>IFERROR(IF(OR($F346&lt;10,$F346="NA",$G346="NA"),"NA",IF($E346="05",VLOOKUP($A346,'2015G5-SALL'!$A$3:$AG$500,6,FALSE),IF($E346="08",VLOOKUP($A346,'2015G8-SALL'!$A$3:$AG$501,6,FALSE),"NA"))),"NA")</f>
        <v>35.796725352112681</v>
      </c>
      <c r="J346" s="252">
        <f>IFERROR(IF(OR($F346&lt;10,$F346="NA",$G346="NA"),"NA",IF($E346="05",VLOOKUP($A346,'2015G5-SALL'!$A$3:$AG$500,26,FALSE),IF($E346="08",VLOOKUP($A346,'2015G8-SALL'!$A$3:$AG$501,26,FALSE),"NA"))),"NA")</f>
        <v>0.34845070422535218</v>
      </c>
      <c r="K346" s="253">
        <f>IFERROR(IF(OR($F346&lt;10,$F346="NA",$G346="NA"),"NA",IF($E346="05",VLOOKUP($A346,'2015G5-SALL'!$A$3:$AG$500,16,FALSE),IF($E346="08",VLOOKUP($A346,'2015G8-SALL'!$A$3:$AG$501,16,FALSE),"NA"))),"NA")</f>
        <v>0.36077464788732355</v>
      </c>
      <c r="L346" s="254">
        <f>IFERROR(IF(OR($F346&lt;10,$F346="NA",$G346="NA"),"NA",IF($E346="05",VLOOKUP($A346,'2015G5-SALL'!$A$3:$AG$500,31,FALSE),IF($E346="08",VLOOKUP($A346,'2015G8-SALL'!$A$3:$AG$501,31,FALSE),"NA"))),"NA")</f>
        <v>0.34471830985915503</v>
      </c>
      <c r="M346" s="255">
        <f>IFERROR(IF(OR($F346&lt;10,$F346="NA",$G346="NA"),"NA",IF($E346="05",VLOOKUP($A346,'2015G5-SALL'!$A$3:$AG$500,21,FALSE),IF($E346="08",VLOOKUP($A346,'2015G8-SALL'!$A$3:$AG$501,21,FALSE),"NA"))),"NA")</f>
        <v>0.3749999999999995</v>
      </c>
    </row>
    <row r="347" spans="1:13" x14ac:dyDescent="0.25">
      <c r="A347" s="282" t="s">
        <v>404</v>
      </c>
      <c r="B347" s="281" t="str">
        <f>VLOOKUP(VALUE(A347),SchList!$A$2:$B$475,2,FALSE)</f>
        <v>RUBEN DARIO MIDDLE</v>
      </c>
      <c r="C347" s="282" t="s">
        <v>5263</v>
      </c>
      <c r="D347" s="267" t="s">
        <v>5261</v>
      </c>
      <c r="E347" s="268" t="s">
        <v>807</v>
      </c>
      <c r="F347" s="283">
        <f>IFERROR(IF($E347="05",VLOOKUP($A347,'2015G5-SALL'!$A$3:$AG$500,4,FALSE),IF($E347="08",VLOOKUP($A347,'2015G8-SALL'!$A$3:$AG$501,4,FALSE),"NA")),"NA")</f>
        <v>188</v>
      </c>
      <c r="G347" s="284">
        <f>IFERROR(IF($E347="05",VLOOKUP($A347,'MemSep 21-2015'!$A$3:$I$498,9,FALSE),IF($E347="08",VLOOKUP($A347,'MemSep 21-2015'!$A$3:$N$498,14,FALSE),"NA")),"NA")</f>
        <v>212</v>
      </c>
      <c r="H347" s="285">
        <f t="shared" si="5"/>
        <v>0.8867924528301887</v>
      </c>
      <c r="I347" s="286">
        <f>IFERROR(IF(OR($F347&lt;10,$F347="NA",$G347="NA"),"NA",IF($E347="05",VLOOKUP($A347,'2015G5-SALL'!$A$3:$AG$500,6,FALSE),IF($E347="08",VLOOKUP($A347,'2015G8-SALL'!$A$3:$AG$501,6,FALSE),"NA"))),"NA")</f>
        <v>36.835106382978744</v>
      </c>
      <c r="J347" s="252">
        <f>IFERROR(IF(OR($F347&lt;10,$F347="NA",$G347="NA"),"NA",IF($E347="05",VLOOKUP($A347,'2015G5-SALL'!$A$3:$AG$500,26,FALSE),IF($E347="08",VLOOKUP($A347,'2015G8-SALL'!$A$3:$AG$501,26,FALSE),"NA"))),"NA")</f>
        <v>0.34861702127659572</v>
      </c>
      <c r="K347" s="253">
        <f>IFERROR(IF(OR($F347&lt;10,$F347="NA",$G347="NA"),"NA",IF($E347="05",VLOOKUP($A347,'2015G5-SALL'!$A$3:$AG$500,16,FALSE),IF($E347="08",VLOOKUP($A347,'2015G8-SALL'!$A$3:$AG$501,16,FALSE),"NA"))),"NA")</f>
        <v>0.39515957446808531</v>
      </c>
      <c r="L347" s="254">
        <f>IFERROR(IF(OR($F347&lt;10,$F347="NA",$G347="NA"),"NA",IF($E347="05",VLOOKUP($A347,'2015G5-SALL'!$A$3:$AG$500,31,FALSE),IF($E347="08",VLOOKUP($A347,'2015G8-SALL'!$A$3:$AG$501,31,FALSE),"NA"))),"NA")</f>
        <v>0.35558510638297885</v>
      </c>
      <c r="M347" s="255">
        <f>IFERROR(IF(OR($F347&lt;10,$F347="NA",$G347="NA"),"NA",IF($E347="05",VLOOKUP($A347,'2015G5-SALL'!$A$3:$AG$500,21,FALSE),IF($E347="08",VLOOKUP($A347,'2015G8-SALL'!$A$3:$AG$501,21,FALSE),"NA"))),"NA")</f>
        <v>0.36276595744680823</v>
      </c>
    </row>
    <row r="348" spans="1:13" x14ac:dyDescent="0.25">
      <c r="A348" s="282" t="s">
        <v>979</v>
      </c>
      <c r="B348" s="281" t="str">
        <f>VLOOKUP(VALUE(A348),SchList!$A$2:$B$475,2,FALSE)</f>
        <v>SOMERSET ACADEMY BAY MIDDLE</v>
      </c>
      <c r="C348" s="282" t="s">
        <v>5262</v>
      </c>
      <c r="D348" s="267" t="s">
        <v>5262</v>
      </c>
      <c r="E348" s="268" t="s">
        <v>807</v>
      </c>
      <c r="F348" s="283">
        <f>IFERROR(IF($E348="05",VLOOKUP($A348,'2015G5-SALL'!$A$3:$AG$500,4,FALSE),IF($E348="08",VLOOKUP($A348,'2015G8-SALL'!$A$3:$AG$501,4,FALSE),"NA")),"NA")</f>
        <v>23</v>
      </c>
      <c r="G348" s="284">
        <f>IFERROR(IF($E348="05",VLOOKUP($A348,'MemSep 21-2015'!$A$3:$I$498,9,FALSE),IF($E348="08",VLOOKUP($A348,'MemSep 21-2015'!$A$3:$N$498,14,FALSE),"NA")),"NA")</f>
        <v>25</v>
      </c>
      <c r="H348" s="285">
        <f t="shared" si="5"/>
        <v>0.92</v>
      </c>
      <c r="I348" s="286">
        <f>IFERROR(IF(OR($F348&lt;10,$F348="NA",$G348="NA"),"NA",IF($E348="05",VLOOKUP($A348,'2015G5-SALL'!$A$3:$AG$500,6,FALSE),IF($E348="08",VLOOKUP($A348,'2015G8-SALL'!$A$3:$AG$501,6,FALSE),"NA"))),"NA")</f>
        <v>44.254347826086963</v>
      </c>
      <c r="J348" s="252">
        <f>IFERROR(IF(OR($F348&lt;10,$F348="NA",$G348="NA"),"NA",IF($E348="05",VLOOKUP($A348,'2015G5-SALL'!$A$3:$AG$500,26,FALSE),IF($E348="08",VLOOKUP($A348,'2015G8-SALL'!$A$3:$AG$501,26,FALSE),"NA"))),"NA")</f>
        <v>0.44565217391304346</v>
      </c>
      <c r="K348" s="253">
        <f>IFERROR(IF(OR($F348&lt;10,$F348="NA",$G348="NA"),"NA",IF($E348="05",VLOOKUP($A348,'2015G5-SALL'!$A$3:$AG$500,16,FALSE),IF($E348="08",VLOOKUP($A348,'2015G8-SALL'!$A$3:$AG$501,16,FALSE),"NA"))),"NA")</f>
        <v>0.46</v>
      </c>
      <c r="L348" s="254">
        <f>IFERROR(IF(OR($F348&lt;10,$F348="NA",$G348="NA"),"NA",IF($E348="05",VLOOKUP($A348,'2015G5-SALL'!$A$3:$AG$500,31,FALSE),IF($E348="08",VLOOKUP($A348,'2015G8-SALL'!$A$3:$AG$501,31,FALSE),"NA"))),"NA")</f>
        <v>0.46304347826086956</v>
      </c>
      <c r="M348" s="255">
        <f>IFERROR(IF(OR($F348&lt;10,$F348="NA",$G348="NA"),"NA",IF($E348="05",VLOOKUP($A348,'2015G5-SALL'!$A$3:$AG$500,21,FALSE),IF($E348="08",VLOOKUP($A348,'2015G8-SALL'!$A$3:$AG$501,21,FALSE),"NA"))),"NA")</f>
        <v>0.39782608695652166</v>
      </c>
    </row>
    <row r="349" spans="1:13" x14ac:dyDescent="0.25">
      <c r="A349" s="282" t="s">
        <v>406</v>
      </c>
      <c r="B349" s="281" t="str">
        <f>VLOOKUP(VALUE(A349),SchList!$A$2:$B$475,2,FALSE)</f>
        <v>LAWTON CHILES MIDDLE SCHOOL</v>
      </c>
      <c r="C349" s="282" t="s">
        <v>5266</v>
      </c>
      <c r="D349" s="267" t="s">
        <v>5261</v>
      </c>
      <c r="E349" s="268" t="s">
        <v>807</v>
      </c>
      <c r="F349" s="283">
        <f>IFERROR(IF($E349="05",VLOOKUP($A349,'2015G5-SALL'!$A$3:$AG$500,4,FALSE),IF($E349="08",VLOOKUP($A349,'2015G8-SALL'!$A$3:$AG$501,4,FALSE),"NA")),"NA")</f>
        <v>203</v>
      </c>
      <c r="G349" s="284">
        <f>IFERROR(IF($E349="05",VLOOKUP($A349,'MemSep 21-2015'!$A$3:$I$498,9,FALSE),IF($E349="08",VLOOKUP($A349,'MemSep 21-2015'!$A$3:$N$498,14,FALSE),"NA")),"NA")</f>
        <v>216</v>
      </c>
      <c r="H349" s="285">
        <f t="shared" si="5"/>
        <v>0.93981481481481477</v>
      </c>
      <c r="I349" s="286">
        <f>IFERROR(IF(OR($F349&lt;10,$F349="NA",$G349="NA"),"NA",IF($E349="05",VLOOKUP($A349,'2015G5-SALL'!$A$3:$AG$500,6,FALSE),IF($E349="08",VLOOKUP($A349,'2015G8-SALL'!$A$3:$AG$501,6,FALSE),"NA"))),"NA")</f>
        <v>42.129852216748745</v>
      </c>
      <c r="J349" s="252">
        <f>IFERROR(IF(OR($F349&lt;10,$F349="NA",$G349="NA"),"NA",IF($E349="05",VLOOKUP($A349,'2015G5-SALL'!$A$3:$AG$500,26,FALSE),IF($E349="08",VLOOKUP($A349,'2015G8-SALL'!$A$3:$AG$501,26,FALSE),"NA"))),"NA")</f>
        <v>0.42640394088669947</v>
      </c>
      <c r="K349" s="253">
        <f>IFERROR(IF(OR($F349&lt;10,$F349="NA",$G349="NA"),"NA",IF($E349="05",VLOOKUP($A349,'2015G5-SALL'!$A$3:$AG$500,16,FALSE),IF($E349="08",VLOOKUP($A349,'2015G8-SALL'!$A$3:$AG$501,16,FALSE),"NA"))),"NA")</f>
        <v>0.41965517241379274</v>
      </c>
      <c r="L349" s="254">
        <f>IFERROR(IF(OR($F349&lt;10,$F349="NA",$G349="NA"),"NA",IF($E349="05",VLOOKUP($A349,'2015G5-SALL'!$A$3:$AG$500,31,FALSE),IF($E349="08",VLOOKUP($A349,'2015G8-SALL'!$A$3:$AG$501,31,FALSE),"NA"))),"NA")</f>
        <v>0.44064039408866967</v>
      </c>
      <c r="M349" s="255">
        <f>IFERROR(IF(OR($F349&lt;10,$F349="NA",$G349="NA"),"NA",IF($E349="05",VLOOKUP($A349,'2015G5-SALL'!$A$3:$AG$500,21,FALSE),IF($E349="08",VLOOKUP($A349,'2015G8-SALL'!$A$3:$AG$501,21,FALSE),"NA"))),"NA")</f>
        <v>0.3994581280788177</v>
      </c>
    </row>
    <row r="350" spans="1:13" x14ac:dyDescent="0.25">
      <c r="A350" s="282" t="s">
        <v>407</v>
      </c>
      <c r="B350" s="281" t="str">
        <f>VLOOKUP(VALUE(A350),SchList!$A$2:$B$475,2,FALSE)</f>
        <v>HENRY H. FILER MIDDLE</v>
      </c>
      <c r="C350" s="282" t="s">
        <v>5266</v>
      </c>
      <c r="D350" s="267" t="s">
        <v>5265</v>
      </c>
      <c r="E350" s="268" t="s">
        <v>807</v>
      </c>
      <c r="F350" s="283">
        <f>IFERROR(IF($E350="05",VLOOKUP($A350,'2015G5-SALL'!$A$3:$AG$500,4,FALSE),IF($E350="08",VLOOKUP($A350,'2015G8-SALL'!$A$3:$AG$501,4,FALSE),"NA")),"NA")</f>
        <v>311</v>
      </c>
      <c r="G350" s="284">
        <f>IFERROR(IF($E350="05",VLOOKUP($A350,'MemSep 21-2015'!$A$3:$I$498,9,FALSE),IF($E350="08",VLOOKUP($A350,'MemSep 21-2015'!$A$3:$N$498,14,FALSE),"NA")),"NA")</f>
        <v>316</v>
      </c>
      <c r="H350" s="285">
        <f t="shared" si="5"/>
        <v>0.98417721518987344</v>
      </c>
      <c r="I350" s="286">
        <f>IFERROR(IF(OR($F350&lt;10,$F350="NA",$G350="NA"),"NA",IF($E350="05",VLOOKUP($A350,'2015G5-SALL'!$A$3:$AG$500,6,FALSE),IF($E350="08",VLOOKUP($A350,'2015G8-SALL'!$A$3:$AG$501,6,FALSE),"NA"))),"NA")</f>
        <v>37.860032154340828</v>
      </c>
      <c r="J350" s="252">
        <f>IFERROR(IF(OR($F350&lt;10,$F350="NA",$G350="NA"),"NA",IF($E350="05",VLOOKUP($A350,'2015G5-SALL'!$A$3:$AG$500,26,FALSE),IF($E350="08",VLOOKUP($A350,'2015G8-SALL'!$A$3:$AG$501,26,FALSE),"NA"))),"NA")</f>
        <v>0.37289389067524109</v>
      </c>
      <c r="K350" s="253">
        <f>IFERROR(IF(OR($F350&lt;10,$F350="NA",$G350="NA"),"NA",IF($E350="05",VLOOKUP($A350,'2015G5-SALL'!$A$3:$AG$500,16,FALSE),IF($E350="08",VLOOKUP($A350,'2015G8-SALL'!$A$3:$AG$501,16,FALSE),"NA"))),"NA")</f>
        <v>0.38479099678456569</v>
      </c>
      <c r="L350" s="254">
        <f>IFERROR(IF(OR($F350&lt;10,$F350="NA",$G350="NA"),"NA",IF($E350="05",VLOOKUP($A350,'2015G5-SALL'!$A$3:$AG$500,31,FALSE),IF($E350="08",VLOOKUP($A350,'2015G8-SALL'!$A$3:$AG$501,31,FALSE),"NA"))),"NA")</f>
        <v>0.36688102893890667</v>
      </c>
      <c r="M350" s="255">
        <f>IFERROR(IF(OR($F350&lt;10,$F350="NA",$G350="NA"),"NA",IF($E350="05",VLOOKUP($A350,'2015G5-SALL'!$A$3:$AG$500,21,FALSE),IF($E350="08",VLOOKUP($A350,'2015G8-SALL'!$A$3:$AG$501,21,FALSE),"NA"))),"NA")</f>
        <v>0.38713826366559451</v>
      </c>
    </row>
    <row r="351" spans="1:13" x14ac:dyDescent="0.25">
      <c r="A351" s="282" t="s">
        <v>408</v>
      </c>
      <c r="B351" s="281" t="str">
        <f>VLOOKUP(VALUE(A351),SchList!$A$2:$B$475,2,FALSE)</f>
        <v>GLADES MIDDLE</v>
      </c>
      <c r="C351" s="282" t="s">
        <v>5260</v>
      </c>
      <c r="D351" s="267" t="s">
        <v>5261</v>
      </c>
      <c r="E351" s="268" t="s">
        <v>807</v>
      </c>
      <c r="F351" s="283">
        <f>IFERROR(IF($E351="05",VLOOKUP($A351,'2015G5-SALL'!$A$3:$AG$500,4,FALSE),IF($E351="08",VLOOKUP($A351,'2015G8-SALL'!$A$3:$AG$501,4,FALSE),"NA")),"NA")</f>
        <v>269</v>
      </c>
      <c r="G351" s="284">
        <f>IFERROR(IF($E351="05",VLOOKUP($A351,'MemSep 21-2015'!$A$3:$I$498,9,FALSE),IF($E351="08",VLOOKUP($A351,'MemSep 21-2015'!$A$3:$N$498,14,FALSE),"NA")),"NA")</f>
        <v>286</v>
      </c>
      <c r="H351" s="285">
        <f t="shared" si="5"/>
        <v>0.94055944055944052</v>
      </c>
      <c r="I351" s="286">
        <f>IFERROR(IF(OR($F351&lt;10,$F351="NA",$G351="NA"),"NA",IF($E351="05",VLOOKUP($A351,'2015G5-SALL'!$A$3:$AG$500,6,FALSE),IF($E351="08",VLOOKUP($A351,'2015G8-SALL'!$A$3:$AG$501,6,FALSE),"NA"))),"NA")</f>
        <v>41.413122676579938</v>
      </c>
      <c r="J351" s="252">
        <f>IFERROR(IF(OR($F351&lt;10,$F351="NA",$G351="NA"),"NA",IF($E351="05",VLOOKUP($A351,'2015G5-SALL'!$A$3:$AG$500,26,FALSE),IF($E351="08",VLOOKUP($A351,'2015G8-SALL'!$A$3:$AG$501,26,FALSE),"NA"))),"NA")</f>
        <v>0.41178438661710043</v>
      </c>
      <c r="K351" s="253">
        <f>IFERROR(IF(OR($F351&lt;10,$F351="NA",$G351="NA"),"NA",IF($E351="05",VLOOKUP($A351,'2015G5-SALL'!$A$3:$AG$500,16,FALSE),IF($E351="08",VLOOKUP($A351,'2015G8-SALL'!$A$3:$AG$501,16,FALSE),"NA"))),"NA")</f>
        <v>0.4276579925650556</v>
      </c>
      <c r="L351" s="254">
        <f>IFERROR(IF(OR($F351&lt;10,$F351="NA",$G351="NA"),"NA",IF($E351="05",VLOOKUP($A351,'2015G5-SALL'!$A$3:$AG$500,31,FALSE),IF($E351="08",VLOOKUP($A351,'2015G8-SALL'!$A$3:$AG$501,31,FALSE),"NA"))),"NA")</f>
        <v>0.4074349442379181</v>
      </c>
      <c r="M351" s="255">
        <f>IFERROR(IF(OR($F351&lt;10,$F351="NA",$G351="NA"),"NA",IF($E351="05",VLOOKUP($A351,'2015G5-SALL'!$A$3:$AG$500,21,FALSE),IF($E351="08",VLOOKUP($A351,'2015G8-SALL'!$A$3:$AG$501,21,FALSE),"NA"))),"NA")</f>
        <v>0.40665427509293617</v>
      </c>
    </row>
    <row r="352" spans="1:13" x14ac:dyDescent="0.25">
      <c r="A352" s="282" t="s">
        <v>409</v>
      </c>
      <c r="B352" s="281" t="str">
        <f>VLOOKUP(VALUE(A352),SchList!$A$2:$B$475,2,FALSE)</f>
        <v>HAMMOCKS MIDDLE</v>
      </c>
      <c r="C352" s="282" t="s">
        <v>5260</v>
      </c>
      <c r="D352" s="267" t="s">
        <v>5261</v>
      </c>
      <c r="E352" s="268" t="s">
        <v>807</v>
      </c>
      <c r="F352" s="283">
        <f>IFERROR(IF($E352="05",VLOOKUP($A352,'2015G5-SALL'!$A$3:$AG$500,4,FALSE),IF($E352="08",VLOOKUP($A352,'2015G8-SALL'!$A$3:$AG$501,4,FALSE),"NA")),"NA")</f>
        <v>247</v>
      </c>
      <c r="G352" s="284">
        <f>IFERROR(IF($E352="05",VLOOKUP($A352,'MemSep 21-2015'!$A$3:$I$498,9,FALSE),IF($E352="08",VLOOKUP($A352,'MemSep 21-2015'!$A$3:$N$498,14,FALSE),"NA")),"NA")</f>
        <v>268</v>
      </c>
      <c r="H352" s="285">
        <f t="shared" si="5"/>
        <v>0.92164179104477617</v>
      </c>
      <c r="I352" s="286">
        <f>IFERROR(IF(OR($F352&lt;10,$F352="NA",$G352="NA"),"NA",IF($E352="05",VLOOKUP($A352,'2015G5-SALL'!$A$3:$AG$500,6,FALSE),IF($E352="08",VLOOKUP($A352,'2015G8-SALL'!$A$3:$AG$501,6,FALSE),"NA"))),"NA")</f>
        <v>35.064089068825886</v>
      </c>
      <c r="J352" s="252">
        <f>IFERROR(IF(OR($F352&lt;10,$F352="NA",$G352="NA"),"NA",IF($E352="05",VLOOKUP($A352,'2015G5-SALL'!$A$3:$AG$500,26,FALSE),IF($E352="08",VLOOKUP($A352,'2015G8-SALL'!$A$3:$AG$501,26,FALSE),"NA"))),"NA")</f>
        <v>0.34352226720647777</v>
      </c>
      <c r="K352" s="253">
        <f>IFERROR(IF(OR($F352&lt;10,$F352="NA",$G352="NA"),"NA",IF($E352="05",VLOOKUP($A352,'2015G5-SALL'!$A$3:$AG$500,16,FALSE),IF($E352="08",VLOOKUP($A352,'2015G8-SALL'!$A$3:$AG$501,16,FALSE),"NA"))),"NA")</f>
        <v>0.3672874493927123</v>
      </c>
      <c r="L352" s="254">
        <f>IFERROR(IF(OR($F352&lt;10,$F352="NA",$G352="NA"),"NA",IF($E352="05",VLOOKUP($A352,'2015G5-SALL'!$A$3:$AG$500,31,FALSE),IF($E352="08",VLOOKUP($A352,'2015G8-SALL'!$A$3:$AG$501,31,FALSE),"NA"))),"NA")</f>
        <v>0.3317813765182186</v>
      </c>
      <c r="M352" s="255">
        <f>IFERROR(IF(OR($F352&lt;10,$F352="NA",$G352="NA"),"NA",IF($E352="05",VLOOKUP($A352,'2015G5-SALL'!$A$3:$AG$500,21,FALSE),IF($E352="08",VLOOKUP($A352,'2015G8-SALL'!$A$3:$AG$501,21,FALSE),"NA"))),"NA")</f>
        <v>0.35582995951416985</v>
      </c>
    </row>
    <row r="353" spans="1:13" x14ac:dyDescent="0.25">
      <c r="A353" s="282" t="s">
        <v>410</v>
      </c>
      <c r="B353" s="281" t="str">
        <f>VLOOKUP(VALUE(A353),SchList!$A$2:$B$475,2,FALSE)</f>
        <v>HIALEAH MIDDLE</v>
      </c>
      <c r="C353" s="282" t="s">
        <v>5266</v>
      </c>
      <c r="D353" s="267" t="s">
        <v>5265</v>
      </c>
      <c r="E353" s="268" t="s">
        <v>807</v>
      </c>
      <c r="F353" s="283">
        <f>IFERROR(IF($E353="05",VLOOKUP($A353,'2015G5-SALL'!$A$3:$AG$500,4,FALSE),IF($E353="08",VLOOKUP($A353,'2015G8-SALL'!$A$3:$AG$501,4,FALSE),"NA")),"NA")</f>
        <v>224</v>
      </c>
      <c r="G353" s="284">
        <f>IFERROR(IF($E353="05",VLOOKUP($A353,'MemSep 21-2015'!$A$3:$I$498,9,FALSE),IF($E353="08",VLOOKUP($A353,'MemSep 21-2015'!$A$3:$N$498,14,FALSE),"NA")),"NA")</f>
        <v>229</v>
      </c>
      <c r="H353" s="285">
        <f t="shared" si="5"/>
        <v>0.97816593886462877</v>
      </c>
      <c r="I353" s="286">
        <f>IFERROR(IF(OR($F353&lt;10,$F353="NA",$G353="NA"),"NA",IF($E353="05",VLOOKUP($A353,'2015G5-SALL'!$A$3:$AG$500,6,FALSE),IF($E353="08",VLOOKUP($A353,'2015G8-SALL'!$A$3:$AG$501,6,FALSE),"NA"))),"NA")</f>
        <v>35.960892857142852</v>
      </c>
      <c r="J353" s="252">
        <f>IFERROR(IF(OR($F353&lt;10,$F353="NA",$G353="NA"),"NA",IF($E353="05",VLOOKUP($A353,'2015G5-SALL'!$A$3:$AG$500,26,FALSE),IF($E353="08",VLOOKUP($A353,'2015G8-SALL'!$A$3:$AG$501,26,FALSE),"NA"))),"NA")</f>
        <v>0.35575892857142855</v>
      </c>
      <c r="K353" s="253">
        <f>IFERROR(IF(OR($F353&lt;10,$F353="NA",$G353="NA"),"NA",IF($E353="05",VLOOKUP($A353,'2015G5-SALL'!$A$3:$AG$500,16,FALSE),IF($E353="08",VLOOKUP($A353,'2015G8-SALL'!$A$3:$AG$501,16,FALSE),"NA"))),"NA")</f>
        <v>0.35687499999999989</v>
      </c>
      <c r="L353" s="254">
        <f>IFERROR(IF(OR($F353&lt;10,$F353="NA",$G353="NA"),"NA",IF($E353="05",VLOOKUP($A353,'2015G5-SALL'!$A$3:$AG$500,31,FALSE),IF($E353="08",VLOOKUP($A353,'2015G8-SALL'!$A$3:$AG$501,31,FALSE),"NA"))),"NA")</f>
        <v>0.35223214285714283</v>
      </c>
      <c r="M353" s="255">
        <f>IFERROR(IF(OR($F353&lt;10,$F353="NA",$G353="NA"),"NA",IF($E353="05",VLOOKUP($A353,'2015G5-SALL'!$A$3:$AG$500,21,FALSE),IF($E353="08",VLOOKUP($A353,'2015G8-SALL'!$A$3:$AG$501,21,FALSE),"NA"))),"NA")</f>
        <v>0.37281249999999982</v>
      </c>
    </row>
    <row r="354" spans="1:13" x14ac:dyDescent="0.25">
      <c r="A354" s="282" t="s">
        <v>411</v>
      </c>
      <c r="B354" s="281" t="str">
        <f>VLOOKUP(VALUE(A354),SchList!$A$2:$B$475,2,FALSE)</f>
        <v>HIGHLAND OAKS MIDDLE</v>
      </c>
      <c r="C354" s="282" t="s">
        <v>5266</v>
      </c>
      <c r="D354" s="267" t="s">
        <v>5261</v>
      </c>
      <c r="E354" s="268" t="s">
        <v>807</v>
      </c>
      <c r="F354" s="283">
        <f>IFERROR(IF($E354="05",VLOOKUP($A354,'2015G5-SALL'!$A$3:$AG$500,4,FALSE),IF($E354="08",VLOOKUP($A354,'2015G8-SALL'!$A$3:$AG$501,4,FALSE),"NA")),"NA")</f>
        <v>277</v>
      </c>
      <c r="G354" s="284">
        <f>IFERROR(IF($E354="05",VLOOKUP($A354,'MemSep 21-2015'!$A$3:$I$498,9,FALSE),IF($E354="08",VLOOKUP($A354,'MemSep 21-2015'!$A$3:$N$498,14,FALSE),"NA")),"NA")</f>
        <v>285</v>
      </c>
      <c r="H354" s="285">
        <f t="shared" si="5"/>
        <v>0.97192982456140353</v>
      </c>
      <c r="I354" s="286">
        <f>IFERROR(IF(OR($F354&lt;10,$F354="NA",$G354="NA"),"NA",IF($E354="05",VLOOKUP($A354,'2015G5-SALL'!$A$3:$AG$500,6,FALSE),IF($E354="08",VLOOKUP($A354,'2015G8-SALL'!$A$3:$AG$501,6,FALSE),"NA"))),"NA")</f>
        <v>36.172093862815899</v>
      </c>
      <c r="J354" s="252">
        <f>IFERROR(IF(OR($F354&lt;10,$F354="NA",$G354="NA"),"NA",IF($E354="05",VLOOKUP($A354,'2015G5-SALL'!$A$3:$AG$500,26,FALSE),IF($E354="08",VLOOKUP($A354,'2015G8-SALL'!$A$3:$AG$501,26,FALSE),"NA"))),"NA")</f>
        <v>0.36148014440433229</v>
      </c>
      <c r="K354" s="253">
        <f>IFERROR(IF(OR($F354&lt;10,$F354="NA",$G354="NA"),"NA",IF($E354="05",VLOOKUP($A354,'2015G5-SALL'!$A$3:$AG$500,16,FALSE),IF($E354="08",VLOOKUP($A354,'2015G8-SALL'!$A$3:$AG$501,16,FALSE),"NA"))),"NA")</f>
        <v>0.3703249097472926</v>
      </c>
      <c r="L354" s="254">
        <f>IFERROR(IF(OR($F354&lt;10,$F354="NA",$G354="NA"),"NA",IF($E354="05",VLOOKUP($A354,'2015G5-SALL'!$A$3:$AG$500,31,FALSE),IF($E354="08",VLOOKUP($A354,'2015G8-SALL'!$A$3:$AG$501,31,FALSE),"NA"))),"NA")</f>
        <v>0.35902527075812274</v>
      </c>
      <c r="M354" s="255">
        <f>IFERROR(IF(OR($F354&lt;10,$F354="NA",$G354="NA"),"NA",IF($E354="05",VLOOKUP($A354,'2015G5-SALL'!$A$3:$AG$500,21,FALSE),IF($E354="08",VLOOKUP($A354,'2015G8-SALL'!$A$3:$AG$501,21,FALSE),"NA"))),"NA")</f>
        <v>0.35516245487364601</v>
      </c>
    </row>
    <row r="355" spans="1:13" x14ac:dyDescent="0.25">
      <c r="A355" s="282" t="s">
        <v>412</v>
      </c>
      <c r="B355" s="281" t="str">
        <f>VLOOKUP(VALUE(A355),SchList!$A$2:$B$475,2,FALSE)</f>
        <v>HOMESTEAD MIDDLE</v>
      </c>
      <c r="C355" s="282" t="s">
        <v>5260</v>
      </c>
      <c r="D355" s="267" t="s">
        <v>5264</v>
      </c>
      <c r="E355" s="268" t="s">
        <v>807</v>
      </c>
      <c r="F355" s="283">
        <f>IFERROR(IF($E355="05",VLOOKUP($A355,'2015G5-SALL'!$A$3:$AG$500,4,FALSE),IF($E355="08",VLOOKUP($A355,'2015G8-SALL'!$A$3:$AG$501,4,FALSE),"NA")),"NA")</f>
        <v>225</v>
      </c>
      <c r="G355" s="284">
        <f>IFERROR(IF($E355="05",VLOOKUP($A355,'MemSep 21-2015'!$A$3:$I$498,9,FALSE),IF($E355="08",VLOOKUP($A355,'MemSep 21-2015'!$A$3:$N$498,14,FALSE),"NA")),"NA")</f>
        <v>235</v>
      </c>
      <c r="H355" s="285">
        <f t="shared" si="5"/>
        <v>0.95744680851063835</v>
      </c>
      <c r="I355" s="286">
        <f>IFERROR(IF(OR($F355&lt;10,$F355="NA",$G355="NA"),"NA",IF($E355="05",VLOOKUP($A355,'2015G5-SALL'!$A$3:$AG$500,6,FALSE),IF($E355="08",VLOOKUP($A355,'2015G8-SALL'!$A$3:$AG$501,6,FALSE),"NA"))),"NA")</f>
        <v>35.746222222222229</v>
      </c>
      <c r="J355" s="252">
        <f>IFERROR(IF(OR($F355&lt;10,$F355="NA",$G355="NA"),"NA",IF($E355="05",VLOOKUP($A355,'2015G5-SALL'!$A$3:$AG$500,26,FALSE),IF($E355="08",VLOOKUP($A355,'2015G8-SALL'!$A$3:$AG$501,26,FALSE),"NA"))),"NA")</f>
        <v>0.36115555555555562</v>
      </c>
      <c r="K355" s="253">
        <f>IFERROR(IF(OR($F355&lt;10,$F355="NA",$G355="NA"),"NA",IF($E355="05",VLOOKUP($A355,'2015G5-SALL'!$A$3:$AG$500,16,FALSE),IF($E355="08",VLOOKUP($A355,'2015G8-SALL'!$A$3:$AG$501,16,FALSE),"NA"))),"NA")</f>
        <v>0.36528888888888889</v>
      </c>
      <c r="L355" s="254">
        <f>IFERROR(IF(OR($F355&lt;10,$F355="NA",$G355="NA"),"NA",IF($E355="05",VLOOKUP($A355,'2015G5-SALL'!$A$3:$AG$500,31,FALSE),IF($E355="08",VLOOKUP($A355,'2015G8-SALL'!$A$3:$AG$501,31,FALSE),"NA"))),"NA")</f>
        <v>0.3620000000000001</v>
      </c>
      <c r="M355" s="255">
        <f>IFERROR(IF(OR($F355&lt;10,$F355="NA",$G355="NA"),"NA",IF($E355="05",VLOOKUP($A355,'2015G5-SALL'!$A$3:$AG$500,21,FALSE),IF($E355="08",VLOOKUP($A355,'2015G8-SALL'!$A$3:$AG$501,21,FALSE),"NA"))),"NA")</f>
        <v>0.34182222222222225</v>
      </c>
    </row>
    <row r="356" spans="1:13" x14ac:dyDescent="0.25">
      <c r="A356" s="282" t="s">
        <v>413</v>
      </c>
      <c r="B356" s="281" t="str">
        <f>VLOOKUP(VALUE(A356),SchList!$A$2:$B$475,2,FALSE)</f>
        <v>THOMAS JEFFERSON MIDDLE</v>
      </c>
      <c r="C356" s="282" t="s">
        <v>5266</v>
      </c>
      <c r="D356" s="267" t="s">
        <v>5265</v>
      </c>
      <c r="E356" s="268" t="s">
        <v>807</v>
      </c>
      <c r="F356" s="283">
        <f>IFERROR(IF($E356="05",VLOOKUP($A356,'2015G5-SALL'!$A$3:$AG$500,4,FALSE),IF($E356="08",VLOOKUP($A356,'2015G8-SALL'!$A$3:$AG$501,4,FALSE),"NA")),"NA")</f>
        <v>107</v>
      </c>
      <c r="G356" s="284">
        <f>IFERROR(IF($E356="05",VLOOKUP($A356,'MemSep 21-2015'!$A$3:$I$498,9,FALSE),IF($E356="08",VLOOKUP($A356,'MemSep 21-2015'!$A$3:$N$498,14,FALSE),"NA")),"NA")</f>
        <v>108</v>
      </c>
      <c r="H356" s="285">
        <f t="shared" si="5"/>
        <v>0.9907407407407407</v>
      </c>
      <c r="I356" s="286">
        <f>IFERROR(IF(OR($F356&lt;10,$F356="NA",$G356="NA"),"NA",IF($E356="05",VLOOKUP($A356,'2015G5-SALL'!$A$3:$AG$500,6,FALSE),IF($E356="08",VLOOKUP($A356,'2015G8-SALL'!$A$3:$AG$501,6,FALSE),"NA"))),"NA")</f>
        <v>38.639345794392533</v>
      </c>
      <c r="J356" s="252">
        <f>IFERROR(IF(OR($F356&lt;10,$F356="NA",$G356="NA"),"NA",IF($E356="05",VLOOKUP($A356,'2015G5-SALL'!$A$3:$AG$500,26,FALSE),IF($E356="08",VLOOKUP($A356,'2015G8-SALL'!$A$3:$AG$501,26,FALSE),"NA"))),"NA")</f>
        <v>0.40878504672897209</v>
      </c>
      <c r="K356" s="253">
        <f>IFERROR(IF(OR($F356&lt;10,$F356="NA",$G356="NA"),"NA",IF($E356="05",VLOOKUP($A356,'2015G5-SALL'!$A$3:$AG$500,16,FALSE),IF($E356="08",VLOOKUP($A356,'2015G8-SALL'!$A$3:$AG$501,16,FALSE),"NA"))),"NA")</f>
        <v>0.39429906542056081</v>
      </c>
      <c r="L356" s="254">
        <f>IFERROR(IF(OR($F356&lt;10,$F356="NA",$G356="NA"),"NA",IF($E356="05",VLOOKUP($A356,'2015G5-SALL'!$A$3:$AG$500,31,FALSE),IF($E356="08",VLOOKUP($A356,'2015G8-SALL'!$A$3:$AG$501,31,FALSE),"NA"))),"NA")</f>
        <v>0.405607476635514</v>
      </c>
      <c r="M356" s="255">
        <f>IFERROR(IF(OR($F356&lt;10,$F356="NA",$G356="NA"),"NA",IF($E356="05",VLOOKUP($A356,'2015G5-SALL'!$A$3:$AG$500,21,FALSE),IF($E356="08",VLOOKUP($A356,'2015G8-SALL'!$A$3:$AG$501,21,FALSE),"NA"))),"NA")</f>
        <v>0.34289719626168225</v>
      </c>
    </row>
    <row r="357" spans="1:13" x14ac:dyDescent="0.25">
      <c r="A357" s="282" t="s">
        <v>414</v>
      </c>
      <c r="B357" s="281" t="str">
        <f>VLOOKUP(VALUE(A357),SchList!$A$2:$B$475,2,FALSE)</f>
        <v>JOHN F. KENNEDY MIDDLE</v>
      </c>
      <c r="C357" s="282" t="s">
        <v>5266</v>
      </c>
      <c r="D357" s="267" t="s">
        <v>5261</v>
      </c>
      <c r="E357" s="268" t="s">
        <v>807</v>
      </c>
      <c r="F357" s="283">
        <f>IFERROR(IF($E357="05",VLOOKUP($A357,'2015G5-SALL'!$A$3:$AG$500,4,FALSE),IF($E357="08",VLOOKUP($A357,'2015G8-SALL'!$A$3:$AG$501,4,FALSE),"NA")),"NA")</f>
        <v>237</v>
      </c>
      <c r="G357" s="284">
        <f>IFERROR(IF($E357="05",VLOOKUP($A357,'MemSep 21-2015'!$A$3:$I$498,9,FALSE),IF($E357="08",VLOOKUP($A357,'MemSep 21-2015'!$A$3:$N$498,14,FALSE),"NA")),"NA")</f>
        <v>242</v>
      </c>
      <c r="H357" s="285">
        <f t="shared" si="5"/>
        <v>0.97933884297520657</v>
      </c>
      <c r="I357" s="286">
        <f>IFERROR(IF(OR($F357&lt;10,$F357="NA",$G357="NA"),"NA",IF($E357="05",VLOOKUP($A357,'2015G5-SALL'!$A$3:$AG$500,6,FALSE),IF($E357="08",VLOOKUP($A357,'2015G8-SALL'!$A$3:$AG$501,6,FALSE),"NA"))),"NA")</f>
        <v>35.942278481012693</v>
      </c>
      <c r="J357" s="252">
        <f>IFERROR(IF(OR($F357&lt;10,$F357="NA",$G357="NA"),"NA",IF($E357="05",VLOOKUP($A357,'2015G5-SALL'!$A$3:$AG$500,26,FALSE),IF($E357="08",VLOOKUP($A357,'2015G8-SALL'!$A$3:$AG$501,26,FALSE),"NA"))),"NA")</f>
        <v>0.3612236286919831</v>
      </c>
      <c r="K357" s="253">
        <f>IFERROR(IF(OR($F357&lt;10,$F357="NA",$G357="NA"),"NA",IF($E357="05",VLOOKUP($A357,'2015G5-SALL'!$A$3:$AG$500,16,FALSE),IF($E357="08",VLOOKUP($A357,'2015G8-SALL'!$A$3:$AG$501,16,FALSE),"NA"))),"NA")</f>
        <v>0.37324894514767887</v>
      </c>
      <c r="L357" s="254">
        <f>IFERROR(IF(OR($F357&lt;10,$F357="NA",$G357="NA"),"NA",IF($E357="05",VLOOKUP($A357,'2015G5-SALL'!$A$3:$AG$500,31,FALSE),IF($E357="08",VLOOKUP($A357,'2015G8-SALL'!$A$3:$AG$501,31,FALSE),"NA"))),"NA")</f>
        <v>0.3611814345991558</v>
      </c>
      <c r="M357" s="255">
        <f>IFERROR(IF(OR($F357&lt;10,$F357="NA",$G357="NA"),"NA",IF($E357="05",VLOOKUP($A357,'2015G5-SALL'!$A$3:$AG$500,21,FALSE),IF($E357="08",VLOOKUP($A357,'2015G8-SALL'!$A$3:$AG$501,21,FALSE),"NA"))),"NA")</f>
        <v>0.34042194092826977</v>
      </c>
    </row>
    <row r="358" spans="1:13" x14ac:dyDescent="0.25">
      <c r="A358" s="282" t="s">
        <v>415</v>
      </c>
      <c r="B358" s="281" t="str">
        <f>VLOOKUP(VALUE(A358),SchList!$A$2:$B$475,2,FALSE)</f>
        <v>KINLOCH PARK MIDDLE</v>
      </c>
      <c r="C358" s="282" t="s">
        <v>5263</v>
      </c>
      <c r="D358" s="267" t="s">
        <v>5261</v>
      </c>
      <c r="E358" s="268" t="s">
        <v>807</v>
      </c>
      <c r="F358" s="283">
        <f>IFERROR(IF($E358="05",VLOOKUP($A358,'2015G5-SALL'!$A$3:$AG$500,4,FALSE),IF($E358="08",VLOOKUP($A358,'2015G8-SALL'!$A$3:$AG$501,4,FALSE),"NA")),"NA")</f>
        <v>413</v>
      </c>
      <c r="G358" s="284">
        <f>IFERROR(IF($E358="05",VLOOKUP($A358,'MemSep 21-2015'!$A$3:$I$498,9,FALSE),IF($E358="08",VLOOKUP($A358,'MemSep 21-2015'!$A$3:$N$498,14,FALSE),"NA")),"NA")</f>
        <v>441</v>
      </c>
      <c r="H358" s="285">
        <f t="shared" si="5"/>
        <v>0.93650793650793651</v>
      </c>
      <c r="I358" s="286">
        <f>IFERROR(IF(OR($F358&lt;10,$F358="NA",$G358="NA"),"NA",IF($E358="05",VLOOKUP($A358,'2015G5-SALL'!$A$3:$AG$500,6,FALSE),IF($E358="08",VLOOKUP($A358,'2015G8-SALL'!$A$3:$AG$501,6,FALSE),"NA"))),"NA")</f>
        <v>38.055932203389865</v>
      </c>
      <c r="J358" s="252">
        <f>IFERROR(IF(OR($F358&lt;10,$F358="NA",$G358="NA"),"NA",IF($E358="05",VLOOKUP($A358,'2015G5-SALL'!$A$3:$AG$500,26,FALSE),IF($E358="08",VLOOKUP($A358,'2015G8-SALL'!$A$3:$AG$501,26,FALSE),"NA"))),"NA")</f>
        <v>0.37791767554479411</v>
      </c>
      <c r="K358" s="253">
        <f>IFERROR(IF(OR($F358&lt;10,$F358="NA",$G358="NA"),"NA",IF($E358="05",VLOOKUP($A358,'2015G5-SALL'!$A$3:$AG$500,16,FALSE),IF($E358="08",VLOOKUP($A358,'2015G8-SALL'!$A$3:$AG$501,16,FALSE),"NA"))),"NA")</f>
        <v>0.39026634382566566</v>
      </c>
      <c r="L358" s="254">
        <f>IFERROR(IF(OR($F358&lt;10,$F358="NA",$G358="NA"),"NA",IF($E358="05",VLOOKUP($A358,'2015G5-SALL'!$A$3:$AG$500,31,FALSE),IF($E358="08",VLOOKUP($A358,'2015G8-SALL'!$A$3:$AG$501,31,FALSE),"NA"))),"NA")</f>
        <v>0.37554479418886211</v>
      </c>
      <c r="M358" s="255">
        <f>IFERROR(IF(OR($F358&lt;10,$F358="NA",$G358="NA"),"NA",IF($E358="05",VLOOKUP($A358,'2015G5-SALL'!$A$3:$AG$500,21,FALSE),IF($E358="08",VLOOKUP($A358,'2015G8-SALL'!$A$3:$AG$501,21,FALSE),"NA"))),"NA")</f>
        <v>0.37627118644067736</v>
      </c>
    </row>
    <row r="359" spans="1:13" x14ac:dyDescent="0.25">
      <c r="A359" s="282" t="s">
        <v>416</v>
      </c>
      <c r="B359" s="281" t="str">
        <f>VLOOKUP(VALUE(A359),SchList!$A$2:$B$475,2,FALSE)</f>
        <v>LAKE STEVENS MIDDLE</v>
      </c>
      <c r="C359" s="282" t="s">
        <v>5266</v>
      </c>
      <c r="D359" s="267" t="s">
        <v>5261</v>
      </c>
      <c r="E359" s="268" t="s">
        <v>807</v>
      </c>
      <c r="F359" s="283">
        <f>IFERROR(IF($E359="05",VLOOKUP($A359,'2015G5-SALL'!$A$3:$AG$500,4,FALSE),IF($E359="08",VLOOKUP($A359,'2015G8-SALL'!$A$3:$AG$501,4,FALSE),"NA")),"NA")</f>
        <v>216</v>
      </c>
      <c r="G359" s="284">
        <f>IFERROR(IF($E359="05",VLOOKUP($A359,'MemSep 21-2015'!$A$3:$I$498,9,FALSE),IF($E359="08",VLOOKUP($A359,'MemSep 21-2015'!$A$3:$N$498,14,FALSE),"NA")),"NA")</f>
        <v>223</v>
      </c>
      <c r="H359" s="285">
        <f t="shared" si="5"/>
        <v>0.96860986547085204</v>
      </c>
      <c r="I359" s="286">
        <f>IFERROR(IF(OR($F359&lt;10,$F359="NA",$G359="NA"),"NA",IF($E359="05",VLOOKUP($A359,'2015G5-SALL'!$A$3:$AG$500,6,FALSE),IF($E359="08",VLOOKUP($A359,'2015G8-SALL'!$A$3:$AG$501,6,FALSE),"NA"))),"NA")</f>
        <v>36.734768518518507</v>
      </c>
      <c r="J359" s="252">
        <f>IFERROR(IF(OR($F359&lt;10,$F359="NA",$G359="NA"),"NA",IF($E359="05",VLOOKUP($A359,'2015G5-SALL'!$A$3:$AG$500,26,FALSE),IF($E359="08",VLOOKUP($A359,'2015G8-SALL'!$A$3:$AG$501,26,FALSE),"NA"))),"NA")</f>
        <v>0.3906944444444444</v>
      </c>
      <c r="K359" s="253">
        <f>IFERROR(IF(OR($F359&lt;10,$F359="NA",$G359="NA"),"NA",IF($E359="05",VLOOKUP($A359,'2015G5-SALL'!$A$3:$AG$500,16,FALSE),IF($E359="08",VLOOKUP($A359,'2015G8-SALL'!$A$3:$AG$501,16,FALSE),"NA"))),"NA")</f>
        <v>0.3627777777777777</v>
      </c>
      <c r="L359" s="254">
        <f>IFERROR(IF(OR($F359&lt;10,$F359="NA",$G359="NA"),"NA",IF($E359="05",VLOOKUP($A359,'2015G5-SALL'!$A$3:$AG$500,31,FALSE),IF($E359="08",VLOOKUP($A359,'2015G8-SALL'!$A$3:$AG$501,31,FALSE),"NA"))),"NA")</f>
        <v>0.3793981481481481</v>
      </c>
      <c r="M359" s="255">
        <f>IFERROR(IF(OR($F359&lt;10,$F359="NA",$G359="NA"),"NA",IF($E359="05",VLOOKUP($A359,'2015G5-SALL'!$A$3:$AG$500,21,FALSE),IF($E359="08",VLOOKUP($A359,'2015G8-SALL'!$A$3:$AG$501,21,FALSE),"NA"))),"NA")</f>
        <v>0.34532407407407378</v>
      </c>
    </row>
    <row r="360" spans="1:13" x14ac:dyDescent="0.25">
      <c r="A360" s="282" t="s">
        <v>417</v>
      </c>
      <c r="B360" s="281" t="str">
        <f>VLOOKUP(VALUE(A360),SchList!$A$2:$B$475,2,FALSE)</f>
        <v>JOSE DE DIEGO MIDDLE SCHOOL</v>
      </c>
      <c r="C360" s="282" t="s">
        <v>5263</v>
      </c>
      <c r="D360" s="267" t="s">
        <v>5264</v>
      </c>
      <c r="E360" s="268" t="s">
        <v>807</v>
      </c>
      <c r="F360" s="283">
        <f>IFERROR(IF($E360="05",VLOOKUP($A360,'2015G5-SALL'!$A$3:$AG$500,4,FALSE),IF($E360="08",VLOOKUP($A360,'2015G8-SALL'!$A$3:$AG$501,4,FALSE),"NA")),"NA")</f>
        <v>195</v>
      </c>
      <c r="G360" s="284">
        <f>IFERROR(IF($E360="05",VLOOKUP($A360,'MemSep 21-2015'!$A$3:$I$498,9,FALSE),IF($E360="08",VLOOKUP($A360,'MemSep 21-2015'!$A$3:$N$498,14,FALSE),"NA")),"NA")</f>
        <v>199</v>
      </c>
      <c r="H360" s="285">
        <f t="shared" si="5"/>
        <v>0.97989949748743721</v>
      </c>
      <c r="I360" s="286">
        <f>IFERROR(IF(OR($F360&lt;10,$F360="NA",$G360="NA"),"NA",IF($E360="05",VLOOKUP($A360,'2015G5-SALL'!$A$3:$AG$500,6,FALSE),IF($E360="08",VLOOKUP($A360,'2015G8-SALL'!$A$3:$AG$501,6,FALSE),"NA"))),"NA")</f>
        <v>27.055487179487184</v>
      </c>
      <c r="J360" s="252">
        <f>IFERROR(IF(OR($F360&lt;10,$F360="NA",$G360="NA"),"NA",IF($E360="05",VLOOKUP($A360,'2015G5-SALL'!$A$3:$AG$500,26,FALSE),IF($E360="08",VLOOKUP($A360,'2015G8-SALL'!$A$3:$AG$501,26,FALSE),"NA"))),"NA")</f>
        <v>0.23584615384615384</v>
      </c>
      <c r="K360" s="253">
        <f>IFERROR(IF(OR($F360&lt;10,$F360="NA",$G360="NA"),"NA",IF($E360="05",VLOOKUP($A360,'2015G5-SALL'!$A$3:$AG$500,16,FALSE),IF($E360="08",VLOOKUP($A360,'2015G8-SALL'!$A$3:$AG$501,16,FALSE),"NA"))),"NA")</f>
        <v>0.28389743589743593</v>
      </c>
      <c r="L360" s="254">
        <f>IFERROR(IF(OR($F360&lt;10,$F360="NA",$G360="NA"),"NA",IF($E360="05",VLOOKUP($A360,'2015G5-SALL'!$A$3:$AG$500,31,FALSE),IF($E360="08",VLOOKUP($A360,'2015G8-SALL'!$A$3:$AG$501,31,FALSE),"NA"))),"NA")</f>
        <v>0.26153846153846161</v>
      </c>
      <c r="M360" s="255">
        <f>IFERROR(IF(OR($F360&lt;10,$F360="NA",$G360="NA"),"NA",IF($E360="05",VLOOKUP($A360,'2015G5-SALL'!$A$3:$AG$500,21,FALSE),IF($E360="08",VLOOKUP($A360,'2015G8-SALL'!$A$3:$AG$501,21,FALSE),"NA"))),"NA")</f>
        <v>0.2866666666666664</v>
      </c>
    </row>
    <row r="361" spans="1:13" x14ac:dyDescent="0.25">
      <c r="A361" s="282" t="s">
        <v>418</v>
      </c>
      <c r="B361" s="281" t="str">
        <f>VLOOKUP(VALUE(A361),SchList!$A$2:$B$475,2,FALSE)</f>
        <v>MADISON MIDDLE SCHOOL</v>
      </c>
      <c r="C361" s="282" t="s">
        <v>5263</v>
      </c>
      <c r="D361" s="267" t="s">
        <v>5264</v>
      </c>
      <c r="E361" s="268" t="s">
        <v>807</v>
      </c>
      <c r="F361" s="283">
        <f>IFERROR(IF($E361="05",VLOOKUP($A361,'2015G5-SALL'!$A$3:$AG$500,4,FALSE),IF($E361="08",VLOOKUP($A361,'2015G8-SALL'!$A$3:$AG$501,4,FALSE),"NA")),"NA")</f>
        <v>150</v>
      </c>
      <c r="G361" s="284">
        <f>IFERROR(IF($E361="05",VLOOKUP($A361,'MemSep 21-2015'!$A$3:$I$498,9,FALSE),IF($E361="08",VLOOKUP($A361,'MemSep 21-2015'!$A$3:$N$498,14,FALSE),"NA")),"NA")</f>
        <v>169</v>
      </c>
      <c r="H361" s="285">
        <f t="shared" si="5"/>
        <v>0.8875739644970414</v>
      </c>
      <c r="I361" s="286">
        <f>IFERROR(IF(OR($F361&lt;10,$F361="NA",$G361="NA"),"NA",IF($E361="05",VLOOKUP($A361,'2015G5-SALL'!$A$3:$AG$500,6,FALSE),IF($E361="08",VLOOKUP($A361,'2015G8-SALL'!$A$3:$AG$501,6,FALSE),"NA"))),"NA")</f>
        <v>30.394799999999996</v>
      </c>
      <c r="J361" s="252">
        <f>IFERROR(IF(OR($F361&lt;10,$F361="NA",$G361="NA"),"NA",IF($E361="05",VLOOKUP($A361,'2015G5-SALL'!$A$3:$AG$500,26,FALSE),IF($E361="08",VLOOKUP($A361,'2015G8-SALL'!$A$3:$AG$501,26,FALSE),"NA"))),"NA")</f>
        <v>0.3027999999999999</v>
      </c>
      <c r="K361" s="253">
        <f>IFERROR(IF(OR($F361&lt;10,$F361="NA",$G361="NA"),"NA",IF($E361="05",VLOOKUP($A361,'2015G5-SALL'!$A$3:$AG$500,16,FALSE),IF($E361="08",VLOOKUP($A361,'2015G8-SALL'!$A$3:$AG$501,16,FALSE),"NA"))),"NA")</f>
        <v>0.30193333333333339</v>
      </c>
      <c r="L361" s="254">
        <f>IFERROR(IF(OR($F361&lt;10,$F361="NA",$G361="NA"),"NA",IF($E361="05",VLOOKUP($A361,'2015G5-SALL'!$A$3:$AG$500,31,FALSE),IF($E361="08",VLOOKUP($A361,'2015G8-SALL'!$A$3:$AG$501,31,FALSE),"NA"))),"NA")</f>
        <v>0.29499999999999987</v>
      </c>
      <c r="M361" s="255">
        <f>IFERROR(IF(OR($F361&lt;10,$F361="NA",$G361="NA"),"NA",IF($E361="05",VLOOKUP($A361,'2015G5-SALL'!$A$3:$AG$500,21,FALSE),IF($E361="08",VLOOKUP($A361,'2015G8-SALL'!$A$3:$AG$501,21,FALSE),"NA"))),"NA")</f>
        <v>0.31720000000000015</v>
      </c>
    </row>
    <row r="362" spans="1:13" x14ac:dyDescent="0.25">
      <c r="A362" s="282" t="s">
        <v>419</v>
      </c>
      <c r="B362" s="281" t="str">
        <f>VLOOKUP(VALUE(A362),SchList!$A$2:$B$475,2,FALSE)</f>
        <v>HORACE MANN MIDDLE</v>
      </c>
      <c r="C362" s="282" t="s">
        <v>5263</v>
      </c>
      <c r="D362" s="267" t="s">
        <v>5264</v>
      </c>
      <c r="E362" s="268" t="s">
        <v>807</v>
      </c>
      <c r="F362" s="283">
        <f>IFERROR(IF($E362="05",VLOOKUP($A362,'2015G5-SALL'!$A$3:$AG$500,4,FALSE),IF($E362="08",VLOOKUP($A362,'2015G8-SALL'!$A$3:$AG$501,4,FALSE),"NA")),"NA")</f>
        <v>237</v>
      </c>
      <c r="G362" s="284">
        <f>IFERROR(IF($E362="05",VLOOKUP($A362,'MemSep 21-2015'!$A$3:$I$498,9,FALSE),IF($E362="08",VLOOKUP($A362,'MemSep 21-2015'!$A$3:$N$498,14,FALSE),"NA")),"NA")</f>
        <v>253</v>
      </c>
      <c r="H362" s="285">
        <f t="shared" si="5"/>
        <v>0.93675889328063244</v>
      </c>
      <c r="I362" s="286">
        <f>IFERROR(IF(OR($F362&lt;10,$F362="NA",$G362="NA"),"NA",IF($E362="05",VLOOKUP($A362,'2015G5-SALL'!$A$3:$AG$500,6,FALSE),IF($E362="08",VLOOKUP($A362,'2015G8-SALL'!$A$3:$AG$501,6,FALSE),"NA"))),"NA")</f>
        <v>35.838312236286932</v>
      </c>
      <c r="J362" s="252">
        <f>IFERROR(IF(OR($F362&lt;10,$F362="NA",$G362="NA"),"NA",IF($E362="05",VLOOKUP($A362,'2015G5-SALL'!$A$3:$AG$500,26,FALSE),IF($E362="08",VLOOKUP($A362,'2015G8-SALL'!$A$3:$AG$501,26,FALSE),"NA"))),"NA")</f>
        <v>0.36641350210970453</v>
      </c>
      <c r="K362" s="253">
        <f>IFERROR(IF(OR($F362&lt;10,$F362="NA",$G362="NA"),"NA",IF($E362="05",VLOOKUP($A362,'2015G5-SALL'!$A$3:$AG$500,16,FALSE),IF($E362="08",VLOOKUP($A362,'2015G8-SALL'!$A$3:$AG$501,16,FALSE),"NA"))),"NA")</f>
        <v>0.35198312236286927</v>
      </c>
      <c r="L362" s="254">
        <f>IFERROR(IF(OR($F362&lt;10,$F362="NA",$G362="NA"),"NA",IF($E362="05",VLOOKUP($A362,'2015G5-SALL'!$A$3:$AG$500,31,FALSE),IF($E362="08",VLOOKUP($A362,'2015G8-SALL'!$A$3:$AG$501,31,FALSE),"NA"))),"NA")</f>
        <v>0.35611814345991538</v>
      </c>
      <c r="M362" s="255">
        <f>IFERROR(IF(OR($F362&lt;10,$F362="NA",$G362="NA"),"NA",IF($E362="05",VLOOKUP($A362,'2015G5-SALL'!$A$3:$AG$500,21,FALSE),IF($E362="08",VLOOKUP($A362,'2015G8-SALL'!$A$3:$AG$501,21,FALSE),"NA"))),"NA")</f>
        <v>0.36227848101265814</v>
      </c>
    </row>
    <row r="363" spans="1:13" x14ac:dyDescent="0.25">
      <c r="A363" s="282" t="s">
        <v>420</v>
      </c>
      <c r="B363" s="281" t="str">
        <f>VLOOKUP(VALUE(A363),SchList!$A$2:$B$475,2,FALSE)</f>
        <v>HOWARD D. MCMILLAN MIDDLE</v>
      </c>
      <c r="C363" s="282" t="s">
        <v>5260</v>
      </c>
      <c r="D363" s="267" t="s">
        <v>5261</v>
      </c>
      <c r="E363" s="268" t="s">
        <v>807</v>
      </c>
      <c r="F363" s="283">
        <f>IFERROR(IF($E363="05",VLOOKUP($A363,'2015G5-SALL'!$A$3:$AG$500,4,FALSE),IF($E363="08",VLOOKUP($A363,'2015G8-SALL'!$A$3:$AG$501,4,FALSE),"NA")),"NA")</f>
        <v>227</v>
      </c>
      <c r="G363" s="284">
        <f>IFERROR(IF($E363="05",VLOOKUP($A363,'MemSep 21-2015'!$A$3:$I$498,9,FALSE),IF($E363="08",VLOOKUP($A363,'MemSep 21-2015'!$A$3:$N$498,14,FALSE),"NA")),"NA")</f>
        <v>236</v>
      </c>
      <c r="H363" s="285">
        <f t="shared" si="5"/>
        <v>0.96186440677966101</v>
      </c>
      <c r="I363" s="286">
        <f>IFERROR(IF(OR($F363&lt;10,$F363="NA",$G363="NA"),"NA",IF($E363="05",VLOOKUP($A363,'2015G5-SALL'!$A$3:$AG$500,6,FALSE),IF($E363="08",VLOOKUP($A363,'2015G8-SALL'!$A$3:$AG$501,6,FALSE),"NA"))),"NA")</f>
        <v>37.283832599118959</v>
      </c>
      <c r="J363" s="252">
        <f>IFERROR(IF(OR($F363&lt;10,$F363="NA",$G363="NA"),"NA",IF($E363="05",VLOOKUP($A363,'2015G5-SALL'!$A$3:$AG$500,26,FALSE),IF($E363="08",VLOOKUP($A363,'2015G8-SALL'!$A$3:$AG$501,26,FALSE),"NA"))),"NA")</f>
        <v>0.34572687224669607</v>
      </c>
      <c r="K363" s="253">
        <f>IFERROR(IF(OR($F363&lt;10,$F363="NA",$G363="NA"),"NA",IF($E363="05",VLOOKUP($A363,'2015G5-SALL'!$A$3:$AG$500,16,FALSE),IF($E363="08",VLOOKUP($A363,'2015G8-SALL'!$A$3:$AG$501,16,FALSE),"NA"))),"NA")</f>
        <v>0.39563876651982355</v>
      </c>
      <c r="L363" s="254">
        <f>IFERROR(IF(OR($F363&lt;10,$F363="NA",$G363="NA"),"NA",IF($E363="05",VLOOKUP($A363,'2015G5-SALL'!$A$3:$AG$500,31,FALSE),IF($E363="08",VLOOKUP($A363,'2015G8-SALL'!$A$3:$AG$501,31,FALSE),"NA"))),"NA")</f>
        <v>0.36872246696035205</v>
      </c>
      <c r="M363" s="255">
        <f>IFERROR(IF(OR($F363&lt;10,$F363="NA",$G363="NA"),"NA",IF($E363="05",VLOOKUP($A363,'2015G5-SALL'!$A$3:$AG$500,21,FALSE),IF($E363="08",VLOOKUP($A363,'2015G8-SALL'!$A$3:$AG$501,21,FALSE),"NA"))),"NA")</f>
        <v>0.36792951541850188</v>
      </c>
    </row>
    <row r="364" spans="1:13" x14ac:dyDescent="0.25">
      <c r="A364" s="282" t="s">
        <v>422</v>
      </c>
      <c r="B364" s="281" t="str">
        <f>VLOOKUP(VALUE(A364),SchList!$A$2:$B$475,2,FALSE)</f>
        <v>MIAMI LAKES MIDDLE</v>
      </c>
      <c r="C364" s="282" t="s">
        <v>5266</v>
      </c>
      <c r="D364" s="267" t="s">
        <v>5261</v>
      </c>
      <c r="E364" s="268" t="s">
        <v>807</v>
      </c>
      <c r="F364" s="283">
        <f>IFERROR(IF($E364="05",VLOOKUP($A364,'2015G5-SALL'!$A$3:$AG$500,4,FALSE),IF($E364="08",VLOOKUP($A364,'2015G8-SALL'!$A$3:$AG$501,4,FALSE),"NA")),"NA")</f>
        <v>263</v>
      </c>
      <c r="G364" s="284">
        <f>IFERROR(IF($E364="05",VLOOKUP($A364,'MemSep 21-2015'!$A$3:$I$498,9,FALSE),IF($E364="08",VLOOKUP($A364,'MemSep 21-2015'!$A$3:$N$498,14,FALSE),"NA")),"NA")</f>
        <v>278</v>
      </c>
      <c r="H364" s="285">
        <f t="shared" si="5"/>
        <v>0.9460431654676259</v>
      </c>
      <c r="I364" s="286">
        <f>IFERROR(IF(OR($F364&lt;10,$F364="NA",$G364="NA"),"NA",IF($E364="05",VLOOKUP($A364,'2015G5-SALL'!$A$3:$AG$500,6,FALSE),IF($E364="08",VLOOKUP($A364,'2015G8-SALL'!$A$3:$AG$501,6,FALSE),"NA"))),"NA")</f>
        <v>35.212319391634999</v>
      </c>
      <c r="J364" s="252">
        <f>IFERROR(IF(OR($F364&lt;10,$F364="NA",$G364="NA"),"NA",IF($E364="05",VLOOKUP($A364,'2015G5-SALL'!$A$3:$AG$500,26,FALSE),IF($E364="08",VLOOKUP($A364,'2015G8-SALL'!$A$3:$AG$501,26,FALSE),"NA"))),"NA")</f>
        <v>0.35193916349809873</v>
      </c>
      <c r="K364" s="253">
        <f>IFERROR(IF(OR($F364&lt;10,$F364="NA",$G364="NA"),"NA",IF($E364="05",VLOOKUP($A364,'2015G5-SALL'!$A$3:$AG$500,16,FALSE),IF($E364="08",VLOOKUP($A364,'2015G8-SALL'!$A$3:$AG$501,16,FALSE),"NA"))),"NA")</f>
        <v>0.35452471482889703</v>
      </c>
      <c r="L364" s="254">
        <f>IFERROR(IF(OR($F364&lt;10,$F364="NA",$G364="NA"),"NA",IF($E364="05",VLOOKUP($A364,'2015G5-SALL'!$A$3:$AG$500,31,FALSE),IF($E364="08",VLOOKUP($A364,'2015G8-SALL'!$A$3:$AG$501,31,FALSE),"NA"))),"NA")</f>
        <v>0.34182509505703418</v>
      </c>
      <c r="M364" s="255">
        <f>IFERROR(IF(OR($F364&lt;10,$F364="NA",$G364="NA"),"NA",IF($E364="05",VLOOKUP($A364,'2015G5-SALL'!$A$3:$AG$500,21,FALSE),IF($E364="08",VLOOKUP($A364,'2015G8-SALL'!$A$3:$AG$501,21,FALSE),"NA"))),"NA")</f>
        <v>0.3601901140684412</v>
      </c>
    </row>
    <row r="365" spans="1:13" x14ac:dyDescent="0.25">
      <c r="A365" s="282" t="s">
        <v>423</v>
      </c>
      <c r="B365" s="281" t="str">
        <f>VLOOKUP(VALUE(A365),SchList!$A$2:$B$475,2,FALSE)</f>
        <v>MIAMI SPRINGS MIDDLE</v>
      </c>
      <c r="C365" s="282" t="s">
        <v>5263</v>
      </c>
      <c r="D365" s="267" t="s">
        <v>5261</v>
      </c>
      <c r="E365" s="268" t="s">
        <v>807</v>
      </c>
      <c r="F365" s="283">
        <f>IFERROR(IF($E365="05",VLOOKUP($A365,'2015G5-SALL'!$A$3:$AG$500,4,FALSE),IF($E365="08",VLOOKUP($A365,'2015G8-SALL'!$A$3:$AG$501,4,FALSE),"NA")),"NA")</f>
        <v>385</v>
      </c>
      <c r="G365" s="284">
        <f>IFERROR(IF($E365="05",VLOOKUP($A365,'MemSep 21-2015'!$A$3:$I$498,9,FALSE),IF($E365="08",VLOOKUP($A365,'MemSep 21-2015'!$A$3:$N$498,14,FALSE),"NA")),"NA")</f>
        <v>401</v>
      </c>
      <c r="H365" s="285">
        <f t="shared" si="5"/>
        <v>0.96009975062344144</v>
      </c>
      <c r="I365" s="286">
        <f>IFERROR(IF(OR($F365&lt;10,$F365="NA",$G365="NA"),"NA",IF($E365="05",VLOOKUP($A365,'2015G5-SALL'!$A$3:$AG$500,6,FALSE),IF($E365="08",VLOOKUP($A365,'2015G8-SALL'!$A$3:$AG$501,6,FALSE),"NA"))),"NA")</f>
        <v>37.450779220779239</v>
      </c>
      <c r="J365" s="252">
        <f>IFERROR(IF(OR($F365&lt;10,$F365="NA",$G365="NA"),"NA",IF($E365="05",VLOOKUP($A365,'2015G5-SALL'!$A$3:$AG$500,26,FALSE),IF($E365="08",VLOOKUP($A365,'2015G8-SALL'!$A$3:$AG$501,26,FALSE),"NA"))),"NA")</f>
        <v>0.38197402597402613</v>
      </c>
      <c r="K365" s="253">
        <f>IFERROR(IF(OR($F365&lt;10,$F365="NA",$G365="NA"),"NA",IF($E365="05",VLOOKUP($A365,'2015G5-SALL'!$A$3:$AG$500,16,FALSE),IF($E365="08",VLOOKUP($A365,'2015G8-SALL'!$A$3:$AG$501,16,FALSE),"NA"))),"NA")</f>
        <v>0.38371428571428567</v>
      </c>
      <c r="L365" s="254">
        <f>IFERROR(IF(OR($F365&lt;10,$F365="NA",$G365="NA"),"NA",IF($E365="05",VLOOKUP($A365,'2015G5-SALL'!$A$3:$AG$500,31,FALSE),IF($E365="08",VLOOKUP($A365,'2015G8-SALL'!$A$3:$AG$501,31,FALSE),"NA"))),"NA")</f>
        <v>0.37233766233766269</v>
      </c>
      <c r="M365" s="255">
        <f>IFERROR(IF(OR($F365&lt;10,$F365="NA",$G365="NA"),"NA",IF($E365="05",VLOOKUP($A365,'2015G5-SALL'!$A$3:$AG$500,21,FALSE),IF($E365="08",VLOOKUP($A365,'2015G8-SALL'!$A$3:$AG$501,21,FALSE),"NA"))),"NA")</f>
        <v>0.36109090909090852</v>
      </c>
    </row>
    <row r="366" spans="1:13" x14ac:dyDescent="0.25">
      <c r="A366" s="282" t="s">
        <v>424</v>
      </c>
      <c r="B366" s="281" t="str">
        <f>VLOOKUP(VALUE(A366),SchList!$A$2:$B$475,2,FALSE)</f>
        <v>NAUTILUS MIDDLE</v>
      </c>
      <c r="C366" s="282" t="s">
        <v>5266</v>
      </c>
      <c r="D366" s="267" t="s">
        <v>5261</v>
      </c>
      <c r="E366" s="268" t="s">
        <v>807</v>
      </c>
      <c r="F366" s="283">
        <f>IFERROR(IF($E366="05",VLOOKUP($A366,'2015G5-SALL'!$A$3:$AG$500,4,FALSE),IF($E366="08",VLOOKUP($A366,'2015G8-SALL'!$A$3:$AG$501,4,FALSE),"NA")),"NA")</f>
        <v>226</v>
      </c>
      <c r="G366" s="284">
        <f>IFERROR(IF($E366="05",VLOOKUP($A366,'MemSep 21-2015'!$A$3:$I$498,9,FALSE),IF($E366="08",VLOOKUP($A366,'MemSep 21-2015'!$A$3:$N$498,14,FALSE),"NA")),"NA")</f>
        <v>271</v>
      </c>
      <c r="H366" s="285">
        <f t="shared" si="5"/>
        <v>0.83394833948339486</v>
      </c>
      <c r="I366" s="286">
        <f>IFERROR(IF(OR($F366&lt;10,$F366="NA",$G366="NA"),"NA",IF($E366="05",VLOOKUP($A366,'2015G5-SALL'!$A$3:$AG$500,6,FALSE),IF($E366="08",VLOOKUP($A366,'2015G8-SALL'!$A$3:$AG$501,6,FALSE),"NA"))),"NA")</f>
        <v>36.400398230088477</v>
      </c>
      <c r="J366" s="252">
        <f>IFERROR(IF(OR($F366&lt;10,$F366="NA",$G366="NA"),"NA",IF($E366="05",VLOOKUP($A366,'2015G5-SALL'!$A$3:$AG$500,26,FALSE),IF($E366="08",VLOOKUP($A366,'2015G8-SALL'!$A$3:$AG$501,26,FALSE),"NA"))),"NA")</f>
        <v>0.35066371681415925</v>
      </c>
      <c r="K366" s="253">
        <f>IFERROR(IF(OR($F366&lt;10,$F366="NA",$G366="NA"),"NA",IF($E366="05",VLOOKUP($A366,'2015G5-SALL'!$A$3:$AG$500,16,FALSE),IF($E366="08",VLOOKUP($A366,'2015G8-SALL'!$A$3:$AG$501,16,FALSE),"NA"))),"NA")</f>
        <v>0.36712389380530974</v>
      </c>
      <c r="L366" s="254">
        <f>IFERROR(IF(OR($F366&lt;10,$F366="NA",$G366="NA"),"NA",IF($E366="05",VLOOKUP($A366,'2015G5-SALL'!$A$3:$AG$500,31,FALSE),IF($E366="08",VLOOKUP($A366,'2015G8-SALL'!$A$3:$AG$501,31,FALSE),"NA"))),"NA")</f>
        <v>0.35420353982300889</v>
      </c>
      <c r="M366" s="255">
        <f>IFERROR(IF(OR($F366&lt;10,$F366="NA",$G366="NA"),"NA",IF($E366="05",VLOOKUP($A366,'2015G5-SALL'!$A$3:$AG$500,21,FALSE),IF($E366="08",VLOOKUP($A366,'2015G8-SALL'!$A$3:$AG$501,21,FALSE),"NA"))),"NA")</f>
        <v>0.37929203539822998</v>
      </c>
    </row>
    <row r="367" spans="1:13" x14ac:dyDescent="0.25">
      <c r="A367" s="282" t="s">
        <v>425</v>
      </c>
      <c r="B367" s="281" t="str">
        <f>VLOOKUP(VALUE(A367),SchList!$A$2:$B$475,2,FALSE)</f>
        <v>NORLAND MIDDLE</v>
      </c>
      <c r="C367" s="282" t="s">
        <v>5266</v>
      </c>
      <c r="D367" s="267" t="s">
        <v>5264</v>
      </c>
      <c r="E367" s="268" t="s">
        <v>807</v>
      </c>
      <c r="F367" s="283">
        <f>IFERROR(IF($E367="05",VLOOKUP($A367,'2015G5-SALL'!$A$3:$AG$500,4,FALSE),IF($E367="08",VLOOKUP($A367,'2015G8-SALL'!$A$3:$AG$501,4,FALSE),"NA")),"NA")</f>
        <v>329</v>
      </c>
      <c r="G367" s="284">
        <f>IFERROR(IF($E367="05",VLOOKUP($A367,'MemSep 21-2015'!$A$3:$I$498,9,FALSE),IF($E367="08",VLOOKUP($A367,'MemSep 21-2015'!$A$3:$N$498,14,FALSE),"NA")),"NA")</f>
        <v>342</v>
      </c>
      <c r="H367" s="285">
        <f t="shared" si="5"/>
        <v>0.96198830409356728</v>
      </c>
      <c r="I367" s="286">
        <f>IFERROR(IF(OR($F367&lt;10,$F367="NA",$G367="NA"),"NA",IF($E367="05",VLOOKUP($A367,'2015G5-SALL'!$A$3:$AG$500,6,FALSE),IF($E367="08",VLOOKUP($A367,'2015G8-SALL'!$A$3:$AG$501,6,FALSE),"NA"))),"NA")</f>
        <v>38.329240121580511</v>
      </c>
      <c r="J367" s="252">
        <f>IFERROR(IF(OR($F367&lt;10,$F367="NA",$G367="NA"),"NA",IF($E367="05",VLOOKUP($A367,'2015G5-SALL'!$A$3:$AG$500,26,FALSE),IF($E367="08",VLOOKUP($A367,'2015G8-SALL'!$A$3:$AG$501,26,FALSE),"NA"))),"NA")</f>
        <v>0.38933130699088137</v>
      </c>
      <c r="K367" s="253">
        <f>IFERROR(IF(OR($F367&lt;10,$F367="NA",$G367="NA"),"NA",IF($E367="05",VLOOKUP($A367,'2015G5-SALL'!$A$3:$AG$500,16,FALSE),IF($E367="08",VLOOKUP($A367,'2015G8-SALL'!$A$3:$AG$501,16,FALSE),"NA"))),"NA")</f>
        <v>0.39075987841945253</v>
      </c>
      <c r="L367" s="254">
        <f>IFERROR(IF(OR($F367&lt;10,$F367="NA",$G367="NA"),"NA",IF($E367="05",VLOOKUP($A367,'2015G5-SALL'!$A$3:$AG$500,31,FALSE),IF($E367="08",VLOOKUP($A367,'2015G8-SALL'!$A$3:$AG$501,31,FALSE),"NA"))),"NA")</f>
        <v>0.38449848024316119</v>
      </c>
      <c r="M367" s="255">
        <f>IFERROR(IF(OR($F367&lt;10,$F367="NA",$G367="NA"),"NA",IF($E367="05",VLOOKUP($A367,'2015G5-SALL'!$A$3:$AG$500,21,FALSE),IF($E367="08",VLOOKUP($A367,'2015G8-SALL'!$A$3:$AG$501,21,FALSE),"NA"))),"NA")</f>
        <v>0.36890577507598771</v>
      </c>
    </row>
    <row r="368" spans="1:13" x14ac:dyDescent="0.25">
      <c r="A368" s="282" t="s">
        <v>426</v>
      </c>
      <c r="B368" s="281" t="str">
        <f>VLOOKUP(VALUE(A368),SchList!$A$2:$B$475,2,FALSE)</f>
        <v>NORTH DADE MIDDLE</v>
      </c>
      <c r="C368" s="282" t="s">
        <v>5266</v>
      </c>
      <c r="D368" s="267" t="s">
        <v>5265</v>
      </c>
      <c r="E368" s="268" t="s">
        <v>807</v>
      </c>
      <c r="F368" s="283">
        <f>IFERROR(IF($E368="05",VLOOKUP($A368,'2015G5-SALL'!$A$3:$AG$500,4,FALSE),IF($E368="08",VLOOKUP($A368,'2015G8-SALL'!$A$3:$AG$501,4,FALSE),"NA")),"NA")</f>
        <v>197</v>
      </c>
      <c r="G368" s="284">
        <f>IFERROR(IF($E368="05",VLOOKUP($A368,'MemSep 21-2015'!$A$3:$I$498,9,FALSE),IF($E368="08",VLOOKUP($A368,'MemSep 21-2015'!$A$3:$N$498,14,FALSE),"NA")),"NA")</f>
        <v>202</v>
      </c>
      <c r="H368" s="285">
        <f t="shared" si="5"/>
        <v>0.97524752475247523</v>
      </c>
      <c r="I368" s="286">
        <f>IFERROR(IF(OR($F368&lt;10,$F368="NA",$G368="NA"),"NA",IF($E368="05",VLOOKUP($A368,'2015G5-SALL'!$A$3:$AG$500,6,FALSE),IF($E368="08",VLOOKUP($A368,'2015G8-SALL'!$A$3:$AG$501,6,FALSE),"NA"))),"NA")</f>
        <v>33.84573604060914</v>
      </c>
      <c r="J368" s="252">
        <f>IFERROR(IF(OR($F368&lt;10,$F368="NA",$G368="NA"),"NA",IF($E368="05",VLOOKUP($A368,'2015G5-SALL'!$A$3:$AG$500,26,FALSE),IF($E368="08",VLOOKUP($A368,'2015G8-SALL'!$A$3:$AG$501,26,FALSE),"NA"))),"NA")</f>
        <v>0.35827411167512702</v>
      </c>
      <c r="K368" s="253">
        <f>IFERROR(IF(OR($F368&lt;10,$F368="NA",$G368="NA"),"NA",IF($E368="05",VLOOKUP($A368,'2015G5-SALL'!$A$3:$AG$500,16,FALSE),IF($E368="08",VLOOKUP($A368,'2015G8-SALL'!$A$3:$AG$501,16,FALSE),"NA"))),"NA")</f>
        <v>0.35172588832487284</v>
      </c>
      <c r="L368" s="254">
        <f>IFERROR(IF(OR($F368&lt;10,$F368="NA",$G368="NA"),"NA",IF($E368="05",VLOOKUP($A368,'2015G5-SALL'!$A$3:$AG$500,31,FALSE),IF($E368="08",VLOOKUP($A368,'2015G8-SALL'!$A$3:$AG$501,31,FALSE),"NA"))),"NA")</f>
        <v>0.34035532994923873</v>
      </c>
      <c r="M368" s="255">
        <f>IFERROR(IF(OR($F368&lt;10,$F368="NA",$G368="NA"),"NA",IF($E368="05",VLOOKUP($A368,'2015G5-SALL'!$A$3:$AG$500,21,FALSE),IF($E368="08",VLOOKUP($A368,'2015G8-SALL'!$A$3:$AG$501,21,FALSE),"NA"))),"NA")</f>
        <v>0.30832487309644635</v>
      </c>
    </row>
    <row r="369" spans="1:13" x14ac:dyDescent="0.25">
      <c r="A369" s="282" t="s">
        <v>427</v>
      </c>
      <c r="B369" s="281" t="str">
        <f>VLOOKUP(VALUE(A369),SchList!$A$2:$B$475,2,FALSE)</f>
        <v>COUNTRY CLUB MIDDLE SCHOOL</v>
      </c>
      <c r="C369" s="282" t="s">
        <v>5266</v>
      </c>
      <c r="D369" s="267" t="s">
        <v>5261</v>
      </c>
      <c r="E369" s="268" t="s">
        <v>807</v>
      </c>
      <c r="F369" s="283">
        <f>IFERROR(IF($E369="05",VLOOKUP($A369,'2015G5-SALL'!$A$3:$AG$500,4,FALSE),IF($E369="08",VLOOKUP($A369,'2015G8-SALL'!$A$3:$AG$501,4,FALSE),"NA")),"NA")</f>
        <v>285</v>
      </c>
      <c r="G369" s="284">
        <f>IFERROR(IF($E369="05",VLOOKUP($A369,'MemSep 21-2015'!$A$3:$I$498,9,FALSE),IF($E369="08",VLOOKUP($A369,'MemSep 21-2015'!$A$3:$N$498,14,FALSE),"NA")),"NA")</f>
        <v>337</v>
      </c>
      <c r="H369" s="285">
        <f t="shared" si="5"/>
        <v>0.8456973293768546</v>
      </c>
      <c r="I369" s="286">
        <f>IFERROR(IF(OR($F369&lt;10,$F369="NA",$G369="NA"),"NA",IF($E369="05",VLOOKUP($A369,'2015G5-SALL'!$A$3:$AG$500,6,FALSE),IF($E369="08",VLOOKUP($A369,'2015G8-SALL'!$A$3:$AG$501,6,FALSE),"NA"))),"NA")</f>
        <v>37.04115789473687</v>
      </c>
      <c r="J369" s="252">
        <f>IFERROR(IF(OR($F369&lt;10,$F369="NA",$G369="NA"),"NA",IF($E369="05",VLOOKUP($A369,'2015G5-SALL'!$A$3:$AG$500,26,FALSE),IF($E369="08",VLOOKUP($A369,'2015G8-SALL'!$A$3:$AG$501,26,FALSE),"NA"))),"NA")</f>
        <v>0.37649122807017543</v>
      </c>
      <c r="K369" s="253">
        <f>IFERROR(IF(OR($F369&lt;10,$F369="NA",$G369="NA"),"NA",IF($E369="05",VLOOKUP($A369,'2015G5-SALL'!$A$3:$AG$500,16,FALSE),IF($E369="08",VLOOKUP($A369,'2015G8-SALL'!$A$3:$AG$501,16,FALSE),"NA"))),"NA")</f>
        <v>0.37614035087719316</v>
      </c>
      <c r="L369" s="254">
        <f>IFERROR(IF(OR($F369&lt;10,$F369="NA",$G369="NA"),"NA",IF($E369="05",VLOOKUP($A369,'2015G5-SALL'!$A$3:$AG$500,31,FALSE),IF($E369="08",VLOOKUP($A369,'2015G8-SALL'!$A$3:$AG$501,31,FALSE),"NA"))),"NA")</f>
        <v>0.36596491228070177</v>
      </c>
      <c r="M369" s="255">
        <f>IFERROR(IF(OR($F369&lt;10,$F369="NA",$G369="NA"),"NA",IF($E369="05",VLOOKUP($A369,'2015G5-SALL'!$A$3:$AG$500,21,FALSE),IF($E369="08",VLOOKUP($A369,'2015G8-SALL'!$A$3:$AG$501,21,FALSE),"NA"))),"NA")</f>
        <v>0.36473684210526297</v>
      </c>
    </row>
    <row r="370" spans="1:13" x14ac:dyDescent="0.25">
      <c r="A370" s="282" t="s">
        <v>428</v>
      </c>
      <c r="B370" s="281" t="str">
        <f>VLOOKUP(VALUE(A370),SchList!$A$2:$B$475,2,FALSE)</f>
        <v>NORTH MIAMI MIDDLE</v>
      </c>
      <c r="C370" s="282" t="s">
        <v>5266</v>
      </c>
      <c r="D370" s="267" t="s">
        <v>5265</v>
      </c>
      <c r="E370" s="268" t="s">
        <v>807</v>
      </c>
      <c r="F370" s="283">
        <f>IFERROR(IF($E370="05",VLOOKUP($A370,'2015G5-SALL'!$A$3:$AG$500,4,FALSE),IF($E370="08",VLOOKUP($A370,'2015G8-SALL'!$A$3:$AG$501,4,FALSE),"NA")),"NA")</f>
        <v>332</v>
      </c>
      <c r="G370" s="284">
        <f>IFERROR(IF($E370="05",VLOOKUP($A370,'MemSep 21-2015'!$A$3:$I$498,9,FALSE),IF($E370="08",VLOOKUP($A370,'MemSep 21-2015'!$A$3:$N$498,14,FALSE),"NA")),"NA")</f>
        <v>334</v>
      </c>
      <c r="H370" s="285">
        <f t="shared" si="5"/>
        <v>0.99401197604790414</v>
      </c>
      <c r="I370" s="286">
        <f>IFERROR(IF(OR($F370&lt;10,$F370="NA",$G370="NA"),"NA",IF($E370="05",VLOOKUP($A370,'2015G5-SALL'!$A$3:$AG$500,6,FALSE),IF($E370="08",VLOOKUP($A370,'2015G8-SALL'!$A$3:$AG$501,6,FALSE),"NA"))),"NA")</f>
        <v>40.123915662650617</v>
      </c>
      <c r="J370" s="252">
        <f>IFERROR(IF(OR($F370&lt;10,$F370="NA",$G370="NA"),"NA",IF($E370="05",VLOOKUP($A370,'2015G5-SALL'!$A$3:$AG$500,26,FALSE),IF($E370="08",VLOOKUP($A370,'2015G8-SALL'!$A$3:$AG$501,26,FALSE),"NA"))),"NA")</f>
        <v>0.40656626506024091</v>
      </c>
      <c r="K370" s="253">
        <f>IFERROR(IF(OR($F370&lt;10,$F370="NA",$G370="NA"),"NA",IF($E370="05",VLOOKUP($A370,'2015G5-SALL'!$A$3:$AG$500,16,FALSE),IF($E370="08",VLOOKUP($A370,'2015G8-SALL'!$A$3:$AG$501,16,FALSE),"NA"))),"NA")</f>
        <v>0.41316265060240975</v>
      </c>
      <c r="L370" s="254">
        <f>IFERROR(IF(OR($F370&lt;10,$F370="NA",$G370="NA"),"NA",IF($E370="05",VLOOKUP($A370,'2015G5-SALL'!$A$3:$AG$500,31,FALSE),IF($E370="08",VLOOKUP($A370,'2015G8-SALL'!$A$3:$AG$501,31,FALSE),"NA"))),"NA")</f>
        <v>0.41219879518072289</v>
      </c>
      <c r="M370" s="255">
        <f>IFERROR(IF(OR($F370&lt;10,$F370="NA",$G370="NA"),"NA",IF($E370="05",VLOOKUP($A370,'2015G5-SALL'!$A$3:$AG$500,21,FALSE),IF($E370="08",VLOOKUP($A370,'2015G8-SALL'!$A$3:$AG$501,21,FALSE),"NA"))),"NA")</f>
        <v>0.37240963855421677</v>
      </c>
    </row>
    <row r="371" spans="1:13" x14ac:dyDescent="0.25">
      <c r="A371" s="282" t="s">
        <v>429</v>
      </c>
      <c r="B371" s="281" t="str">
        <f>VLOOKUP(VALUE(A371),SchList!$A$2:$B$475,2,FALSE)</f>
        <v>PALM SPRINGS MIDDLE</v>
      </c>
      <c r="C371" s="282" t="s">
        <v>5266</v>
      </c>
      <c r="D371" s="267" t="s">
        <v>5261</v>
      </c>
      <c r="E371" s="268" t="s">
        <v>807</v>
      </c>
      <c r="F371" s="283">
        <f>IFERROR(IF($E371="05",VLOOKUP($A371,'2015G5-SALL'!$A$3:$AG$500,4,FALSE),IF($E371="08",VLOOKUP($A371,'2015G8-SALL'!$A$3:$AG$501,4,FALSE),"NA")),"NA")</f>
        <v>341</v>
      </c>
      <c r="G371" s="284">
        <f>IFERROR(IF($E371="05",VLOOKUP($A371,'MemSep 21-2015'!$A$3:$I$498,9,FALSE),IF($E371="08",VLOOKUP($A371,'MemSep 21-2015'!$A$3:$N$498,14,FALSE),"NA")),"NA")</f>
        <v>357</v>
      </c>
      <c r="H371" s="285">
        <f t="shared" si="5"/>
        <v>0.9551820728291317</v>
      </c>
      <c r="I371" s="286">
        <f>IFERROR(IF(OR($F371&lt;10,$F371="NA",$G371="NA"),"NA",IF($E371="05",VLOOKUP($A371,'2015G5-SALL'!$A$3:$AG$500,6,FALSE),IF($E371="08",VLOOKUP($A371,'2015G8-SALL'!$A$3:$AG$501,6,FALSE),"NA"))),"NA")</f>
        <v>33.393079178885664</v>
      </c>
      <c r="J371" s="252">
        <f>IFERROR(IF(OR($F371&lt;10,$F371="NA",$G371="NA"),"NA",IF($E371="05",VLOOKUP($A371,'2015G5-SALL'!$A$3:$AG$500,26,FALSE),IF($E371="08",VLOOKUP($A371,'2015G8-SALL'!$A$3:$AG$501,26,FALSE),"NA"))),"NA")</f>
        <v>0.31712609970674488</v>
      </c>
      <c r="K371" s="253">
        <f>IFERROR(IF(OR($F371&lt;10,$F371="NA",$G371="NA"),"NA",IF($E371="05",VLOOKUP($A371,'2015G5-SALL'!$A$3:$AG$500,16,FALSE),IF($E371="08",VLOOKUP($A371,'2015G8-SALL'!$A$3:$AG$501,16,FALSE),"NA"))),"NA")</f>
        <v>0.34310850439882679</v>
      </c>
      <c r="L371" s="254">
        <f>IFERROR(IF(OR($F371&lt;10,$F371="NA",$G371="NA"),"NA",IF($E371="05",VLOOKUP($A371,'2015G5-SALL'!$A$3:$AG$500,31,FALSE),IF($E371="08",VLOOKUP($A371,'2015G8-SALL'!$A$3:$AG$501,31,FALSE),"NA"))),"NA")</f>
        <v>0.32697947214076256</v>
      </c>
      <c r="M371" s="255">
        <f>IFERROR(IF(OR($F371&lt;10,$F371="NA",$G371="NA"),"NA",IF($E371="05",VLOOKUP($A371,'2015G5-SALL'!$A$3:$AG$500,21,FALSE),IF($E371="08",VLOOKUP($A371,'2015G8-SALL'!$A$3:$AG$501,21,FALSE),"NA"))),"NA")</f>
        <v>0.34123167155425177</v>
      </c>
    </row>
    <row r="372" spans="1:13" x14ac:dyDescent="0.25">
      <c r="A372" s="282" t="s">
        <v>430</v>
      </c>
      <c r="B372" s="281" t="str">
        <f>VLOOKUP(VALUE(A372),SchList!$A$2:$B$475,2,FALSE)</f>
        <v>PALMETTO MIDDLE</v>
      </c>
      <c r="C372" s="282" t="s">
        <v>5260</v>
      </c>
      <c r="D372" s="267" t="s">
        <v>5261</v>
      </c>
      <c r="E372" s="268" t="s">
        <v>807</v>
      </c>
      <c r="F372" s="283">
        <f>IFERROR(IF($E372="05",VLOOKUP($A372,'2015G5-SALL'!$A$3:$AG$500,4,FALSE),IF($E372="08",VLOOKUP($A372,'2015G8-SALL'!$A$3:$AG$501,4,FALSE),"NA")),"NA")</f>
        <v>296</v>
      </c>
      <c r="G372" s="284">
        <f>IFERROR(IF($E372="05",VLOOKUP($A372,'MemSep 21-2015'!$A$3:$I$498,9,FALSE),IF($E372="08",VLOOKUP($A372,'MemSep 21-2015'!$A$3:$N$498,14,FALSE),"NA")),"NA")</f>
        <v>308</v>
      </c>
      <c r="H372" s="285">
        <f t="shared" si="5"/>
        <v>0.96103896103896103</v>
      </c>
      <c r="I372" s="286">
        <f>IFERROR(IF(OR($F372&lt;10,$F372="NA",$G372="NA"),"NA",IF($E372="05",VLOOKUP($A372,'2015G5-SALL'!$A$3:$AG$500,6,FALSE),IF($E372="08",VLOOKUP($A372,'2015G8-SALL'!$A$3:$AG$501,6,FALSE),"NA"))),"NA")</f>
        <v>26.547837837837836</v>
      </c>
      <c r="J372" s="252">
        <f>IFERROR(IF(OR($F372&lt;10,$F372="NA",$G372="NA"),"NA",IF($E372="05",VLOOKUP($A372,'2015G5-SALL'!$A$3:$AG$500,26,FALSE),IF($E372="08",VLOOKUP($A372,'2015G8-SALL'!$A$3:$AG$501,26,FALSE),"NA"))),"NA")</f>
        <v>0.21327702702702686</v>
      </c>
      <c r="K372" s="253">
        <f>IFERROR(IF(OR($F372&lt;10,$F372="NA",$G372="NA"),"NA",IF($E372="05",VLOOKUP($A372,'2015G5-SALL'!$A$3:$AG$500,16,FALSE),IF($E372="08",VLOOKUP($A372,'2015G8-SALL'!$A$3:$AG$501,16,FALSE),"NA"))),"NA")</f>
        <v>0.27081081081081071</v>
      </c>
      <c r="L372" s="254">
        <f>IFERROR(IF(OR($F372&lt;10,$F372="NA",$G372="NA"),"NA",IF($E372="05",VLOOKUP($A372,'2015G5-SALL'!$A$3:$AG$500,31,FALSE),IF($E372="08",VLOOKUP($A372,'2015G8-SALL'!$A$3:$AG$501,31,FALSE),"NA"))),"NA")</f>
        <v>0.25608108108108102</v>
      </c>
      <c r="M372" s="255">
        <f>IFERROR(IF(OR($F372&lt;10,$F372="NA",$G372="NA"),"NA",IF($E372="05",VLOOKUP($A372,'2015G5-SALL'!$A$3:$AG$500,21,FALSE),IF($E372="08",VLOOKUP($A372,'2015G8-SALL'!$A$3:$AG$501,21,FALSE),"NA"))),"NA")</f>
        <v>0.3026013513513508</v>
      </c>
    </row>
    <row r="373" spans="1:13" x14ac:dyDescent="0.25">
      <c r="A373" s="282" t="s">
        <v>432</v>
      </c>
      <c r="B373" s="281" t="str">
        <f>VLOOKUP(VALUE(A373),SchList!$A$2:$B$475,2,FALSE)</f>
        <v>PONCE DE LEON MIDDLE</v>
      </c>
      <c r="C373" s="282" t="s">
        <v>5263</v>
      </c>
      <c r="D373" s="267" t="s">
        <v>5261</v>
      </c>
      <c r="E373" s="268" t="s">
        <v>807</v>
      </c>
      <c r="F373" s="283">
        <f>IFERROR(IF($E373="05",VLOOKUP($A373,'2015G5-SALL'!$A$3:$AG$500,4,FALSE),IF($E373="08",VLOOKUP($A373,'2015G8-SALL'!$A$3:$AG$501,4,FALSE),"NA")),"NA")</f>
        <v>263</v>
      </c>
      <c r="G373" s="284">
        <f>IFERROR(IF($E373="05",VLOOKUP($A373,'MemSep 21-2015'!$A$3:$I$498,9,FALSE),IF($E373="08",VLOOKUP($A373,'MemSep 21-2015'!$A$3:$N$498,14,FALSE),"NA")),"NA")</f>
        <v>305</v>
      </c>
      <c r="H373" s="285">
        <f t="shared" si="5"/>
        <v>0.86229508196721316</v>
      </c>
      <c r="I373" s="286">
        <f>IFERROR(IF(OR($F373&lt;10,$F373="NA",$G373="NA"),"NA",IF($E373="05",VLOOKUP($A373,'2015G5-SALL'!$A$3:$AG$500,6,FALSE),IF($E373="08",VLOOKUP($A373,'2015G8-SALL'!$A$3:$AG$501,6,FALSE),"NA"))),"NA")</f>
        <v>37.247908745247159</v>
      </c>
      <c r="J373" s="252">
        <f>IFERROR(IF(OR($F373&lt;10,$F373="NA",$G373="NA"),"NA",IF($E373="05",VLOOKUP($A373,'2015G5-SALL'!$A$3:$AG$500,26,FALSE),IF($E373="08",VLOOKUP($A373,'2015G8-SALL'!$A$3:$AG$501,26,FALSE),"NA"))),"NA")</f>
        <v>0.36760456273764264</v>
      </c>
      <c r="K373" s="253">
        <f>IFERROR(IF(OR($F373&lt;10,$F373="NA",$G373="NA"),"NA",IF($E373="05",VLOOKUP($A373,'2015G5-SALL'!$A$3:$AG$500,16,FALSE),IF($E373="08",VLOOKUP($A373,'2015G8-SALL'!$A$3:$AG$501,16,FALSE),"NA"))),"NA")</f>
        <v>0.37749049429657805</v>
      </c>
      <c r="L373" s="254">
        <f>IFERROR(IF(OR($F373&lt;10,$F373="NA",$G373="NA"),"NA",IF($E373="05",VLOOKUP($A373,'2015G5-SALL'!$A$3:$AG$500,31,FALSE),IF($E373="08",VLOOKUP($A373,'2015G8-SALL'!$A$3:$AG$501,31,FALSE),"NA"))),"NA")</f>
        <v>0.38403041825095036</v>
      </c>
      <c r="M373" s="255">
        <f>IFERROR(IF(OR($F373&lt;10,$F373="NA",$G373="NA"),"NA",IF($E373="05",VLOOKUP($A373,'2015G5-SALL'!$A$3:$AG$500,21,FALSE),IF($E373="08",VLOOKUP($A373,'2015G8-SALL'!$A$3:$AG$501,21,FALSE),"NA"))),"NA")</f>
        <v>0.35756653992395382</v>
      </c>
    </row>
    <row r="374" spans="1:13" x14ac:dyDescent="0.25">
      <c r="A374" s="282" t="s">
        <v>433</v>
      </c>
      <c r="B374" s="281" t="str">
        <f>VLOOKUP(VALUE(A374),SchList!$A$2:$B$475,2,FALSE)</f>
        <v>HIALEAH GARDENS MIDDLE SCHOOL</v>
      </c>
      <c r="C374" s="282" t="s">
        <v>5266</v>
      </c>
      <c r="D374" s="267" t="s">
        <v>5261</v>
      </c>
      <c r="E374" s="268" t="s">
        <v>807</v>
      </c>
      <c r="F374" s="283">
        <f>IFERROR(IF($E374="05",VLOOKUP($A374,'2015G5-SALL'!$A$3:$AG$500,4,FALSE),IF($E374="08",VLOOKUP($A374,'2015G8-SALL'!$A$3:$AG$501,4,FALSE),"NA")),"NA")</f>
        <v>191</v>
      </c>
      <c r="G374" s="284">
        <f>IFERROR(IF($E374="05",VLOOKUP($A374,'MemSep 21-2015'!$A$3:$I$498,9,FALSE),IF($E374="08",VLOOKUP($A374,'MemSep 21-2015'!$A$3:$N$498,14,FALSE),"NA")),"NA")</f>
        <v>195</v>
      </c>
      <c r="H374" s="285">
        <f t="shared" si="5"/>
        <v>0.97948717948717945</v>
      </c>
      <c r="I374" s="286">
        <f>IFERROR(IF(OR($F374&lt;10,$F374="NA",$G374="NA"),"NA",IF($E374="05",VLOOKUP($A374,'2015G5-SALL'!$A$3:$AG$500,6,FALSE),IF($E374="08",VLOOKUP($A374,'2015G8-SALL'!$A$3:$AG$501,6,FALSE),"NA"))),"NA")</f>
        <v>36.034816753926712</v>
      </c>
      <c r="J374" s="252">
        <f>IFERROR(IF(OR($F374&lt;10,$F374="NA",$G374="NA"),"NA",IF($E374="05",VLOOKUP($A374,'2015G5-SALL'!$A$3:$AG$500,26,FALSE),IF($E374="08",VLOOKUP($A374,'2015G8-SALL'!$A$3:$AG$501,26,FALSE),"NA"))),"NA")</f>
        <v>0.33952879581151835</v>
      </c>
      <c r="K374" s="253">
        <f>IFERROR(IF(OR($F374&lt;10,$F374="NA",$G374="NA"),"NA",IF($E374="05",VLOOKUP($A374,'2015G5-SALL'!$A$3:$AG$500,16,FALSE),IF($E374="08",VLOOKUP($A374,'2015G8-SALL'!$A$3:$AG$501,16,FALSE),"NA"))),"NA")</f>
        <v>0.37214659685863888</v>
      </c>
      <c r="L374" s="254">
        <f>IFERROR(IF(OR($F374&lt;10,$F374="NA",$G374="NA"),"NA",IF($E374="05",VLOOKUP($A374,'2015G5-SALL'!$A$3:$AG$500,31,FALSE),IF($E374="08",VLOOKUP($A374,'2015G8-SALL'!$A$3:$AG$501,31,FALSE),"NA"))),"NA")</f>
        <v>0.36282722513088994</v>
      </c>
      <c r="M374" s="255">
        <f>IFERROR(IF(OR($F374&lt;10,$F374="NA",$G374="NA"),"NA",IF($E374="05",VLOOKUP($A374,'2015G5-SALL'!$A$3:$AG$500,21,FALSE),IF($E374="08",VLOOKUP($A374,'2015G8-SALL'!$A$3:$AG$501,21,FALSE),"NA"))),"NA")</f>
        <v>0.35722513089005209</v>
      </c>
    </row>
    <row r="375" spans="1:13" x14ac:dyDescent="0.25">
      <c r="A375" s="282" t="s">
        <v>434</v>
      </c>
      <c r="B375" s="281" t="str">
        <f>VLOOKUP(VALUE(A375),SchList!$A$2:$B$475,2,FALSE)</f>
        <v>REDLAND MIDDLE</v>
      </c>
      <c r="C375" s="282" t="s">
        <v>5260</v>
      </c>
      <c r="D375" s="267" t="s">
        <v>5265</v>
      </c>
      <c r="E375" s="268" t="s">
        <v>807</v>
      </c>
      <c r="F375" s="283">
        <f>IFERROR(IF($E375="05",VLOOKUP($A375,'2015G5-SALL'!$A$3:$AG$500,4,FALSE),IF($E375="08",VLOOKUP($A375,'2015G8-SALL'!$A$3:$AG$501,4,FALSE),"NA")),"NA")</f>
        <v>182</v>
      </c>
      <c r="G375" s="284">
        <f>IFERROR(IF($E375="05",VLOOKUP($A375,'MemSep 21-2015'!$A$3:$I$498,9,FALSE),IF($E375="08",VLOOKUP($A375,'MemSep 21-2015'!$A$3:$N$498,14,FALSE),"NA")),"NA")</f>
        <v>186</v>
      </c>
      <c r="H375" s="285">
        <f t="shared" si="5"/>
        <v>0.978494623655914</v>
      </c>
      <c r="I375" s="286">
        <f>IFERROR(IF(OR($F375&lt;10,$F375="NA",$G375="NA"),"NA",IF($E375="05",VLOOKUP($A375,'2015G5-SALL'!$A$3:$AG$500,6,FALSE),IF($E375="08",VLOOKUP($A375,'2015G8-SALL'!$A$3:$AG$501,6,FALSE),"NA"))),"NA")</f>
        <v>36.559120879120897</v>
      </c>
      <c r="J375" s="252">
        <f>IFERROR(IF(OR($F375&lt;10,$F375="NA",$G375="NA"),"NA",IF($E375="05",VLOOKUP($A375,'2015G5-SALL'!$A$3:$AG$500,26,FALSE),IF($E375="08",VLOOKUP($A375,'2015G8-SALL'!$A$3:$AG$501,26,FALSE),"NA"))),"NA")</f>
        <v>0.36159340659340655</v>
      </c>
      <c r="K375" s="253">
        <f>IFERROR(IF(OR($F375&lt;10,$F375="NA",$G375="NA"),"NA",IF($E375="05",VLOOKUP($A375,'2015G5-SALL'!$A$3:$AG$500,16,FALSE),IF($E375="08",VLOOKUP($A375,'2015G8-SALL'!$A$3:$AG$501,16,FALSE),"NA"))),"NA")</f>
        <v>0.3671428571428571</v>
      </c>
      <c r="L375" s="254">
        <f>IFERROR(IF(OR($F375&lt;10,$F375="NA",$G375="NA"),"NA",IF($E375="05",VLOOKUP($A375,'2015G5-SALL'!$A$3:$AG$500,31,FALSE),IF($E375="08",VLOOKUP($A375,'2015G8-SALL'!$A$3:$AG$501,31,FALSE),"NA"))),"NA")</f>
        <v>0.36950549450549453</v>
      </c>
      <c r="M375" s="255">
        <f>IFERROR(IF(OR($F375&lt;10,$F375="NA",$G375="NA"),"NA",IF($E375="05",VLOOKUP($A375,'2015G5-SALL'!$A$3:$AG$500,21,FALSE),IF($E375="08",VLOOKUP($A375,'2015G8-SALL'!$A$3:$AG$501,21,FALSE),"NA"))),"NA")</f>
        <v>0.36203296703296678</v>
      </c>
    </row>
    <row r="376" spans="1:13" x14ac:dyDescent="0.25">
      <c r="A376" s="282" t="s">
        <v>435</v>
      </c>
      <c r="B376" s="281" t="str">
        <f>VLOOKUP(VALUE(A376),SchList!$A$2:$B$475,2,FALSE)</f>
        <v>JORGE MAS CANOSA MIDDLE</v>
      </c>
      <c r="C376" s="282" t="s">
        <v>5260</v>
      </c>
      <c r="D376" s="267" t="s">
        <v>5261</v>
      </c>
      <c r="E376" s="268" t="s">
        <v>807</v>
      </c>
      <c r="F376" s="283">
        <f>IFERROR(IF($E376="05",VLOOKUP($A376,'2015G5-SALL'!$A$3:$AG$500,4,FALSE),IF($E376="08",VLOOKUP($A376,'2015G8-SALL'!$A$3:$AG$501,4,FALSE),"NA")),"NA")</f>
        <v>510</v>
      </c>
      <c r="G376" s="284">
        <f>IFERROR(IF($E376="05",VLOOKUP($A376,'MemSep 21-2015'!$A$3:$I$498,9,FALSE),IF($E376="08",VLOOKUP($A376,'MemSep 21-2015'!$A$3:$N$498,14,FALSE),"NA")),"NA")</f>
        <v>561</v>
      </c>
      <c r="H376" s="285">
        <f t="shared" si="5"/>
        <v>0.90909090909090906</v>
      </c>
      <c r="I376" s="286">
        <f>IFERROR(IF(OR($F376&lt;10,$F376="NA",$G376="NA"),"NA",IF($E376="05",VLOOKUP($A376,'2015G5-SALL'!$A$3:$AG$500,6,FALSE),IF($E376="08",VLOOKUP($A376,'2015G8-SALL'!$A$3:$AG$501,6,FALSE),"NA"))),"NA")</f>
        <v>35.078607843137199</v>
      </c>
      <c r="J376" s="252">
        <f>IFERROR(IF(OR($F376&lt;10,$F376="NA",$G376="NA"),"NA",IF($E376="05",VLOOKUP($A376,'2015G5-SALL'!$A$3:$AG$500,26,FALSE),IF($E376="08",VLOOKUP($A376,'2015G8-SALL'!$A$3:$AG$501,26,FALSE),"NA"))),"NA")</f>
        <v>0.33739215686274543</v>
      </c>
      <c r="K376" s="253">
        <f>IFERROR(IF(OR($F376&lt;10,$F376="NA",$G376="NA"),"NA",IF($E376="05",VLOOKUP($A376,'2015G5-SALL'!$A$3:$AG$500,16,FALSE),IF($E376="08",VLOOKUP($A376,'2015G8-SALL'!$A$3:$AG$501,16,FALSE),"NA"))),"NA")</f>
        <v>0.35939215686274478</v>
      </c>
      <c r="L376" s="254">
        <f>IFERROR(IF(OR($F376&lt;10,$F376="NA",$G376="NA"),"NA",IF($E376="05",VLOOKUP($A376,'2015G5-SALL'!$A$3:$AG$500,31,FALSE),IF($E376="08",VLOOKUP($A376,'2015G8-SALL'!$A$3:$AG$501,31,FALSE),"NA"))),"NA")</f>
        <v>0.3359803921568626</v>
      </c>
      <c r="M376" s="255">
        <f>IFERROR(IF(OR($F376&lt;10,$F376="NA",$G376="NA"),"NA",IF($E376="05",VLOOKUP($A376,'2015G5-SALL'!$A$3:$AG$500,21,FALSE),IF($E376="08",VLOOKUP($A376,'2015G8-SALL'!$A$3:$AG$501,21,FALSE),"NA"))),"NA")</f>
        <v>0.36494117647058716</v>
      </c>
    </row>
    <row r="377" spans="1:13" x14ac:dyDescent="0.25">
      <c r="A377" s="282" t="s">
        <v>436</v>
      </c>
      <c r="B377" s="281" t="str">
        <f>VLOOKUP(VALUE(A377),SchList!$A$2:$B$475,2,FALSE)</f>
        <v>RICHMOND HEIGHTS MIDDLE</v>
      </c>
      <c r="C377" s="282" t="s">
        <v>5260</v>
      </c>
      <c r="D377" s="267" t="s">
        <v>5265</v>
      </c>
      <c r="E377" s="268" t="s">
        <v>807</v>
      </c>
      <c r="F377" s="283">
        <f>IFERROR(IF($E377="05",VLOOKUP($A377,'2015G5-SALL'!$A$3:$AG$500,4,FALSE),IF($E377="08",VLOOKUP($A377,'2015G8-SALL'!$A$3:$AG$501,4,FALSE),"NA")),"NA")</f>
        <v>205</v>
      </c>
      <c r="G377" s="284">
        <f>IFERROR(IF($E377="05",VLOOKUP($A377,'MemSep 21-2015'!$A$3:$I$498,9,FALSE),IF($E377="08",VLOOKUP($A377,'MemSep 21-2015'!$A$3:$N$498,14,FALSE),"NA")),"NA")</f>
        <v>217</v>
      </c>
      <c r="H377" s="285">
        <f t="shared" si="5"/>
        <v>0.9447004608294931</v>
      </c>
      <c r="I377" s="286">
        <f>IFERROR(IF(OR($F377&lt;10,$F377="NA",$G377="NA"),"NA",IF($E377="05",VLOOKUP($A377,'2015G5-SALL'!$A$3:$AG$500,6,FALSE),IF($E377="08",VLOOKUP($A377,'2015G8-SALL'!$A$3:$AG$501,6,FALSE),"NA"))),"NA")</f>
        <v>36.567024390243887</v>
      </c>
      <c r="J377" s="252">
        <f>IFERROR(IF(OR($F377&lt;10,$F377="NA",$G377="NA"),"NA",IF($E377="05",VLOOKUP($A377,'2015G5-SALL'!$A$3:$AG$500,26,FALSE),IF($E377="08",VLOOKUP($A377,'2015G8-SALL'!$A$3:$AG$501,26,FALSE),"NA"))),"NA")</f>
        <v>0.37209756097560981</v>
      </c>
      <c r="K377" s="253">
        <f>IFERROR(IF(OR($F377&lt;10,$F377="NA",$G377="NA"),"NA",IF($E377="05",VLOOKUP($A377,'2015G5-SALL'!$A$3:$AG$500,16,FALSE),IF($E377="08",VLOOKUP($A377,'2015G8-SALL'!$A$3:$AG$501,16,FALSE),"NA"))),"NA")</f>
        <v>0.3650243902439026</v>
      </c>
      <c r="L377" s="254">
        <f>IFERROR(IF(OR($F377&lt;10,$F377="NA",$G377="NA"),"NA",IF($E377="05",VLOOKUP($A377,'2015G5-SALL'!$A$3:$AG$500,31,FALSE),IF($E377="08",VLOOKUP($A377,'2015G8-SALL'!$A$3:$AG$501,31,FALSE),"NA"))),"NA")</f>
        <v>0.36731707317073181</v>
      </c>
      <c r="M377" s="255">
        <f>IFERROR(IF(OR($F377&lt;10,$F377="NA",$G377="NA"),"NA",IF($E377="05",VLOOKUP($A377,'2015G5-SALL'!$A$3:$AG$500,21,FALSE),IF($E377="08",VLOOKUP($A377,'2015G8-SALL'!$A$3:$AG$501,21,FALSE),"NA"))),"NA")</f>
        <v>0.36078048780487787</v>
      </c>
    </row>
    <row r="378" spans="1:13" x14ac:dyDescent="0.25">
      <c r="A378" s="282" t="s">
        <v>437</v>
      </c>
      <c r="B378" s="281" t="str">
        <f>VLOOKUP(VALUE(A378),SchList!$A$2:$B$475,2,FALSE)</f>
        <v>RIVIERA MIDDLE</v>
      </c>
      <c r="C378" s="282" t="s">
        <v>5260</v>
      </c>
      <c r="D378" s="267" t="s">
        <v>5261</v>
      </c>
      <c r="E378" s="268" t="s">
        <v>807</v>
      </c>
      <c r="F378" s="283">
        <f>IFERROR(IF($E378="05",VLOOKUP($A378,'2015G5-SALL'!$A$3:$AG$500,4,FALSE),IF($E378="08",VLOOKUP($A378,'2015G8-SALL'!$A$3:$AG$501,4,FALSE),"NA")),"NA")</f>
        <v>122</v>
      </c>
      <c r="G378" s="284">
        <f>IFERROR(IF($E378="05",VLOOKUP($A378,'MemSep 21-2015'!$A$3:$I$498,9,FALSE),IF($E378="08",VLOOKUP($A378,'MemSep 21-2015'!$A$3:$N$498,14,FALSE),"NA")),"NA")</f>
        <v>145</v>
      </c>
      <c r="H378" s="285">
        <f t="shared" si="5"/>
        <v>0.8413793103448276</v>
      </c>
      <c r="I378" s="286">
        <f>IFERROR(IF(OR($F378&lt;10,$F378="NA",$G378="NA"),"NA",IF($E378="05",VLOOKUP($A378,'2015G5-SALL'!$A$3:$AG$500,6,FALSE),IF($E378="08",VLOOKUP($A378,'2015G8-SALL'!$A$3:$AG$501,6,FALSE),"NA"))),"NA")</f>
        <v>34.58573770491806</v>
      </c>
      <c r="J378" s="252">
        <f>IFERROR(IF(OR($F378&lt;10,$F378="NA",$G378="NA"),"NA",IF($E378="05",VLOOKUP($A378,'2015G5-SALL'!$A$3:$AG$500,26,FALSE),IF($E378="08",VLOOKUP($A378,'2015G8-SALL'!$A$3:$AG$501,26,FALSE),"NA"))),"NA")</f>
        <v>0.34459016393442604</v>
      </c>
      <c r="K378" s="253">
        <f>IFERROR(IF(OR($F378&lt;10,$F378="NA",$G378="NA"),"NA",IF($E378="05",VLOOKUP($A378,'2015G5-SALL'!$A$3:$AG$500,16,FALSE),IF($E378="08",VLOOKUP($A378,'2015G8-SALL'!$A$3:$AG$501,16,FALSE),"NA"))),"NA")</f>
        <v>0.36959016393442623</v>
      </c>
      <c r="L378" s="254">
        <f>IFERROR(IF(OR($F378&lt;10,$F378="NA",$G378="NA"),"NA",IF($E378="05",VLOOKUP($A378,'2015G5-SALL'!$A$3:$AG$500,31,FALSE),IF($E378="08",VLOOKUP($A378,'2015G8-SALL'!$A$3:$AG$501,31,FALSE),"NA"))),"NA")</f>
        <v>0.31639344262295083</v>
      </c>
      <c r="M378" s="255">
        <f>IFERROR(IF(OR($F378&lt;10,$F378="NA",$G378="NA"),"NA",IF($E378="05",VLOOKUP($A378,'2015G5-SALL'!$A$3:$AG$500,21,FALSE),IF($E378="08",VLOOKUP($A378,'2015G8-SALL'!$A$3:$AG$501,21,FALSE),"NA"))),"NA")</f>
        <v>0.35008196721311474</v>
      </c>
    </row>
    <row r="379" spans="1:13" x14ac:dyDescent="0.25">
      <c r="A379" s="282" t="s">
        <v>438</v>
      </c>
      <c r="B379" s="281" t="str">
        <f>VLOOKUP(VALUE(A379),SchList!$A$2:$B$475,2,FALSE)</f>
        <v>ROCKWAY MIDDLE</v>
      </c>
      <c r="C379" s="282" t="s">
        <v>5263</v>
      </c>
      <c r="D379" s="267" t="s">
        <v>5261</v>
      </c>
      <c r="E379" s="268" t="s">
        <v>807</v>
      </c>
      <c r="F379" s="283">
        <f>IFERROR(IF($E379="05",VLOOKUP($A379,'2015G5-SALL'!$A$3:$AG$500,4,FALSE),IF($E379="08",VLOOKUP($A379,'2015G8-SALL'!$A$3:$AG$501,4,FALSE),"NA")),"NA")</f>
        <v>153</v>
      </c>
      <c r="G379" s="284">
        <f>IFERROR(IF($E379="05",VLOOKUP($A379,'MemSep 21-2015'!$A$3:$I$498,9,FALSE),IF($E379="08",VLOOKUP($A379,'MemSep 21-2015'!$A$3:$N$498,14,FALSE),"NA")),"NA")</f>
        <v>255</v>
      </c>
      <c r="H379" s="285">
        <f t="shared" si="5"/>
        <v>0.6</v>
      </c>
      <c r="I379" s="286">
        <f>IFERROR(IF(OR($F379&lt;10,$F379="NA",$G379="NA"),"NA",IF($E379="05",VLOOKUP($A379,'2015G5-SALL'!$A$3:$AG$500,6,FALSE),IF($E379="08",VLOOKUP($A379,'2015G8-SALL'!$A$3:$AG$501,6,FALSE),"NA"))),"NA")</f>
        <v>27.981568627450986</v>
      </c>
      <c r="J379" s="252">
        <f>IFERROR(IF(OR($F379&lt;10,$F379="NA",$G379="NA"),"NA",IF($E379="05",VLOOKUP($A379,'2015G5-SALL'!$A$3:$AG$500,26,FALSE),IF($E379="08",VLOOKUP($A379,'2015G8-SALL'!$A$3:$AG$501,26,FALSE),"NA"))),"NA")</f>
        <v>0.27457516339869287</v>
      </c>
      <c r="K379" s="253">
        <f>IFERROR(IF(OR($F379&lt;10,$F379="NA",$G379="NA"),"NA",IF($E379="05",VLOOKUP($A379,'2015G5-SALL'!$A$3:$AG$500,16,FALSE),IF($E379="08",VLOOKUP($A379,'2015G8-SALL'!$A$3:$AG$501,16,FALSE),"NA"))),"NA")</f>
        <v>0.28196078431372551</v>
      </c>
      <c r="L379" s="254">
        <f>IFERROR(IF(OR($F379&lt;10,$F379="NA",$G379="NA"),"NA",IF($E379="05",VLOOKUP($A379,'2015G5-SALL'!$A$3:$AG$500,31,FALSE),IF($E379="08",VLOOKUP($A379,'2015G8-SALL'!$A$3:$AG$501,31,FALSE),"NA"))),"NA")</f>
        <v>0.2640522875816993</v>
      </c>
      <c r="M379" s="255">
        <f>IFERROR(IF(OR($F379&lt;10,$F379="NA",$G379="NA"),"NA",IF($E379="05",VLOOKUP($A379,'2015G5-SALL'!$A$3:$AG$500,21,FALSE),IF($E379="08",VLOOKUP($A379,'2015G8-SALL'!$A$3:$AG$501,21,FALSE),"NA"))),"NA")</f>
        <v>0.29758169934640522</v>
      </c>
    </row>
    <row r="380" spans="1:13" x14ac:dyDescent="0.25">
      <c r="A380" s="282" t="s">
        <v>439</v>
      </c>
      <c r="B380" s="281" t="str">
        <f>VLOOKUP(VALUE(A380),SchList!$A$2:$B$475,2,FALSE)</f>
        <v>SHENANDOAH MIDDLE</v>
      </c>
      <c r="C380" s="282" t="s">
        <v>5263</v>
      </c>
      <c r="D380" s="267" t="s">
        <v>5261</v>
      </c>
      <c r="E380" s="268" t="s">
        <v>807</v>
      </c>
      <c r="F380" s="283">
        <f>IFERROR(IF($E380="05",VLOOKUP($A380,'2015G5-SALL'!$A$3:$AG$500,4,FALSE),IF($E380="08",VLOOKUP($A380,'2015G8-SALL'!$A$3:$AG$501,4,FALSE),"NA")),"NA")</f>
        <v>266</v>
      </c>
      <c r="G380" s="284">
        <f>IFERROR(IF($E380="05",VLOOKUP($A380,'MemSep 21-2015'!$A$3:$I$498,9,FALSE),IF($E380="08",VLOOKUP($A380,'MemSep 21-2015'!$A$3:$N$498,14,FALSE),"NA")),"NA")</f>
        <v>329</v>
      </c>
      <c r="H380" s="285">
        <f t="shared" si="5"/>
        <v>0.80851063829787229</v>
      </c>
      <c r="I380" s="286">
        <f>IFERROR(IF(OR($F380&lt;10,$F380="NA",$G380="NA"),"NA",IF($E380="05",VLOOKUP($A380,'2015G5-SALL'!$A$3:$AG$500,6,FALSE),IF($E380="08",VLOOKUP($A380,'2015G8-SALL'!$A$3:$AG$501,6,FALSE),"NA"))),"NA")</f>
        <v>32.183759398496257</v>
      </c>
      <c r="J380" s="252">
        <f>IFERROR(IF(OR($F380&lt;10,$F380="NA",$G380="NA"),"NA",IF($E380="05",VLOOKUP($A380,'2015G5-SALL'!$A$3:$AG$500,26,FALSE),IF($E380="08",VLOOKUP($A380,'2015G8-SALL'!$A$3:$AG$501,26,FALSE),"NA"))),"NA")</f>
        <v>0.32947368421052636</v>
      </c>
      <c r="K380" s="253">
        <f>IFERROR(IF(OR($F380&lt;10,$F380="NA",$G380="NA"),"NA",IF($E380="05",VLOOKUP($A380,'2015G5-SALL'!$A$3:$AG$500,16,FALSE),IF($E380="08",VLOOKUP($A380,'2015G8-SALL'!$A$3:$AG$501,16,FALSE),"NA"))),"NA")</f>
        <v>0.32586466165413525</v>
      </c>
      <c r="L380" s="254">
        <f>IFERROR(IF(OR($F380&lt;10,$F380="NA",$G380="NA"),"NA",IF($E380="05",VLOOKUP($A380,'2015G5-SALL'!$A$3:$AG$500,31,FALSE),IF($E380="08",VLOOKUP($A380,'2015G8-SALL'!$A$3:$AG$501,31,FALSE),"NA"))),"NA")</f>
        <v>0.30996240601503766</v>
      </c>
      <c r="M380" s="255">
        <f>IFERROR(IF(OR($F380&lt;10,$F380="NA",$G380="NA"),"NA",IF($E380="05",VLOOKUP($A380,'2015G5-SALL'!$A$3:$AG$500,21,FALSE),IF($E380="08",VLOOKUP($A380,'2015G8-SALL'!$A$3:$AG$501,21,FALSE),"NA"))),"NA")</f>
        <v>0.32492481203007506</v>
      </c>
    </row>
    <row r="381" spans="1:13" x14ac:dyDescent="0.25">
      <c r="A381" s="282" t="s">
        <v>440</v>
      </c>
      <c r="B381" s="281" t="str">
        <f>VLOOKUP(VALUE(A381),SchList!$A$2:$B$475,2,FALSE)</f>
        <v>SOUTHWOOD MIDDLE</v>
      </c>
      <c r="C381" s="282" t="s">
        <v>5260</v>
      </c>
      <c r="D381" s="267" t="s">
        <v>5261</v>
      </c>
      <c r="E381" s="268" t="s">
        <v>807</v>
      </c>
      <c r="F381" s="283">
        <f>IFERROR(IF($E381="05",VLOOKUP($A381,'2015G5-SALL'!$A$3:$AG$500,4,FALSE),IF($E381="08",VLOOKUP($A381,'2015G8-SALL'!$A$3:$AG$501,4,FALSE),"NA")),"NA")</f>
        <v>470</v>
      </c>
      <c r="G381" s="284">
        <f>IFERROR(IF($E381="05",VLOOKUP($A381,'MemSep 21-2015'!$A$3:$I$498,9,FALSE),IF($E381="08",VLOOKUP($A381,'MemSep 21-2015'!$A$3:$N$498,14,FALSE),"NA")),"NA")</f>
        <v>478</v>
      </c>
      <c r="H381" s="285">
        <f t="shared" si="5"/>
        <v>0.98326359832635979</v>
      </c>
      <c r="I381" s="286">
        <f>IFERROR(IF(OR($F381&lt;10,$F381="NA",$G381="NA"),"NA",IF($E381="05",VLOOKUP($A381,'2015G5-SALL'!$A$3:$AG$500,6,FALSE),IF($E381="08",VLOOKUP($A381,'2015G8-SALL'!$A$3:$AG$501,6,FALSE),"NA"))),"NA")</f>
        <v>46.016127659574472</v>
      </c>
      <c r="J381" s="252">
        <f>IFERROR(IF(OR($F381&lt;10,$F381="NA",$G381="NA"),"NA",IF($E381="05",VLOOKUP($A381,'2015G5-SALL'!$A$3:$AG$500,26,FALSE),IF($E381="08",VLOOKUP($A381,'2015G8-SALL'!$A$3:$AG$501,26,FALSE),"NA"))),"NA")</f>
        <v>0.47780851063829782</v>
      </c>
      <c r="K381" s="253">
        <f>IFERROR(IF(OR($F381&lt;10,$F381="NA",$G381="NA"),"NA",IF($E381="05",VLOOKUP($A381,'2015G5-SALL'!$A$3:$AG$500,16,FALSE),IF($E381="08",VLOOKUP($A381,'2015G8-SALL'!$A$3:$AG$501,16,FALSE),"NA"))),"NA")</f>
        <v>0.46031914893617004</v>
      </c>
      <c r="L381" s="254">
        <f>IFERROR(IF(OR($F381&lt;10,$F381="NA",$G381="NA"),"NA",IF($E381="05",VLOOKUP($A381,'2015G5-SALL'!$A$3:$AG$500,31,FALSE),IF($E381="08",VLOOKUP($A381,'2015G8-SALL'!$A$3:$AG$501,31,FALSE),"NA"))),"NA")</f>
        <v>0.46382978723404211</v>
      </c>
      <c r="M381" s="255">
        <f>IFERROR(IF(OR($F381&lt;10,$F381="NA",$G381="NA"),"NA",IF($E381="05",VLOOKUP($A381,'2015G5-SALL'!$A$3:$AG$500,21,FALSE),IF($E381="08",VLOOKUP($A381,'2015G8-SALL'!$A$3:$AG$501,21,FALSE),"NA"))),"NA")</f>
        <v>0.44521276595744624</v>
      </c>
    </row>
    <row r="382" spans="1:13" x14ac:dyDescent="0.25">
      <c r="A382" s="282" t="s">
        <v>441</v>
      </c>
      <c r="B382" s="281" t="str">
        <f>VLOOKUP(VALUE(A382),SchList!$A$2:$B$475,2,FALSE)</f>
        <v>SOUTH MIAMI MIDDLE SCHOOL</v>
      </c>
      <c r="C382" s="282" t="s">
        <v>5263</v>
      </c>
      <c r="D382" s="267" t="s">
        <v>5261</v>
      </c>
      <c r="E382" s="268" t="s">
        <v>807</v>
      </c>
      <c r="F382" s="283">
        <f>IFERROR(IF($E382="05",VLOOKUP($A382,'2015G5-SALL'!$A$3:$AG$500,4,FALSE),IF($E382="08",VLOOKUP($A382,'2015G8-SALL'!$A$3:$AG$501,4,FALSE),"NA")),"NA")</f>
        <v>301</v>
      </c>
      <c r="G382" s="284">
        <f>IFERROR(IF($E382="05",VLOOKUP($A382,'MemSep 21-2015'!$A$3:$I$498,9,FALSE),IF($E382="08",VLOOKUP($A382,'MemSep 21-2015'!$A$3:$N$498,14,FALSE),"NA")),"NA")</f>
        <v>308</v>
      </c>
      <c r="H382" s="285">
        <f t="shared" si="5"/>
        <v>0.97727272727272729</v>
      </c>
      <c r="I382" s="286">
        <f>IFERROR(IF(OR($F382&lt;10,$F382="NA",$G382="NA"),"NA",IF($E382="05",VLOOKUP($A382,'2015G5-SALL'!$A$3:$AG$500,6,FALSE),IF($E382="08",VLOOKUP($A382,'2015G8-SALL'!$A$3:$AG$501,6,FALSE),"NA"))),"NA")</f>
        <v>50.653189368770761</v>
      </c>
      <c r="J382" s="252">
        <f>IFERROR(IF(OR($F382&lt;10,$F382="NA",$G382="NA"),"NA",IF($E382="05",VLOOKUP($A382,'2015G5-SALL'!$A$3:$AG$500,26,FALSE),IF($E382="08",VLOOKUP($A382,'2015G8-SALL'!$A$3:$AG$501,26,FALSE),"NA"))),"NA")</f>
        <v>0.51225913621262498</v>
      </c>
      <c r="K382" s="253">
        <f>IFERROR(IF(OR($F382&lt;10,$F382="NA",$G382="NA"),"NA",IF($E382="05",VLOOKUP($A382,'2015G5-SALL'!$A$3:$AG$500,16,FALSE),IF($E382="08",VLOOKUP($A382,'2015G8-SALL'!$A$3:$AG$501,16,FALSE),"NA"))),"NA")</f>
        <v>0.50627906976744186</v>
      </c>
      <c r="L382" s="254">
        <f>IFERROR(IF(OR($F382&lt;10,$F382="NA",$G382="NA"),"NA",IF($E382="05",VLOOKUP($A382,'2015G5-SALL'!$A$3:$AG$500,31,FALSE),IF($E382="08",VLOOKUP($A382,'2015G8-SALL'!$A$3:$AG$501,31,FALSE),"NA"))),"NA")</f>
        <v>0.5220930232558143</v>
      </c>
      <c r="M382" s="255">
        <f>IFERROR(IF(OR($F382&lt;10,$F382="NA",$G382="NA"),"NA",IF($E382="05",VLOOKUP($A382,'2015G5-SALL'!$A$3:$AG$500,21,FALSE),IF($E382="08",VLOOKUP($A382,'2015G8-SALL'!$A$3:$AG$501,21,FALSE),"NA"))),"NA")</f>
        <v>0.48654485049833873</v>
      </c>
    </row>
    <row r="383" spans="1:13" x14ac:dyDescent="0.25">
      <c r="A383" s="282" t="s">
        <v>442</v>
      </c>
      <c r="B383" s="281" t="str">
        <f>VLOOKUP(VALUE(A383),SchList!$A$2:$B$475,2,FALSE)</f>
        <v>W. R. THOMAS MIDDLE</v>
      </c>
      <c r="C383" s="282" t="s">
        <v>5260</v>
      </c>
      <c r="D383" s="267" t="s">
        <v>5261</v>
      </c>
      <c r="E383" s="268" t="s">
        <v>807</v>
      </c>
      <c r="F383" s="283">
        <f>IFERROR(IF($E383="05",VLOOKUP($A383,'2015G5-SALL'!$A$3:$AG$500,4,FALSE),IF($E383="08",VLOOKUP($A383,'2015G8-SALL'!$A$3:$AG$501,4,FALSE),"NA")),"NA")</f>
        <v>210</v>
      </c>
      <c r="G383" s="284">
        <f>IFERROR(IF($E383="05",VLOOKUP($A383,'MemSep 21-2015'!$A$3:$I$498,9,FALSE),IF($E383="08",VLOOKUP($A383,'MemSep 21-2015'!$A$3:$N$498,14,FALSE),"NA")),"NA")</f>
        <v>223</v>
      </c>
      <c r="H383" s="285">
        <f t="shared" si="5"/>
        <v>0.94170403587443952</v>
      </c>
      <c r="I383" s="286">
        <f>IFERROR(IF(OR($F383&lt;10,$F383="NA",$G383="NA"),"NA",IF($E383="05",VLOOKUP($A383,'2015G5-SALL'!$A$3:$AG$500,6,FALSE),IF($E383="08",VLOOKUP($A383,'2015G8-SALL'!$A$3:$AG$501,6,FALSE),"NA"))),"NA")</f>
        <v>38.521190476190498</v>
      </c>
      <c r="J383" s="252">
        <f>IFERROR(IF(OR($F383&lt;10,$F383="NA",$G383="NA"),"NA",IF($E383="05",VLOOKUP($A383,'2015G5-SALL'!$A$3:$AG$500,26,FALSE),IF($E383="08",VLOOKUP($A383,'2015G8-SALL'!$A$3:$AG$501,26,FALSE),"NA"))),"NA")</f>
        <v>0.38990476190476198</v>
      </c>
      <c r="K383" s="253">
        <f>IFERROR(IF(OR($F383&lt;10,$F383="NA",$G383="NA"),"NA",IF($E383="05",VLOOKUP($A383,'2015G5-SALL'!$A$3:$AG$500,16,FALSE),IF($E383="08",VLOOKUP($A383,'2015G8-SALL'!$A$3:$AG$501,16,FALSE),"NA"))),"NA")</f>
        <v>0.38990476190476203</v>
      </c>
      <c r="L383" s="254">
        <f>IFERROR(IF(OR($F383&lt;10,$F383="NA",$G383="NA"),"NA",IF($E383="05",VLOOKUP($A383,'2015G5-SALL'!$A$3:$AG$500,31,FALSE),IF($E383="08",VLOOKUP($A383,'2015G8-SALL'!$A$3:$AG$501,31,FALSE),"NA"))),"NA")</f>
        <v>0.37214285714285722</v>
      </c>
      <c r="M383" s="255">
        <f>IFERROR(IF(OR($F383&lt;10,$F383="NA",$G383="NA"),"NA",IF($E383="05",VLOOKUP($A383,'2015G5-SALL'!$A$3:$AG$500,21,FALSE),IF($E383="08",VLOOKUP($A383,'2015G8-SALL'!$A$3:$AG$501,21,FALSE),"NA"))),"NA")</f>
        <v>0.39061904761904764</v>
      </c>
    </row>
    <row r="384" spans="1:13" x14ac:dyDescent="0.25">
      <c r="A384" s="282" t="s">
        <v>444</v>
      </c>
      <c r="B384" s="281" t="str">
        <f>VLOOKUP(VALUE(A384),SchList!$A$2:$B$475,2,FALSE)</f>
        <v>WEST MIAMI MIDDLE</v>
      </c>
      <c r="C384" s="282" t="s">
        <v>5263</v>
      </c>
      <c r="D384" s="267" t="s">
        <v>5261</v>
      </c>
      <c r="E384" s="268" t="s">
        <v>807</v>
      </c>
      <c r="F384" s="283">
        <f>IFERROR(IF($E384="05",VLOOKUP($A384,'2015G5-SALL'!$A$3:$AG$500,4,FALSE),IF($E384="08",VLOOKUP($A384,'2015G8-SALL'!$A$3:$AG$501,4,FALSE),"NA")),"NA")</f>
        <v>278</v>
      </c>
      <c r="G384" s="284">
        <f>IFERROR(IF($E384="05",VLOOKUP($A384,'MemSep 21-2015'!$A$3:$I$498,9,FALSE),IF($E384="08",VLOOKUP($A384,'MemSep 21-2015'!$A$3:$N$498,14,FALSE),"NA")),"NA")</f>
        <v>286</v>
      </c>
      <c r="H384" s="285">
        <f t="shared" si="5"/>
        <v>0.97202797202797198</v>
      </c>
      <c r="I384" s="286">
        <f>IFERROR(IF(OR($F384&lt;10,$F384="NA",$G384="NA"),"NA",IF($E384="05",VLOOKUP($A384,'2015G5-SALL'!$A$3:$AG$500,6,FALSE),IF($E384="08",VLOOKUP($A384,'2015G8-SALL'!$A$3:$AG$501,6,FALSE),"NA"))),"NA")</f>
        <v>37.278776978417305</v>
      </c>
      <c r="J384" s="252">
        <f>IFERROR(IF(OR($F384&lt;10,$F384="NA",$G384="NA"),"NA",IF($E384="05",VLOOKUP($A384,'2015G5-SALL'!$A$3:$AG$500,26,FALSE),IF($E384="08",VLOOKUP($A384,'2015G8-SALL'!$A$3:$AG$501,26,FALSE),"NA"))),"NA")</f>
        <v>0.36568345323741008</v>
      </c>
      <c r="K384" s="253">
        <f>IFERROR(IF(OR($F384&lt;10,$F384="NA",$G384="NA"),"NA",IF($E384="05",VLOOKUP($A384,'2015G5-SALL'!$A$3:$AG$500,16,FALSE),IF($E384="08",VLOOKUP($A384,'2015G8-SALL'!$A$3:$AG$501,16,FALSE),"NA"))),"NA")</f>
        <v>0.38996402877697794</v>
      </c>
      <c r="L384" s="254">
        <f>IFERROR(IF(OR($F384&lt;10,$F384="NA",$G384="NA"),"NA",IF($E384="05",VLOOKUP($A384,'2015G5-SALL'!$A$3:$AG$500,31,FALSE),IF($E384="08",VLOOKUP($A384,'2015G8-SALL'!$A$3:$AG$501,31,FALSE),"NA"))),"NA")</f>
        <v>0.36654676258992797</v>
      </c>
      <c r="M384" s="255">
        <f>IFERROR(IF(OR($F384&lt;10,$F384="NA",$G384="NA"),"NA",IF($E384="05",VLOOKUP($A384,'2015G5-SALL'!$A$3:$AG$500,21,FALSE),IF($E384="08",VLOOKUP($A384,'2015G8-SALL'!$A$3:$AG$501,21,FALSE),"NA"))),"NA")</f>
        <v>0.36428057553956811</v>
      </c>
    </row>
    <row r="385" spans="1:13" x14ac:dyDescent="0.25">
      <c r="A385" s="282" t="s">
        <v>459</v>
      </c>
      <c r="B385" s="281" t="str">
        <f>VLOOKUP(VALUE(A385),SchList!$A$2:$B$475,2,FALSE)</f>
        <v>YOUNG MENS PREPARATORY ACADEMY</v>
      </c>
      <c r="C385" s="282" t="s">
        <v>5263</v>
      </c>
      <c r="D385" s="267" t="s">
        <v>5265</v>
      </c>
      <c r="E385" s="268" t="s">
        <v>807</v>
      </c>
      <c r="F385" s="283">
        <f>IFERROR(IF($E385="05",VLOOKUP($A385,'2015G5-SALL'!$A$3:$AG$500,4,FALSE),IF($E385="08",VLOOKUP($A385,'2015G8-SALL'!$A$3:$AG$501,4,FALSE),"NA")),"NA")</f>
        <v>21</v>
      </c>
      <c r="G385" s="284">
        <f>IFERROR(IF($E385="05",VLOOKUP($A385,'MemSep 21-2015'!$A$3:$I$498,9,FALSE),IF($E385="08",VLOOKUP($A385,'MemSep 21-2015'!$A$3:$N$498,14,FALSE),"NA")),"NA")</f>
        <v>33</v>
      </c>
      <c r="H385" s="285">
        <f t="shared" si="5"/>
        <v>0.63636363636363635</v>
      </c>
      <c r="I385" s="286">
        <f>IFERROR(IF(OR($F385&lt;10,$F385="NA",$G385="NA"),"NA",IF($E385="05",VLOOKUP($A385,'2015G5-SALL'!$A$3:$AG$500,6,FALSE),IF($E385="08",VLOOKUP($A385,'2015G8-SALL'!$A$3:$AG$501,6,FALSE),"NA"))),"NA")</f>
        <v>39.271428571428565</v>
      </c>
      <c r="J385" s="252">
        <f>IFERROR(IF(OR($F385&lt;10,$F385="NA",$G385="NA"),"NA",IF($E385="05",VLOOKUP($A385,'2015G5-SALL'!$A$3:$AG$500,26,FALSE),IF($E385="08",VLOOKUP($A385,'2015G8-SALL'!$A$3:$AG$501,26,FALSE),"NA"))),"NA")</f>
        <v>0.35761904761904761</v>
      </c>
      <c r="K385" s="253">
        <f>IFERROR(IF(OR($F385&lt;10,$F385="NA",$G385="NA"),"NA",IF($E385="05",VLOOKUP($A385,'2015G5-SALL'!$A$3:$AG$500,16,FALSE),IF($E385="08",VLOOKUP($A385,'2015G8-SALL'!$A$3:$AG$501,16,FALSE),"NA"))),"NA")</f>
        <v>0.40285714285714291</v>
      </c>
      <c r="L385" s="254">
        <f>IFERROR(IF(OR($F385&lt;10,$F385="NA",$G385="NA"),"NA",IF($E385="05",VLOOKUP($A385,'2015G5-SALL'!$A$3:$AG$500,31,FALSE),IF($E385="08",VLOOKUP($A385,'2015G8-SALL'!$A$3:$AG$501,31,FALSE),"NA"))),"NA")</f>
        <v>0.4095238095238094</v>
      </c>
      <c r="M385" s="255">
        <f>IFERROR(IF(OR($F385&lt;10,$F385="NA",$G385="NA"),"NA",IF($E385="05",VLOOKUP($A385,'2015G5-SALL'!$A$3:$AG$500,21,FALSE),IF($E385="08",VLOOKUP($A385,'2015G8-SALL'!$A$3:$AG$501,21,FALSE),"NA"))),"NA")</f>
        <v>0.38571428571428568</v>
      </c>
    </row>
    <row r="386" spans="1:13" x14ac:dyDescent="0.25">
      <c r="A386" s="282" t="s">
        <v>588</v>
      </c>
      <c r="B386" s="281" t="str">
        <f>VLOOKUP(VALUE(A386),SchList!$A$2:$B$475,2,FALSE)</f>
        <v>MIAMI ARTS CHARTER</v>
      </c>
      <c r="C386" s="282" t="s">
        <v>5262</v>
      </c>
      <c r="D386" s="267" t="s">
        <v>5262</v>
      </c>
      <c r="E386" s="268" t="s">
        <v>807</v>
      </c>
      <c r="F386" s="283">
        <f>IFERROR(IF($E386="05",VLOOKUP($A386,'2015G5-SALL'!$A$3:$AG$500,4,FALSE),IF($E386="08",VLOOKUP($A386,'2015G8-SALL'!$A$3:$AG$501,4,FALSE),"NA")),"NA")</f>
        <v>144</v>
      </c>
      <c r="G386" s="284">
        <f>IFERROR(IF($E386="05",VLOOKUP($A386,'MemSep 21-2015'!$A$3:$I$498,9,FALSE),IF($E386="08",VLOOKUP($A386,'MemSep 21-2015'!$A$3:$N$498,14,FALSE),"NA")),"NA")</f>
        <v>261</v>
      </c>
      <c r="H386" s="285">
        <f t="shared" si="5"/>
        <v>0.55172413793103448</v>
      </c>
      <c r="I386" s="286">
        <f>IFERROR(IF(OR($F386&lt;10,$F386="NA",$G386="NA"),"NA",IF($E386="05",VLOOKUP($A386,'2015G5-SALL'!$A$3:$AG$500,6,FALSE),IF($E386="08",VLOOKUP($A386,'2015G8-SALL'!$A$3:$AG$501,6,FALSE),"NA"))),"NA")</f>
        <v>39.490069444444451</v>
      </c>
      <c r="J386" s="252">
        <f>IFERROR(IF(OR($F386&lt;10,$F386="NA",$G386="NA"),"NA",IF($E386="05",VLOOKUP($A386,'2015G5-SALL'!$A$3:$AG$500,26,FALSE),IF($E386="08",VLOOKUP($A386,'2015G8-SALL'!$A$3:$AG$501,26,FALSE),"NA"))),"NA")</f>
        <v>0.38749999999999984</v>
      </c>
      <c r="K386" s="253">
        <f>IFERROR(IF(OR($F386&lt;10,$F386="NA",$G386="NA"),"NA",IF($E386="05",VLOOKUP($A386,'2015G5-SALL'!$A$3:$AG$500,16,FALSE),IF($E386="08",VLOOKUP($A386,'2015G8-SALL'!$A$3:$AG$501,16,FALSE),"NA"))),"NA")</f>
        <v>0.39722222222222192</v>
      </c>
      <c r="L386" s="254">
        <f>IFERROR(IF(OR($F386&lt;10,$F386="NA",$G386="NA"),"NA",IF($E386="05",VLOOKUP($A386,'2015G5-SALL'!$A$3:$AG$500,31,FALSE),IF($E386="08",VLOOKUP($A386,'2015G8-SALL'!$A$3:$AG$501,31,FALSE),"NA"))),"NA")</f>
        <v>0.40277777777777757</v>
      </c>
      <c r="M386" s="255">
        <f>IFERROR(IF(OR($F386&lt;10,$F386="NA",$G386="NA"),"NA",IF($E386="05",VLOOKUP($A386,'2015G5-SALL'!$A$3:$AG$500,21,FALSE),IF($E386="08",VLOOKUP($A386,'2015G8-SALL'!$A$3:$AG$501,21,FALSE),"NA"))),"NA")</f>
        <v>0.38881944444444444</v>
      </c>
    </row>
    <row r="387" spans="1:13" x14ac:dyDescent="0.25">
      <c r="A387" s="282" t="s">
        <v>475</v>
      </c>
      <c r="B387" s="281" t="str">
        <f>VLOOKUP(VALUE(A387),SchList!$A$2:$B$475,2,FALSE)</f>
        <v>CITY OF HIALEAH EDUCATION ACAD</v>
      </c>
      <c r="C387" s="282" t="s">
        <v>5262</v>
      </c>
      <c r="D387" s="267" t="s">
        <v>5262</v>
      </c>
      <c r="E387" s="268" t="s">
        <v>807</v>
      </c>
      <c r="F387" s="283">
        <f>IFERROR(IF($E387="05",VLOOKUP($A387,'2015G5-SALL'!$A$3:$AG$500,4,FALSE),IF($E387="08",VLOOKUP($A387,'2015G8-SALL'!$A$3:$AG$501,4,FALSE),"NA")),"NA")</f>
        <v>90</v>
      </c>
      <c r="G387" s="284">
        <f>IFERROR(IF($E387="05",VLOOKUP($A387,'MemSep 21-2015'!$A$3:$I$498,9,FALSE),IF($E387="08",VLOOKUP($A387,'MemSep 21-2015'!$A$3:$N$498,14,FALSE),"NA")),"NA")</f>
        <v>92</v>
      </c>
      <c r="H387" s="285">
        <f t="shared" si="5"/>
        <v>0.97826086956521741</v>
      </c>
      <c r="I387" s="286">
        <f>IFERROR(IF(OR($F387&lt;10,$F387="NA",$G387="NA"),"NA",IF($E387="05",VLOOKUP($A387,'2015G5-SALL'!$A$3:$AG$500,6,FALSE),IF($E387="08",VLOOKUP($A387,'2015G8-SALL'!$A$3:$AG$501,6,FALSE),"NA"))),"NA")</f>
        <v>38.495333333333335</v>
      </c>
      <c r="J387" s="252">
        <f>IFERROR(IF(OR($F387&lt;10,$F387="NA",$G387="NA"),"NA",IF($E387="05",VLOOKUP($A387,'2015G5-SALL'!$A$3:$AG$500,26,FALSE),IF($E387="08",VLOOKUP($A387,'2015G8-SALL'!$A$3:$AG$501,26,FALSE),"NA"))),"NA")</f>
        <v>0.37155555555555558</v>
      </c>
      <c r="K387" s="253">
        <f>IFERROR(IF(OR($F387&lt;10,$F387="NA",$G387="NA"),"NA",IF($E387="05",VLOOKUP($A387,'2015G5-SALL'!$A$3:$AG$500,16,FALSE),IF($E387="08",VLOOKUP($A387,'2015G8-SALL'!$A$3:$AG$501,16,FALSE),"NA"))),"NA")</f>
        <v>0.39666666666666678</v>
      </c>
      <c r="L387" s="254">
        <f>IFERROR(IF(OR($F387&lt;10,$F387="NA",$G387="NA"),"NA",IF($E387="05",VLOOKUP($A387,'2015G5-SALL'!$A$3:$AG$500,31,FALSE),IF($E387="08",VLOOKUP($A387,'2015G8-SALL'!$A$3:$AG$501,31,FALSE),"NA"))),"NA")</f>
        <v>0.3822222222222223</v>
      </c>
      <c r="M387" s="255">
        <f>IFERROR(IF(OR($F387&lt;10,$F387="NA",$G387="NA"),"NA",IF($E387="05",VLOOKUP($A387,'2015G5-SALL'!$A$3:$AG$500,21,FALSE),IF($E387="08",VLOOKUP($A387,'2015G8-SALL'!$A$3:$AG$501,21,FALSE),"NA"))),"NA")</f>
        <v>0.38300000000000012</v>
      </c>
    </row>
    <row r="388" spans="1:13" x14ac:dyDescent="0.25">
      <c r="A388" s="282" t="s">
        <v>911</v>
      </c>
      <c r="B388" s="281" t="str">
        <f>VLOOKUP(VALUE(A388),SchList!$A$2:$B$475,2,FALSE)</f>
        <v>JOSE MARTI MAST 6-12 ACADEMY</v>
      </c>
      <c r="C388" s="282" t="s">
        <v>5266</v>
      </c>
      <c r="D388" s="267" t="s">
        <v>5261</v>
      </c>
      <c r="E388" s="268" t="s">
        <v>807</v>
      </c>
      <c r="F388" s="283">
        <f>IFERROR(IF($E388="05",VLOOKUP($A388,'2015G5-SALL'!$A$3:$AG$500,4,FALSE),IF($E388="08",VLOOKUP($A388,'2015G8-SALL'!$A$3:$AG$501,4,FALSE),"NA")),"NA")</f>
        <v>79</v>
      </c>
      <c r="G388" s="284">
        <f>IFERROR(IF($E388="05",VLOOKUP($A388,'MemSep 21-2015'!$A$3:$I$498,9,FALSE),IF($E388="08",VLOOKUP($A388,'MemSep 21-2015'!$A$3:$N$498,14,FALSE),"NA")),"NA")</f>
        <v>81</v>
      </c>
      <c r="H388" s="285">
        <f t="shared" si="5"/>
        <v>0.97530864197530864</v>
      </c>
      <c r="I388" s="286">
        <f>IFERROR(IF(OR($F388&lt;10,$F388="NA",$G388="NA"),"NA",IF($E388="05",VLOOKUP($A388,'2015G5-SALL'!$A$3:$AG$500,6,FALSE),IF($E388="08",VLOOKUP($A388,'2015G8-SALL'!$A$3:$AG$501,6,FALSE),"NA"))),"NA")</f>
        <v>48.257721518987331</v>
      </c>
      <c r="J388" s="252">
        <f>IFERROR(IF(OR($F388&lt;10,$F388="NA",$G388="NA"),"NA",IF($E388="05",VLOOKUP($A388,'2015G5-SALL'!$A$3:$AG$500,26,FALSE),IF($E388="08",VLOOKUP($A388,'2015G8-SALL'!$A$3:$AG$501,26,FALSE),"NA"))),"NA")</f>
        <v>0.47886075949367096</v>
      </c>
      <c r="K388" s="253">
        <f>IFERROR(IF(OR($F388&lt;10,$F388="NA",$G388="NA"),"NA",IF($E388="05",VLOOKUP($A388,'2015G5-SALL'!$A$3:$AG$500,16,FALSE),IF($E388="08",VLOOKUP($A388,'2015G8-SALL'!$A$3:$AG$501,16,FALSE),"NA"))),"NA")</f>
        <v>0.51126582278481036</v>
      </c>
      <c r="L388" s="254">
        <f>IFERROR(IF(OR($F388&lt;10,$F388="NA",$G388="NA"),"NA",IF($E388="05",VLOOKUP($A388,'2015G5-SALL'!$A$3:$AG$500,31,FALSE),IF($E388="08",VLOOKUP($A388,'2015G8-SALL'!$A$3:$AG$501,31,FALSE),"NA"))),"NA")</f>
        <v>0.46202531645569611</v>
      </c>
      <c r="M388" s="255">
        <f>IFERROR(IF(OR($F388&lt;10,$F388="NA",$G388="NA"),"NA",IF($E388="05",VLOOKUP($A388,'2015G5-SALL'!$A$3:$AG$500,21,FALSE),IF($E388="08",VLOOKUP($A388,'2015G8-SALL'!$A$3:$AG$501,21,FALSE),"NA"))),"NA")</f>
        <v>0.47265822784810124</v>
      </c>
    </row>
    <row r="389" spans="1:13" x14ac:dyDescent="0.25">
      <c r="A389" s="282" t="s">
        <v>913</v>
      </c>
      <c r="B389" s="281" t="str">
        <f>VLOOKUP(VALUE(A389),SchList!$A$2:$B$475,2,FALSE)</f>
        <v>ARTHUR AND POLLY MAYS CONSERVA</v>
      </c>
      <c r="C389" s="282" t="s">
        <v>5260</v>
      </c>
      <c r="D389" s="267" t="s">
        <v>5261</v>
      </c>
      <c r="E389" s="268" t="s">
        <v>807</v>
      </c>
      <c r="F389" s="283">
        <f>IFERROR(IF($E389="05",VLOOKUP($A389,'2015G5-SALL'!$A$3:$AG$500,4,FALSE),IF($E389="08",VLOOKUP($A389,'2015G8-SALL'!$A$3:$AG$501,4,FALSE),"NA")),"NA")</f>
        <v>86</v>
      </c>
      <c r="G389" s="284">
        <f>IFERROR(IF($E389="05",VLOOKUP($A389,'MemSep 21-2015'!$A$3:$I$498,9,FALSE),IF($E389="08",VLOOKUP($A389,'MemSep 21-2015'!$A$3:$N$498,14,FALSE),"NA")),"NA")</f>
        <v>98</v>
      </c>
      <c r="H389" s="285">
        <f t="shared" si="5"/>
        <v>0.87755102040816324</v>
      </c>
      <c r="I389" s="286">
        <f>IFERROR(IF(OR($F389&lt;10,$F389="NA",$G389="NA"),"NA",IF($E389="05",VLOOKUP($A389,'2015G5-SALL'!$A$3:$AG$500,6,FALSE),IF($E389="08",VLOOKUP($A389,'2015G8-SALL'!$A$3:$AG$501,6,FALSE),"NA"))),"NA")</f>
        <v>43.83720930232559</v>
      </c>
      <c r="J389" s="252">
        <f>IFERROR(IF(OR($F389&lt;10,$F389="NA",$G389="NA"),"NA",IF($E389="05",VLOOKUP($A389,'2015G5-SALL'!$A$3:$AG$500,26,FALSE),IF($E389="08",VLOOKUP($A389,'2015G8-SALL'!$A$3:$AG$501,26,FALSE),"NA"))),"NA")</f>
        <v>0.48953488372093018</v>
      </c>
      <c r="K389" s="253">
        <f>IFERROR(IF(OR($F389&lt;10,$F389="NA",$G389="NA"),"NA",IF($E389="05",VLOOKUP($A389,'2015G5-SALL'!$A$3:$AG$500,16,FALSE),IF($E389="08",VLOOKUP($A389,'2015G8-SALL'!$A$3:$AG$501,16,FALSE),"NA"))),"NA")</f>
        <v>0.42046511627906974</v>
      </c>
      <c r="L389" s="254">
        <f>IFERROR(IF(OR($F389&lt;10,$F389="NA",$G389="NA"),"NA",IF($E389="05",VLOOKUP($A389,'2015G5-SALL'!$A$3:$AG$500,31,FALSE),IF($E389="08",VLOOKUP($A389,'2015G8-SALL'!$A$3:$AG$501,31,FALSE),"NA"))),"NA")</f>
        <v>0.46860465116279065</v>
      </c>
      <c r="M389" s="255">
        <f>IFERROR(IF(OR($F389&lt;10,$F389="NA",$G389="NA"),"NA",IF($E389="05",VLOOKUP($A389,'2015G5-SALL'!$A$3:$AG$500,21,FALSE),IF($E389="08",VLOOKUP($A389,'2015G8-SALL'!$A$3:$AG$501,21,FALSE),"NA"))),"NA")</f>
        <v>0.39558139534883752</v>
      </c>
    </row>
    <row r="390" spans="1:13" x14ac:dyDescent="0.25">
      <c r="A390" s="282" t="s">
        <v>1381</v>
      </c>
      <c r="B390" s="281" t="str">
        <f>VLOOKUP(VALUE(A390),SchList!$A$2:$B$475,2,FALSE)</f>
        <v>PACE CENTER FOR GIRLS</v>
      </c>
      <c r="C390" s="282" t="s">
        <v>5267</v>
      </c>
      <c r="D390" s="267" t="s">
        <v>5261</v>
      </c>
      <c r="E390" s="268" t="s">
        <v>807</v>
      </c>
      <c r="F390" s="283">
        <f>IFERROR(IF($E390="05",VLOOKUP($A390,'2015G5-SALL'!$A$3:$AG$500,4,FALSE),IF($E390="08",VLOOKUP($A390,'2015G8-SALL'!$A$3:$AG$501,4,FALSE),"NA")),"NA")</f>
        <v>2</v>
      </c>
      <c r="G390" s="284">
        <f>IFERROR(IF($E390="05",VLOOKUP($A390,'MemSep 21-2015'!$A$3:$I$498,9,FALSE),IF($E390="08",VLOOKUP($A390,'MemSep 21-2015'!$A$3:$N$498,14,FALSE),"NA")),"NA")</f>
        <v>3</v>
      </c>
      <c r="H390" s="285" t="str">
        <f t="shared" si="5"/>
        <v>NT&lt;10</v>
      </c>
      <c r="I390" s="286" t="str">
        <f>IFERROR(IF(OR($F390&lt;10,$F390="NA",$G390="NA"),"NA",IF($E390="05",VLOOKUP($A390,'2015G5-SALL'!$A$3:$AG$500,6,FALSE),IF($E390="08",VLOOKUP($A390,'2015G8-SALL'!$A$3:$AG$501,6,FALSE),"NA"))),"NA")</f>
        <v>NA</v>
      </c>
      <c r="J390" s="252" t="str">
        <f>IFERROR(IF(OR($F390&lt;10,$F390="NA",$G390="NA"),"NA",IF($E390="05",VLOOKUP($A390,'2015G5-SALL'!$A$3:$AG$500,26,FALSE),IF($E390="08",VLOOKUP($A390,'2015G8-SALL'!$A$3:$AG$501,26,FALSE),"NA"))),"NA")</f>
        <v>NA</v>
      </c>
      <c r="K390" s="253" t="str">
        <f>IFERROR(IF(OR($F390&lt;10,$F390="NA",$G390="NA"),"NA",IF($E390="05",VLOOKUP($A390,'2015G5-SALL'!$A$3:$AG$500,16,FALSE),IF($E390="08",VLOOKUP($A390,'2015G8-SALL'!$A$3:$AG$501,16,FALSE),"NA"))),"NA")</f>
        <v>NA</v>
      </c>
      <c r="L390" s="254" t="str">
        <f>IFERROR(IF(OR($F390&lt;10,$F390="NA",$G390="NA"),"NA",IF($E390="05",VLOOKUP($A390,'2015G5-SALL'!$A$3:$AG$500,31,FALSE),IF($E390="08",VLOOKUP($A390,'2015G8-SALL'!$A$3:$AG$501,31,FALSE),"NA"))),"NA")</f>
        <v>NA</v>
      </c>
      <c r="M390" s="255" t="str">
        <f>IFERROR(IF(OR($F390&lt;10,$F390="NA",$G390="NA"),"NA",IF($E390="05",VLOOKUP($A390,'2015G5-SALL'!$A$3:$AG$500,21,FALSE),IF($E390="08",VLOOKUP($A390,'2015G8-SALL'!$A$3:$AG$501,21,FALSE),"NA"))),"NA")</f>
        <v>NA</v>
      </c>
    </row>
    <row r="391" spans="1:13" x14ac:dyDescent="0.25">
      <c r="A391" s="282" t="s">
        <v>569</v>
      </c>
      <c r="B391" s="281" t="str">
        <f>VLOOKUP(VALUE(A391),SchList!$A$2:$B$475,2,FALSE)</f>
        <v>ALTERNATIVE OUTREACH-EXT. YR</v>
      </c>
      <c r="C391" s="282" t="s">
        <v>5267</v>
      </c>
      <c r="D391" s="267" t="s">
        <v>5261</v>
      </c>
      <c r="E391" s="268" t="s">
        <v>807</v>
      </c>
      <c r="F391" s="283">
        <f>IFERROR(IF($E391="05",VLOOKUP($A391,'2015G5-SALL'!$A$3:$AG$500,4,FALSE),IF($E391="08",VLOOKUP($A391,'2015G8-SALL'!$A$3:$AG$501,4,FALSE),"NA")),"NA")</f>
        <v>10</v>
      </c>
      <c r="G391" s="284">
        <f>IFERROR(IF($E391="05",VLOOKUP($A391,'MemSep 21-2015'!$A$3:$I$498,9,FALSE),IF($E391="08",VLOOKUP($A391,'MemSep 21-2015'!$A$3:$N$498,14,FALSE),"NA")),"NA")</f>
        <v>26</v>
      </c>
      <c r="H391" s="285">
        <f t="shared" si="5"/>
        <v>0.38461538461538464</v>
      </c>
      <c r="I391" s="286">
        <f>IFERROR(IF(OR($F391&lt;10,$F391="NA",$G391="NA"),"NA",IF($E391="05",VLOOKUP($A391,'2015G5-SALL'!$A$3:$AG$500,6,FALSE),IF($E391="08",VLOOKUP($A391,'2015G8-SALL'!$A$3:$AG$501,6,FALSE),"NA"))),"NA")</f>
        <v>33.427999999999997</v>
      </c>
      <c r="J391" s="252">
        <f>IFERROR(IF(OR($F391&lt;10,$F391="NA",$G391="NA"),"NA",IF($E391="05",VLOOKUP($A391,'2015G5-SALL'!$A$3:$AG$500,26,FALSE),IF($E391="08",VLOOKUP($A391,'2015G8-SALL'!$A$3:$AG$501,26,FALSE),"NA"))),"NA")</f>
        <v>0.41600000000000004</v>
      </c>
      <c r="K391" s="253">
        <f>IFERROR(IF(OR($F391&lt;10,$F391="NA",$G391="NA"),"NA",IF($E391="05",VLOOKUP($A391,'2015G5-SALL'!$A$3:$AG$500,16,FALSE),IF($E391="08",VLOOKUP($A391,'2015G8-SALL'!$A$3:$AG$501,16,FALSE),"NA"))),"NA")</f>
        <v>0.36199999999999999</v>
      </c>
      <c r="L391" s="254">
        <f>IFERROR(IF(OR($F391&lt;10,$F391="NA",$G391="NA"),"NA",IF($E391="05",VLOOKUP($A391,'2015G5-SALL'!$A$3:$AG$500,31,FALSE),IF($E391="08",VLOOKUP($A391,'2015G8-SALL'!$A$3:$AG$501,31,FALSE),"NA"))),"NA")</f>
        <v>0.31</v>
      </c>
      <c r="M391" s="255">
        <f>IFERROR(IF(OR($F391&lt;10,$F391="NA",$G391="NA"),"NA",IF($E391="05",VLOOKUP($A391,'2015G5-SALL'!$A$3:$AG$500,21,FALSE),IF($E391="08",VLOOKUP($A391,'2015G8-SALL'!$A$3:$AG$501,21,FALSE),"NA"))),"NA")</f>
        <v>0.27399999999999997</v>
      </c>
    </row>
    <row r="392" spans="1:13" x14ac:dyDescent="0.25">
      <c r="A392" s="287" t="s">
        <v>566</v>
      </c>
      <c r="B392" s="281" t="str">
        <f>VLOOKUP(VALUE(A392),SchList!$A$2:$B$475,2,FALSE)</f>
        <v>ALTERNATIVE OUTREACH PROGRAM</v>
      </c>
      <c r="C392" s="282" t="s">
        <v>5267</v>
      </c>
      <c r="D392" s="267" t="s">
        <v>5261</v>
      </c>
      <c r="E392" s="268" t="s">
        <v>810</v>
      </c>
      <c r="F392" s="283">
        <f>IFERROR(IF($E392="05",VLOOKUP($A392,'2015G5-SALL'!$A$3:$AG$500,4,FALSE),IF($E392="08",VLOOKUP($A392,'2015G8-SALL'!$A$3:$AG$501,4,FALSE),"NA")),"NA")</f>
        <v>2</v>
      </c>
      <c r="G392" s="284">
        <f>IFERROR(IF($E392="05",VLOOKUP($A392,'MemSep 21-2015'!$A$3:$I$498,9,FALSE),IF($E392="08",VLOOKUP($A392,'MemSep 21-2015'!$A$3:$N$498,14,FALSE),"NA")),"NA")</f>
        <v>3</v>
      </c>
      <c r="H392" s="285" t="str">
        <f t="shared" si="5"/>
        <v>NT&lt;10</v>
      </c>
      <c r="I392" s="286" t="str">
        <f>IFERROR(IF(OR($F392&lt;10,$F392="NA",$G392="NA"),"NA",IF($E392="05",VLOOKUP($A392,'2015G5-SALL'!$A$3:$AG$500,6,FALSE),IF($E392="08",VLOOKUP($A392,'2015G8-SALL'!$A$3:$AG$501,6,FALSE),"NA"))),"NA")</f>
        <v>NA</v>
      </c>
      <c r="J392" s="252" t="str">
        <f>IFERROR(IF(OR($F392&lt;10,$F392="NA",$G392="NA"),"NA",IF($E392="05",VLOOKUP($A392,'2015G5-SALL'!$A$3:$AG$500,26,FALSE),IF($E392="08",VLOOKUP($A392,'2015G8-SALL'!$A$3:$AG$501,26,FALSE),"NA"))),"NA")</f>
        <v>NA</v>
      </c>
      <c r="K392" s="253" t="str">
        <f>IFERROR(IF(OR($F392&lt;10,$F392="NA",$G392="NA"),"NA",IF($E392="05",VLOOKUP($A392,'2015G5-SALL'!$A$3:$AG$500,16,FALSE),IF($E392="08",VLOOKUP($A392,'2015G8-SALL'!$A$3:$AG$501,16,FALSE),"NA"))),"NA")</f>
        <v>NA</v>
      </c>
      <c r="L392" s="254" t="str">
        <f>IFERROR(IF(OR($F392&lt;10,$F392="NA",$G392="NA"),"NA",IF($E392="05",VLOOKUP($A392,'2015G5-SALL'!$A$3:$AG$500,31,FALSE),IF($E392="08",VLOOKUP($A392,'2015G8-SALL'!$A$3:$AG$501,31,FALSE),"NA"))),"NA")</f>
        <v>NA</v>
      </c>
      <c r="M392" s="255" t="str">
        <f>IFERROR(IF(OR($F392&lt;10,$F392="NA",$G392="NA"),"NA",IF($E392="05",VLOOKUP($A392,'2015G5-SALL'!$A$3:$AG$500,21,FALSE),IF($E392="08",VLOOKUP($A392,'2015G8-SALL'!$A$3:$AG$501,21,FALSE),"NA"))),"NA")</f>
        <v>NA</v>
      </c>
    </row>
    <row r="393" spans="1:13" x14ac:dyDescent="0.25">
      <c r="A393" s="287" t="s">
        <v>566</v>
      </c>
      <c r="B393" s="281" t="str">
        <f>VLOOKUP(VALUE(A393),SchList!$A$2:$B$475,2,FALSE)</f>
        <v>ALTERNATIVE OUTREACH PROGRAM</v>
      </c>
      <c r="C393" s="282" t="s">
        <v>5267</v>
      </c>
      <c r="D393" s="267" t="s">
        <v>5261</v>
      </c>
      <c r="E393" s="268" t="s">
        <v>807</v>
      </c>
      <c r="F393" s="283">
        <f>IFERROR(IF($E393="05",VLOOKUP($A393,'2015G5-SALL'!$A$3:$AG$500,4,FALSE),IF($E393="08",VLOOKUP($A393,'2015G8-SALL'!$A$3:$AG$501,4,FALSE),"NA")),"NA")</f>
        <v>46</v>
      </c>
      <c r="G393" s="284">
        <f>IFERROR(IF($E393="05",VLOOKUP($A393,'MemSep 21-2015'!$A$3:$I$498,9,FALSE),IF($E393="08",VLOOKUP($A393,'MemSep 21-2015'!$A$3:$N$498,14,FALSE),"NA")),"NA")</f>
        <v>69</v>
      </c>
      <c r="H393" s="285">
        <f t="shared" si="5"/>
        <v>0.66666666666666663</v>
      </c>
      <c r="I393" s="286">
        <f>IFERROR(IF(OR($F393&lt;10,$F393="NA",$G393="NA"),"NA",IF($E393="05",VLOOKUP($A393,'2015G5-SALL'!$A$3:$AG$500,6,FALSE),IF($E393="08",VLOOKUP($A393,'2015G8-SALL'!$A$3:$AG$501,6,FALSE),"NA"))),"NA")</f>
        <v>32.550869565217397</v>
      </c>
      <c r="J393" s="252">
        <f>IFERROR(IF(OR($F393&lt;10,$F393="NA",$G393="NA"),"NA",IF($E393="05",VLOOKUP($A393,'2015G5-SALL'!$A$3:$AG$500,26,FALSE),IF($E393="08",VLOOKUP($A393,'2015G8-SALL'!$A$3:$AG$501,26,FALSE),"NA"))),"NA")</f>
        <v>0.27891304347826085</v>
      </c>
      <c r="K393" s="253">
        <f>IFERROR(IF(OR($F393&lt;10,$F393="NA",$G393="NA"),"NA",IF($E393="05",VLOOKUP($A393,'2015G5-SALL'!$A$3:$AG$500,16,FALSE),IF($E393="08",VLOOKUP($A393,'2015G8-SALL'!$A$3:$AG$501,16,FALSE),"NA"))),"NA")</f>
        <v>0.34195652173913049</v>
      </c>
      <c r="L393" s="254">
        <f>IFERROR(IF(OR($F393&lt;10,$F393="NA",$G393="NA"),"NA",IF($E393="05",VLOOKUP($A393,'2015G5-SALL'!$A$3:$AG$500,31,FALSE),IF($E393="08",VLOOKUP($A393,'2015G8-SALL'!$A$3:$AG$501,31,FALSE),"NA"))),"NA")</f>
        <v>0.34456521739130441</v>
      </c>
      <c r="M393" s="255">
        <f>IFERROR(IF(OR($F393&lt;10,$F393="NA",$G393="NA"),"NA",IF($E393="05",VLOOKUP($A393,'2015G5-SALL'!$A$3:$AG$500,21,FALSE),IF($E393="08",VLOOKUP($A393,'2015G8-SALL'!$A$3:$AG$501,21,FALSE),"NA"))),"NA")</f>
        <v>0.31586956521739129</v>
      </c>
    </row>
    <row r="394" spans="1:13" x14ac:dyDescent="0.25">
      <c r="A394" s="287" t="s">
        <v>502</v>
      </c>
      <c r="B394" s="281" t="str">
        <f>VLOOKUP(VALUE(A394),SchList!$A$2:$B$475,2,FALSE)</f>
        <v>JAN MANN OPPORTUNITY SCHOOL</v>
      </c>
      <c r="C394" s="282" t="s">
        <v>5267</v>
      </c>
      <c r="D394" s="267" t="s">
        <v>5261</v>
      </c>
      <c r="E394" s="268" t="s">
        <v>807</v>
      </c>
      <c r="F394" s="283">
        <f>IFERROR(IF($E394="05",VLOOKUP($A394,'2015G5-SALL'!$A$3:$AG$500,4,FALSE),IF($E394="08",VLOOKUP($A394,'2015G8-SALL'!$A$3:$AG$501,4,FALSE),"NA")),"NA")</f>
        <v>2</v>
      </c>
      <c r="G394" s="284">
        <f>IFERROR(IF($E394="05",VLOOKUP($A394,'MemSep 21-2015'!$A$3:$I$498,9,FALSE),IF($E394="08",VLOOKUP($A394,'MemSep 21-2015'!$A$3:$N$498,14,FALSE),"NA")),"NA")</f>
        <v>29</v>
      </c>
      <c r="H394" s="285" t="str">
        <f t="shared" si="5"/>
        <v>NT&lt;10</v>
      </c>
      <c r="I394" s="286" t="str">
        <f>IFERROR(IF(OR($F394&lt;10,$F394="NA",$G394="NA"),"NA",IF($E394="05",VLOOKUP($A394,'2015G5-SALL'!$A$3:$AG$500,6,FALSE),IF($E394="08",VLOOKUP($A394,'2015G8-SALL'!$A$3:$AG$501,6,FALSE),"NA"))),"NA")</f>
        <v>NA</v>
      </c>
      <c r="J394" s="252" t="str">
        <f>IFERROR(IF(OR($F394&lt;10,$F394="NA",$G394="NA"),"NA",IF($E394="05",VLOOKUP($A394,'2015G5-SALL'!$A$3:$AG$500,26,FALSE),IF($E394="08",VLOOKUP($A394,'2015G8-SALL'!$A$3:$AG$501,26,FALSE),"NA"))),"NA")</f>
        <v>NA</v>
      </c>
      <c r="K394" s="253" t="str">
        <f>IFERROR(IF(OR($F394&lt;10,$F394="NA",$G394="NA"),"NA",IF($E394="05",VLOOKUP($A394,'2015G5-SALL'!$A$3:$AG$500,16,FALSE),IF($E394="08",VLOOKUP($A394,'2015G8-SALL'!$A$3:$AG$501,16,FALSE),"NA"))),"NA")</f>
        <v>NA</v>
      </c>
      <c r="L394" s="254" t="str">
        <f>IFERROR(IF(OR($F394&lt;10,$F394="NA",$G394="NA"),"NA",IF($E394="05",VLOOKUP($A394,'2015G5-SALL'!$A$3:$AG$500,31,FALSE),IF($E394="08",VLOOKUP($A394,'2015G8-SALL'!$A$3:$AG$501,31,FALSE),"NA"))),"NA")</f>
        <v>NA</v>
      </c>
      <c r="M394" s="255" t="str">
        <f>IFERROR(IF(OR($F394&lt;10,$F394="NA",$G394="NA"),"NA",IF($E394="05",VLOOKUP($A394,'2015G5-SALL'!$A$3:$AG$500,21,FALSE),IF($E394="08",VLOOKUP($A394,'2015G8-SALL'!$A$3:$AG$501,21,FALSE),"NA"))),"NA")</f>
        <v>NA</v>
      </c>
    </row>
    <row r="395" spans="1:13" x14ac:dyDescent="0.25">
      <c r="A395" s="287" t="s">
        <v>562</v>
      </c>
      <c r="B395" s="281" t="str">
        <f>VLOOKUP(VALUE(A395),SchList!$A$2:$B$475,2,FALSE)</f>
        <v>JUVENILE JUSTICE CENTER</v>
      </c>
      <c r="C395" s="282" t="s">
        <v>5267</v>
      </c>
      <c r="D395" s="267" t="s">
        <v>5261</v>
      </c>
      <c r="E395" s="268" t="s">
        <v>807</v>
      </c>
      <c r="F395" s="283">
        <f>IFERROR(IF($E395="05",VLOOKUP($A395,'2015G5-SALL'!$A$3:$AG$500,4,FALSE),IF($E395="08",VLOOKUP($A395,'2015G8-SALL'!$A$3:$AG$501,4,FALSE),"NA")),"NA")</f>
        <v>7</v>
      </c>
      <c r="G395" s="284">
        <f>IFERROR(IF($E395="05",VLOOKUP($A395,'MemSep 21-2015'!$A$3:$I$498,9,FALSE),IF($E395="08",VLOOKUP($A395,'MemSep 21-2015'!$A$3:$N$498,14,FALSE),"NA")),"NA")</f>
        <v>10</v>
      </c>
      <c r="H395" s="285" t="str">
        <f t="shared" ref="H395:H401" si="6">IFERROR(IF($F395&lt;10,"NT&lt;10",IF($F395&gt;$G395,1,$F395/$G395)),"NA")</f>
        <v>NT&lt;10</v>
      </c>
      <c r="I395" s="286" t="str">
        <f>IFERROR(IF(OR($F395&lt;10,$F395="NA",$G395="NA"),"NA",IF($E395="05",VLOOKUP($A395,'2015G5-SALL'!$A$3:$AG$500,6,FALSE),IF($E395="08",VLOOKUP($A395,'2015G8-SALL'!$A$3:$AG$501,6,FALSE),"NA"))),"NA")</f>
        <v>NA</v>
      </c>
      <c r="J395" s="252" t="str">
        <f>IFERROR(IF(OR($F395&lt;10,$F395="NA",$G395="NA"),"NA",IF($E395="05",VLOOKUP($A395,'2015G5-SALL'!$A$3:$AG$500,26,FALSE),IF($E395="08",VLOOKUP($A395,'2015G8-SALL'!$A$3:$AG$501,26,FALSE),"NA"))),"NA")</f>
        <v>NA</v>
      </c>
      <c r="K395" s="253" t="str">
        <f>IFERROR(IF(OR($F395&lt;10,$F395="NA",$G395="NA"),"NA",IF($E395="05",VLOOKUP($A395,'2015G5-SALL'!$A$3:$AG$500,16,FALSE),IF($E395="08",VLOOKUP($A395,'2015G8-SALL'!$A$3:$AG$501,16,FALSE),"NA"))),"NA")</f>
        <v>NA</v>
      </c>
      <c r="L395" s="254" t="str">
        <f>IFERROR(IF(OR($F395&lt;10,$F395="NA",$G395="NA"),"NA",IF($E395="05",VLOOKUP($A395,'2015G5-SALL'!$A$3:$AG$500,31,FALSE),IF($E395="08",VLOOKUP($A395,'2015G8-SALL'!$A$3:$AG$501,31,FALSE),"NA"))),"NA")</f>
        <v>NA</v>
      </c>
      <c r="M395" s="255" t="str">
        <f>IFERROR(IF(OR($F395&lt;10,$F395="NA",$G395="NA"),"NA",IF($E395="05",VLOOKUP($A395,'2015G5-SALL'!$A$3:$AG$500,21,FALSE),IF($E395="08",VLOOKUP($A395,'2015G8-SALL'!$A$3:$AG$501,21,FALSE),"NA"))),"NA")</f>
        <v>NA</v>
      </c>
    </row>
    <row r="396" spans="1:13" x14ac:dyDescent="0.25">
      <c r="A396" s="287" t="s">
        <v>505</v>
      </c>
      <c r="B396" s="281" t="str">
        <f>VLOOKUP(VALUE(A396),SchList!$A$2:$B$475,2,FALSE)</f>
        <v>ROBERT RENICK EDUCATION CTR</v>
      </c>
      <c r="C396" s="282" t="s">
        <v>5266</v>
      </c>
      <c r="D396" s="267" t="s">
        <v>5261</v>
      </c>
      <c r="E396" s="268" t="s">
        <v>810</v>
      </c>
      <c r="F396" s="283">
        <f>IFERROR(IF($E396="05",VLOOKUP($A396,'2015G5-SALL'!$A$3:$AG$500,4,FALSE),IF($E396="08",VLOOKUP($A396,'2015G8-SALL'!$A$3:$AG$501,4,FALSE),"NA")),"NA")</f>
        <v>6</v>
      </c>
      <c r="G396" s="284">
        <f>IFERROR(IF($E396="05",VLOOKUP($A396,'MemSep 21-2015'!$A$3:$I$498,9,FALSE),IF($E396="08",VLOOKUP($A396,'MemSep 21-2015'!$A$3:$N$498,14,FALSE),"NA")),"NA")</f>
        <v>6</v>
      </c>
      <c r="H396" s="285" t="str">
        <f t="shared" si="6"/>
        <v>NT&lt;10</v>
      </c>
      <c r="I396" s="286" t="str">
        <f>IFERROR(IF(OR($F396&lt;10,$F396="NA",$G396="NA"),"NA",IF($E396="05",VLOOKUP($A396,'2015G5-SALL'!$A$3:$AG$500,6,FALSE),IF($E396="08",VLOOKUP($A396,'2015G8-SALL'!$A$3:$AG$501,6,FALSE),"NA"))),"NA")</f>
        <v>NA</v>
      </c>
      <c r="J396" s="252" t="str">
        <f>IFERROR(IF(OR($F396&lt;10,$F396="NA",$G396="NA"),"NA",IF($E396="05",VLOOKUP($A396,'2015G5-SALL'!$A$3:$AG$500,26,FALSE),IF($E396="08",VLOOKUP($A396,'2015G8-SALL'!$A$3:$AG$501,26,FALSE),"NA"))),"NA")</f>
        <v>NA</v>
      </c>
      <c r="K396" s="253" t="str">
        <f>IFERROR(IF(OR($F396&lt;10,$F396="NA",$G396="NA"),"NA",IF($E396="05",VLOOKUP($A396,'2015G5-SALL'!$A$3:$AG$500,16,FALSE),IF($E396="08",VLOOKUP($A396,'2015G8-SALL'!$A$3:$AG$501,16,FALSE),"NA"))),"NA")</f>
        <v>NA</v>
      </c>
      <c r="L396" s="254" t="str">
        <f>IFERROR(IF(OR($F396&lt;10,$F396="NA",$G396="NA"),"NA",IF($E396="05",VLOOKUP($A396,'2015G5-SALL'!$A$3:$AG$500,31,FALSE),IF($E396="08",VLOOKUP($A396,'2015G8-SALL'!$A$3:$AG$501,31,FALSE),"NA"))),"NA")</f>
        <v>NA</v>
      </c>
      <c r="M396" s="255" t="str">
        <f>IFERROR(IF(OR($F396&lt;10,$F396="NA",$G396="NA"),"NA",IF($E396="05",VLOOKUP($A396,'2015G5-SALL'!$A$3:$AG$500,21,FALSE),IF($E396="08",VLOOKUP($A396,'2015G8-SALL'!$A$3:$AG$501,21,FALSE),"NA"))),"NA")</f>
        <v>NA</v>
      </c>
    </row>
    <row r="397" spans="1:13" x14ac:dyDescent="0.25">
      <c r="A397" s="287" t="s">
        <v>505</v>
      </c>
      <c r="B397" s="281" t="str">
        <f>VLOOKUP(VALUE(A397),SchList!$A$2:$B$475,2,FALSE)</f>
        <v>ROBERT RENICK EDUCATION CTR</v>
      </c>
      <c r="C397" s="282" t="s">
        <v>5266</v>
      </c>
      <c r="D397" s="267" t="s">
        <v>5261</v>
      </c>
      <c r="E397" s="268" t="s">
        <v>807</v>
      </c>
      <c r="F397" s="283">
        <f>IFERROR(IF($E397="05",VLOOKUP($A397,'2015G5-SALL'!$A$3:$AG$500,4,FALSE),IF($E397="08",VLOOKUP($A397,'2015G8-SALL'!$A$3:$AG$501,4,FALSE),"NA")),"NA")</f>
        <v>6</v>
      </c>
      <c r="G397" s="284">
        <f>IFERROR(IF($E397="05",VLOOKUP($A397,'MemSep 21-2015'!$A$3:$I$498,9,FALSE),IF($E397="08",VLOOKUP($A397,'MemSep 21-2015'!$A$3:$N$498,14,FALSE),"NA")),"NA")</f>
        <v>6</v>
      </c>
      <c r="H397" s="285" t="str">
        <f t="shared" si="6"/>
        <v>NT&lt;10</v>
      </c>
      <c r="I397" s="286" t="str">
        <f>IFERROR(IF(OR($F397&lt;10,$F397="NA",$G397="NA"),"NA",IF($E397="05",VLOOKUP($A397,'2015G5-SALL'!$A$3:$AG$500,6,FALSE),IF($E397="08",VLOOKUP($A397,'2015G8-SALL'!$A$3:$AG$501,6,FALSE),"NA"))),"NA")</f>
        <v>NA</v>
      </c>
      <c r="J397" s="252" t="str">
        <f>IFERROR(IF(OR($F397&lt;10,$F397="NA",$G397="NA"),"NA",IF($E397="05",VLOOKUP($A397,'2015G5-SALL'!$A$3:$AG$500,26,FALSE),IF($E397="08",VLOOKUP($A397,'2015G8-SALL'!$A$3:$AG$501,26,FALSE),"NA"))),"NA")</f>
        <v>NA</v>
      </c>
      <c r="K397" s="253" t="str">
        <f>IFERROR(IF(OR($F397&lt;10,$F397="NA",$G397="NA"),"NA",IF($E397="05",VLOOKUP($A397,'2015G5-SALL'!$A$3:$AG$500,16,FALSE),IF($E397="08",VLOOKUP($A397,'2015G8-SALL'!$A$3:$AG$501,16,FALSE),"NA"))),"NA")</f>
        <v>NA</v>
      </c>
      <c r="L397" s="254" t="str">
        <f>IFERROR(IF(OR($F397&lt;10,$F397="NA",$G397="NA"),"NA",IF($E397="05",VLOOKUP($A397,'2015G5-SALL'!$A$3:$AG$500,31,FALSE),IF($E397="08",VLOOKUP($A397,'2015G8-SALL'!$A$3:$AG$501,31,FALSE),"NA"))),"NA")</f>
        <v>NA</v>
      </c>
      <c r="M397" s="255" t="str">
        <f>IFERROR(IF(OR($F397&lt;10,$F397="NA",$G397="NA"),"NA",IF($E397="05",VLOOKUP($A397,'2015G5-SALL'!$A$3:$AG$500,21,FALSE),IF($E397="08",VLOOKUP($A397,'2015G8-SALL'!$A$3:$AG$501,21,FALSE),"NA"))),"NA")</f>
        <v>NA</v>
      </c>
    </row>
    <row r="398" spans="1:13" x14ac:dyDescent="0.25">
      <c r="A398" s="287" t="s">
        <v>506</v>
      </c>
      <c r="B398" s="281" t="str">
        <f>VLOOKUP(VALUE(A398),SchList!$A$2:$B$475,2,FALSE)</f>
        <v>RUTH OWENS KRUSE' EDUC CENTER</v>
      </c>
      <c r="C398" s="282" t="s">
        <v>5260</v>
      </c>
      <c r="D398" s="267" t="s">
        <v>5261</v>
      </c>
      <c r="E398" s="268" t="s">
        <v>810</v>
      </c>
      <c r="F398" s="283">
        <f>IFERROR(IF($E398="05",VLOOKUP($A398,'2015G5-SALL'!$A$3:$AG$500,4,FALSE),IF($E398="08",VLOOKUP($A398,'2015G8-SALL'!$A$3:$AG$501,4,FALSE),"NA")),"NA")</f>
        <v>2</v>
      </c>
      <c r="G398" s="284">
        <f>IFERROR(IF($E398="05",VLOOKUP($A398,'MemSep 21-2015'!$A$3:$I$498,9,FALSE),IF($E398="08",VLOOKUP($A398,'MemSep 21-2015'!$A$3:$N$498,14,FALSE),"NA")),"NA")</f>
        <v>5</v>
      </c>
      <c r="H398" s="285" t="str">
        <f t="shared" si="6"/>
        <v>NT&lt;10</v>
      </c>
      <c r="I398" s="286" t="str">
        <f>IFERROR(IF(OR($F398&lt;10,$F398="NA",$G398="NA"),"NA",IF($E398="05",VLOOKUP($A398,'2015G5-SALL'!$A$3:$AG$500,6,FALSE),IF($E398="08",VLOOKUP($A398,'2015G8-SALL'!$A$3:$AG$501,6,FALSE),"NA"))),"NA")</f>
        <v>NA</v>
      </c>
      <c r="J398" s="252" t="str">
        <f>IFERROR(IF(OR($F398&lt;10,$F398="NA",$G398="NA"),"NA",IF($E398="05",VLOOKUP($A398,'2015G5-SALL'!$A$3:$AG$500,26,FALSE),IF($E398="08",VLOOKUP($A398,'2015G8-SALL'!$A$3:$AG$501,26,FALSE),"NA"))),"NA")</f>
        <v>NA</v>
      </c>
      <c r="K398" s="253" t="str">
        <f>IFERROR(IF(OR($F398&lt;10,$F398="NA",$G398="NA"),"NA",IF($E398="05",VLOOKUP($A398,'2015G5-SALL'!$A$3:$AG$500,16,FALSE),IF($E398="08",VLOOKUP($A398,'2015G8-SALL'!$A$3:$AG$501,16,FALSE),"NA"))),"NA")</f>
        <v>NA</v>
      </c>
      <c r="L398" s="254" t="str">
        <f>IFERROR(IF(OR($F398&lt;10,$F398="NA",$G398="NA"),"NA",IF($E398="05",VLOOKUP($A398,'2015G5-SALL'!$A$3:$AG$500,31,FALSE),IF($E398="08",VLOOKUP($A398,'2015G8-SALL'!$A$3:$AG$501,31,FALSE),"NA"))),"NA")</f>
        <v>NA</v>
      </c>
      <c r="M398" s="255" t="str">
        <f>IFERROR(IF(OR($F398&lt;10,$F398="NA",$G398="NA"),"NA",IF($E398="05",VLOOKUP($A398,'2015G5-SALL'!$A$3:$AG$500,21,FALSE),IF($E398="08",VLOOKUP($A398,'2015G8-SALL'!$A$3:$AG$501,21,FALSE),"NA"))),"NA")</f>
        <v>NA</v>
      </c>
    </row>
    <row r="399" spans="1:13" x14ac:dyDescent="0.25">
      <c r="A399" s="287" t="s">
        <v>506</v>
      </c>
      <c r="B399" s="281" t="str">
        <f>VLOOKUP(VALUE(A399),SchList!$A$2:$B$475,2,FALSE)</f>
        <v>RUTH OWENS KRUSE' EDUC CENTER</v>
      </c>
      <c r="C399" s="282" t="s">
        <v>5260</v>
      </c>
      <c r="D399" s="267" t="s">
        <v>5261</v>
      </c>
      <c r="E399" s="268" t="s">
        <v>807</v>
      </c>
      <c r="F399" s="283">
        <f>IFERROR(IF($E399="05",VLOOKUP($A399,'2015G5-SALL'!$A$3:$AG$500,4,FALSE),IF($E399="08",VLOOKUP($A399,'2015G8-SALL'!$A$3:$AG$501,4,FALSE),"NA")),"NA")</f>
        <v>8</v>
      </c>
      <c r="G399" s="284">
        <f>IFERROR(IF($E399="05",VLOOKUP($A399,'MemSep 21-2015'!$A$3:$I$498,9,FALSE),IF($E399="08",VLOOKUP($A399,'MemSep 21-2015'!$A$3:$N$498,14,FALSE),"NA")),"NA")</f>
        <v>8</v>
      </c>
      <c r="H399" s="285" t="str">
        <f t="shared" si="6"/>
        <v>NT&lt;10</v>
      </c>
      <c r="I399" s="286" t="str">
        <f>IFERROR(IF(OR($F399&lt;10,$F399="NA",$G399="NA"),"NA",IF($E399="05",VLOOKUP($A399,'2015G5-SALL'!$A$3:$AG$500,6,FALSE),IF($E399="08",VLOOKUP($A399,'2015G8-SALL'!$A$3:$AG$501,6,FALSE),"NA"))),"NA")</f>
        <v>NA</v>
      </c>
      <c r="J399" s="252" t="str">
        <f>IFERROR(IF(OR($F399&lt;10,$F399="NA",$G399="NA"),"NA",IF($E399="05",VLOOKUP($A399,'2015G5-SALL'!$A$3:$AG$500,26,FALSE),IF($E399="08",VLOOKUP($A399,'2015G8-SALL'!$A$3:$AG$501,26,FALSE),"NA"))),"NA")</f>
        <v>NA</v>
      </c>
      <c r="K399" s="253" t="str">
        <f>IFERROR(IF(OR($F399&lt;10,$F399="NA",$G399="NA"),"NA",IF($E399="05",VLOOKUP($A399,'2015G5-SALL'!$A$3:$AG$500,16,FALSE),IF($E399="08",VLOOKUP($A399,'2015G8-SALL'!$A$3:$AG$501,16,FALSE),"NA"))),"NA")</f>
        <v>NA</v>
      </c>
      <c r="L399" s="254" t="str">
        <f>IFERROR(IF(OR($F399&lt;10,$F399="NA",$G399="NA"),"NA",IF($E399="05",VLOOKUP($A399,'2015G5-SALL'!$A$3:$AG$500,31,FALSE),IF($E399="08",VLOOKUP($A399,'2015G8-SALL'!$A$3:$AG$501,31,FALSE),"NA"))),"NA")</f>
        <v>NA</v>
      </c>
      <c r="M399" s="255" t="str">
        <f>IFERROR(IF(OR($F399&lt;10,$F399="NA",$G399="NA"),"NA",IF($E399="05",VLOOKUP($A399,'2015G5-SALL'!$A$3:$AG$500,21,FALSE),IF($E399="08",VLOOKUP($A399,'2015G8-SALL'!$A$3:$AG$501,21,FALSE),"NA"))),"NA")</f>
        <v>NA</v>
      </c>
    </row>
    <row r="400" spans="1:13" x14ac:dyDescent="0.25">
      <c r="A400" s="287" t="s">
        <v>507</v>
      </c>
      <c r="B400" s="281" t="str">
        <f>VLOOKUP(VALUE(A400),SchList!$A$2:$B$475,2,FALSE)</f>
        <v>BRUCIE BALL EDUCATIONAL CENTER</v>
      </c>
      <c r="C400" s="282" t="s">
        <v>5260</v>
      </c>
      <c r="D400" s="267" t="s">
        <v>5261</v>
      </c>
      <c r="E400" s="268" t="s">
        <v>810</v>
      </c>
      <c r="F400" s="283">
        <f>IFERROR(IF($E400="05",VLOOKUP($A400,'2015G5-SALL'!$A$3:$AG$500,4,FALSE),IF($E400="08",VLOOKUP($A400,'2015G8-SALL'!$A$3:$AG$501,4,FALSE),"NA")),"NA")</f>
        <v>3</v>
      </c>
      <c r="G400" s="284">
        <f>IFERROR(IF($E400="05",VLOOKUP($A400,'MemSep 21-2015'!$A$3:$I$498,9,FALSE),IF($E400="08",VLOOKUP($A400,'MemSep 21-2015'!$A$3:$N$498,14,FALSE),"NA")),"NA")</f>
        <v>4</v>
      </c>
      <c r="H400" s="285" t="str">
        <f t="shared" si="6"/>
        <v>NT&lt;10</v>
      </c>
      <c r="I400" s="286" t="str">
        <f>IFERROR(IF(OR($F400&lt;10,$F400="NA",$G400="NA"),"NA",IF($E400="05",VLOOKUP($A400,'2015G5-SALL'!$A$3:$AG$500,6,FALSE),IF($E400="08",VLOOKUP($A400,'2015G8-SALL'!$A$3:$AG$501,6,FALSE),"NA"))),"NA")</f>
        <v>NA</v>
      </c>
      <c r="J400" s="252" t="str">
        <f>IFERROR(IF(OR($F400&lt;10,$F400="NA",$G400="NA"),"NA",IF($E400="05",VLOOKUP($A400,'2015G5-SALL'!$A$3:$AG$500,26,FALSE),IF($E400="08",VLOOKUP($A400,'2015G8-SALL'!$A$3:$AG$501,26,FALSE),"NA"))),"NA")</f>
        <v>NA</v>
      </c>
      <c r="K400" s="253" t="str">
        <f>IFERROR(IF(OR($F400&lt;10,$F400="NA",$G400="NA"),"NA",IF($E400="05",VLOOKUP($A400,'2015G5-SALL'!$A$3:$AG$500,16,FALSE),IF($E400="08",VLOOKUP($A400,'2015G8-SALL'!$A$3:$AG$501,16,FALSE),"NA"))),"NA")</f>
        <v>NA</v>
      </c>
      <c r="L400" s="254" t="str">
        <f>IFERROR(IF(OR($F400&lt;10,$F400="NA",$G400="NA"),"NA",IF($E400="05",VLOOKUP($A400,'2015G5-SALL'!$A$3:$AG$500,31,FALSE),IF($E400="08",VLOOKUP($A400,'2015G8-SALL'!$A$3:$AG$501,31,FALSE),"NA"))),"NA")</f>
        <v>NA</v>
      </c>
      <c r="M400" s="255" t="str">
        <f>IFERROR(IF(OR($F400&lt;10,$F400="NA",$G400="NA"),"NA",IF($E400="05",VLOOKUP($A400,'2015G5-SALL'!$A$3:$AG$500,21,FALSE),IF($E400="08",VLOOKUP($A400,'2015G8-SALL'!$A$3:$AG$501,21,FALSE),"NA"))),"NA")</f>
        <v>NA</v>
      </c>
    </row>
    <row r="401" spans="1:13" x14ac:dyDescent="0.25">
      <c r="A401" s="287" t="s">
        <v>507</v>
      </c>
      <c r="B401" s="281" t="str">
        <f>VLOOKUP(VALUE(A401),SchList!$A$2:$B$475,2,FALSE)</f>
        <v>BRUCIE BALL EDUCATIONAL CENTER</v>
      </c>
      <c r="C401" s="282" t="s">
        <v>5260</v>
      </c>
      <c r="D401" s="267" t="s">
        <v>5261</v>
      </c>
      <c r="E401" s="268" t="s">
        <v>807</v>
      </c>
      <c r="F401" s="283">
        <f>IFERROR(IF($E401="05",VLOOKUP($A401,'2015G5-SALL'!$A$3:$AG$500,4,FALSE),IF($E401="08",VLOOKUP($A401,'2015G8-SALL'!$A$3:$AG$501,4,FALSE),"NA")),"NA")</f>
        <v>6</v>
      </c>
      <c r="G401" s="284">
        <f>IFERROR(IF($E401="05",VLOOKUP($A401,'MemSep 21-2015'!$A$3:$I$498,9,FALSE),IF($E401="08",VLOOKUP($A401,'MemSep 21-2015'!$A$3:$N$498,14,FALSE),"NA")),"NA")</f>
        <v>16</v>
      </c>
      <c r="H401" s="285" t="str">
        <f t="shared" si="6"/>
        <v>NT&lt;10</v>
      </c>
      <c r="I401" s="286" t="str">
        <f>IFERROR(IF(OR($F401&lt;10,$F401="NA",$G401="NA"),"NA",IF($E401="05",VLOOKUP($A401,'2015G5-SALL'!$A$3:$AG$500,6,FALSE),IF($E401="08",VLOOKUP($A401,'2015G8-SALL'!$A$3:$AG$501,6,FALSE),"NA"))),"NA")</f>
        <v>NA</v>
      </c>
      <c r="J401" s="252" t="str">
        <f>IFERROR(IF(OR($F401&lt;10,$F401="NA",$G401="NA"),"NA",IF($E401="05",VLOOKUP($A401,'2015G5-SALL'!$A$3:$AG$500,26,FALSE),IF($E401="08",VLOOKUP($A401,'2015G8-SALL'!$A$3:$AG$501,26,FALSE),"NA"))),"NA")</f>
        <v>NA</v>
      </c>
      <c r="K401" s="253" t="str">
        <f>IFERROR(IF(OR($F401&lt;10,$F401="NA",$G401="NA"),"NA",IF($E401="05",VLOOKUP($A401,'2015G5-SALL'!$A$3:$AG$500,16,FALSE),IF($E401="08",VLOOKUP($A401,'2015G8-SALL'!$A$3:$AG$501,16,FALSE),"NA"))),"NA")</f>
        <v>NA</v>
      </c>
      <c r="L401" s="254" t="str">
        <f>IFERROR(IF(OR($F401&lt;10,$F401="NA",$G401="NA"),"NA",IF($E401="05",VLOOKUP($A401,'2015G5-SALL'!$A$3:$AG$500,31,FALSE),IF($E401="08",VLOOKUP($A401,'2015G8-SALL'!$A$3:$AG$501,31,FALSE),"NA"))),"NA")</f>
        <v>NA</v>
      </c>
      <c r="M401" s="255" t="str">
        <f>IFERROR(IF(OR($F401&lt;10,$F401="NA",$G401="NA"),"NA",IF($E401="05",VLOOKUP($A401,'2015G5-SALL'!$A$3:$AG$500,21,FALSE),IF($E401="08",VLOOKUP($A401,'2015G8-SALL'!$A$3:$AG$501,21,FALSE),"NA"))),"NA")</f>
        <v>NA</v>
      </c>
    </row>
    <row r="402" spans="1:13" x14ac:dyDescent="0.25">
      <c r="B402" s="281"/>
      <c r="C402" s="282"/>
      <c r="D402" s="267"/>
      <c r="E402" s="268"/>
      <c r="F402" s="283"/>
      <c r="G402" s="284"/>
      <c r="H402" s="285"/>
      <c r="I402" s="286"/>
      <c r="J402" s="252"/>
      <c r="K402" s="253"/>
      <c r="L402" s="254"/>
      <c r="M402" s="255"/>
    </row>
    <row r="403" spans="1:13" x14ac:dyDescent="0.25">
      <c r="B403" s="281"/>
      <c r="C403" s="282"/>
      <c r="D403" s="267"/>
      <c r="E403" s="268"/>
      <c r="F403" s="283"/>
      <c r="G403" s="284"/>
      <c r="H403" s="285"/>
      <c r="I403" s="286"/>
      <c r="J403" s="252"/>
      <c r="K403" s="253"/>
      <c r="L403" s="254"/>
      <c r="M403" s="255"/>
    </row>
    <row r="404" spans="1:13" x14ac:dyDescent="0.25">
      <c r="B404" s="281"/>
      <c r="C404" s="282"/>
      <c r="D404" s="267"/>
      <c r="E404" s="268"/>
      <c r="F404" s="283"/>
      <c r="G404" s="284"/>
      <c r="H404" s="285"/>
      <c r="I404" s="286"/>
      <c r="J404" s="252"/>
      <c r="K404" s="253"/>
      <c r="L404" s="254"/>
      <c r="M404" s="255"/>
    </row>
    <row r="405" spans="1:13" x14ac:dyDescent="0.25">
      <c r="B405" s="281"/>
      <c r="C405" s="282"/>
      <c r="D405" s="267"/>
      <c r="E405" s="268"/>
      <c r="F405" s="283"/>
      <c r="G405" s="284"/>
      <c r="H405" s="285"/>
      <c r="I405" s="286"/>
      <c r="J405" s="252"/>
      <c r="K405" s="253"/>
      <c r="L405" s="254"/>
      <c r="M405" s="255"/>
    </row>
    <row r="406" spans="1:13" s="291" customFormat="1" x14ac:dyDescent="0.25">
      <c r="A406" s="288"/>
      <c r="B406" s="281"/>
      <c r="C406" s="282"/>
      <c r="D406" s="267"/>
      <c r="E406" s="268"/>
      <c r="F406" s="283"/>
      <c r="G406" s="284"/>
      <c r="H406" s="285"/>
      <c r="I406" s="286"/>
      <c r="J406" s="252"/>
      <c r="K406" s="253"/>
      <c r="L406" s="254"/>
      <c r="M406" s="255"/>
    </row>
    <row r="407" spans="1:13" s="291" customFormat="1" x14ac:dyDescent="0.25">
      <c r="A407" s="288"/>
      <c r="B407" s="281"/>
      <c r="C407" s="282"/>
      <c r="D407" s="267"/>
      <c r="E407" s="268"/>
      <c r="F407" s="283"/>
      <c r="G407" s="284"/>
      <c r="H407" s="285"/>
      <c r="I407" s="286"/>
      <c r="J407" s="252"/>
      <c r="K407" s="253"/>
      <c r="L407" s="254"/>
      <c r="M407" s="255"/>
    </row>
    <row r="408" spans="1:13" s="291" customFormat="1" x14ac:dyDescent="0.25">
      <c r="A408" s="288"/>
      <c r="B408" s="281"/>
      <c r="C408" s="282"/>
      <c r="D408" s="267"/>
      <c r="E408" s="268"/>
      <c r="F408" s="283"/>
      <c r="G408" s="284"/>
      <c r="H408" s="285"/>
      <c r="I408" s="286"/>
      <c r="J408" s="252"/>
      <c r="K408" s="253"/>
      <c r="L408" s="254"/>
      <c r="M408" s="255"/>
    </row>
    <row r="409" spans="1:13" s="291" customFormat="1" x14ac:dyDescent="0.25">
      <c r="A409" s="288"/>
      <c r="B409" s="281"/>
      <c r="C409" s="282"/>
      <c r="D409" s="267"/>
      <c r="E409" s="268"/>
      <c r="F409" s="283"/>
      <c r="G409" s="284"/>
      <c r="H409" s="285"/>
      <c r="I409" s="286"/>
      <c r="J409" s="252"/>
      <c r="K409" s="253"/>
      <c r="L409" s="254"/>
      <c r="M409" s="255"/>
    </row>
    <row r="410" spans="1:13" s="291" customFormat="1" x14ac:dyDescent="0.25">
      <c r="A410" s="288"/>
      <c r="B410" s="281"/>
      <c r="C410" s="282"/>
      <c r="D410" s="267"/>
      <c r="E410" s="268"/>
      <c r="F410" s="283"/>
      <c r="G410" s="284"/>
      <c r="H410" s="285"/>
      <c r="I410" s="286"/>
      <c r="J410" s="252"/>
      <c r="K410" s="253"/>
      <c r="L410" s="254"/>
      <c r="M410" s="255"/>
    </row>
    <row r="411" spans="1:13" s="291" customFormat="1" x14ac:dyDescent="0.25">
      <c r="A411" s="288"/>
      <c r="B411" s="281"/>
      <c r="C411" s="282"/>
      <c r="D411" s="267"/>
      <c r="E411" s="268"/>
      <c r="F411" s="283"/>
      <c r="G411" s="284"/>
      <c r="H411" s="285"/>
      <c r="I411" s="286"/>
      <c r="J411" s="252"/>
      <c r="K411" s="253"/>
      <c r="L411" s="254"/>
      <c r="M411" s="255"/>
    </row>
  </sheetData>
  <autoFilter ref="A6:M411">
    <sortState ref="A9:N390">
      <sortCondition ref="A6:A390"/>
    </sortState>
  </autoFilter>
  <mergeCells count="12">
    <mergeCell ref="H5:H6"/>
    <mergeCell ref="I5:M5"/>
    <mergeCell ref="D5:D6"/>
    <mergeCell ref="A1:H1"/>
    <mergeCell ref="A2:H2"/>
    <mergeCell ref="A3:H3"/>
    <mergeCell ref="A5:A6"/>
    <mergeCell ref="B5:B6"/>
    <mergeCell ref="C5:C6"/>
    <mergeCell ref="E5:E6"/>
    <mergeCell ref="F5:F6"/>
    <mergeCell ref="G5:G6"/>
  </mergeCells>
  <printOptions horizontalCentered="1"/>
  <pageMargins left="0.7" right="0.7" top="0.75" bottom="0.75" header="0.3" footer="0.3"/>
  <pageSetup scale="67" fitToHeight="0" orientation="portrait" r:id="rId1"/>
  <headerFooter>
    <oddHeader>&amp;C2015-16 Scice Baseline Results
(Downloaded from Gateway2Data Website as of September 23, 2015)</oddHeader>
    <oddFooter xml:space="preserve">&amp;LNT&lt;10: Results are suppressed for number tested &lt; 10 students&amp;C&amp;P of &amp;N&amp;RFor question regarding this report,
call Dr. Yuwadee Wongbundhit 305-995-1988.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-0.249977111117893"/>
  </sheetPr>
  <dimension ref="A1:N475"/>
  <sheetViews>
    <sheetView workbookViewId="0">
      <pane xSplit="2" ySplit="2" topLeftCell="C452" activePane="bottomRight" state="frozen"/>
      <selection activeCell="F474" sqref="F474"/>
      <selection pane="topRight" activeCell="F474" sqref="F474"/>
      <selection pane="bottomLeft" activeCell="F474" sqref="F474"/>
      <selection pane="bottomRight" activeCell="N303" sqref="N303"/>
    </sheetView>
  </sheetViews>
  <sheetFormatPr defaultColWidth="8.85546875" defaultRowHeight="15" x14ac:dyDescent="0.25"/>
  <cols>
    <col min="1" max="12" width="8.85546875" style="89"/>
    <col min="13" max="13" width="8.85546875" style="100"/>
    <col min="14" max="14" width="19.7109375" style="100" customWidth="1"/>
    <col min="15" max="16384" width="8.85546875" style="89"/>
  </cols>
  <sheetData>
    <row r="1" spans="1:14" x14ac:dyDescent="0.25">
      <c r="A1" s="299">
        <v>1</v>
      </c>
      <c r="B1" s="299">
        <v>2</v>
      </c>
      <c r="C1" s="299">
        <v>3</v>
      </c>
      <c r="D1" s="299">
        <v>4</v>
      </c>
      <c r="E1" s="299">
        <v>5</v>
      </c>
      <c r="F1" s="299">
        <v>6</v>
      </c>
      <c r="G1" s="299">
        <v>7</v>
      </c>
      <c r="H1" s="299">
        <v>8</v>
      </c>
      <c r="I1" s="299">
        <v>9</v>
      </c>
      <c r="J1" s="299">
        <v>10</v>
      </c>
      <c r="K1" s="299">
        <v>11</v>
      </c>
      <c r="L1" s="299">
        <v>12</v>
      </c>
      <c r="M1" s="299">
        <v>13</v>
      </c>
      <c r="N1" s="299">
        <v>14</v>
      </c>
    </row>
    <row r="2" spans="1:14" s="98" customFormat="1" ht="38.25" x14ac:dyDescent="0.2">
      <c r="A2" s="300" t="s">
        <v>814</v>
      </c>
      <c r="B2" s="300" t="s">
        <v>813</v>
      </c>
      <c r="C2" s="300" t="s">
        <v>812</v>
      </c>
      <c r="D2" s="300" t="s">
        <v>811</v>
      </c>
      <c r="E2" s="300" t="s">
        <v>94</v>
      </c>
      <c r="F2" s="300" t="s">
        <v>103</v>
      </c>
      <c r="G2" s="300" t="s">
        <v>121</v>
      </c>
      <c r="H2" s="300" t="s">
        <v>95</v>
      </c>
      <c r="I2" s="300" t="s">
        <v>810</v>
      </c>
      <c r="J2" s="300" t="s">
        <v>809</v>
      </c>
      <c r="K2" s="300" t="s">
        <v>808</v>
      </c>
      <c r="L2" s="300" t="s">
        <v>807</v>
      </c>
      <c r="M2" s="300" t="s">
        <v>5216</v>
      </c>
      <c r="N2" s="300" t="s">
        <v>5217</v>
      </c>
    </row>
    <row r="3" spans="1:14" x14ac:dyDescent="0.25">
      <c r="A3" s="301" t="s">
        <v>133</v>
      </c>
      <c r="B3" s="302" t="s">
        <v>1400</v>
      </c>
      <c r="C3" s="301">
        <v>1055</v>
      </c>
      <c r="D3" s="301">
        <v>96</v>
      </c>
      <c r="E3" s="301">
        <v>123</v>
      </c>
      <c r="F3" s="301">
        <v>109</v>
      </c>
      <c r="G3" s="301">
        <v>130</v>
      </c>
      <c r="H3" s="301">
        <v>132</v>
      </c>
      <c r="I3" s="301">
        <v>133</v>
      </c>
      <c r="J3" s="301">
        <v>103</v>
      </c>
      <c r="K3" s="301">
        <v>100</v>
      </c>
      <c r="L3" s="301">
        <v>53</v>
      </c>
      <c r="M3" s="303">
        <f>IFERROR(VLOOKUP(A3,'GR8-SCHL 9-21-2015'!$A$5:$C$500,3,FALSE),0)</f>
        <v>16</v>
      </c>
      <c r="N3" s="304">
        <f>IF(L3="","",L3-M3)</f>
        <v>37</v>
      </c>
    </row>
    <row r="4" spans="1:14" x14ac:dyDescent="0.25">
      <c r="A4" s="301" t="s">
        <v>134</v>
      </c>
      <c r="B4" s="302" t="s">
        <v>801</v>
      </c>
      <c r="C4" s="301">
        <v>427</v>
      </c>
      <c r="D4" s="301">
        <v>60</v>
      </c>
      <c r="E4" s="301">
        <v>67</v>
      </c>
      <c r="F4" s="301">
        <v>62</v>
      </c>
      <c r="G4" s="301">
        <v>58</v>
      </c>
      <c r="H4" s="301">
        <v>47</v>
      </c>
      <c r="I4" s="301">
        <v>44</v>
      </c>
      <c r="J4" s="301">
        <v>40</v>
      </c>
      <c r="K4" s="301">
        <v>24</v>
      </c>
      <c r="L4" s="301">
        <v>25</v>
      </c>
      <c r="M4" s="303">
        <f>IFERROR(VLOOKUP(A4,'GR8-SCHL 9-21-2015'!$A$5:$C$500,3,FALSE),0)</f>
        <v>0</v>
      </c>
      <c r="N4" s="304">
        <f t="shared" ref="N4:N67" si="0">IF(L4="","",L4-M4)</f>
        <v>25</v>
      </c>
    </row>
    <row r="5" spans="1:14" x14ac:dyDescent="0.25">
      <c r="A5" s="301" t="s">
        <v>135</v>
      </c>
      <c r="B5" s="302" t="s">
        <v>96</v>
      </c>
      <c r="C5" s="301">
        <v>1676</v>
      </c>
      <c r="D5" s="301">
        <v>163</v>
      </c>
      <c r="E5" s="301">
        <v>167</v>
      </c>
      <c r="F5" s="301">
        <v>171</v>
      </c>
      <c r="G5" s="301">
        <v>191</v>
      </c>
      <c r="H5" s="301">
        <v>216</v>
      </c>
      <c r="I5" s="301">
        <v>206</v>
      </c>
      <c r="J5" s="301">
        <v>172</v>
      </c>
      <c r="K5" s="301">
        <v>183</v>
      </c>
      <c r="L5" s="301">
        <v>173</v>
      </c>
      <c r="M5" s="303">
        <f>IFERROR(VLOOKUP(A5,'GR8-SCHL 9-21-2015'!$A$5:$C$500,3,FALSE),0)</f>
        <v>0</v>
      </c>
      <c r="N5" s="304">
        <f t="shared" si="0"/>
        <v>173</v>
      </c>
    </row>
    <row r="6" spans="1:14" x14ac:dyDescent="0.25">
      <c r="A6" s="301" t="s">
        <v>136</v>
      </c>
      <c r="B6" s="302" t="s">
        <v>75</v>
      </c>
      <c r="C6" s="301">
        <v>491</v>
      </c>
      <c r="D6" s="301"/>
      <c r="E6" s="301">
        <v>105</v>
      </c>
      <c r="F6" s="301">
        <v>121</v>
      </c>
      <c r="G6" s="301">
        <v>96</v>
      </c>
      <c r="H6" s="301">
        <v>90</v>
      </c>
      <c r="I6" s="301">
        <v>79</v>
      </c>
      <c r="J6" s="301"/>
      <c r="K6" s="301"/>
      <c r="L6" s="301"/>
      <c r="M6" s="303">
        <f>IFERROR(VLOOKUP(A6,'GR8-SCHL 9-21-2015'!$A$5:$C$500,3,FALSE),0)</f>
        <v>0</v>
      </c>
      <c r="N6" s="304" t="str">
        <f t="shared" si="0"/>
        <v/>
      </c>
    </row>
    <row r="7" spans="1:14" x14ac:dyDescent="0.25">
      <c r="A7" s="301" t="s">
        <v>137</v>
      </c>
      <c r="B7" s="302" t="s">
        <v>77</v>
      </c>
      <c r="C7" s="301">
        <v>1008</v>
      </c>
      <c r="D7" s="301">
        <v>100</v>
      </c>
      <c r="E7" s="301">
        <v>97</v>
      </c>
      <c r="F7" s="301">
        <v>125</v>
      </c>
      <c r="G7" s="301">
        <v>143</v>
      </c>
      <c r="H7" s="301">
        <v>146</v>
      </c>
      <c r="I7" s="301">
        <v>106</v>
      </c>
      <c r="J7" s="301">
        <v>103</v>
      </c>
      <c r="K7" s="301">
        <v>94</v>
      </c>
      <c r="L7" s="301">
        <v>94</v>
      </c>
      <c r="M7" s="303">
        <f>IFERROR(VLOOKUP(A7,'GR8-SCHL 9-21-2015'!$A$5:$C$500,3,FALSE),0)</f>
        <v>0</v>
      </c>
      <c r="N7" s="304">
        <f t="shared" si="0"/>
        <v>94</v>
      </c>
    </row>
    <row r="8" spans="1:14" x14ac:dyDescent="0.25">
      <c r="A8" s="301" t="s">
        <v>138</v>
      </c>
      <c r="B8" s="302" t="s">
        <v>800</v>
      </c>
      <c r="C8" s="301">
        <v>400</v>
      </c>
      <c r="D8" s="301">
        <v>62</v>
      </c>
      <c r="E8" s="301">
        <v>76</v>
      </c>
      <c r="F8" s="301">
        <v>58</v>
      </c>
      <c r="G8" s="301">
        <v>52</v>
      </c>
      <c r="H8" s="301">
        <v>52</v>
      </c>
      <c r="I8" s="301">
        <v>62</v>
      </c>
      <c r="J8" s="301"/>
      <c r="K8" s="301"/>
      <c r="L8" s="301"/>
      <c r="M8" s="303">
        <f>IFERROR(VLOOKUP(A8,'GR8-SCHL 9-21-2015'!$A$5:$C$500,3,FALSE),0)</f>
        <v>0</v>
      </c>
      <c r="N8" s="304" t="str">
        <f t="shared" si="0"/>
        <v/>
      </c>
    </row>
    <row r="9" spans="1:14" x14ac:dyDescent="0.25">
      <c r="A9" s="301" t="s">
        <v>139</v>
      </c>
      <c r="B9" s="302" t="s">
        <v>799</v>
      </c>
      <c r="C9" s="301">
        <v>1749</v>
      </c>
      <c r="D9" s="301">
        <v>134</v>
      </c>
      <c r="E9" s="301">
        <v>184</v>
      </c>
      <c r="F9" s="301">
        <v>177</v>
      </c>
      <c r="G9" s="301">
        <v>169</v>
      </c>
      <c r="H9" s="301">
        <v>194</v>
      </c>
      <c r="I9" s="301">
        <v>208</v>
      </c>
      <c r="J9" s="301">
        <v>221</v>
      </c>
      <c r="K9" s="301">
        <v>228</v>
      </c>
      <c r="L9" s="301">
        <v>195</v>
      </c>
      <c r="M9" s="303">
        <f>IFERROR(VLOOKUP(A9,'GR8-SCHL 9-21-2015'!$A$5:$C$500,3,FALSE),0)</f>
        <v>0</v>
      </c>
      <c r="N9" s="304">
        <f t="shared" si="0"/>
        <v>195</v>
      </c>
    </row>
    <row r="10" spans="1:14" x14ac:dyDescent="0.25">
      <c r="A10" s="301" t="s">
        <v>140</v>
      </c>
      <c r="B10" s="302" t="s">
        <v>859</v>
      </c>
      <c r="C10" s="301">
        <v>2116</v>
      </c>
      <c r="D10" s="301">
        <v>205</v>
      </c>
      <c r="E10" s="301">
        <v>226</v>
      </c>
      <c r="F10" s="301">
        <v>249</v>
      </c>
      <c r="G10" s="301">
        <v>249</v>
      </c>
      <c r="H10" s="301">
        <v>239</v>
      </c>
      <c r="I10" s="301">
        <v>256</v>
      </c>
      <c r="J10" s="301">
        <v>259</v>
      </c>
      <c r="K10" s="301">
        <v>223</v>
      </c>
      <c r="L10" s="301">
        <v>209</v>
      </c>
      <c r="M10" s="303">
        <f>IFERROR(VLOOKUP(A10,'GR8-SCHL 9-21-2015'!$A$5:$C$500,3,FALSE),0)</f>
        <v>17</v>
      </c>
      <c r="N10" s="304">
        <f t="shared" si="0"/>
        <v>192</v>
      </c>
    </row>
    <row r="11" spans="1:14" x14ac:dyDescent="0.25">
      <c r="A11" s="301" t="s">
        <v>141</v>
      </c>
      <c r="B11" s="302" t="s">
        <v>72</v>
      </c>
      <c r="C11" s="301">
        <v>1117</v>
      </c>
      <c r="D11" s="301">
        <v>212</v>
      </c>
      <c r="E11" s="301">
        <v>226</v>
      </c>
      <c r="F11" s="301">
        <v>205</v>
      </c>
      <c r="G11" s="301">
        <v>157</v>
      </c>
      <c r="H11" s="301">
        <v>169</v>
      </c>
      <c r="I11" s="301">
        <v>148</v>
      </c>
      <c r="J11" s="301"/>
      <c r="K11" s="301"/>
      <c r="L11" s="301"/>
      <c r="M11" s="303">
        <f>IFERROR(VLOOKUP(A11,'GR8-SCHL 9-21-2015'!$A$5:$C$500,3,FALSE),0)</f>
        <v>0</v>
      </c>
      <c r="N11" s="304" t="str">
        <f t="shared" si="0"/>
        <v/>
      </c>
    </row>
    <row r="12" spans="1:14" x14ac:dyDescent="0.25">
      <c r="A12" s="301" t="s">
        <v>142</v>
      </c>
      <c r="B12" s="302" t="s">
        <v>798</v>
      </c>
      <c r="C12" s="301">
        <v>522</v>
      </c>
      <c r="D12" s="301">
        <v>84</v>
      </c>
      <c r="E12" s="301">
        <v>76</v>
      </c>
      <c r="F12" s="301">
        <v>80</v>
      </c>
      <c r="G12" s="301">
        <v>71</v>
      </c>
      <c r="H12" s="301">
        <v>70</v>
      </c>
      <c r="I12" s="301">
        <v>64</v>
      </c>
      <c r="J12" s="301"/>
      <c r="K12" s="301"/>
      <c r="L12" s="301"/>
      <c r="M12" s="303">
        <f>IFERROR(VLOOKUP(A12,'GR8-SCHL 9-21-2015'!$A$5:$C$500,3,FALSE),0)</f>
        <v>0</v>
      </c>
      <c r="N12" s="304" t="str">
        <f t="shared" si="0"/>
        <v/>
      </c>
    </row>
    <row r="13" spans="1:14" x14ac:dyDescent="0.25">
      <c r="A13" s="301" t="s">
        <v>143</v>
      </c>
      <c r="B13" s="302" t="s">
        <v>97</v>
      </c>
      <c r="C13" s="301">
        <v>538</v>
      </c>
      <c r="D13" s="301">
        <v>92</v>
      </c>
      <c r="E13" s="301">
        <v>93</v>
      </c>
      <c r="F13" s="301">
        <v>102</v>
      </c>
      <c r="G13" s="301">
        <v>94</v>
      </c>
      <c r="H13" s="301">
        <v>77</v>
      </c>
      <c r="I13" s="301">
        <v>80</v>
      </c>
      <c r="J13" s="301"/>
      <c r="K13" s="301"/>
      <c r="L13" s="301"/>
      <c r="M13" s="303">
        <f>IFERROR(VLOOKUP(A13,'GR8-SCHL 9-21-2015'!$A$5:$C$500,3,FALSE),0)</f>
        <v>0</v>
      </c>
      <c r="N13" s="304" t="str">
        <f t="shared" si="0"/>
        <v/>
      </c>
    </row>
    <row r="14" spans="1:14" x14ac:dyDescent="0.25">
      <c r="A14" s="301" t="s">
        <v>144</v>
      </c>
      <c r="B14" s="302" t="s">
        <v>797</v>
      </c>
      <c r="C14" s="301">
        <v>755</v>
      </c>
      <c r="D14" s="301">
        <v>84</v>
      </c>
      <c r="E14" s="301">
        <v>126</v>
      </c>
      <c r="F14" s="301">
        <v>141</v>
      </c>
      <c r="G14" s="301">
        <v>141</v>
      </c>
      <c r="H14" s="301">
        <v>126</v>
      </c>
      <c r="I14" s="301">
        <v>94</v>
      </c>
      <c r="J14" s="301"/>
      <c r="K14" s="301"/>
      <c r="L14" s="301"/>
      <c r="M14" s="303">
        <f>IFERROR(VLOOKUP(A14,'GR8-SCHL 9-21-2015'!$A$5:$C$500,3,FALSE),0)</f>
        <v>0</v>
      </c>
      <c r="N14" s="304" t="str">
        <f t="shared" si="0"/>
        <v/>
      </c>
    </row>
    <row r="15" spans="1:14" x14ac:dyDescent="0.25">
      <c r="A15" s="301" t="s">
        <v>145</v>
      </c>
      <c r="B15" s="302" t="s">
        <v>796</v>
      </c>
      <c r="C15" s="301">
        <v>866</v>
      </c>
      <c r="D15" s="301">
        <v>117</v>
      </c>
      <c r="E15" s="301">
        <v>147</v>
      </c>
      <c r="F15" s="301">
        <v>112</v>
      </c>
      <c r="G15" s="301">
        <v>137</v>
      </c>
      <c r="H15" s="301">
        <v>152</v>
      </c>
      <c r="I15" s="301">
        <v>139</v>
      </c>
      <c r="J15" s="301"/>
      <c r="K15" s="301"/>
      <c r="L15" s="301"/>
      <c r="M15" s="303">
        <f>IFERROR(VLOOKUP(A15,'GR8-SCHL 9-21-2015'!$A$5:$C$500,3,FALSE),0)</f>
        <v>0</v>
      </c>
      <c r="N15" s="304" t="str">
        <f t="shared" si="0"/>
        <v/>
      </c>
    </row>
    <row r="16" spans="1:14" x14ac:dyDescent="0.25">
      <c r="A16" s="301" t="s">
        <v>146</v>
      </c>
      <c r="B16" s="302" t="s">
        <v>795</v>
      </c>
      <c r="C16" s="301">
        <v>1680</v>
      </c>
      <c r="D16" s="301">
        <v>140</v>
      </c>
      <c r="E16" s="301">
        <v>169</v>
      </c>
      <c r="F16" s="301">
        <v>195</v>
      </c>
      <c r="G16" s="301">
        <v>175</v>
      </c>
      <c r="H16" s="301">
        <v>219</v>
      </c>
      <c r="I16" s="301">
        <v>207</v>
      </c>
      <c r="J16" s="301">
        <v>190</v>
      </c>
      <c r="K16" s="301">
        <v>188</v>
      </c>
      <c r="L16" s="301">
        <v>177</v>
      </c>
      <c r="M16" s="303">
        <f>IFERROR(VLOOKUP(A16,'GR8-SCHL 9-21-2015'!$A$5:$C$500,3,FALSE),0)</f>
        <v>0</v>
      </c>
      <c r="N16" s="304">
        <f t="shared" si="0"/>
        <v>177</v>
      </c>
    </row>
    <row r="17" spans="1:14" x14ac:dyDescent="0.25">
      <c r="A17" s="301" t="s">
        <v>147</v>
      </c>
      <c r="B17" s="302" t="s">
        <v>794</v>
      </c>
      <c r="C17" s="301">
        <v>1176</v>
      </c>
      <c r="D17" s="301">
        <v>163</v>
      </c>
      <c r="E17" s="301">
        <v>171</v>
      </c>
      <c r="F17" s="301">
        <v>192</v>
      </c>
      <c r="G17" s="301">
        <v>223</v>
      </c>
      <c r="H17" s="301">
        <v>219</v>
      </c>
      <c r="I17" s="301">
        <v>189</v>
      </c>
      <c r="J17" s="301"/>
      <c r="K17" s="301"/>
      <c r="L17" s="301"/>
      <c r="M17" s="303">
        <f>IFERROR(VLOOKUP(A17,'GR8-SCHL 9-21-2015'!$A$5:$C$500,3,FALSE),0)</f>
        <v>0</v>
      </c>
      <c r="N17" s="304" t="str">
        <f t="shared" si="0"/>
        <v/>
      </c>
    </row>
    <row r="18" spans="1:14" x14ac:dyDescent="0.25">
      <c r="A18" s="301" t="s">
        <v>148</v>
      </c>
      <c r="B18" s="302" t="s">
        <v>793</v>
      </c>
      <c r="C18" s="301">
        <v>408</v>
      </c>
      <c r="D18" s="301">
        <v>79</v>
      </c>
      <c r="E18" s="301">
        <v>83</v>
      </c>
      <c r="F18" s="301">
        <v>119</v>
      </c>
      <c r="G18" s="301">
        <v>119</v>
      </c>
      <c r="H18" s="301"/>
      <c r="I18" s="301"/>
      <c r="J18" s="301"/>
      <c r="K18" s="301"/>
      <c r="L18" s="301"/>
      <c r="M18" s="303">
        <f>IFERROR(VLOOKUP(A18,'GR8-SCHL 9-21-2015'!$A$5:$C$500,3,FALSE),0)</f>
        <v>0</v>
      </c>
      <c r="N18" s="304" t="str">
        <f t="shared" si="0"/>
        <v/>
      </c>
    </row>
    <row r="19" spans="1:14" x14ac:dyDescent="0.25">
      <c r="A19" s="301" t="s">
        <v>149</v>
      </c>
      <c r="B19" s="302" t="s">
        <v>792</v>
      </c>
      <c r="C19" s="301">
        <v>367</v>
      </c>
      <c r="D19" s="301">
        <v>40</v>
      </c>
      <c r="E19" s="301">
        <v>60</v>
      </c>
      <c r="F19" s="301">
        <v>54</v>
      </c>
      <c r="G19" s="301">
        <v>57</v>
      </c>
      <c r="H19" s="301">
        <v>53</v>
      </c>
      <c r="I19" s="301">
        <v>64</v>
      </c>
      <c r="J19" s="301"/>
      <c r="K19" s="301"/>
      <c r="L19" s="301"/>
      <c r="M19" s="303">
        <f>IFERROR(VLOOKUP(A19,'GR8-SCHL 9-21-2015'!$A$5:$C$500,3,FALSE),0)</f>
        <v>0</v>
      </c>
      <c r="N19" s="304" t="str">
        <f t="shared" si="0"/>
        <v/>
      </c>
    </row>
    <row r="20" spans="1:14" x14ac:dyDescent="0.25">
      <c r="A20" s="301" t="s">
        <v>150</v>
      </c>
      <c r="B20" s="302" t="s">
        <v>791</v>
      </c>
      <c r="C20" s="301">
        <v>803</v>
      </c>
      <c r="D20" s="301">
        <v>99</v>
      </c>
      <c r="E20" s="301">
        <v>126</v>
      </c>
      <c r="F20" s="301">
        <v>121</v>
      </c>
      <c r="G20" s="301">
        <v>157</v>
      </c>
      <c r="H20" s="301">
        <v>140</v>
      </c>
      <c r="I20" s="301">
        <v>141</v>
      </c>
      <c r="J20" s="301"/>
      <c r="K20" s="301"/>
      <c r="L20" s="301"/>
      <c r="M20" s="303">
        <f>IFERROR(VLOOKUP(A20,'GR8-SCHL 9-21-2015'!$A$5:$C$500,3,FALSE),0)</f>
        <v>0</v>
      </c>
      <c r="N20" s="304" t="str">
        <f t="shared" si="0"/>
        <v/>
      </c>
    </row>
    <row r="21" spans="1:14" x14ac:dyDescent="0.25">
      <c r="A21" s="301" t="s">
        <v>151</v>
      </c>
      <c r="B21" s="302" t="s">
        <v>78</v>
      </c>
      <c r="C21" s="301">
        <v>1971</v>
      </c>
      <c r="D21" s="301">
        <v>171</v>
      </c>
      <c r="E21" s="301">
        <v>227</v>
      </c>
      <c r="F21" s="301">
        <v>221</v>
      </c>
      <c r="G21" s="301">
        <v>228</v>
      </c>
      <c r="H21" s="301">
        <v>259</v>
      </c>
      <c r="I21" s="301">
        <v>252</v>
      </c>
      <c r="J21" s="301">
        <v>211</v>
      </c>
      <c r="K21" s="301">
        <v>207</v>
      </c>
      <c r="L21" s="301">
        <v>195</v>
      </c>
      <c r="M21" s="303">
        <f>IFERROR(VLOOKUP(A21,'GR8-SCHL 9-21-2015'!$A$5:$C$500,3,FALSE),0)</f>
        <v>0</v>
      </c>
      <c r="N21" s="304">
        <f t="shared" si="0"/>
        <v>195</v>
      </c>
    </row>
    <row r="22" spans="1:14" x14ac:dyDescent="0.25">
      <c r="A22" s="301" t="s">
        <v>152</v>
      </c>
      <c r="B22" s="302" t="s">
        <v>790</v>
      </c>
      <c r="C22" s="301">
        <v>1323</v>
      </c>
      <c r="D22" s="301">
        <v>120</v>
      </c>
      <c r="E22" s="301">
        <v>136</v>
      </c>
      <c r="F22" s="301">
        <v>161</v>
      </c>
      <c r="G22" s="301">
        <v>167</v>
      </c>
      <c r="H22" s="301">
        <v>136</v>
      </c>
      <c r="I22" s="301">
        <v>158</v>
      </c>
      <c r="J22" s="301">
        <v>147</v>
      </c>
      <c r="K22" s="301">
        <v>162</v>
      </c>
      <c r="L22" s="301">
        <v>117</v>
      </c>
      <c r="M22" s="303">
        <f>IFERROR(VLOOKUP(A22,'GR8-SCHL 9-21-2015'!$A$5:$C$500,3,FALSE),0)</f>
        <v>15</v>
      </c>
      <c r="N22" s="304">
        <f t="shared" si="0"/>
        <v>102</v>
      </c>
    </row>
    <row r="23" spans="1:14" x14ac:dyDescent="0.25">
      <c r="A23" s="301" t="s">
        <v>153</v>
      </c>
      <c r="B23" s="302" t="s">
        <v>98</v>
      </c>
      <c r="C23" s="301">
        <v>815</v>
      </c>
      <c r="D23" s="301">
        <v>108</v>
      </c>
      <c r="E23" s="301">
        <v>133</v>
      </c>
      <c r="F23" s="301">
        <v>140</v>
      </c>
      <c r="G23" s="301">
        <v>137</v>
      </c>
      <c r="H23" s="301">
        <v>133</v>
      </c>
      <c r="I23" s="301">
        <v>125</v>
      </c>
      <c r="J23" s="301"/>
      <c r="K23" s="301"/>
      <c r="L23" s="301"/>
      <c r="M23" s="303">
        <f>IFERROR(VLOOKUP(A23,'GR8-SCHL 9-21-2015'!$A$5:$C$500,3,FALSE),0)</f>
        <v>0</v>
      </c>
      <c r="N23" s="304" t="str">
        <f t="shared" si="0"/>
        <v/>
      </c>
    </row>
    <row r="24" spans="1:14" x14ac:dyDescent="0.25">
      <c r="A24" s="301" t="s">
        <v>154</v>
      </c>
      <c r="B24" s="302" t="s">
        <v>789</v>
      </c>
      <c r="C24" s="301">
        <v>409</v>
      </c>
      <c r="D24" s="301">
        <v>50</v>
      </c>
      <c r="E24" s="301">
        <v>77</v>
      </c>
      <c r="F24" s="301">
        <v>76</v>
      </c>
      <c r="G24" s="301">
        <v>54</v>
      </c>
      <c r="H24" s="301">
        <v>76</v>
      </c>
      <c r="I24" s="301">
        <v>57</v>
      </c>
      <c r="J24" s="301"/>
      <c r="K24" s="301"/>
      <c r="L24" s="301"/>
      <c r="M24" s="303">
        <f>IFERROR(VLOOKUP(A24,'GR8-SCHL 9-21-2015'!$A$5:$C$500,3,FALSE),0)</f>
        <v>0</v>
      </c>
      <c r="N24" s="304" t="str">
        <f t="shared" si="0"/>
        <v/>
      </c>
    </row>
    <row r="25" spans="1:14" x14ac:dyDescent="0.25">
      <c r="A25" s="301" t="s">
        <v>155</v>
      </c>
      <c r="B25" s="302" t="s">
        <v>788</v>
      </c>
      <c r="C25" s="301">
        <v>508</v>
      </c>
      <c r="D25" s="301">
        <v>80</v>
      </c>
      <c r="E25" s="301">
        <v>78</v>
      </c>
      <c r="F25" s="301">
        <v>95</v>
      </c>
      <c r="G25" s="301">
        <v>83</v>
      </c>
      <c r="H25" s="301">
        <v>65</v>
      </c>
      <c r="I25" s="301">
        <v>78</v>
      </c>
      <c r="J25" s="301"/>
      <c r="K25" s="301"/>
      <c r="L25" s="301"/>
      <c r="M25" s="303">
        <f>IFERROR(VLOOKUP(A25,'GR8-SCHL 9-21-2015'!$A$5:$C$500,3,FALSE),0)</f>
        <v>0</v>
      </c>
      <c r="N25" s="304" t="str">
        <f t="shared" si="0"/>
        <v/>
      </c>
    </row>
    <row r="26" spans="1:14" x14ac:dyDescent="0.25">
      <c r="A26" s="301" t="s">
        <v>156</v>
      </c>
      <c r="B26" s="302" t="s">
        <v>521</v>
      </c>
      <c r="C26" s="301">
        <v>625</v>
      </c>
      <c r="D26" s="301">
        <v>102</v>
      </c>
      <c r="E26" s="301">
        <v>108</v>
      </c>
      <c r="F26" s="301">
        <v>107</v>
      </c>
      <c r="G26" s="301">
        <v>117</v>
      </c>
      <c r="H26" s="301">
        <v>102</v>
      </c>
      <c r="I26" s="301">
        <v>82</v>
      </c>
      <c r="J26" s="301"/>
      <c r="K26" s="301"/>
      <c r="L26" s="301"/>
      <c r="M26" s="303">
        <f>IFERROR(VLOOKUP(A26,'GR8-SCHL 9-21-2015'!$A$5:$C$500,3,FALSE),0)</f>
        <v>0</v>
      </c>
      <c r="N26" s="304" t="str">
        <f t="shared" si="0"/>
        <v/>
      </c>
    </row>
    <row r="27" spans="1:14" x14ac:dyDescent="0.25">
      <c r="A27" s="301" t="s">
        <v>157</v>
      </c>
      <c r="B27" s="302" t="s">
        <v>4</v>
      </c>
      <c r="C27" s="301">
        <v>570</v>
      </c>
      <c r="D27" s="301">
        <v>96</v>
      </c>
      <c r="E27" s="301">
        <v>96</v>
      </c>
      <c r="F27" s="301">
        <v>94</v>
      </c>
      <c r="G27" s="301">
        <v>96</v>
      </c>
      <c r="H27" s="301">
        <v>95</v>
      </c>
      <c r="I27" s="301">
        <v>93</v>
      </c>
      <c r="J27" s="301"/>
      <c r="K27" s="301"/>
      <c r="L27" s="301"/>
      <c r="M27" s="303">
        <f>IFERROR(VLOOKUP(A27,'GR8-SCHL 9-21-2015'!$A$5:$C$500,3,FALSE),0)</f>
        <v>0</v>
      </c>
      <c r="N27" s="304" t="str">
        <f t="shared" si="0"/>
        <v/>
      </c>
    </row>
    <row r="28" spans="1:14" x14ac:dyDescent="0.25">
      <c r="A28" s="301" t="s">
        <v>158</v>
      </c>
      <c r="B28" s="302" t="s">
        <v>787</v>
      </c>
      <c r="C28" s="301">
        <v>721</v>
      </c>
      <c r="D28" s="301">
        <v>114</v>
      </c>
      <c r="E28" s="301">
        <v>91</v>
      </c>
      <c r="F28" s="301">
        <v>130</v>
      </c>
      <c r="G28" s="301">
        <v>102</v>
      </c>
      <c r="H28" s="301">
        <v>122</v>
      </c>
      <c r="I28" s="301">
        <v>99</v>
      </c>
      <c r="J28" s="301"/>
      <c r="K28" s="301"/>
      <c r="L28" s="301"/>
      <c r="M28" s="303">
        <f>IFERROR(VLOOKUP(A28,'GR8-SCHL 9-21-2015'!$A$5:$C$500,3,FALSE),0)</f>
        <v>0</v>
      </c>
      <c r="N28" s="304" t="str">
        <f t="shared" si="0"/>
        <v/>
      </c>
    </row>
    <row r="29" spans="1:14" x14ac:dyDescent="0.25">
      <c r="A29" s="301" t="s">
        <v>936</v>
      </c>
      <c r="B29" s="302" t="s">
        <v>937</v>
      </c>
      <c r="C29" s="301">
        <v>42</v>
      </c>
      <c r="D29" s="301"/>
      <c r="E29" s="301"/>
      <c r="F29" s="301"/>
      <c r="G29" s="301"/>
      <c r="H29" s="301"/>
      <c r="I29" s="301"/>
      <c r="J29" s="301"/>
      <c r="K29" s="301"/>
      <c r="L29" s="301"/>
      <c r="M29" s="303">
        <f>IFERROR(VLOOKUP(A29,'GR8-SCHL 9-21-2015'!$A$5:$C$500,3,FALSE),0)</f>
        <v>0</v>
      </c>
      <c r="N29" s="304" t="str">
        <f t="shared" si="0"/>
        <v/>
      </c>
    </row>
    <row r="30" spans="1:14" x14ac:dyDescent="0.25">
      <c r="A30" s="301" t="s">
        <v>159</v>
      </c>
      <c r="B30" s="302" t="s">
        <v>786</v>
      </c>
      <c r="C30" s="301">
        <v>708</v>
      </c>
      <c r="D30" s="301"/>
      <c r="E30" s="301"/>
      <c r="F30" s="301"/>
      <c r="G30" s="301">
        <v>77</v>
      </c>
      <c r="H30" s="301">
        <v>70</v>
      </c>
      <c r="I30" s="301">
        <v>75</v>
      </c>
      <c r="J30" s="301">
        <v>188</v>
      </c>
      <c r="K30" s="301">
        <v>168</v>
      </c>
      <c r="L30" s="301">
        <v>130</v>
      </c>
      <c r="M30" s="303">
        <f>IFERROR(VLOOKUP(A30,'GR8-SCHL 9-21-2015'!$A$5:$C$500,3,FALSE),0)</f>
        <v>37</v>
      </c>
      <c r="N30" s="304">
        <f t="shared" si="0"/>
        <v>93</v>
      </c>
    </row>
    <row r="31" spans="1:14" x14ac:dyDescent="0.25">
      <c r="A31" s="301" t="s">
        <v>785</v>
      </c>
      <c r="B31" s="302" t="s">
        <v>784</v>
      </c>
      <c r="C31" s="301">
        <v>488</v>
      </c>
      <c r="D31" s="301">
        <v>87</v>
      </c>
      <c r="E31" s="301">
        <v>96</v>
      </c>
      <c r="F31" s="301">
        <v>98</v>
      </c>
      <c r="G31" s="301">
        <v>62</v>
      </c>
      <c r="H31" s="301">
        <v>69</v>
      </c>
      <c r="I31" s="301">
        <v>76</v>
      </c>
      <c r="J31" s="301"/>
      <c r="K31" s="301"/>
      <c r="L31" s="301"/>
      <c r="M31" s="303">
        <f>IFERROR(VLOOKUP(A31,'GR8-SCHL 9-21-2015'!$A$5:$C$500,3,FALSE),0)</f>
        <v>0</v>
      </c>
      <c r="N31" s="304" t="str">
        <f t="shared" si="0"/>
        <v/>
      </c>
    </row>
    <row r="32" spans="1:14" x14ac:dyDescent="0.25">
      <c r="A32" s="301" t="s">
        <v>160</v>
      </c>
      <c r="B32" s="302" t="s">
        <v>93</v>
      </c>
      <c r="C32" s="301">
        <v>557</v>
      </c>
      <c r="D32" s="301">
        <v>84</v>
      </c>
      <c r="E32" s="301">
        <v>88</v>
      </c>
      <c r="F32" s="301">
        <v>110</v>
      </c>
      <c r="G32" s="301">
        <v>84</v>
      </c>
      <c r="H32" s="301">
        <v>98</v>
      </c>
      <c r="I32" s="301">
        <v>93</v>
      </c>
      <c r="J32" s="301"/>
      <c r="K32" s="301"/>
      <c r="L32" s="301"/>
      <c r="M32" s="303">
        <f>IFERROR(VLOOKUP(A32,'GR8-SCHL 9-21-2015'!$A$5:$C$500,3,FALSE),0)</f>
        <v>0</v>
      </c>
      <c r="N32" s="304" t="str">
        <f t="shared" si="0"/>
        <v/>
      </c>
    </row>
    <row r="33" spans="1:14" x14ac:dyDescent="0.25">
      <c r="A33" s="301" t="s">
        <v>161</v>
      </c>
      <c r="B33" s="302" t="s">
        <v>544</v>
      </c>
      <c r="C33" s="301">
        <v>749</v>
      </c>
      <c r="D33" s="301">
        <v>118</v>
      </c>
      <c r="E33" s="301">
        <v>135</v>
      </c>
      <c r="F33" s="301">
        <v>131</v>
      </c>
      <c r="G33" s="301">
        <v>134</v>
      </c>
      <c r="H33" s="301">
        <v>134</v>
      </c>
      <c r="I33" s="301">
        <v>97</v>
      </c>
      <c r="J33" s="301"/>
      <c r="K33" s="301"/>
      <c r="L33" s="301"/>
      <c r="M33" s="303">
        <f>IFERROR(VLOOKUP(A33,'GR8-SCHL 9-21-2015'!$A$5:$C$500,3,FALSE),0)</f>
        <v>0</v>
      </c>
      <c r="N33" s="304" t="str">
        <f t="shared" si="0"/>
        <v/>
      </c>
    </row>
    <row r="34" spans="1:14" x14ac:dyDescent="0.25">
      <c r="A34" s="301" t="s">
        <v>938</v>
      </c>
      <c r="B34" s="302" t="s">
        <v>939</v>
      </c>
      <c r="C34" s="301">
        <v>80</v>
      </c>
      <c r="D34" s="301"/>
      <c r="E34" s="301"/>
      <c r="F34" s="301"/>
      <c r="G34" s="301"/>
      <c r="H34" s="301"/>
      <c r="I34" s="301"/>
      <c r="J34" s="301"/>
      <c r="K34" s="301"/>
      <c r="L34" s="301"/>
      <c r="M34" s="303">
        <f>IFERROR(VLOOKUP(A34,'GR8-SCHL 9-21-2015'!$A$5:$C$500,3,FALSE),0)</f>
        <v>0</v>
      </c>
      <c r="N34" s="304" t="str">
        <f t="shared" si="0"/>
        <v/>
      </c>
    </row>
    <row r="35" spans="1:14" x14ac:dyDescent="0.25">
      <c r="A35" s="301" t="s">
        <v>162</v>
      </c>
      <c r="B35" s="302" t="s">
        <v>99</v>
      </c>
      <c r="C35" s="301">
        <v>551</v>
      </c>
      <c r="D35" s="301">
        <v>91</v>
      </c>
      <c r="E35" s="301">
        <v>85</v>
      </c>
      <c r="F35" s="301">
        <v>107</v>
      </c>
      <c r="G35" s="301">
        <v>81</v>
      </c>
      <c r="H35" s="301">
        <v>72</v>
      </c>
      <c r="I35" s="301">
        <v>49</v>
      </c>
      <c r="J35" s="301"/>
      <c r="K35" s="301"/>
      <c r="L35" s="301"/>
      <c r="M35" s="303">
        <f>IFERROR(VLOOKUP(A35,'GR8-SCHL 9-21-2015'!$A$5:$C$500,3,FALSE),0)</f>
        <v>0</v>
      </c>
      <c r="N35" s="304" t="str">
        <f t="shared" si="0"/>
        <v/>
      </c>
    </row>
    <row r="36" spans="1:14" x14ac:dyDescent="0.25">
      <c r="A36" s="301" t="s">
        <v>163</v>
      </c>
      <c r="B36" s="302" t="s">
        <v>783</v>
      </c>
      <c r="C36" s="301">
        <v>910</v>
      </c>
      <c r="D36" s="301">
        <v>160</v>
      </c>
      <c r="E36" s="301">
        <v>150</v>
      </c>
      <c r="F36" s="301">
        <v>146</v>
      </c>
      <c r="G36" s="301">
        <v>149</v>
      </c>
      <c r="H36" s="301">
        <v>154</v>
      </c>
      <c r="I36" s="301">
        <v>151</v>
      </c>
      <c r="J36" s="301"/>
      <c r="K36" s="301"/>
      <c r="L36" s="301"/>
      <c r="M36" s="303">
        <f>IFERROR(VLOOKUP(A36,'GR8-SCHL 9-21-2015'!$A$5:$C$500,3,FALSE),0)</f>
        <v>0</v>
      </c>
      <c r="N36" s="304" t="str">
        <f t="shared" si="0"/>
        <v/>
      </c>
    </row>
    <row r="37" spans="1:14" x14ac:dyDescent="0.25">
      <c r="A37" s="301" t="s">
        <v>164</v>
      </c>
      <c r="B37" s="302" t="s">
        <v>782</v>
      </c>
      <c r="C37" s="301">
        <v>589</v>
      </c>
      <c r="D37" s="301">
        <v>100</v>
      </c>
      <c r="E37" s="301">
        <v>84</v>
      </c>
      <c r="F37" s="301">
        <v>112</v>
      </c>
      <c r="G37" s="301">
        <v>89</v>
      </c>
      <c r="H37" s="301">
        <v>78</v>
      </c>
      <c r="I37" s="301">
        <v>87</v>
      </c>
      <c r="J37" s="301"/>
      <c r="K37" s="301"/>
      <c r="L37" s="301"/>
      <c r="M37" s="303">
        <f>IFERROR(VLOOKUP(A37,'GR8-SCHL 9-21-2015'!$A$5:$C$500,3,FALSE),0)</f>
        <v>0</v>
      </c>
      <c r="N37" s="304" t="str">
        <f t="shared" si="0"/>
        <v/>
      </c>
    </row>
    <row r="38" spans="1:14" x14ac:dyDescent="0.25">
      <c r="A38" s="301" t="s">
        <v>819</v>
      </c>
      <c r="B38" s="302" t="s">
        <v>820</v>
      </c>
      <c r="C38" s="301">
        <v>615</v>
      </c>
      <c r="D38" s="301">
        <v>101</v>
      </c>
      <c r="E38" s="301">
        <v>83</v>
      </c>
      <c r="F38" s="301">
        <v>96</v>
      </c>
      <c r="G38" s="301">
        <v>95</v>
      </c>
      <c r="H38" s="301">
        <v>146</v>
      </c>
      <c r="I38" s="301">
        <v>94</v>
      </c>
      <c r="J38" s="301"/>
      <c r="K38" s="301"/>
      <c r="L38" s="301"/>
      <c r="M38" s="303">
        <f>IFERROR(VLOOKUP(A38,'GR8-SCHL 9-21-2015'!$A$5:$C$500,3,FALSE),0)</f>
        <v>0</v>
      </c>
      <c r="N38" s="304" t="str">
        <f t="shared" si="0"/>
        <v/>
      </c>
    </row>
    <row r="39" spans="1:14" x14ac:dyDescent="0.25">
      <c r="A39" s="301" t="s">
        <v>165</v>
      </c>
      <c r="B39" s="302" t="s">
        <v>1401</v>
      </c>
      <c r="C39" s="301">
        <v>445</v>
      </c>
      <c r="D39" s="301">
        <v>49</v>
      </c>
      <c r="E39" s="301">
        <v>78</v>
      </c>
      <c r="F39" s="301">
        <v>81</v>
      </c>
      <c r="G39" s="301">
        <v>52</v>
      </c>
      <c r="H39" s="301">
        <v>52</v>
      </c>
      <c r="I39" s="301">
        <v>64</v>
      </c>
      <c r="J39" s="301"/>
      <c r="K39" s="301"/>
      <c r="L39" s="301"/>
      <c r="M39" s="303">
        <f>IFERROR(VLOOKUP(A39,'GR8-SCHL 9-21-2015'!$A$5:$C$500,3,FALSE),0)</f>
        <v>0</v>
      </c>
      <c r="N39" s="304" t="str">
        <f t="shared" si="0"/>
        <v/>
      </c>
    </row>
    <row r="40" spans="1:14" x14ac:dyDescent="0.25">
      <c r="A40" s="301" t="s">
        <v>166</v>
      </c>
      <c r="B40" s="302" t="s">
        <v>935</v>
      </c>
      <c r="C40" s="301">
        <v>1098</v>
      </c>
      <c r="D40" s="301">
        <v>93</v>
      </c>
      <c r="E40" s="301">
        <v>101</v>
      </c>
      <c r="F40" s="301">
        <v>139</v>
      </c>
      <c r="G40" s="301">
        <v>132</v>
      </c>
      <c r="H40" s="301">
        <v>121</v>
      </c>
      <c r="I40" s="301">
        <v>128</v>
      </c>
      <c r="J40" s="301">
        <v>99</v>
      </c>
      <c r="K40" s="301">
        <v>117</v>
      </c>
      <c r="L40" s="301">
        <v>122</v>
      </c>
      <c r="M40" s="303">
        <f>IFERROR(VLOOKUP(A40,'GR8-SCHL 9-21-2015'!$A$5:$C$500,3,FALSE),0)</f>
        <v>0</v>
      </c>
      <c r="N40" s="304">
        <f t="shared" si="0"/>
        <v>122</v>
      </c>
    </row>
    <row r="41" spans="1:14" x14ac:dyDescent="0.25">
      <c r="A41" s="301" t="s">
        <v>167</v>
      </c>
      <c r="B41" s="302" t="s">
        <v>780</v>
      </c>
      <c r="C41" s="301">
        <v>635</v>
      </c>
      <c r="D41" s="301">
        <v>97</v>
      </c>
      <c r="E41" s="301">
        <v>100</v>
      </c>
      <c r="F41" s="301">
        <v>99</v>
      </c>
      <c r="G41" s="301">
        <v>103</v>
      </c>
      <c r="H41" s="301">
        <v>83</v>
      </c>
      <c r="I41" s="301">
        <v>96</v>
      </c>
      <c r="J41" s="301"/>
      <c r="K41" s="301"/>
      <c r="L41" s="301"/>
      <c r="M41" s="303">
        <f>IFERROR(VLOOKUP(A41,'GR8-SCHL 9-21-2015'!$A$5:$C$500,3,FALSE),0)</f>
        <v>0</v>
      </c>
      <c r="N41" s="304" t="str">
        <f t="shared" si="0"/>
        <v/>
      </c>
    </row>
    <row r="42" spans="1:14" x14ac:dyDescent="0.25">
      <c r="A42" s="301" t="s">
        <v>168</v>
      </c>
      <c r="B42" s="302" t="s">
        <v>922</v>
      </c>
      <c r="C42" s="301">
        <v>613</v>
      </c>
      <c r="D42" s="301">
        <v>72</v>
      </c>
      <c r="E42" s="301">
        <v>79</v>
      </c>
      <c r="F42" s="301">
        <v>99</v>
      </c>
      <c r="G42" s="301">
        <v>110</v>
      </c>
      <c r="H42" s="301">
        <v>103</v>
      </c>
      <c r="I42" s="301">
        <v>107</v>
      </c>
      <c r="J42" s="301"/>
      <c r="K42" s="301"/>
      <c r="L42" s="301"/>
      <c r="M42" s="303">
        <f>IFERROR(VLOOKUP(A42,'GR8-SCHL 9-21-2015'!$A$5:$C$500,3,FALSE),0)</f>
        <v>0</v>
      </c>
      <c r="N42" s="304" t="str">
        <f t="shared" si="0"/>
        <v/>
      </c>
    </row>
    <row r="43" spans="1:14" x14ac:dyDescent="0.25">
      <c r="A43" s="301" t="s">
        <v>169</v>
      </c>
      <c r="B43" s="302" t="s">
        <v>16</v>
      </c>
      <c r="C43" s="301">
        <v>575</v>
      </c>
      <c r="D43" s="301">
        <v>78</v>
      </c>
      <c r="E43" s="301">
        <v>98</v>
      </c>
      <c r="F43" s="301">
        <v>86</v>
      </c>
      <c r="G43" s="301">
        <v>100</v>
      </c>
      <c r="H43" s="301">
        <v>117</v>
      </c>
      <c r="I43" s="301">
        <v>96</v>
      </c>
      <c r="J43" s="301"/>
      <c r="K43" s="301"/>
      <c r="L43" s="301"/>
      <c r="M43" s="303">
        <f>IFERROR(VLOOKUP(A43,'GR8-SCHL 9-21-2015'!$A$5:$C$500,3,FALSE),0)</f>
        <v>0</v>
      </c>
      <c r="N43" s="304" t="str">
        <f t="shared" si="0"/>
        <v/>
      </c>
    </row>
    <row r="44" spans="1:14" x14ac:dyDescent="0.25">
      <c r="A44" s="301" t="s">
        <v>170</v>
      </c>
      <c r="B44" s="302" t="s">
        <v>73</v>
      </c>
      <c r="C44" s="301">
        <v>584</v>
      </c>
      <c r="D44" s="301">
        <v>100</v>
      </c>
      <c r="E44" s="301">
        <v>98</v>
      </c>
      <c r="F44" s="301">
        <v>81</v>
      </c>
      <c r="G44" s="301">
        <v>108</v>
      </c>
      <c r="H44" s="301">
        <v>110</v>
      </c>
      <c r="I44" s="301">
        <v>87</v>
      </c>
      <c r="J44" s="301"/>
      <c r="K44" s="301"/>
      <c r="L44" s="301"/>
      <c r="M44" s="303">
        <f>IFERROR(VLOOKUP(A44,'GR8-SCHL 9-21-2015'!$A$5:$C$500,3,FALSE),0)</f>
        <v>0</v>
      </c>
      <c r="N44" s="304" t="str">
        <f t="shared" si="0"/>
        <v/>
      </c>
    </row>
    <row r="45" spans="1:14" x14ac:dyDescent="0.25">
      <c r="A45" s="301" t="s">
        <v>171</v>
      </c>
      <c r="B45" s="302" t="s">
        <v>779</v>
      </c>
      <c r="C45" s="301">
        <v>475</v>
      </c>
      <c r="D45" s="301">
        <v>75</v>
      </c>
      <c r="E45" s="301">
        <v>63</v>
      </c>
      <c r="F45" s="301">
        <v>76</v>
      </c>
      <c r="G45" s="301">
        <v>71</v>
      </c>
      <c r="H45" s="301">
        <v>78</v>
      </c>
      <c r="I45" s="301">
        <v>73</v>
      </c>
      <c r="J45" s="301"/>
      <c r="K45" s="301"/>
      <c r="L45" s="301"/>
      <c r="M45" s="303">
        <f>IFERROR(VLOOKUP(A45,'GR8-SCHL 9-21-2015'!$A$5:$C$500,3,FALSE),0)</f>
        <v>0</v>
      </c>
      <c r="N45" s="304" t="str">
        <f t="shared" si="0"/>
        <v/>
      </c>
    </row>
    <row r="46" spans="1:14" x14ac:dyDescent="0.25">
      <c r="A46" s="301" t="s">
        <v>172</v>
      </c>
      <c r="B46" s="302" t="s">
        <v>778</v>
      </c>
      <c r="C46" s="301">
        <v>723</v>
      </c>
      <c r="D46" s="301">
        <v>97</v>
      </c>
      <c r="E46" s="301">
        <v>128</v>
      </c>
      <c r="F46" s="301">
        <v>112</v>
      </c>
      <c r="G46" s="301">
        <v>124</v>
      </c>
      <c r="H46" s="301">
        <v>127</v>
      </c>
      <c r="I46" s="301">
        <v>103</v>
      </c>
      <c r="J46" s="301"/>
      <c r="K46" s="301"/>
      <c r="L46" s="301"/>
      <c r="M46" s="303">
        <f>IFERROR(VLOOKUP(A46,'GR8-SCHL 9-21-2015'!$A$5:$C$500,3,FALSE),0)</f>
        <v>0</v>
      </c>
      <c r="N46" s="304" t="str">
        <f t="shared" si="0"/>
        <v/>
      </c>
    </row>
    <row r="47" spans="1:14" x14ac:dyDescent="0.25">
      <c r="A47" s="301" t="s">
        <v>173</v>
      </c>
      <c r="B47" s="302" t="s">
        <v>17</v>
      </c>
      <c r="C47" s="301">
        <v>650</v>
      </c>
      <c r="D47" s="301">
        <v>119</v>
      </c>
      <c r="E47" s="301">
        <v>119</v>
      </c>
      <c r="F47" s="301">
        <v>103</v>
      </c>
      <c r="G47" s="301">
        <v>74</v>
      </c>
      <c r="H47" s="301">
        <v>124</v>
      </c>
      <c r="I47" s="301">
        <v>111</v>
      </c>
      <c r="J47" s="301"/>
      <c r="K47" s="301"/>
      <c r="L47" s="301"/>
      <c r="M47" s="303">
        <f>IFERROR(VLOOKUP(A47,'GR8-SCHL 9-21-2015'!$A$5:$C$500,3,FALSE),0)</f>
        <v>0</v>
      </c>
      <c r="N47" s="304" t="str">
        <f t="shared" si="0"/>
        <v/>
      </c>
    </row>
    <row r="48" spans="1:14" x14ac:dyDescent="0.25">
      <c r="A48" s="301" t="s">
        <v>174</v>
      </c>
      <c r="B48" s="302" t="s">
        <v>777</v>
      </c>
      <c r="C48" s="301">
        <v>317</v>
      </c>
      <c r="D48" s="301">
        <v>57</v>
      </c>
      <c r="E48" s="301">
        <v>48</v>
      </c>
      <c r="F48" s="301">
        <v>53</v>
      </c>
      <c r="G48" s="301">
        <v>50</v>
      </c>
      <c r="H48" s="301">
        <v>45</v>
      </c>
      <c r="I48" s="301">
        <v>30</v>
      </c>
      <c r="J48" s="301"/>
      <c r="K48" s="301"/>
      <c r="L48" s="301"/>
      <c r="M48" s="303">
        <f>IFERROR(VLOOKUP(A48,'GR8-SCHL 9-21-2015'!$A$5:$C$500,3,FALSE),0)</f>
        <v>0</v>
      </c>
      <c r="N48" s="304" t="str">
        <f t="shared" si="0"/>
        <v/>
      </c>
    </row>
    <row r="49" spans="1:14" x14ac:dyDescent="0.25">
      <c r="A49" s="301" t="s">
        <v>175</v>
      </c>
      <c r="B49" s="302" t="s">
        <v>860</v>
      </c>
      <c r="C49" s="301">
        <v>921</v>
      </c>
      <c r="D49" s="301">
        <v>96</v>
      </c>
      <c r="E49" s="301">
        <v>82</v>
      </c>
      <c r="F49" s="301">
        <v>116</v>
      </c>
      <c r="G49" s="301">
        <v>124</v>
      </c>
      <c r="H49" s="301">
        <v>110</v>
      </c>
      <c r="I49" s="301">
        <v>100</v>
      </c>
      <c r="J49" s="301">
        <v>77</v>
      </c>
      <c r="K49" s="301">
        <v>84</v>
      </c>
      <c r="L49" s="301">
        <v>83</v>
      </c>
      <c r="M49" s="303">
        <f>IFERROR(VLOOKUP(A49,'GR8-SCHL 9-21-2015'!$A$5:$C$500,3,FALSE),0)</f>
        <v>0</v>
      </c>
      <c r="N49" s="304">
        <f t="shared" si="0"/>
        <v>83</v>
      </c>
    </row>
    <row r="50" spans="1:14" x14ac:dyDescent="0.25">
      <c r="A50" s="301" t="s">
        <v>176</v>
      </c>
      <c r="B50" s="302" t="s">
        <v>5164</v>
      </c>
      <c r="C50" s="301">
        <v>650</v>
      </c>
      <c r="D50" s="301">
        <v>105</v>
      </c>
      <c r="E50" s="301">
        <v>86</v>
      </c>
      <c r="F50" s="301">
        <v>102</v>
      </c>
      <c r="G50" s="301">
        <v>92</v>
      </c>
      <c r="H50" s="301">
        <v>82</v>
      </c>
      <c r="I50" s="301">
        <v>91</v>
      </c>
      <c r="J50" s="301">
        <v>55</v>
      </c>
      <c r="K50" s="301"/>
      <c r="L50" s="301"/>
      <c r="M50" s="303">
        <f>IFERROR(VLOOKUP(A50,'GR8-SCHL 9-21-2015'!$A$5:$C$500,3,FALSE),0)</f>
        <v>0</v>
      </c>
      <c r="N50" s="304" t="str">
        <f t="shared" si="0"/>
        <v/>
      </c>
    </row>
    <row r="51" spans="1:14" x14ac:dyDescent="0.25">
      <c r="A51" s="301" t="s">
        <v>177</v>
      </c>
      <c r="B51" s="302" t="s">
        <v>775</v>
      </c>
      <c r="C51" s="301">
        <v>859</v>
      </c>
      <c r="D51" s="301">
        <v>130</v>
      </c>
      <c r="E51" s="301">
        <v>130</v>
      </c>
      <c r="F51" s="301">
        <v>136</v>
      </c>
      <c r="G51" s="301">
        <v>152</v>
      </c>
      <c r="H51" s="301">
        <v>159</v>
      </c>
      <c r="I51" s="301">
        <v>134</v>
      </c>
      <c r="J51" s="301"/>
      <c r="K51" s="301"/>
      <c r="L51" s="301"/>
      <c r="M51" s="303">
        <f>IFERROR(VLOOKUP(A51,'GR8-SCHL 9-21-2015'!$A$5:$C$500,3,FALSE),0)</f>
        <v>0</v>
      </c>
      <c r="N51" s="304" t="str">
        <f t="shared" si="0"/>
        <v/>
      </c>
    </row>
    <row r="52" spans="1:14" x14ac:dyDescent="0.25">
      <c r="A52" s="301" t="s">
        <v>178</v>
      </c>
      <c r="B52" s="302" t="s">
        <v>774</v>
      </c>
      <c r="C52" s="301">
        <v>428</v>
      </c>
      <c r="D52" s="301">
        <v>67</v>
      </c>
      <c r="E52" s="301">
        <v>73</v>
      </c>
      <c r="F52" s="301">
        <v>59</v>
      </c>
      <c r="G52" s="301">
        <v>62</v>
      </c>
      <c r="H52" s="301">
        <v>48</v>
      </c>
      <c r="I52" s="301">
        <v>59</v>
      </c>
      <c r="J52" s="301"/>
      <c r="K52" s="301"/>
      <c r="L52" s="301"/>
      <c r="M52" s="303">
        <f>IFERROR(VLOOKUP(A52,'GR8-SCHL 9-21-2015'!$A$5:$C$500,3,FALSE),0)</f>
        <v>0</v>
      </c>
      <c r="N52" s="304" t="str">
        <f t="shared" si="0"/>
        <v/>
      </c>
    </row>
    <row r="53" spans="1:14" x14ac:dyDescent="0.25">
      <c r="A53" s="301" t="s">
        <v>179</v>
      </c>
      <c r="B53" s="302" t="s">
        <v>773</v>
      </c>
      <c r="C53" s="301">
        <v>388</v>
      </c>
      <c r="D53" s="301">
        <v>41</v>
      </c>
      <c r="E53" s="301">
        <v>60</v>
      </c>
      <c r="F53" s="301">
        <v>60</v>
      </c>
      <c r="G53" s="301">
        <v>67</v>
      </c>
      <c r="H53" s="301">
        <v>82</v>
      </c>
      <c r="I53" s="301">
        <v>65</v>
      </c>
      <c r="J53" s="301"/>
      <c r="K53" s="301"/>
      <c r="L53" s="301"/>
      <c r="M53" s="303">
        <f>IFERROR(VLOOKUP(A53,'GR8-SCHL 9-21-2015'!$A$5:$C$500,3,FALSE),0)</f>
        <v>0</v>
      </c>
      <c r="N53" s="304" t="str">
        <f t="shared" si="0"/>
        <v/>
      </c>
    </row>
    <row r="54" spans="1:14" x14ac:dyDescent="0.25">
      <c r="A54" s="301" t="s">
        <v>180</v>
      </c>
      <c r="B54" s="302" t="s">
        <v>517</v>
      </c>
      <c r="C54" s="301">
        <v>830</v>
      </c>
      <c r="D54" s="301">
        <v>76</v>
      </c>
      <c r="E54" s="301">
        <v>87</v>
      </c>
      <c r="F54" s="301">
        <v>71</v>
      </c>
      <c r="G54" s="301">
        <v>84</v>
      </c>
      <c r="H54" s="301">
        <v>79</v>
      </c>
      <c r="I54" s="301">
        <v>87</v>
      </c>
      <c r="J54" s="301">
        <v>86</v>
      </c>
      <c r="K54" s="301">
        <v>86</v>
      </c>
      <c r="L54" s="301">
        <v>97</v>
      </c>
      <c r="M54" s="303">
        <f>IFERROR(VLOOKUP(A54,'GR8-SCHL 9-21-2015'!$A$5:$C$500,3,FALSE),0)</f>
        <v>0</v>
      </c>
      <c r="N54" s="304">
        <f t="shared" si="0"/>
        <v>97</v>
      </c>
    </row>
    <row r="55" spans="1:14" x14ac:dyDescent="0.25">
      <c r="A55" s="301" t="s">
        <v>181</v>
      </c>
      <c r="B55" s="302" t="s">
        <v>772</v>
      </c>
      <c r="C55" s="301">
        <v>544</v>
      </c>
      <c r="D55" s="301">
        <v>86</v>
      </c>
      <c r="E55" s="301">
        <v>64</v>
      </c>
      <c r="F55" s="301">
        <v>64</v>
      </c>
      <c r="G55" s="301">
        <v>73</v>
      </c>
      <c r="H55" s="301">
        <v>75</v>
      </c>
      <c r="I55" s="301">
        <v>72</v>
      </c>
      <c r="J55" s="301"/>
      <c r="K55" s="301"/>
      <c r="L55" s="301"/>
      <c r="M55" s="303">
        <f>IFERROR(VLOOKUP(A55,'GR8-SCHL 9-21-2015'!$A$5:$C$500,3,FALSE),0)</f>
        <v>0</v>
      </c>
      <c r="N55" s="304" t="str">
        <f t="shared" si="0"/>
        <v/>
      </c>
    </row>
    <row r="56" spans="1:14" x14ac:dyDescent="0.25">
      <c r="A56" s="301" t="s">
        <v>182</v>
      </c>
      <c r="B56" s="302" t="s">
        <v>771</v>
      </c>
      <c r="C56" s="301">
        <v>815</v>
      </c>
      <c r="D56" s="301">
        <v>120</v>
      </c>
      <c r="E56" s="301">
        <v>152</v>
      </c>
      <c r="F56" s="301">
        <v>127</v>
      </c>
      <c r="G56" s="301">
        <v>112</v>
      </c>
      <c r="H56" s="301">
        <v>148</v>
      </c>
      <c r="I56" s="301">
        <v>108</v>
      </c>
      <c r="J56" s="301"/>
      <c r="K56" s="301"/>
      <c r="L56" s="301"/>
      <c r="M56" s="303">
        <f>IFERROR(VLOOKUP(A56,'GR8-SCHL 9-21-2015'!$A$5:$C$500,3,FALSE),0)</f>
        <v>0</v>
      </c>
      <c r="N56" s="304" t="str">
        <f t="shared" si="0"/>
        <v/>
      </c>
    </row>
    <row r="57" spans="1:14" x14ac:dyDescent="0.25">
      <c r="A57" s="301" t="s">
        <v>183</v>
      </c>
      <c r="B57" s="302" t="s">
        <v>770</v>
      </c>
      <c r="C57" s="301">
        <v>595</v>
      </c>
      <c r="D57" s="301">
        <v>77</v>
      </c>
      <c r="E57" s="301">
        <v>85</v>
      </c>
      <c r="F57" s="301">
        <v>118</v>
      </c>
      <c r="G57" s="301">
        <v>90</v>
      </c>
      <c r="H57" s="301">
        <v>102</v>
      </c>
      <c r="I57" s="301">
        <v>96</v>
      </c>
      <c r="J57" s="301"/>
      <c r="K57" s="301"/>
      <c r="L57" s="301"/>
      <c r="M57" s="303">
        <f>IFERROR(VLOOKUP(A57,'GR8-SCHL 9-21-2015'!$A$5:$C$500,3,FALSE),0)</f>
        <v>0</v>
      </c>
      <c r="N57" s="304" t="str">
        <f t="shared" si="0"/>
        <v/>
      </c>
    </row>
    <row r="58" spans="1:14" x14ac:dyDescent="0.25">
      <c r="A58" s="301" t="s">
        <v>184</v>
      </c>
      <c r="B58" s="302" t="s">
        <v>769</v>
      </c>
      <c r="C58" s="301">
        <v>477</v>
      </c>
      <c r="D58" s="301">
        <v>83</v>
      </c>
      <c r="E58" s="301">
        <v>78</v>
      </c>
      <c r="F58" s="301">
        <v>75</v>
      </c>
      <c r="G58" s="301">
        <v>85</v>
      </c>
      <c r="H58" s="301">
        <v>74</v>
      </c>
      <c r="I58" s="301">
        <v>64</v>
      </c>
      <c r="J58" s="301"/>
      <c r="K58" s="301"/>
      <c r="L58" s="301"/>
      <c r="M58" s="303">
        <f>IFERROR(VLOOKUP(A58,'GR8-SCHL 9-21-2015'!$A$5:$C$500,3,FALSE),0)</f>
        <v>0</v>
      </c>
      <c r="N58" s="304" t="str">
        <f t="shared" si="0"/>
        <v/>
      </c>
    </row>
    <row r="59" spans="1:14" x14ac:dyDescent="0.25">
      <c r="A59" s="301" t="s">
        <v>185</v>
      </c>
      <c r="B59" s="302" t="s">
        <v>768</v>
      </c>
      <c r="C59" s="301">
        <v>302</v>
      </c>
      <c r="D59" s="301">
        <v>63</v>
      </c>
      <c r="E59" s="301">
        <v>56</v>
      </c>
      <c r="F59" s="301">
        <v>46</v>
      </c>
      <c r="G59" s="301">
        <v>54</v>
      </c>
      <c r="H59" s="301">
        <v>43</v>
      </c>
      <c r="I59" s="301">
        <v>40</v>
      </c>
      <c r="J59" s="301"/>
      <c r="K59" s="301"/>
      <c r="L59" s="301"/>
      <c r="M59" s="303">
        <f>IFERROR(VLOOKUP(A59,'GR8-SCHL 9-21-2015'!$A$5:$C$500,3,FALSE),0)</f>
        <v>0</v>
      </c>
      <c r="N59" s="304" t="str">
        <f t="shared" si="0"/>
        <v/>
      </c>
    </row>
    <row r="60" spans="1:14" x14ac:dyDescent="0.25">
      <c r="A60" s="301" t="s">
        <v>186</v>
      </c>
      <c r="B60" s="302" t="s">
        <v>767</v>
      </c>
      <c r="C60" s="301">
        <v>560</v>
      </c>
      <c r="D60" s="301">
        <v>86</v>
      </c>
      <c r="E60" s="301">
        <v>100</v>
      </c>
      <c r="F60" s="301">
        <v>89</v>
      </c>
      <c r="G60" s="301">
        <v>77</v>
      </c>
      <c r="H60" s="301">
        <v>87</v>
      </c>
      <c r="I60" s="301">
        <v>68</v>
      </c>
      <c r="J60" s="301"/>
      <c r="K60" s="301"/>
      <c r="L60" s="301"/>
      <c r="M60" s="303">
        <f>IFERROR(VLOOKUP(A60,'GR8-SCHL 9-21-2015'!$A$5:$C$500,3,FALSE),0)</f>
        <v>0</v>
      </c>
      <c r="N60" s="304" t="str">
        <f t="shared" si="0"/>
        <v/>
      </c>
    </row>
    <row r="61" spans="1:14" x14ac:dyDescent="0.25">
      <c r="A61" s="301" t="s">
        <v>187</v>
      </c>
      <c r="B61" s="302" t="s">
        <v>542</v>
      </c>
      <c r="C61" s="301">
        <v>24</v>
      </c>
      <c r="D61" s="301">
        <v>3</v>
      </c>
      <c r="E61" s="301">
        <v>3</v>
      </c>
      <c r="F61" s="301">
        <v>3</v>
      </c>
      <c r="G61" s="301"/>
      <c r="H61" s="301"/>
      <c r="I61" s="301"/>
      <c r="J61" s="301"/>
      <c r="K61" s="301"/>
      <c r="L61" s="301"/>
      <c r="M61" s="303">
        <f>IFERROR(VLOOKUP(A61,'GR8-SCHL 9-21-2015'!$A$5:$C$500,3,FALSE),0)</f>
        <v>0</v>
      </c>
      <c r="N61" s="304" t="str">
        <f t="shared" si="0"/>
        <v/>
      </c>
    </row>
    <row r="62" spans="1:14" x14ac:dyDescent="0.25">
      <c r="A62" s="301" t="s">
        <v>188</v>
      </c>
      <c r="B62" s="302" t="s">
        <v>766</v>
      </c>
      <c r="C62" s="301">
        <v>1019</v>
      </c>
      <c r="D62" s="301">
        <v>113</v>
      </c>
      <c r="E62" s="301">
        <v>115</v>
      </c>
      <c r="F62" s="301">
        <v>116</v>
      </c>
      <c r="G62" s="301">
        <v>113</v>
      </c>
      <c r="H62" s="301">
        <v>114</v>
      </c>
      <c r="I62" s="301">
        <v>113</v>
      </c>
      <c r="J62" s="301">
        <v>114</v>
      </c>
      <c r="K62" s="301">
        <v>113</v>
      </c>
      <c r="L62" s="301">
        <v>108</v>
      </c>
      <c r="M62" s="303">
        <f>IFERROR(VLOOKUP(A62,'GR8-SCHL 9-21-2015'!$A$5:$C$500,3,FALSE),0)</f>
        <v>36</v>
      </c>
      <c r="N62" s="304">
        <f t="shared" si="0"/>
        <v>72</v>
      </c>
    </row>
    <row r="63" spans="1:14" x14ac:dyDescent="0.25">
      <c r="A63" s="301" t="s">
        <v>189</v>
      </c>
      <c r="B63" s="302" t="s">
        <v>853</v>
      </c>
      <c r="C63" s="301">
        <v>812</v>
      </c>
      <c r="D63" s="301">
        <v>87</v>
      </c>
      <c r="E63" s="301">
        <v>93</v>
      </c>
      <c r="F63" s="301">
        <v>99</v>
      </c>
      <c r="G63" s="301">
        <v>99</v>
      </c>
      <c r="H63" s="301">
        <v>92</v>
      </c>
      <c r="I63" s="301">
        <v>89</v>
      </c>
      <c r="J63" s="301">
        <v>80</v>
      </c>
      <c r="K63" s="301">
        <v>90</v>
      </c>
      <c r="L63" s="301">
        <v>64</v>
      </c>
      <c r="M63" s="303">
        <f>IFERROR(VLOOKUP(A63,'GR8-SCHL 9-21-2015'!$A$5:$C$500,3,FALSE),0)</f>
        <v>0</v>
      </c>
      <c r="N63" s="304">
        <f t="shared" si="0"/>
        <v>64</v>
      </c>
    </row>
    <row r="64" spans="1:14" x14ac:dyDescent="0.25">
      <c r="A64" s="301" t="s">
        <v>5207</v>
      </c>
      <c r="B64" s="302" t="s">
        <v>5165</v>
      </c>
      <c r="C64" s="301">
        <v>175</v>
      </c>
      <c r="D64" s="301">
        <v>34</v>
      </c>
      <c r="E64" s="301">
        <v>29</v>
      </c>
      <c r="F64" s="301">
        <v>31</v>
      </c>
      <c r="G64" s="301">
        <v>35</v>
      </c>
      <c r="H64" s="301">
        <v>24</v>
      </c>
      <c r="I64" s="301">
        <v>22</v>
      </c>
      <c r="J64" s="301"/>
      <c r="K64" s="301"/>
      <c r="L64" s="301"/>
      <c r="M64" s="303">
        <f>IFERROR(VLOOKUP(A64,'GR8-SCHL 9-21-2015'!$A$5:$C$500,3,FALSE),0)</f>
        <v>0</v>
      </c>
      <c r="N64" s="304" t="str">
        <f t="shared" si="0"/>
        <v/>
      </c>
    </row>
    <row r="65" spans="1:14" x14ac:dyDescent="0.25">
      <c r="A65" s="301" t="s">
        <v>190</v>
      </c>
      <c r="B65" s="302" t="s">
        <v>765</v>
      </c>
      <c r="C65" s="301">
        <v>1164</v>
      </c>
      <c r="D65" s="301">
        <v>179</v>
      </c>
      <c r="E65" s="301">
        <v>175</v>
      </c>
      <c r="F65" s="301">
        <v>185</v>
      </c>
      <c r="G65" s="301">
        <v>179</v>
      </c>
      <c r="H65" s="301">
        <v>187</v>
      </c>
      <c r="I65" s="301">
        <v>151</v>
      </c>
      <c r="J65" s="301"/>
      <c r="K65" s="301"/>
      <c r="L65" s="301"/>
      <c r="M65" s="303">
        <f>IFERROR(VLOOKUP(A65,'GR8-SCHL 9-21-2015'!$A$5:$C$500,3,FALSE),0)</f>
        <v>0</v>
      </c>
      <c r="N65" s="304" t="str">
        <f t="shared" si="0"/>
        <v/>
      </c>
    </row>
    <row r="66" spans="1:14" x14ac:dyDescent="0.25">
      <c r="A66" s="301" t="s">
        <v>191</v>
      </c>
      <c r="B66" s="302" t="s">
        <v>511</v>
      </c>
      <c r="C66" s="301">
        <v>954</v>
      </c>
      <c r="D66" s="301"/>
      <c r="E66" s="301">
        <v>172</v>
      </c>
      <c r="F66" s="301">
        <v>158</v>
      </c>
      <c r="G66" s="301">
        <v>228</v>
      </c>
      <c r="H66" s="301">
        <v>224</v>
      </c>
      <c r="I66" s="301">
        <v>172</v>
      </c>
      <c r="J66" s="301"/>
      <c r="K66" s="301"/>
      <c r="L66" s="301"/>
      <c r="M66" s="303">
        <f>IFERROR(VLOOKUP(A66,'GR8-SCHL 9-21-2015'!$A$5:$C$500,3,FALSE),0)</f>
        <v>0</v>
      </c>
      <c r="N66" s="304" t="str">
        <f t="shared" si="0"/>
        <v/>
      </c>
    </row>
    <row r="67" spans="1:14" x14ac:dyDescent="0.25">
      <c r="A67" s="301" t="s">
        <v>764</v>
      </c>
      <c r="B67" s="302" t="s">
        <v>985</v>
      </c>
      <c r="C67" s="301">
        <v>572</v>
      </c>
      <c r="D67" s="301">
        <v>41</v>
      </c>
      <c r="E67" s="301">
        <v>98</v>
      </c>
      <c r="F67" s="301">
        <v>73</v>
      </c>
      <c r="G67" s="301">
        <v>54</v>
      </c>
      <c r="H67" s="301">
        <v>110</v>
      </c>
      <c r="I67" s="301">
        <v>79</v>
      </c>
      <c r="J67" s="301">
        <v>66</v>
      </c>
      <c r="K67" s="301">
        <v>42</v>
      </c>
      <c r="L67" s="301">
        <v>9</v>
      </c>
      <c r="M67" s="303">
        <f>IFERROR(VLOOKUP(A67,'GR8-SCHL 9-21-2015'!$A$5:$C$500,3,FALSE),0)</f>
        <v>0</v>
      </c>
      <c r="N67" s="304">
        <f t="shared" si="0"/>
        <v>9</v>
      </c>
    </row>
    <row r="68" spans="1:14" x14ac:dyDescent="0.25">
      <c r="A68" s="301" t="s">
        <v>763</v>
      </c>
      <c r="B68" s="302" t="s">
        <v>532</v>
      </c>
      <c r="C68" s="301">
        <v>528</v>
      </c>
      <c r="D68" s="301">
        <v>75</v>
      </c>
      <c r="E68" s="301">
        <v>87</v>
      </c>
      <c r="F68" s="301">
        <v>124</v>
      </c>
      <c r="G68" s="301">
        <v>112</v>
      </c>
      <c r="H68" s="301">
        <v>106</v>
      </c>
      <c r="I68" s="301">
        <v>24</v>
      </c>
      <c r="J68" s="301"/>
      <c r="K68" s="301"/>
      <c r="L68" s="301"/>
      <c r="M68" s="303">
        <f>IFERROR(VLOOKUP(A68,'GR8-SCHL 9-21-2015'!$A$5:$C$500,3,FALSE),0)</f>
        <v>0</v>
      </c>
      <c r="N68" s="304" t="str">
        <f t="shared" ref="N68:N131" si="1">IF(L68="","",L68-M68)</f>
        <v/>
      </c>
    </row>
    <row r="69" spans="1:14" x14ac:dyDescent="0.25">
      <c r="A69" s="301" t="s">
        <v>192</v>
      </c>
      <c r="B69" s="302" t="s">
        <v>101</v>
      </c>
      <c r="C69" s="301">
        <v>954</v>
      </c>
      <c r="D69" s="301">
        <v>114</v>
      </c>
      <c r="E69" s="301">
        <v>118</v>
      </c>
      <c r="F69" s="301">
        <v>141</v>
      </c>
      <c r="G69" s="301">
        <v>109</v>
      </c>
      <c r="H69" s="301">
        <v>88</v>
      </c>
      <c r="I69" s="301">
        <v>93</v>
      </c>
      <c r="J69" s="301">
        <v>128</v>
      </c>
      <c r="K69" s="301">
        <v>96</v>
      </c>
      <c r="L69" s="301">
        <v>67</v>
      </c>
      <c r="M69" s="303">
        <f>IFERROR(VLOOKUP(A69,'GR8-SCHL 9-21-2015'!$A$5:$C$500,3,FALSE),0)</f>
        <v>20</v>
      </c>
      <c r="N69" s="304">
        <f t="shared" si="1"/>
        <v>47</v>
      </c>
    </row>
    <row r="70" spans="1:14" x14ac:dyDescent="0.25">
      <c r="A70" s="301" t="s">
        <v>193</v>
      </c>
      <c r="B70" s="302" t="s">
        <v>762</v>
      </c>
      <c r="C70" s="301">
        <v>857</v>
      </c>
      <c r="D70" s="301">
        <v>143</v>
      </c>
      <c r="E70" s="301">
        <v>146</v>
      </c>
      <c r="F70" s="301">
        <v>136</v>
      </c>
      <c r="G70" s="301">
        <v>151</v>
      </c>
      <c r="H70" s="301">
        <v>117</v>
      </c>
      <c r="I70" s="301">
        <v>146</v>
      </c>
      <c r="J70" s="301"/>
      <c r="K70" s="301"/>
      <c r="L70" s="301"/>
      <c r="M70" s="303">
        <f>IFERROR(VLOOKUP(A70,'GR8-SCHL 9-21-2015'!$A$5:$C$500,3,FALSE),0)</f>
        <v>0</v>
      </c>
      <c r="N70" s="304" t="str">
        <f t="shared" si="1"/>
        <v/>
      </c>
    </row>
    <row r="71" spans="1:14" x14ac:dyDescent="0.25">
      <c r="A71" s="301" t="s">
        <v>761</v>
      </c>
      <c r="B71" s="302" t="s">
        <v>552</v>
      </c>
      <c r="C71" s="301">
        <v>23</v>
      </c>
      <c r="D71" s="301">
        <v>7</v>
      </c>
      <c r="E71" s="301">
        <v>3</v>
      </c>
      <c r="F71" s="301">
        <v>6</v>
      </c>
      <c r="G71" s="301"/>
      <c r="H71" s="301">
        <v>2</v>
      </c>
      <c r="I71" s="301"/>
      <c r="J71" s="301">
        <v>1</v>
      </c>
      <c r="K71" s="301">
        <v>1</v>
      </c>
      <c r="L71" s="301">
        <v>1</v>
      </c>
      <c r="M71" s="303">
        <f>IFERROR(VLOOKUP(A71,'GR8-SCHL 9-21-2015'!$A$5:$C$500,3,FALSE),0)</f>
        <v>0</v>
      </c>
      <c r="N71" s="304">
        <f t="shared" si="1"/>
        <v>1</v>
      </c>
    </row>
    <row r="72" spans="1:14" x14ac:dyDescent="0.25">
      <c r="A72" s="301" t="s">
        <v>194</v>
      </c>
      <c r="B72" s="302" t="s">
        <v>760</v>
      </c>
      <c r="C72" s="301">
        <v>461</v>
      </c>
      <c r="D72" s="301">
        <v>74</v>
      </c>
      <c r="E72" s="301">
        <v>69</v>
      </c>
      <c r="F72" s="301">
        <v>73</v>
      </c>
      <c r="G72" s="301">
        <v>74</v>
      </c>
      <c r="H72" s="301">
        <v>67</v>
      </c>
      <c r="I72" s="301">
        <v>85</v>
      </c>
      <c r="J72" s="301"/>
      <c r="K72" s="301"/>
      <c r="L72" s="301"/>
      <c r="M72" s="303">
        <f>IFERROR(VLOOKUP(A72,'GR8-SCHL 9-21-2015'!$A$5:$C$500,3,FALSE),0)</f>
        <v>0</v>
      </c>
      <c r="N72" s="304" t="str">
        <f t="shared" si="1"/>
        <v/>
      </c>
    </row>
    <row r="73" spans="1:14" x14ac:dyDescent="0.25">
      <c r="A73" s="301" t="s">
        <v>195</v>
      </c>
      <c r="B73" s="302" t="s">
        <v>74</v>
      </c>
      <c r="C73" s="301">
        <v>1446</v>
      </c>
      <c r="D73" s="301">
        <v>149</v>
      </c>
      <c r="E73" s="301">
        <v>151</v>
      </c>
      <c r="F73" s="301">
        <v>155</v>
      </c>
      <c r="G73" s="301">
        <v>174</v>
      </c>
      <c r="H73" s="301">
        <v>155</v>
      </c>
      <c r="I73" s="301">
        <v>172</v>
      </c>
      <c r="J73" s="301">
        <v>145</v>
      </c>
      <c r="K73" s="301">
        <v>154</v>
      </c>
      <c r="L73" s="301">
        <v>159</v>
      </c>
      <c r="M73" s="303">
        <f>IFERROR(VLOOKUP(A73,'GR8-SCHL 9-21-2015'!$A$5:$C$500,3,FALSE),0)</f>
        <v>0</v>
      </c>
      <c r="N73" s="304">
        <f t="shared" si="1"/>
        <v>159</v>
      </c>
    </row>
    <row r="74" spans="1:14" x14ac:dyDescent="0.25">
      <c r="A74" s="301" t="s">
        <v>196</v>
      </c>
      <c r="B74" s="302" t="s">
        <v>759</v>
      </c>
      <c r="C74" s="301">
        <v>406</v>
      </c>
      <c r="D74" s="301">
        <v>65</v>
      </c>
      <c r="E74" s="301">
        <v>81</v>
      </c>
      <c r="F74" s="301">
        <v>74</v>
      </c>
      <c r="G74" s="301">
        <v>69</v>
      </c>
      <c r="H74" s="301">
        <v>55</v>
      </c>
      <c r="I74" s="301">
        <v>43</v>
      </c>
      <c r="J74" s="301"/>
      <c r="K74" s="301"/>
      <c r="L74" s="301"/>
      <c r="M74" s="303">
        <f>IFERROR(VLOOKUP(A74,'GR8-SCHL 9-21-2015'!$A$5:$C$500,3,FALSE),0)</f>
        <v>0</v>
      </c>
      <c r="N74" s="304" t="str">
        <f t="shared" si="1"/>
        <v/>
      </c>
    </row>
    <row r="75" spans="1:14" x14ac:dyDescent="0.25">
      <c r="A75" s="301" t="s">
        <v>197</v>
      </c>
      <c r="B75" s="302" t="s">
        <v>758</v>
      </c>
      <c r="C75" s="301">
        <v>600</v>
      </c>
      <c r="D75" s="301">
        <v>83</v>
      </c>
      <c r="E75" s="301">
        <v>88</v>
      </c>
      <c r="F75" s="301">
        <v>119</v>
      </c>
      <c r="G75" s="301">
        <v>107</v>
      </c>
      <c r="H75" s="301">
        <v>83</v>
      </c>
      <c r="I75" s="301">
        <v>101</v>
      </c>
      <c r="J75" s="301"/>
      <c r="K75" s="301"/>
      <c r="L75" s="301"/>
      <c r="M75" s="303">
        <f>IFERROR(VLOOKUP(A75,'GR8-SCHL 9-21-2015'!$A$5:$C$500,3,FALSE),0)</f>
        <v>0</v>
      </c>
      <c r="N75" s="304" t="str">
        <f t="shared" si="1"/>
        <v/>
      </c>
    </row>
    <row r="76" spans="1:14" x14ac:dyDescent="0.25">
      <c r="A76" s="301" t="s">
        <v>198</v>
      </c>
      <c r="B76" s="302" t="s">
        <v>5166</v>
      </c>
      <c r="C76" s="301">
        <v>303</v>
      </c>
      <c r="D76" s="301">
        <v>37</v>
      </c>
      <c r="E76" s="301">
        <v>36</v>
      </c>
      <c r="F76" s="301">
        <v>40</v>
      </c>
      <c r="G76" s="301">
        <v>34</v>
      </c>
      <c r="H76" s="301">
        <v>69</v>
      </c>
      <c r="I76" s="301">
        <v>43</v>
      </c>
      <c r="J76" s="301">
        <v>24</v>
      </c>
      <c r="K76" s="301"/>
      <c r="L76" s="301"/>
      <c r="M76" s="303">
        <f>IFERROR(VLOOKUP(A76,'GR8-SCHL 9-21-2015'!$A$5:$C$500,3,FALSE),0)</f>
        <v>0</v>
      </c>
      <c r="N76" s="304" t="str">
        <f t="shared" si="1"/>
        <v/>
      </c>
    </row>
    <row r="77" spans="1:14" x14ac:dyDescent="0.25">
      <c r="A77" s="301" t="s">
        <v>199</v>
      </c>
      <c r="B77" s="302" t="s">
        <v>5</v>
      </c>
      <c r="C77" s="301">
        <v>1513</v>
      </c>
      <c r="D77" s="301">
        <v>126</v>
      </c>
      <c r="E77" s="301">
        <v>183</v>
      </c>
      <c r="F77" s="301">
        <v>164</v>
      </c>
      <c r="G77" s="301">
        <v>135</v>
      </c>
      <c r="H77" s="301">
        <v>188</v>
      </c>
      <c r="I77" s="301">
        <v>172</v>
      </c>
      <c r="J77" s="301">
        <v>165</v>
      </c>
      <c r="K77" s="301">
        <v>175</v>
      </c>
      <c r="L77" s="301">
        <v>187</v>
      </c>
      <c r="M77" s="303">
        <f>IFERROR(VLOOKUP(A77,'GR8-SCHL 9-21-2015'!$A$5:$C$500,3,FALSE),0)</f>
        <v>23</v>
      </c>
      <c r="N77" s="304">
        <f t="shared" si="1"/>
        <v>164</v>
      </c>
    </row>
    <row r="78" spans="1:14" x14ac:dyDescent="0.25">
      <c r="A78" s="301" t="s">
        <v>200</v>
      </c>
      <c r="B78" s="302" t="s">
        <v>756</v>
      </c>
      <c r="C78" s="301">
        <v>192</v>
      </c>
      <c r="D78" s="301">
        <v>28</v>
      </c>
      <c r="E78" s="301">
        <v>38</v>
      </c>
      <c r="F78" s="301">
        <v>38</v>
      </c>
      <c r="G78" s="301">
        <v>35</v>
      </c>
      <c r="H78" s="301">
        <v>22</v>
      </c>
      <c r="I78" s="301">
        <v>31</v>
      </c>
      <c r="J78" s="301"/>
      <c r="K78" s="301"/>
      <c r="L78" s="301"/>
      <c r="M78" s="303">
        <f>IFERROR(VLOOKUP(A78,'GR8-SCHL 9-21-2015'!$A$5:$C$500,3,FALSE),0)</f>
        <v>0</v>
      </c>
      <c r="N78" s="304" t="str">
        <f t="shared" si="1"/>
        <v/>
      </c>
    </row>
    <row r="79" spans="1:14" x14ac:dyDescent="0.25">
      <c r="A79" s="301" t="s">
        <v>201</v>
      </c>
      <c r="B79" s="302" t="s">
        <v>102</v>
      </c>
      <c r="C79" s="301">
        <v>989</v>
      </c>
      <c r="D79" s="301">
        <v>121</v>
      </c>
      <c r="E79" s="301">
        <v>149</v>
      </c>
      <c r="F79" s="301">
        <v>151</v>
      </c>
      <c r="G79" s="301">
        <v>171</v>
      </c>
      <c r="H79" s="301">
        <v>171</v>
      </c>
      <c r="I79" s="301">
        <v>167</v>
      </c>
      <c r="J79" s="301"/>
      <c r="K79" s="301"/>
      <c r="L79" s="301"/>
      <c r="M79" s="303">
        <f>IFERROR(VLOOKUP(A79,'GR8-SCHL 9-21-2015'!$A$5:$C$500,3,FALSE),0)</f>
        <v>0</v>
      </c>
      <c r="N79" s="304" t="str">
        <f t="shared" si="1"/>
        <v/>
      </c>
    </row>
    <row r="80" spans="1:14" x14ac:dyDescent="0.25">
      <c r="A80" s="301" t="s">
        <v>202</v>
      </c>
      <c r="B80" s="302" t="s">
        <v>971</v>
      </c>
      <c r="C80" s="301">
        <v>444</v>
      </c>
      <c r="D80" s="301">
        <v>48</v>
      </c>
      <c r="E80" s="301">
        <v>38</v>
      </c>
      <c r="F80" s="301">
        <v>48</v>
      </c>
      <c r="G80" s="301">
        <v>47</v>
      </c>
      <c r="H80" s="301">
        <v>36</v>
      </c>
      <c r="I80" s="301">
        <v>30</v>
      </c>
      <c r="J80" s="301">
        <v>45</v>
      </c>
      <c r="K80" s="301">
        <v>52</v>
      </c>
      <c r="L80" s="301">
        <v>46</v>
      </c>
      <c r="M80" s="303">
        <f>IFERROR(VLOOKUP(A80,'GR8-SCHL 9-21-2015'!$A$5:$C$500,3,FALSE),0)</f>
        <v>0</v>
      </c>
      <c r="N80" s="304">
        <f t="shared" si="1"/>
        <v>46</v>
      </c>
    </row>
    <row r="81" spans="1:14" x14ac:dyDescent="0.25">
      <c r="A81" s="301" t="s">
        <v>203</v>
      </c>
      <c r="B81" s="302" t="s">
        <v>972</v>
      </c>
      <c r="C81" s="301">
        <v>388</v>
      </c>
      <c r="D81" s="301">
        <v>38</v>
      </c>
      <c r="E81" s="301">
        <v>58</v>
      </c>
      <c r="F81" s="301">
        <v>37</v>
      </c>
      <c r="G81" s="301">
        <v>42</v>
      </c>
      <c r="H81" s="301">
        <v>47</v>
      </c>
      <c r="I81" s="301">
        <v>55</v>
      </c>
      <c r="J81" s="301">
        <v>31</v>
      </c>
      <c r="K81" s="301">
        <v>26</v>
      </c>
      <c r="L81" s="301">
        <v>8</v>
      </c>
      <c r="M81" s="303">
        <f>IFERROR(VLOOKUP(A81,'GR8-SCHL 9-21-2015'!$A$5:$C$500,3,FALSE),0)</f>
        <v>0</v>
      </c>
      <c r="N81" s="304">
        <f t="shared" si="1"/>
        <v>8</v>
      </c>
    </row>
    <row r="82" spans="1:14" x14ac:dyDescent="0.25">
      <c r="A82" s="301" t="s">
        <v>204</v>
      </c>
      <c r="B82" s="302" t="s">
        <v>755</v>
      </c>
      <c r="C82" s="301">
        <v>584</v>
      </c>
      <c r="D82" s="301">
        <v>60</v>
      </c>
      <c r="E82" s="301">
        <v>61</v>
      </c>
      <c r="F82" s="301">
        <v>78</v>
      </c>
      <c r="G82" s="301">
        <v>102</v>
      </c>
      <c r="H82" s="301">
        <v>106</v>
      </c>
      <c r="I82" s="301">
        <v>114</v>
      </c>
      <c r="J82" s="301"/>
      <c r="K82" s="301"/>
      <c r="L82" s="301"/>
      <c r="M82" s="303">
        <f>IFERROR(VLOOKUP(A82,'GR8-SCHL 9-21-2015'!$A$5:$C$500,3,FALSE),0)</f>
        <v>0</v>
      </c>
      <c r="N82" s="304" t="str">
        <f t="shared" si="1"/>
        <v/>
      </c>
    </row>
    <row r="83" spans="1:14" x14ac:dyDescent="0.25">
      <c r="A83" s="301" t="s">
        <v>205</v>
      </c>
      <c r="B83" s="302" t="s">
        <v>754</v>
      </c>
      <c r="C83" s="301">
        <v>438</v>
      </c>
      <c r="D83" s="301">
        <v>52</v>
      </c>
      <c r="E83" s="301">
        <v>67</v>
      </c>
      <c r="F83" s="301">
        <v>60</v>
      </c>
      <c r="G83" s="301">
        <v>91</v>
      </c>
      <c r="H83" s="301">
        <v>58</v>
      </c>
      <c r="I83" s="301">
        <v>69</v>
      </c>
      <c r="J83" s="301"/>
      <c r="K83" s="301"/>
      <c r="L83" s="301"/>
      <c r="M83" s="303">
        <f>IFERROR(VLOOKUP(A83,'GR8-SCHL 9-21-2015'!$A$5:$C$500,3,FALSE),0)</f>
        <v>0</v>
      </c>
      <c r="N83" s="304" t="str">
        <f t="shared" si="1"/>
        <v/>
      </c>
    </row>
    <row r="84" spans="1:14" x14ac:dyDescent="0.25">
      <c r="A84" s="301" t="s">
        <v>206</v>
      </c>
      <c r="B84" s="302" t="s">
        <v>753</v>
      </c>
      <c r="C84" s="301">
        <v>463</v>
      </c>
      <c r="D84" s="301">
        <v>73</v>
      </c>
      <c r="E84" s="301">
        <v>78</v>
      </c>
      <c r="F84" s="301">
        <v>70</v>
      </c>
      <c r="G84" s="301">
        <v>88</v>
      </c>
      <c r="H84" s="301">
        <v>78</v>
      </c>
      <c r="I84" s="301">
        <v>57</v>
      </c>
      <c r="J84" s="301"/>
      <c r="K84" s="301"/>
      <c r="L84" s="301"/>
      <c r="M84" s="303">
        <f>IFERROR(VLOOKUP(A84,'GR8-SCHL 9-21-2015'!$A$5:$C$500,3,FALSE),0)</f>
        <v>0</v>
      </c>
      <c r="N84" s="304" t="str">
        <f t="shared" si="1"/>
        <v/>
      </c>
    </row>
    <row r="85" spans="1:14" x14ac:dyDescent="0.25">
      <c r="A85" s="301" t="s">
        <v>207</v>
      </c>
      <c r="B85" s="302" t="s">
        <v>973</v>
      </c>
      <c r="C85" s="301">
        <v>429</v>
      </c>
      <c r="D85" s="301">
        <v>49</v>
      </c>
      <c r="E85" s="301">
        <v>55</v>
      </c>
      <c r="F85" s="301">
        <v>46</v>
      </c>
      <c r="G85" s="301">
        <v>50</v>
      </c>
      <c r="H85" s="301">
        <v>54</v>
      </c>
      <c r="I85" s="301">
        <v>44</v>
      </c>
      <c r="J85" s="301">
        <v>42</v>
      </c>
      <c r="K85" s="301">
        <v>35</v>
      </c>
      <c r="L85" s="301">
        <v>35</v>
      </c>
      <c r="M85" s="303">
        <f>IFERROR(VLOOKUP(A85,'GR8-SCHL 9-21-2015'!$A$5:$C$500,3,FALSE),0)</f>
        <v>0</v>
      </c>
      <c r="N85" s="304">
        <f t="shared" si="1"/>
        <v>35</v>
      </c>
    </row>
    <row r="86" spans="1:14" x14ac:dyDescent="0.25">
      <c r="A86" s="301" t="s">
        <v>208</v>
      </c>
      <c r="B86" s="302" t="s">
        <v>752</v>
      </c>
      <c r="C86" s="301">
        <v>359</v>
      </c>
      <c r="D86" s="301">
        <v>57</v>
      </c>
      <c r="E86" s="301">
        <v>57</v>
      </c>
      <c r="F86" s="301">
        <v>59</v>
      </c>
      <c r="G86" s="301">
        <v>62</v>
      </c>
      <c r="H86" s="301">
        <v>62</v>
      </c>
      <c r="I86" s="301">
        <v>43</v>
      </c>
      <c r="J86" s="301"/>
      <c r="K86" s="301"/>
      <c r="L86" s="301"/>
      <c r="M86" s="303">
        <f>IFERROR(VLOOKUP(A86,'GR8-SCHL 9-21-2015'!$A$5:$C$500,3,FALSE),0)</f>
        <v>0</v>
      </c>
      <c r="N86" s="304" t="str">
        <f t="shared" si="1"/>
        <v/>
      </c>
    </row>
    <row r="87" spans="1:14" x14ac:dyDescent="0.25">
      <c r="A87" s="301" t="s">
        <v>209</v>
      </c>
      <c r="B87" s="302" t="s">
        <v>861</v>
      </c>
      <c r="C87" s="301">
        <v>437</v>
      </c>
      <c r="D87" s="301">
        <v>46</v>
      </c>
      <c r="E87" s="301">
        <v>46</v>
      </c>
      <c r="F87" s="301">
        <v>41</v>
      </c>
      <c r="G87" s="301">
        <v>37</v>
      </c>
      <c r="H87" s="301">
        <v>42</v>
      </c>
      <c r="I87" s="301">
        <v>42</v>
      </c>
      <c r="J87" s="301">
        <v>40</v>
      </c>
      <c r="K87" s="301">
        <v>53</v>
      </c>
      <c r="L87" s="301">
        <v>41</v>
      </c>
      <c r="M87" s="303">
        <f>IFERROR(VLOOKUP(A87,'GR8-SCHL 9-21-2015'!$A$5:$C$500,3,FALSE),0)</f>
        <v>0</v>
      </c>
      <c r="N87" s="304">
        <f t="shared" si="1"/>
        <v>41</v>
      </c>
    </row>
    <row r="88" spans="1:14" x14ac:dyDescent="0.25">
      <c r="A88" s="301" t="s">
        <v>210</v>
      </c>
      <c r="B88" s="302" t="s">
        <v>751</v>
      </c>
      <c r="C88" s="301">
        <v>790</v>
      </c>
      <c r="D88" s="301">
        <v>98</v>
      </c>
      <c r="E88" s="301">
        <v>129</v>
      </c>
      <c r="F88" s="301">
        <v>134</v>
      </c>
      <c r="G88" s="301">
        <v>134</v>
      </c>
      <c r="H88" s="301">
        <v>128</v>
      </c>
      <c r="I88" s="301">
        <v>144</v>
      </c>
      <c r="J88" s="301"/>
      <c r="K88" s="301"/>
      <c r="L88" s="301"/>
      <c r="M88" s="303">
        <f>IFERROR(VLOOKUP(A88,'GR8-SCHL 9-21-2015'!$A$5:$C$500,3,FALSE),0)</f>
        <v>0</v>
      </c>
      <c r="N88" s="304" t="str">
        <f t="shared" si="1"/>
        <v/>
      </c>
    </row>
    <row r="89" spans="1:14" x14ac:dyDescent="0.25">
      <c r="A89" s="301" t="s">
        <v>211</v>
      </c>
      <c r="B89" s="302" t="s">
        <v>18</v>
      </c>
      <c r="C89" s="301">
        <v>1003</v>
      </c>
      <c r="D89" s="301">
        <v>94</v>
      </c>
      <c r="E89" s="301">
        <v>88</v>
      </c>
      <c r="F89" s="301">
        <v>104</v>
      </c>
      <c r="G89" s="301">
        <v>94</v>
      </c>
      <c r="H89" s="301">
        <v>128</v>
      </c>
      <c r="I89" s="301">
        <v>97</v>
      </c>
      <c r="J89" s="301">
        <v>107</v>
      </c>
      <c r="K89" s="301">
        <v>118</v>
      </c>
      <c r="L89" s="301">
        <v>139</v>
      </c>
      <c r="M89" s="303">
        <f>IFERROR(VLOOKUP(A89,'GR8-SCHL 9-21-2015'!$A$5:$C$500,3,FALSE),0)</f>
        <v>0</v>
      </c>
      <c r="N89" s="304">
        <f t="shared" si="1"/>
        <v>139</v>
      </c>
    </row>
    <row r="90" spans="1:14" x14ac:dyDescent="0.25">
      <c r="A90" s="301" t="s">
        <v>212</v>
      </c>
      <c r="B90" s="302" t="s">
        <v>750</v>
      </c>
      <c r="C90" s="301">
        <v>616</v>
      </c>
      <c r="D90" s="301">
        <v>89</v>
      </c>
      <c r="E90" s="301">
        <v>104</v>
      </c>
      <c r="F90" s="301">
        <v>96</v>
      </c>
      <c r="G90" s="301">
        <v>99</v>
      </c>
      <c r="H90" s="301">
        <v>92</v>
      </c>
      <c r="I90" s="301">
        <v>107</v>
      </c>
      <c r="J90" s="301"/>
      <c r="K90" s="301"/>
      <c r="L90" s="301"/>
      <c r="M90" s="303">
        <f>IFERROR(VLOOKUP(A90,'GR8-SCHL 9-21-2015'!$A$5:$C$500,3,FALSE),0)</f>
        <v>0</v>
      </c>
      <c r="N90" s="304" t="str">
        <f t="shared" si="1"/>
        <v/>
      </c>
    </row>
    <row r="91" spans="1:14" x14ac:dyDescent="0.25">
      <c r="A91" s="301" t="s">
        <v>213</v>
      </c>
      <c r="B91" s="302" t="s">
        <v>749</v>
      </c>
      <c r="C91" s="301">
        <v>642</v>
      </c>
      <c r="D91" s="301">
        <v>96</v>
      </c>
      <c r="E91" s="301">
        <v>107</v>
      </c>
      <c r="F91" s="301">
        <v>106</v>
      </c>
      <c r="G91" s="301">
        <v>102</v>
      </c>
      <c r="H91" s="301">
        <v>108</v>
      </c>
      <c r="I91" s="301">
        <v>104</v>
      </c>
      <c r="J91" s="301"/>
      <c r="K91" s="301"/>
      <c r="L91" s="301"/>
      <c r="M91" s="303">
        <f>IFERROR(VLOOKUP(A91,'GR8-SCHL 9-21-2015'!$A$5:$C$500,3,FALSE),0)</f>
        <v>0</v>
      </c>
      <c r="N91" s="304" t="str">
        <f t="shared" si="1"/>
        <v/>
      </c>
    </row>
    <row r="92" spans="1:14" x14ac:dyDescent="0.25">
      <c r="A92" s="301" t="s">
        <v>214</v>
      </c>
      <c r="B92" s="302" t="s">
        <v>748</v>
      </c>
      <c r="C92" s="301">
        <v>507</v>
      </c>
      <c r="D92" s="301">
        <v>64</v>
      </c>
      <c r="E92" s="301">
        <v>77</v>
      </c>
      <c r="F92" s="301">
        <v>84</v>
      </c>
      <c r="G92" s="301">
        <v>74</v>
      </c>
      <c r="H92" s="301">
        <v>86</v>
      </c>
      <c r="I92" s="301">
        <v>80</v>
      </c>
      <c r="J92" s="301"/>
      <c r="K92" s="301"/>
      <c r="L92" s="301"/>
      <c r="M92" s="303">
        <f>IFERROR(VLOOKUP(A92,'GR8-SCHL 9-21-2015'!$A$5:$C$500,3,FALSE),0)</f>
        <v>0</v>
      </c>
      <c r="N92" s="304" t="str">
        <f t="shared" si="1"/>
        <v/>
      </c>
    </row>
    <row r="93" spans="1:14" x14ac:dyDescent="0.25">
      <c r="A93" s="301" t="s">
        <v>215</v>
      </c>
      <c r="B93" s="302" t="s">
        <v>747</v>
      </c>
      <c r="C93" s="301">
        <v>442</v>
      </c>
      <c r="D93" s="301">
        <v>69</v>
      </c>
      <c r="E93" s="301">
        <v>64</v>
      </c>
      <c r="F93" s="301">
        <v>66</v>
      </c>
      <c r="G93" s="301">
        <v>76</v>
      </c>
      <c r="H93" s="301">
        <v>71</v>
      </c>
      <c r="I93" s="301">
        <v>65</v>
      </c>
      <c r="J93" s="301"/>
      <c r="K93" s="301"/>
      <c r="L93" s="301"/>
      <c r="M93" s="303">
        <f>IFERROR(VLOOKUP(A93,'GR8-SCHL 9-21-2015'!$A$5:$C$500,3,FALSE),0)</f>
        <v>0</v>
      </c>
      <c r="N93" s="304" t="str">
        <f t="shared" si="1"/>
        <v/>
      </c>
    </row>
    <row r="94" spans="1:14" x14ac:dyDescent="0.25">
      <c r="A94" s="301" t="s">
        <v>216</v>
      </c>
      <c r="B94" s="302" t="s">
        <v>746</v>
      </c>
      <c r="C94" s="301">
        <v>783</v>
      </c>
      <c r="D94" s="301">
        <v>142</v>
      </c>
      <c r="E94" s="301">
        <v>112</v>
      </c>
      <c r="F94" s="301">
        <v>122</v>
      </c>
      <c r="G94" s="301">
        <v>134</v>
      </c>
      <c r="H94" s="301">
        <v>105</v>
      </c>
      <c r="I94" s="301">
        <v>115</v>
      </c>
      <c r="J94" s="301"/>
      <c r="K94" s="301"/>
      <c r="L94" s="301"/>
      <c r="M94" s="303">
        <f>IFERROR(VLOOKUP(A94,'GR8-SCHL 9-21-2015'!$A$5:$C$500,3,FALSE),0)</f>
        <v>0</v>
      </c>
      <c r="N94" s="304" t="str">
        <f t="shared" si="1"/>
        <v/>
      </c>
    </row>
    <row r="95" spans="1:14" x14ac:dyDescent="0.25">
      <c r="A95" s="301" t="s">
        <v>217</v>
      </c>
      <c r="B95" s="302" t="s">
        <v>745</v>
      </c>
      <c r="C95" s="301">
        <v>642</v>
      </c>
      <c r="D95" s="301">
        <v>69</v>
      </c>
      <c r="E95" s="301">
        <v>103</v>
      </c>
      <c r="F95" s="301">
        <v>112</v>
      </c>
      <c r="G95" s="301">
        <v>122</v>
      </c>
      <c r="H95" s="301">
        <v>108</v>
      </c>
      <c r="I95" s="301">
        <v>108</v>
      </c>
      <c r="J95" s="301"/>
      <c r="K95" s="301"/>
      <c r="L95" s="301"/>
      <c r="M95" s="303">
        <f>IFERROR(VLOOKUP(A95,'GR8-SCHL 9-21-2015'!$A$5:$C$500,3,FALSE),0)</f>
        <v>0</v>
      </c>
      <c r="N95" s="304" t="str">
        <f t="shared" si="1"/>
        <v/>
      </c>
    </row>
    <row r="96" spans="1:14" x14ac:dyDescent="0.25">
      <c r="A96" s="301" t="s">
        <v>218</v>
      </c>
      <c r="B96" s="302" t="s">
        <v>744</v>
      </c>
      <c r="C96" s="301">
        <v>780</v>
      </c>
      <c r="D96" s="301">
        <v>107</v>
      </c>
      <c r="E96" s="301">
        <v>134</v>
      </c>
      <c r="F96" s="301">
        <v>143</v>
      </c>
      <c r="G96" s="301">
        <v>130</v>
      </c>
      <c r="H96" s="301">
        <v>121</v>
      </c>
      <c r="I96" s="301">
        <v>105</v>
      </c>
      <c r="J96" s="301"/>
      <c r="K96" s="301"/>
      <c r="L96" s="301"/>
      <c r="M96" s="303">
        <f>IFERROR(VLOOKUP(A96,'GR8-SCHL 9-21-2015'!$A$5:$C$500,3,FALSE),0)</f>
        <v>0</v>
      </c>
      <c r="N96" s="304" t="str">
        <f t="shared" si="1"/>
        <v/>
      </c>
    </row>
    <row r="97" spans="1:14" x14ac:dyDescent="0.25">
      <c r="A97" s="301" t="s">
        <v>5208</v>
      </c>
      <c r="B97" s="302" t="s">
        <v>5167</v>
      </c>
      <c r="C97" s="301">
        <v>115</v>
      </c>
      <c r="D97" s="301">
        <v>29</v>
      </c>
      <c r="E97" s="301">
        <v>29</v>
      </c>
      <c r="F97" s="301">
        <v>16</v>
      </c>
      <c r="G97" s="301">
        <v>11</v>
      </c>
      <c r="H97" s="301">
        <v>20</v>
      </c>
      <c r="I97" s="301">
        <v>10</v>
      </c>
      <c r="J97" s="301"/>
      <c r="K97" s="301"/>
      <c r="L97" s="301"/>
      <c r="M97" s="303">
        <f>IFERROR(VLOOKUP(A97,'GR8-SCHL 9-21-2015'!$A$5:$C$500,3,FALSE),0)</f>
        <v>0</v>
      </c>
      <c r="N97" s="304" t="str">
        <f t="shared" si="1"/>
        <v/>
      </c>
    </row>
    <row r="98" spans="1:14" x14ac:dyDescent="0.25">
      <c r="A98" s="301" t="s">
        <v>821</v>
      </c>
      <c r="B98" s="302" t="s">
        <v>986</v>
      </c>
      <c r="C98" s="301">
        <v>488</v>
      </c>
      <c r="D98" s="301">
        <v>60</v>
      </c>
      <c r="E98" s="301">
        <v>76</v>
      </c>
      <c r="F98" s="301">
        <v>62</v>
      </c>
      <c r="G98" s="301">
        <v>67</v>
      </c>
      <c r="H98" s="301">
        <v>51</v>
      </c>
      <c r="I98" s="301">
        <v>74</v>
      </c>
      <c r="J98" s="301">
        <v>36</v>
      </c>
      <c r="K98" s="301">
        <v>35</v>
      </c>
      <c r="L98" s="301">
        <v>27</v>
      </c>
      <c r="M98" s="303">
        <f>IFERROR(VLOOKUP(A98,'GR8-SCHL 9-21-2015'!$A$5:$C$500,3,FALSE),0)</f>
        <v>0</v>
      </c>
      <c r="N98" s="304">
        <f t="shared" si="1"/>
        <v>27</v>
      </c>
    </row>
    <row r="99" spans="1:14" x14ac:dyDescent="0.25">
      <c r="A99" s="301" t="s">
        <v>743</v>
      </c>
      <c r="B99" s="302" t="s">
        <v>524</v>
      </c>
      <c r="C99" s="301">
        <v>87</v>
      </c>
      <c r="D99" s="301">
        <v>33</v>
      </c>
      <c r="E99" s="301">
        <v>20</v>
      </c>
      <c r="F99" s="301">
        <v>17</v>
      </c>
      <c r="G99" s="301">
        <v>13</v>
      </c>
      <c r="H99" s="301">
        <v>4</v>
      </c>
      <c r="I99" s="301"/>
      <c r="J99" s="301"/>
      <c r="K99" s="301"/>
      <c r="L99" s="301"/>
      <c r="M99" s="303">
        <f>IFERROR(VLOOKUP(A99,'GR8-SCHL 9-21-2015'!$A$5:$C$500,3,FALSE),0)</f>
        <v>0</v>
      </c>
      <c r="N99" s="304" t="str">
        <f t="shared" si="1"/>
        <v/>
      </c>
    </row>
    <row r="100" spans="1:14" x14ac:dyDescent="0.25">
      <c r="A100" s="301" t="s">
        <v>219</v>
      </c>
      <c r="B100" s="302" t="s">
        <v>545</v>
      </c>
      <c r="C100" s="301">
        <v>57</v>
      </c>
      <c r="D100" s="301">
        <v>6</v>
      </c>
      <c r="E100" s="301">
        <v>5</v>
      </c>
      <c r="F100" s="301">
        <v>8</v>
      </c>
      <c r="G100" s="301">
        <v>15</v>
      </c>
      <c r="H100" s="301">
        <v>9</v>
      </c>
      <c r="I100" s="301">
        <v>14</v>
      </c>
      <c r="J100" s="301"/>
      <c r="K100" s="301"/>
      <c r="L100" s="301"/>
      <c r="M100" s="303">
        <f>IFERROR(VLOOKUP(A100,'GR8-SCHL 9-21-2015'!$A$5:$C$500,3,FALSE),0)</f>
        <v>0</v>
      </c>
      <c r="N100" s="304" t="str">
        <f t="shared" si="1"/>
        <v/>
      </c>
    </row>
    <row r="101" spans="1:14" x14ac:dyDescent="0.25">
      <c r="A101" s="301" t="s">
        <v>742</v>
      </c>
      <c r="B101" s="302" t="s">
        <v>549</v>
      </c>
      <c r="C101" s="301">
        <v>425</v>
      </c>
      <c r="D101" s="301">
        <v>76</v>
      </c>
      <c r="E101" s="301">
        <v>52</v>
      </c>
      <c r="F101" s="301">
        <v>52</v>
      </c>
      <c r="G101" s="301">
        <v>74</v>
      </c>
      <c r="H101" s="301">
        <v>75</v>
      </c>
      <c r="I101" s="301">
        <v>96</v>
      </c>
      <c r="J101" s="301"/>
      <c r="K101" s="301"/>
      <c r="L101" s="301"/>
      <c r="M101" s="303">
        <f>IFERROR(VLOOKUP(A101,'GR8-SCHL 9-21-2015'!$A$5:$C$500,3,FALSE),0)</f>
        <v>0</v>
      </c>
      <c r="N101" s="304" t="str">
        <f t="shared" si="1"/>
        <v/>
      </c>
    </row>
    <row r="102" spans="1:14" x14ac:dyDescent="0.25">
      <c r="A102" s="301" t="s">
        <v>741</v>
      </c>
      <c r="B102" s="302" t="s">
        <v>551</v>
      </c>
      <c r="C102" s="301">
        <v>389</v>
      </c>
      <c r="D102" s="301">
        <v>62</v>
      </c>
      <c r="E102" s="301">
        <v>74</v>
      </c>
      <c r="F102" s="301">
        <v>64</v>
      </c>
      <c r="G102" s="301">
        <v>82</v>
      </c>
      <c r="H102" s="301">
        <v>72</v>
      </c>
      <c r="I102" s="301">
        <v>35</v>
      </c>
      <c r="J102" s="301"/>
      <c r="K102" s="301"/>
      <c r="L102" s="301"/>
      <c r="M102" s="303">
        <f>IFERROR(VLOOKUP(A102,'GR8-SCHL 9-21-2015'!$A$5:$C$500,3,FALSE),0)</f>
        <v>0</v>
      </c>
      <c r="N102" s="304" t="str">
        <f t="shared" si="1"/>
        <v/>
      </c>
    </row>
    <row r="103" spans="1:14" x14ac:dyDescent="0.25">
      <c r="A103" s="301" t="s">
        <v>862</v>
      </c>
      <c r="B103" s="302" t="s">
        <v>987</v>
      </c>
      <c r="C103" s="301">
        <v>471</v>
      </c>
      <c r="D103" s="301">
        <v>122</v>
      </c>
      <c r="E103" s="301">
        <v>93</v>
      </c>
      <c r="F103" s="301">
        <v>87</v>
      </c>
      <c r="G103" s="301">
        <v>74</v>
      </c>
      <c r="H103" s="301">
        <v>70</v>
      </c>
      <c r="I103" s="301">
        <v>25</v>
      </c>
      <c r="J103" s="301"/>
      <c r="K103" s="301"/>
      <c r="L103" s="301"/>
      <c r="M103" s="303">
        <f>IFERROR(VLOOKUP(A103,'GR8-SCHL 9-21-2015'!$A$5:$C$500,3,FALSE),0)</f>
        <v>0</v>
      </c>
      <c r="N103" s="304" t="str">
        <f t="shared" si="1"/>
        <v/>
      </c>
    </row>
    <row r="104" spans="1:14" x14ac:dyDescent="0.25">
      <c r="A104" s="301" t="s">
        <v>220</v>
      </c>
      <c r="B104" s="302" t="s">
        <v>740</v>
      </c>
      <c r="C104" s="301">
        <v>563</v>
      </c>
      <c r="D104" s="301">
        <v>77</v>
      </c>
      <c r="E104" s="301">
        <v>98</v>
      </c>
      <c r="F104" s="301">
        <v>100</v>
      </c>
      <c r="G104" s="301">
        <v>91</v>
      </c>
      <c r="H104" s="301">
        <v>80</v>
      </c>
      <c r="I104" s="301">
        <v>76</v>
      </c>
      <c r="J104" s="301"/>
      <c r="K104" s="301"/>
      <c r="L104" s="301"/>
      <c r="M104" s="303">
        <f>IFERROR(VLOOKUP(A104,'GR8-SCHL 9-21-2015'!$A$5:$C$500,3,FALSE),0)</f>
        <v>0</v>
      </c>
      <c r="N104" s="304" t="str">
        <f t="shared" si="1"/>
        <v/>
      </c>
    </row>
    <row r="105" spans="1:14" x14ac:dyDescent="0.25">
      <c r="A105" s="301" t="s">
        <v>221</v>
      </c>
      <c r="B105" s="302" t="s">
        <v>863</v>
      </c>
      <c r="C105" s="301">
        <v>574</v>
      </c>
      <c r="D105" s="301">
        <v>64</v>
      </c>
      <c r="E105" s="301">
        <v>57</v>
      </c>
      <c r="F105" s="301">
        <v>70</v>
      </c>
      <c r="G105" s="301">
        <v>69</v>
      </c>
      <c r="H105" s="301">
        <v>80</v>
      </c>
      <c r="I105" s="301">
        <v>61</v>
      </c>
      <c r="J105" s="301">
        <v>47</v>
      </c>
      <c r="K105" s="301">
        <v>52</v>
      </c>
      <c r="L105" s="301">
        <v>55</v>
      </c>
      <c r="M105" s="303">
        <f>IFERROR(VLOOKUP(A105,'GR8-SCHL 9-21-2015'!$A$5:$C$500,3,FALSE),0)</f>
        <v>0</v>
      </c>
      <c r="N105" s="304">
        <f t="shared" si="1"/>
        <v>55</v>
      </c>
    </row>
    <row r="106" spans="1:14" x14ac:dyDescent="0.25">
      <c r="A106" s="301" t="s">
        <v>222</v>
      </c>
      <c r="B106" s="302" t="s">
        <v>20</v>
      </c>
      <c r="C106" s="301">
        <v>277</v>
      </c>
      <c r="D106" s="301">
        <v>30</v>
      </c>
      <c r="E106" s="301">
        <v>44</v>
      </c>
      <c r="F106" s="301">
        <v>34</v>
      </c>
      <c r="G106" s="301">
        <v>28</v>
      </c>
      <c r="H106" s="301">
        <v>29</v>
      </c>
      <c r="I106" s="301">
        <v>25</v>
      </c>
      <c r="J106" s="301">
        <v>26</v>
      </c>
      <c r="K106" s="301">
        <v>30</v>
      </c>
      <c r="L106" s="301">
        <v>31</v>
      </c>
      <c r="M106" s="303">
        <f>IFERROR(VLOOKUP(A106,'GR8-SCHL 9-21-2015'!$A$5:$C$500,3,FALSE),0)</f>
        <v>0</v>
      </c>
      <c r="N106" s="304">
        <f t="shared" si="1"/>
        <v>31</v>
      </c>
    </row>
    <row r="107" spans="1:14" x14ac:dyDescent="0.25">
      <c r="A107" s="301" t="s">
        <v>223</v>
      </c>
      <c r="B107" s="302" t="s">
        <v>739</v>
      </c>
      <c r="C107" s="301">
        <v>539</v>
      </c>
      <c r="D107" s="301">
        <v>94</v>
      </c>
      <c r="E107" s="301">
        <v>80</v>
      </c>
      <c r="F107" s="301">
        <v>100</v>
      </c>
      <c r="G107" s="301">
        <v>86</v>
      </c>
      <c r="H107" s="301">
        <v>75</v>
      </c>
      <c r="I107" s="301">
        <v>86</v>
      </c>
      <c r="J107" s="301"/>
      <c r="K107" s="301"/>
      <c r="L107" s="301"/>
      <c r="M107" s="303">
        <f>IFERROR(VLOOKUP(A107,'GR8-SCHL 9-21-2015'!$A$5:$C$500,3,FALSE),0)</f>
        <v>0</v>
      </c>
      <c r="N107" s="304" t="str">
        <f t="shared" si="1"/>
        <v/>
      </c>
    </row>
    <row r="108" spans="1:14" x14ac:dyDescent="0.25">
      <c r="A108" s="301" t="s">
        <v>224</v>
      </c>
      <c r="B108" s="302" t="s">
        <v>738</v>
      </c>
      <c r="C108" s="301">
        <v>868</v>
      </c>
      <c r="D108" s="301">
        <v>129</v>
      </c>
      <c r="E108" s="301">
        <v>133</v>
      </c>
      <c r="F108" s="301">
        <v>146</v>
      </c>
      <c r="G108" s="301">
        <v>149</v>
      </c>
      <c r="H108" s="301">
        <v>131</v>
      </c>
      <c r="I108" s="301">
        <v>144</v>
      </c>
      <c r="J108" s="301"/>
      <c r="K108" s="301"/>
      <c r="L108" s="301"/>
      <c r="M108" s="303">
        <f>IFERROR(VLOOKUP(A108,'GR8-SCHL 9-21-2015'!$A$5:$C$500,3,FALSE),0)</f>
        <v>0</v>
      </c>
      <c r="N108" s="304" t="str">
        <f t="shared" si="1"/>
        <v/>
      </c>
    </row>
    <row r="109" spans="1:14" x14ac:dyDescent="0.25">
      <c r="A109" s="301" t="s">
        <v>225</v>
      </c>
      <c r="B109" s="302" t="s">
        <v>737</v>
      </c>
      <c r="C109" s="301">
        <v>1088</v>
      </c>
      <c r="D109" s="301">
        <v>175</v>
      </c>
      <c r="E109" s="301">
        <v>168</v>
      </c>
      <c r="F109" s="301">
        <v>190</v>
      </c>
      <c r="G109" s="301">
        <v>174</v>
      </c>
      <c r="H109" s="301">
        <v>179</v>
      </c>
      <c r="I109" s="301">
        <v>183</v>
      </c>
      <c r="J109" s="301"/>
      <c r="K109" s="301"/>
      <c r="L109" s="301"/>
      <c r="M109" s="303">
        <f>IFERROR(VLOOKUP(A109,'GR8-SCHL 9-21-2015'!$A$5:$C$500,3,FALSE),0)</f>
        <v>0</v>
      </c>
      <c r="N109" s="304" t="str">
        <f t="shared" si="1"/>
        <v/>
      </c>
    </row>
    <row r="110" spans="1:14" x14ac:dyDescent="0.25">
      <c r="A110" s="301" t="s">
        <v>226</v>
      </c>
      <c r="B110" s="302" t="s">
        <v>736</v>
      </c>
      <c r="C110" s="301">
        <v>249</v>
      </c>
      <c r="D110" s="301">
        <v>43</v>
      </c>
      <c r="E110" s="301">
        <v>46</v>
      </c>
      <c r="F110" s="301">
        <v>30</v>
      </c>
      <c r="G110" s="301">
        <v>46</v>
      </c>
      <c r="H110" s="301">
        <v>28</v>
      </c>
      <c r="I110" s="301">
        <v>27</v>
      </c>
      <c r="J110" s="301"/>
      <c r="K110" s="301"/>
      <c r="L110" s="301"/>
      <c r="M110" s="303">
        <f>IFERROR(VLOOKUP(A110,'GR8-SCHL 9-21-2015'!$A$5:$C$500,3,FALSE),0)</f>
        <v>0</v>
      </c>
      <c r="N110" s="304" t="str">
        <f t="shared" si="1"/>
        <v/>
      </c>
    </row>
    <row r="111" spans="1:14" x14ac:dyDescent="0.25">
      <c r="A111" s="301" t="s">
        <v>227</v>
      </c>
      <c r="B111" s="302" t="s">
        <v>735</v>
      </c>
      <c r="C111" s="301">
        <v>935</v>
      </c>
      <c r="D111" s="301">
        <v>143</v>
      </c>
      <c r="E111" s="301">
        <v>132</v>
      </c>
      <c r="F111" s="301">
        <v>150</v>
      </c>
      <c r="G111" s="301">
        <v>183</v>
      </c>
      <c r="H111" s="301">
        <v>166</v>
      </c>
      <c r="I111" s="301">
        <v>140</v>
      </c>
      <c r="J111" s="301"/>
      <c r="K111" s="301"/>
      <c r="L111" s="301"/>
      <c r="M111" s="303">
        <f>IFERROR(VLOOKUP(A111,'GR8-SCHL 9-21-2015'!$A$5:$C$500,3,FALSE),0)</f>
        <v>0</v>
      </c>
      <c r="N111" s="304" t="str">
        <f t="shared" si="1"/>
        <v/>
      </c>
    </row>
    <row r="112" spans="1:14" x14ac:dyDescent="0.25">
      <c r="A112" s="301" t="s">
        <v>228</v>
      </c>
      <c r="B112" s="302" t="s">
        <v>734</v>
      </c>
      <c r="C112" s="301">
        <v>1640</v>
      </c>
      <c r="D112" s="301">
        <v>235</v>
      </c>
      <c r="E112" s="301">
        <v>235</v>
      </c>
      <c r="F112" s="301">
        <v>286</v>
      </c>
      <c r="G112" s="301">
        <v>308</v>
      </c>
      <c r="H112" s="301">
        <v>282</v>
      </c>
      <c r="I112" s="301">
        <v>289</v>
      </c>
      <c r="J112" s="301"/>
      <c r="K112" s="301"/>
      <c r="L112" s="301"/>
      <c r="M112" s="303">
        <f>IFERROR(VLOOKUP(A112,'GR8-SCHL 9-21-2015'!$A$5:$C$500,3,FALSE),0)</f>
        <v>0</v>
      </c>
      <c r="N112" s="304" t="str">
        <f t="shared" si="1"/>
        <v/>
      </c>
    </row>
    <row r="113" spans="1:14" x14ac:dyDescent="0.25">
      <c r="A113" s="301" t="s">
        <v>229</v>
      </c>
      <c r="B113" s="302" t="s">
        <v>733</v>
      </c>
      <c r="C113" s="301">
        <v>580</v>
      </c>
      <c r="D113" s="301">
        <v>92</v>
      </c>
      <c r="E113" s="301">
        <v>85</v>
      </c>
      <c r="F113" s="301">
        <v>76</v>
      </c>
      <c r="G113" s="301">
        <v>84</v>
      </c>
      <c r="H113" s="301">
        <v>83</v>
      </c>
      <c r="I113" s="301">
        <v>79</v>
      </c>
      <c r="J113" s="301"/>
      <c r="K113" s="301"/>
      <c r="L113" s="301"/>
      <c r="M113" s="303">
        <f>IFERROR(VLOOKUP(A113,'GR8-SCHL 9-21-2015'!$A$5:$C$500,3,FALSE),0)</f>
        <v>0</v>
      </c>
      <c r="N113" s="304" t="str">
        <f t="shared" si="1"/>
        <v/>
      </c>
    </row>
    <row r="114" spans="1:14" x14ac:dyDescent="0.25">
      <c r="A114" s="301" t="s">
        <v>230</v>
      </c>
      <c r="B114" s="302" t="s">
        <v>732</v>
      </c>
      <c r="C114" s="301">
        <v>536</v>
      </c>
      <c r="D114" s="301">
        <v>79</v>
      </c>
      <c r="E114" s="301">
        <v>79</v>
      </c>
      <c r="F114" s="301">
        <v>88</v>
      </c>
      <c r="G114" s="301">
        <v>94</v>
      </c>
      <c r="H114" s="301">
        <v>81</v>
      </c>
      <c r="I114" s="301">
        <v>76</v>
      </c>
      <c r="J114" s="301"/>
      <c r="K114" s="301"/>
      <c r="L114" s="301"/>
      <c r="M114" s="303">
        <f>IFERROR(VLOOKUP(A114,'GR8-SCHL 9-21-2015'!$A$5:$C$500,3,FALSE),0)</f>
        <v>0</v>
      </c>
      <c r="N114" s="304" t="str">
        <f t="shared" si="1"/>
        <v/>
      </c>
    </row>
    <row r="115" spans="1:14" x14ac:dyDescent="0.25">
      <c r="A115" s="301" t="s">
        <v>231</v>
      </c>
      <c r="B115" s="302" t="s">
        <v>731</v>
      </c>
      <c r="C115" s="301">
        <v>741</v>
      </c>
      <c r="D115" s="301">
        <v>109</v>
      </c>
      <c r="E115" s="301">
        <v>126</v>
      </c>
      <c r="F115" s="301">
        <v>127</v>
      </c>
      <c r="G115" s="301">
        <v>113</v>
      </c>
      <c r="H115" s="301">
        <v>104</v>
      </c>
      <c r="I115" s="301">
        <v>90</v>
      </c>
      <c r="J115" s="301"/>
      <c r="K115" s="301"/>
      <c r="L115" s="301"/>
      <c r="M115" s="303">
        <f>IFERROR(VLOOKUP(A115,'GR8-SCHL 9-21-2015'!$A$5:$C$500,3,FALSE),0)</f>
        <v>0</v>
      </c>
      <c r="N115" s="304" t="str">
        <f t="shared" si="1"/>
        <v/>
      </c>
    </row>
    <row r="116" spans="1:14" x14ac:dyDescent="0.25">
      <c r="A116" s="301" t="s">
        <v>232</v>
      </c>
      <c r="B116" s="302" t="s">
        <v>730</v>
      </c>
      <c r="C116" s="301">
        <v>610</v>
      </c>
      <c r="D116" s="301">
        <v>91</v>
      </c>
      <c r="E116" s="301">
        <v>98</v>
      </c>
      <c r="F116" s="301">
        <v>98</v>
      </c>
      <c r="G116" s="301">
        <v>99</v>
      </c>
      <c r="H116" s="301">
        <v>82</v>
      </c>
      <c r="I116" s="301">
        <v>68</v>
      </c>
      <c r="J116" s="301"/>
      <c r="K116" s="301"/>
      <c r="L116" s="301"/>
      <c r="M116" s="303">
        <f>IFERROR(VLOOKUP(A116,'GR8-SCHL 9-21-2015'!$A$5:$C$500,3,FALSE),0)</f>
        <v>0</v>
      </c>
      <c r="N116" s="304" t="str">
        <f t="shared" si="1"/>
        <v/>
      </c>
    </row>
    <row r="117" spans="1:14" x14ac:dyDescent="0.25">
      <c r="A117" s="301" t="s">
        <v>233</v>
      </c>
      <c r="B117" s="302" t="s">
        <v>729</v>
      </c>
      <c r="C117" s="301">
        <v>973</v>
      </c>
      <c r="D117" s="301">
        <v>124</v>
      </c>
      <c r="E117" s="301">
        <v>176</v>
      </c>
      <c r="F117" s="301">
        <v>165</v>
      </c>
      <c r="G117" s="301">
        <v>144</v>
      </c>
      <c r="H117" s="301">
        <v>165</v>
      </c>
      <c r="I117" s="301">
        <v>142</v>
      </c>
      <c r="J117" s="301"/>
      <c r="K117" s="301"/>
      <c r="L117" s="301"/>
      <c r="M117" s="303">
        <f>IFERROR(VLOOKUP(A117,'GR8-SCHL 9-21-2015'!$A$5:$C$500,3,FALSE),0)</f>
        <v>0</v>
      </c>
      <c r="N117" s="304" t="str">
        <f t="shared" si="1"/>
        <v/>
      </c>
    </row>
    <row r="118" spans="1:14" x14ac:dyDescent="0.25">
      <c r="A118" s="301" t="s">
        <v>234</v>
      </c>
      <c r="B118" s="302" t="s">
        <v>728</v>
      </c>
      <c r="C118" s="301">
        <v>560</v>
      </c>
      <c r="D118" s="301">
        <v>87</v>
      </c>
      <c r="E118" s="301">
        <v>89</v>
      </c>
      <c r="F118" s="301">
        <v>89</v>
      </c>
      <c r="G118" s="301">
        <v>88</v>
      </c>
      <c r="H118" s="301">
        <v>84</v>
      </c>
      <c r="I118" s="301">
        <v>103</v>
      </c>
      <c r="J118" s="301"/>
      <c r="K118" s="301"/>
      <c r="L118" s="301"/>
      <c r="M118" s="303">
        <f>IFERROR(VLOOKUP(A118,'GR8-SCHL 9-21-2015'!$A$5:$C$500,3,FALSE),0)</f>
        <v>0</v>
      </c>
      <c r="N118" s="304" t="str">
        <f t="shared" si="1"/>
        <v/>
      </c>
    </row>
    <row r="119" spans="1:14" x14ac:dyDescent="0.25">
      <c r="A119" s="301" t="s">
        <v>235</v>
      </c>
      <c r="B119" s="302" t="s">
        <v>727</v>
      </c>
      <c r="C119" s="301">
        <v>492</v>
      </c>
      <c r="D119" s="301">
        <v>72</v>
      </c>
      <c r="E119" s="301">
        <v>89</v>
      </c>
      <c r="F119" s="301">
        <v>89</v>
      </c>
      <c r="G119" s="301">
        <v>78</v>
      </c>
      <c r="H119" s="301">
        <v>83</v>
      </c>
      <c r="I119" s="301">
        <v>62</v>
      </c>
      <c r="J119" s="301"/>
      <c r="K119" s="301"/>
      <c r="L119" s="301"/>
      <c r="M119" s="303">
        <f>IFERROR(VLOOKUP(A119,'GR8-SCHL 9-21-2015'!$A$5:$C$500,3,FALSE),0)</f>
        <v>0</v>
      </c>
      <c r="N119" s="304" t="str">
        <f t="shared" si="1"/>
        <v/>
      </c>
    </row>
    <row r="120" spans="1:14" x14ac:dyDescent="0.25">
      <c r="A120" s="301" t="s">
        <v>236</v>
      </c>
      <c r="B120" s="302" t="s">
        <v>726</v>
      </c>
      <c r="C120" s="301">
        <v>631</v>
      </c>
      <c r="D120" s="301">
        <v>81</v>
      </c>
      <c r="E120" s="301">
        <v>92</v>
      </c>
      <c r="F120" s="301">
        <v>95</v>
      </c>
      <c r="G120" s="301">
        <v>100</v>
      </c>
      <c r="H120" s="301">
        <v>128</v>
      </c>
      <c r="I120" s="301">
        <v>109</v>
      </c>
      <c r="J120" s="301"/>
      <c r="K120" s="301"/>
      <c r="L120" s="301"/>
      <c r="M120" s="303">
        <f>IFERROR(VLOOKUP(A120,'GR8-SCHL 9-21-2015'!$A$5:$C$500,3,FALSE),0)</f>
        <v>0</v>
      </c>
      <c r="N120" s="304" t="str">
        <f t="shared" si="1"/>
        <v/>
      </c>
    </row>
    <row r="121" spans="1:14" x14ac:dyDescent="0.25">
      <c r="A121" s="301" t="s">
        <v>237</v>
      </c>
      <c r="B121" s="302" t="s">
        <v>725</v>
      </c>
      <c r="C121" s="301">
        <v>1243</v>
      </c>
      <c r="D121" s="301">
        <v>153</v>
      </c>
      <c r="E121" s="301">
        <v>182</v>
      </c>
      <c r="F121" s="301">
        <v>204</v>
      </c>
      <c r="G121" s="301">
        <v>230</v>
      </c>
      <c r="H121" s="301">
        <v>210</v>
      </c>
      <c r="I121" s="301">
        <v>245</v>
      </c>
      <c r="J121" s="301"/>
      <c r="K121" s="301"/>
      <c r="L121" s="301"/>
      <c r="M121" s="303">
        <f>IFERROR(VLOOKUP(A121,'GR8-SCHL 9-21-2015'!$A$5:$C$500,3,FALSE),0)</f>
        <v>0</v>
      </c>
      <c r="N121" s="304" t="str">
        <f t="shared" si="1"/>
        <v/>
      </c>
    </row>
    <row r="122" spans="1:14" x14ac:dyDescent="0.25">
      <c r="A122" s="301" t="s">
        <v>238</v>
      </c>
      <c r="B122" s="302" t="s">
        <v>724</v>
      </c>
      <c r="C122" s="301">
        <v>540</v>
      </c>
      <c r="D122" s="301">
        <v>102</v>
      </c>
      <c r="E122" s="301">
        <v>82</v>
      </c>
      <c r="F122" s="301">
        <v>87</v>
      </c>
      <c r="G122" s="301">
        <v>68</v>
      </c>
      <c r="H122" s="301">
        <v>75</v>
      </c>
      <c r="I122" s="301">
        <v>76</v>
      </c>
      <c r="J122" s="301"/>
      <c r="K122" s="301"/>
      <c r="L122" s="301"/>
      <c r="M122" s="303">
        <f>IFERROR(VLOOKUP(A122,'GR8-SCHL 9-21-2015'!$A$5:$C$500,3,FALSE),0)</f>
        <v>0</v>
      </c>
      <c r="N122" s="304" t="str">
        <f t="shared" si="1"/>
        <v/>
      </c>
    </row>
    <row r="123" spans="1:14" x14ac:dyDescent="0.25">
      <c r="A123" s="301" t="s">
        <v>239</v>
      </c>
      <c r="B123" s="302" t="s">
        <v>723</v>
      </c>
      <c r="C123" s="301">
        <v>709</v>
      </c>
      <c r="D123" s="301">
        <v>96</v>
      </c>
      <c r="E123" s="301">
        <v>92</v>
      </c>
      <c r="F123" s="301">
        <v>121</v>
      </c>
      <c r="G123" s="301">
        <v>125</v>
      </c>
      <c r="H123" s="301">
        <v>132</v>
      </c>
      <c r="I123" s="301">
        <v>113</v>
      </c>
      <c r="J123" s="301"/>
      <c r="K123" s="301"/>
      <c r="L123" s="301"/>
      <c r="M123" s="303">
        <f>IFERROR(VLOOKUP(A123,'GR8-SCHL 9-21-2015'!$A$5:$C$500,3,FALSE),0)</f>
        <v>0</v>
      </c>
      <c r="N123" s="304" t="str">
        <f t="shared" si="1"/>
        <v/>
      </c>
    </row>
    <row r="124" spans="1:14" x14ac:dyDescent="0.25">
      <c r="A124" s="301" t="s">
        <v>240</v>
      </c>
      <c r="B124" s="302" t="s">
        <v>6</v>
      </c>
      <c r="C124" s="301">
        <v>523</v>
      </c>
      <c r="D124" s="301">
        <v>85</v>
      </c>
      <c r="E124" s="301">
        <v>75</v>
      </c>
      <c r="F124" s="301">
        <v>88</v>
      </c>
      <c r="G124" s="301">
        <v>89</v>
      </c>
      <c r="H124" s="301">
        <v>106</v>
      </c>
      <c r="I124" s="301">
        <v>61</v>
      </c>
      <c r="J124" s="301"/>
      <c r="K124" s="301"/>
      <c r="L124" s="301"/>
      <c r="M124" s="303">
        <f>IFERROR(VLOOKUP(A124,'GR8-SCHL 9-21-2015'!$A$5:$C$500,3,FALSE),0)</f>
        <v>0</v>
      </c>
      <c r="N124" s="304" t="str">
        <f t="shared" si="1"/>
        <v/>
      </c>
    </row>
    <row r="125" spans="1:14" x14ac:dyDescent="0.25">
      <c r="A125" s="301" t="s">
        <v>241</v>
      </c>
      <c r="B125" s="302" t="s">
        <v>722</v>
      </c>
      <c r="C125" s="301">
        <v>710</v>
      </c>
      <c r="D125" s="301">
        <v>98</v>
      </c>
      <c r="E125" s="301">
        <v>90</v>
      </c>
      <c r="F125" s="301">
        <v>106</v>
      </c>
      <c r="G125" s="301">
        <v>110</v>
      </c>
      <c r="H125" s="301">
        <v>106</v>
      </c>
      <c r="I125" s="301">
        <v>108</v>
      </c>
      <c r="J125" s="301"/>
      <c r="K125" s="301"/>
      <c r="L125" s="301"/>
      <c r="M125" s="303">
        <f>IFERROR(VLOOKUP(A125,'GR8-SCHL 9-21-2015'!$A$5:$C$500,3,FALSE),0)</f>
        <v>0</v>
      </c>
      <c r="N125" s="304" t="str">
        <f t="shared" si="1"/>
        <v/>
      </c>
    </row>
    <row r="126" spans="1:14" x14ac:dyDescent="0.25">
      <c r="A126" s="301" t="s">
        <v>242</v>
      </c>
      <c r="B126" s="302" t="s">
        <v>721</v>
      </c>
      <c r="C126" s="301">
        <v>734</v>
      </c>
      <c r="D126" s="301">
        <v>91</v>
      </c>
      <c r="E126" s="301">
        <v>107</v>
      </c>
      <c r="F126" s="301">
        <v>105</v>
      </c>
      <c r="G126" s="301">
        <v>115</v>
      </c>
      <c r="H126" s="301">
        <v>134</v>
      </c>
      <c r="I126" s="301">
        <v>128</v>
      </c>
      <c r="J126" s="301"/>
      <c r="K126" s="301"/>
      <c r="L126" s="301"/>
      <c r="M126" s="303">
        <f>IFERROR(VLOOKUP(A126,'GR8-SCHL 9-21-2015'!$A$5:$C$500,3,FALSE),0)</f>
        <v>0</v>
      </c>
      <c r="N126" s="304" t="str">
        <f t="shared" si="1"/>
        <v/>
      </c>
    </row>
    <row r="127" spans="1:14" x14ac:dyDescent="0.25">
      <c r="A127" s="301" t="s">
        <v>243</v>
      </c>
      <c r="B127" s="302" t="s">
        <v>940</v>
      </c>
      <c r="C127" s="301">
        <v>63</v>
      </c>
      <c r="D127" s="301"/>
      <c r="E127" s="301"/>
      <c r="F127" s="301"/>
      <c r="G127" s="301"/>
      <c r="H127" s="301"/>
      <c r="I127" s="301"/>
      <c r="J127" s="301"/>
      <c r="K127" s="301"/>
      <c r="L127" s="301"/>
      <c r="M127" s="303">
        <f>IFERROR(VLOOKUP(A127,'GR8-SCHL 9-21-2015'!$A$5:$C$500,3,FALSE),0)</f>
        <v>0</v>
      </c>
      <c r="N127" s="304" t="str">
        <f t="shared" si="1"/>
        <v/>
      </c>
    </row>
    <row r="128" spans="1:14" x14ac:dyDescent="0.25">
      <c r="A128" s="301" t="s">
        <v>244</v>
      </c>
      <c r="B128" s="302" t="s">
        <v>720</v>
      </c>
      <c r="C128" s="301">
        <v>627</v>
      </c>
      <c r="D128" s="301">
        <v>72</v>
      </c>
      <c r="E128" s="301">
        <v>95</v>
      </c>
      <c r="F128" s="301">
        <v>104</v>
      </c>
      <c r="G128" s="301">
        <v>105</v>
      </c>
      <c r="H128" s="301">
        <v>113</v>
      </c>
      <c r="I128" s="301">
        <v>100</v>
      </c>
      <c r="J128" s="301"/>
      <c r="K128" s="301"/>
      <c r="L128" s="301"/>
      <c r="M128" s="303">
        <f>IFERROR(VLOOKUP(A128,'GR8-SCHL 9-21-2015'!$A$5:$C$500,3,FALSE),0)</f>
        <v>0</v>
      </c>
      <c r="N128" s="304" t="str">
        <f t="shared" si="1"/>
        <v/>
      </c>
    </row>
    <row r="129" spans="1:14" x14ac:dyDescent="0.25">
      <c r="A129" s="301" t="s">
        <v>245</v>
      </c>
      <c r="B129" s="302" t="s">
        <v>7</v>
      </c>
      <c r="C129" s="301">
        <v>685</v>
      </c>
      <c r="D129" s="301">
        <v>95</v>
      </c>
      <c r="E129" s="301">
        <v>97</v>
      </c>
      <c r="F129" s="301">
        <v>93</v>
      </c>
      <c r="G129" s="301">
        <v>127</v>
      </c>
      <c r="H129" s="301">
        <v>131</v>
      </c>
      <c r="I129" s="301">
        <v>112</v>
      </c>
      <c r="J129" s="301"/>
      <c r="K129" s="301"/>
      <c r="L129" s="301"/>
      <c r="M129" s="303">
        <f>IFERROR(VLOOKUP(A129,'GR8-SCHL 9-21-2015'!$A$5:$C$500,3,FALSE),0)</f>
        <v>0</v>
      </c>
      <c r="N129" s="304" t="str">
        <f t="shared" si="1"/>
        <v/>
      </c>
    </row>
    <row r="130" spans="1:14" x14ac:dyDescent="0.25">
      <c r="A130" s="301" t="s">
        <v>246</v>
      </c>
      <c r="B130" s="302" t="s">
        <v>719</v>
      </c>
      <c r="C130" s="301">
        <v>552</v>
      </c>
      <c r="D130" s="301">
        <v>89</v>
      </c>
      <c r="E130" s="301">
        <v>90</v>
      </c>
      <c r="F130" s="301">
        <v>88</v>
      </c>
      <c r="G130" s="301">
        <v>89</v>
      </c>
      <c r="H130" s="301">
        <v>83</v>
      </c>
      <c r="I130" s="301">
        <v>81</v>
      </c>
      <c r="J130" s="301"/>
      <c r="K130" s="301"/>
      <c r="L130" s="301"/>
      <c r="M130" s="303">
        <f>IFERROR(VLOOKUP(A130,'GR8-SCHL 9-21-2015'!$A$5:$C$500,3,FALSE),0)</f>
        <v>0</v>
      </c>
      <c r="N130" s="304" t="str">
        <f t="shared" si="1"/>
        <v/>
      </c>
    </row>
    <row r="131" spans="1:14" x14ac:dyDescent="0.25">
      <c r="A131" s="301" t="s">
        <v>247</v>
      </c>
      <c r="B131" s="302" t="s">
        <v>718</v>
      </c>
      <c r="C131" s="301">
        <v>771</v>
      </c>
      <c r="D131" s="301">
        <v>100</v>
      </c>
      <c r="E131" s="301">
        <v>103</v>
      </c>
      <c r="F131" s="301">
        <v>138</v>
      </c>
      <c r="G131" s="301">
        <v>147</v>
      </c>
      <c r="H131" s="301">
        <v>117</v>
      </c>
      <c r="I131" s="301">
        <v>105</v>
      </c>
      <c r="J131" s="301"/>
      <c r="K131" s="301"/>
      <c r="L131" s="301"/>
      <c r="M131" s="303">
        <f>IFERROR(VLOOKUP(A131,'GR8-SCHL 9-21-2015'!$A$5:$C$500,3,FALSE),0)</f>
        <v>0</v>
      </c>
      <c r="N131" s="304" t="str">
        <f t="shared" si="1"/>
        <v/>
      </c>
    </row>
    <row r="132" spans="1:14" x14ac:dyDescent="0.25">
      <c r="A132" s="301" t="s">
        <v>248</v>
      </c>
      <c r="B132" s="302" t="s">
        <v>717</v>
      </c>
      <c r="C132" s="301">
        <v>1060</v>
      </c>
      <c r="D132" s="301">
        <v>152</v>
      </c>
      <c r="E132" s="301">
        <v>181</v>
      </c>
      <c r="F132" s="301">
        <v>182</v>
      </c>
      <c r="G132" s="301">
        <v>165</v>
      </c>
      <c r="H132" s="301">
        <v>164</v>
      </c>
      <c r="I132" s="301">
        <v>159</v>
      </c>
      <c r="J132" s="301"/>
      <c r="K132" s="301"/>
      <c r="L132" s="301"/>
      <c r="M132" s="303">
        <f>IFERROR(VLOOKUP(A132,'GR8-SCHL 9-21-2015'!$A$5:$C$500,3,FALSE),0)</f>
        <v>0</v>
      </c>
      <c r="N132" s="304" t="str">
        <f t="shared" ref="N132:N195" si="2">IF(L132="","",L132-M132)</f>
        <v/>
      </c>
    </row>
    <row r="133" spans="1:14" x14ac:dyDescent="0.25">
      <c r="A133" s="301" t="s">
        <v>249</v>
      </c>
      <c r="B133" s="302" t="s">
        <v>19</v>
      </c>
      <c r="C133" s="301">
        <v>1054</v>
      </c>
      <c r="D133" s="301">
        <v>83</v>
      </c>
      <c r="E133" s="301">
        <v>125</v>
      </c>
      <c r="F133" s="301">
        <v>110</v>
      </c>
      <c r="G133" s="301">
        <v>143</v>
      </c>
      <c r="H133" s="301">
        <v>98</v>
      </c>
      <c r="I133" s="301">
        <v>120</v>
      </c>
      <c r="J133" s="301">
        <v>124</v>
      </c>
      <c r="K133" s="301">
        <v>126</v>
      </c>
      <c r="L133" s="301">
        <v>104</v>
      </c>
      <c r="M133" s="303">
        <f>IFERROR(VLOOKUP(A133,'GR8-SCHL 9-21-2015'!$A$5:$C$500,3,FALSE),0)</f>
        <v>16</v>
      </c>
      <c r="N133" s="304">
        <f t="shared" si="2"/>
        <v>88</v>
      </c>
    </row>
    <row r="134" spans="1:14" x14ac:dyDescent="0.25">
      <c r="A134" s="301" t="s">
        <v>250</v>
      </c>
      <c r="B134" s="302" t="s">
        <v>104</v>
      </c>
      <c r="C134" s="301">
        <v>1371</v>
      </c>
      <c r="D134" s="301">
        <v>141</v>
      </c>
      <c r="E134" s="301">
        <v>155</v>
      </c>
      <c r="F134" s="301">
        <v>162</v>
      </c>
      <c r="G134" s="301">
        <v>196</v>
      </c>
      <c r="H134" s="301">
        <v>184</v>
      </c>
      <c r="I134" s="301">
        <v>179</v>
      </c>
      <c r="J134" s="301">
        <v>155</v>
      </c>
      <c r="K134" s="301">
        <v>107</v>
      </c>
      <c r="L134" s="301">
        <v>72</v>
      </c>
      <c r="M134" s="303">
        <f>IFERROR(VLOOKUP(A134,'GR8-SCHL 9-21-2015'!$A$5:$C$500,3,FALSE),0)</f>
        <v>0</v>
      </c>
      <c r="N134" s="304">
        <f t="shared" si="2"/>
        <v>72</v>
      </c>
    </row>
    <row r="135" spans="1:14" x14ac:dyDescent="0.25">
      <c r="A135" s="301" t="s">
        <v>251</v>
      </c>
      <c r="B135" s="302" t="s">
        <v>716</v>
      </c>
      <c r="C135" s="301">
        <v>712</v>
      </c>
      <c r="D135" s="301">
        <v>98</v>
      </c>
      <c r="E135" s="301">
        <v>109</v>
      </c>
      <c r="F135" s="301">
        <v>102</v>
      </c>
      <c r="G135" s="301">
        <v>136</v>
      </c>
      <c r="H135" s="301">
        <v>124</v>
      </c>
      <c r="I135" s="301">
        <v>123</v>
      </c>
      <c r="J135" s="301"/>
      <c r="K135" s="301"/>
      <c r="L135" s="301"/>
      <c r="M135" s="303">
        <f>IFERROR(VLOOKUP(A135,'GR8-SCHL 9-21-2015'!$A$5:$C$500,3,FALSE),0)</f>
        <v>0</v>
      </c>
      <c r="N135" s="304" t="str">
        <f t="shared" si="2"/>
        <v/>
      </c>
    </row>
    <row r="136" spans="1:14" x14ac:dyDescent="0.25">
      <c r="A136" s="301" t="s">
        <v>252</v>
      </c>
      <c r="B136" s="302" t="s">
        <v>715</v>
      </c>
      <c r="C136" s="301">
        <v>257</v>
      </c>
      <c r="D136" s="301">
        <v>27</v>
      </c>
      <c r="E136" s="301">
        <v>40</v>
      </c>
      <c r="F136" s="301">
        <v>32</v>
      </c>
      <c r="G136" s="301">
        <v>48</v>
      </c>
      <c r="H136" s="301">
        <v>46</v>
      </c>
      <c r="I136" s="301">
        <v>37</v>
      </c>
      <c r="J136" s="301"/>
      <c r="K136" s="301"/>
      <c r="L136" s="301"/>
      <c r="M136" s="303">
        <f>IFERROR(VLOOKUP(A136,'GR8-SCHL 9-21-2015'!$A$5:$C$500,3,FALSE),0)</f>
        <v>0</v>
      </c>
      <c r="N136" s="304" t="str">
        <f t="shared" si="2"/>
        <v/>
      </c>
    </row>
    <row r="137" spans="1:14" x14ac:dyDescent="0.25">
      <c r="A137" s="301" t="s">
        <v>253</v>
      </c>
      <c r="B137" s="302" t="s">
        <v>714</v>
      </c>
      <c r="C137" s="301">
        <v>426</v>
      </c>
      <c r="D137" s="301">
        <v>72</v>
      </c>
      <c r="E137" s="301">
        <v>80</v>
      </c>
      <c r="F137" s="301">
        <v>79</v>
      </c>
      <c r="G137" s="301">
        <v>61</v>
      </c>
      <c r="H137" s="301">
        <v>61</v>
      </c>
      <c r="I137" s="301">
        <v>45</v>
      </c>
      <c r="J137" s="301"/>
      <c r="K137" s="301"/>
      <c r="L137" s="301"/>
      <c r="M137" s="303">
        <f>IFERROR(VLOOKUP(A137,'GR8-SCHL 9-21-2015'!$A$5:$C$500,3,FALSE),0)</f>
        <v>0</v>
      </c>
      <c r="N137" s="304" t="str">
        <f t="shared" si="2"/>
        <v/>
      </c>
    </row>
    <row r="138" spans="1:14" x14ac:dyDescent="0.25">
      <c r="A138" s="301" t="s">
        <v>254</v>
      </c>
      <c r="B138" s="302" t="s">
        <v>105</v>
      </c>
      <c r="C138" s="301">
        <v>806</v>
      </c>
      <c r="D138" s="301">
        <v>66</v>
      </c>
      <c r="E138" s="301">
        <v>92</v>
      </c>
      <c r="F138" s="301">
        <v>80</v>
      </c>
      <c r="G138" s="301">
        <v>105</v>
      </c>
      <c r="H138" s="301">
        <v>84</v>
      </c>
      <c r="I138" s="301">
        <v>92</v>
      </c>
      <c r="J138" s="301">
        <v>107</v>
      </c>
      <c r="K138" s="301">
        <v>76</v>
      </c>
      <c r="L138" s="301">
        <v>68</v>
      </c>
      <c r="M138" s="303">
        <f>IFERROR(VLOOKUP(A138,'GR8-SCHL 9-21-2015'!$A$5:$C$500,3,FALSE),0)</f>
        <v>0</v>
      </c>
      <c r="N138" s="304">
        <f t="shared" si="2"/>
        <v>68</v>
      </c>
    </row>
    <row r="139" spans="1:14" x14ac:dyDescent="0.25">
      <c r="A139" s="301" t="s">
        <v>255</v>
      </c>
      <c r="B139" s="302" t="s">
        <v>713</v>
      </c>
      <c r="C139" s="301">
        <v>642</v>
      </c>
      <c r="D139" s="301">
        <v>88</v>
      </c>
      <c r="E139" s="301">
        <v>101</v>
      </c>
      <c r="F139" s="301">
        <v>119</v>
      </c>
      <c r="G139" s="301">
        <v>113</v>
      </c>
      <c r="H139" s="301">
        <v>112</v>
      </c>
      <c r="I139" s="301">
        <v>83</v>
      </c>
      <c r="J139" s="301"/>
      <c r="K139" s="301"/>
      <c r="L139" s="301"/>
      <c r="M139" s="303">
        <f>IFERROR(VLOOKUP(A139,'GR8-SCHL 9-21-2015'!$A$5:$C$500,3,FALSE),0)</f>
        <v>0</v>
      </c>
      <c r="N139" s="304" t="str">
        <f t="shared" si="2"/>
        <v/>
      </c>
    </row>
    <row r="140" spans="1:14" x14ac:dyDescent="0.25">
      <c r="A140" s="301" t="s">
        <v>256</v>
      </c>
      <c r="B140" s="302" t="s">
        <v>106</v>
      </c>
      <c r="C140" s="301">
        <v>1051</v>
      </c>
      <c r="D140" s="301">
        <v>106</v>
      </c>
      <c r="E140" s="301">
        <v>109</v>
      </c>
      <c r="F140" s="301">
        <v>98</v>
      </c>
      <c r="G140" s="301">
        <v>117</v>
      </c>
      <c r="H140" s="301">
        <v>102</v>
      </c>
      <c r="I140" s="301">
        <v>115</v>
      </c>
      <c r="J140" s="301">
        <v>95</v>
      </c>
      <c r="K140" s="301">
        <v>119</v>
      </c>
      <c r="L140" s="301">
        <v>104</v>
      </c>
      <c r="M140" s="303">
        <f>IFERROR(VLOOKUP(A140,'GR8-SCHL 9-21-2015'!$A$5:$C$500,3,FALSE),0)</f>
        <v>0</v>
      </c>
      <c r="N140" s="304">
        <f t="shared" si="2"/>
        <v>104</v>
      </c>
    </row>
    <row r="141" spans="1:14" x14ac:dyDescent="0.25">
      <c r="A141" s="301" t="s">
        <v>257</v>
      </c>
      <c r="B141" s="302" t="s">
        <v>107</v>
      </c>
      <c r="C141" s="301">
        <v>869</v>
      </c>
      <c r="D141" s="301">
        <v>83</v>
      </c>
      <c r="E141" s="301">
        <v>86</v>
      </c>
      <c r="F141" s="301">
        <v>103</v>
      </c>
      <c r="G141" s="301">
        <v>99</v>
      </c>
      <c r="H141" s="301">
        <v>82</v>
      </c>
      <c r="I141" s="301">
        <v>99</v>
      </c>
      <c r="J141" s="301">
        <v>83</v>
      </c>
      <c r="K141" s="301">
        <v>85</v>
      </c>
      <c r="L141" s="301">
        <v>109</v>
      </c>
      <c r="M141" s="303">
        <f>IFERROR(VLOOKUP(A141,'GR8-SCHL 9-21-2015'!$A$5:$C$500,3,FALSE),0)</f>
        <v>0</v>
      </c>
      <c r="N141" s="304">
        <f t="shared" si="2"/>
        <v>109</v>
      </c>
    </row>
    <row r="142" spans="1:14" x14ac:dyDescent="0.25">
      <c r="A142" s="301" t="s">
        <v>258</v>
      </c>
      <c r="B142" s="302" t="s">
        <v>712</v>
      </c>
      <c r="C142" s="301">
        <v>680</v>
      </c>
      <c r="D142" s="301">
        <v>107</v>
      </c>
      <c r="E142" s="301">
        <v>127</v>
      </c>
      <c r="F142" s="301">
        <v>103</v>
      </c>
      <c r="G142" s="301">
        <v>142</v>
      </c>
      <c r="H142" s="301">
        <v>87</v>
      </c>
      <c r="I142" s="301">
        <v>95</v>
      </c>
      <c r="J142" s="301"/>
      <c r="K142" s="301"/>
      <c r="L142" s="301"/>
      <c r="M142" s="303">
        <f>IFERROR(VLOOKUP(A142,'GR8-SCHL 9-21-2015'!$A$5:$C$500,3,FALSE),0)</f>
        <v>0</v>
      </c>
      <c r="N142" s="304" t="str">
        <f t="shared" si="2"/>
        <v/>
      </c>
    </row>
    <row r="143" spans="1:14" x14ac:dyDescent="0.25">
      <c r="A143" s="301" t="s">
        <v>259</v>
      </c>
      <c r="B143" s="302" t="s">
        <v>711</v>
      </c>
      <c r="C143" s="301">
        <v>443</v>
      </c>
      <c r="D143" s="301">
        <v>54</v>
      </c>
      <c r="E143" s="301">
        <v>55</v>
      </c>
      <c r="F143" s="301">
        <v>54</v>
      </c>
      <c r="G143" s="301">
        <v>74</v>
      </c>
      <c r="H143" s="301">
        <v>54</v>
      </c>
      <c r="I143" s="301">
        <v>41</v>
      </c>
      <c r="J143" s="301"/>
      <c r="K143" s="301"/>
      <c r="L143" s="301"/>
      <c r="M143" s="303">
        <f>IFERROR(VLOOKUP(A143,'GR8-SCHL 9-21-2015'!$A$5:$C$500,3,FALSE),0)</f>
        <v>0</v>
      </c>
      <c r="N143" s="304" t="str">
        <f t="shared" si="2"/>
        <v/>
      </c>
    </row>
    <row r="144" spans="1:14" x14ac:dyDescent="0.25">
      <c r="A144" s="301" t="s">
        <v>5209</v>
      </c>
      <c r="B144" s="302" t="s">
        <v>5168</v>
      </c>
      <c r="C144" s="301">
        <v>69</v>
      </c>
      <c r="D144" s="301">
        <v>41</v>
      </c>
      <c r="E144" s="301">
        <v>28</v>
      </c>
      <c r="F144" s="301"/>
      <c r="G144" s="301"/>
      <c r="H144" s="301"/>
      <c r="I144" s="301"/>
      <c r="J144" s="301"/>
      <c r="K144" s="301"/>
      <c r="L144" s="301"/>
      <c r="M144" s="303">
        <f>IFERROR(VLOOKUP(A144,'GR8-SCHL 9-21-2015'!$A$5:$C$500,3,FALSE),0)</f>
        <v>0</v>
      </c>
      <c r="N144" s="304" t="str">
        <f t="shared" si="2"/>
        <v/>
      </c>
    </row>
    <row r="145" spans="1:14" x14ac:dyDescent="0.25">
      <c r="A145" s="301" t="s">
        <v>5210</v>
      </c>
      <c r="B145" s="302" t="s">
        <v>5169</v>
      </c>
      <c r="C145" s="301">
        <v>423</v>
      </c>
      <c r="D145" s="301">
        <v>142</v>
      </c>
      <c r="E145" s="301">
        <v>121</v>
      </c>
      <c r="F145" s="301">
        <v>81</v>
      </c>
      <c r="G145" s="301">
        <v>79</v>
      </c>
      <c r="H145" s="301"/>
      <c r="I145" s="301"/>
      <c r="J145" s="301"/>
      <c r="K145" s="301"/>
      <c r="L145" s="301"/>
      <c r="M145" s="303">
        <f>IFERROR(VLOOKUP(A145,'GR8-SCHL 9-21-2015'!$A$5:$C$500,3,FALSE),0)</f>
        <v>0</v>
      </c>
      <c r="N145" s="304" t="str">
        <f t="shared" si="2"/>
        <v/>
      </c>
    </row>
    <row r="146" spans="1:14" x14ac:dyDescent="0.25">
      <c r="A146" s="301" t="s">
        <v>260</v>
      </c>
      <c r="B146" s="302" t="s">
        <v>815</v>
      </c>
      <c r="C146" s="301">
        <v>645</v>
      </c>
      <c r="D146" s="301">
        <v>114</v>
      </c>
      <c r="E146" s="301">
        <v>116</v>
      </c>
      <c r="F146" s="301">
        <v>107</v>
      </c>
      <c r="G146" s="301">
        <v>103</v>
      </c>
      <c r="H146" s="301">
        <v>89</v>
      </c>
      <c r="I146" s="301">
        <v>78</v>
      </c>
      <c r="J146" s="301"/>
      <c r="K146" s="301"/>
      <c r="L146" s="301"/>
      <c r="M146" s="303">
        <f>IFERROR(VLOOKUP(A146,'GR8-SCHL 9-21-2015'!$A$5:$C$500,3,FALSE),0)</f>
        <v>0</v>
      </c>
      <c r="N146" s="304" t="str">
        <f t="shared" si="2"/>
        <v/>
      </c>
    </row>
    <row r="147" spans="1:14" x14ac:dyDescent="0.25">
      <c r="A147" s="301" t="s">
        <v>864</v>
      </c>
      <c r="B147" s="302" t="s">
        <v>865</v>
      </c>
      <c r="C147" s="301">
        <v>272</v>
      </c>
      <c r="D147" s="301">
        <v>39</v>
      </c>
      <c r="E147" s="301">
        <v>30</v>
      </c>
      <c r="F147" s="301">
        <v>51</v>
      </c>
      <c r="G147" s="301">
        <v>50</v>
      </c>
      <c r="H147" s="301">
        <v>62</v>
      </c>
      <c r="I147" s="301">
        <v>40</v>
      </c>
      <c r="J147" s="301"/>
      <c r="K147" s="301"/>
      <c r="L147" s="301"/>
      <c r="M147" s="303">
        <f>IFERROR(VLOOKUP(A147,'GR8-SCHL 9-21-2015'!$A$5:$C$500,3,FALSE),0)</f>
        <v>0</v>
      </c>
      <c r="N147" s="304" t="str">
        <f t="shared" si="2"/>
        <v/>
      </c>
    </row>
    <row r="148" spans="1:14" x14ac:dyDescent="0.25">
      <c r="A148" s="301" t="s">
        <v>866</v>
      </c>
      <c r="B148" s="302" t="s">
        <v>867</v>
      </c>
      <c r="C148" s="301">
        <v>65</v>
      </c>
      <c r="D148" s="301">
        <v>65</v>
      </c>
      <c r="E148" s="301"/>
      <c r="F148" s="301"/>
      <c r="G148" s="301"/>
      <c r="H148" s="301"/>
      <c r="I148" s="301"/>
      <c r="J148" s="301"/>
      <c r="K148" s="301"/>
      <c r="L148" s="301"/>
      <c r="M148" s="303">
        <f>IFERROR(VLOOKUP(A148,'GR8-SCHL 9-21-2015'!$A$5:$C$500,3,FALSE),0)</f>
        <v>0</v>
      </c>
      <c r="N148" s="304" t="str">
        <f t="shared" si="2"/>
        <v/>
      </c>
    </row>
    <row r="149" spans="1:14" x14ac:dyDescent="0.25">
      <c r="A149" s="301" t="s">
        <v>868</v>
      </c>
      <c r="B149" s="302" t="s">
        <v>869</v>
      </c>
      <c r="C149" s="301">
        <v>157</v>
      </c>
      <c r="D149" s="301">
        <v>157</v>
      </c>
      <c r="E149" s="301"/>
      <c r="F149" s="301"/>
      <c r="G149" s="301"/>
      <c r="H149" s="301"/>
      <c r="I149" s="301"/>
      <c r="J149" s="301"/>
      <c r="K149" s="301"/>
      <c r="L149" s="301"/>
      <c r="M149" s="303">
        <f>IFERROR(VLOOKUP(A149,'GR8-SCHL 9-21-2015'!$A$5:$C$500,3,FALSE),0)</f>
        <v>0</v>
      </c>
      <c r="N149" s="304" t="str">
        <f t="shared" si="2"/>
        <v/>
      </c>
    </row>
    <row r="150" spans="1:14" x14ac:dyDescent="0.25">
      <c r="A150" s="301" t="s">
        <v>870</v>
      </c>
      <c r="B150" s="302" t="s">
        <v>871</v>
      </c>
      <c r="C150" s="301">
        <v>188</v>
      </c>
      <c r="D150" s="301"/>
      <c r="E150" s="301"/>
      <c r="F150" s="301"/>
      <c r="G150" s="301"/>
      <c r="H150" s="301"/>
      <c r="I150" s="301"/>
      <c r="J150" s="301">
        <v>67</v>
      </c>
      <c r="K150" s="301">
        <v>66</v>
      </c>
      <c r="L150" s="301">
        <v>55</v>
      </c>
      <c r="M150" s="303">
        <f>IFERROR(VLOOKUP(A150,'GR8-SCHL 9-21-2015'!$A$5:$C$500,3,FALSE),0)</f>
        <v>48</v>
      </c>
      <c r="N150" s="304">
        <f t="shared" si="2"/>
        <v>7</v>
      </c>
    </row>
    <row r="151" spans="1:14" x14ac:dyDescent="0.25">
      <c r="A151" s="301" t="s">
        <v>261</v>
      </c>
      <c r="B151" s="302" t="s">
        <v>83</v>
      </c>
      <c r="C151" s="301">
        <v>1159</v>
      </c>
      <c r="D151" s="301">
        <v>157</v>
      </c>
      <c r="E151" s="301">
        <v>153</v>
      </c>
      <c r="F151" s="301">
        <v>223</v>
      </c>
      <c r="G151" s="301">
        <v>234</v>
      </c>
      <c r="H151" s="301">
        <v>213</v>
      </c>
      <c r="I151" s="301">
        <v>179</v>
      </c>
      <c r="J151" s="301"/>
      <c r="K151" s="301"/>
      <c r="L151" s="301"/>
      <c r="M151" s="303">
        <f>IFERROR(VLOOKUP(A151,'GR8-SCHL 9-21-2015'!$A$5:$C$500,3,FALSE),0)</f>
        <v>0</v>
      </c>
      <c r="N151" s="304" t="str">
        <f t="shared" si="2"/>
        <v/>
      </c>
    </row>
    <row r="152" spans="1:14" x14ac:dyDescent="0.25">
      <c r="A152" s="301" t="s">
        <v>941</v>
      </c>
      <c r="B152" s="302" t="s">
        <v>5170</v>
      </c>
      <c r="C152" s="301">
        <v>301</v>
      </c>
      <c r="D152" s="301"/>
      <c r="E152" s="301"/>
      <c r="F152" s="301"/>
      <c r="G152" s="301"/>
      <c r="H152" s="301"/>
      <c r="I152" s="301"/>
      <c r="J152" s="301">
        <v>76</v>
      </c>
      <c r="K152" s="301">
        <v>104</v>
      </c>
      <c r="L152" s="301">
        <v>121</v>
      </c>
      <c r="M152" s="303">
        <f>IFERROR(VLOOKUP(A152,'GR8-SCHL 9-21-2015'!$A$5:$C$500,3,FALSE),0)</f>
        <v>0</v>
      </c>
      <c r="N152" s="304">
        <f t="shared" si="2"/>
        <v>121</v>
      </c>
    </row>
    <row r="153" spans="1:14" x14ac:dyDescent="0.25">
      <c r="A153" s="301" t="s">
        <v>872</v>
      </c>
      <c r="B153" s="302" t="s">
        <v>873</v>
      </c>
      <c r="C153" s="301">
        <v>571</v>
      </c>
      <c r="D153" s="301">
        <v>141</v>
      </c>
      <c r="E153" s="301">
        <v>89</v>
      </c>
      <c r="F153" s="301">
        <v>73</v>
      </c>
      <c r="G153" s="301">
        <v>98</v>
      </c>
      <c r="H153" s="301">
        <v>98</v>
      </c>
      <c r="I153" s="301">
        <v>50</v>
      </c>
      <c r="J153" s="301">
        <v>22</v>
      </c>
      <c r="K153" s="301"/>
      <c r="L153" s="301"/>
      <c r="M153" s="303">
        <f>IFERROR(VLOOKUP(A153,'GR8-SCHL 9-21-2015'!$A$5:$C$500,3,FALSE),0)</f>
        <v>0</v>
      </c>
      <c r="N153" s="304" t="str">
        <f t="shared" si="2"/>
        <v/>
      </c>
    </row>
    <row r="154" spans="1:14" x14ac:dyDescent="0.25">
      <c r="A154" s="301" t="s">
        <v>874</v>
      </c>
      <c r="B154" s="302" t="s">
        <v>988</v>
      </c>
      <c r="C154" s="301">
        <v>718</v>
      </c>
      <c r="D154" s="301">
        <v>168</v>
      </c>
      <c r="E154" s="301">
        <v>97</v>
      </c>
      <c r="F154" s="301">
        <v>93</v>
      </c>
      <c r="G154" s="301">
        <v>100</v>
      </c>
      <c r="H154" s="301">
        <v>96</v>
      </c>
      <c r="I154" s="301">
        <v>64</v>
      </c>
      <c r="J154" s="301">
        <v>50</v>
      </c>
      <c r="K154" s="301">
        <v>25</v>
      </c>
      <c r="L154" s="301">
        <v>25</v>
      </c>
      <c r="M154" s="303">
        <f>IFERROR(VLOOKUP(A154,'GR8-SCHL 9-21-2015'!$A$5:$C$500,3,FALSE),0)</f>
        <v>0</v>
      </c>
      <c r="N154" s="304">
        <f t="shared" si="2"/>
        <v>25</v>
      </c>
    </row>
    <row r="155" spans="1:14" x14ac:dyDescent="0.25">
      <c r="A155" s="301" t="s">
        <v>875</v>
      </c>
      <c r="B155" s="302" t="s">
        <v>876</v>
      </c>
      <c r="C155" s="301">
        <v>217</v>
      </c>
      <c r="D155" s="301">
        <v>26</v>
      </c>
      <c r="E155" s="301">
        <v>46</v>
      </c>
      <c r="F155" s="301">
        <v>40</v>
      </c>
      <c r="G155" s="301">
        <v>43</v>
      </c>
      <c r="H155" s="301">
        <v>39</v>
      </c>
      <c r="I155" s="301">
        <v>23</v>
      </c>
      <c r="J155" s="301"/>
      <c r="K155" s="301"/>
      <c r="L155" s="301"/>
      <c r="M155" s="303">
        <f>IFERROR(VLOOKUP(A155,'GR8-SCHL 9-21-2015'!$A$5:$C$500,3,FALSE),0)</f>
        <v>0</v>
      </c>
      <c r="N155" s="304" t="str">
        <f t="shared" si="2"/>
        <v/>
      </c>
    </row>
    <row r="156" spans="1:14" x14ac:dyDescent="0.25">
      <c r="A156" s="301" t="s">
        <v>262</v>
      </c>
      <c r="B156" s="302" t="s">
        <v>710</v>
      </c>
      <c r="C156" s="301">
        <v>472</v>
      </c>
      <c r="D156" s="301">
        <v>73</v>
      </c>
      <c r="E156" s="301">
        <v>73</v>
      </c>
      <c r="F156" s="301">
        <v>83</v>
      </c>
      <c r="G156" s="301">
        <v>84</v>
      </c>
      <c r="H156" s="301">
        <v>57</v>
      </c>
      <c r="I156" s="301">
        <v>83</v>
      </c>
      <c r="J156" s="301"/>
      <c r="K156" s="301"/>
      <c r="L156" s="301"/>
      <c r="M156" s="303">
        <f>IFERROR(VLOOKUP(A156,'GR8-SCHL 9-21-2015'!$A$5:$C$500,3,FALSE),0)</f>
        <v>0</v>
      </c>
      <c r="N156" s="304" t="str">
        <f t="shared" si="2"/>
        <v/>
      </c>
    </row>
    <row r="157" spans="1:14" x14ac:dyDescent="0.25">
      <c r="A157" s="301" t="s">
        <v>263</v>
      </c>
      <c r="B157" s="302" t="s">
        <v>709</v>
      </c>
      <c r="C157" s="301">
        <v>453</v>
      </c>
      <c r="D157" s="301">
        <v>81</v>
      </c>
      <c r="E157" s="301">
        <v>62</v>
      </c>
      <c r="F157" s="301">
        <v>76</v>
      </c>
      <c r="G157" s="301">
        <v>74</v>
      </c>
      <c r="H157" s="301">
        <v>73</v>
      </c>
      <c r="I157" s="301">
        <v>69</v>
      </c>
      <c r="J157" s="301"/>
      <c r="K157" s="301"/>
      <c r="L157" s="301"/>
      <c r="M157" s="303">
        <f>IFERROR(VLOOKUP(A157,'GR8-SCHL 9-21-2015'!$A$5:$C$500,3,FALSE),0)</f>
        <v>0</v>
      </c>
      <c r="N157" s="304" t="str">
        <f t="shared" si="2"/>
        <v/>
      </c>
    </row>
    <row r="158" spans="1:14" x14ac:dyDescent="0.25">
      <c r="A158" s="301" t="s">
        <v>264</v>
      </c>
      <c r="B158" s="302" t="s">
        <v>708</v>
      </c>
      <c r="C158" s="301">
        <v>379</v>
      </c>
      <c r="D158" s="301">
        <v>54</v>
      </c>
      <c r="E158" s="301">
        <v>65</v>
      </c>
      <c r="F158" s="301">
        <v>74</v>
      </c>
      <c r="G158" s="301">
        <v>59</v>
      </c>
      <c r="H158" s="301">
        <v>61</v>
      </c>
      <c r="I158" s="301">
        <v>55</v>
      </c>
      <c r="J158" s="301"/>
      <c r="K158" s="301"/>
      <c r="L158" s="301"/>
      <c r="M158" s="303">
        <f>IFERROR(VLOOKUP(A158,'GR8-SCHL 9-21-2015'!$A$5:$C$500,3,FALSE),0)</f>
        <v>0</v>
      </c>
      <c r="N158" s="304" t="str">
        <f t="shared" si="2"/>
        <v/>
      </c>
    </row>
    <row r="159" spans="1:14" x14ac:dyDescent="0.25">
      <c r="A159" s="301" t="s">
        <v>265</v>
      </c>
      <c r="B159" s="302" t="s">
        <v>108</v>
      </c>
      <c r="C159" s="301">
        <v>607</v>
      </c>
      <c r="D159" s="301">
        <v>125</v>
      </c>
      <c r="E159" s="301">
        <v>111</v>
      </c>
      <c r="F159" s="301">
        <v>116</v>
      </c>
      <c r="G159" s="301">
        <v>111</v>
      </c>
      <c r="H159" s="301">
        <v>79</v>
      </c>
      <c r="I159" s="301">
        <v>65</v>
      </c>
      <c r="J159" s="301"/>
      <c r="K159" s="301"/>
      <c r="L159" s="301"/>
      <c r="M159" s="303">
        <f>IFERROR(VLOOKUP(A159,'GR8-SCHL 9-21-2015'!$A$5:$C$500,3,FALSE),0)</f>
        <v>0</v>
      </c>
      <c r="N159" s="304" t="str">
        <f t="shared" si="2"/>
        <v/>
      </c>
    </row>
    <row r="160" spans="1:14" x14ac:dyDescent="0.25">
      <c r="A160" s="301" t="s">
        <v>266</v>
      </c>
      <c r="B160" s="302" t="s">
        <v>519</v>
      </c>
      <c r="C160" s="301">
        <v>1144</v>
      </c>
      <c r="D160" s="301">
        <v>96</v>
      </c>
      <c r="E160" s="301">
        <v>112</v>
      </c>
      <c r="F160" s="301">
        <v>132</v>
      </c>
      <c r="G160" s="301">
        <v>135</v>
      </c>
      <c r="H160" s="301">
        <v>140</v>
      </c>
      <c r="I160" s="301">
        <v>129</v>
      </c>
      <c r="J160" s="301">
        <v>130</v>
      </c>
      <c r="K160" s="301">
        <v>124</v>
      </c>
      <c r="L160" s="301">
        <v>127</v>
      </c>
      <c r="M160" s="303">
        <f>IFERROR(VLOOKUP(A160,'GR8-SCHL 9-21-2015'!$A$5:$C$500,3,FALSE),0)</f>
        <v>0</v>
      </c>
      <c r="N160" s="304">
        <f t="shared" si="2"/>
        <v>127</v>
      </c>
    </row>
    <row r="161" spans="1:14" x14ac:dyDescent="0.25">
      <c r="A161" s="301" t="s">
        <v>267</v>
      </c>
      <c r="B161" s="302" t="s">
        <v>707</v>
      </c>
      <c r="C161" s="301">
        <v>499</v>
      </c>
      <c r="D161" s="301">
        <v>65</v>
      </c>
      <c r="E161" s="301">
        <v>74</v>
      </c>
      <c r="F161" s="301">
        <v>90</v>
      </c>
      <c r="G161" s="301">
        <v>87</v>
      </c>
      <c r="H161" s="301">
        <v>83</v>
      </c>
      <c r="I161" s="301">
        <v>69</v>
      </c>
      <c r="J161" s="301"/>
      <c r="K161" s="301"/>
      <c r="L161" s="301"/>
      <c r="M161" s="303">
        <f>IFERROR(VLOOKUP(A161,'GR8-SCHL 9-21-2015'!$A$5:$C$500,3,FALSE),0)</f>
        <v>0</v>
      </c>
      <c r="N161" s="304" t="str">
        <f t="shared" si="2"/>
        <v/>
      </c>
    </row>
    <row r="162" spans="1:14" x14ac:dyDescent="0.25">
      <c r="A162" s="301" t="s">
        <v>268</v>
      </c>
      <c r="B162" s="302" t="s">
        <v>706</v>
      </c>
      <c r="C162" s="301">
        <v>892</v>
      </c>
      <c r="D162" s="301">
        <v>109</v>
      </c>
      <c r="E162" s="301">
        <v>130</v>
      </c>
      <c r="F162" s="301">
        <v>148</v>
      </c>
      <c r="G162" s="301">
        <v>166</v>
      </c>
      <c r="H162" s="301">
        <v>145</v>
      </c>
      <c r="I162" s="301">
        <v>175</v>
      </c>
      <c r="J162" s="301"/>
      <c r="K162" s="301"/>
      <c r="L162" s="301"/>
      <c r="M162" s="303">
        <f>IFERROR(VLOOKUP(A162,'GR8-SCHL 9-21-2015'!$A$5:$C$500,3,FALSE),0)</f>
        <v>0</v>
      </c>
      <c r="N162" s="304" t="str">
        <f t="shared" si="2"/>
        <v/>
      </c>
    </row>
    <row r="163" spans="1:14" x14ac:dyDescent="0.25">
      <c r="A163" s="301" t="s">
        <v>269</v>
      </c>
      <c r="B163" s="302" t="s">
        <v>705</v>
      </c>
      <c r="C163" s="301">
        <v>674</v>
      </c>
      <c r="D163" s="301">
        <v>56</v>
      </c>
      <c r="E163" s="301">
        <v>81</v>
      </c>
      <c r="F163" s="301">
        <v>79</v>
      </c>
      <c r="G163" s="301">
        <v>93</v>
      </c>
      <c r="H163" s="301">
        <v>76</v>
      </c>
      <c r="I163" s="301">
        <v>77</v>
      </c>
      <c r="J163" s="301"/>
      <c r="K163" s="301"/>
      <c r="L163" s="301"/>
      <c r="M163" s="303">
        <f>IFERROR(VLOOKUP(A163,'GR8-SCHL 9-21-2015'!$A$5:$C$500,3,FALSE),0)</f>
        <v>0</v>
      </c>
      <c r="N163" s="304" t="str">
        <f t="shared" si="2"/>
        <v/>
      </c>
    </row>
    <row r="164" spans="1:14" x14ac:dyDescent="0.25">
      <c r="A164" s="301" t="s">
        <v>270</v>
      </c>
      <c r="B164" s="302" t="s">
        <v>79</v>
      </c>
      <c r="C164" s="301">
        <v>733</v>
      </c>
      <c r="D164" s="301">
        <v>77</v>
      </c>
      <c r="E164" s="301">
        <v>76</v>
      </c>
      <c r="F164" s="301">
        <v>77</v>
      </c>
      <c r="G164" s="301">
        <v>99</v>
      </c>
      <c r="H164" s="301">
        <v>77</v>
      </c>
      <c r="I164" s="301">
        <v>82</v>
      </c>
      <c r="J164" s="301">
        <v>94</v>
      </c>
      <c r="K164" s="301">
        <v>77</v>
      </c>
      <c r="L164" s="301">
        <v>74</v>
      </c>
      <c r="M164" s="303">
        <f>IFERROR(VLOOKUP(A164,'GR8-SCHL 9-21-2015'!$A$5:$C$500,3,FALSE),0)</f>
        <v>0</v>
      </c>
      <c r="N164" s="304">
        <f t="shared" si="2"/>
        <v>74</v>
      </c>
    </row>
    <row r="165" spans="1:14" x14ac:dyDescent="0.25">
      <c r="A165" s="301" t="s">
        <v>271</v>
      </c>
      <c r="B165" s="302" t="s">
        <v>704</v>
      </c>
      <c r="C165" s="301">
        <v>285</v>
      </c>
      <c r="D165" s="301">
        <v>40</v>
      </c>
      <c r="E165" s="301">
        <v>55</v>
      </c>
      <c r="F165" s="301">
        <v>44</v>
      </c>
      <c r="G165" s="301">
        <v>36</v>
      </c>
      <c r="H165" s="301">
        <v>37</v>
      </c>
      <c r="I165" s="301">
        <v>42</v>
      </c>
      <c r="J165" s="301"/>
      <c r="K165" s="301"/>
      <c r="L165" s="301"/>
      <c r="M165" s="303">
        <f>IFERROR(VLOOKUP(A165,'GR8-SCHL 9-21-2015'!$A$5:$C$500,3,FALSE),0)</f>
        <v>0</v>
      </c>
      <c r="N165" s="304" t="str">
        <f t="shared" si="2"/>
        <v/>
      </c>
    </row>
    <row r="166" spans="1:14" x14ac:dyDescent="0.25">
      <c r="A166" s="301" t="s">
        <v>272</v>
      </c>
      <c r="B166" s="302" t="s">
        <v>703</v>
      </c>
      <c r="C166" s="301">
        <v>1099</v>
      </c>
      <c r="D166" s="301">
        <v>139</v>
      </c>
      <c r="E166" s="301">
        <v>146</v>
      </c>
      <c r="F166" s="301">
        <v>214</v>
      </c>
      <c r="G166" s="301">
        <v>160</v>
      </c>
      <c r="H166" s="301">
        <v>179</v>
      </c>
      <c r="I166" s="301">
        <v>156</v>
      </c>
      <c r="J166" s="301"/>
      <c r="K166" s="301"/>
      <c r="L166" s="301"/>
      <c r="M166" s="303">
        <f>IFERROR(VLOOKUP(A166,'GR8-SCHL 9-21-2015'!$A$5:$C$500,3,FALSE),0)</f>
        <v>0</v>
      </c>
      <c r="N166" s="304" t="str">
        <f t="shared" si="2"/>
        <v/>
      </c>
    </row>
    <row r="167" spans="1:14" x14ac:dyDescent="0.25">
      <c r="A167" s="301" t="s">
        <v>273</v>
      </c>
      <c r="B167" s="302" t="s">
        <v>8</v>
      </c>
      <c r="C167" s="301">
        <v>1356</v>
      </c>
      <c r="D167" s="301">
        <v>114</v>
      </c>
      <c r="E167" s="301">
        <v>146</v>
      </c>
      <c r="F167" s="301">
        <v>171</v>
      </c>
      <c r="G167" s="301">
        <v>159</v>
      </c>
      <c r="H167" s="301">
        <v>142</v>
      </c>
      <c r="I167" s="301">
        <v>147</v>
      </c>
      <c r="J167" s="301">
        <v>129</v>
      </c>
      <c r="K167" s="301">
        <v>170</v>
      </c>
      <c r="L167" s="301">
        <v>159</v>
      </c>
      <c r="M167" s="303">
        <f>IFERROR(VLOOKUP(A167,'GR8-SCHL 9-21-2015'!$A$5:$C$500,3,FALSE),0)</f>
        <v>0</v>
      </c>
      <c r="N167" s="304">
        <f t="shared" si="2"/>
        <v>159</v>
      </c>
    </row>
    <row r="168" spans="1:14" x14ac:dyDescent="0.25">
      <c r="A168" s="301" t="s">
        <v>274</v>
      </c>
      <c r="B168" s="302" t="s">
        <v>702</v>
      </c>
      <c r="C168" s="301">
        <v>306</v>
      </c>
      <c r="D168" s="301">
        <v>42</v>
      </c>
      <c r="E168" s="301">
        <v>36</v>
      </c>
      <c r="F168" s="301">
        <v>36</v>
      </c>
      <c r="G168" s="301">
        <v>42</v>
      </c>
      <c r="H168" s="301">
        <v>44</v>
      </c>
      <c r="I168" s="301">
        <v>49</v>
      </c>
      <c r="J168" s="301"/>
      <c r="K168" s="301"/>
      <c r="L168" s="301"/>
      <c r="M168" s="303">
        <f>IFERROR(VLOOKUP(A168,'GR8-SCHL 9-21-2015'!$A$5:$C$500,3,FALSE),0)</f>
        <v>0</v>
      </c>
      <c r="N168" s="304" t="str">
        <f t="shared" si="2"/>
        <v/>
      </c>
    </row>
    <row r="169" spans="1:14" x14ac:dyDescent="0.25">
      <c r="A169" s="301" t="s">
        <v>275</v>
      </c>
      <c r="B169" s="302" t="s">
        <v>701</v>
      </c>
      <c r="C169" s="301">
        <v>769</v>
      </c>
      <c r="D169" s="301">
        <v>106</v>
      </c>
      <c r="E169" s="301">
        <v>106</v>
      </c>
      <c r="F169" s="301">
        <v>142</v>
      </c>
      <c r="G169" s="301">
        <v>139</v>
      </c>
      <c r="H169" s="301">
        <v>149</v>
      </c>
      <c r="I169" s="301">
        <v>111</v>
      </c>
      <c r="J169" s="301"/>
      <c r="K169" s="301"/>
      <c r="L169" s="301"/>
      <c r="M169" s="303">
        <f>IFERROR(VLOOKUP(A169,'GR8-SCHL 9-21-2015'!$A$5:$C$500,3,FALSE),0)</f>
        <v>0</v>
      </c>
      <c r="N169" s="304" t="str">
        <f t="shared" si="2"/>
        <v/>
      </c>
    </row>
    <row r="170" spans="1:14" x14ac:dyDescent="0.25">
      <c r="A170" s="301" t="s">
        <v>276</v>
      </c>
      <c r="B170" s="302" t="s">
        <v>700</v>
      </c>
      <c r="C170" s="301">
        <v>426</v>
      </c>
      <c r="D170" s="301">
        <v>53</v>
      </c>
      <c r="E170" s="301">
        <v>60</v>
      </c>
      <c r="F170" s="301">
        <v>82</v>
      </c>
      <c r="G170" s="301">
        <v>56</v>
      </c>
      <c r="H170" s="301">
        <v>76</v>
      </c>
      <c r="I170" s="301">
        <v>69</v>
      </c>
      <c r="J170" s="301"/>
      <c r="K170" s="301"/>
      <c r="L170" s="301"/>
      <c r="M170" s="303">
        <f>IFERROR(VLOOKUP(A170,'GR8-SCHL 9-21-2015'!$A$5:$C$500,3,FALSE),0)</f>
        <v>0</v>
      </c>
      <c r="N170" s="304" t="str">
        <f t="shared" si="2"/>
        <v/>
      </c>
    </row>
    <row r="171" spans="1:14" x14ac:dyDescent="0.25">
      <c r="A171" s="301" t="s">
        <v>277</v>
      </c>
      <c r="B171" s="302" t="s">
        <v>699</v>
      </c>
      <c r="C171" s="301">
        <v>857</v>
      </c>
      <c r="D171" s="301">
        <v>58</v>
      </c>
      <c r="E171" s="301">
        <v>84</v>
      </c>
      <c r="F171" s="301">
        <v>88</v>
      </c>
      <c r="G171" s="301">
        <v>106</v>
      </c>
      <c r="H171" s="301">
        <v>85</v>
      </c>
      <c r="I171" s="301">
        <v>83</v>
      </c>
      <c r="J171" s="301">
        <v>109</v>
      </c>
      <c r="K171" s="301">
        <v>118</v>
      </c>
      <c r="L171" s="301">
        <v>108</v>
      </c>
      <c r="M171" s="303">
        <f>IFERROR(VLOOKUP(A171,'GR8-SCHL 9-21-2015'!$A$5:$C$500,3,FALSE),0)</f>
        <v>0</v>
      </c>
      <c r="N171" s="304">
        <f t="shared" si="2"/>
        <v>108</v>
      </c>
    </row>
    <row r="172" spans="1:14" x14ac:dyDescent="0.25">
      <c r="A172" s="301" t="s">
        <v>278</v>
      </c>
      <c r="B172" s="302" t="s">
        <v>698</v>
      </c>
      <c r="C172" s="301">
        <v>647</v>
      </c>
      <c r="D172" s="301">
        <v>106</v>
      </c>
      <c r="E172" s="301">
        <v>93</v>
      </c>
      <c r="F172" s="301">
        <v>115</v>
      </c>
      <c r="G172" s="301">
        <v>109</v>
      </c>
      <c r="H172" s="301">
        <v>78</v>
      </c>
      <c r="I172" s="301">
        <v>90</v>
      </c>
      <c r="J172" s="301"/>
      <c r="K172" s="301"/>
      <c r="L172" s="301"/>
      <c r="M172" s="303">
        <f>IFERROR(VLOOKUP(A172,'GR8-SCHL 9-21-2015'!$A$5:$C$500,3,FALSE),0)</f>
        <v>0</v>
      </c>
      <c r="N172" s="304" t="str">
        <f t="shared" si="2"/>
        <v/>
      </c>
    </row>
    <row r="173" spans="1:14" x14ac:dyDescent="0.25">
      <c r="A173" s="301" t="s">
        <v>279</v>
      </c>
      <c r="B173" s="302" t="s">
        <v>974</v>
      </c>
      <c r="C173" s="301">
        <v>512</v>
      </c>
      <c r="D173" s="301">
        <v>56</v>
      </c>
      <c r="E173" s="301">
        <v>62</v>
      </c>
      <c r="F173" s="301">
        <v>63</v>
      </c>
      <c r="G173" s="301">
        <v>70</v>
      </c>
      <c r="H173" s="301">
        <v>68</v>
      </c>
      <c r="I173" s="301">
        <v>56</v>
      </c>
      <c r="J173" s="301">
        <v>39</v>
      </c>
      <c r="K173" s="301">
        <v>45</v>
      </c>
      <c r="L173" s="301">
        <v>26</v>
      </c>
      <c r="M173" s="303">
        <f>IFERROR(VLOOKUP(A173,'GR8-SCHL 9-21-2015'!$A$5:$C$500,3,FALSE),0)</f>
        <v>0</v>
      </c>
      <c r="N173" s="304">
        <f t="shared" si="2"/>
        <v>26</v>
      </c>
    </row>
    <row r="174" spans="1:14" x14ac:dyDescent="0.25">
      <c r="A174" s="301" t="s">
        <v>280</v>
      </c>
      <c r="B174" s="302" t="s">
        <v>697</v>
      </c>
      <c r="C174" s="301">
        <v>375</v>
      </c>
      <c r="D174" s="301">
        <v>66</v>
      </c>
      <c r="E174" s="301">
        <v>72</v>
      </c>
      <c r="F174" s="301">
        <v>61</v>
      </c>
      <c r="G174" s="301">
        <v>72</v>
      </c>
      <c r="H174" s="301">
        <v>58</v>
      </c>
      <c r="I174" s="301">
        <v>46</v>
      </c>
      <c r="J174" s="301"/>
      <c r="K174" s="301"/>
      <c r="L174" s="301"/>
      <c r="M174" s="303">
        <f>IFERROR(VLOOKUP(A174,'GR8-SCHL 9-21-2015'!$A$5:$C$500,3,FALSE),0)</f>
        <v>0</v>
      </c>
      <c r="N174" s="304" t="str">
        <f t="shared" si="2"/>
        <v/>
      </c>
    </row>
    <row r="175" spans="1:14" x14ac:dyDescent="0.25">
      <c r="A175" s="301" t="s">
        <v>281</v>
      </c>
      <c r="B175" s="302" t="s">
        <v>975</v>
      </c>
      <c r="C175" s="301">
        <v>638</v>
      </c>
      <c r="D175" s="301">
        <v>65</v>
      </c>
      <c r="E175" s="301">
        <v>76</v>
      </c>
      <c r="F175" s="301">
        <v>79</v>
      </c>
      <c r="G175" s="301">
        <v>64</v>
      </c>
      <c r="H175" s="301">
        <v>75</v>
      </c>
      <c r="I175" s="301">
        <v>59</v>
      </c>
      <c r="J175" s="301">
        <v>60</v>
      </c>
      <c r="K175" s="301">
        <v>61</v>
      </c>
      <c r="L175" s="301">
        <v>62</v>
      </c>
      <c r="M175" s="303">
        <f>IFERROR(VLOOKUP(A175,'GR8-SCHL 9-21-2015'!$A$5:$C$500,3,FALSE),0)</f>
        <v>0</v>
      </c>
      <c r="N175" s="304">
        <f t="shared" si="2"/>
        <v>62</v>
      </c>
    </row>
    <row r="176" spans="1:14" x14ac:dyDescent="0.25">
      <c r="A176" s="301" t="s">
        <v>282</v>
      </c>
      <c r="B176" s="302" t="s">
        <v>109</v>
      </c>
      <c r="C176" s="301">
        <v>644</v>
      </c>
      <c r="D176" s="301">
        <v>101</v>
      </c>
      <c r="E176" s="301">
        <v>93</v>
      </c>
      <c r="F176" s="301">
        <v>95</v>
      </c>
      <c r="G176" s="301">
        <v>93</v>
      </c>
      <c r="H176" s="301">
        <v>93</v>
      </c>
      <c r="I176" s="301">
        <v>94</v>
      </c>
      <c r="J176" s="301">
        <v>75</v>
      </c>
      <c r="K176" s="301"/>
      <c r="L176" s="301"/>
      <c r="M176" s="303">
        <f>IFERROR(VLOOKUP(A176,'GR8-SCHL 9-21-2015'!$A$5:$C$500,3,FALSE),0)</f>
        <v>0</v>
      </c>
      <c r="N176" s="304" t="str">
        <f t="shared" si="2"/>
        <v/>
      </c>
    </row>
    <row r="177" spans="1:14" x14ac:dyDescent="0.25">
      <c r="A177" s="301" t="s">
        <v>283</v>
      </c>
      <c r="B177" s="302" t="s">
        <v>110</v>
      </c>
      <c r="C177" s="301">
        <v>2239</v>
      </c>
      <c r="D177" s="301">
        <v>200</v>
      </c>
      <c r="E177" s="301">
        <v>220</v>
      </c>
      <c r="F177" s="301">
        <v>218</v>
      </c>
      <c r="G177" s="301">
        <v>223</v>
      </c>
      <c r="H177" s="301">
        <v>256</v>
      </c>
      <c r="I177" s="301">
        <v>250</v>
      </c>
      <c r="J177" s="301">
        <v>251</v>
      </c>
      <c r="K177" s="301">
        <v>293</v>
      </c>
      <c r="L177" s="301">
        <v>328</v>
      </c>
      <c r="M177" s="303">
        <f>IFERROR(VLOOKUP(A177,'GR8-SCHL 9-21-2015'!$A$5:$C$500,3,FALSE),0)</f>
        <v>0</v>
      </c>
      <c r="N177" s="304">
        <f t="shared" si="2"/>
        <v>328</v>
      </c>
    </row>
    <row r="178" spans="1:14" x14ac:dyDescent="0.25">
      <c r="A178" s="301" t="s">
        <v>284</v>
      </c>
      <c r="B178" s="302" t="s">
        <v>111</v>
      </c>
      <c r="C178" s="301">
        <v>1471</v>
      </c>
      <c r="D178" s="301">
        <v>162</v>
      </c>
      <c r="E178" s="301">
        <v>167</v>
      </c>
      <c r="F178" s="301">
        <v>187</v>
      </c>
      <c r="G178" s="301">
        <v>160</v>
      </c>
      <c r="H178" s="301">
        <v>181</v>
      </c>
      <c r="I178" s="301">
        <v>181</v>
      </c>
      <c r="J178" s="301">
        <v>160</v>
      </c>
      <c r="K178" s="301">
        <v>152</v>
      </c>
      <c r="L178" s="301">
        <v>121</v>
      </c>
      <c r="M178" s="303">
        <f>IFERROR(VLOOKUP(A178,'GR8-SCHL 9-21-2015'!$A$5:$C$500,3,FALSE),0)</f>
        <v>16</v>
      </c>
      <c r="N178" s="304">
        <f t="shared" si="2"/>
        <v>105</v>
      </c>
    </row>
    <row r="179" spans="1:14" x14ac:dyDescent="0.25">
      <c r="A179" s="301" t="s">
        <v>285</v>
      </c>
      <c r="B179" s="302" t="s">
        <v>696</v>
      </c>
      <c r="C179" s="301">
        <v>729</v>
      </c>
      <c r="D179" s="301">
        <v>136</v>
      </c>
      <c r="E179" s="301">
        <v>130</v>
      </c>
      <c r="F179" s="301">
        <v>115</v>
      </c>
      <c r="G179" s="301">
        <v>98</v>
      </c>
      <c r="H179" s="301">
        <v>91</v>
      </c>
      <c r="I179" s="301">
        <v>96</v>
      </c>
      <c r="J179" s="301"/>
      <c r="K179" s="301"/>
      <c r="L179" s="301"/>
      <c r="M179" s="303">
        <f>IFERROR(VLOOKUP(A179,'GR8-SCHL 9-21-2015'!$A$5:$C$500,3,FALSE),0)</f>
        <v>0</v>
      </c>
      <c r="N179" s="304" t="str">
        <f t="shared" si="2"/>
        <v/>
      </c>
    </row>
    <row r="180" spans="1:14" x14ac:dyDescent="0.25">
      <c r="A180" s="301" t="s">
        <v>286</v>
      </c>
      <c r="B180" s="302" t="s">
        <v>695</v>
      </c>
      <c r="C180" s="301">
        <v>663</v>
      </c>
      <c r="D180" s="301">
        <v>103</v>
      </c>
      <c r="E180" s="301">
        <v>113</v>
      </c>
      <c r="F180" s="301">
        <v>107</v>
      </c>
      <c r="G180" s="301">
        <v>113</v>
      </c>
      <c r="H180" s="301">
        <v>90</v>
      </c>
      <c r="I180" s="301">
        <v>92</v>
      </c>
      <c r="J180" s="301"/>
      <c r="K180" s="301"/>
      <c r="L180" s="301"/>
      <c r="M180" s="303">
        <f>IFERROR(VLOOKUP(A180,'GR8-SCHL 9-21-2015'!$A$5:$C$500,3,FALSE),0)</f>
        <v>0</v>
      </c>
      <c r="N180" s="304" t="str">
        <f t="shared" si="2"/>
        <v/>
      </c>
    </row>
    <row r="181" spans="1:14" x14ac:dyDescent="0.25">
      <c r="A181" s="301" t="s">
        <v>287</v>
      </c>
      <c r="B181" s="302" t="s">
        <v>694</v>
      </c>
      <c r="C181" s="301">
        <v>1059</v>
      </c>
      <c r="D181" s="301">
        <v>140</v>
      </c>
      <c r="E181" s="301">
        <v>183</v>
      </c>
      <c r="F181" s="301">
        <v>196</v>
      </c>
      <c r="G181" s="301">
        <v>172</v>
      </c>
      <c r="H181" s="301">
        <v>157</v>
      </c>
      <c r="I181" s="301">
        <v>173</v>
      </c>
      <c r="J181" s="301"/>
      <c r="K181" s="301"/>
      <c r="L181" s="301"/>
      <c r="M181" s="303">
        <f>IFERROR(VLOOKUP(A181,'GR8-SCHL 9-21-2015'!$A$5:$C$500,3,FALSE),0)</f>
        <v>0</v>
      </c>
      <c r="N181" s="304" t="str">
        <f t="shared" si="2"/>
        <v/>
      </c>
    </row>
    <row r="182" spans="1:14" x14ac:dyDescent="0.25">
      <c r="A182" s="301" t="s">
        <v>288</v>
      </c>
      <c r="B182" s="302" t="s">
        <v>693</v>
      </c>
      <c r="C182" s="301">
        <v>287</v>
      </c>
      <c r="D182" s="301">
        <v>41</v>
      </c>
      <c r="E182" s="301">
        <v>51</v>
      </c>
      <c r="F182" s="301">
        <v>42</v>
      </c>
      <c r="G182" s="301">
        <v>48</v>
      </c>
      <c r="H182" s="301">
        <v>50</v>
      </c>
      <c r="I182" s="301">
        <v>36</v>
      </c>
      <c r="J182" s="301"/>
      <c r="K182" s="301"/>
      <c r="L182" s="301"/>
      <c r="M182" s="303">
        <f>IFERROR(VLOOKUP(A182,'GR8-SCHL 9-21-2015'!$A$5:$C$500,3,FALSE),0)</f>
        <v>0</v>
      </c>
      <c r="N182" s="304" t="str">
        <f t="shared" si="2"/>
        <v/>
      </c>
    </row>
    <row r="183" spans="1:14" x14ac:dyDescent="0.25">
      <c r="A183" s="301" t="s">
        <v>289</v>
      </c>
      <c r="B183" s="302" t="s">
        <v>877</v>
      </c>
      <c r="C183" s="301">
        <v>451</v>
      </c>
      <c r="D183" s="301">
        <v>51</v>
      </c>
      <c r="E183" s="301">
        <v>53</v>
      </c>
      <c r="F183" s="301">
        <v>53</v>
      </c>
      <c r="G183" s="301">
        <v>57</v>
      </c>
      <c r="H183" s="301">
        <v>58</v>
      </c>
      <c r="I183" s="301">
        <v>55</v>
      </c>
      <c r="J183" s="301">
        <v>37</v>
      </c>
      <c r="K183" s="301">
        <v>33</v>
      </c>
      <c r="L183" s="301">
        <v>34</v>
      </c>
      <c r="M183" s="303">
        <f>IFERROR(VLOOKUP(A183,'GR8-SCHL 9-21-2015'!$A$5:$C$500,3,FALSE),0)</f>
        <v>0</v>
      </c>
      <c r="N183" s="304">
        <f t="shared" si="2"/>
        <v>34</v>
      </c>
    </row>
    <row r="184" spans="1:14" x14ac:dyDescent="0.25">
      <c r="A184" s="301" t="s">
        <v>290</v>
      </c>
      <c r="B184" s="302" t="s">
        <v>692</v>
      </c>
      <c r="C184" s="301">
        <v>321</v>
      </c>
      <c r="D184" s="301">
        <v>48</v>
      </c>
      <c r="E184" s="301">
        <v>54</v>
      </c>
      <c r="F184" s="301">
        <v>54</v>
      </c>
      <c r="G184" s="301">
        <v>50</v>
      </c>
      <c r="H184" s="301">
        <v>45</v>
      </c>
      <c r="I184" s="301">
        <v>45</v>
      </c>
      <c r="J184" s="301"/>
      <c r="K184" s="301"/>
      <c r="L184" s="301"/>
      <c r="M184" s="303">
        <f>IFERROR(VLOOKUP(A184,'GR8-SCHL 9-21-2015'!$A$5:$C$500,3,FALSE),0)</f>
        <v>0</v>
      </c>
      <c r="N184" s="304" t="str">
        <f t="shared" si="2"/>
        <v/>
      </c>
    </row>
    <row r="185" spans="1:14" x14ac:dyDescent="0.25">
      <c r="A185" s="301" t="s">
        <v>291</v>
      </c>
      <c r="B185" s="302" t="s">
        <v>691</v>
      </c>
      <c r="C185" s="301">
        <v>529</v>
      </c>
      <c r="D185" s="301">
        <v>63</v>
      </c>
      <c r="E185" s="301">
        <v>64</v>
      </c>
      <c r="F185" s="301">
        <v>87</v>
      </c>
      <c r="G185" s="301">
        <v>100</v>
      </c>
      <c r="H185" s="301">
        <v>96</v>
      </c>
      <c r="I185" s="301">
        <v>99</v>
      </c>
      <c r="J185" s="301"/>
      <c r="K185" s="301"/>
      <c r="L185" s="301"/>
      <c r="M185" s="303">
        <f>IFERROR(VLOOKUP(A185,'GR8-SCHL 9-21-2015'!$A$5:$C$500,3,FALSE),0)</f>
        <v>0</v>
      </c>
      <c r="N185" s="304" t="str">
        <f t="shared" si="2"/>
        <v/>
      </c>
    </row>
    <row r="186" spans="1:14" x14ac:dyDescent="0.25">
      <c r="A186" s="301" t="s">
        <v>292</v>
      </c>
      <c r="B186" s="302" t="s">
        <v>690</v>
      </c>
      <c r="C186" s="301">
        <v>529</v>
      </c>
      <c r="D186" s="301">
        <v>85</v>
      </c>
      <c r="E186" s="301">
        <v>83</v>
      </c>
      <c r="F186" s="301">
        <v>70</v>
      </c>
      <c r="G186" s="301">
        <v>65</v>
      </c>
      <c r="H186" s="301">
        <v>84</v>
      </c>
      <c r="I186" s="301">
        <v>65</v>
      </c>
      <c r="J186" s="301"/>
      <c r="K186" s="301"/>
      <c r="L186" s="301"/>
      <c r="M186" s="303">
        <f>IFERROR(VLOOKUP(A186,'GR8-SCHL 9-21-2015'!$A$5:$C$500,3,FALSE),0)</f>
        <v>0</v>
      </c>
      <c r="N186" s="304" t="str">
        <f t="shared" si="2"/>
        <v/>
      </c>
    </row>
    <row r="187" spans="1:14" x14ac:dyDescent="0.25">
      <c r="A187" s="301" t="s">
        <v>293</v>
      </c>
      <c r="B187" s="302" t="s">
        <v>689</v>
      </c>
      <c r="C187" s="301">
        <v>528</v>
      </c>
      <c r="D187" s="301">
        <v>66</v>
      </c>
      <c r="E187" s="301">
        <v>86</v>
      </c>
      <c r="F187" s="301">
        <v>82</v>
      </c>
      <c r="G187" s="301">
        <v>83</v>
      </c>
      <c r="H187" s="301">
        <v>91</v>
      </c>
      <c r="I187" s="301">
        <v>72</v>
      </c>
      <c r="J187" s="301"/>
      <c r="K187" s="301"/>
      <c r="L187" s="301"/>
      <c r="M187" s="303">
        <f>IFERROR(VLOOKUP(A187,'GR8-SCHL 9-21-2015'!$A$5:$C$500,3,FALSE),0)</f>
        <v>0</v>
      </c>
      <c r="N187" s="304" t="str">
        <f t="shared" si="2"/>
        <v/>
      </c>
    </row>
    <row r="188" spans="1:14" x14ac:dyDescent="0.25">
      <c r="A188" s="301" t="s">
        <v>688</v>
      </c>
      <c r="B188" s="302" t="s">
        <v>687</v>
      </c>
      <c r="C188" s="301">
        <v>304</v>
      </c>
      <c r="D188" s="301">
        <v>50</v>
      </c>
      <c r="E188" s="301">
        <v>37</v>
      </c>
      <c r="F188" s="301">
        <v>62</v>
      </c>
      <c r="G188" s="301">
        <v>58</v>
      </c>
      <c r="H188" s="301">
        <v>47</v>
      </c>
      <c r="I188" s="301">
        <v>50</v>
      </c>
      <c r="J188" s="301"/>
      <c r="K188" s="301"/>
      <c r="L188" s="301"/>
      <c r="M188" s="303">
        <f>IFERROR(VLOOKUP(A188,'GR8-SCHL 9-21-2015'!$A$5:$C$500,3,FALSE),0)</f>
        <v>0</v>
      </c>
      <c r="N188" s="304" t="str">
        <f t="shared" si="2"/>
        <v/>
      </c>
    </row>
    <row r="189" spans="1:14" x14ac:dyDescent="0.25">
      <c r="A189" s="301" t="s">
        <v>294</v>
      </c>
      <c r="B189" s="302" t="s">
        <v>686</v>
      </c>
      <c r="C189" s="301">
        <v>513</v>
      </c>
      <c r="D189" s="301">
        <v>75</v>
      </c>
      <c r="E189" s="301">
        <v>78</v>
      </c>
      <c r="F189" s="301">
        <v>80</v>
      </c>
      <c r="G189" s="301">
        <v>76</v>
      </c>
      <c r="H189" s="301">
        <v>85</v>
      </c>
      <c r="I189" s="301">
        <v>91</v>
      </c>
      <c r="J189" s="301"/>
      <c r="K189" s="301"/>
      <c r="L189" s="301"/>
      <c r="M189" s="303">
        <f>IFERROR(VLOOKUP(A189,'GR8-SCHL 9-21-2015'!$A$5:$C$500,3,FALSE),0)</f>
        <v>0</v>
      </c>
      <c r="N189" s="304" t="str">
        <f t="shared" si="2"/>
        <v/>
      </c>
    </row>
    <row r="190" spans="1:14" x14ac:dyDescent="0.25">
      <c r="A190" s="301" t="s">
        <v>1402</v>
      </c>
      <c r="B190" s="302" t="s">
        <v>1403</v>
      </c>
      <c r="C190" s="301">
        <v>236</v>
      </c>
      <c r="D190" s="301">
        <v>72</v>
      </c>
      <c r="E190" s="301">
        <v>75</v>
      </c>
      <c r="F190" s="301">
        <v>42</v>
      </c>
      <c r="G190" s="301">
        <v>47</v>
      </c>
      <c r="H190" s="301"/>
      <c r="I190" s="301"/>
      <c r="J190" s="301"/>
      <c r="K190" s="301"/>
      <c r="L190" s="301"/>
      <c r="M190" s="303">
        <f>IFERROR(VLOOKUP(A190,'GR8-SCHL 9-21-2015'!$A$5:$C$500,3,FALSE),0)</f>
        <v>0</v>
      </c>
      <c r="N190" s="304" t="str">
        <f t="shared" si="2"/>
        <v/>
      </c>
    </row>
    <row r="191" spans="1:14" x14ac:dyDescent="0.25">
      <c r="A191" s="301" t="s">
        <v>878</v>
      </c>
      <c r="B191" s="302" t="s">
        <v>879</v>
      </c>
      <c r="C191" s="301">
        <v>780</v>
      </c>
      <c r="D191" s="301">
        <v>168</v>
      </c>
      <c r="E191" s="301">
        <v>158</v>
      </c>
      <c r="F191" s="301">
        <v>178</v>
      </c>
      <c r="G191" s="301">
        <v>83</v>
      </c>
      <c r="H191" s="301">
        <v>93</v>
      </c>
      <c r="I191" s="301">
        <v>100</v>
      </c>
      <c r="J191" s="301"/>
      <c r="K191" s="301"/>
      <c r="L191" s="301"/>
      <c r="M191" s="303">
        <f>IFERROR(VLOOKUP(A191,'GR8-SCHL 9-21-2015'!$A$5:$C$500,3,FALSE),0)</f>
        <v>0</v>
      </c>
      <c r="N191" s="304" t="str">
        <f t="shared" si="2"/>
        <v/>
      </c>
    </row>
    <row r="192" spans="1:14" x14ac:dyDescent="0.25">
      <c r="A192" s="301" t="s">
        <v>295</v>
      </c>
      <c r="B192" s="302" t="s">
        <v>685</v>
      </c>
      <c r="C192" s="301">
        <v>575</v>
      </c>
      <c r="D192" s="301">
        <v>87</v>
      </c>
      <c r="E192" s="301">
        <v>90</v>
      </c>
      <c r="F192" s="301">
        <v>87</v>
      </c>
      <c r="G192" s="301">
        <v>96</v>
      </c>
      <c r="H192" s="301">
        <v>101</v>
      </c>
      <c r="I192" s="301">
        <v>80</v>
      </c>
      <c r="J192" s="301"/>
      <c r="K192" s="301"/>
      <c r="L192" s="301"/>
      <c r="M192" s="303">
        <f>IFERROR(VLOOKUP(A192,'GR8-SCHL 9-21-2015'!$A$5:$C$500,3,FALSE),0)</f>
        <v>0</v>
      </c>
      <c r="N192" s="304" t="str">
        <f t="shared" si="2"/>
        <v/>
      </c>
    </row>
    <row r="193" spans="1:14" x14ac:dyDescent="0.25">
      <c r="A193" s="301" t="s">
        <v>684</v>
      </c>
      <c r="B193" s="302" t="s">
        <v>520</v>
      </c>
      <c r="C193" s="301">
        <v>1868</v>
      </c>
      <c r="D193" s="301">
        <v>202</v>
      </c>
      <c r="E193" s="301">
        <v>208</v>
      </c>
      <c r="F193" s="301">
        <v>241</v>
      </c>
      <c r="G193" s="301">
        <v>252</v>
      </c>
      <c r="H193" s="301">
        <v>260</v>
      </c>
      <c r="I193" s="301">
        <v>196</v>
      </c>
      <c r="J193" s="301">
        <v>180</v>
      </c>
      <c r="K193" s="301">
        <v>150</v>
      </c>
      <c r="L193" s="301">
        <v>143</v>
      </c>
      <c r="M193" s="303">
        <f>IFERROR(VLOOKUP(A193,'GR8-SCHL 9-21-2015'!$A$5:$C$500,3,FALSE),0)</f>
        <v>2</v>
      </c>
      <c r="N193" s="304">
        <f t="shared" si="2"/>
        <v>141</v>
      </c>
    </row>
    <row r="194" spans="1:14" x14ac:dyDescent="0.25">
      <c r="A194" s="301" t="s">
        <v>296</v>
      </c>
      <c r="B194" s="302" t="s">
        <v>683</v>
      </c>
      <c r="C194" s="301">
        <v>928</v>
      </c>
      <c r="D194" s="301">
        <v>146</v>
      </c>
      <c r="E194" s="301">
        <v>152</v>
      </c>
      <c r="F194" s="301">
        <v>158</v>
      </c>
      <c r="G194" s="301">
        <v>167</v>
      </c>
      <c r="H194" s="301">
        <v>154</v>
      </c>
      <c r="I194" s="301">
        <v>151</v>
      </c>
      <c r="J194" s="301"/>
      <c r="K194" s="301"/>
      <c r="L194" s="301"/>
      <c r="M194" s="303">
        <f>IFERROR(VLOOKUP(A194,'GR8-SCHL 9-21-2015'!$A$5:$C$500,3,FALSE),0)</f>
        <v>0</v>
      </c>
      <c r="N194" s="304" t="str">
        <f t="shared" si="2"/>
        <v/>
      </c>
    </row>
    <row r="195" spans="1:14" x14ac:dyDescent="0.25">
      <c r="A195" s="301" t="s">
        <v>682</v>
      </c>
      <c r="B195" s="302" t="s">
        <v>513</v>
      </c>
      <c r="C195" s="301">
        <v>144</v>
      </c>
      <c r="D195" s="301">
        <v>28</v>
      </c>
      <c r="E195" s="301">
        <v>18</v>
      </c>
      <c r="F195" s="301">
        <v>10</v>
      </c>
      <c r="G195" s="301"/>
      <c r="H195" s="301"/>
      <c r="I195" s="301"/>
      <c r="J195" s="301"/>
      <c r="K195" s="301"/>
      <c r="L195" s="301"/>
      <c r="M195" s="303">
        <f>IFERROR(VLOOKUP(A195,'GR8-SCHL 9-21-2015'!$A$5:$C$500,3,FALSE),0)</f>
        <v>0</v>
      </c>
      <c r="N195" s="304" t="str">
        <f t="shared" si="2"/>
        <v/>
      </c>
    </row>
    <row r="196" spans="1:14" x14ac:dyDescent="0.25">
      <c r="A196" s="301" t="s">
        <v>297</v>
      </c>
      <c r="B196" s="302" t="s">
        <v>989</v>
      </c>
      <c r="C196" s="301">
        <v>399</v>
      </c>
      <c r="D196" s="301">
        <v>63</v>
      </c>
      <c r="E196" s="301">
        <v>57</v>
      </c>
      <c r="F196" s="301">
        <v>80</v>
      </c>
      <c r="G196" s="301">
        <v>59</v>
      </c>
      <c r="H196" s="301">
        <v>52</v>
      </c>
      <c r="I196" s="301">
        <v>52</v>
      </c>
      <c r="J196" s="301"/>
      <c r="K196" s="301"/>
      <c r="L196" s="301"/>
      <c r="M196" s="303">
        <f>IFERROR(VLOOKUP(A196,'GR8-SCHL 9-21-2015'!$A$5:$C$500,3,FALSE),0)</f>
        <v>0</v>
      </c>
      <c r="N196" s="304" t="str">
        <f t="shared" ref="N196:N259" si="3">IF(L196="","",L196-M196)</f>
        <v/>
      </c>
    </row>
    <row r="197" spans="1:14" x14ac:dyDescent="0.25">
      <c r="A197" s="301" t="s">
        <v>298</v>
      </c>
      <c r="B197" s="302" t="s">
        <v>680</v>
      </c>
      <c r="C197" s="301">
        <v>512</v>
      </c>
      <c r="D197" s="301">
        <v>76</v>
      </c>
      <c r="E197" s="301">
        <v>81</v>
      </c>
      <c r="F197" s="301">
        <v>86</v>
      </c>
      <c r="G197" s="301">
        <v>76</v>
      </c>
      <c r="H197" s="301">
        <v>80</v>
      </c>
      <c r="I197" s="301">
        <v>94</v>
      </c>
      <c r="J197" s="301"/>
      <c r="K197" s="301"/>
      <c r="L197" s="301"/>
      <c r="M197" s="303">
        <f>IFERROR(VLOOKUP(A197,'GR8-SCHL 9-21-2015'!$A$5:$C$500,3,FALSE),0)</f>
        <v>0</v>
      </c>
      <c r="N197" s="304" t="str">
        <f t="shared" si="3"/>
        <v/>
      </c>
    </row>
    <row r="198" spans="1:14" x14ac:dyDescent="0.25">
      <c r="A198" s="301" t="s">
        <v>299</v>
      </c>
      <c r="B198" s="302" t="s">
        <v>679</v>
      </c>
      <c r="C198" s="301">
        <v>442</v>
      </c>
      <c r="D198" s="301">
        <v>83</v>
      </c>
      <c r="E198" s="301">
        <v>76</v>
      </c>
      <c r="F198" s="301">
        <v>65</v>
      </c>
      <c r="G198" s="301">
        <v>77</v>
      </c>
      <c r="H198" s="301">
        <v>71</v>
      </c>
      <c r="I198" s="301">
        <v>52</v>
      </c>
      <c r="J198" s="301"/>
      <c r="K198" s="301"/>
      <c r="L198" s="301"/>
      <c r="M198" s="303">
        <f>IFERROR(VLOOKUP(A198,'GR8-SCHL 9-21-2015'!$A$5:$C$500,3,FALSE),0)</f>
        <v>0</v>
      </c>
      <c r="N198" s="304" t="str">
        <f t="shared" si="3"/>
        <v/>
      </c>
    </row>
    <row r="199" spans="1:14" x14ac:dyDescent="0.25">
      <c r="A199" s="301" t="s">
        <v>300</v>
      </c>
      <c r="B199" s="302" t="s">
        <v>678</v>
      </c>
      <c r="C199" s="301">
        <v>435</v>
      </c>
      <c r="D199" s="301">
        <v>79</v>
      </c>
      <c r="E199" s="301">
        <v>53</v>
      </c>
      <c r="F199" s="301">
        <v>81</v>
      </c>
      <c r="G199" s="301">
        <v>68</v>
      </c>
      <c r="H199" s="301">
        <v>56</v>
      </c>
      <c r="I199" s="301">
        <v>56</v>
      </c>
      <c r="J199" s="301"/>
      <c r="K199" s="301"/>
      <c r="L199" s="301"/>
      <c r="M199" s="303">
        <f>IFERROR(VLOOKUP(A199,'GR8-SCHL 9-21-2015'!$A$5:$C$500,3,FALSE),0)</f>
        <v>0</v>
      </c>
      <c r="N199" s="304" t="str">
        <f t="shared" si="3"/>
        <v/>
      </c>
    </row>
    <row r="200" spans="1:14" x14ac:dyDescent="0.25">
      <c r="A200" s="301" t="s">
        <v>301</v>
      </c>
      <c r="B200" s="302" t="s">
        <v>677</v>
      </c>
      <c r="C200" s="301">
        <v>612</v>
      </c>
      <c r="D200" s="301">
        <v>67</v>
      </c>
      <c r="E200" s="301">
        <v>91</v>
      </c>
      <c r="F200" s="301">
        <v>90</v>
      </c>
      <c r="G200" s="301">
        <v>100</v>
      </c>
      <c r="H200" s="301">
        <v>119</v>
      </c>
      <c r="I200" s="301">
        <v>98</v>
      </c>
      <c r="J200" s="301"/>
      <c r="K200" s="301"/>
      <c r="L200" s="301"/>
      <c r="M200" s="303">
        <f>IFERROR(VLOOKUP(A200,'GR8-SCHL 9-21-2015'!$A$5:$C$500,3,FALSE),0)</f>
        <v>0</v>
      </c>
      <c r="N200" s="304" t="str">
        <f t="shared" si="3"/>
        <v/>
      </c>
    </row>
    <row r="201" spans="1:14" x14ac:dyDescent="0.25">
      <c r="A201" s="301" t="s">
        <v>302</v>
      </c>
      <c r="B201" s="302" t="s">
        <v>676</v>
      </c>
      <c r="C201" s="301">
        <v>706</v>
      </c>
      <c r="D201" s="301">
        <v>71</v>
      </c>
      <c r="E201" s="301">
        <v>113</v>
      </c>
      <c r="F201" s="301">
        <v>102</v>
      </c>
      <c r="G201" s="301">
        <v>110</v>
      </c>
      <c r="H201" s="301">
        <v>147</v>
      </c>
      <c r="I201" s="301">
        <v>122</v>
      </c>
      <c r="J201" s="301"/>
      <c r="K201" s="301"/>
      <c r="L201" s="301"/>
      <c r="M201" s="303">
        <f>IFERROR(VLOOKUP(A201,'GR8-SCHL 9-21-2015'!$A$5:$C$500,3,FALSE),0)</f>
        <v>0</v>
      </c>
      <c r="N201" s="304" t="str">
        <f t="shared" si="3"/>
        <v/>
      </c>
    </row>
    <row r="202" spans="1:14" x14ac:dyDescent="0.25">
      <c r="A202" s="301" t="s">
        <v>303</v>
      </c>
      <c r="B202" s="302" t="s">
        <v>675</v>
      </c>
      <c r="C202" s="301">
        <v>637</v>
      </c>
      <c r="D202" s="301">
        <v>74</v>
      </c>
      <c r="E202" s="301">
        <v>97</v>
      </c>
      <c r="F202" s="301">
        <v>88</v>
      </c>
      <c r="G202" s="301">
        <v>107</v>
      </c>
      <c r="H202" s="301">
        <v>124</v>
      </c>
      <c r="I202" s="301">
        <v>110</v>
      </c>
      <c r="J202" s="301"/>
      <c r="K202" s="301"/>
      <c r="L202" s="301"/>
      <c r="M202" s="303">
        <f>IFERROR(VLOOKUP(A202,'GR8-SCHL 9-21-2015'!$A$5:$C$500,3,FALSE),0)</f>
        <v>0</v>
      </c>
      <c r="N202" s="304" t="str">
        <f t="shared" si="3"/>
        <v/>
      </c>
    </row>
    <row r="203" spans="1:14" x14ac:dyDescent="0.25">
      <c r="A203" s="301" t="s">
        <v>304</v>
      </c>
      <c r="B203" s="302" t="s">
        <v>674</v>
      </c>
      <c r="C203" s="301">
        <v>1030</v>
      </c>
      <c r="D203" s="301">
        <v>146</v>
      </c>
      <c r="E203" s="301">
        <v>175</v>
      </c>
      <c r="F203" s="301">
        <v>169</v>
      </c>
      <c r="G203" s="301">
        <v>205</v>
      </c>
      <c r="H203" s="301">
        <v>141</v>
      </c>
      <c r="I203" s="301">
        <v>160</v>
      </c>
      <c r="J203" s="301"/>
      <c r="K203" s="301"/>
      <c r="L203" s="301"/>
      <c r="M203" s="303">
        <f>IFERROR(VLOOKUP(A203,'GR8-SCHL 9-21-2015'!$A$5:$C$500,3,FALSE),0)</f>
        <v>0</v>
      </c>
      <c r="N203" s="304" t="str">
        <f t="shared" si="3"/>
        <v/>
      </c>
    </row>
    <row r="204" spans="1:14" x14ac:dyDescent="0.25">
      <c r="A204" s="301" t="s">
        <v>305</v>
      </c>
      <c r="B204" s="302" t="s">
        <v>673</v>
      </c>
      <c r="C204" s="301">
        <v>325</v>
      </c>
      <c r="D204" s="301">
        <v>46</v>
      </c>
      <c r="E204" s="301">
        <v>49</v>
      </c>
      <c r="F204" s="301">
        <v>42</v>
      </c>
      <c r="G204" s="301">
        <v>61</v>
      </c>
      <c r="H204" s="301">
        <v>51</v>
      </c>
      <c r="I204" s="301">
        <v>38</v>
      </c>
      <c r="J204" s="301"/>
      <c r="K204" s="301"/>
      <c r="L204" s="301"/>
      <c r="M204" s="303">
        <f>IFERROR(VLOOKUP(A204,'GR8-SCHL 9-21-2015'!$A$5:$C$500,3,FALSE),0)</f>
        <v>0</v>
      </c>
      <c r="N204" s="304" t="str">
        <f t="shared" si="3"/>
        <v/>
      </c>
    </row>
    <row r="205" spans="1:14" x14ac:dyDescent="0.25">
      <c r="A205" s="301" t="s">
        <v>306</v>
      </c>
      <c r="B205" s="302" t="s">
        <v>672</v>
      </c>
      <c r="C205" s="301">
        <v>346</v>
      </c>
      <c r="D205" s="301">
        <v>47</v>
      </c>
      <c r="E205" s="301">
        <v>56</v>
      </c>
      <c r="F205" s="301">
        <v>60</v>
      </c>
      <c r="G205" s="301">
        <v>58</v>
      </c>
      <c r="H205" s="301">
        <v>57</v>
      </c>
      <c r="I205" s="301">
        <v>52</v>
      </c>
      <c r="J205" s="301"/>
      <c r="K205" s="301"/>
      <c r="L205" s="301"/>
      <c r="M205" s="303">
        <f>IFERROR(VLOOKUP(A205,'GR8-SCHL 9-21-2015'!$A$5:$C$500,3,FALSE),0)</f>
        <v>0</v>
      </c>
      <c r="N205" s="304" t="str">
        <f t="shared" si="3"/>
        <v/>
      </c>
    </row>
    <row r="206" spans="1:14" x14ac:dyDescent="0.25">
      <c r="A206" s="301" t="s">
        <v>307</v>
      </c>
      <c r="B206" s="302" t="s">
        <v>943</v>
      </c>
      <c r="C206" s="301">
        <v>775</v>
      </c>
      <c r="D206" s="301">
        <v>107</v>
      </c>
      <c r="E206" s="301">
        <v>103</v>
      </c>
      <c r="F206" s="301">
        <v>126</v>
      </c>
      <c r="G206" s="301">
        <v>133</v>
      </c>
      <c r="H206" s="301">
        <v>152</v>
      </c>
      <c r="I206" s="301">
        <v>154</v>
      </c>
      <c r="J206" s="301"/>
      <c r="K206" s="301"/>
      <c r="L206" s="301"/>
      <c r="M206" s="303">
        <f>IFERROR(VLOOKUP(A206,'GR8-SCHL 9-21-2015'!$A$5:$C$500,3,FALSE),0)</f>
        <v>0</v>
      </c>
      <c r="N206" s="304" t="str">
        <f t="shared" si="3"/>
        <v/>
      </c>
    </row>
    <row r="207" spans="1:14" x14ac:dyDescent="0.25">
      <c r="A207" s="301" t="s">
        <v>308</v>
      </c>
      <c r="B207" s="302" t="s">
        <v>880</v>
      </c>
      <c r="C207" s="301">
        <v>854</v>
      </c>
      <c r="D207" s="301">
        <v>90</v>
      </c>
      <c r="E207" s="301">
        <v>111</v>
      </c>
      <c r="F207" s="301">
        <v>119</v>
      </c>
      <c r="G207" s="301">
        <v>112</v>
      </c>
      <c r="H207" s="301">
        <v>111</v>
      </c>
      <c r="I207" s="301">
        <v>96</v>
      </c>
      <c r="J207" s="301">
        <v>67</v>
      </c>
      <c r="K207" s="301">
        <v>67</v>
      </c>
      <c r="L207" s="301">
        <v>60</v>
      </c>
      <c r="M207" s="303">
        <f>IFERROR(VLOOKUP(A207,'GR8-SCHL 9-21-2015'!$A$5:$C$500,3,FALSE),0)</f>
        <v>0</v>
      </c>
      <c r="N207" s="304">
        <f t="shared" si="3"/>
        <v>60</v>
      </c>
    </row>
    <row r="208" spans="1:14" x14ac:dyDescent="0.25">
      <c r="A208" s="301" t="s">
        <v>309</v>
      </c>
      <c r="B208" s="302" t="s">
        <v>671</v>
      </c>
      <c r="C208" s="301">
        <v>320</v>
      </c>
      <c r="D208" s="301">
        <v>59</v>
      </c>
      <c r="E208" s="301">
        <v>60</v>
      </c>
      <c r="F208" s="301">
        <v>53</v>
      </c>
      <c r="G208" s="301">
        <v>40</v>
      </c>
      <c r="H208" s="301">
        <v>38</v>
      </c>
      <c r="I208" s="301">
        <v>44</v>
      </c>
      <c r="J208" s="301"/>
      <c r="K208" s="301"/>
      <c r="L208" s="301"/>
      <c r="M208" s="303">
        <f>IFERROR(VLOOKUP(A208,'GR8-SCHL 9-21-2015'!$A$5:$C$500,3,FALSE),0)</f>
        <v>0</v>
      </c>
      <c r="N208" s="304" t="str">
        <f t="shared" si="3"/>
        <v/>
      </c>
    </row>
    <row r="209" spans="1:14" x14ac:dyDescent="0.25">
      <c r="A209" s="301" t="s">
        <v>310</v>
      </c>
      <c r="B209" s="302" t="s">
        <v>670</v>
      </c>
      <c r="C209" s="301">
        <v>1027</v>
      </c>
      <c r="D209" s="301">
        <v>153</v>
      </c>
      <c r="E209" s="301">
        <v>135</v>
      </c>
      <c r="F209" s="301">
        <v>181</v>
      </c>
      <c r="G209" s="301">
        <v>161</v>
      </c>
      <c r="H209" s="301">
        <v>181</v>
      </c>
      <c r="I209" s="301">
        <v>158</v>
      </c>
      <c r="J209" s="301"/>
      <c r="K209" s="301"/>
      <c r="L209" s="301"/>
      <c r="M209" s="303">
        <f>IFERROR(VLOOKUP(A209,'GR8-SCHL 9-21-2015'!$A$5:$C$500,3,FALSE),0)</f>
        <v>0</v>
      </c>
      <c r="N209" s="304" t="str">
        <f t="shared" si="3"/>
        <v/>
      </c>
    </row>
    <row r="210" spans="1:14" x14ac:dyDescent="0.25">
      <c r="A210" s="301" t="s">
        <v>311</v>
      </c>
      <c r="B210" s="302" t="s">
        <v>669</v>
      </c>
      <c r="C210" s="301">
        <v>407</v>
      </c>
      <c r="D210" s="301">
        <v>64</v>
      </c>
      <c r="E210" s="301">
        <v>62</v>
      </c>
      <c r="F210" s="301">
        <v>75</v>
      </c>
      <c r="G210" s="301">
        <v>72</v>
      </c>
      <c r="H210" s="301">
        <v>53</v>
      </c>
      <c r="I210" s="301">
        <v>81</v>
      </c>
      <c r="J210" s="301"/>
      <c r="K210" s="301"/>
      <c r="L210" s="301"/>
      <c r="M210" s="303">
        <f>IFERROR(VLOOKUP(A210,'GR8-SCHL 9-21-2015'!$A$5:$C$500,3,FALSE),0)</f>
        <v>0</v>
      </c>
      <c r="N210" s="304" t="str">
        <f t="shared" si="3"/>
        <v/>
      </c>
    </row>
    <row r="211" spans="1:14" x14ac:dyDescent="0.25">
      <c r="A211" s="301" t="s">
        <v>312</v>
      </c>
      <c r="B211" s="302" t="s">
        <v>668</v>
      </c>
      <c r="C211" s="301">
        <v>423</v>
      </c>
      <c r="D211" s="301">
        <v>50</v>
      </c>
      <c r="E211" s="301">
        <v>39</v>
      </c>
      <c r="F211" s="301">
        <v>53</v>
      </c>
      <c r="G211" s="301">
        <v>37</v>
      </c>
      <c r="H211" s="301">
        <v>47</v>
      </c>
      <c r="I211" s="301">
        <v>33</v>
      </c>
      <c r="J211" s="301"/>
      <c r="K211" s="301"/>
      <c r="L211" s="301"/>
      <c r="M211" s="303">
        <f>IFERROR(VLOOKUP(A211,'GR8-SCHL 9-21-2015'!$A$5:$C$500,3,FALSE),0)</f>
        <v>0</v>
      </c>
      <c r="N211" s="304" t="str">
        <f t="shared" si="3"/>
        <v/>
      </c>
    </row>
    <row r="212" spans="1:14" x14ac:dyDescent="0.25">
      <c r="A212" s="301" t="s">
        <v>313</v>
      </c>
      <c r="B212" s="302" t="s">
        <v>667</v>
      </c>
      <c r="C212" s="301">
        <v>691</v>
      </c>
      <c r="D212" s="301">
        <v>108</v>
      </c>
      <c r="E212" s="301">
        <v>125</v>
      </c>
      <c r="F212" s="301">
        <v>108</v>
      </c>
      <c r="G212" s="301">
        <v>125</v>
      </c>
      <c r="H212" s="301">
        <v>129</v>
      </c>
      <c r="I212" s="301">
        <v>96</v>
      </c>
      <c r="J212" s="301"/>
      <c r="K212" s="301"/>
      <c r="L212" s="301"/>
      <c r="M212" s="303">
        <f>IFERROR(VLOOKUP(A212,'GR8-SCHL 9-21-2015'!$A$5:$C$500,3,FALSE),0)</f>
        <v>0</v>
      </c>
      <c r="N212" s="304" t="str">
        <f t="shared" si="3"/>
        <v/>
      </c>
    </row>
    <row r="213" spans="1:14" x14ac:dyDescent="0.25">
      <c r="A213" s="301" t="s">
        <v>314</v>
      </c>
      <c r="B213" s="302" t="s">
        <v>666</v>
      </c>
      <c r="C213" s="301">
        <v>339</v>
      </c>
      <c r="D213" s="301">
        <v>63</v>
      </c>
      <c r="E213" s="301">
        <v>51</v>
      </c>
      <c r="F213" s="301">
        <v>58</v>
      </c>
      <c r="G213" s="301">
        <v>45</v>
      </c>
      <c r="H213" s="301">
        <v>39</v>
      </c>
      <c r="I213" s="301">
        <v>33</v>
      </c>
      <c r="J213" s="301"/>
      <c r="K213" s="301"/>
      <c r="L213" s="301"/>
      <c r="M213" s="303">
        <f>IFERROR(VLOOKUP(A213,'GR8-SCHL 9-21-2015'!$A$5:$C$500,3,FALSE),0)</f>
        <v>0</v>
      </c>
      <c r="N213" s="304" t="str">
        <f t="shared" si="3"/>
        <v/>
      </c>
    </row>
    <row r="214" spans="1:14" x14ac:dyDescent="0.25">
      <c r="A214" s="301" t="s">
        <v>315</v>
      </c>
      <c r="B214" s="302" t="s">
        <v>824</v>
      </c>
      <c r="C214" s="301">
        <v>730</v>
      </c>
      <c r="D214" s="301">
        <v>94</v>
      </c>
      <c r="E214" s="301">
        <v>108</v>
      </c>
      <c r="F214" s="301">
        <v>115</v>
      </c>
      <c r="G214" s="301">
        <v>126</v>
      </c>
      <c r="H214" s="301">
        <v>110</v>
      </c>
      <c r="I214" s="301">
        <v>121</v>
      </c>
      <c r="J214" s="301"/>
      <c r="K214" s="301"/>
      <c r="L214" s="301"/>
      <c r="M214" s="303">
        <f>IFERROR(VLOOKUP(A214,'GR8-SCHL 9-21-2015'!$A$5:$C$500,3,FALSE),0)</f>
        <v>0</v>
      </c>
      <c r="N214" s="304" t="str">
        <f t="shared" si="3"/>
        <v/>
      </c>
    </row>
    <row r="215" spans="1:14" x14ac:dyDescent="0.25">
      <c r="A215" s="301" t="s">
        <v>316</v>
      </c>
      <c r="B215" s="302" t="s">
        <v>665</v>
      </c>
      <c r="C215" s="301">
        <v>416</v>
      </c>
      <c r="D215" s="301">
        <v>50</v>
      </c>
      <c r="E215" s="301">
        <v>60</v>
      </c>
      <c r="F215" s="301">
        <v>61</v>
      </c>
      <c r="G215" s="301">
        <v>93</v>
      </c>
      <c r="H215" s="301">
        <v>66</v>
      </c>
      <c r="I215" s="301">
        <v>67</v>
      </c>
      <c r="J215" s="301"/>
      <c r="K215" s="301"/>
      <c r="L215" s="301"/>
      <c r="M215" s="303">
        <f>IFERROR(VLOOKUP(A215,'GR8-SCHL 9-21-2015'!$A$5:$C$500,3,FALSE),0)</f>
        <v>0</v>
      </c>
      <c r="N215" s="304" t="str">
        <f t="shared" si="3"/>
        <v/>
      </c>
    </row>
    <row r="216" spans="1:14" x14ac:dyDescent="0.25">
      <c r="A216" s="301" t="s">
        <v>317</v>
      </c>
      <c r="B216" s="302" t="s">
        <v>664</v>
      </c>
      <c r="C216" s="301">
        <v>840</v>
      </c>
      <c r="D216" s="301">
        <v>105</v>
      </c>
      <c r="E216" s="301">
        <v>131</v>
      </c>
      <c r="F216" s="301">
        <v>151</v>
      </c>
      <c r="G216" s="301">
        <v>137</v>
      </c>
      <c r="H216" s="301">
        <v>154</v>
      </c>
      <c r="I216" s="301">
        <v>143</v>
      </c>
      <c r="J216" s="301"/>
      <c r="K216" s="301"/>
      <c r="L216" s="301"/>
      <c r="M216" s="303">
        <f>IFERROR(VLOOKUP(A216,'GR8-SCHL 9-21-2015'!$A$5:$C$500,3,FALSE),0)</f>
        <v>0</v>
      </c>
      <c r="N216" s="304" t="str">
        <f t="shared" si="3"/>
        <v/>
      </c>
    </row>
    <row r="217" spans="1:14" x14ac:dyDescent="0.25">
      <c r="A217" s="301" t="s">
        <v>318</v>
      </c>
      <c r="B217" s="302" t="s">
        <v>663</v>
      </c>
      <c r="C217" s="301">
        <v>634</v>
      </c>
      <c r="D217" s="301">
        <v>145</v>
      </c>
      <c r="E217" s="301">
        <v>155</v>
      </c>
      <c r="F217" s="301">
        <v>141</v>
      </c>
      <c r="G217" s="301">
        <v>158</v>
      </c>
      <c r="H217" s="301"/>
      <c r="I217" s="301"/>
      <c r="J217" s="301"/>
      <c r="K217" s="301"/>
      <c r="L217" s="301"/>
      <c r="M217" s="303">
        <f>IFERROR(VLOOKUP(A217,'GR8-SCHL 9-21-2015'!$A$5:$C$500,3,FALSE),0)</f>
        <v>0</v>
      </c>
      <c r="N217" s="304" t="str">
        <f t="shared" si="3"/>
        <v/>
      </c>
    </row>
    <row r="218" spans="1:14" x14ac:dyDescent="0.25">
      <c r="A218" s="301" t="s">
        <v>319</v>
      </c>
      <c r="B218" s="302" t="s">
        <v>5171</v>
      </c>
      <c r="C218" s="301">
        <v>101</v>
      </c>
      <c r="D218" s="301"/>
      <c r="E218" s="301"/>
      <c r="F218" s="301"/>
      <c r="G218" s="301"/>
      <c r="H218" s="301"/>
      <c r="I218" s="301"/>
      <c r="J218" s="301"/>
      <c r="K218" s="301"/>
      <c r="L218" s="301"/>
      <c r="M218" s="303">
        <f>IFERROR(VLOOKUP(A218,'GR8-SCHL 9-21-2015'!$A$5:$C$500,3,FALSE),0)</f>
        <v>0</v>
      </c>
      <c r="N218" s="304" t="str">
        <f t="shared" si="3"/>
        <v/>
      </c>
    </row>
    <row r="219" spans="1:14" x14ac:dyDescent="0.25">
      <c r="A219" s="301" t="s">
        <v>320</v>
      </c>
      <c r="B219" s="302" t="s">
        <v>661</v>
      </c>
      <c r="C219" s="301">
        <v>1286</v>
      </c>
      <c r="D219" s="301">
        <v>172</v>
      </c>
      <c r="E219" s="301">
        <v>213</v>
      </c>
      <c r="F219" s="301">
        <v>225</v>
      </c>
      <c r="G219" s="301">
        <v>232</v>
      </c>
      <c r="H219" s="301">
        <v>211</v>
      </c>
      <c r="I219" s="301">
        <v>194</v>
      </c>
      <c r="J219" s="301"/>
      <c r="K219" s="301"/>
      <c r="L219" s="301"/>
      <c r="M219" s="303">
        <f>IFERROR(VLOOKUP(A219,'GR8-SCHL 9-21-2015'!$A$5:$C$500,3,FALSE),0)</f>
        <v>0</v>
      </c>
      <c r="N219" s="304" t="str">
        <f t="shared" si="3"/>
        <v/>
      </c>
    </row>
    <row r="220" spans="1:14" x14ac:dyDescent="0.25">
      <c r="A220" s="301" t="s">
        <v>321</v>
      </c>
      <c r="B220" s="302" t="s">
        <v>660</v>
      </c>
      <c r="C220" s="301">
        <v>861</v>
      </c>
      <c r="D220" s="301">
        <v>89</v>
      </c>
      <c r="E220" s="301">
        <v>87</v>
      </c>
      <c r="F220" s="301">
        <v>96</v>
      </c>
      <c r="G220" s="301">
        <v>96</v>
      </c>
      <c r="H220" s="301">
        <v>77</v>
      </c>
      <c r="I220" s="301">
        <v>88</v>
      </c>
      <c r="J220" s="301">
        <v>70</v>
      </c>
      <c r="K220" s="301">
        <v>95</v>
      </c>
      <c r="L220" s="301">
        <v>107</v>
      </c>
      <c r="M220" s="303">
        <f>IFERROR(VLOOKUP(A220,'GR8-SCHL 9-21-2015'!$A$5:$C$500,3,FALSE),0)</f>
        <v>0</v>
      </c>
      <c r="N220" s="304">
        <f t="shared" si="3"/>
        <v>107</v>
      </c>
    </row>
    <row r="221" spans="1:14" x14ac:dyDescent="0.25">
      <c r="A221" s="301" t="s">
        <v>322</v>
      </c>
      <c r="B221" s="302" t="s">
        <v>659</v>
      </c>
      <c r="C221" s="301">
        <v>410</v>
      </c>
      <c r="D221" s="301">
        <v>57</v>
      </c>
      <c r="E221" s="301">
        <v>60</v>
      </c>
      <c r="F221" s="301">
        <v>72</v>
      </c>
      <c r="G221" s="301">
        <v>79</v>
      </c>
      <c r="H221" s="301">
        <v>61</v>
      </c>
      <c r="I221" s="301">
        <v>62</v>
      </c>
      <c r="J221" s="301"/>
      <c r="K221" s="301"/>
      <c r="L221" s="301"/>
      <c r="M221" s="303">
        <f>IFERROR(VLOOKUP(A221,'GR8-SCHL 9-21-2015'!$A$5:$C$500,3,FALSE),0)</f>
        <v>0</v>
      </c>
      <c r="N221" s="304" t="str">
        <f t="shared" si="3"/>
        <v/>
      </c>
    </row>
    <row r="222" spans="1:14" x14ac:dyDescent="0.25">
      <c r="A222" s="301" t="s">
        <v>323</v>
      </c>
      <c r="B222" s="302" t="s">
        <v>658</v>
      </c>
      <c r="C222" s="301">
        <v>581</v>
      </c>
      <c r="D222" s="301">
        <v>76</v>
      </c>
      <c r="E222" s="301">
        <v>90</v>
      </c>
      <c r="F222" s="301">
        <v>104</v>
      </c>
      <c r="G222" s="301">
        <v>92</v>
      </c>
      <c r="H222" s="301">
        <v>106</v>
      </c>
      <c r="I222" s="301">
        <v>76</v>
      </c>
      <c r="J222" s="301"/>
      <c r="K222" s="301"/>
      <c r="L222" s="301"/>
      <c r="M222" s="303">
        <f>IFERROR(VLOOKUP(A222,'GR8-SCHL 9-21-2015'!$A$5:$C$500,3,FALSE),0)</f>
        <v>0</v>
      </c>
      <c r="N222" s="304" t="str">
        <f t="shared" si="3"/>
        <v/>
      </c>
    </row>
    <row r="223" spans="1:14" x14ac:dyDescent="0.25">
      <c r="A223" s="301" t="s">
        <v>324</v>
      </c>
      <c r="B223" s="302" t="s">
        <v>657</v>
      </c>
      <c r="C223" s="301">
        <v>578</v>
      </c>
      <c r="D223" s="301">
        <v>83</v>
      </c>
      <c r="E223" s="301">
        <v>102</v>
      </c>
      <c r="F223" s="301">
        <v>90</v>
      </c>
      <c r="G223" s="301">
        <v>88</v>
      </c>
      <c r="H223" s="301">
        <v>76</v>
      </c>
      <c r="I223" s="301">
        <v>88</v>
      </c>
      <c r="J223" s="301"/>
      <c r="K223" s="301"/>
      <c r="L223" s="301"/>
      <c r="M223" s="303">
        <f>IFERROR(VLOOKUP(A223,'GR8-SCHL 9-21-2015'!$A$5:$C$500,3,FALSE),0)</f>
        <v>0</v>
      </c>
      <c r="N223" s="304" t="str">
        <f t="shared" si="3"/>
        <v/>
      </c>
    </row>
    <row r="224" spans="1:14" x14ac:dyDescent="0.25">
      <c r="A224" s="301" t="s">
        <v>325</v>
      </c>
      <c r="B224" s="302" t="s">
        <v>656</v>
      </c>
      <c r="C224" s="301">
        <v>685</v>
      </c>
      <c r="D224" s="301">
        <v>87</v>
      </c>
      <c r="E224" s="301">
        <v>94</v>
      </c>
      <c r="F224" s="301">
        <v>99</v>
      </c>
      <c r="G224" s="301">
        <v>112</v>
      </c>
      <c r="H224" s="301">
        <v>112</v>
      </c>
      <c r="I224" s="301">
        <v>97</v>
      </c>
      <c r="J224" s="301"/>
      <c r="K224" s="301"/>
      <c r="L224" s="301"/>
      <c r="M224" s="303">
        <f>IFERROR(VLOOKUP(A224,'GR8-SCHL 9-21-2015'!$A$5:$C$500,3,FALSE),0)</f>
        <v>0</v>
      </c>
      <c r="N224" s="304" t="str">
        <f t="shared" si="3"/>
        <v/>
      </c>
    </row>
    <row r="225" spans="1:14" x14ac:dyDescent="0.25">
      <c r="A225" s="301" t="s">
        <v>326</v>
      </c>
      <c r="B225" s="302" t="s">
        <v>655</v>
      </c>
      <c r="C225" s="301">
        <v>586</v>
      </c>
      <c r="D225" s="301">
        <v>72</v>
      </c>
      <c r="E225" s="301">
        <v>102</v>
      </c>
      <c r="F225" s="301">
        <v>112</v>
      </c>
      <c r="G225" s="301">
        <v>100</v>
      </c>
      <c r="H225" s="301">
        <v>86</v>
      </c>
      <c r="I225" s="301">
        <v>94</v>
      </c>
      <c r="J225" s="301"/>
      <c r="K225" s="301"/>
      <c r="L225" s="301"/>
      <c r="M225" s="303">
        <f>IFERROR(VLOOKUP(A225,'GR8-SCHL 9-21-2015'!$A$5:$C$500,3,FALSE),0)</f>
        <v>0</v>
      </c>
      <c r="N225" s="304" t="str">
        <f t="shared" si="3"/>
        <v/>
      </c>
    </row>
    <row r="226" spans="1:14" x14ac:dyDescent="0.25">
      <c r="A226" s="301" t="s">
        <v>327</v>
      </c>
      <c r="B226" s="302" t="s">
        <v>654</v>
      </c>
      <c r="C226" s="301">
        <v>484</v>
      </c>
      <c r="D226" s="301">
        <v>76</v>
      </c>
      <c r="E226" s="301">
        <v>64</v>
      </c>
      <c r="F226" s="301">
        <v>62</v>
      </c>
      <c r="G226" s="301">
        <v>89</v>
      </c>
      <c r="H226" s="301">
        <v>76</v>
      </c>
      <c r="I226" s="301">
        <v>60</v>
      </c>
      <c r="J226" s="301"/>
      <c r="K226" s="301"/>
      <c r="L226" s="301"/>
      <c r="M226" s="303">
        <f>IFERROR(VLOOKUP(A226,'GR8-SCHL 9-21-2015'!$A$5:$C$500,3,FALSE),0)</f>
        <v>0</v>
      </c>
      <c r="N226" s="304" t="str">
        <f t="shared" si="3"/>
        <v/>
      </c>
    </row>
    <row r="227" spans="1:14" x14ac:dyDescent="0.25">
      <c r="A227" s="301" t="s">
        <v>328</v>
      </c>
      <c r="B227" s="302" t="s">
        <v>653</v>
      </c>
      <c r="C227" s="301">
        <v>577</v>
      </c>
      <c r="D227" s="301">
        <v>107</v>
      </c>
      <c r="E227" s="301">
        <v>105</v>
      </c>
      <c r="F227" s="301">
        <v>107</v>
      </c>
      <c r="G227" s="301">
        <v>90</v>
      </c>
      <c r="H227" s="301">
        <v>78</v>
      </c>
      <c r="I227" s="301">
        <v>71</v>
      </c>
      <c r="J227" s="301"/>
      <c r="K227" s="301"/>
      <c r="L227" s="301"/>
      <c r="M227" s="303">
        <f>IFERROR(VLOOKUP(A227,'GR8-SCHL 9-21-2015'!$A$5:$C$500,3,FALSE),0)</f>
        <v>0</v>
      </c>
      <c r="N227" s="304" t="str">
        <f t="shared" si="3"/>
        <v/>
      </c>
    </row>
    <row r="228" spans="1:14" x14ac:dyDescent="0.25">
      <c r="A228" s="301" t="s">
        <v>329</v>
      </c>
      <c r="B228" s="302" t="s">
        <v>652</v>
      </c>
      <c r="C228" s="301">
        <v>255</v>
      </c>
      <c r="D228" s="301">
        <v>33</v>
      </c>
      <c r="E228" s="301">
        <v>34</v>
      </c>
      <c r="F228" s="301">
        <v>52</v>
      </c>
      <c r="G228" s="301">
        <v>41</v>
      </c>
      <c r="H228" s="301">
        <v>38</v>
      </c>
      <c r="I228" s="301">
        <v>37</v>
      </c>
      <c r="J228" s="301"/>
      <c r="K228" s="301"/>
      <c r="L228" s="301"/>
      <c r="M228" s="303">
        <f>IFERROR(VLOOKUP(A228,'GR8-SCHL 9-21-2015'!$A$5:$C$500,3,FALSE),0)</f>
        <v>0</v>
      </c>
      <c r="N228" s="304" t="str">
        <f t="shared" si="3"/>
        <v/>
      </c>
    </row>
    <row r="229" spans="1:14" x14ac:dyDescent="0.25">
      <c r="A229" s="301" t="s">
        <v>330</v>
      </c>
      <c r="B229" s="302" t="s">
        <v>651</v>
      </c>
      <c r="C229" s="301">
        <v>1017</v>
      </c>
      <c r="D229" s="301">
        <v>147</v>
      </c>
      <c r="E229" s="301">
        <v>155</v>
      </c>
      <c r="F229" s="301">
        <v>138</v>
      </c>
      <c r="G229" s="301">
        <v>182</v>
      </c>
      <c r="H229" s="301">
        <v>166</v>
      </c>
      <c r="I229" s="301">
        <v>190</v>
      </c>
      <c r="J229" s="301"/>
      <c r="K229" s="301"/>
      <c r="L229" s="301"/>
      <c r="M229" s="303">
        <f>IFERROR(VLOOKUP(A229,'GR8-SCHL 9-21-2015'!$A$5:$C$500,3,FALSE),0)</f>
        <v>0</v>
      </c>
      <c r="N229" s="304" t="str">
        <f t="shared" si="3"/>
        <v/>
      </c>
    </row>
    <row r="230" spans="1:14" x14ac:dyDescent="0.25">
      <c r="A230" s="301" t="s">
        <v>5211</v>
      </c>
      <c r="B230" s="302" t="s">
        <v>5172</v>
      </c>
      <c r="C230" s="301">
        <v>112</v>
      </c>
      <c r="D230" s="301">
        <v>40</v>
      </c>
      <c r="E230" s="301">
        <v>25</v>
      </c>
      <c r="F230" s="301">
        <v>28</v>
      </c>
      <c r="G230" s="301">
        <v>9</v>
      </c>
      <c r="H230" s="301">
        <v>10</v>
      </c>
      <c r="I230" s="301"/>
      <c r="J230" s="301"/>
      <c r="K230" s="301"/>
      <c r="L230" s="301"/>
      <c r="M230" s="303">
        <f>IFERROR(VLOOKUP(A230,'GR8-SCHL 9-21-2015'!$A$5:$C$500,3,FALSE),0)</f>
        <v>0</v>
      </c>
      <c r="N230" s="304" t="str">
        <f t="shared" si="3"/>
        <v/>
      </c>
    </row>
    <row r="231" spans="1:14" x14ac:dyDescent="0.25">
      <c r="A231" s="301" t="s">
        <v>331</v>
      </c>
      <c r="B231" s="302" t="s">
        <v>76</v>
      </c>
      <c r="C231" s="301">
        <v>1053</v>
      </c>
      <c r="D231" s="301"/>
      <c r="E231" s="301"/>
      <c r="F231" s="301"/>
      <c r="G231" s="301"/>
      <c r="H231" s="301">
        <v>214</v>
      </c>
      <c r="I231" s="301">
        <v>202</v>
      </c>
      <c r="J231" s="301">
        <v>203</v>
      </c>
      <c r="K231" s="301">
        <v>217</v>
      </c>
      <c r="L231" s="301">
        <v>217</v>
      </c>
      <c r="M231" s="303">
        <f>IFERROR(VLOOKUP(A231,'GR8-SCHL 9-21-2015'!$A$5:$C$500,3,FALSE),0)</f>
        <v>0</v>
      </c>
      <c r="N231" s="304">
        <f t="shared" si="3"/>
        <v>217</v>
      </c>
    </row>
    <row r="232" spans="1:14" x14ac:dyDescent="0.25">
      <c r="A232" s="301" t="s">
        <v>332</v>
      </c>
      <c r="B232" s="302" t="s">
        <v>650</v>
      </c>
      <c r="C232" s="301">
        <v>1634</v>
      </c>
      <c r="D232" s="301">
        <v>128</v>
      </c>
      <c r="E232" s="301">
        <v>188</v>
      </c>
      <c r="F232" s="301">
        <v>169</v>
      </c>
      <c r="G232" s="301">
        <v>196</v>
      </c>
      <c r="H232" s="301">
        <v>194</v>
      </c>
      <c r="I232" s="301">
        <v>184</v>
      </c>
      <c r="J232" s="301">
        <v>186</v>
      </c>
      <c r="K232" s="301">
        <v>187</v>
      </c>
      <c r="L232" s="301">
        <v>182</v>
      </c>
      <c r="M232" s="303">
        <f>IFERROR(VLOOKUP(A232,'GR8-SCHL 9-21-2015'!$A$5:$C$500,3,FALSE),0)</f>
        <v>27</v>
      </c>
      <c r="N232" s="304">
        <f t="shared" si="3"/>
        <v>155</v>
      </c>
    </row>
    <row r="233" spans="1:14" x14ac:dyDescent="0.25">
      <c r="A233" s="301" t="s">
        <v>944</v>
      </c>
      <c r="B233" s="302" t="s">
        <v>945</v>
      </c>
      <c r="C233" s="301">
        <v>434</v>
      </c>
      <c r="D233" s="301"/>
      <c r="E233" s="301"/>
      <c r="F233" s="301"/>
      <c r="G233" s="301"/>
      <c r="H233" s="301"/>
      <c r="I233" s="301"/>
      <c r="J233" s="301">
        <v>117</v>
      </c>
      <c r="K233" s="301">
        <v>149</v>
      </c>
      <c r="L233" s="301">
        <v>168</v>
      </c>
      <c r="M233" s="303">
        <f>IFERROR(VLOOKUP(A233,'GR8-SCHL 9-21-2015'!$A$5:$C$500,3,FALSE),0)</f>
        <v>49</v>
      </c>
      <c r="N233" s="304">
        <f t="shared" si="3"/>
        <v>119</v>
      </c>
    </row>
    <row r="234" spans="1:14" x14ac:dyDescent="0.25">
      <c r="A234" s="301" t="s">
        <v>649</v>
      </c>
      <c r="B234" s="302" t="s">
        <v>881</v>
      </c>
      <c r="C234" s="301">
        <v>340</v>
      </c>
      <c r="D234" s="301">
        <v>33</v>
      </c>
      <c r="E234" s="301">
        <v>34</v>
      </c>
      <c r="F234" s="301">
        <v>44</v>
      </c>
      <c r="G234" s="301">
        <v>44</v>
      </c>
      <c r="H234" s="301">
        <v>39</v>
      </c>
      <c r="I234" s="301">
        <v>39</v>
      </c>
      <c r="J234" s="301">
        <v>26</v>
      </c>
      <c r="K234" s="301">
        <v>36</v>
      </c>
      <c r="L234" s="301">
        <v>36</v>
      </c>
      <c r="M234" s="303">
        <f>IFERROR(VLOOKUP(A234,'GR8-SCHL 9-21-2015'!$A$5:$C$500,3,FALSE),0)</f>
        <v>0</v>
      </c>
      <c r="N234" s="304">
        <f t="shared" si="3"/>
        <v>36</v>
      </c>
    </row>
    <row r="235" spans="1:14" x14ac:dyDescent="0.25">
      <c r="A235" s="301" t="s">
        <v>825</v>
      </c>
      <c r="B235" s="302" t="s">
        <v>946</v>
      </c>
      <c r="C235" s="301">
        <v>443</v>
      </c>
      <c r="D235" s="301">
        <v>78</v>
      </c>
      <c r="E235" s="301">
        <v>109</v>
      </c>
      <c r="F235" s="301">
        <v>105</v>
      </c>
      <c r="G235" s="301">
        <v>109</v>
      </c>
      <c r="H235" s="301">
        <v>25</v>
      </c>
      <c r="I235" s="301">
        <v>17</v>
      </c>
      <c r="J235" s="301"/>
      <c r="K235" s="301"/>
      <c r="L235" s="301"/>
      <c r="M235" s="303">
        <f>IFERROR(VLOOKUP(A235,'GR8-SCHL 9-21-2015'!$A$5:$C$500,3,FALSE),0)</f>
        <v>0</v>
      </c>
      <c r="N235" s="304" t="str">
        <f t="shared" si="3"/>
        <v/>
      </c>
    </row>
    <row r="236" spans="1:14" x14ac:dyDescent="0.25">
      <c r="A236" s="301" t="s">
        <v>947</v>
      </c>
      <c r="B236" s="302" t="s">
        <v>992</v>
      </c>
      <c r="C236" s="301">
        <v>191</v>
      </c>
      <c r="D236" s="301">
        <v>28</v>
      </c>
      <c r="E236" s="301">
        <v>40</v>
      </c>
      <c r="F236" s="301">
        <v>42</v>
      </c>
      <c r="G236" s="301">
        <v>35</v>
      </c>
      <c r="H236" s="301">
        <v>21</v>
      </c>
      <c r="I236" s="301">
        <v>16</v>
      </c>
      <c r="J236" s="301">
        <v>9</v>
      </c>
      <c r="K236" s="301"/>
      <c r="L236" s="301"/>
      <c r="M236" s="303">
        <f>IFERROR(VLOOKUP(A236,'GR8-SCHL 9-21-2015'!$A$5:$C$500,3,FALSE),0)</f>
        <v>0</v>
      </c>
      <c r="N236" s="304" t="str">
        <f t="shared" si="3"/>
        <v/>
      </c>
    </row>
    <row r="237" spans="1:14" x14ac:dyDescent="0.25">
      <c r="A237" s="301" t="s">
        <v>334</v>
      </c>
      <c r="B237" s="302" t="s">
        <v>648</v>
      </c>
      <c r="C237" s="301">
        <v>981</v>
      </c>
      <c r="D237" s="301">
        <v>106</v>
      </c>
      <c r="E237" s="301">
        <v>142</v>
      </c>
      <c r="F237" s="301">
        <v>148</v>
      </c>
      <c r="G237" s="301">
        <v>174</v>
      </c>
      <c r="H237" s="301">
        <v>164</v>
      </c>
      <c r="I237" s="301">
        <v>168</v>
      </c>
      <c r="J237" s="301"/>
      <c r="K237" s="301"/>
      <c r="L237" s="301"/>
      <c r="M237" s="303">
        <f>IFERROR(VLOOKUP(A237,'GR8-SCHL 9-21-2015'!$A$5:$C$500,3,FALSE),0)</f>
        <v>0</v>
      </c>
      <c r="N237" s="304" t="str">
        <f t="shared" si="3"/>
        <v/>
      </c>
    </row>
    <row r="238" spans="1:14" x14ac:dyDescent="0.25">
      <c r="A238" s="301" t="s">
        <v>826</v>
      </c>
      <c r="B238" s="302" t="s">
        <v>827</v>
      </c>
      <c r="C238" s="301">
        <v>231</v>
      </c>
      <c r="D238" s="301">
        <v>32</v>
      </c>
      <c r="E238" s="301">
        <v>33</v>
      </c>
      <c r="F238" s="301">
        <v>26</v>
      </c>
      <c r="G238" s="301">
        <v>34</v>
      </c>
      <c r="H238" s="301">
        <v>39</v>
      </c>
      <c r="I238" s="301">
        <v>37</v>
      </c>
      <c r="J238" s="301">
        <v>8</v>
      </c>
      <c r="K238" s="301">
        <v>12</v>
      </c>
      <c r="L238" s="301">
        <v>10</v>
      </c>
      <c r="M238" s="303">
        <f>IFERROR(VLOOKUP(A238,'GR8-SCHL 9-21-2015'!$A$5:$C$500,3,FALSE),0)</f>
        <v>0</v>
      </c>
      <c r="N238" s="304">
        <f t="shared" si="3"/>
        <v>10</v>
      </c>
    </row>
    <row r="239" spans="1:14" x14ac:dyDescent="0.25">
      <c r="A239" s="301" t="s">
        <v>647</v>
      </c>
      <c r="B239" s="302" t="s">
        <v>528</v>
      </c>
      <c r="C239" s="301">
        <v>776</v>
      </c>
      <c r="D239" s="301">
        <v>110</v>
      </c>
      <c r="E239" s="301">
        <v>103</v>
      </c>
      <c r="F239" s="301">
        <v>109</v>
      </c>
      <c r="G239" s="301">
        <v>94</v>
      </c>
      <c r="H239" s="301">
        <v>81</v>
      </c>
      <c r="I239" s="301">
        <v>67</v>
      </c>
      <c r="J239" s="301">
        <v>71</v>
      </c>
      <c r="K239" s="301">
        <v>76</v>
      </c>
      <c r="L239" s="301">
        <v>65</v>
      </c>
      <c r="M239" s="303">
        <f>IFERROR(VLOOKUP(A239,'GR8-SCHL 9-21-2015'!$A$5:$C$500,3,FALSE),0)</f>
        <v>0</v>
      </c>
      <c r="N239" s="304">
        <f t="shared" si="3"/>
        <v>65</v>
      </c>
    </row>
    <row r="240" spans="1:14" x14ac:dyDescent="0.25">
      <c r="A240" s="301" t="s">
        <v>335</v>
      </c>
      <c r="B240" s="302" t="s">
        <v>515</v>
      </c>
      <c r="C240" s="301">
        <v>255</v>
      </c>
      <c r="D240" s="301">
        <v>16</v>
      </c>
      <c r="E240" s="301">
        <v>19</v>
      </c>
      <c r="F240" s="301">
        <v>26</v>
      </c>
      <c r="G240" s="301">
        <v>28</v>
      </c>
      <c r="H240" s="301">
        <v>20</v>
      </c>
      <c r="I240" s="301">
        <v>23</v>
      </c>
      <c r="J240" s="301">
        <v>37</v>
      </c>
      <c r="K240" s="301">
        <v>50</v>
      </c>
      <c r="L240" s="301">
        <v>36</v>
      </c>
      <c r="M240" s="303">
        <f>IFERROR(VLOOKUP(A240,'GR8-SCHL 9-21-2015'!$A$5:$C$500,3,FALSE),0)</f>
        <v>0</v>
      </c>
      <c r="N240" s="304">
        <f t="shared" si="3"/>
        <v>36</v>
      </c>
    </row>
    <row r="241" spans="1:14" x14ac:dyDescent="0.25">
      <c r="A241" s="301" t="s">
        <v>646</v>
      </c>
      <c r="B241" s="302" t="s">
        <v>514</v>
      </c>
      <c r="C241" s="301">
        <v>352</v>
      </c>
      <c r="D241" s="301">
        <v>41</v>
      </c>
      <c r="E241" s="301">
        <v>38</v>
      </c>
      <c r="F241" s="301">
        <v>43</v>
      </c>
      <c r="G241" s="301">
        <v>41</v>
      </c>
      <c r="H241" s="301">
        <v>40</v>
      </c>
      <c r="I241" s="301">
        <v>34</v>
      </c>
      <c r="J241" s="301">
        <v>44</v>
      </c>
      <c r="K241" s="301">
        <v>41</v>
      </c>
      <c r="L241" s="301">
        <v>22</v>
      </c>
      <c r="M241" s="303">
        <f>IFERROR(VLOOKUP(A241,'GR8-SCHL 9-21-2015'!$A$5:$C$500,3,FALSE),0)</f>
        <v>0</v>
      </c>
      <c r="N241" s="304">
        <f t="shared" si="3"/>
        <v>22</v>
      </c>
    </row>
    <row r="242" spans="1:14" x14ac:dyDescent="0.25">
      <c r="A242" s="301" t="s">
        <v>336</v>
      </c>
      <c r="B242" s="302" t="s">
        <v>645</v>
      </c>
      <c r="C242" s="301">
        <v>574</v>
      </c>
      <c r="D242" s="301">
        <v>73</v>
      </c>
      <c r="E242" s="301">
        <v>91</v>
      </c>
      <c r="F242" s="301">
        <v>97</v>
      </c>
      <c r="G242" s="301">
        <v>95</v>
      </c>
      <c r="H242" s="301">
        <v>91</v>
      </c>
      <c r="I242" s="301">
        <v>88</v>
      </c>
      <c r="J242" s="301"/>
      <c r="K242" s="301"/>
      <c r="L242" s="301"/>
      <c r="M242" s="303">
        <f>IFERROR(VLOOKUP(A242,'GR8-SCHL 9-21-2015'!$A$5:$C$500,3,FALSE),0)</f>
        <v>0</v>
      </c>
      <c r="N242" s="304" t="str">
        <f t="shared" si="3"/>
        <v/>
      </c>
    </row>
    <row r="243" spans="1:14" x14ac:dyDescent="0.25">
      <c r="A243" s="301" t="s">
        <v>828</v>
      </c>
      <c r="B243" s="302" t="s">
        <v>854</v>
      </c>
      <c r="C243" s="301">
        <v>354</v>
      </c>
      <c r="D243" s="301">
        <v>76</v>
      </c>
      <c r="E243" s="301">
        <v>59</v>
      </c>
      <c r="F243" s="301">
        <v>56</v>
      </c>
      <c r="G243" s="301">
        <v>49</v>
      </c>
      <c r="H243" s="301">
        <v>49</v>
      </c>
      <c r="I243" s="301">
        <v>41</v>
      </c>
      <c r="J243" s="301">
        <v>24</v>
      </c>
      <c r="K243" s="301"/>
      <c r="L243" s="301"/>
      <c r="M243" s="303">
        <f>IFERROR(VLOOKUP(A243,'GR8-SCHL 9-21-2015'!$A$5:$C$500,3,FALSE),0)</f>
        <v>0</v>
      </c>
      <c r="N243" s="304" t="str">
        <f t="shared" si="3"/>
        <v/>
      </c>
    </row>
    <row r="244" spans="1:14" x14ac:dyDescent="0.25">
      <c r="A244" s="301" t="s">
        <v>882</v>
      </c>
      <c r="B244" s="302" t="s">
        <v>923</v>
      </c>
      <c r="C244" s="301">
        <v>443</v>
      </c>
      <c r="D244" s="301">
        <v>42</v>
      </c>
      <c r="E244" s="301">
        <v>37</v>
      </c>
      <c r="F244" s="301">
        <v>35</v>
      </c>
      <c r="G244" s="301">
        <v>59</v>
      </c>
      <c r="H244" s="301">
        <v>58</v>
      </c>
      <c r="I244" s="301">
        <v>48</v>
      </c>
      <c r="J244" s="301">
        <v>67</v>
      </c>
      <c r="K244" s="301">
        <v>53</v>
      </c>
      <c r="L244" s="301">
        <v>44</v>
      </c>
      <c r="M244" s="303">
        <f>IFERROR(VLOOKUP(A244,'GR8-SCHL 9-21-2015'!$A$5:$C$500,3,FALSE),0)</f>
        <v>0</v>
      </c>
      <c r="N244" s="304">
        <f t="shared" si="3"/>
        <v>44</v>
      </c>
    </row>
    <row r="245" spans="1:14" x14ac:dyDescent="0.25">
      <c r="A245" s="301" t="s">
        <v>883</v>
      </c>
      <c r="B245" s="302" t="s">
        <v>884</v>
      </c>
      <c r="C245" s="301">
        <v>177</v>
      </c>
      <c r="D245" s="301">
        <v>19</v>
      </c>
      <c r="E245" s="301">
        <v>20</v>
      </c>
      <c r="F245" s="301">
        <v>20</v>
      </c>
      <c r="G245" s="301">
        <v>19</v>
      </c>
      <c r="H245" s="301">
        <v>20</v>
      </c>
      <c r="I245" s="301">
        <v>19</v>
      </c>
      <c r="J245" s="301">
        <v>20</v>
      </c>
      <c r="K245" s="301">
        <v>20</v>
      </c>
      <c r="L245" s="301">
        <v>20</v>
      </c>
      <c r="M245" s="303">
        <f>IFERROR(VLOOKUP(A245,'GR8-SCHL 9-21-2015'!$A$5:$C$500,3,FALSE),0)</f>
        <v>0</v>
      </c>
      <c r="N245" s="304">
        <f t="shared" si="3"/>
        <v>20</v>
      </c>
    </row>
    <row r="246" spans="1:14" x14ac:dyDescent="0.25">
      <c r="A246" s="301" t="s">
        <v>885</v>
      </c>
      <c r="B246" s="302" t="s">
        <v>886</v>
      </c>
      <c r="C246" s="301">
        <v>173</v>
      </c>
      <c r="D246" s="301">
        <v>18</v>
      </c>
      <c r="E246" s="301">
        <v>20</v>
      </c>
      <c r="F246" s="301">
        <v>20</v>
      </c>
      <c r="G246" s="301">
        <v>21</v>
      </c>
      <c r="H246" s="301">
        <v>19</v>
      </c>
      <c r="I246" s="301">
        <v>19</v>
      </c>
      <c r="J246" s="301">
        <v>20</v>
      </c>
      <c r="K246" s="301">
        <v>17</v>
      </c>
      <c r="L246" s="301">
        <v>19</v>
      </c>
      <c r="M246" s="303">
        <f>IFERROR(VLOOKUP(A246,'GR8-SCHL 9-21-2015'!$A$5:$C$500,3,FALSE),0)</f>
        <v>0</v>
      </c>
      <c r="N246" s="304">
        <f t="shared" si="3"/>
        <v>19</v>
      </c>
    </row>
    <row r="247" spans="1:14" x14ac:dyDescent="0.25">
      <c r="A247" s="301" t="s">
        <v>829</v>
      </c>
      <c r="B247" s="302" t="s">
        <v>858</v>
      </c>
      <c r="C247" s="301">
        <v>578</v>
      </c>
      <c r="D247" s="301">
        <v>74</v>
      </c>
      <c r="E247" s="301">
        <v>74</v>
      </c>
      <c r="F247" s="301">
        <v>74</v>
      </c>
      <c r="G247" s="301">
        <v>75</v>
      </c>
      <c r="H247" s="301">
        <v>68</v>
      </c>
      <c r="I247" s="301">
        <v>45</v>
      </c>
      <c r="J247" s="301">
        <v>45</v>
      </c>
      <c r="K247" s="301">
        <v>59</v>
      </c>
      <c r="L247" s="301">
        <v>42</v>
      </c>
      <c r="M247" s="303">
        <f>IFERROR(VLOOKUP(A247,'GR8-SCHL 9-21-2015'!$A$5:$C$500,3,FALSE),0)</f>
        <v>0</v>
      </c>
      <c r="N247" s="304">
        <f t="shared" si="3"/>
        <v>42</v>
      </c>
    </row>
    <row r="248" spans="1:14" x14ac:dyDescent="0.25">
      <c r="A248" s="301" t="s">
        <v>831</v>
      </c>
      <c r="B248" s="302" t="s">
        <v>5173</v>
      </c>
      <c r="C248" s="301">
        <v>497</v>
      </c>
      <c r="D248" s="301">
        <v>76</v>
      </c>
      <c r="E248" s="301">
        <v>78</v>
      </c>
      <c r="F248" s="301">
        <v>74</v>
      </c>
      <c r="G248" s="301">
        <v>75</v>
      </c>
      <c r="H248" s="301">
        <v>71</v>
      </c>
      <c r="I248" s="301">
        <v>66</v>
      </c>
      <c r="J248" s="301">
        <v>37</v>
      </c>
      <c r="K248" s="301">
        <v>20</v>
      </c>
      <c r="L248" s="301"/>
      <c r="M248" s="303">
        <f>IFERROR(VLOOKUP(A248,'GR8-SCHL 9-21-2015'!$A$5:$C$500,3,FALSE),0)</f>
        <v>0</v>
      </c>
      <c r="N248" s="304" t="str">
        <f t="shared" si="3"/>
        <v/>
      </c>
    </row>
    <row r="249" spans="1:14" x14ac:dyDescent="0.25">
      <c r="A249" s="301" t="s">
        <v>887</v>
      </c>
      <c r="B249" s="302" t="s">
        <v>888</v>
      </c>
      <c r="C249" s="301">
        <v>728</v>
      </c>
      <c r="D249" s="301">
        <v>82</v>
      </c>
      <c r="E249" s="301">
        <v>65</v>
      </c>
      <c r="F249" s="301">
        <v>85</v>
      </c>
      <c r="G249" s="301">
        <v>124</v>
      </c>
      <c r="H249" s="301">
        <v>123</v>
      </c>
      <c r="I249" s="301">
        <v>71</v>
      </c>
      <c r="J249" s="301">
        <v>75</v>
      </c>
      <c r="K249" s="301">
        <v>60</v>
      </c>
      <c r="L249" s="301">
        <v>43</v>
      </c>
      <c r="M249" s="303">
        <f>IFERROR(VLOOKUP(A249,'GR8-SCHL 9-21-2015'!$A$5:$C$500,3,FALSE),0)</f>
        <v>0</v>
      </c>
      <c r="N249" s="304">
        <f t="shared" si="3"/>
        <v>43</v>
      </c>
    </row>
    <row r="250" spans="1:14" x14ac:dyDescent="0.25">
      <c r="A250" s="301" t="s">
        <v>337</v>
      </c>
      <c r="B250" s="302" t="s">
        <v>1418</v>
      </c>
      <c r="C250" s="301">
        <v>1415</v>
      </c>
      <c r="D250" s="301">
        <v>117</v>
      </c>
      <c r="E250" s="301">
        <v>163</v>
      </c>
      <c r="F250" s="301">
        <v>164</v>
      </c>
      <c r="G250" s="301">
        <v>177</v>
      </c>
      <c r="H250" s="301">
        <v>193</v>
      </c>
      <c r="I250" s="301">
        <v>190</v>
      </c>
      <c r="J250" s="301">
        <v>160</v>
      </c>
      <c r="K250" s="301">
        <v>116</v>
      </c>
      <c r="L250" s="301">
        <v>115</v>
      </c>
      <c r="M250" s="303">
        <f>IFERROR(VLOOKUP(A250,'GR8-SCHL 9-21-2015'!$A$5:$C$500,3,FALSE),0)</f>
        <v>0</v>
      </c>
      <c r="N250" s="304">
        <f t="shared" si="3"/>
        <v>115</v>
      </c>
    </row>
    <row r="251" spans="1:14" x14ac:dyDescent="0.25">
      <c r="A251" s="301" t="s">
        <v>948</v>
      </c>
      <c r="B251" s="302" t="s">
        <v>949</v>
      </c>
      <c r="C251" s="301">
        <v>185</v>
      </c>
      <c r="D251" s="301">
        <v>50</v>
      </c>
      <c r="E251" s="301">
        <v>51</v>
      </c>
      <c r="F251" s="301">
        <v>36</v>
      </c>
      <c r="G251" s="301">
        <v>23</v>
      </c>
      <c r="H251" s="301">
        <v>12</v>
      </c>
      <c r="I251" s="301">
        <v>13</v>
      </c>
      <c r="J251" s="301"/>
      <c r="K251" s="301"/>
      <c r="L251" s="301"/>
      <c r="M251" s="303">
        <f>IFERROR(VLOOKUP(A251,'GR8-SCHL 9-21-2015'!$A$5:$C$500,3,FALSE),0)</f>
        <v>0</v>
      </c>
      <c r="N251" s="304" t="str">
        <f t="shared" si="3"/>
        <v/>
      </c>
    </row>
    <row r="252" spans="1:14" x14ac:dyDescent="0.25">
      <c r="A252" s="301" t="s">
        <v>338</v>
      </c>
      <c r="B252" s="302" t="s">
        <v>644</v>
      </c>
      <c r="C252" s="301">
        <v>545</v>
      </c>
      <c r="D252" s="301">
        <v>81</v>
      </c>
      <c r="E252" s="301">
        <v>96</v>
      </c>
      <c r="F252" s="301">
        <v>87</v>
      </c>
      <c r="G252" s="301">
        <v>78</v>
      </c>
      <c r="H252" s="301">
        <v>77</v>
      </c>
      <c r="I252" s="301">
        <v>73</v>
      </c>
      <c r="J252" s="301"/>
      <c r="K252" s="301"/>
      <c r="L252" s="301"/>
      <c r="M252" s="303">
        <f>IFERROR(VLOOKUP(A252,'GR8-SCHL 9-21-2015'!$A$5:$C$500,3,FALSE),0)</f>
        <v>0</v>
      </c>
      <c r="N252" s="304" t="str">
        <f t="shared" si="3"/>
        <v/>
      </c>
    </row>
    <row r="253" spans="1:14" x14ac:dyDescent="0.25">
      <c r="A253" s="301" t="s">
        <v>978</v>
      </c>
      <c r="B253" s="302" t="s">
        <v>993</v>
      </c>
      <c r="C253" s="301">
        <v>231</v>
      </c>
      <c r="D253" s="301">
        <v>19</v>
      </c>
      <c r="E253" s="301">
        <v>52</v>
      </c>
      <c r="F253" s="301">
        <v>52</v>
      </c>
      <c r="G253" s="301">
        <v>50</v>
      </c>
      <c r="H253" s="301">
        <v>38</v>
      </c>
      <c r="I253" s="301">
        <v>20</v>
      </c>
      <c r="J253" s="301"/>
      <c r="K253" s="301"/>
      <c r="L253" s="301"/>
      <c r="M253" s="303">
        <f>IFERROR(VLOOKUP(A253,'GR8-SCHL 9-21-2015'!$A$5:$C$500,3,FALSE),0)</f>
        <v>0</v>
      </c>
      <c r="N253" s="304" t="str">
        <f t="shared" si="3"/>
        <v/>
      </c>
    </row>
    <row r="254" spans="1:14" x14ac:dyDescent="0.25">
      <c r="A254" s="301" t="s">
        <v>339</v>
      </c>
      <c r="B254" s="302" t="s">
        <v>1435</v>
      </c>
      <c r="C254" s="301">
        <v>364</v>
      </c>
      <c r="D254" s="301">
        <v>53</v>
      </c>
      <c r="E254" s="301">
        <v>63</v>
      </c>
      <c r="F254" s="301">
        <v>58</v>
      </c>
      <c r="G254" s="301">
        <v>58</v>
      </c>
      <c r="H254" s="301">
        <v>58</v>
      </c>
      <c r="I254" s="301">
        <v>54</v>
      </c>
      <c r="J254" s="301"/>
      <c r="K254" s="301"/>
      <c r="L254" s="301"/>
      <c r="M254" s="303">
        <f>IFERROR(VLOOKUP(A254,'GR8-SCHL 9-21-2015'!$A$5:$C$500,3,FALSE),0)</f>
        <v>0</v>
      </c>
      <c r="N254" s="304" t="str">
        <f t="shared" si="3"/>
        <v/>
      </c>
    </row>
    <row r="255" spans="1:14" x14ac:dyDescent="0.25">
      <c r="A255" s="301" t="s">
        <v>340</v>
      </c>
      <c r="B255" s="302" t="s">
        <v>642</v>
      </c>
      <c r="C255" s="301">
        <v>576</v>
      </c>
      <c r="D255" s="301">
        <v>87</v>
      </c>
      <c r="E255" s="301">
        <v>91</v>
      </c>
      <c r="F255" s="301">
        <v>97</v>
      </c>
      <c r="G255" s="301">
        <v>89</v>
      </c>
      <c r="H255" s="301">
        <v>95</v>
      </c>
      <c r="I255" s="301">
        <v>80</v>
      </c>
      <c r="J255" s="301"/>
      <c r="K255" s="301"/>
      <c r="L255" s="301"/>
      <c r="M255" s="303">
        <f>IFERROR(VLOOKUP(A255,'GR8-SCHL 9-21-2015'!$A$5:$C$500,3,FALSE),0)</f>
        <v>0</v>
      </c>
      <c r="N255" s="304" t="str">
        <f t="shared" si="3"/>
        <v/>
      </c>
    </row>
    <row r="256" spans="1:14" x14ac:dyDescent="0.25">
      <c r="A256" s="301" t="s">
        <v>341</v>
      </c>
      <c r="B256" s="302" t="s">
        <v>890</v>
      </c>
      <c r="C256" s="301">
        <v>1595</v>
      </c>
      <c r="D256" s="301">
        <v>153</v>
      </c>
      <c r="E256" s="301">
        <v>189</v>
      </c>
      <c r="F256" s="301">
        <v>149</v>
      </c>
      <c r="G256" s="301">
        <v>196</v>
      </c>
      <c r="H256" s="301">
        <v>208</v>
      </c>
      <c r="I256" s="301">
        <v>206</v>
      </c>
      <c r="J256" s="301">
        <v>142</v>
      </c>
      <c r="K256" s="301">
        <v>163</v>
      </c>
      <c r="L256" s="301">
        <v>144</v>
      </c>
      <c r="M256" s="303">
        <f>IFERROR(VLOOKUP(A256,'GR8-SCHL 9-21-2015'!$A$5:$C$500,3,FALSE),0)</f>
        <v>0</v>
      </c>
      <c r="N256" s="304">
        <f t="shared" si="3"/>
        <v>144</v>
      </c>
    </row>
    <row r="257" spans="1:14" x14ac:dyDescent="0.25">
      <c r="A257" s="301" t="s">
        <v>342</v>
      </c>
      <c r="B257" s="302" t="s">
        <v>641</v>
      </c>
      <c r="C257" s="301">
        <v>480</v>
      </c>
      <c r="D257" s="301">
        <v>70</v>
      </c>
      <c r="E257" s="301">
        <v>80</v>
      </c>
      <c r="F257" s="301">
        <v>72</v>
      </c>
      <c r="G257" s="301">
        <v>84</v>
      </c>
      <c r="H257" s="301">
        <v>86</v>
      </c>
      <c r="I257" s="301">
        <v>70</v>
      </c>
      <c r="J257" s="301"/>
      <c r="K257" s="301"/>
      <c r="L257" s="301"/>
      <c r="M257" s="303">
        <f>IFERROR(VLOOKUP(A257,'GR8-SCHL 9-21-2015'!$A$5:$C$500,3,FALSE),0)</f>
        <v>0</v>
      </c>
      <c r="N257" s="304" t="str">
        <f t="shared" si="3"/>
        <v/>
      </c>
    </row>
    <row r="258" spans="1:14" x14ac:dyDescent="0.25">
      <c r="A258" s="301" t="s">
        <v>343</v>
      </c>
      <c r="B258" s="302" t="s">
        <v>640</v>
      </c>
      <c r="C258" s="301">
        <v>383</v>
      </c>
      <c r="D258" s="301"/>
      <c r="E258" s="301">
        <v>38</v>
      </c>
      <c r="F258" s="301">
        <v>91</v>
      </c>
      <c r="G258" s="301">
        <v>93</v>
      </c>
      <c r="H258" s="301">
        <v>79</v>
      </c>
      <c r="I258" s="301">
        <v>82</v>
      </c>
      <c r="J258" s="301"/>
      <c r="K258" s="301"/>
      <c r="L258" s="301"/>
      <c r="M258" s="303">
        <f>IFERROR(VLOOKUP(A258,'GR8-SCHL 9-21-2015'!$A$5:$C$500,3,FALSE),0)</f>
        <v>0</v>
      </c>
      <c r="N258" s="304" t="str">
        <f t="shared" si="3"/>
        <v/>
      </c>
    </row>
    <row r="259" spans="1:14" x14ac:dyDescent="0.25">
      <c r="A259" s="301" t="s">
        <v>344</v>
      </c>
      <c r="B259" s="302" t="s">
        <v>1419</v>
      </c>
      <c r="C259" s="301">
        <v>833</v>
      </c>
      <c r="D259" s="301">
        <v>81</v>
      </c>
      <c r="E259" s="301">
        <v>90</v>
      </c>
      <c r="F259" s="301">
        <v>76</v>
      </c>
      <c r="G259" s="301">
        <v>121</v>
      </c>
      <c r="H259" s="301">
        <v>93</v>
      </c>
      <c r="I259" s="301">
        <v>91</v>
      </c>
      <c r="J259" s="301">
        <v>87</v>
      </c>
      <c r="K259" s="301">
        <v>88</v>
      </c>
      <c r="L259" s="301">
        <v>87</v>
      </c>
      <c r="M259" s="303">
        <f>IFERROR(VLOOKUP(A259,'GR8-SCHL 9-21-2015'!$A$5:$C$500,3,FALSE),0)</f>
        <v>0</v>
      </c>
      <c r="N259" s="304">
        <f t="shared" si="3"/>
        <v>87</v>
      </c>
    </row>
    <row r="260" spans="1:14" x14ac:dyDescent="0.25">
      <c r="A260" s="301" t="s">
        <v>345</v>
      </c>
      <c r="B260" s="302" t="s">
        <v>639</v>
      </c>
      <c r="C260" s="301">
        <v>1069</v>
      </c>
      <c r="D260" s="301">
        <v>106</v>
      </c>
      <c r="E260" s="301">
        <v>159</v>
      </c>
      <c r="F260" s="301">
        <v>195</v>
      </c>
      <c r="G260" s="301">
        <v>167</v>
      </c>
      <c r="H260" s="301">
        <v>187</v>
      </c>
      <c r="I260" s="301">
        <v>184</v>
      </c>
      <c r="J260" s="301"/>
      <c r="K260" s="301"/>
      <c r="L260" s="301"/>
      <c r="M260" s="303">
        <f>IFERROR(VLOOKUP(A260,'GR8-SCHL 9-21-2015'!$A$5:$C$500,3,FALSE),0)</f>
        <v>0</v>
      </c>
      <c r="N260" s="304" t="str">
        <f t="shared" ref="N260:N323" si="4">IF(L260="","",L260-M260)</f>
        <v/>
      </c>
    </row>
    <row r="261" spans="1:14" x14ac:dyDescent="0.25">
      <c r="A261" s="301" t="s">
        <v>346</v>
      </c>
      <c r="B261" s="302" t="s">
        <v>9</v>
      </c>
      <c r="C261" s="301">
        <v>852</v>
      </c>
      <c r="D261" s="301">
        <v>75</v>
      </c>
      <c r="E261" s="301">
        <v>81</v>
      </c>
      <c r="F261" s="301">
        <v>76</v>
      </c>
      <c r="G261" s="301">
        <v>126</v>
      </c>
      <c r="H261" s="301">
        <v>141</v>
      </c>
      <c r="I261" s="301">
        <v>132</v>
      </c>
      <c r="J261" s="301">
        <v>80</v>
      </c>
      <c r="K261" s="301">
        <v>74</v>
      </c>
      <c r="L261" s="301">
        <v>63</v>
      </c>
      <c r="M261" s="303">
        <f>IFERROR(VLOOKUP(A261,'GR8-SCHL 9-21-2015'!$A$5:$C$500,3,FALSE),0)</f>
        <v>0</v>
      </c>
      <c r="N261" s="304">
        <f t="shared" si="4"/>
        <v>63</v>
      </c>
    </row>
    <row r="262" spans="1:14" x14ac:dyDescent="0.25">
      <c r="A262" s="301" t="s">
        <v>347</v>
      </c>
      <c r="B262" s="302" t="s">
        <v>112</v>
      </c>
      <c r="C262" s="301">
        <v>685</v>
      </c>
      <c r="D262" s="301">
        <v>99</v>
      </c>
      <c r="E262" s="301">
        <v>121</v>
      </c>
      <c r="F262" s="301">
        <v>123</v>
      </c>
      <c r="G262" s="301">
        <v>99</v>
      </c>
      <c r="H262" s="301">
        <v>131</v>
      </c>
      <c r="I262" s="301">
        <v>94</v>
      </c>
      <c r="J262" s="301"/>
      <c r="K262" s="301"/>
      <c r="L262" s="301"/>
      <c r="M262" s="303">
        <f>IFERROR(VLOOKUP(A262,'GR8-SCHL 9-21-2015'!$A$5:$C$500,3,FALSE),0)</f>
        <v>0</v>
      </c>
      <c r="N262" s="304" t="str">
        <f t="shared" si="4"/>
        <v/>
      </c>
    </row>
    <row r="263" spans="1:14" x14ac:dyDescent="0.25">
      <c r="A263" s="301" t="s">
        <v>348</v>
      </c>
      <c r="B263" s="302" t="s">
        <v>638</v>
      </c>
      <c r="C263" s="301">
        <v>765</v>
      </c>
      <c r="D263" s="301">
        <v>93</v>
      </c>
      <c r="E263" s="301">
        <v>115</v>
      </c>
      <c r="F263" s="301">
        <v>136</v>
      </c>
      <c r="G263" s="301">
        <v>132</v>
      </c>
      <c r="H263" s="301">
        <v>127</v>
      </c>
      <c r="I263" s="301">
        <v>125</v>
      </c>
      <c r="J263" s="301"/>
      <c r="K263" s="301"/>
      <c r="L263" s="301"/>
      <c r="M263" s="303">
        <f>IFERROR(VLOOKUP(A263,'GR8-SCHL 9-21-2015'!$A$5:$C$500,3,FALSE),0)</f>
        <v>0</v>
      </c>
      <c r="N263" s="304" t="str">
        <f t="shared" si="4"/>
        <v/>
      </c>
    </row>
    <row r="264" spans="1:14" x14ac:dyDescent="0.25">
      <c r="A264" s="301" t="s">
        <v>349</v>
      </c>
      <c r="B264" s="302" t="s">
        <v>637</v>
      </c>
      <c r="C264" s="301">
        <v>467</v>
      </c>
      <c r="D264" s="301">
        <v>77</v>
      </c>
      <c r="E264" s="301">
        <v>64</v>
      </c>
      <c r="F264" s="301">
        <v>80</v>
      </c>
      <c r="G264" s="301">
        <v>64</v>
      </c>
      <c r="H264" s="301">
        <v>72</v>
      </c>
      <c r="I264" s="301">
        <v>79</v>
      </c>
      <c r="J264" s="301"/>
      <c r="K264" s="301"/>
      <c r="L264" s="301"/>
      <c r="M264" s="303">
        <f>IFERROR(VLOOKUP(A264,'GR8-SCHL 9-21-2015'!$A$5:$C$500,3,FALSE),0)</f>
        <v>0</v>
      </c>
      <c r="N264" s="304" t="str">
        <f t="shared" si="4"/>
        <v/>
      </c>
    </row>
    <row r="265" spans="1:14" x14ac:dyDescent="0.25">
      <c r="A265" s="301" t="s">
        <v>350</v>
      </c>
      <c r="B265" s="302" t="s">
        <v>636</v>
      </c>
      <c r="C265" s="301">
        <v>948</v>
      </c>
      <c r="D265" s="301">
        <v>134</v>
      </c>
      <c r="E265" s="301">
        <v>143</v>
      </c>
      <c r="F265" s="301">
        <v>155</v>
      </c>
      <c r="G265" s="301">
        <v>154</v>
      </c>
      <c r="H265" s="301">
        <v>132</v>
      </c>
      <c r="I265" s="301">
        <v>172</v>
      </c>
      <c r="J265" s="301"/>
      <c r="K265" s="301"/>
      <c r="L265" s="301"/>
      <c r="M265" s="303">
        <f>IFERROR(VLOOKUP(A265,'GR8-SCHL 9-21-2015'!$A$5:$C$500,3,FALSE),0)</f>
        <v>0</v>
      </c>
      <c r="N265" s="304" t="str">
        <f t="shared" si="4"/>
        <v/>
      </c>
    </row>
    <row r="266" spans="1:14" x14ac:dyDescent="0.25">
      <c r="A266" s="301" t="s">
        <v>994</v>
      </c>
      <c r="B266" s="302" t="s">
        <v>995</v>
      </c>
      <c r="C266" s="301">
        <v>608</v>
      </c>
      <c r="D266" s="301">
        <v>96</v>
      </c>
      <c r="E266" s="301">
        <v>111</v>
      </c>
      <c r="F266" s="301">
        <v>114</v>
      </c>
      <c r="G266" s="301">
        <v>110</v>
      </c>
      <c r="H266" s="301">
        <v>97</v>
      </c>
      <c r="I266" s="301">
        <v>80</v>
      </c>
      <c r="J266" s="301"/>
      <c r="K266" s="301"/>
      <c r="L266" s="301"/>
      <c r="M266" s="303">
        <f>IFERROR(VLOOKUP(A266,'GR8-SCHL 9-21-2015'!$A$5:$C$500,3,FALSE),0)</f>
        <v>0</v>
      </c>
      <c r="N266" s="304" t="str">
        <f t="shared" si="4"/>
        <v/>
      </c>
    </row>
    <row r="267" spans="1:14" x14ac:dyDescent="0.25">
      <c r="A267" s="301" t="s">
        <v>351</v>
      </c>
      <c r="B267" s="302" t="s">
        <v>635</v>
      </c>
      <c r="C267" s="301">
        <v>1178</v>
      </c>
      <c r="D267" s="301">
        <v>58</v>
      </c>
      <c r="E267" s="301">
        <v>244</v>
      </c>
      <c r="F267" s="301">
        <v>230</v>
      </c>
      <c r="G267" s="301">
        <v>224</v>
      </c>
      <c r="H267" s="301">
        <v>202</v>
      </c>
      <c r="I267" s="301">
        <v>200</v>
      </c>
      <c r="J267" s="301"/>
      <c r="K267" s="301"/>
      <c r="L267" s="301"/>
      <c r="M267" s="303">
        <f>IFERROR(VLOOKUP(A267,'GR8-SCHL 9-21-2015'!$A$5:$C$500,3,FALSE),0)</f>
        <v>0</v>
      </c>
      <c r="N267" s="304" t="str">
        <f t="shared" si="4"/>
        <v/>
      </c>
    </row>
    <row r="268" spans="1:14" x14ac:dyDescent="0.25">
      <c r="A268" s="301" t="s">
        <v>950</v>
      </c>
      <c r="B268" s="302" t="s">
        <v>951</v>
      </c>
      <c r="C268" s="301">
        <v>299</v>
      </c>
      <c r="D268" s="301">
        <v>60</v>
      </c>
      <c r="E268" s="301">
        <v>62</v>
      </c>
      <c r="F268" s="301">
        <v>74</v>
      </c>
      <c r="G268" s="301">
        <v>57</v>
      </c>
      <c r="H268" s="301">
        <v>23</v>
      </c>
      <c r="I268" s="301">
        <v>23</v>
      </c>
      <c r="J268" s="301"/>
      <c r="K268" s="301"/>
      <c r="L268" s="301"/>
      <c r="M268" s="303">
        <f>IFERROR(VLOOKUP(A268,'GR8-SCHL 9-21-2015'!$A$5:$C$500,3,FALSE),0)</f>
        <v>0</v>
      </c>
      <c r="N268" s="304" t="str">
        <f t="shared" si="4"/>
        <v/>
      </c>
    </row>
    <row r="269" spans="1:14" x14ac:dyDescent="0.25">
      <c r="A269" s="301" t="s">
        <v>352</v>
      </c>
      <c r="B269" s="302" t="s">
        <v>634</v>
      </c>
      <c r="C269" s="301">
        <v>646</v>
      </c>
      <c r="D269" s="301">
        <v>83</v>
      </c>
      <c r="E269" s="301">
        <v>89</v>
      </c>
      <c r="F269" s="301">
        <v>123</v>
      </c>
      <c r="G269" s="301">
        <v>110</v>
      </c>
      <c r="H269" s="301">
        <v>98</v>
      </c>
      <c r="I269" s="301">
        <v>105</v>
      </c>
      <c r="J269" s="301"/>
      <c r="K269" s="301"/>
      <c r="L269" s="301"/>
      <c r="M269" s="303">
        <f>IFERROR(VLOOKUP(A269,'GR8-SCHL 9-21-2015'!$A$5:$C$500,3,FALSE),0)</f>
        <v>0</v>
      </c>
      <c r="N269" s="304" t="str">
        <f t="shared" si="4"/>
        <v/>
      </c>
    </row>
    <row r="270" spans="1:14" x14ac:dyDescent="0.25">
      <c r="A270" s="301" t="s">
        <v>353</v>
      </c>
      <c r="B270" s="302" t="s">
        <v>633</v>
      </c>
      <c r="C270" s="301">
        <v>729</v>
      </c>
      <c r="D270" s="301">
        <v>106</v>
      </c>
      <c r="E270" s="301">
        <v>112</v>
      </c>
      <c r="F270" s="301">
        <v>108</v>
      </c>
      <c r="G270" s="301">
        <v>112</v>
      </c>
      <c r="H270" s="301">
        <v>104</v>
      </c>
      <c r="I270" s="301">
        <v>132</v>
      </c>
      <c r="J270" s="301"/>
      <c r="K270" s="301"/>
      <c r="L270" s="301"/>
      <c r="M270" s="303">
        <f>IFERROR(VLOOKUP(A270,'GR8-SCHL 9-21-2015'!$A$5:$C$500,3,FALSE),0)</f>
        <v>0</v>
      </c>
      <c r="N270" s="304" t="str">
        <f t="shared" si="4"/>
        <v/>
      </c>
    </row>
    <row r="271" spans="1:14" x14ac:dyDescent="0.25">
      <c r="A271" s="301" t="s">
        <v>354</v>
      </c>
      <c r="B271" s="302" t="s">
        <v>632</v>
      </c>
      <c r="C271" s="301">
        <v>462</v>
      </c>
      <c r="D271" s="301">
        <v>58</v>
      </c>
      <c r="E271" s="301">
        <v>75</v>
      </c>
      <c r="F271" s="301">
        <v>85</v>
      </c>
      <c r="G271" s="301">
        <v>87</v>
      </c>
      <c r="H271" s="301">
        <v>76</v>
      </c>
      <c r="I271" s="301">
        <v>65</v>
      </c>
      <c r="J271" s="301"/>
      <c r="K271" s="301"/>
      <c r="L271" s="301"/>
      <c r="M271" s="303">
        <f>IFERROR(VLOOKUP(A271,'GR8-SCHL 9-21-2015'!$A$5:$C$500,3,FALSE),0)</f>
        <v>0</v>
      </c>
      <c r="N271" s="304" t="str">
        <f t="shared" si="4"/>
        <v/>
      </c>
    </row>
    <row r="272" spans="1:14" x14ac:dyDescent="0.25">
      <c r="A272" s="301" t="s">
        <v>355</v>
      </c>
      <c r="B272" s="302" t="s">
        <v>631</v>
      </c>
      <c r="C272" s="301">
        <v>567</v>
      </c>
      <c r="D272" s="301">
        <v>76</v>
      </c>
      <c r="E272" s="301">
        <v>87</v>
      </c>
      <c r="F272" s="301">
        <v>92</v>
      </c>
      <c r="G272" s="301">
        <v>90</v>
      </c>
      <c r="H272" s="301">
        <v>89</v>
      </c>
      <c r="I272" s="301">
        <v>63</v>
      </c>
      <c r="J272" s="301"/>
      <c r="K272" s="301"/>
      <c r="L272" s="301"/>
      <c r="M272" s="303">
        <f>IFERROR(VLOOKUP(A272,'GR8-SCHL 9-21-2015'!$A$5:$C$500,3,FALSE),0)</f>
        <v>0</v>
      </c>
      <c r="N272" s="304" t="str">
        <f t="shared" si="4"/>
        <v/>
      </c>
    </row>
    <row r="273" spans="1:14" x14ac:dyDescent="0.25">
      <c r="A273" s="301" t="s">
        <v>356</v>
      </c>
      <c r="B273" s="302" t="s">
        <v>630</v>
      </c>
      <c r="C273" s="301">
        <v>397</v>
      </c>
      <c r="D273" s="301">
        <v>41</v>
      </c>
      <c r="E273" s="301">
        <v>49</v>
      </c>
      <c r="F273" s="301">
        <v>29</v>
      </c>
      <c r="G273" s="301">
        <v>57</v>
      </c>
      <c r="H273" s="301">
        <v>47</v>
      </c>
      <c r="I273" s="301">
        <v>47</v>
      </c>
      <c r="J273" s="301"/>
      <c r="K273" s="301"/>
      <c r="L273" s="301"/>
      <c r="M273" s="303">
        <f>IFERROR(VLOOKUP(A273,'GR8-SCHL 9-21-2015'!$A$5:$C$500,3,FALSE),0)</f>
        <v>0</v>
      </c>
      <c r="N273" s="304" t="str">
        <f t="shared" si="4"/>
        <v/>
      </c>
    </row>
    <row r="274" spans="1:14" x14ac:dyDescent="0.25">
      <c r="A274" s="301" t="s">
        <v>357</v>
      </c>
      <c r="B274" s="302" t="s">
        <v>629</v>
      </c>
      <c r="C274" s="301">
        <v>385</v>
      </c>
      <c r="D274" s="301">
        <v>57</v>
      </c>
      <c r="E274" s="301">
        <v>57</v>
      </c>
      <c r="F274" s="301">
        <v>67</v>
      </c>
      <c r="G274" s="301">
        <v>68</v>
      </c>
      <c r="H274" s="301">
        <v>57</v>
      </c>
      <c r="I274" s="301">
        <v>48</v>
      </c>
      <c r="J274" s="301"/>
      <c r="K274" s="301"/>
      <c r="L274" s="301"/>
      <c r="M274" s="303">
        <f>IFERROR(VLOOKUP(A274,'GR8-SCHL 9-21-2015'!$A$5:$C$500,3,FALSE),0)</f>
        <v>0</v>
      </c>
      <c r="N274" s="304" t="str">
        <f t="shared" si="4"/>
        <v/>
      </c>
    </row>
    <row r="275" spans="1:14" x14ac:dyDescent="0.25">
      <c r="A275" s="301" t="s">
        <v>358</v>
      </c>
      <c r="B275" s="302" t="s">
        <v>628</v>
      </c>
      <c r="C275" s="301">
        <v>490</v>
      </c>
      <c r="D275" s="301">
        <v>59</v>
      </c>
      <c r="E275" s="301">
        <v>64</v>
      </c>
      <c r="F275" s="301">
        <v>93</v>
      </c>
      <c r="G275" s="301">
        <v>79</v>
      </c>
      <c r="H275" s="301">
        <v>88</v>
      </c>
      <c r="I275" s="301">
        <v>88</v>
      </c>
      <c r="J275" s="301"/>
      <c r="K275" s="301"/>
      <c r="L275" s="301"/>
      <c r="M275" s="303">
        <f>IFERROR(VLOOKUP(A275,'GR8-SCHL 9-21-2015'!$A$5:$C$500,3,FALSE),0)</f>
        <v>0</v>
      </c>
      <c r="N275" s="304" t="str">
        <f t="shared" si="4"/>
        <v/>
      </c>
    </row>
    <row r="276" spans="1:14" x14ac:dyDescent="0.25">
      <c r="A276" s="301" t="s">
        <v>359</v>
      </c>
      <c r="B276" s="302" t="s">
        <v>627</v>
      </c>
      <c r="C276" s="301">
        <v>344</v>
      </c>
      <c r="D276" s="301">
        <v>43</v>
      </c>
      <c r="E276" s="301">
        <v>43</v>
      </c>
      <c r="F276" s="301">
        <v>53</v>
      </c>
      <c r="G276" s="301">
        <v>57</v>
      </c>
      <c r="H276" s="301">
        <v>57</v>
      </c>
      <c r="I276" s="301">
        <v>62</v>
      </c>
      <c r="J276" s="301"/>
      <c r="K276" s="301"/>
      <c r="L276" s="301"/>
      <c r="M276" s="303">
        <f>IFERROR(VLOOKUP(A276,'GR8-SCHL 9-21-2015'!$A$5:$C$500,3,FALSE),0)</f>
        <v>0</v>
      </c>
      <c r="N276" s="304" t="str">
        <f t="shared" si="4"/>
        <v/>
      </c>
    </row>
    <row r="277" spans="1:14" x14ac:dyDescent="0.25">
      <c r="A277" s="301" t="s">
        <v>360</v>
      </c>
      <c r="B277" s="302" t="s">
        <v>113</v>
      </c>
      <c r="C277" s="301">
        <v>944</v>
      </c>
      <c r="D277" s="301">
        <v>86</v>
      </c>
      <c r="E277" s="301">
        <v>98</v>
      </c>
      <c r="F277" s="301">
        <v>104</v>
      </c>
      <c r="G277" s="301">
        <v>111</v>
      </c>
      <c r="H277" s="301">
        <v>116</v>
      </c>
      <c r="I277" s="301">
        <v>108</v>
      </c>
      <c r="J277" s="301">
        <v>100</v>
      </c>
      <c r="K277" s="301">
        <v>109</v>
      </c>
      <c r="L277" s="301">
        <v>93</v>
      </c>
      <c r="M277" s="303">
        <f>IFERROR(VLOOKUP(A277,'GR8-SCHL 9-21-2015'!$A$5:$C$500,3,FALSE),0)</f>
        <v>0</v>
      </c>
      <c r="N277" s="304">
        <f t="shared" si="4"/>
        <v>93</v>
      </c>
    </row>
    <row r="278" spans="1:14" x14ac:dyDescent="0.25">
      <c r="A278" s="301" t="s">
        <v>361</v>
      </c>
      <c r="B278" s="302" t="s">
        <v>626</v>
      </c>
      <c r="C278" s="301">
        <v>553</v>
      </c>
      <c r="D278" s="301">
        <v>64</v>
      </c>
      <c r="E278" s="301">
        <v>80</v>
      </c>
      <c r="F278" s="301">
        <v>80</v>
      </c>
      <c r="G278" s="301">
        <v>92</v>
      </c>
      <c r="H278" s="301">
        <v>91</v>
      </c>
      <c r="I278" s="301">
        <v>99</v>
      </c>
      <c r="J278" s="301"/>
      <c r="K278" s="301"/>
      <c r="L278" s="301"/>
      <c r="M278" s="303">
        <f>IFERROR(VLOOKUP(A278,'GR8-SCHL 9-21-2015'!$A$5:$C$500,3,FALSE),0)</f>
        <v>0</v>
      </c>
      <c r="N278" s="304" t="str">
        <f t="shared" si="4"/>
        <v/>
      </c>
    </row>
    <row r="279" spans="1:14" x14ac:dyDescent="0.25">
      <c r="A279" s="301" t="s">
        <v>362</v>
      </c>
      <c r="B279" s="302" t="s">
        <v>1404</v>
      </c>
      <c r="C279" s="301">
        <v>755</v>
      </c>
      <c r="D279" s="301">
        <v>88</v>
      </c>
      <c r="E279" s="301">
        <v>86</v>
      </c>
      <c r="F279" s="301">
        <v>109</v>
      </c>
      <c r="G279" s="301">
        <v>124</v>
      </c>
      <c r="H279" s="301">
        <v>116</v>
      </c>
      <c r="I279" s="301">
        <v>86</v>
      </c>
      <c r="J279" s="301">
        <v>62</v>
      </c>
      <c r="K279" s="301">
        <v>36</v>
      </c>
      <c r="L279" s="301">
        <v>32</v>
      </c>
      <c r="M279" s="303">
        <f>IFERROR(VLOOKUP(A279,'GR8-SCHL 9-21-2015'!$A$5:$C$500,3,FALSE),0)</f>
        <v>0</v>
      </c>
      <c r="N279" s="304">
        <f t="shared" si="4"/>
        <v>32</v>
      </c>
    </row>
    <row r="280" spans="1:14" x14ac:dyDescent="0.25">
      <c r="A280" s="301" t="s">
        <v>363</v>
      </c>
      <c r="B280" s="302" t="s">
        <v>624</v>
      </c>
      <c r="C280" s="301">
        <v>315</v>
      </c>
      <c r="D280" s="301">
        <v>35</v>
      </c>
      <c r="E280" s="301">
        <v>61</v>
      </c>
      <c r="F280" s="301">
        <v>57</v>
      </c>
      <c r="G280" s="301">
        <v>50</v>
      </c>
      <c r="H280" s="301">
        <v>53</v>
      </c>
      <c r="I280" s="301">
        <v>59</v>
      </c>
      <c r="J280" s="301"/>
      <c r="K280" s="301"/>
      <c r="L280" s="301"/>
      <c r="M280" s="303">
        <f>IFERROR(VLOOKUP(A280,'GR8-SCHL 9-21-2015'!$A$5:$C$500,3,FALSE),0)</f>
        <v>0</v>
      </c>
      <c r="N280" s="304" t="str">
        <f t="shared" si="4"/>
        <v/>
      </c>
    </row>
    <row r="281" spans="1:14" x14ac:dyDescent="0.25">
      <c r="A281" s="301" t="s">
        <v>364</v>
      </c>
      <c r="B281" s="302" t="s">
        <v>892</v>
      </c>
      <c r="C281" s="301">
        <v>494</v>
      </c>
      <c r="D281" s="301">
        <v>48</v>
      </c>
      <c r="E281" s="301">
        <v>50</v>
      </c>
      <c r="F281" s="301">
        <v>67</v>
      </c>
      <c r="G281" s="301">
        <v>43</v>
      </c>
      <c r="H281" s="301">
        <v>63</v>
      </c>
      <c r="I281" s="301">
        <v>46</v>
      </c>
      <c r="J281" s="301">
        <v>62</v>
      </c>
      <c r="K281" s="301">
        <v>52</v>
      </c>
      <c r="L281" s="301">
        <v>44</v>
      </c>
      <c r="M281" s="303">
        <f>IFERROR(VLOOKUP(A281,'GR8-SCHL 9-21-2015'!$A$5:$C$500,3,FALSE),0)</f>
        <v>0</v>
      </c>
      <c r="N281" s="304">
        <f t="shared" si="4"/>
        <v>44</v>
      </c>
    </row>
    <row r="282" spans="1:14" x14ac:dyDescent="0.25">
      <c r="A282" s="301" t="s">
        <v>365</v>
      </c>
      <c r="B282" s="302" t="s">
        <v>893</v>
      </c>
      <c r="C282" s="301">
        <v>721</v>
      </c>
      <c r="D282" s="301">
        <v>94</v>
      </c>
      <c r="E282" s="301">
        <v>81</v>
      </c>
      <c r="F282" s="301">
        <v>82</v>
      </c>
      <c r="G282" s="301">
        <v>83</v>
      </c>
      <c r="H282" s="301">
        <v>61</v>
      </c>
      <c r="I282" s="301">
        <v>55</v>
      </c>
      <c r="J282" s="301">
        <v>67</v>
      </c>
      <c r="K282" s="301">
        <v>57</v>
      </c>
      <c r="L282" s="301">
        <v>73</v>
      </c>
      <c r="M282" s="303">
        <f>IFERROR(VLOOKUP(A282,'GR8-SCHL 9-21-2015'!$A$5:$C$500,3,FALSE),0)</f>
        <v>0</v>
      </c>
      <c r="N282" s="304">
        <f t="shared" si="4"/>
        <v>73</v>
      </c>
    </row>
    <row r="283" spans="1:14" x14ac:dyDescent="0.25">
      <c r="A283" s="301" t="s">
        <v>366</v>
      </c>
      <c r="B283" s="302" t="s">
        <v>623</v>
      </c>
      <c r="C283" s="301">
        <v>245</v>
      </c>
      <c r="D283" s="301">
        <v>48</v>
      </c>
      <c r="E283" s="301">
        <v>32</v>
      </c>
      <c r="F283" s="301">
        <v>32</v>
      </c>
      <c r="G283" s="301">
        <v>41</v>
      </c>
      <c r="H283" s="301">
        <v>39</v>
      </c>
      <c r="I283" s="301">
        <v>36</v>
      </c>
      <c r="J283" s="301"/>
      <c r="K283" s="301"/>
      <c r="L283" s="301"/>
      <c r="M283" s="303">
        <f>IFERROR(VLOOKUP(A283,'GR8-SCHL 9-21-2015'!$A$5:$C$500,3,FALSE),0)</f>
        <v>0</v>
      </c>
      <c r="N283" s="304" t="str">
        <f t="shared" si="4"/>
        <v/>
      </c>
    </row>
    <row r="284" spans="1:14" x14ac:dyDescent="0.25">
      <c r="A284" s="301" t="s">
        <v>367</v>
      </c>
      <c r="B284" s="302" t="s">
        <v>622</v>
      </c>
      <c r="C284" s="301">
        <v>631</v>
      </c>
      <c r="D284" s="301">
        <v>100</v>
      </c>
      <c r="E284" s="301">
        <v>105</v>
      </c>
      <c r="F284" s="301">
        <v>98</v>
      </c>
      <c r="G284" s="301">
        <v>99</v>
      </c>
      <c r="H284" s="301">
        <v>84</v>
      </c>
      <c r="I284" s="301">
        <v>110</v>
      </c>
      <c r="J284" s="301"/>
      <c r="K284" s="301"/>
      <c r="L284" s="301"/>
      <c r="M284" s="303">
        <f>IFERROR(VLOOKUP(A284,'GR8-SCHL 9-21-2015'!$A$5:$C$500,3,FALSE),0)</f>
        <v>0</v>
      </c>
      <c r="N284" s="304" t="str">
        <f t="shared" si="4"/>
        <v/>
      </c>
    </row>
    <row r="285" spans="1:14" x14ac:dyDescent="0.25">
      <c r="A285" s="301" t="s">
        <v>368</v>
      </c>
      <c r="B285" s="302" t="s">
        <v>80</v>
      </c>
      <c r="C285" s="301">
        <v>1369</v>
      </c>
      <c r="D285" s="301">
        <v>121</v>
      </c>
      <c r="E285" s="301">
        <v>128</v>
      </c>
      <c r="F285" s="301">
        <v>144</v>
      </c>
      <c r="G285" s="301">
        <v>137</v>
      </c>
      <c r="H285" s="301">
        <v>162</v>
      </c>
      <c r="I285" s="301">
        <v>166</v>
      </c>
      <c r="J285" s="301">
        <v>171</v>
      </c>
      <c r="K285" s="301">
        <v>170</v>
      </c>
      <c r="L285" s="301">
        <v>151</v>
      </c>
      <c r="M285" s="303">
        <f>IFERROR(VLOOKUP(A285,'GR8-SCHL 9-21-2015'!$A$5:$C$500,3,FALSE),0)</f>
        <v>33</v>
      </c>
      <c r="N285" s="304">
        <f t="shared" si="4"/>
        <v>118</v>
      </c>
    </row>
    <row r="286" spans="1:14" x14ac:dyDescent="0.25">
      <c r="A286" s="301" t="s">
        <v>369</v>
      </c>
      <c r="B286" s="302" t="s">
        <v>621</v>
      </c>
      <c r="C286" s="301">
        <v>381</v>
      </c>
      <c r="D286" s="301">
        <v>58</v>
      </c>
      <c r="E286" s="301">
        <v>53</v>
      </c>
      <c r="F286" s="301">
        <v>48</v>
      </c>
      <c r="G286" s="301">
        <v>66</v>
      </c>
      <c r="H286" s="301">
        <v>46</v>
      </c>
      <c r="I286" s="301">
        <v>39</v>
      </c>
      <c r="J286" s="301"/>
      <c r="K286" s="301"/>
      <c r="L286" s="301"/>
      <c r="M286" s="303">
        <f>IFERROR(VLOOKUP(A286,'GR8-SCHL 9-21-2015'!$A$5:$C$500,3,FALSE),0)</f>
        <v>0</v>
      </c>
      <c r="N286" s="304" t="str">
        <f t="shared" si="4"/>
        <v/>
      </c>
    </row>
    <row r="287" spans="1:14" x14ac:dyDescent="0.25">
      <c r="A287" s="301" t="s">
        <v>370</v>
      </c>
      <c r="B287" s="302" t="s">
        <v>620</v>
      </c>
      <c r="C287" s="301">
        <v>868</v>
      </c>
      <c r="D287" s="301">
        <v>127</v>
      </c>
      <c r="E287" s="301">
        <v>154</v>
      </c>
      <c r="F287" s="301">
        <v>135</v>
      </c>
      <c r="G287" s="301">
        <v>120</v>
      </c>
      <c r="H287" s="301">
        <v>128</v>
      </c>
      <c r="I287" s="301">
        <v>97</v>
      </c>
      <c r="J287" s="301"/>
      <c r="K287" s="301"/>
      <c r="L287" s="301"/>
      <c r="M287" s="303">
        <f>IFERROR(VLOOKUP(A287,'GR8-SCHL 9-21-2015'!$A$5:$C$500,3,FALSE),0)</f>
        <v>0</v>
      </c>
      <c r="N287" s="304" t="str">
        <f t="shared" si="4"/>
        <v/>
      </c>
    </row>
    <row r="288" spans="1:14" x14ac:dyDescent="0.25">
      <c r="A288" s="301" t="s">
        <v>371</v>
      </c>
      <c r="B288" s="302" t="s">
        <v>619</v>
      </c>
      <c r="C288" s="301">
        <v>722</v>
      </c>
      <c r="D288" s="301">
        <v>108</v>
      </c>
      <c r="E288" s="301">
        <v>112</v>
      </c>
      <c r="F288" s="301">
        <v>107</v>
      </c>
      <c r="G288" s="301">
        <v>121</v>
      </c>
      <c r="H288" s="301">
        <v>114</v>
      </c>
      <c r="I288" s="301">
        <v>133</v>
      </c>
      <c r="J288" s="301"/>
      <c r="K288" s="301"/>
      <c r="L288" s="301"/>
      <c r="M288" s="303">
        <f>IFERROR(VLOOKUP(A288,'GR8-SCHL 9-21-2015'!$A$5:$C$500,3,FALSE),0)</f>
        <v>0</v>
      </c>
      <c r="N288" s="304" t="str">
        <f t="shared" si="4"/>
        <v/>
      </c>
    </row>
    <row r="289" spans="1:14" x14ac:dyDescent="0.25">
      <c r="A289" s="301" t="s">
        <v>372</v>
      </c>
      <c r="B289" s="302" t="s">
        <v>522</v>
      </c>
      <c r="C289" s="301">
        <v>1216</v>
      </c>
      <c r="D289" s="301"/>
      <c r="E289" s="301"/>
      <c r="F289" s="301"/>
      <c r="G289" s="301"/>
      <c r="H289" s="301"/>
      <c r="I289" s="301"/>
      <c r="J289" s="301">
        <v>422</v>
      </c>
      <c r="K289" s="301">
        <v>400</v>
      </c>
      <c r="L289" s="301">
        <v>394</v>
      </c>
      <c r="M289" s="303">
        <f>IFERROR(VLOOKUP(A289,'GR8-SCHL 9-21-2015'!$A$5:$C$500,3,FALSE),0)</f>
        <v>72</v>
      </c>
      <c r="N289" s="304">
        <f t="shared" si="4"/>
        <v>322</v>
      </c>
    </row>
    <row r="290" spans="1:14" x14ac:dyDescent="0.25">
      <c r="A290" s="301" t="s">
        <v>373</v>
      </c>
      <c r="B290" s="302" t="s">
        <v>21</v>
      </c>
      <c r="C290" s="301">
        <v>220</v>
      </c>
      <c r="D290" s="301"/>
      <c r="E290" s="301"/>
      <c r="F290" s="301"/>
      <c r="G290" s="301"/>
      <c r="H290" s="301"/>
      <c r="I290" s="301"/>
      <c r="J290" s="301">
        <v>81</v>
      </c>
      <c r="K290" s="301">
        <v>69</v>
      </c>
      <c r="L290" s="301">
        <v>70</v>
      </c>
      <c r="M290" s="303">
        <f>IFERROR(VLOOKUP(A290,'GR8-SCHL 9-21-2015'!$A$5:$C$500,3,FALSE),0)</f>
        <v>24</v>
      </c>
      <c r="N290" s="304">
        <f t="shared" si="4"/>
        <v>46</v>
      </c>
    </row>
    <row r="291" spans="1:14" x14ac:dyDescent="0.25">
      <c r="A291" s="301" t="s">
        <v>374</v>
      </c>
      <c r="B291" s="302" t="s">
        <v>618</v>
      </c>
      <c r="C291" s="301">
        <v>330</v>
      </c>
      <c r="D291" s="301"/>
      <c r="E291" s="301"/>
      <c r="F291" s="301"/>
      <c r="G291" s="301"/>
      <c r="H291" s="301"/>
      <c r="I291" s="301"/>
      <c r="J291" s="301">
        <v>116</v>
      </c>
      <c r="K291" s="301">
        <v>109</v>
      </c>
      <c r="L291" s="301">
        <v>105</v>
      </c>
      <c r="M291" s="303">
        <f>IFERROR(VLOOKUP(A291,'GR8-SCHL 9-21-2015'!$A$5:$C$500,3,FALSE),0)</f>
        <v>0</v>
      </c>
      <c r="N291" s="304">
        <f t="shared" si="4"/>
        <v>105</v>
      </c>
    </row>
    <row r="292" spans="1:14" x14ac:dyDescent="0.25">
      <c r="A292" s="301" t="s">
        <v>376</v>
      </c>
      <c r="B292" s="302" t="s">
        <v>529</v>
      </c>
      <c r="C292" s="301">
        <v>332</v>
      </c>
      <c r="D292" s="301"/>
      <c r="E292" s="301"/>
      <c r="F292" s="301"/>
      <c r="G292" s="301"/>
      <c r="H292" s="301"/>
      <c r="I292" s="301"/>
      <c r="J292" s="301">
        <v>106</v>
      </c>
      <c r="K292" s="301">
        <v>104</v>
      </c>
      <c r="L292" s="301">
        <v>122</v>
      </c>
      <c r="M292" s="303">
        <f>IFERROR(VLOOKUP(A292,'GR8-SCHL 9-21-2015'!$A$5:$C$500,3,FALSE),0)</f>
        <v>12</v>
      </c>
      <c r="N292" s="304">
        <f t="shared" si="4"/>
        <v>110</v>
      </c>
    </row>
    <row r="293" spans="1:14" x14ac:dyDescent="0.25">
      <c r="A293" s="301" t="s">
        <v>377</v>
      </c>
      <c r="B293" s="302" t="s">
        <v>518</v>
      </c>
      <c r="C293" s="301">
        <v>289</v>
      </c>
      <c r="D293" s="301"/>
      <c r="E293" s="301"/>
      <c r="F293" s="301"/>
      <c r="G293" s="301"/>
      <c r="H293" s="301"/>
      <c r="I293" s="301"/>
      <c r="J293" s="301">
        <v>89</v>
      </c>
      <c r="K293" s="301">
        <v>103</v>
      </c>
      <c r="L293" s="301">
        <v>97</v>
      </c>
      <c r="M293" s="303">
        <f>IFERROR(VLOOKUP(A293,'GR8-SCHL 9-21-2015'!$A$5:$C$500,3,FALSE),0)</f>
        <v>0</v>
      </c>
      <c r="N293" s="304">
        <f t="shared" si="4"/>
        <v>97</v>
      </c>
    </row>
    <row r="294" spans="1:14" x14ac:dyDescent="0.25">
      <c r="A294" s="301" t="s">
        <v>378</v>
      </c>
      <c r="B294" s="302" t="s">
        <v>5174</v>
      </c>
      <c r="C294" s="301">
        <v>455</v>
      </c>
      <c r="D294" s="301"/>
      <c r="E294" s="301"/>
      <c r="F294" s="301"/>
      <c r="G294" s="301"/>
      <c r="H294" s="301"/>
      <c r="I294" s="301"/>
      <c r="J294" s="301">
        <v>138</v>
      </c>
      <c r="K294" s="301">
        <v>161</v>
      </c>
      <c r="L294" s="301">
        <v>156</v>
      </c>
      <c r="M294" s="303">
        <f>IFERROR(VLOOKUP(A294,'GR8-SCHL 9-21-2015'!$A$5:$C$500,3,FALSE),0)</f>
        <v>0</v>
      </c>
      <c r="N294" s="304">
        <f t="shared" si="4"/>
        <v>156</v>
      </c>
    </row>
    <row r="295" spans="1:14" x14ac:dyDescent="0.25">
      <c r="A295" s="301" t="s">
        <v>379</v>
      </c>
      <c r="B295" s="302" t="s">
        <v>114</v>
      </c>
      <c r="C295" s="301">
        <v>1334</v>
      </c>
      <c r="D295" s="301"/>
      <c r="E295" s="301"/>
      <c r="F295" s="301"/>
      <c r="G295" s="301"/>
      <c r="H295" s="301"/>
      <c r="I295" s="301"/>
      <c r="J295" s="301">
        <v>433</v>
      </c>
      <c r="K295" s="301">
        <v>457</v>
      </c>
      <c r="L295" s="301">
        <v>444</v>
      </c>
      <c r="M295" s="303">
        <f>IFERROR(VLOOKUP(A295,'GR8-SCHL 9-21-2015'!$A$5:$C$500,3,FALSE),0)</f>
        <v>217</v>
      </c>
      <c r="N295" s="304">
        <f t="shared" si="4"/>
        <v>227</v>
      </c>
    </row>
    <row r="296" spans="1:14" x14ac:dyDescent="0.25">
      <c r="A296" s="301" t="s">
        <v>617</v>
      </c>
      <c r="B296" s="302" t="s">
        <v>550</v>
      </c>
      <c r="C296" s="301">
        <v>367</v>
      </c>
      <c r="D296" s="301"/>
      <c r="E296" s="301"/>
      <c r="F296" s="301"/>
      <c r="G296" s="301"/>
      <c r="H296" s="301"/>
      <c r="I296" s="301"/>
      <c r="J296" s="301">
        <v>122</v>
      </c>
      <c r="K296" s="301">
        <v>131</v>
      </c>
      <c r="L296" s="301">
        <v>114</v>
      </c>
      <c r="M296" s="303">
        <f>IFERROR(VLOOKUP(A296,'GR8-SCHL 9-21-2015'!$A$5:$C$500,3,FALSE),0)</f>
        <v>37</v>
      </c>
      <c r="N296" s="304">
        <f t="shared" si="4"/>
        <v>77</v>
      </c>
    </row>
    <row r="297" spans="1:14" x14ac:dyDescent="0.25">
      <c r="A297" s="301" t="s">
        <v>996</v>
      </c>
      <c r="B297" s="302" t="s">
        <v>997</v>
      </c>
      <c r="C297" s="301">
        <v>803</v>
      </c>
      <c r="D297" s="301"/>
      <c r="E297" s="301"/>
      <c r="F297" s="301"/>
      <c r="G297" s="301"/>
      <c r="H297" s="301"/>
      <c r="I297" s="301"/>
      <c r="J297" s="301">
        <v>248</v>
      </c>
      <c r="K297" s="301">
        <v>300</v>
      </c>
      <c r="L297" s="301">
        <v>255</v>
      </c>
      <c r="M297" s="303">
        <f>IFERROR(VLOOKUP(A297,'GR8-SCHL 9-21-2015'!$A$5:$C$500,3,FALSE),0)</f>
        <v>52</v>
      </c>
      <c r="N297" s="304">
        <f t="shared" si="4"/>
        <v>203</v>
      </c>
    </row>
    <row r="298" spans="1:14" x14ac:dyDescent="0.25">
      <c r="A298" s="301" t="s">
        <v>998</v>
      </c>
      <c r="B298" s="302" t="s">
        <v>999</v>
      </c>
      <c r="C298" s="301">
        <v>552</v>
      </c>
      <c r="D298" s="301"/>
      <c r="E298" s="301"/>
      <c r="F298" s="301"/>
      <c r="G298" s="301"/>
      <c r="H298" s="301"/>
      <c r="I298" s="301"/>
      <c r="J298" s="301">
        <v>157</v>
      </c>
      <c r="K298" s="301">
        <v>203</v>
      </c>
      <c r="L298" s="301">
        <v>192</v>
      </c>
      <c r="M298" s="303">
        <f>IFERROR(VLOOKUP(A298,'GR8-SCHL 9-21-2015'!$A$5:$C$500,3,FALSE),0)</f>
        <v>26</v>
      </c>
      <c r="N298" s="304">
        <f t="shared" si="4"/>
        <v>166</v>
      </c>
    </row>
    <row r="299" spans="1:14" x14ac:dyDescent="0.25">
      <c r="A299" s="301" t="s">
        <v>1405</v>
      </c>
      <c r="B299" s="302" t="s">
        <v>1406</v>
      </c>
      <c r="C299" s="301">
        <v>24</v>
      </c>
      <c r="D299" s="301"/>
      <c r="E299" s="301"/>
      <c r="F299" s="301"/>
      <c r="G299" s="301"/>
      <c r="H299" s="301"/>
      <c r="I299" s="301"/>
      <c r="J299" s="301"/>
      <c r="K299" s="301"/>
      <c r="L299" s="301"/>
      <c r="M299" s="303">
        <f>IFERROR(VLOOKUP(A299,'GR8-SCHL 9-21-2015'!$A$5:$C$500,3,FALSE),0)</f>
        <v>0</v>
      </c>
      <c r="N299" s="304" t="str">
        <f t="shared" si="4"/>
        <v/>
      </c>
    </row>
    <row r="300" spans="1:14" x14ac:dyDescent="0.25">
      <c r="A300" s="301" t="s">
        <v>5212</v>
      </c>
      <c r="B300" s="302" t="s">
        <v>1420</v>
      </c>
      <c r="C300" s="301">
        <v>5</v>
      </c>
      <c r="D300" s="301"/>
      <c r="E300" s="301"/>
      <c r="F300" s="301"/>
      <c r="G300" s="301"/>
      <c r="H300" s="301"/>
      <c r="I300" s="301"/>
      <c r="J300" s="301"/>
      <c r="K300" s="301">
        <v>3</v>
      </c>
      <c r="L300" s="301">
        <v>2</v>
      </c>
      <c r="M300" s="303">
        <f>IFERROR(VLOOKUP(A300,'GR8-SCHL 9-21-2015'!$A$5:$C$500,3,FALSE),0)</f>
        <v>0</v>
      </c>
      <c r="N300" s="304">
        <f t="shared" si="4"/>
        <v>2</v>
      </c>
    </row>
    <row r="301" spans="1:14" x14ac:dyDescent="0.25">
      <c r="A301" s="301" t="s">
        <v>1407</v>
      </c>
      <c r="B301" s="302" t="s">
        <v>1408</v>
      </c>
      <c r="C301" s="301">
        <v>97</v>
      </c>
      <c r="D301" s="301"/>
      <c r="E301" s="301"/>
      <c r="F301" s="301"/>
      <c r="G301" s="301"/>
      <c r="H301" s="301"/>
      <c r="I301" s="301"/>
      <c r="J301" s="301">
        <v>46</v>
      </c>
      <c r="K301" s="301">
        <v>51</v>
      </c>
      <c r="L301" s="301"/>
      <c r="M301" s="303">
        <f>IFERROR(VLOOKUP(A301,'GR8-SCHL 9-21-2015'!$A$5:$C$500,3,FALSE),0)</f>
        <v>0</v>
      </c>
      <c r="N301" s="304" t="str">
        <f t="shared" si="4"/>
        <v/>
      </c>
    </row>
    <row r="302" spans="1:14" x14ac:dyDescent="0.25">
      <c r="A302" s="301" t="s">
        <v>380</v>
      </c>
      <c r="B302" s="302" t="s">
        <v>833</v>
      </c>
      <c r="C302" s="301">
        <v>561</v>
      </c>
      <c r="D302" s="301"/>
      <c r="E302" s="301"/>
      <c r="F302" s="301"/>
      <c r="G302" s="301"/>
      <c r="H302" s="301"/>
      <c r="I302" s="301"/>
      <c r="J302" s="301">
        <v>163</v>
      </c>
      <c r="K302" s="301">
        <v>189</v>
      </c>
      <c r="L302" s="301">
        <v>209</v>
      </c>
      <c r="M302" s="303">
        <f>IFERROR(VLOOKUP(A302,'GR8-SCHL 9-21-2015'!$A$5:$C$500,3,FALSE),0)</f>
        <v>65</v>
      </c>
      <c r="N302" s="304">
        <f t="shared" si="4"/>
        <v>144</v>
      </c>
    </row>
    <row r="303" spans="1:14" x14ac:dyDescent="0.25">
      <c r="A303" s="301" t="s">
        <v>381</v>
      </c>
      <c r="B303" s="302" t="s">
        <v>2</v>
      </c>
      <c r="C303" s="301">
        <v>1409</v>
      </c>
      <c r="D303" s="301"/>
      <c r="E303" s="301"/>
      <c r="F303" s="301"/>
      <c r="G303" s="301"/>
      <c r="H303" s="301"/>
      <c r="I303" s="301"/>
      <c r="J303" s="301">
        <v>491</v>
      </c>
      <c r="K303" s="301">
        <v>419</v>
      </c>
      <c r="L303" s="301">
        <v>499</v>
      </c>
      <c r="M303" s="303">
        <f>IFERROR(VLOOKUP(A303,'GR8-SCHL 9-21-2015'!$A$5:$C$500,3,FALSE),0)</f>
        <v>52</v>
      </c>
      <c r="N303" s="304">
        <f t="shared" si="4"/>
        <v>447</v>
      </c>
    </row>
    <row r="304" spans="1:14" x14ac:dyDescent="0.25">
      <c r="A304" s="301" t="s">
        <v>382</v>
      </c>
      <c r="B304" s="302" t="s">
        <v>616</v>
      </c>
      <c r="C304" s="301">
        <v>502</v>
      </c>
      <c r="D304" s="301"/>
      <c r="E304" s="301"/>
      <c r="F304" s="301"/>
      <c r="G304" s="301"/>
      <c r="H304" s="301"/>
      <c r="I304" s="301"/>
      <c r="J304" s="301">
        <v>168</v>
      </c>
      <c r="K304" s="301">
        <v>161</v>
      </c>
      <c r="L304" s="301">
        <v>173</v>
      </c>
      <c r="M304" s="303">
        <f>IFERROR(VLOOKUP(A304,'GR8-SCHL 9-21-2015'!$A$5:$C$500,3,FALSE),0)</f>
        <v>72</v>
      </c>
      <c r="N304" s="304">
        <f t="shared" si="4"/>
        <v>101</v>
      </c>
    </row>
    <row r="305" spans="1:14" x14ac:dyDescent="0.25">
      <c r="A305" s="301" t="s">
        <v>383</v>
      </c>
      <c r="B305" s="302" t="s">
        <v>92</v>
      </c>
      <c r="C305" s="301">
        <v>709</v>
      </c>
      <c r="D305" s="301"/>
      <c r="E305" s="301"/>
      <c r="F305" s="301"/>
      <c r="G305" s="301"/>
      <c r="H305" s="301"/>
      <c r="I305" s="301"/>
      <c r="J305" s="301">
        <v>212</v>
      </c>
      <c r="K305" s="301">
        <v>247</v>
      </c>
      <c r="L305" s="301">
        <v>250</v>
      </c>
      <c r="M305" s="303">
        <f>IFERROR(VLOOKUP(A305,'GR8-SCHL 9-21-2015'!$A$5:$C$500,3,FALSE),0)</f>
        <v>0</v>
      </c>
      <c r="N305" s="304">
        <f t="shared" si="4"/>
        <v>250</v>
      </c>
    </row>
    <row r="306" spans="1:14" x14ac:dyDescent="0.25">
      <c r="A306" s="301" t="s">
        <v>384</v>
      </c>
      <c r="B306" s="302" t="s">
        <v>615</v>
      </c>
      <c r="C306" s="301">
        <v>446</v>
      </c>
      <c r="D306" s="301"/>
      <c r="E306" s="301"/>
      <c r="F306" s="301"/>
      <c r="G306" s="301"/>
      <c r="H306" s="301"/>
      <c r="I306" s="301"/>
      <c r="J306" s="301">
        <v>160</v>
      </c>
      <c r="K306" s="301">
        <v>139</v>
      </c>
      <c r="L306" s="301">
        <v>147</v>
      </c>
      <c r="M306" s="303">
        <f>IFERROR(VLOOKUP(A306,'GR8-SCHL 9-21-2015'!$A$5:$C$500,3,FALSE),0)</f>
        <v>0</v>
      </c>
      <c r="N306" s="304">
        <f t="shared" si="4"/>
        <v>147</v>
      </c>
    </row>
    <row r="307" spans="1:14" x14ac:dyDescent="0.25">
      <c r="A307" s="301" t="s">
        <v>385</v>
      </c>
      <c r="B307" s="302" t="s">
        <v>614</v>
      </c>
      <c r="C307" s="301">
        <v>1176</v>
      </c>
      <c r="D307" s="301"/>
      <c r="E307" s="301"/>
      <c r="F307" s="301"/>
      <c r="G307" s="301"/>
      <c r="H307" s="301"/>
      <c r="I307" s="301"/>
      <c r="J307" s="301">
        <v>302</v>
      </c>
      <c r="K307" s="301">
        <v>393</v>
      </c>
      <c r="L307" s="301">
        <v>481</v>
      </c>
      <c r="M307" s="303">
        <f>IFERROR(VLOOKUP(A307,'GR8-SCHL 9-21-2015'!$A$5:$C$500,3,FALSE),0)</f>
        <v>70</v>
      </c>
      <c r="N307" s="304">
        <f t="shared" si="4"/>
        <v>411</v>
      </c>
    </row>
    <row r="308" spans="1:14" x14ac:dyDescent="0.25">
      <c r="A308" s="301" t="s">
        <v>386</v>
      </c>
      <c r="B308" s="302" t="s">
        <v>23</v>
      </c>
      <c r="C308" s="301">
        <v>483</v>
      </c>
      <c r="D308" s="301"/>
      <c r="E308" s="301"/>
      <c r="F308" s="301"/>
      <c r="G308" s="301"/>
      <c r="H308" s="301"/>
      <c r="I308" s="301"/>
      <c r="J308" s="301">
        <v>144</v>
      </c>
      <c r="K308" s="301">
        <v>160</v>
      </c>
      <c r="L308" s="301">
        <v>179</v>
      </c>
      <c r="M308" s="303">
        <f>IFERROR(VLOOKUP(A308,'GR8-SCHL 9-21-2015'!$A$5:$C$500,3,FALSE),0)</f>
        <v>0</v>
      </c>
      <c r="N308" s="304">
        <f t="shared" si="4"/>
        <v>179</v>
      </c>
    </row>
    <row r="309" spans="1:14" x14ac:dyDescent="0.25">
      <c r="A309" s="301" t="s">
        <v>387</v>
      </c>
      <c r="B309" s="302" t="s">
        <v>530</v>
      </c>
      <c r="C309" s="301">
        <v>866</v>
      </c>
      <c r="D309" s="301"/>
      <c r="E309" s="301"/>
      <c r="F309" s="301"/>
      <c r="G309" s="301"/>
      <c r="H309" s="301"/>
      <c r="I309" s="301"/>
      <c r="J309" s="301">
        <v>274</v>
      </c>
      <c r="K309" s="301">
        <v>282</v>
      </c>
      <c r="L309" s="301">
        <v>310</v>
      </c>
      <c r="M309" s="303">
        <f>IFERROR(VLOOKUP(A309,'GR8-SCHL 9-21-2015'!$A$5:$C$500,3,FALSE),0)</f>
        <v>54</v>
      </c>
      <c r="N309" s="304">
        <f t="shared" si="4"/>
        <v>256</v>
      </c>
    </row>
    <row r="310" spans="1:14" x14ac:dyDescent="0.25">
      <c r="A310" s="301" t="s">
        <v>388</v>
      </c>
      <c r="B310" s="302" t="s">
        <v>512</v>
      </c>
      <c r="C310" s="301">
        <v>597</v>
      </c>
      <c r="D310" s="301"/>
      <c r="E310" s="301"/>
      <c r="F310" s="301"/>
      <c r="G310" s="301"/>
      <c r="H310" s="301"/>
      <c r="I310" s="301"/>
      <c r="J310" s="301">
        <v>89</v>
      </c>
      <c r="K310" s="301">
        <v>101</v>
      </c>
      <c r="L310" s="301">
        <v>88</v>
      </c>
      <c r="M310" s="303">
        <f>IFERROR(VLOOKUP(A310,'GR8-SCHL 9-21-2015'!$A$5:$C$500,3,FALSE),0)</f>
        <v>0</v>
      </c>
      <c r="N310" s="304">
        <f t="shared" si="4"/>
        <v>88</v>
      </c>
    </row>
    <row r="311" spans="1:14" x14ac:dyDescent="0.25">
      <c r="A311" s="301" t="s">
        <v>389</v>
      </c>
      <c r="B311" s="302" t="s">
        <v>10</v>
      </c>
      <c r="C311" s="301">
        <v>482</v>
      </c>
      <c r="D311" s="301"/>
      <c r="E311" s="301"/>
      <c r="F311" s="301"/>
      <c r="G311" s="301"/>
      <c r="H311" s="301"/>
      <c r="I311" s="301"/>
      <c r="J311" s="301">
        <v>190</v>
      </c>
      <c r="K311" s="301">
        <v>135</v>
      </c>
      <c r="L311" s="301">
        <v>157</v>
      </c>
      <c r="M311" s="303">
        <f>IFERROR(VLOOKUP(A311,'GR8-SCHL 9-21-2015'!$A$5:$C$500,3,FALSE),0)</f>
        <v>0</v>
      </c>
      <c r="N311" s="304">
        <f t="shared" si="4"/>
        <v>157</v>
      </c>
    </row>
    <row r="312" spans="1:14" x14ac:dyDescent="0.25">
      <c r="A312" s="301" t="s">
        <v>390</v>
      </c>
      <c r="B312" s="302" t="s">
        <v>533</v>
      </c>
      <c r="C312" s="301">
        <v>217</v>
      </c>
      <c r="D312" s="301"/>
      <c r="E312" s="301"/>
      <c r="F312" s="301"/>
      <c r="G312" s="301"/>
      <c r="H312" s="301"/>
      <c r="I312" s="301"/>
      <c r="J312" s="301">
        <v>90</v>
      </c>
      <c r="K312" s="301">
        <v>53</v>
      </c>
      <c r="L312" s="301">
        <v>74</v>
      </c>
      <c r="M312" s="303">
        <f>IFERROR(VLOOKUP(A312,'GR8-SCHL 9-21-2015'!$A$5:$C$500,3,FALSE),0)</f>
        <v>47</v>
      </c>
      <c r="N312" s="304">
        <f t="shared" si="4"/>
        <v>27</v>
      </c>
    </row>
    <row r="313" spans="1:14" x14ac:dyDescent="0.25">
      <c r="A313" s="301" t="s">
        <v>391</v>
      </c>
      <c r="B313" s="302" t="s">
        <v>898</v>
      </c>
      <c r="C313" s="301">
        <v>23</v>
      </c>
      <c r="D313" s="301"/>
      <c r="E313" s="301"/>
      <c r="F313" s="301"/>
      <c r="G313" s="301"/>
      <c r="H313" s="301"/>
      <c r="I313" s="301"/>
      <c r="J313" s="301">
        <v>23</v>
      </c>
      <c r="K313" s="301"/>
      <c r="L313" s="301"/>
      <c r="M313" s="303">
        <f>IFERROR(VLOOKUP(A313,'GR8-SCHL 9-21-2015'!$A$5:$C$500,3,FALSE),0)</f>
        <v>0</v>
      </c>
      <c r="N313" s="304" t="str">
        <f t="shared" si="4"/>
        <v/>
      </c>
    </row>
    <row r="314" spans="1:14" x14ac:dyDescent="0.25">
      <c r="A314" s="301" t="s">
        <v>613</v>
      </c>
      <c r="B314" s="302" t="s">
        <v>817</v>
      </c>
      <c r="C314" s="301">
        <v>312</v>
      </c>
      <c r="D314" s="301"/>
      <c r="E314" s="301"/>
      <c r="F314" s="301"/>
      <c r="G314" s="301"/>
      <c r="H314" s="301"/>
      <c r="I314" s="301"/>
      <c r="J314" s="301">
        <v>106</v>
      </c>
      <c r="K314" s="301">
        <v>102</v>
      </c>
      <c r="L314" s="301">
        <v>104</v>
      </c>
      <c r="M314" s="303">
        <f>IFERROR(VLOOKUP(A314,'GR8-SCHL 9-21-2015'!$A$5:$C$500,3,FALSE),0)</f>
        <v>20</v>
      </c>
      <c r="N314" s="304">
        <f t="shared" si="4"/>
        <v>84</v>
      </c>
    </row>
    <row r="315" spans="1:14" x14ac:dyDescent="0.25">
      <c r="A315" s="301" t="s">
        <v>392</v>
      </c>
      <c r="B315" s="302" t="s">
        <v>531</v>
      </c>
      <c r="C315" s="301">
        <v>198</v>
      </c>
      <c r="D315" s="301"/>
      <c r="E315" s="301"/>
      <c r="F315" s="301"/>
      <c r="G315" s="301"/>
      <c r="H315" s="301"/>
      <c r="I315" s="301">
        <v>50</v>
      </c>
      <c r="J315" s="301">
        <v>56</v>
      </c>
      <c r="K315" s="301">
        <v>43</v>
      </c>
      <c r="L315" s="301">
        <v>49</v>
      </c>
      <c r="M315" s="303">
        <f>IFERROR(VLOOKUP(A315,'GR8-SCHL 9-21-2015'!$A$5:$C$500,3,FALSE),0)</f>
        <v>23</v>
      </c>
      <c r="N315" s="304">
        <f t="shared" si="4"/>
        <v>26</v>
      </c>
    </row>
    <row r="316" spans="1:14" x14ac:dyDescent="0.25">
      <c r="A316" s="301" t="s">
        <v>393</v>
      </c>
      <c r="B316" s="302" t="s">
        <v>539</v>
      </c>
      <c r="C316" s="301">
        <v>282</v>
      </c>
      <c r="D316" s="301"/>
      <c r="E316" s="301"/>
      <c r="F316" s="301"/>
      <c r="G316" s="301"/>
      <c r="H316" s="301"/>
      <c r="I316" s="301"/>
      <c r="J316" s="301">
        <v>96</v>
      </c>
      <c r="K316" s="301">
        <v>96</v>
      </c>
      <c r="L316" s="301">
        <v>90</v>
      </c>
      <c r="M316" s="303">
        <f>IFERROR(VLOOKUP(A316,'GR8-SCHL 9-21-2015'!$A$5:$C$500,3,FALSE),0)</f>
        <v>90</v>
      </c>
      <c r="N316" s="304">
        <f t="shared" si="4"/>
        <v>0</v>
      </c>
    </row>
    <row r="317" spans="1:14" x14ac:dyDescent="0.25">
      <c r="A317" s="301" t="s">
        <v>395</v>
      </c>
      <c r="B317" s="302" t="s">
        <v>24</v>
      </c>
      <c r="C317" s="301">
        <v>403</v>
      </c>
      <c r="D317" s="301"/>
      <c r="E317" s="301"/>
      <c r="F317" s="301"/>
      <c r="G317" s="301"/>
      <c r="H317" s="301"/>
      <c r="I317" s="301"/>
      <c r="J317" s="301">
        <v>138</v>
      </c>
      <c r="K317" s="301">
        <v>119</v>
      </c>
      <c r="L317" s="301">
        <v>146</v>
      </c>
      <c r="M317" s="303">
        <f>IFERROR(VLOOKUP(A317,'GR8-SCHL 9-21-2015'!$A$5:$C$500,3,FALSE),0)</f>
        <v>0</v>
      </c>
      <c r="N317" s="304">
        <f t="shared" si="4"/>
        <v>146</v>
      </c>
    </row>
    <row r="318" spans="1:14" x14ac:dyDescent="0.25">
      <c r="A318" s="301" t="s">
        <v>396</v>
      </c>
      <c r="B318" s="302" t="s">
        <v>1436</v>
      </c>
      <c r="C318" s="301">
        <v>1644</v>
      </c>
      <c r="D318" s="301"/>
      <c r="E318" s="301"/>
      <c r="F318" s="301"/>
      <c r="G318" s="301"/>
      <c r="H318" s="301"/>
      <c r="I318" s="301"/>
      <c r="J318" s="301">
        <v>459</v>
      </c>
      <c r="K318" s="301">
        <v>521</v>
      </c>
      <c r="L318" s="301">
        <v>421</v>
      </c>
      <c r="M318" s="303">
        <f>IFERROR(VLOOKUP(A318,'GR8-SCHL 9-21-2015'!$A$5:$C$500,3,FALSE),0)</f>
        <v>139</v>
      </c>
      <c r="N318" s="304">
        <f t="shared" si="4"/>
        <v>282</v>
      </c>
    </row>
    <row r="319" spans="1:14" x14ac:dyDescent="0.25">
      <c r="A319" s="301" t="s">
        <v>612</v>
      </c>
      <c r="B319" s="302" t="s">
        <v>899</v>
      </c>
      <c r="C319" s="301">
        <v>187</v>
      </c>
      <c r="D319" s="301"/>
      <c r="E319" s="301"/>
      <c r="F319" s="301"/>
      <c r="G319" s="301"/>
      <c r="H319" s="301"/>
      <c r="I319" s="301"/>
      <c r="J319" s="301">
        <v>76</v>
      </c>
      <c r="K319" s="301">
        <v>67</v>
      </c>
      <c r="L319" s="301">
        <v>44</v>
      </c>
      <c r="M319" s="303">
        <f>IFERROR(VLOOKUP(A319,'GR8-SCHL 9-21-2015'!$A$5:$C$500,3,FALSE),0)</f>
        <v>44</v>
      </c>
      <c r="N319" s="304">
        <f t="shared" si="4"/>
        <v>0</v>
      </c>
    </row>
    <row r="320" spans="1:14" x14ac:dyDescent="0.25">
      <c r="A320" s="301" t="s">
        <v>397</v>
      </c>
      <c r="B320" s="302" t="s">
        <v>1410</v>
      </c>
      <c r="C320" s="301">
        <v>343</v>
      </c>
      <c r="D320" s="301">
        <v>54</v>
      </c>
      <c r="E320" s="301">
        <v>53</v>
      </c>
      <c r="F320" s="301"/>
      <c r="G320" s="301"/>
      <c r="H320" s="301"/>
      <c r="I320" s="301"/>
      <c r="J320" s="301">
        <v>64</v>
      </c>
      <c r="K320" s="301">
        <v>91</v>
      </c>
      <c r="L320" s="301">
        <v>81</v>
      </c>
      <c r="M320" s="303">
        <f>IFERROR(VLOOKUP(A320,'GR8-SCHL 9-21-2015'!$A$5:$C$500,3,FALSE),0)</f>
        <v>0</v>
      </c>
      <c r="N320" s="304">
        <f t="shared" si="4"/>
        <v>81</v>
      </c>
    </row>
    <row r="321" spans="1:14" x14ac:dyDescent="0.25">
      <c r="A321" s="301" t="s">
        <v>399</v>
      </c>
      <c r="B321" s="302" t="s">
        <v>1411</v>
      </c>
      <c r="C321" s="301">
        <v>420</v>
      </c>
      <c r="D321" s="301"/>
      <c r="E321" s="301"/>
      <c r="F321" s="301"/>
      <c r="G321" s="301"/>
      <c r="H321" s="301"/>
      <c r="I321" s="301"/>
      <c r="J321" s="301">
        <v>115</v>
      </c>
      <c r="K321" s="301">
        <v>156</v>
      </c>
      <c r="L321" s="301">
        <v>149</v>
      </c>
      <c r="M321" s="303">
        <f>IFERROR(VLOOKUP(A321,'GR8-SCHL 9-21-2015'!$A$5:$C$500,3,FALSE),0)</f>
        <v>17</v>
      </c>
      <c r="N321" s="304">
        <f t="shared" si="4"/>
        <v>132</v>
      </c>
    </row>
    <row r="322" spans="1:14" x14ac:dyDescent="0.25">
      <c r="A322" s="301" t="s">
        <v>400</v>
      </c>
      <c r="B322" s="302" t="s">
        <v>609</v>
      </c>
      <c r="C322" s="301">
        <v>1000</v>
      </c>
      <c r="D322" s="301"/>
      <c r="E322" s="301"/>
      <c r="F322" s="301"/>
      <c r="G322" s="301"/>
      <c r="H322" s="301"/>
      <c r="I322" s="301"/>
      <c r="J322" s="301">
        <v>379</v>
      </c>
      <c r="K322" s="301">
        <v>342</v>
      </c>
      <c r="L322" s="301">
        <v>279</v>
      </c>
      <c r="M322" s="303">
        <f>IFERROR(VLOOKUP(A322,'GR8-SCHL 9-21-2015'!$A$5:$C$500,3,FALSE),0)</f>
        <v>43</v>
      </c>
      <c r="N322" s="304">
        <f t="shared" si="4"/>
        <v>236</v>
      </c>
    </row>
    <row r="323" spans="1:14" x14ac:dyDescent="0.25">
      <c r="A323" s="301" t="s">
        <v>401</v>
      </c>
      <c r="B323" s="302" t="s">
        <v>1437</v>
      </c>
      <c r="C323" s="301">
        <v>473</v>
      </c>
      <c r="D323" s="301"/>
      <c r="E323" s="301"/>
      <c r="F323" s="301"/>
      <c r="G323" s="301"/>
      <c r="H323" s="301"/>
      <c r="I323" s="301"/>
      <c r="J323" s="301"/>
      <c r="K323" s="301"/>
      <c r="L323" s="301"/>
      <c r="M323" s="303">
        <f>IFERROR(VLOOKUP(A323,'GR8-SCHL 9-21-2015'!$A$5:$C$500,3,FALSE),0)</f>
        <v>0</v>
      </c>
      <c r="N323" s="304" t="str">
        <f t="shared" si="4"/>
        <v/>
      </c>
    </row>
    <row r="324" spans="1:14" x14ac:dyDescent="0.25">
      <c r="A324" s="301" t="s">
        <v>952</v>
      </c>
      <c r="B324" s="302" t="s">
        <v>953</v>
      </c>
      <c r="C324" s="301">
        <v>240</v>
      </c>
      <c r="D324" s="301"/>
      <c r="E324" s="301"/>
      <c r="F324" s="301"/>
      <c r="G324" s="301"/>
      <c r="H324" s="301"/>
      <c r="I324" s="301"/>
      <c r="J324" s="301">
        <v>71</v>
      </c>
      <c r="K324" s="301">
        <v>83</v>
      </c>
      <c r="L324" s="301">
        <v>86</v>
      </c>
      <c r="M324" s="303">
        <f>IFERROR(VLOOKUP(A324,'GR8-SCHL 9-21-2015'!$A$5:$C$500,3,FALSE),0)</f>
        <v>3</v>
      </c>
      <c r="N324" s="304">
        <f t="shared" ref="N324:N387" si="5">IF(L324="","",L324-M324)</f>
        <v>83</v>
      </c>
    </row>
    <row r="325" spans="1:14" x14ac:dyDescent="0.25">
      <c r="A325" s="301" t="s">
        <v>954</v>
      </c>
      <c r="B325" s="302" t="s">
        <v>955</v>
      </c>
      <c r="C325" s="301">
        <v>102</v>
      </c>
      <c r="D325" s="301"/>
      <c r="E325" s="301"/>
      <c r="F325" s="301"/>
      <c r="G325" s="301"/>
      <c r="H325" s="301"/>
      <c r="I325" s="301"/>
      <c r="J325" s="301">
        <v>54</v>
      </c>
      <c r="K325" s="301">
        <v>48</v>
      </c>
      <c r="L325" s="301"/>
      <c r="M325" s="303">
        <f>IFERROR(VLOOKUP(A325,'GR8-SCHL 9-21-2015'!$A$5:$C$500,3,FALSE),0)</f>
        <v>0</v>
      </c>
      <c r="N325" s="304" t="str">
        <f t="shared" si="5"/>
        <v/>
      </c>
    </row>
    <row r="326" spans="1:14" x14ac:dyDescent="0.25">
      <c r="A326" s="301" t="s">
        <v>402</v>
      </c>
      <c r="B326" s="302" t="s">
        <v>115</v>
      </c>
      <c r="C326" s="301">
        <v>811</v>
      </c>
      <c r="D326" s="301"/>
      <c r="E326" s="301"/>
      <c r="F326" s="301"/>
      <c r="G326" s="301"/>
      <c r="H326" s="301"/>
      <c r="I326" s="301"/>
      <c r="J326" s="301">
        <v>217</v>
      </c>
      <c r="K326" s="301">
        <v>279</v>
      </c>
      <c r="L326" s="301">
        <v>315</v>
      </c>
      <c r="M326" s="303">
        <f>IFERROR(VLOOKUP(A326,'GR8-SCHL 9-21-2015'!$A$5:$C$500,3,FALSE),0)</f>
        <v>0</v>
      </c>
      <c r="N326" s="304">
        <f t="shared" si="5"/>
        <v>315</v>
      </c>
    </row>
    <row r="327" spans="1:14" x14ac:dyDescent="0.25">
      <c r="A327" s="301" t="s">
        <v>403</v>
      </c>
      <c r="B327" s="302" t="s">
        <v>1438</v>
      </c>
      <c r="C327" s="301">
        <v>899</v>
      </c>
      <c r="D327" s="301"/>
      <c r="E327" s="301"/>
      <c r="F327" s="301"/>
      <c r="G327" s="301"/>
      <c r="H327" s="301"/>
      <c r="I327" s="301"/>
      <c r="J327" s="301">
        <v>288</v>
      </c>
      <c r="K327" s="301">
        <v>287</v>
      </c>
      <c r="L327" s="301">
        <v>324</v>
      </c>
      <c r="M327" s="303">
        <f>IFERROR(VLOOKUP(A327,'GR8-SCHL 9-21-2015'!$A$5:$C$500,3,FALSE),0)</f>
        <v>26</v>
      </c>
      <c r="N327" s="304">
        <f t="shared" si="5"/>
        <v>298</v>
      </c>
    </row>
    <row r="328" spans="1:14" x14ac:dyDescent="0.25">
      <c r="A328" s="301" t="s">
        <v>404</v>
      </c>
      <c r="B328" s="302" t="s">
        <v>26</v>
      </c>
      <c r="C328" s="301">
        <v>600</v>
      </c>
      <c r="D328" s="301"/>
      <c r="E328" s="301"/>
      <c r="F328" s="301"/>
      <c r="G328" s="301"/>
      <c r="H328" s="301"/>
      <c r="I328" s="301"/>
      <c r="J328" s="301">
        <v>174</v>
      </c>
      <c r="K328" s="301">
        <v>196</v>
      </c>
      <c r="L328" s="301">
        <v>230</v>
      </c>
      <c r="M328" s="303">
        <f>IFERROR(VLOOKUP(A328,'GR8-SCHL 9-21-2015'!$A$5:$C$500,3,FALSE),0)</f>
        <v>18</v>
      </c>
      <c r="N328" s="304">
        <f t="shared" si="5"/>
        <v>212</v>
      </c>
    </row>
    <row r="329" spans="1:14" x14ac:dyDescent="0.25">
      <c r="A329" s="301" t="s">
        <v>979</v>
      </c>
      <c r="B329" s="302" t="s">
        <v>1002</v>
      </c>
      <c r="C329" s="301">
        <v>59</v>
      </c>
      <c r="D329" s="301"/>
      <c r="E329" s="301"/>
      <c r="F329" s="301"/>
      <c r="G329" s="301"/>
      <c r="H329" s="301"/>
      <c r="I329" s="301"/>
      <c r="J329" s="301">
        <v>18</v>
      </c>
      <c r="K329" s="301">
        <v>16</v>
      </c>
      <c r="L329" s="301">
        <v>25</v>
      </c>
      <c r="M329" s="303">
        <f>IFERROR(VLOOKUP(A329,'GR8-SCHL 9-21-2015'!$A$5:$C$500,3,FALSE),0)</f>
        <v>0</v>
      </c>
      <c r="N329" s="304">
        <f t="shared" si="5"/>
        <v>25</v>
      </c>
    </row>
    <row r="330" spans="1:14" x14ac:dyDescent="0.25">
      <c r="A330" s="301" t="s">
        <v>406</v>
      </c>
      <c r="B330" s="302" t="s">
        <v>116</v>
      </c>
      <c r="C330" s="301">
        <v>841</v>
      </c>
      <c r="D330" s="301"/>
      <c r="E330" s="301"/>
      <c r="F330" s="301"/>
      <c r="G330" s="301"/>
      <c r="H330" s="301"/>
      <c r="I330" s="301"/>
      <c r="J330" s="301">
        <v>302</v>
      </c>
      <c r="K330" s="301">
        <v>288</v>
      </c>
      <c r="L330" s="301">
        <v>251</v>
      </c>
      <c r="M330" s="303">
        <f>IFERROR(VLOOKUP(A330,'GR8-SCHL 9-21-2015'!$A$5:$C$500,3,FALSE),0)</f>
        <v>35</v>
      </c>
      <c r="N330" s="304">
        <f t="shared" si="5"/>
        <v>216</v>
      </c>
    </row>
    <row r="331" spans="1:14" x14ac:dyDescent="0.25">
      <c r="A331" s="301" t="s">
        <v>407</v>
      </c>
      <c r="B331" s="302" t="s">
        <v>27</v>
      </c>
      <c r="C331" s="301">
        <v>869</v>
      </c>
      <c r="D331" s="301"/>
      <c r="E331" s="301"/>
      <c r="F331" s="301"/>
      <c r="G331" s="301"/>
      <c r="H331" s="301"/>
      <c r="I331" s="301"/>
      <c r="J331" s="301">
        <v>268</v>
      </c>
      <c r="K331" s="301">
        <v>285</v>
      </c>
      <c r="L331" s="301">
        <v>316</v>
      </c>
      <c r="M331" s="303">
        <f>IFERROR(VLOOKUP(A331,'GR8-SCHL 9-21-2015'!$A$5:$C$500,3,FALSE),0)</f>
        <v>0</v>
      </c>
      <c r="N331" s="304">
        <f t="shared" si="5"/>
        <v>316</v>
      </c>
    </row>
    <row r="332" spans="1:14" x14ac:dyDescent="0.25">
      <c r="A332" s="301" t="s">
        <v>408</v>
      </c>
      <c r="B332" s="302" t="s">
        <v>28</v>
      </c>
      <c r="C332" s="301">
        <v>1028</v>
      </c>
      <c r="D332" s="301"/>
      <c r="E332" s="301"/>
      <c r="F332" s="301"/>
      <c r="G332" s="301"/>
      <c r="H332" s="301"/>
      <c r="I332" s="301"/>
      <c r="J332" s="301">
        <v>306</v>
      </c>
      <c r="K332" s="301">
        <v>335</v>
      </c>
      <c r="L332" s="301">
        <v>387</v>
      </c>
      <c r="M332" s="303">
        <f>IFERROR(VLOOKUP(A332,'GR8-SCHL 9-21-2015'!$A$5:$C$500,3,FALSE),0)</f>
        <v>101</v>
      </c>
      <c r="N332" s="304">
        <f t="shared" si="5"/>
        <v>286</v>
      </c>
    </row>
    <row r="333" spans="1:14" x14ac:dyDescent="0.25">
      <c r="A333" s="301" t="s">
        <v>409</v>
      </c>
      <c r="B333" s="302" t="s">
        <v>29</v>
      </c>
      <c r="C333" s="301">
        <v>929</v>
      </c>
      <c r="D333" s="301"/>
      <c r="E333" s="301"/>
      <c r="F333" s="301"/>
      <c r="G333" s="301"/>
      <c r="H333" s="301"/>
      <c r="I333" s="301"/>
      <c r="J333" s="301">
        <v>289</v>
      </c>
      <c r="K333" s="301">
        <v>311</v>
      </c>
      <c r="L333" s="301">
        <v>329</v>
      </c>
      <c r="M333" s="303">
        <f>IFERROR(VLOOKUP(A333,'GR8-SCHL 9-21-2015'!$A$5:$C$500,3,FALSE),0)</f>
        <v>61</v>
      </c>
      <c r="N333" s="304">
        <f t="shared" si="5"/>
        <v>268</v>
      </c>
    </row>
    <row r="334" spans="1:14" x14ac:dyDescent="0.25">
      <c r="A334" s="301" t="s">
        <v>410</v>
      </c>
      <c r="B334" s="302" t="s">
        <v>30</v>
      </c>
      <c r="C334" s="301">
        <v>628</v>
      </c>
      <c r="D334" s="301"/>
      <c r="E334" s="301"/>
      <c r="F334" s="301"/>
      <c r="G334" s="301"/>
      <c r="H334" s="301"/>
      <c r="I334" s="301"/>
      <c r="J334" s="301">
        <v>193</v>
      </c>
      <c r="K334" s="301">
        <v>206</v>
      </c>
      <c r="L334" s="301">
        <v>229</v>
      </c>
      <c r="M334" s="303">
        <f>IFERROR(VLOOKUP(A334,'GR8-SCHL 9-21-2015'!$A$5:$C$500,3,FALSE),0)</f>
        <v>0</v>
      </c>
      <c r="N334" s="304">
        <f t="shared" si="5"/>
        <v>229</v>
      </c>
    </row>
    <row r="335" spans="1:14" x14ac:dyDescent="0.25">
      <c r="A335" s="301" t="s">
        <v>411</v>
      </c>
      <c r="B335" s="302" t="s">
        <v>31</v>
      </c>
      <c r="C335" s="301">
        <v>1114</v>
      </c>
      <c r="D335" s="301"/>
      <c r="E335" s="301"/>
      <c r="F335" s="301"/>
      <c r="G335" s="301"/>
      <c r="H335" s="301"/>
      <c r="I335" s="301"/>
      <c r="J335" s="301">
        <v>357</v>
      </c>
      <c r="K335" s="301">
        <v>397</v>
      </c>
      <c r="L335" s="301">
        <v>360</v>
      </c>
      <c r="M335" s="303">
        <f>IFERROR(VLOOKUP(A335,'GR8-SCHL 9-21-2015'!$A$5:$C$500,3,FALSE),0)</f>
        <v>75</v>
      </c>
      <c r="N335" s="304">
        <f t="shared" si="5"/>
        <v>285</v>
      </c>
    </row>
    <row r="336" spans="1:14" x14ac:dyDescent="0.25">
      <c r="A336" s="301" t="s">
        <v>412</v>
      </c>
      <c r="B336" s="302" t="s">
        <v>32</v>
      </c>
      <c r="C336" s="301">
        <v>637</v>
      </c>
      <c r="D336" s="301"/>
      <c r="E336" s="301"/>
      <c r="F336" s="301"/>
      <c r="G336" s="301"/>
      <c r="H336" s="301"/>
      <c r="I336" s="301"/>
      <c r="J336" s="301">
        <v>191</v>
      </c>
      <c r="K336" s="301">
        <v>211</v>
      </c>
      <c r="L336" s="301">
        <v>235</v>
      </c>
      <c r="M336" s="303">
        <f>IFERROR(VLOOKUP(A336,'GR8-SCHL 9-21-2015'!$A$5:$C$500,3,FALSE),0)</f>
        <v>0</v>
      </c>
      <c r="N336" s="304">
        <f t="shared" si="5"/>
        <v>235</v>
      </c>
    </row>
    <row r="337" spans="1:14" x14ac:dyDescent="0.25">
      <c r="A337" s="301" t="s">
        <v>413</v>
      </c>
      <c r="B337" s="302" t="s">
        <v>53</v>
      </c>
      <c r="C337" s="301">
        <v>270</v>
      </c>
      <c r="D337" s="301"/>
      <c r="E337" s="301"/>
      <c r="F337" s="301"/>
      <c r="G337" s="301"/>
      <c r="H337" s="301"/>
      <c r="I337" s="301"/>
      <c r="J337" s="301">
        <v>69</v>
      </c>
      <c r="K337" s="301">
        <v>93</v>
      </c>
      <c r="L337" s="301">
        <v>108</v>
      </c>
      <c r="M337" s="303">
        <f>IFERROR(VLOOKUP(A337,'GR8-SCHL 9-21-2015'!$A$5:$C$500,3,FALSE),0)</f>
        <v>0</v>
      </c>
      <c r="N337" s="304">
        <f t="shared" si="5"/>
        <v>108</v>
      </c>
    </row>
    <row r="338" spans="1:14" x14ac:dyDescent="0.25">
      <c r="A338" s="301" t="s">
        <v>414</v>
      </c>
      <c r="B338" s="302" t="s">
        <v>12</v>
      </c>
      <c r="C338" s="301">
        <v>1116</v>
      </c>
      <c r="D338" s="301"/>
      <c r="E338" s="301"/>
      <c r="F338" s="301"/>
      <c r="G338" s="301"/>
      <c r="H338" s="301"/>
      <c r="I338" s="301"/>
      <c r="J338" s="301">
        <v>357</v>
      </c>
      <c r="K338" s="301">
        <v>382</v>
      </c>
      <c r="L338" s="301">
        <v>377</v>
      </c>
      <c r="M338" s="303">
        <f>IFERROR(VLOOKUP(A338,'GR8-SCHL 9-21-2015'!$A$5:$C$500,3,FALSE),0)</f>
        <v>135</v>
      </c>
      <c r="N338" s="304">
        <f t="shared" si="5"/>
        <v>242</v>
      </c>
    </row>
    <row r="339" spans="1:14" x14ac:dyDescent="0.25">
      <c r="A339" s="301" t="s">
        <v>415</v>
      </c>
      <c r="B339" s="302" t="s">
        <v>33</v>
      </c>
      <c r="C339" s="301">
        <v>1076</v>
      </c>
      <c r="D339" s="301"/>
      <c r="E339" s="301"/>
      <c r="F339" s="301"/>
      <c r="G339" s="301"/>
      <c r="H339" s="301"/>
      <c r="I339" s="301"/>
      <c r="J339" s="301">
        <v>299</v>
      </c>
      <c r="K339" s="301">
        <v>336</v>
      </c>
      <c r="L339" s="301">
        <v>441</v>
      </c>
      <c r="M339" s="303">
        <f>IFERROR(VLOOKUP(A339,'GR8-SCHL 9-21-2015'!$A$5:$C$500,3,FALSE),0)</f>
        <v>0</v>
      </c>
      <c r="N339" s="304">
        <f t="shared" si="5"/>
        <v>441</v>
      </c>
    </row>
    <row r="340" spans="1:14" x14ac:dyDescent="0.25">
      <c r="A340" s="301" t="s">
        <v>416</v>
      </c>
      <c r="B340" s="302" t="s">
        <v>34</v>
      </c>
      <c r="C340" s="301">
        <v>597</v>
      </c>
      <c r="D340" s="301"/>
      <c r="E340" s="301"/>
      <c r="F340" s="301"/>
      <c r="G340" s="301"/>
      <c r="H340" s="301"/>
      <c r="I340" s="301"/>
      <c r="J340" s="301">
        <v>158</v>
      </c>
      <c r="K340" s="301">
        <v>216</v>
      </c>
      <c r="L340" s="301">
        <v>223</v>
      </c>
      <c r="M340" s="303">
        <f>IFERROR(VLOOKUP(A340,'GR8-SCHL 9-21-2015'!$A$5:$C$500,3,FALSE),0)</f>
        <v>0</v>
      </c>
      <c r="N340" s="304">
        <f t="shared" si="5"/>
        <v>223</v>
      </c>
    </row>
    <row r="341" spans="1:14" x14ac:dyDescent="0.25">
      <c r="A341" s="301" t="s">
        <v>417</v>
      </c>
      <c r="B341" s="302" t="s">
        <v>117</v>
      </c>
      <c r="C341" s="301">
        <v>618</v>
      </c>
      <c r="D341" s="301"/>
      <c r="E341" s="301"/>
      <c r="F341" s="301"/>
      <c r="G341" s="301"/>
      <c r="H341" s="301"/>
      <c r="I341" s="301"/>
      <c r="J341" s="301">
        <v>225</v>
      </c>
      <c r="K341" s="301">
        <v>194</v>
      </c>
      <c r="L341" s="301">
        <v>199</v>
      </c>
      <c r="M341" s="303">
        <f>IFERROR(VLOOKUP(A341,'GR8-SCHL 9-21-2015'!$A$5:$C$500,3,FALSE),0)</f>
        <v>0</v>
      </c>
      <c r="N341" s="304">
        <f t="shared" si="5"/>
        <v>199</v>
      </c>
    </row>
    <row r="342" spans="1:14" x14ac:dyDescent="0.25">
      <c r="A342" s="301" t="s">
        <v>418</v>
      </c>
      <c r="B342" s="302" t="s">
        <v>3</v>
      </c>
      <c r="C342" s="301">
        <v>488</v>
      </c>
      <c r="D342" s="301"/>
      <c r="E342" s="301"/>
      <c r="F342" s="301"/>
      <c r="G342" s="301"/>
      <c r="H342" s="301"/>
      <c r="I342" s="301"/>
      <c r="J342" s="301">
        <v>161</v>
      </c>
      <c r="K342" s="301">
        <v>158</v>
      </c>
      <c r="L342" s="301">
        <v>169</v>
      </c>
      <c r="M342" s="303">
        <f>IFERROR(VLOOKUP(A342,'GR8-SCHL 9-21-2015'!$A$5:$C$500,3,FALSE),0)</f>
        <v>0</v>
      </c>
      <c r="N342" s="304">
        <f t="shared" si="5"/>
        <v>169</v>
      </c>
    </row>
    <row r="343" spans="1:14" x14ac:dyDescent="0.25">
      <c r="A343" s="301" t="s">
        <v>419</v>
      </c>
      <c r="B343" s="302" t="s">
        <v>35</v>
      </c>
      <c r="C343" s="301">
        <v>731</v>
      </c>
      <c r="D343" s="301"/>
      <c r="E343" s="301"/>
      <c r="F343" s="301"/>
      <c r="G343" s="301"/>
      <c r="H343" s="301"/>
      <c r="I343" s="301"/>
      <c r="J343" s="301">
        <v>246</v>
      </c>
      <c r="K343" s="301">
        <v>232</v>
      </c>
      <c r="L343" s="301">
        <v>253</v>
      </c>
      <c r="M343" s="303">
        <f>IFERROR(VLOOKUP(A343,'GR8-SCHL 9-21-2015'!$A$5:$C$500,3,FALSE),0)</f>
        <v>0</v>
      </c>
      <c r="N343" s="304">
        <f t="shared" si="5"/>
        <v>253</v>
      </c>
    </row>
    <row r="344" spans="1:14" x14ac:dyDescent="0.25">
      <c r="A344" s="301" t="s">
        <v>420</v>
      </c>
      <c r="B344" s="302" t="s">
        <v>523</v>
      </c>
      <c r="C344" s="301">
        <v>858</v>
      </c>
      <c r="D344" s="301"/>
      <c r="E344" s="301"/>
      <c r="F344" s="301"/>
      <c r="G344" s="301"/>
      <c r="H344" s="301"/>
      <c r="I344" s="301"/>
      <c r="J344" s="301">
        <v>261</v>
      </c>
      <c r="K344" s="301">
        <v>298</v>
      </c>
      <c r="L344" s="301">
        <v>299</v>
      </c>
      <c r="M344" s="303">
        <f>IFERROR(VLOOKUP(A344,'GR8-SCHL 9-21-2015'!$A$5:$C$500,3,FALSE),0)</f>
        <v>63</v>
      </c>
      <c r="N344" s="304">
        <f t="shared" si="5"/>
        <v>236</v>
      </c>
    </row>
    <row r="345" spans="1:14" x14ac:dyDescent="0.25">
      <c r="A345" s="301" t="s">
        <v>422</v>
      </c>
      <c r="B345" s="302" t="s">
        <v>37</v>
      </c>
      <c r="C345" s="301">
        <v>1082</v>
      </c>
      <c r="D345" s="301"/>
      <c r="E345" s="301"/>
      <c r="F345" s="301"/>
      <c r="G345" s="301"/>
      <c r="H345" s="301"/>
      <c r="I345" s="301"/>
      <c r="J345" s="301">
        <v>355</v>
      </c>
      <c r="K345" s="301">
        <v>352</v>
      </c>
      <c r="L345" s="301">
        <v>375</v>
      </c>
      <c r="M345" s="303">
        <f>IFERROR(VLOOKUP(A345,'GR8-SCHL 9-21-2015'!$A$5:$C$500,3,FALSE),0)</f>
        <v>97</v>
      </c>
      <c r="N345" s="304">
        <f t="shared" si="5"/>
        <v>278</v>
      </c>
    </row>
    <row r="346" spans="1:14" x14ac:dyDescent="0.25">
      <c r="A346" s="301" t="s">
        <v>423</v>
      </c>
      <c r="B346" s="302" t="s">
        <v>38</v>
      </c>
      <c r="C346" s="301">
        <v>1202</v>
      </c>
      <c r="D346" s="301"/>
      <c r="E346" s="301"/>
      <c r="F346" s="301"/>
      <c r="G346" s="301"/>
      <c r="H346" s="301"/>
      <c r="I346" s="301"/>
      <c r="J346" s="301">
        <v>357</v>
      </c>
      <c r="K346" s="301">
        <v>401</v>
      </c>
      <c r="L346" s="301">
        <v>444</v>
      </c>
      <c r="M346" s="303">
        <f>IFERROR(VLOOKUP(A346,'GR8-SCHL 9-21-2015'!$A$5:$C$500,3,FALSE),0)</f>
        <v>43</v>
      </c>
      <c r="N346" s="304">
        <f t="shared" si="5"/>
        <v>401</v>
      </c>
    </row>
    <row r="347" spans="1:14" x14ac:dyDescent="0.25">
      <c r="A347" s="301" t="s">
        <v>424</v>
      </c>
      <c r="B347" s="302" t="s">
        <v>54</v>
      </c>
      <c r="C347" s="301">
        <v>1002</v>
      </c>
      <c r="D347" s="301"/>
      <c r="E347" s="301"/>
      <c r="F347" s="301"/>
      <c r="G347" s="301"/>
      <c r="H347" s="301"/>
      <c r="I347" s="301"/>
      <c r="J347" s="301">
        <v>361</v>
      </c>
      <c r="K347" s="301">
        <v>294</v>
      </c>
      <c r="L347" s="301">
        <v>347</v>
      </c>
      <c r="M347" s="303">
        <f>IFERROR(VLOOKUP(A347,'GR8-SCHL 9-21-2015'!$A$5:$C$500,3,FALSE),0)</f>
        <v>76</v>
      </c>
      <c r="N347" s="304">
        <f t="shared" si="5"/>
        <v>271</v>
      </c>
    </row>
    <row r="348" spans="1:14" x14ac:dyDescent="0.25">
      <c r="A348" s="301" t="s">
        <v>425</v>
      </c>
      <c r="B348" s="302" t="s">
        <v>39</v>
      </c>
      <c r="C348" s="301">
        <v>897</v>
      </c>
      <c r="D348" s="301"/>
      <c r="E348" s="301"/>
      <c r="F348" s="301"/>
      <c r="G348" s="301"/>
      <c r="H348" s="301"/>
      <c r="I348" s="301"/>
      <c r="J348" s="301">
        <v>269</v>
      </c>
      <c r="K348" s="301">
        <v>286</v>
      </c>
      <c r="L348" s="301">
        <v>342</v>
      </c>
      <c r="M348" s="303">
        <f>IFERROR(VLOOKUP(A348,'GR8-SCHL 9-21-2015'!$A$5:$C$500,3,FALSE),0)</f>
        <v>0</v>
      </c>
      <c r="N348" s="304">
        <f t="shared" si="5"/>
        <v>342</v>
      </c>
    </row>
    <row r="349" spans="1:14" x14ac:dyDescent="0.25">
      <c r="A349" s="301" t="s">
        <v>426</v>
      </c>
      <c r="B349" s="302" t="s">
        <v>40</v>
      </c>
      <c r="C349" s="301">
        <v>674</v>
      </c>
      <c r="D349" s="301"/>
      <c r="E349" s="301"/>
      <c r="F349" s="301"/>
      <c r="G349" s="301"/>
      <c r="H349" s="301"/>
      <c r="I349" s="301"/>
      <c r="J349" s="301">
        <v>233</v>
      </c>
      <c r="K349" s="301">
        <v>224</v>
      </c>
      <c r="L349" s="301">
        <v>217</v>
      </c>
      <c r="M349" s="303">
        <f>IFERROR(VLOOKUP(A349,'GR8-SCHL 9-21-2015'!$A$5:$C$500,3,FALSE),0)</f>
        <v>15</v>
      </c>
      <c r="N349" s="304">
        <f t="shared" si="5"/>
        <v>202</v>
      </c>
    </row>
    <row r="350" spans="1:14" x14ac:dyDescent="0.25">
      <c r="A350" s="301" t="s">
        <v>427</v>
      </c>
      <c r="B350" s="302" t="s">
        <v>118</v>
      </c>
      <c r="C350" s="301">
        <v>737</v>
      </c>
      <c r="D350" s="301"/>
      <c r="E350" s="301"/>
      <c r="F350" s="301"/>
      <c r="G350" s="301"/>
      <c r="H350" s="301"/>
      <c r="I350" s="301"/>
      <c r="J350" s="301">
        <v>181</v>
      </c>
      <c r="K350" s="301">
        <v>219</v>
      </c>
      <c r="L350" s="301">
        <v>337</v>
      </c>
      <c r="M350" s="303">
        <f>IFERROR(VLOOKUP(A350,'GR8-SCHL 9-21-2015'!$A$5:$C$500,3,FALSE),0)</f>
        <v>0</v>
      </c>
      <c r="N350" s="304">
        <f t="shared" si="5"/>
        <v>337</v>
      </c>
    </row>
    <row r="351" spans="1:14" x14ac:dyDescent="0.25">
      <c r="A351" s="301" t="s">
        <v>428</v>
      </c>
      <c r="B351" s="302" t="s">
        <v>41</v>
      </c>
      <c r="C351" s="301">
        <v>952</v>
      </c>
      <c r="D351" s="301"/>
      <c r="E351" s="301"/>
      <c r="F351" s="301"/>
      <c r="G351" s="301"/>
      <c r="H351" s="301"/>
      <c r="I351" s="301"/>
      <c r="J351" s="301">
        <v>289</v>
      </c>
      <c r="K351" s="301">
        <v>329</v>
      </c>
      <c r="L351" s="301">
        <v>334</v>
      </c>
      <c r="M351" s="303">
        <f>IFERROR(VLOOKUP(A351,'GR8-SCHL 9-21-2015'!$A$5:$C$500,3,FALSE),0)</f>
        <v>0</v>
      </c>
      <c r="N351" s="304">
        <f t="shared" si="5"/>
        <v>334</v>
      </c>
    </row>
    <row r="352" spans="1:14" x14ac:dyDescent="0.25">
      <c r="A352" s="301" t="s">
        <v>429</v>
      </c>
      <c r="B352" s="302" t="s">
        <v>42</v>
      </c>
      <c r="C352" s="301">
        <v>958</v>
      </c>
      <c r="D352" s="301"/>
      <c r="E352" s="301"/>
      <c r="F352" s="301"/>
      <c r="G352" s="301"/>
      <c r="H352" s="301"/>
      <c r="I352" s="301"/>
      <c r="J352" s="301">
        <v>314</v>
      </c>
      <c r="K352" s="301">
        <v>287</v>
      </c>
      <c r="L352" s="301">
        <v>357</v>
      </c>
      <c r="M352" s="303">
        <f>IFERROR(VLOOKUP(A352,'GR8-SCHL 9-21-2015'!$A$5:$C$500,3,FALSE),0)</f>
        <v>0</v>
      </c>
      <c r="N352" s="304">
        <f t="shared" si="5"/>
        <v>357</v>
      </c>
    </row>
    <row r="353" spans="1:14" x14ac:dyDescent="0.25">
      <c r="A353" s="301" t="s">
        <v>430</v>
      </c>
      <c r="B353" s="302" t="s">
        <v>43</v>
      </c>
      <c r="C353" s="301">
        <v>1050</v>
      </c>
      <c r="D353" s="301"/>
      <c r="E353" s="301"/>
      <c r="F353" s="301"/>
      <c r="G353" s="301"/>
      <c r="H353" s="301"/>
      <c r="I353" s="301"/>
      <c r="J353" s="301">
        <v>328</v>
      </c>
      <c r="K353" s="301">
        <v>364</v>
      </c>
      <c r="L353" s="301">
        <v>358</v>
      </c>
      <c r="M353" s="303">
        <f>IFERROR(VLOOKUP(A353,'GR8-SCHL 9-21-2015'!$A$5:$C$500,3,FALSE),0)</f>
        <v>50</v>
      </c>
      <c r="N353" s="304">
        <f t="shared" si="5"/>
        <v>308</v>
      </c>
    </row>
    <row r="354" spans="1:14" x14ac:dyDescent="0.25">
      <c r="A354" s="301" t="s">
        <v>432</v>
      </c>
      <c r="B354" s="302" t="s">
        <v>45</v>
      </c>
      <c r="C354" s="301">
        <v>1192</v>
      </c>
      <c r="D354" s="301"/>
      <c r="E354" s="301"/>
      <c r="F354" s="301"/>
      <c r="G354" s="301"/>
      <c r="H354" s="301"/>
      <c r="I354" s="301"/>
      <c r="J354" s="301">
        <v>387</v>
      </c>
      <c r="K354" s="301">
        <v>410</v>
      </c>
      <c r="L354" s="301">
        <v>395</v>
      </c>
      <c r="M354" s="303">
        <f>IFERROR(VLOOKUP(A354,'GR8-SCHL 9-21-2015'!$A$5:$C$500,3,FALSE),0)</f>
        <v>90</v>
      </c>
      <c r="N354" s="304">
        <f t="shared" si="5"/>
        <v>305</v>
      </c>
    </row>
    <row r="355" spans="1:14" x14ac:dyDescent="0.25">
      <c r="A355" s="301" t="s">
        <v>433</v>
      </c>
      <c r="B355" s="302" t="s">
        <v>119</v>
      </c>
      <c r="C355" s="301">
        <v>1677</v>
      </c>
      <c r="D355" s="301"/>
      <c r="E355" s="301"/>
      <c r="F355" s="301"/>
      <c r="G355" s="301"/>
      <c r="H355" s="301"/>
      <c r="I355" s="301"/>
      <c r="J355" s="301">
        <v>525</v>
      </c>
      <c r="K355" s="301">
        <v>572</v>
      </c>
      <c r="L355" s="301">
        <v>580</v>
      </c>
      <c r="M355" s="303">
        <f>IFERROR(VLOOKUP(A355,'GR8-SCHL 9-21-2015'!$A$5:$C$500,3,FALSE),0)</f>
        <v>385</v>
      </c>
      <c r="N355" s="304">
        <f t="shared" si="5"/>
        <v>195</v>
      </c>
    </row>
    <row r="356" spans="1:14" x14ac:dyDescent="0.25">
      <c r="A356" s="301" t="s">
        <v>434</v>
      </c>
      <c r="B356" s="302" t="s">
        <v>46</v>
      </c>
      <c r="C356" s="301">
        <v>479</v>
      </c>
      <c r="D356" s="301"/>
      <c r="E356" s="301"/>
      <c r="F356" s="301"/>
      <c r="G356" s="301"/>
      <c r="H356" s="301"/>
      <c r="I356" s="301"/>
      <c r="J356" s="301">
        <v>155</v>
      </c>
      <c r="K356" s="301">
        <v>138</v>
      </c>
      <c r="L356" s="301">
        <v>186</v>
      </c>
      <c r="M356" s="303">
        <f>IFERROR(VLOOKUP(A356,'GR8-SCHL 9-21-2015'!$A$5:$C$500,3,FALSE),0)</f>
        <v>0</v>
      </c>
      <c r="N356" s="304">
        <f t="shared" si="5"/>
        <v>186</v>
      </c>
    </row>
    <row r="357" spans="1:14" x14ac:dyDescent="0.25">
      <c r="A357" s="301" t="s">
        <v>435</v>
      </c>
      <c r="B357" s="302" t="s">
        <v>82</v>
      </c>
      <c r="C357" s="301">
        <v>1897</v>
      </c>
      <c r="D357" s="301"/>
      <c r="E357" s="301"/>
      <c r="F357" s="301"/>
      <c r="G357" s="301"/>
      <c r="H357" s="301"/>
      <c r="I357" s="301"/>
      <c r="J357" s="301">
        <v>609</v>
      </c>
      <c r="K357" s="301">
        <v>647</v>
      </c>
      <c r="L357" s="301">
        <v>641</v>
      </c>
      <c r="M357" s="303">
        <f>IFERROR(VLOOKUP(A357,'GR8-SCHL 9-21-2015'!$A$5:$C$500,3,FALSE),0)</f>
        <v>80</v>
      </c>
      <c r="N357" s="304">
        <f t="shared" si="5"/>
        <v>561</v>
      </c>
    </row>
    <row r="358" spans="1:14" x14ac:dyDescent="0.25">
      <c r="A358" s="301" t="s">
        <v>436</v>
      </c>
      <c r="B358" s="302" t="s">
        <v>47</v>
      </c>
      <c r="C358" s="301">
        <v>607</v>
      </c>
      <c r="D358" s="301"/>
      <c r="E358" s="301"/>
      <c r="F358" s="301"/>
      <c r="G358" s="301"/>
      <c r="H358" s="301"/>
      <c r="I358" s="301"/>
      <c r="J358" s="301">
        <v>186</v>
      </c>
      <c r="K358" s="301">
        <v>204</v>
      </c>
      <c r="L358" s="301">
        <v>217</v>
      </c>
      <c r="M358" s="303">
        <f>IFERROR(VLOOKUP(A358,'GR8-SCHL 9-21-2015'!$A$5:$C$500,3,FALSE),0)</f>
        <v>0</v>
      </c>
      <c r="N358" s="304">
        <f t="shared" si="5"/>
        <v>217</v>
      </c>
    </row>
    <row r="359" spans="1:14" x14ac:dyDescent="0.25">
      <c r="A359" s="301" t="s">
        <v>437</v>
      </c>
      <c r="B359" s="302" t="s">
        <v>48</v>
      </c>
      <c r="C359" s="301">
        <v>563</v>
      </c>
      <c r="D359" s="301"/>
      <c r="E359" s="301"/>
      <c r="F359" s="301"/>
      <c r="G359" s="301"/>
      <c r="H359" s="301"/>
      <c r="I359" s="301"/>
      <c r="J359" s="301">
        <v>150</v>
      </c>
      <c r="K359" s="301">
        <v>205</v>
      </c>
      <c r="L359" s="301">
        <v>208</v>
      </c>
      <c r="M359" s="303">
        <f>IFERROR(VLOOKUP(A359,'GR8-SCHL 9-21-2015'!$A$5:$C$500,3,FALSE),0)</f>
        <v>63</v>
      </c>
      <c r="N359" s="304">
        <f t="shared" si="5"/>
        <v>145</v>
      </c>
    </row>
    <row r="360" spans="1:14" x14ac:dyDescent="0.25">
      <c r="A360" s="301" t="s">
        <v>438</v>
      </c>
      <c r="B360" s="302" t="s">
        <v>49</v>
      </c>
      <c r="C360" s="301">
        <v>984</v>
      </c>
      <c r="D360" s="301"/>
      <c r="E360" s="301"/>
      <c r="F360" s="301"/>
      <c r="G360" s="301"/>
      <c r="H360" s="301"/>
      <c r="I360" s="301"/>
      <c r="J360" s="301">
        <v>312</v>
      </c>
      <c r="K360" s="301">
        <v>342</v>
      </c>
      <c r="L360" s="301">
        <v>330</v>
      </c>
      <c r="M360" s="303">
        <f>IFERROR(VLOOKUP(A360,'GR8-SCHL 9-21-2015'!$A$5:$C$500,3,FALSE),0)</f>
        <v>75</v>
      </c>
      <c r="N360" s="304">
        <f t="shared" si="5"/>
        <v>255</v>
      </c>
    </row>
    <row r="361" spans="1:14" x14ac:dyDescent="0.25">
      <c r="A361" s="301" t="s">
        <v>439</v>
      </c>
      <c r="B361" s="302" t="s">
        <v>50</v>
      </c>
      <c r="C361" s="301">
        <v>1177</v>
      </c>
      <c r="D361" s="301"/>
      <c r="E361" s="301"/>
      <c r="F361" s="301"/>
      <c r="G361" s="301"/>
      <c r="H361" s="301"/>
      <c r="I361" s="301"/>
      <c r="J361" s="301">
        <v>393</v>
      </c>
      <c r="K361" s="301">
        <v>429</v>
      </c>
      <c r="L361" s="301">
        <v>355</v>
      </c>
      <c r="M361" s="303">
        <f>IFERROR(VLOOKUP(A361,'GR8-SCHL 9-21-2015'!$A$5:$C$500,3,FALSE),0)</f>
        <v>26</v>
      </c>
      <c r="N361" s="304">
        <f t="shared" si="5"/>
        <v>329</v>
      </c>
    </row>
    <row r="362" spans="1:14" x14ac:dyDescent="0.25">
      <c r="A362" s="301" t="s">
        <v>440</v>
      </c>
      <c r="B362" s="302" t="s">
        <v>51</v>
      </c>
      <c r="C362" s="301">
        <v>1491</v>
      </c>
      <c r="D362" s="301"/>
      <c r="E362" s="301"/>
      <c r="F362" s="301"/>
      <c r="G362" s="301"/>
      <c r="H362" s="301"/>
      <c r="I362" s="301"/>
      <c r="J362" s="301">
        <v>483</v>
      </c>
      <c r="K362" s="301">
        <v>506</v>
      </c>
      <c r="L362" s="301">
        <v>502</v>
      </c>
      <c r="M362" s="303">
        <f>IFERROR(VLOOKUP(A362,'GR8-SCHL 9-21-2015'!$A$5:$C$500,3,FALSE),0)</f>
        <v>24</v>
      </c>
      <c r="N362" s="304">
        <f t="shared" si="5"/>
        <v>478</v>
      </c>
    </row>
    <row r="363" spans="1:14" x14ac:dyDescent="0.25">
      <c r="A363" s="301" t="s">
        <v>441</v>
      </c>
      <c r="B363" s="302" t="s">
        <v>120</v>
      </c>
      <c r="C363" s="301">
        <v>943</v>
      </c>
      <c r="D363" s="301"/>
      <c r="E363" s="301"/>
      <c r="F363" s="301"/>
      <c r="G363" s="301"/>
      <c r="H363" s="301"/>
      <c r="I363" s="301"/>
      <c r="J363" s="301">
        <v>332</v>
      </c>
      <c r="K363" s="301">
        <v>303</v>
      </c>
      <c r="L363" s="301">
        <v>308</v>
      </c>
      <c r="M363" s="303">
        <f>IFERROR(VLOOKUP(A363,'GR8-SCHL 9-21-2015'!$A$5:$C$500,3,FALSE),0)</f>
        <v>0</v>
      </c>
      <c r="N363" s="304">
        <f t="shared" si="5"/>
        <v>308</v>
      </c>
    </row>
    <row r="364" spans="1:14" x14ac:dyDescent="0.25">
      <c r="A364" s="301" t="s">
        <v>442</v>
      </c>
      <c r="B364" s="302" t="s">
        <v>13</v>
      </c>
      <c r="C364" s="301">
        <v>1184</v>
      </c>
      <c r="D364" s="301"/>
      <c r="E364" s="301"/>
      <c r="F364" s="301"/>
      <c r="G364" s="301"/>
      <c r="H364" s="301"/>
      <c r="I364" s="301"/>
      <c r="J364" s="301">
        <v>407</v>
      </c>
      <c r="K364" s="301">
        <v>351</v>
      </c>
      <c r="L364" s="301">
        <v>426</v>
      </c>
      <c r="M364" s="303">
        <f>IFERROR(VLOOKUP(A364,'GR8-SCHL 9-21-2015'!$A$5:$C$500,3,FALSE),0)</f>
        <v>203</v>
      </c>
      <c r="N364" s="304">
        <f t="shared" si="5"/>
        <v>223</v>
      </c>
    </row>
    <row r="365" spans="1:14" x14ac:dyDescent="0.25">
      <c r="A365" s="301" t="s">
        <v>443</v>
      </c>
      <c r="B365" s="302" t="s">
        <v>608</v>
      </c>
      <c r="C365" s="301">
        <v>1108</v>
      </c>
      <c r="D365" s="301"/>
      <c r="E365" s="301"/>
      <c r="F365" s="301"/>
      <c r="G365" s="301"/>
      <c r="H365" s="301"/>
      <c r="I365" s="301"/>
      <c r="J365" s="301">
        <v>376</v>
      </c>
      <c r="K365" s="301">
        <v>363</v>
      </c>
      <c r="L365" s="301">
        <v>369</v>
      </c>
      <c r="M365" s="303">
        <f>IFERROR(VLOOKUP(A365,'GR8-SCHL 9-21-2015'!$A$5:$C$500,3,FALSE),0)</f>
        <v>16</v>
      </c>
      <c r="N365" s="304">
        <f t="shared" si="5"/>
        <v>353</v>
      </c>
    </row>
    <row r="366" spans="1:14" x14ac:dyDescent="0.25">
      <c r="A366" s="301" t="s">
        <v>444</v>
      </c>
      <c r="B366" s="302" t="s">
        <v>52</v>
      </c>
      <c r="C366" s="301">
        <v>790</v>
      </c>
      <c r="D366" s="301"/>
      <c r="E366" s="301"/>
      <c r="F366" s="301"/>
      <c r="G366" s="301"/>
      <c r="H366" s="301"/>
      <c r="I366" s="301"/>
      <c r="J366" s="301">
        <v>221</v>
      </c>
      <c r="K366" s="301">
        <v>283</v>
      </c>
      <c r="L366" s="301">
        <v>286</v>
      </c>
      <c r="M366" s="303">
        <f>IFERROR(VLOOKUP(A366,'GR8-SCHL 9-21-2015'!$A$5:$C$500,3,FALSE),0)</f>
        <v>0</v>
      </c>
      <c r="N366" s="304">
        <f t="shared" si="5"/>
        <v>286</v>
      </c>
    </row>
    <row r="367" spans="1:14" x14ac:dyDescent="0.25">
      <c r="A367" s="301" t="s">
        <v>1003</v>
      </c>
      <c r="B367" s="302" t="s">
        <v>1439</v>
      </c>
      <c r="C367" s="301">
        <v>10</v>
      </c>
      <c r="D367" s="301"/>
      <c r="E367" s="301"/>
      <c r="F367" s="301"/>
      <c r="G367" s="301"/>
      <c r="H367" s="301"/>
      <c r="I367" s="301"/>
      <c r="J367" s="301">
        <v>1</v>
      </c>
      <c r="K367" s="301">
        <v>1</v>
      </c>
      <c r="L367" s="301"/>
      <c r="M367" s="303">
        <f>IFERROR(VLOOKUP(A367,'GR8-SCHL 9-21-2015'!$A$5:$C$500,3,FALSE),0)</f>
        <v>0</v>
      </c>
      <c r="N367" s="304" t="str">
        <f t="shared" si="5"/>
        <v/>
      </c>
    </row>
    <row r="368" spans="1:14" x14ac:dyDescent="0.25">
      <c r="A368" s="301" t="s">
        <v>607</v>
      </c>
      <c r="B368" s="302" t="s">
        <v>1005</v>
      </c>
      <c r="C368" s="301">
        <v>315</v>
      </c>
      <c r="D368" s="301">
        <v>13</v>
      </c>
      <c r="E368" s="301">
        <v>18</v>
      </c>
      <c r="F368" s="301">
        <v>25</v>
      </c>
      <c r="G368" s="301">
        <v>33</v>
      </c>
      <c r="H368" s="301">
        <v>26</v>
      </c>
      <c r="I368" s="301">
        <v>38</v>
      </c>
      <c r="J368" s="301">
        <v>30</v>
      </c>
      <c r="K368" s="301">
        <v>41</v>
      </c>
      <c r="L368" s="301">
        <v>21</v>
      </c>
      <c r="M368" s="303">
        <f>IFERROR(VLOOKUP(A368,'GR8-SCHL 9-21-2015'!$A$5:$C$500,3,FALSE),0)</f>
        <v>4</v>
      </c>
      <c r="N368" s="304">
        <f t="shared" si="5"/>
        <v>17</v>
      </c>
    </row>
    <row r="369" spans="1:14" x14ac:dyDescent="0.25">
      <c r="A369" s="301" t="s">
        <v>1412</v>
      </c>
      <c r="B369" s="302" t="s">
        <v>1413</v>
      </c>
      <c r="C369" s="301">
        <v>197</v>
      </c>
      <c r="D369" s="301"/>
      <c r="E369" s="301"/>
      <c r="F369" s="301"/>
      <c r="G369" s="301"/>
      <c r="H369" s="301"/>
      <c r="I369" s="301"/>
      <c r="J369" s="301"/>
      <c r="K369" s="301"/>
      <c r="L369" s="301"/>
      <c r="M369" s="303">
        <f>IFERROR(VLOOKUP(A369,'GR8-SCHL 9-21-2015'!$A$5:$C$500,3,FALSE),0)</f>
        <v>0</v>
      </c>
      <c r="N369" s="304" t="str">
        <f t="shared" si="5"/>
        <v/>
      </c>
    </row>
    <row r="370" spans="1:14" x14ac:dyDescent="0.25">
      <c r="A370" s="301" t="s">
        <v>445</v>
      </c>
      <c r="B370" s="302" t="s">
        <v>818</v>
      </c>
      <c r="C370" s="301">
        <v>413</v>
      </c>
      <c r="D370" s="301"/>
      <c r="E370" s="301"/>
      <c r="F370" s="301"/>
      <c r="G370" s="301"/>
      <c r="H370" s="301"/>
      <c r="I370" s="301"/>
      <c r="J370" s="301"/>
      <c r="K370" s="301"/>
      <c r="L370" s="301"/>
      <c r="M370" s="303">
        <f>IFERROR(VLOOKUP(A370,'GR8-SCHL 9-21-2015'!$A$5:$C$500,3,FALSE),0)</f>
        <v>0</v>
      </c>
      <c r="N370" s="304" t="str">
        <f t="shared" si="5"/>
        <v/>
      </c>
    </row>
    <row r="371" spans="1:14" x14ac:dyDescent="0.25">
      <c r="A371" s="301" t="s">
        <v>980</v>
      </c>
      <c r="B371" s="302" t="s">
        <v>1414</v>
      </c>
      <c r="C371" s="301">
        <v>263</v>
      </c>
      <c r="D371" s="301"/>
      <c r="E371" s="301"/>
      <c r="F371" s="301"/>
      <c r="G371" s="301"/>
      <c r="H371" s="301"/>
      <c r="I371" s="301"/>
      <c r="J371" s="301"/>
      <c r="K371" s="301"/>
      <c r="L371" s="301"/>
      <c r="M371" s="303">
        <f>IFERROR(VLOOKUP(A371,'GR8-SCHL 9-21-2015'!$A$5:$C$500,3,FALSE),0)</f>
        <v>0</v>
      </c>
      <c r="N371" s="304" t="str">
        <f t="shared" si="5"/>
        <v/>
      </c>
    </row>
    <row r="372" spans="1:14" x14ac:dyDescent="0.25">
      <c r="A372" s="301" t="s">
        <v>446</v>
      </c>
      <c r="B372" s="302" t="s">
        <v>605</v>
      </c>
      <c r="C372" s="301">
        <v>396</v>
      </c>
      <c r="D372" s="301"/>
      <c r="E372" s="301"/>
      <c r="F372" s="301"/>
      <c r="G372" s="301"/>
      <c r="H372" s="301"/>
      <c r="I372" s="301"/>
      <c r="J372" s="301"/>
      <c r="K372" s="301"/>
      <c r="L372" s="301"/>
      <c r="M372" s="303">
        <f>IFERROR(VLOOKUP(A372,'GR8-SCHL 9-21-2015'!$A$5:$C$500,3,FALSE),0)</f>
        <v>0</v>
      </c>
      <c r="N372" s="304" t="str">
        <f t="shared" si="5"/>
        <v/>
      </c>
    </row>
    <row r="373" spans="1:14" x14ac:dyDescent="0.25">
      <c r="A373" s="301" t="s">
        <v>447</v>
      </c>
      <c r="B373" s="302" t="s">
        <v>604</v>
      </c>
      <c r="C373" s="301">
        <v>2085</v>
      </c>
      <c r="D373" s="301"/>
      <c r="E373" s="301"/>
      <c r="F373" s="301"/>
      <c r="G373" s="301"/>
      <c r="H373" s="301"/>
      <c r="I373" s="301"/>
      <c r="J373" s="301"/>
      <c r="K373" s="301"/>
      <c r="L373" s="301"/>
      <c r="M373" s="303">
        <f>IFERROR(VLOOKUP(A373,'GR8-SCHL 9-21-2015'!$A$5:$C$500,3,FALSE),0)</f>
        <v>0</v>
      </c>
      <c r="N373" s="304" t="str">
        <f t="shared" si="5"/>
        <v/>
      </c>
    </row>
    <row r="374" spans="1:14" x14ac:dyDescent="0.25">
      <c r="A374" s="301" t="s">
        <v>5213</v>
      </c>
      <c r="B374" s="302" t="s">
        <v>1440</v>
      </c>
      <c r="C374" s="301">
        <v>4</v>
      </c>
      <c r="D374" s="301"/>
      <c r="E374" s="301"/>
      <c r="F374" s="301"/>
      <c r="G374" s="301"/>
      <c r="H374" s="301"/>
      <c r="I374" s="301"/>
      <c r="J374" s="301"/>
      <c r="K374" s="301"/>
      <c r="L374" s="301"/>
      <c r="M374" s="303">
        <f>IFERROR(VLOOKUP(A374,'GR8-SCHL 9-21-2015'!$A$5:$C$500,3,FALSE),0)</f>
        <v>0</v>
      </c>
      <c r="N374" s="304" t="str">
        <f t="shared" si="5"/>
        <v/>
      </c>
    </row>
    <row r="375" spans="1:14" x14ac:dyDescent="0.25">
      <c r="A375" s="301" t="s">
        <v>448</v>
      </c>
      <c r="B375" s="302" t="s">
        <v>534</v>
      </c>
      <c r="C375" s="301">
        <v>372</v>
      </c>
      <c r="D375" s="301"/>
      <c r="E375" s="301"/>
      <c r="F375" s="301"/>
      <c r="G375" s="301"/>
      <c r="H375" s="301"/>
      <c r="I375" s="301"/>
      <c r="J375" s="301"/>
      <c r="K375" s="301"/>
      <c r="L375" s="301"/>
      <c r="M375" s="303">
        <f>IFERROR(VLOOKUP(A375,'GR8-SCHL 9-21-2015'!$A$5:$C$500,3,FALSE),0)</f>
        <v>0</v>
      </c>
      <c r="N375" s="304" t="str">
        <f t="shared" si="5"/>
        <v/>
      </c>
    </row>
    <row r="376" spans="1:14" x14ac:dyDescent="0.25">
      <c r="A376" s="301" t="s">
        <v>449</v>
      </c>
      <c r="B376" s="302" t="s">
        <v>956</v>
      </c>
      <c r="C376" s="301">
        <v>211</v>
      </c>
      <c r="D376" s="301"/>
      <c r="E376" s="301"/>
      <c r="F376" s="301"/>
      <c r="G376" s="301"/>
      <c r="H376" s="301"/>
      <c r="I376" s="301"/>
      <c r="J376" s="301"/>
      <c r="K376" s="301"/>
      <c r="L376" s="301"/>
      <c r="M376" s="303">
        <f>IFERROR(VLOOKUP(A376,'GR8-SCHL 9-21-2015'!$A$5:$C$500,3,FALSE),0)</f>
        <v>0</v>
      </c>
      <c r="N376" s="304" t="str">
        <f t="shared" si="5"/>
        <v/>
      </c>
    </row>
    <row r="377" spans="1:14" x14ac:dyDescent="0.25">
      <c r="A377" s="301" t="s">
        <v>957</v>
      </c>
      <c r="B377" s="302" t="s">
        <v>958</v>
      </c>
      <c r="C377" s="301">
        <v>451</v>
      </c>
      <c r="D377" s="301"/>
      <c r="E377" s="301"/>
      <c r="F377" s="301"/>
      <c r="G377" s="301"/>
      <c r="H377" s="301"/>
      <c r="I377" s="301"/>
      <c r="J377" s="301"/>
      <c r="K377" s="301"/>
      <c r="L377" s="301"/>
      <c r="M377" s="303">
        <f>IFERROR(VLOOKUP(A377,'GR8-SCHL 9-21-2015'!$A$5:$C$500,3,FALSE),0)</f>
        <v>0</v>
      </c>
      <c r="N377" s="304" t="str">
        <f t="shared" si="5"/>
        <v/>
      </c>
    </row>
    <row r="378" spans="1:14" x14ac:dyDescent="0.25">
      <c r="A378" s="301" t="s">
        <v>450</v>
      </c>
      <c r="B378" s="302" t="s">
        <v>603</v>
      </c>
      <c r="C378" s="301">
        <v>1203</v>
      </c>
      <c r="D378" s="301"/>
      <c r="E378" s="301"/>
      <c r="F378" s="301"/>
      <c r="G378" s="301"/>
      <c r="H378" s="301"/>
      <c r="I378" s="301"/>
      <c r="J378" s="301"/>
      <c r="K378" s="301"/>
      <c r="L378" s="301"/>
      <c r="M378" s="303">
        <f>IFERROR(VLOOKUP(A378,'GR8-SCHL 9-21-2015'!$A$5:$C$500,3,FALSE),0)</f>
        <v>0</v>
      </c>
      <c r="N378" s="304" t="str">
        <f t="shared" si="5"/>
        <v/>
      </c>
    </row>
    <row r="379" spans="1:14" x14ac:dyDescent="0.25">
      <c r="A379" s="301" t="s">
        <v>451</v>
      </c>
      <c r="B379" s="302" t="s">
        <v>55</v>
      </c>
      <c r="C379" s="301">
        <v>1673</v>
      </c>
      <c r="D379" s="301"/>
      <c r="E379" s="301"/>
      <c r="F379" s="301"/>
      <c r="G379" s="301"/>
      <c r="H379" s="301"/>
      <c r="I379" s="301"/>
      <c r="J379" s="301"/>
      <c r="K379" s="301"/>
      <c r="L379" s="301"/>
      <c r="M379" s="303">
        <f>IFERROR(VLOOKUP(A379,'GR8-SCHL 9-21-2015'!$A$5:$C$500,3,FALSE),0)</f>
        <v>0</v>
      </c>
      <c r="N379" s="304" t="str">
        <f t="shared" si="5"/>
        <v/>
      </c>
    </row>
    <row r="380" spans="1:14" x14ac:dyDescent="0.25">
      <c r="A380" s="301" t="s">
        <v>1415</v>
      </c>
      <c r="B380" s="302" t="s">
        <v>1416</v>
      </c>
      <c r="C380" s="301">
        <v>145</v>
      </c>
      <c r="D380" s="301"/>
      <c r="E380" s="301"/>
      <c r="F380" s="301"/>
      <c r="G380" s="301"/>
      <c r="H380" s="301"/>
      <c r="I380" s="301"/>
      <c r="J380" s="301"/>
      <c r="K380" s="301"/>
      <c r="L380" s="301"/>
      <c r="M380" s="303">
        <f>IFERROR(VLOOKUP(A380,'GR8-SCHL 9-21-2015'!$A$5:$C$500,3,FALSE),0)</f>
        <v>0</v>
      </c>
      <c r="N380" s="304" t="str">
        <f t="shared" si="5"/>
        <v/>
      </c>
    </row>
    <row r="381" spans="1:14" x14ac:dyDescent="0.25">
      <c r="A381" s="301" t="s">
        <v>452</v>
      </c>
      <c r="B381" s="302" t="s">
        <v>56</v>
      </c>
      <c r="C381" s="301">
        <v>388</v>
      </c>
      <c r="D381" s="301"/>
      <c r="E381" s="301"/>
      <c r="F381" s="301"/>
      <c r="G381" s="301"/>
      <c r="H381" s="301"/>
      <c r="I381" s="301"/>
      <c r="J381" s="301"/>
      <c r="K381" s="301"/>
      <c r="L381" s="301"/>
      <c r="M381" s="303">
        <f>IFERROR(VLOOKUP(A381,'GR8-SCHL 9-21-2015'!$A$5:$C$500,3,FALSE),0)</f>
        <v>0</v>
      </c>
      <c r="N381" s="304" t="str">
        <f t="shared" si="5"/>
        <v/>
      </c>
    </row>
    <row r="382" spans="1:14" x14ac:dyDescent="0.25">
      <c r="A382" s="301" t="s">
        <v>602</v>
      </c>
      <c r="B382" s="302" t="s">
        <v>601</v>
      </c>
      <c r="C382" s="301">
        <v>16</v>
      </c>
      <c r="D382" s="301"/>
      <c r="E382" s="301"/>
      <c r="F382" s="301"/>
      <c r="G382" s="301"/>
      <c r="H382" s="301"/>
      <c r="I382" s="301"/>
      <c r="J382" s="301"/>
      <c r="K382" s="301"/>
      <c r="L382" s="301"/>
      <c r="M382" s="303">
        <f>IFERROR(VLOOKUP(A382,'GR8-SCHL 9-21-2015'!$A$5:$C$500,3,FALSE),0)</f>
        <v>0</v>
      </c>
      <c r="N382" s="304" t="str">
        <f t="shared" si="5"/>
        <v/>
      </c>
    </row>
    <row r="383" spans="1:14" x14ac:dyDescent="0.25">
      <c r="A383" s="301" t="s">
        <v>600</v>
      </c>
      <c r="B383" s="302" t="s">
        <v>554</v>
      </c>
      <c r="C383" s="301">
        <v>1828</v>
      </c>
      <c r="D383" s="301"/>
      <c r="E383" s="301"/>
      <c r="F383" s="301"/>
      <c r="G383" s="301"/>
      <c r="H383" s="301"/>
      <c r="I383" s="301"/>
      <c r="J383" s="301"/>
      <c r="K383" s="301"/>
      <c r="L383" s="301"/>
      <c r="M383" s="303">
        <f>IFERROR(VLOOKUP(A383,'GR8-SCHL 9-21-2015'!$A$5:$C$500,3,FALSE),0)</f>
        <v>0</v>
      </c>
      <c r="N383" s="304" t="str">
        <f t="shared" si="5"/>
        <v/>
      </c>
    </row>
    <row r="384" spans="1:14" x14ac:dyDescent="0.25">
      <c r="A384" s="301" t="s">
        <v>1006</v>
      </c>
      <c r="B384" s="302" t="s">
        <v>1007</v>
      </c>
      <c r="C384" s="301">
        <v>219</v>
      </c>
      <c r="D384" s="301"/>
      <c r="E384" s="301"/>
      <c r="F384" s="301"/>
      <c r="G384" s="301"/>
      <c r="H384" s="301"/>
      <c r="I384" s="301"/>
      <c r="J384" s="301"/>
      <c r="K384" s="301"/>
      <c r="L384" s="301"/>
      <c r="M384" s="303">
        <f>IFERROR(VLOOKUP(A384,'GR8-SCHL 9-21-2015'!$A$5:$C$500,3,FALSE),0)</f>
        <v>0</v>
      </c>
      <c r="N384" s="304" t="str">
        <f t="shared" si="5"/>
        <v/>
      </c>
    </row>
    <row r="385" spans="1:14" x14ac:dyDescent="0.25">
      <c r="A385" s="301" t="s">
        <v>960</v>
      </c>
      <c r="B385" s="302" t="s">
        <v>961</v>
      </c>
      <c r="C385" s="301">
        <v>353</v>
      </c>
      <c r="D385" s="301"/>
      <c r="E385" s="301"/>
      <c r="F385" s="301"/>
      <c r="G385" s="301"/>
      <c r="H385" s="301"/>
      <c r="I385" s="301"/>
      <c r="J385" s="301"/>
      <c r="K385" s="301"/>
      <c r="L385" s="301"/>
      <c r="M385" s="303">
        <f>IFERROR(VLOOKUP(A385,'GR8-SCHL 9-21-2015'!$A$5:$C$500,3,FALSE),0)</f>
        <v>0</v>
      </c>
      <c r="N385" s="304" t="str">
        <f t="shared" si="5"/>
        <v/>
      </c>
    </row>
    <row r="386" spans="1:14" x14ac:dyDescent="0.25">
      <c r="A386" s="301" t="s">
        <v>599</v>
      </c>
      <c r="B386" s="302" t="s">
        <v>526</v>
      </c>
      <c r="C386" s="301">
        <v>349</v>
      </c>
      <c r="D386" s="301"/>
      <c r="E386" s="301"/>
      <c r="F386" s="301"/>
      <c r="G386" s="301"/>
      <c r="H386" s="301"/>
      <c r="I386" s="301"/>
      <c r="J386" s="301"/>
      <c r="K386" s="301"/>
      <c r="L386" s="301"/>
      <c r="M386" s="303">
        <f>IFERROR(VLOOKUP(A386,'GR8-SCHL 9-21-2015'!$A$5:$C$500,3,FALSE),0)</f>
        <v>0</v>
      </c>
      <c r="N386" s="304" t="str">
        <f t="shared" si="5"/>
        <v/>
      </c>
    </row>
    <row r="387" spans="1:14" x14ac:dyDescent="0.25">
      <c r="A387" s="301" t="s">
        <v>901</v>
      </c>
      <c r="B387" s="302" t="s">
        <v>902</v>
      </c>
      <c r="C387" s="301">
        <v>175</v>
      </c>
      <c r="D387" s="301"/>
      <c r="E387" s="301"/>
      <c r="F387" s="301"/>
      <c r="G387" s="301"/>
      <c r="H387" s="301"/>
      <c r="I387" s="301"/>
      <c r="J387" s="301"/>
      <c r="K387" s="301"/>
      <c r="L387" s="301"/>
      <c r="M387" s="303">
        <f>IFERROR(VLOOKUP(A387,'GR8-SCHL 9-21-2015'!$A$5:$C$500,3,FALSE),0)</f>
        <v>0</v>
      </c>
      <c r="N387" s="304" t="str">
        <f t="shared" si="5"/>
        <v/>
      </c>
    </row>
    <row r="388" spans="1:14" x14ac:dyDescent="0.25">
      <c r="A388" s="301" t="s">
        <v>454</v>
      </c>
      <c r="B388" s="302" t="s">
        <v>903</v>
      </c>
      <c r="C388" s="301">
        <v>327</v>
      </c>
      <c r="D388" s="301"/>
      <c r="E388" s="301"/>
      <c r="F388" s="301"/>
      <c r="G388" s="301"/>
      <c r="H388" s="301"/>
      <c r="I388" s="301"/>
      <c r="J388" s="301"/>
      <c r="K388" s="301"/>
      <c r="L388" s="301"/>
      <c r="M388" s="303">
        <f>IFERROR(VLOOKUP(A388,'GR8-SCHL 9-21-2015'!$A$5:$C$500,3,FALSE),0)</f>
        <v>0</v>
      </c>
      <c r="N388" s="304" t="str">
        <f t="shared" ref="N388:N451" si="6">IF(L388="","",L388-M388)</f>
        <v/>
      </c>
    </row>
    <row r="389" spans="1:14" x14ac:dyDescent="0.25">
      <c r="A389" s="301" t="s">
        <v>597</v>
      </c>
      <c r="B389" s="302" t="s">
        <v>904</v>
      </c>
      <c r="C389" s="301">
        <v>30</v>
      </c>
      <c r="D389" s="301"/>
      <c r="E389" s="301"/>
      <c r="F389" s="301"/>
      <c r="G389" s="301"/>
      <c r="H389" s="301"/>
      <c r="I389" s="301"/>
      <c r="J389" s="301"/>
      <c r="K389" s="301"/>
      <c r="L389" s="301"/>
      <c r="M389" s="303">
        <f>IFERROR(VLOOKUP(A389,'GR8-SCHL 9-21-2015'!$A$5:$C$500,3,FALSE),0)</f>
        <v>0</v>
      </c>
      <c r="N389" s="304" t="str">
        <f t="shared" si="6"/>
        <v/>
      </c>
    </row>
    <row r="390" spans="1:14" x14ac:dyDescent="0.25">
      <c r="A390" s="301" t="s">
        <v>596</v>
      </c>
      <c r="B390" s="302" t="s">
        <v>595</v>
      </c>
      <c r="C390" s="301">
        <v>112</v>
      </c>
      <c r="D390" s="301"/>
      <c r="E390" s="301"/>
      <c r="F390" s="301"/>
      <c r="G390" s="301"/>
      <c r="H390" s="301"/>
      <c r="I390" s="301"/>
      <c r="J390" s="301"/>
      <c r="K390" s="301"/>
      <c r="L390" s="301"/>
      <c r="M390" s="303">
        <f>IFERROR(VLOOKUP(A390,'GR8-SCHL 9-21-2015'!$A$5:$C$500,3,FALSE),0)</f>
        <v>0</v>
      </c>
      <c r="N390" s="304" t="str">
        <f t="shared" si="6"/>
        <v/>
      </c>
    </row>
    <row r="391" spans="1:14" x14ac:dyDescent="0.25">
      <c r="A391" s="301" t="s">
        <v>455</v>
      </c>
      <c r="B391" s="302" t="s">
        <v>594</v>
      </c>
      <c r="C391" s="301">
        <v>351</v>
      </c>
      <c r="D391" s="301"/>
      <c r="E391" s="301"/>
      <c r="F391" s="301"/>
      <c r="G391" s="301"/>
      <c r="H391" s="301"/>
      <c r="I391" s="301"/>
      <c r="J391" s="301"/>
      <c r="K391" s="301"/>
      <c r="L391" s="301"/>
      <c r="M391" s="303">
        <f>IFERROR(VLOOKUP(A391,'GR8-SCHL 9-21-2015'!$A$5:$C$500,3,FALSE),0)</f>
        <v>0</v>
      </c>
      <c r="N391" s="304" t="str">
        <f t="shared" si="6"/>
        <v/>
      </c>
    </row>
    <row r="392" spans="1:14" x14ac:dyDescent="0.25">
      <c r="A392" s="301" t="s">
        <v>593</v>
      </c>
      <c r="B392" s="302" t="s">
        <v>510</v>
      </c>
      <c r="C392" s="301">
        <v>1558</v>
      </c>
      <c r="D392" s="301"/>
      <c r="E392" s="301"/>
      <c r="F392" s="301"/>
      <c r="G392" s="301"/>
      <c r="H392" s="301"/>
      <c r="I392" s="301"/>
      <c r="J392" s="301"/>
      <c r="K392" s="301"/>
      <c r="L392" s="301"/>
      <c r="M392" s="303">
        <f>IFERROR(VLOOKUP(A392,'GR8-SCHL 9-21-2015'!$A$5:$C$500,3,FALSE),0)</f>
        <v>0</v>
      </c>
      <c r="N392" s="304" t="str">
        <f t="shared" si="6"/>
        <v/>
      </c>
    </row>
    <row r="393" spans="1:14" x14ac:dyDescent="0.25">
      <c r="A393" s="301" t="s">
        <v>456</v>
      </c>
      <c r="B393" s="302" t="s">
        <v>555</v>
      </c>
      <c r="C393" s="301">
        <v>2040</v>
      </c>
      <c r="D393" s="301"/>
      <c r="E393" s="301"/>
      <c r="F393" s="301"/>
      <c r="G393" s="301"/>
      <c r="H393" s="301"/>
      <c r="I393" s="301"/>
      <c r="J393" s="301"/>
      <c r="K393" s="301"/>
      <c r="L393" s="301"/>
      <c r="M393" s="303">
        <f>IFERROR(VLOOKUP(A393,'GR8-SCHL 9-21-2015'!$A$5:$C$500,3,FALSE),0)</f>
        <v>0</v>
      </c>
      <c r="N393" s="304" t="str">
        <f t="shared" si="6"/>
        <v/>
      </c>
    </row>
    <row r="394" spans="1:14" x14ac:dyDescent="0.25">
      <c r="A394" s="301" t="s">
        <v>834</v>
      </c>
      <c r="B394" s="302" t="s">
        <v>835</v>
      </c>
      <c r="C394" s="301">
        <v>1173</v>
      </c>
      <c r="D394" s="301"/>
      <c r="E394" s="301"/>
      <c r="F394" s="301"/>
      <c r="G394" s="301"/>
      <c r="H394" s="301"/>
      <c r="I394" s="301"/>
      <c r="J394" s="301"/>
      <c r="K394" s="301"/>
      <c r="L394" s="301"/>
      <c r="M394" s="303">
        <f>IFERROR(VLOOKUP(A394,'GR8-SCHL 9-21-2015'!$A$5:$C$500,3,FALSE),0)</f>
        <v>0</v>
      </c>
      <c r="N394" s="304" t="str">
        <f t="shared" si="6"/>
        <v/>
      </c>
    </row>
    <row r="395" spans="1:14" x14ac:dyDescent="0.25">
      <c r="A395" s="301" t="s">
        <v>457</v>
      </c>
      <c r="B395" s="302" t="s">
        <v>122</v>
      </c>
      <c r="C395" s="301">
        <v>3534</v>
      </c>
      <c r="D395" s="301"/>
      <c r="E395" s="301"/>
      <c r="F395" s="301"/>
      <c r="G395" s="301"/>
      <c r="H395" s="301"/>
      <c r="I395" s="301"/>
      <c r="J395" s="301"/>
      <c r="K395" s="301"/>
      <c r="L395" s="301"/>
      <c r="M395" s="303">
        <f>IFERROR(VLOOKUP(A395,'GR8-SCHL 9-21-2015'!$A$5:$C$500,3,FALSE),0)</f>
        <v>0</v>
      </c>
      <c r="N395" s="304" t="str">
        <f t="shared" si="6"/>
        <v/>
      </c>
    </row>
    <row r="396" spans="1:14" x14ac:dyDescent="0.25">
      <c r="A396" s="301" t="s">
        <v>592</v>
      </c>
      <c r="B396" s="302" t="s">
        <v>543</v>
      </c>
      <c r="C396" s="301">
        <v>520</v>
      </c>
      <c r="D396" s="301"/>
      <c r="E396" s="301"/>
      <c r="F396" s="301"/>
      <c r="G396" s="301"/>
      <c r="H396" s="301"/>
      <c r="I396" s="301"/>
      <c r="J396" s="301"/>
      <c r="K396" s="301"/>
      <c r="L396" s="301"/>
      <c r="M396" s="303">
        <f>IFERROR(VLOOKUP(A396,'GR8-SCHL 9-21-2015'!$A$5:$C$500,3,FALSE),0)</f>
        <v>0</v>
      </c>
      <c r="N396" s="304" t="str">
        <f t="shared" si="6"/>
        <v/>
      </c>
    </row>
    <row r="397" spans="1:14" x14ac:dyDescent="0.25">
      <c r="A397" s="301" t="s">
        <v>458</v>
      </c>
      <c r="B397" s="302" t="s">
        <v>591</v>
      </c>
      <c r="C397" s="301">
        <v>401</v>
      </c>
      <c r="D397" s="301"/>
      <c r="E397" s="301"/>
      <c r="F397" s="301"/>
      <c r="G397" s="301"/>
      <c r="H397" s="301"/>
      <c r="I397" s="301"/>
      <c r="J397" s="301">
        <v>92</v>
      </c>
      <c r="K397" s="301">
        <v>95</v>
      </c>
      <c r="L397" s="301">
        <v>62</v>
      </c>
      <c r="M397" s="303">
        <f>IFERROR(VLOOKUP(A397,'GR8-SCHL 9-21-2015'!$A$5:$C$500,3,FALSE),0)</f>
        <v>62</v>
      </c>
      <c r="N397" s="304">
        <f t="shared" si="6"/>
        <v>0</v>
      </c>
    </row>
    <row r="398" spans="1:14" x14ac:dyDescent="0.25">
      <c r="A398" s="301" t="s">
        <v>459</v>
      </c>
      <c r="B398" s="302" t="s">
        <v>590</v>
      </c>
      <c r="C398" s="301">
        <v>230</v>
      </c>
      <c r="D398" s="301"/>
      <c r="E398" s="301"/>
      <c r="F398" s="301"/>
      <c r="G398" s="301"/>
      <c r="H398" s="301"/>
      <c r="I398" s="301"/>
      <c r="J398" s="301">
        <v>59</v>
      </c>
      <c r="K398" s="301">
        <v>41</v>
      </c>
      <c r="L398" s="301">
        <v>48</v>
      </c>
      <c r="M398" s="303">
        <f>IFERROR(VLOOKUP(A398,'GR8-SCHL 9-21-2015'!$A$5:$C$500,3,FALSE),0)</f>
        <v>15</v>
      </c>
      <c r="N398" s="304">
        <f t="shared" si="6"/>
        <v>33</v>
      </c>
    </row>
    <row r="399" spans="1:14" x14ac:dyDescent="0.25">
      <c r="A399" s="301" t="s">
        <v>589</v>
      </c>
      <c r="B399" s="302" t="s">
        <v>538</v>
      </c>
      <c r="C399" s="301">
        <v>244</v>
      </c>
      <c r="D399" s="301"/>
      <c r="E399" s="301"/>
      <c r="F399" s="301"/>
      <c r="G399" s="301"/>
      <c r="H399" s="301"/>
      <c r="I399" s="301"/>
      <c r="J399" s="301"/>
      <c r="K399" s="301"/>
      <c r="L399" s="301"/>
      <c r="M399" s="303">
        <f>IFERROR(VLOOKUP(A399,'GR8-SCHL 9-21-2015'!$A$5:$C$500,3,FALSE),0)</f>
        <v>0</v>
      </c>
      <c r="N399" s="304" t="str">
        <f t="shared" si="6"/>
        <v/>
      </c>
    </row>
    <row r="400" spans="1:14" x14ac:dyDescent="0.25">
      <c r="A400" s="301" t="s">
        <v>588</v>
      </c>
      <c r="B400" s="302" t="s">
        <v>537</v>
      </c>
      <c r="C400" s="301">
        <v>1539</v>
      </c>
      <c r="D400" s="301"/>
      <c r="E400" s="301"/>
      <c r="F400" s="301"/>
      <c r="G400" s="301"/>
      <c r="H400" s="301"/>
      <c r="I400" s="301"/>
      <c r="J400" s="301">
        <v>276</v>
      </c>
      <c r="K400" s="301">
        <v>309</v>
      </c>
      <c r="L400" s="301">
        <v>266</v>
      </c>
      <c r="M400" s="303">
        <f>IFERROR(VLOOKUP(A400,'GR8-SCHL 9-21-2015'!$A$5:$C$500,3,FALSE),0)</f>
        <v>5</v>
      </c>
      <c r="N400" s="304">
        <f t="shared" si="6"/>
        <v>261</v>
      </c>
    </row>
    <row r="401" spans="1:14" x14ac:dyDescent="0.25">
      <c r="A401" s="301" t="s">
        <v>962</v>
      </c>
      <c r="B401" s="302" t="s">
        <v>963</v>
      </c>
      <c r="C401" s="301">
        <v>532</v>
      </c>
      <c r="D401" s="301"/>
      <c r="E401" s="301"/>
      <c r="F401" s="301"/>
      <c r="G401" s="301"/>
      <c r="H401" s="301"/>
      <c r="I401" s="301"/>
      <c r="J401" s="301"/>
      <c r="K401" s="301"/>
      <c r="L401" s="301"/>
      <c r="M401" s="303">
        <f>IFERROR(VLOOKUP(A401,'GR8-SCHL 9-21-2015'!$A$5:$C$500,3,FALSE),0)</f>
        <v>0</v>
      </c>
      <c r="N401" s="304" t="str">
        <f t="shared" si="6"/>
        <v/>
      </c>
    </row>
    <row r="402" spans="1:14" x14ac:dyDescent="0.25">
      <c r="A402" s="301" t="s">
        <v>587</v>
      </c>
      <c r="B402" s="302" t="s">
        <v>586</v>
      </c>
      <c r="C402" s="301">
        <v>104</v>
      </c>
      <c r="D402" s="301"/>
      <c r="E402" s="301"/>
      <c r="F402" s="301"/>
      <c r="G402" s="301"/>
      <c r="H402" s="301"/>
      <c r="I402" s="301"/>
      <c r="J402" s="301"/>
      <c r="K402" s="301"/>
      <c r="L402" s="301"/>
      <c r="M402" s="303">
        <f>IFERROR(VLOOKUP(A402,'GR8-SCHL 9-21-2015'!$A$5:$C$500,3,FALSE),0)</f>
        <v>0</v>
      </c>
      <c r="N402" s="304" t="str">
        <f t="shared" si="6"/>
        <v/>
      </c>
    </row>
    <row r="403" spans="1:14" x14ac:dyDescent="0.25">
      <c r="A403" s="301" t="s">
        <v>585</v>
      </c>
      <c r="B403" s="302" t="s">
        <v>535</v>
      </c>
      <c r="C403" s="301">
        <v>426</v>
      </c>
      <c r="D403" s="301"/>
      <c r="E403" s="301"/>
      <c r="F403" s="301"/>
      <c r="G403" s="301"/>
      <c r="H403" s="301"/>
      <c r="I403" s="301"/>
      <c r="J403" s="301"/>
      <c r="K403" s="301"/>
      <c r="L403" s="301"/>
      <c r="M403" s="303">
        <f>IFERROR(VLOOKUP(A403,'GR8-SCHL 9-21-2015'!$A$5:$C$500,3,FALSE),0)</f>
        <v>0</v>
      </c>
      <c r="N403" s="304" t="str">
        <f t="shared" si="6"/>
        <v/>
      </c>
    </row>
    <row r="404" spans="1:14" x14ac:dyDescent="0.25">
      <c r="A404" s="301" t="s">
        <v>584</v>
      </c>
      <c r="B404" s="302" t="s">
        <v>536</v>
      </c>
      <c r="C404" s="301">
        <v>449</v>
      </c>
      <c r="D404" s="301"/>
      <c r="E404" s="301"/>
      <c r="F404" s="301"/>
      <c r="G404" s="301"/>
      <c r="H404" s="301"/>
      <c r="I404" s="301"/>
      <c r="J404" s="301"/>
      <c r="K404" s="301"/>
      <c r="L404" s="301"/>
      <c r="M404" s="303">
        <f>IFERROR(VLOOKUP(A404,'GR8-SCHL 9-21-2015'!$A$5:$C$500,3,FALSE),0)</f>
        <v>0</v>
      </c>
      <c r="N404" s="304" t="str">
        <f t="shared" si="6"/>
        <v/>
      </c>
    </row>
    <row r="405" spans="1:14" x14ac:dyDescent="0.25">
      <c r="A405" s="301" t="s">
        <v>964</v>
      </c>
      <c r="B405" s="302" t="s">
        <v>965</v>
      </c>
      <c r="C405" s="301">
        <v>184</v>
      </c>
      <c r="D405" s="301"/>
      <c r="E405" s="301"/>
      <c r="F405" s="301"/>
      <c r="G405" s="301"/>
      <c r="H405" s="301"/>
      <c r="I405" s="301"/>
      <c r="J405" s="301"/>
      <c r="K405" s="301"/>
      <c r="L405" s="301"/>
      <c r="M405" s="303">
        <f>IFERROR(VLOOKUP(A405,'GR8-SCHL 9-21-2015'!$A$5:$C$500,3,FALSE),0)</f>
        <v>0</v>
      </c>
      <c r="N405" s="304" t="str">
        <f t="shared" si="6"/>
        <v/>
      </c>
    </row>
    <row r="406" spans="1:14" x14ac:dyDescent="0.25">
      <c r="A406" s="301" t="s">
        <v>905</v>
      </c>
      <c r="B406" s="302" t="s">
        <v>906</v>
      </c>
      <c r="C406" s="301">
        <v>362</v>
      </c>
      <c r="D406" s="301"/>
      <c r="E406" s="301"/>
      <c r="F406" s="301"/>
      <c r="G406" s="301"/>
      <c r="H406" s="301"/>
      <c r="I406" s="301"/>
      <c r="J406" s="301"/>
      <c r="K406" s="301"/>
      <c r="L406" s="301"/>
      <c r="M406" s="303">
        <f>IFERROR(VLOOKUP(A406,'GR8-SCHL 9-21-2015'!$A$5:$C$500,3,FALSE),0)</f>
        <v>0</v>
      </c>
      <c r="N406" s="304" t="str">
        <f t="shared" si="6"/>
        <v/>
      </c>
    </row>
    <row r="407" spans="1:14" x14ac:dyDescent="0.25">
      <c r="A407" s="301" t="s">
        <v>907</v>
      </c>
      <c r="B407" s="302" t="s">
        <v>908</v>
      </c>
      <c r="C407" s="301">
        <v>269</v>
      </c>
      <c r="D407" s="301"/>
      <c r="E407" s="301"/>
      <c r="F407" s="301"/>
      <c r="G407" s="301"/>
      <c r="H407" s="301"/>
      <c r="I407" s="301"/>
      <c r="J407" s="301"/>
      <c r="K407" s="301"/>
      <c r="L407" s="301"/>
      <c r="M407" s="303">
        <f>IFERROR(VLOOKUP(A407,'GR8-SCHL 9-21-2015'!$A$5:$C$500,3,FALSE),0)</f>
        <v>0</v>
      </c>
      <c r="N407" s="304" t="str">
        <f t="shared" si="6"/>
        <v/>
      </c>
    </row>
    <row r="408" spans="1:14" x14ac:dyDescent="0.25">
      <c r="A408" s="301" t="s">
        <v>909</v>
      </c>
      <c r="B408" s="302" t="s">
        <v>910</v>
      </c>
      <c r="C408" s="301">
        <v>305</v>
      </c>
      <c r="D408" s="301"/>
      <c r="E408" s="301"/>
      <c r="F408" s="301"/>
      <c r="G408" s="301"/>
      <c r="H408" s="301"/>
      <c r="I408" s="301"/>
      <c r="J408" s="301"/>
      <c r="K408" s="301"/>
      <c r="L408" s="301"/>
      <c r="M408" s="303">
        <f>IFERROR(VLOOKUP(A408,'GR8-SCHL 9-21-2015'!$A$5:$C$500,3,FALSE),0)</f>
        <v>0</v>
      </c>
      <c r="N408" s="304" t="str">
        <f t="shared" si="6"/>
        <v/>
      </c>
    </row>
    <row r="409" spans="1:14" x14ac:dyDescent="0.25">
      <c r="A409" s="301" t="s">
        <v>966</v>
      </c>
      <c r="B409" s="302" t="s">
        <v>967</v>
      </c>
      <c r="C409" s="301">
        <v>211</v>
      </c>
      <c r="D409" s="301"/>
      <c r="E409" s="301"/>
      <c r="F409" s="301"/>
      <c r="G409" s="301"/>
      <c r="H409" s="301"/>
      <c r="I409" s="301"/>
      <c r="J409" s="301"/>
      <c r="K409" s="301"/>
      <c r="L409" s="301"/>
      <c r="M409" s="303">
        <f>IFERROR(VLOOKUP(A409,'GR8-SCHL 9-21-2015'!$A$5:$C$500,3,FALSE),0)</f>
        <v>0</v>
      </c>
      <c r="N409" s="304" t="str">
        <f t="shared" si="6"/>
        <v/>
      </c>
    </row>
    <row r="410" spans="1:14" x14ac:dyDescent="0.25">
      <c r="A410" s="301" t="s">
        <v>460</v>
      </c>
      <c r="B410" s="302" t="s">
        <v>57</v>
      </c>
      <c r="C410" s="301">
        <v>3388</v>
      </c>
      <c r="D410" s="301"/>
      <c r="E410" s="301"/>
      <c r="F410" s="301"/>
      <c r="G410" s="301"/>
      <c r="H410" s="301"/>
      <c r="I410" s="301"/>
      <c r="J410" s="301"/>
      <c r="K410" s="301"/>
      <c r="L410" s="301"/>
      <c r="M410" s="303">
        <f>IFERROR(VLOOKUP(A410,'GR8-SCHL 9-21-2015'!$A$5:$C$500,3,FALSE),0)</f>
        <v>0</v>
      </c>
      <c r="N410" s="304" t="str">
        <f t="shared" si="6"/>
        <v/>
      </c>
    </row>
    <row r="411" spans="1:14" x14ac:dyDescent="0.25">
      <c r="A411" s="301" t="s">
        <v>968</v>
      </c>
      <c r="B411" s="302" t="s">
        <v>969</v>
      </c>
      <c r="C411" s="301">
        <v>113</v>
      </c>
      <c r="D411" s="301"/>
      <c r="E411" s="301"/>
      <c r="F411" s="301"/>
      <c r="G411" s="301"/>
      <c r="H411" s="301"/>
      <c r="I411" s="301"/>
      <c r="J411" s="301"/>
      <c r="K411" s="301"/>
      <c r="L411" s="301"/>
      <c r="M411" s="303">
        <f>IFERROR(VLOOKUP(A411,'GR8-SCHL 9-21-2015'!$A$5:$C$500,3,FALSE),0)</f>
        <v>0</v>
      </c>
      <c r="N411" s="304" t="str">
        <f t="shared" si="6"/>
        <v/>
      </c>
    </row>
    <row r="412" spans="1:14" x14ac:dyDescent="0.25">
      <c r="A412" s="301" t="s">
        <v>461</v>
      </c>
      <c r="B412" s="302" t="s">
        <v>583</v>
      </c>
      <c r="C412" s="301">
        <v>514</v>
      </c>
      <c r="D412" s="301"/>
      <c r="E412" s="301"/>
      <c r="F412" s="301"/>
      <c r="G412" s="301"/>
      <c r="H412" s="301"/>
      <c r="I412" s="301"/>
      <c r="J412" s="301"/>
      <c r="K412" s="301"/>
      <c r="L412" s="301"/>
      <c r="M412" s="303">
        <f>IFERROR(VLOOKUP(A412,'GR8-SCHL 9-21-2015'!$A$5:$C$500,3,FALSE),0)</f>
        <v>0</v>
      </c>
      <c r="N412" s="304" t="str">
        <f t="shared" si="6"/>
        <v/>
      </c>
    </row>
    <row r="413" spans="1:14" x14ac:dyDescent="0.25">
      <c r="A413" s="301" t="s">
        <v>981</v>
      </c>
      <c r="B413" s="302" t="s">
        <v>1008</v>
      </c>
      <c r="C413" s="301">
        <v>529</v>
      </c>
      <c r="D413" s="301"/>
      <c r="E413" s="301"/>
      <c r="F413" s="301"/>
      <c r="G413" s="301"/>
      <c r="H413" s="301"/>
      <c r="I413" s="301"/>
      <c r="J413" s="301"/>
      <c r="K413" s="301"/>
      <c r="L413" s="301"/>
      <c r="M413" s="303">
        <f>IFERROR(VLOOKUP(A413,'GR8-SCHL 9-21-2015'!$A$5:$C$500,3,FALSE),0)</f>
        <v>0</v>
      </c>
      <c r="N413" s="304" t="str">
        <f t="shared" si="6"/>
        <v/>
      </c>
    </row>
    <row r="414" spans="1:14" x14ac:dyDescent="0.25">
      <c r="A414" s="301" t="s">
        <v>582</v>
      </c>
      <c r="B414" s="302" t="s">
        <v>581</v>
      </c>
      <c r="C414" s="301">
        <v>224</v>
      </c>
      <c r="D414" s="301"/>
      <c r="E414" s="301"/>
      <c r="F414" s="301"/>
      <c r="G414" s="301"/>
      <c r="H414" s="301"/>
      <c r="I414" s="301"/>
      <c r="J414" s="301"/>
      <c r="K414" s="301"/>
      <c r="L414" s="301"/>
      <c r="M414" s="303">
        <f>IFERROR(VLOOKUP(A414,'GR8-SCHL 9-21-2015'!$A$5:$C$500,3,FALSE),0)</f>
        <v>0</v>
      </c>
      <c r="N414" s="304" t="str">
        <f t="shared" si="6"/>
        <v/>
      </c>
    </row>
    <row r="415" spans="1:14" x14ac:dyDescent="0.25">
      <c r="A415" s="301" t="s">
        <v>462</v>
      </c>
      <c r="B415" s="302" t="s">
        <v>14</v>
      </c>
      <c r="C415" s="301">
        <v>3327</v>
      </c>
      <c r="D415" s="301"/>
      <c r="E415" s="301"/>
      <c r="F415" s="301"/>
      <c r="G415" s="301"/>
      <c r="H415" s="301"/>
      <c r="I415" s="301"/>
      <c r="J415" s="301"/>
      <c r="K415" s="301"/>
      <c r="L415" s="301"/>
      <c r="M415" s="303">
        <f>IFERROR(VLOOKUP(A415,'GR8-SCHL 9-21-2015'!$A$5:$C$500,3,FALSE),0)</f>
        <v>0</v>
      </c>
      <c r="N415" s="304" t="str">
        <f t="shared" si="6"/>
        <v/>
      </c>
    </row>
    <row r="416" spans="1:14" x14ac:dyDescent="0.25">
      <c r="A416" s="301" t="s">
        <v>463</v>
      </c>
      <c r="B416" s="302" t="s">
        <v>580</v>
      </c>
      <c r="C416" s="301">
        <v>2451</v>
      </c>
      <c r="D416" s="301"/>
      <c r="E416" s="301"/>
      <c r="F416" s="301"/>
      <c r="G416" s="301"/>
      <c r="H416" s="301"/>
      <c r="I416" s="301"/>
      <c r="J416" s="301"/>
      <c r="K416" s="301"/>
      <c r="L416" s="301"/>
      <c r="M416" s="303">
        <f>IFERROR(VLOOKUP(A416,'GR8-SCHL 9-21-2015'!$A$5:$C$500,3,FALSE),0)</f>
        <v>0</v>
      </c>
      <c r="N416" s="304" t="str">
        <f t="shared" si="6"/>
        <v/>
      </c>
    </row>
    <row r="417" spans="1:14" x14ac:dyDescent="0.25">
      <c r="A417" s="301" t="s">
        <v>464</v>
      </c>
      <c r="B417" s="302" t="s">
        <v>579</v>
      </c>
      <c r="C417" s="301">
        <v>4162</v>
      </c>
      <c r="D417" s="301"/>
      <c r="E417" s="301"/>
      <c r="F417" s="301"/>
      <c r="G417" s="301"/>
      <c r="H417" s="301"/>
      <c r="I417" s="301"/>
      <c r="J417" s="301"/>
      <c r="K417" s="301"/>
      <c r="L417" s="301"/>
      <c r="M417" s="303">
        <f>IFERROR(VLOOKUP(A417,'GR8-SCHL 9-21-2015'!$A$5:$C$500,3,FALSE),0)</f>
        <v>0</v>
      </c>
      <c r="N417" s="304" t="str">
        <f t="shared" si="6"/>
        <v/>
      </c>
    </row>
    <row r="418" spans="1:14" x14ac:dyDescent="0.25">
      <c r="A418" s="301" t="s">
        <v>465</v>
      </c>
      <c r="B418" s="302" t="s">
        <v>578</v>
      </c>
      <c r="C418" s="301">
        <v>1626</v>
      </c>
      <c r="D418" s="301"/>
      <c r="E418" s="301"/>
      <c r="F418" s="301"/>
      <c r="G418" s="301"/>
      <c r="H418" s="301"/>
      <c r="I418" s="301"/>
      <c r="J418" s="301"/>
      <c r="K418" s="301"/>
      <c r="L418" s="301"/>
      <c r="M418" s="303">
        <f>IFERROR(VLOOKUP(A418,'GR8-SCHL 9-21-2015'!$A$5:$C$500,3,FALSE),0)</f>
        <v>0</v>
      </c>
      <c r="N418" s="304" t="str">
        <f t="shared" si="6"/>
        <v/>
      </c>
    </row>
    <row r="419" spans="1:14" x14ac:dyDescent="0.25">
      <c r="A419" s="301" t="s">
        <v>466</v>
      </c>
      <c r="B419" s="302" t="s">
        <v>577</v>
      </c>
      <c r="C419" s="301">
        <v>2700</v>
      </c>
      <c r="D419" s="301"/>
      <c r="E419" s="301"/>
      <c r="F419" s="301"/>
      <c r="G419" s="301"/>
      <c r="H419" s="301"/>
      <c r="I419" s="301"/>
      <c r="J419" s="301"/>
      <c r="K419" s="301"/>
      <c r="L419" s="301"/>
      <c r="M419" s="303">
        <f>IFERROR(VLOOKUP(A419,'GR8-SCHL 9-21-2015'!$A$5:$C$500,3,FALSE),0)</f>
        <v>0</v>
      </c>
      <c r="N419" s="304" t="str">
        <f t="shared" si="6"/>
        <v/>
      </c>
    </row>
    <row r="420" spans="1:14" x14ac:dyDescent="0.25">
      <c r="A420" s="301" t="s">
        <v>467</v>
      </c>
      <c r="B420" s="302" t="s">
        <v>58</v>
      </c>
      <c r="C420" s="301">
        <v>1738</v>
      </c>
      <c r="D420" s="301"/>
      <c r="E420" s="301"/>
      <c r="F420" s="301"/>
      <c r="G420" s="301"/>
      <c r="H420" s="301"/>
      <c r="I420" s="301"/>
      <c r="J420" s="301"/>
      <c r="K420" s="301"/>
      <c r="L420" s="301"/>
      <c r="M420" s="303">
        <f>IFERROR(VLOOKUP(A420,'GR8-SCHL 9-21-2015'!$A$5:$C$500,3,FALSE),0)</f>
        <v>0</v>
      </c>
      <c r="N420" s="304" t="str">
        <f t="shared" si="6"/>
        <v/>
      </c>
    </row>
    <row r="421" spans="1:14" x14ac:dyDescent="0.25">
      <c r="A421" s="301" t="s">
        <v>468</v>
      </c>
      <c r="B421" s="302" t="s">
        <v>123</v>
      </c>
      <c r="C421" s="301">
        <v>1766</v>
      </c>
      <c r="D421" s="301"/>
      <c r="E421" s="301"/>
      <c r="F421" s="301"/>
      <c r="G421" s="301"/>
      <c r="H421" s="301"/>
      <c r="I421" s="301"/>
      <c r="J421" s="301"/>
      <c r="K421" s="301"/>
      <c r="L421" s="301"/>
      <c r="M421" s="303">
        <f>IFERROR(VLOOKUP(A421,'GR8-SCHL 9-21-2015'!$A$5:$C$500,3,FALSE),0)</f>
        <v>0</v>
      </c>
      <c r="N421" s="304" t="str">
        <f t="shared" si="6"/>
        <v/>
      </c>
    </row>
    <row r="422" spans="1:14" x14ac:dyDescent="0.25">
      <c r="A422" s="301" t="s">
        <v>469</v>
      </c>
      <c r="B422" s="302" t="s">
        <v>1009</v>
      </c>
      <c r="C422" s="301">
        <v>1144</v>
      </c>
      <c r="D422" s="301"/>
      <c r="E422" s="301"/>
      <c r="F422" s="301"/>
      <c r="G422" s="301"/>
      <c r="H422" s="301"/>
      <c r="I422" s="301"/>
      <c r="J422" s="301"/>
      <c r="K422" s="301">
        <v>86</v>
      </c>
      <c r="L422" s="301">
        <v>114</v>
      </c>
      <c r="M422" s="303">
        <f>IFERROR(VLOOKUP(A422,'GR8-SCHL 9-21-2015'!$A$5:$C$500,3,FALSE),0)</f>
        <v>13</v>
      </c>
      <c r="N422" s="304">
        <f t="shared" si="6"/>
        <v>101</v>
      </c>
    </row>
    <row r="423" spans="1:14" x14ac:dyDescent="0.25">
      <c r="A423" s="301" t="s">
        <v>836</v>
      </c>
      <c r="B423" s="302" t="s">
        <v>837</v>
      </c>
      <c r="C423" s="301">
        <v>515</v>
      </c>
      <c r="D423" s="301"/>
      <c r="E423" s="301"/>
      <c r="F423" s="301"/>
      <c r="G423" s="301"/>
      <c r="H423" s="301"/>
      <c r="I423" s="301"/>
      <c r="J423" s="301"/>
      <c r="K423" s="301"/>
      <c r="L423" s="301"/>
      <c r="M423" s="303">
        <f>IFERROR(VLOOKUP(A423,'GR8-SCHL 9-21-2015'!$A$5:$C$500,3,FALSE),0)</f>
        <v>0</v>
      </c>
      <c r="N423" s="304" t="str">
        <f t="shared" si="6"/>
        <v/>
      </c>
    </row>
    <row r="424" spans="1:14" x14ac:dyDescent="0.25">
      <c r="A424" s="301" t="s">
        <v>470</v>
      </c>
      <c r="B424" s="302" t="s">
        <v>576</v>
      </c>
      <c r="C424" s="301">
        <v>3083</v>
      </c>
      <c r="D424" s="301"/>
      <c r="E424" s="301"/>
      <c r="F424" s="301"/>
      <c r="G424" s="301"/>
      <c r="H424" s="301"/>
      <c r="I424" s="301"/>
      <c r="J424" s="301"/>
      <c r="K424" s="301"/>
      <c r="L424" s="301"/>
      <c r="M424" s="303">
        <f>IFERROR(VLOOKUP(A424,'GR8-SCHL 9-21-2015'!$A$5:$C$500,3,FALSE),0)</f>
        <v>0</v>
      </c>
      <c r="N424" s="304" t="str">
        <f t="shared" si="6"/>
        <v/>
      </c>
    </row>
    <row r="425" spans="1:14" x14ac:dyDescent="0.25">
      <c r="A425" s="301" t="s">
        <v>471</v>
      </c>
      <c r="B425" s="302" t="s">
        <v>59</v>
      </c>
      <c r="C425" s="301">
        <v>2427</v>
      </c>
      <c r="D425" s="301"/>
      <c r="E425" s="301"/>
      <c r="F425" s="301"/>
      <c r="G425" s="301"/>
      <c r="H425" s="301"/>
      <c r="I425" s="301"/>
      <c r="J425" s="301"/>
      <c r="K425" s="301"/>
      <c r="L425" s="301"/>
      <c r="M425" s="303">
        <f>IFERROR(VLOOKUP(A425,'GR8-SCHL 9-21-2015'!$A$5:$C$500,3,FALSE),0)</f>
        <v>0</v>
      </c>
      <c r="N425" s="304" t="str">
        <f t="shared" si="6"/>
        <v/>
      </c>
    </row>
    <row r="426" spans="1:14" x14ac:dyDescent="0.25">
      <c r="A426" s="301" t="s">
        <v>472</v>
      </c>
      <c r="B426" s="302" t="s">
        <v>124</v>
      </c>
      <c r="C426" s="301">
        <v>1380</v>
      </c>
      <c r="D426" s="301"/>
      <c r="E426" s="301"/>
      <c r="F426" s="301"/>
      <c r="G426" s="301"/>
      <c r="H426" s="301"/>
      <c r="I426" s="301"/>
      <c r="J426" s="301"/>
      <c r="K426" s="301"/>
      <c r="L426" s="301"/>
      <c r="M426" s="303">
        <f>IFERROR(VLOOKUP(A426,'GR8-SCHL 9-21-2015'!$A$5:$C$500,3,FALSE),0)</f>
        <v>0</v>
      </c>
      <c r="N426" s="304" t="str">
        <f t="shared" si="6"/>
        <v/>
      </c>
    </row>
    <row r="427" spans="1:14" x14ac:dyDescent="0.25">
      <c r="A427" s="301" t="s">
        <v>473</v>
      </c>
      <c r="B427" s="302" t="s">
        <v>575</v>
      </c>
      <c r="C427" s="301">
        <v>2144</v>
      </c>
      <c r="D427" s="301"/>
      <c r="E427" s="301"/>
      <c r="F427" s="301"/>
      <c r="G427" s="301"/>
      <c r="H427" s="301"/>
      <c r="I427" s="301"/>
      <c r="J427" s="301"/>
      <c r="K427" s="301"/>
      <c r="L427" s="301"/>
      <c r="M427" s="303">
        <f>IFERROR(VLOOKUP(A427,'GR8-SCHL 9-21-2015'!$A$5:$C$500,3,FALSE),0)</f>
        <v>0</v>
      </c>
      <c r="N427" s="304" t="str">
        <f t="shared" si="6"/>
        <v/>
      </c>
    </row>
    <row r="428" spans="1:14" x14ac:dyDescent="0.25">
      <c r="A428" s="301" t="s">
        <v>474</v>
      </c>
      <c r="B428" s="302" t="s">
        <v>60</v>
      </c>
      <c r="C428" s="301">
        <v>1786</v>
      </c>
      <c r="D428" s="301"/>
      <c r="E428" s="301"/>
      <c r="F428" s="301"/>
      <c r="G428" s="301"/>
      <c r="H428" s="301"/>
      <c r="I428" s="301"/>
      <c r="J428" s="301"/>
      <c r="K428" s="301"/>
      <c r="L428" s="301"/>
      <c r="M428" s="303">
        <f>IFERROR(VLOOKUP(A428,'GR8-SCHL 9-21-2015'!$A$5:$C$500,3,FALSE),0)</f>
        <v>0</v>
      </c>
      <c r="N428" s="304" t="str">
        <f t="shared" si="6"/>
        <v/>
      </c>
    </row>
    <row r="429" spans="1:14" x14ac:dyDescent="0.25">
      <c r="A429" s="301" t="s">
        <v>475</v>
      </c>
      <c r="B429" s="302" t="s">
        <v>574</v>
      </c>
      <c r="C429" s="301">
        <v>799</v>
      </c>
      <c r="D429" s="301"/>
      <c r="E429" s="301"/>
      <c r="F429" s="301"/>
      <c r="G429" s="301"/>
      <c r="H429" s="301"/>
      <c r="I429" s="301"/>
      <c r="J429" s="301">
        <v>101</v>
      </c>
      <c r="K429" s="301">
        <v>77</v>
      </c>
      <c r="L429" s="301">
        <v>109</v>
      </c>
      <c r="M429" s="303">
        <f>IFERROR(VLOOKUP(A429,'GR8-SCHL 9-21-2015'!$A$5:$C$500,3,FALSE),0)</f>
        <v>17</v>
      </c>
      <c r="N429" s="304">
        <f t="shared" si="6"/>
        <v>92</v>
      </c>
    </row>
    <row r="430" spans="1:14" x14ac:dyDescent="0.25">
      <c r="A430" s="301" t="s">
        <v>476</v>
      </c>
      <c r="B430" s="302" t="s">
        <v>573</v>
      </c>
      <c r="C430" s="301">
        <v>281</v>
      </c>
      <c r="D430" s="301"/>
      <c r="E430" s="301"/>
      <c r="F430" s="301"/>
      <c r="G430" s="301"/>
      <c r="H430" s="301"/>
      <c r="I430" s="301"/>
      <c r="J430" s="301"/>
      <c r="K430" s="301"/>
      <c r="L430" s="301"/>
      <c r="M430" s="303">
        <f>IFERROR(VLOOKUP(A430,'GR8-SCHL 9-21-2015'!$A$5:$C$500,3,FALSE),0)</f>
        <v>0</v>
      </c>
      <c r="N430" s="304" t="str">
        <f t="shared" si="6"/>
        <v/>
      </c>
    </row>
    <row r="431" spans="1:14" x14ac:dyDescent="0.25">
      <c r="A431" s="301" t="s">
        <v>477</v>
      </c>
      <c r="B431" s="302" t="s">
        <v>125</v>
      </c>
      <c r="C431" s="301">
        <v>2599</v>
      </c>
      <c r="D431" s="301"/>
      <c r="E431" s="301"/>
      <c r="F431" s="301"/>
      <c r="G431" s="301"/>
      <c r="H431" s="301"/>
      <c r="I431" s="301"/>
      <c r="J431" s="301"/>
      <c r="K431" s="301"/>
      <c r="L431" s="301"/>
      <c r="M431" s="303">
        <f>IFERROR(VLOOKUP(A431,'GR8-SCHL 9-21-2015'!$A$5:$C$500,3,FALSE),0)</f>
        <v>0</v>
      </c>
      <c r="N431" s="304" t="str">
        <f t="shared" si="6"/>
        <v/>
      </c>
    </row>
    <row r="432" spans="1:14" x14ac:dyDescent="0.25">
      <c r="A432" s="301" t="s">
        <v>911</v>
      </c>
      <c r="B432" s="302" t="s">
        <v>912</v>
      </c>
      <c r="C432" s="301">
        <v>736</v>
      </c>
      <c r="D432" s="301"/>
      <c r="E432" s="301"/>
      <c r="F432" s="301"/>
      <c r="G432" s="301"/>
      <c r="H432" s="301"/>
      <c r="I432" s="301"/>
      <c r="J432" s="301">
        <v>161</v>
      </c>
      <c r="K432" s="301">
        <v>145</v>
      </c>
      <c r="L432" s="301">
        <v>132</v>
      </c>
      <c r="M432" s="303">
        <f>IFERROR(VLOOKUP(A432,'GR8-SCHL 9-21-2015'!$A$5:$C$500,3,FALSE),0)</f>
        <v>51</v>
      </c>
      <c r="N432" s="304">
        <f t="shared" si="6"/>
        <v>81</v>
      </c>
    </row>
    <row r="433" spans="1:14" x14ac:dyDescent="0.25">
      <c r="A433" s="301" t="s">
        <v>478</v>
      </c>
      <c r="B433" s="302" t="s">
        <v>61</v>
      </c>
      <c r="C433" s="301">
        <v>760</v>
      </c>
      <c r="D433" s="301"/>
      <c r="E433" s="301"/>
      <c r="F433" s="301"/>
      <c r="G433" s="301"/>
      <c r="H433" s="301"/>
      <c r="I433" s="301"/>
      <c r="J433" s="301"/>
      <c r="K433" s="301"/>
      <c r="L433" s="301"/>
      <c r="M433" s="303">
        <f>IFERROR(VLOOKUP(A433,'GR8-SCHL 9-21-2015'!$A$5:$C$500,3,FALSE),0)</f>
        <v>0</v>
      </c>
      <c r="N433" s="304" t="str">
        <f t="shared" si="6"/>
        <v/>
      </c>
    </row>
    <row r="434" spans="1:14" x14ac:dyDescent="0.25">
      <c r="A434" s="301" t="s">
        <v>479</v>
      </c>
      <c r="B434" s="302" t="s">
        <v>62</v>
      </c>
      <c r="C434" s="301">
        <v>1571</v>
      </c>
      <c r="D434" s="301"/>
      <c r="E434" s="301"/>
      <c r="F434" s="301"/>
      <c r="G434" s="301"/>
      <c r="H434" s="301"/>
      <c r="I434" s="301"/>
      <c r="J434" s="301"/>
      <c r="K434" s="301"/>
      <c r="L434" s="301"/>
      <c r="M434" s="303">
        <f>IFERROR(VLOOKUP(A434,'GR8-SCHL 9-21-2015'!$A$5:$C$500,3,FALSE),0)</f>
        <v>0</v>
      </c>
      <c r="N434" s="304" t="str">
        <f t="shared" si="6"/>
        <v/>
      </c>
    </row>
    <row r="435" spans="1:14" x14ac:dyDescent="0.25">
      <c r="A435" s="301" t="s">
        <v>913</v>
      </c>
      <c r="B435" s="302" t="s">
        <v>914</v>
      </c>
      <c r="C435" s="301">
        <v>625</v>
      </c>
      <c r="D435" s="301"/>
      <c r="E435" s="301"/>
      <c r="F435" s="301"/>
      <c r="G435" s="301"/>
      <c r="H435" s="301"/>
      <c r="I435" s="301"/>
      <c r="J435" s="301">
        <v>133</v>
      </c>
      <c r="K435" s="301">
        <v>136</v>
      </c>
      <c r="L435" s="301">
        <v>102</v>
      </c>
      <c r="M435" s="303">
        <f>IFERROR(VLOOKUP(A435,'GR8-SCHL 9-21-2015'!$A$5:$C$500,3,FALSE),0)</f>
        <v>4</v>
      </c>
      <c r="N435" s="304">
        <f t="shared" si="6"/>
        <v>98</v>
      </c>
    </row>
    <row r="436" spans="1:14" x14ac:dyDescent="0.25">
      <c r="A436" s="301" t="s">
        <v>480</v>
      </c>
      <c r="B436" s="302" t="s">
        <v>63</v>
      </c>
      <c r="C436" s="301">
        <v>2145</v>
      </c>
      <c r="D436" s="301"/>
      <c r="E436" s="301"/>
      <c r="F436" s="301"/>
      <c r="G436" s="301"/>
      <c r="H436" s="301"/>
      <c r="I436" s="301"/>
      <c r="J436" s="301"/>
      <c r="K436" s="301"/>
      <c r="L436" s="301"/>
      <c r="M436" s="303">
        <f>IFERROR(VLOOKUP(A436,'GR8-SCHL 9-21-2015'!$A$5:$C$500,3,FALSE),0)</f>
        <v>0</v>
      </c>
      <c r="N436" s="304" t="str">
        <f t="shared" si="6"/>
        <v/>
      </c>
    </row>
    <row r="437" spans="1:14" x14ac:dyDescent="0.25">
      <c r="A437" s="301" t="s">
        <v>481</v>
      </c>
      <c r="B437" s="302" t="s">
        <v>572</v>
      </c>
      <c r="C437" s="301">
        <v>2309</v>
      </c>
      <c r="D437" s="301"/>
      <c r="E437" s="301"/>
      <c r="F437" s="301"/>
      <c r="G437" s="301"/>
      <c r="H437" s="301"/>
      <c r="I437" s="301"/>
      <c r="J437" s="301"/>
      <c r="K437" s="301"/>
      <c r="L437" s="301"/>
      <c r="M437" s="303">
        <f>IFERROR(VLOOKUP(A437,'GR8-SCHL 9-21-2015'!$A$5:$C$500,3,FALSE),0)</f>
        <v>0</v>
      </c>
      <c r="N437" s="304" t="str">
        <f t="shared" si="6"/>
        <v/>
      </c>
    </row>
    <row r="438" spans="1:14" x14ac:dyDescent="0.25">
      <c r="A438" s="301" t="s">
        <v>482</v>
      </c>
      <c r="B438" s="302" t="s">
        <v>64</v>
      </c>
      <c r="C438" s="301">
        <v>1663</v>
      </c>
      <c r="D438" s="301"/>
      <c r="E438" s="301"/>
      <c r="F438" s="301"/>
      <c r="G438" s="301"/>
      <c r="H438" s="301"/>
      <c r="I438" s="301"/>
      <c r="J438" s="301"/>
      <c r="K438" s="301"/>
      <c r="L438" s="301"/>
      <c r="M438" s="303">
        <f>IFERROR(VLOOKUP(A438,'GR8-SCHL 9-21-2015'!$A$5:$C$500,3,FALSE),0)</f>
        <v>0</v>
      </c>
      <c r="N438" s="304" t="str">
        <f t="shared" si="6"/>
        <v/>
      </c>
    </row>
    <row r="439" spans="1:14" x14ac:dyDescent="0.25">
      <c r="A439" s="301" t="s">
        <v>483</v>
      </c>
      <c r="B439" s="302" t="s">
        <v>126</v>
      </c>
      <c r="C439" s="301">
        <v>1501</v>
      </c>
      <c r="D439" s="301"/>
      <c r="E439" s="301"/>
      <c r="F439" s="301"/>
      <c r="G439" s="301"/>
      <c r="H439" s="301"/>
      <c r="I439" s="301"/>
      <c r="J439" s="301"/>
      <c r="K439" s="301"/>
      <c r="L439" s="301"/>
      <c r="M439" s="303">
        <f>IFERROR(VLOOKUP(A439,'GR8-SCHL 9-21-2015'!$A$5:$C$500,3,FALSE),0)</f>
        <v>0</v>
      </c>
      <c r="N439" s="304" t="str">
        <f t="shared" si="6"/>
        <v/>
      </c>
    </row>
    <row r="440" spans="1:14" x14ac:dyDescent="0.25">
      <c r="A440" s="301" t="s">
        <v>484</v>
      </c>
      <c r="B440" s="302" t="s">
        <v>127</v>
      </c>
      <c r="C440" s="301">
        <v>1603</v>
      </c>
      <c r="D440" s="301"/>
      <c r="E440" s="301"/>
      <c r="F440" s="301"/>
      <c r="G440" s="301"/>
      <c r="H440" s="301"/>
      <c r="I440" s="301"/>
      <c r="J440" s="301"/>
      <c r="K440" s="301"/>
      <c r="L440" s="301"/>
      <c r="M440" s="303">
        <f>IFERROR(VLOOKUP(A440,'GR8-SCHL 9-21-2015'!$A$5:$C$500,3,FALSE),0)</f>
        <v>0</v>
      </c>
      <c r="N440" s="304" t="str">
        <f t="shared" si="6"/>
        <v/>
      </c>
    </row>
    <row r="441" spans="1:14" x14ac:dyDescent="0.25">
      <c r="A441" s="301" t="s">
        <v>485</v>
      </c>
      <c r="B441" s="302" t="s">
        <v>540</v>
      </c>
      <c r="C441" s="301">
        <v>2570</v>
      </c>
      <c r="D441" s="301"/>
      <c r="E441" s="301"/>
      <c r="F441" s="301"/>
      <c r="G441" s="301"/>
      <c r="H441" s="301"/>
      <c r="I441" s="301"/>
      <c r="J441" s="301"/>
      <c r="K441" s="301"/>
      <c r="L441" s="301"/>
      <c r="M441" s="303">
        <f>IFERROR(VLOOKUP(A441,'GR8-SCHL 9-21-2015'!$A$5:$C$500,3,FALSE),0)</f>
        <v>0</v>
      </c>
      <c r="N441" s="304" t="str">
        <f t="shared" si="6"/>
        <v/>
      </c>
    </row>
    <row r="442" spans="1:14" x14ac:dyDescent="0.25">
      <c r="A442" s="301" t="s">
        <v>486</v>
      </c>
      <c r="B442" s="302" t="s">
        <v>65</v>
      </c>
      <c r="C442" s="301">
        <v>2936</v>
      </c>
      <c r="D442" s="301"/>
      <c r="E442" s="301"/>
      <c r="F442" s="301"/>
      <c r="G442" s="301"/>
      <c r="H442" s="301"/>
      <c r="I442" s="301"/>
      <c r="J442" s="301"/>
      <c r="K442" s="301"/>
      <c r="L442" s="301"/>
      <c r="M442" s="303">
        <f>IFERROR(VLOOKUP(A442,'GR8-SCHL 9-21-2015'!$A$5:$C$500,3,FALSE),0)</f>
        <v>0</v>
      </c>
      <c r="N442" s="304" t="str">
        <f t="shared" si="6"/>
        <v/>
      </c>
    </row>
    <row r="443" spans="1:14" x14ac:dyDescent="0.25">
      <c r="A443" s="301" t="s">
        <v>487</v>
      </c>
      <c r="B443" s="302" t="s">
        <v>66</v>
      </c>
      <c r="C443" s="301">
        <v>1654</v>
      </c>
      <c r="D443" s="301"/>
      <c r="E443" s="301"/>
      <c r="F443" s="301"/>
      <c r="G443" s="301"/>
      <c r="H443" s="301"/>
      <c r="I443" s="301"/>
      <c r="J443" s="301"/>
      <c r="K443" s="301"/>
      <c r="L443" s="301"/>
      <c r="M443" s="303">
        <f>IFERROR(VLOOKUP(A443,'GR8-SCHL 9-21-2015'!$A$5:$C$500,3,FALSE),0)</f>
        <v>0</v>
      </c>
      <c r="N443" s="304" t="str">
        <f t="shared" si="6"/>
        <v/>
      </c>
    </row>
    <row r="444" spans="1:14" x14ac:dyDescent="0.25">
      <c r="A444" s="301" t="s">
        <v>488</v>
      </c>
      <c r="B444" s="302" t="s">
        <v>541</v>
      </c>
      <c r="C444" s="301">
        <v>1569</v>
      </c>
      <c r="D444" s="301"/>
      <c r="E444" s="301"/>
      <c r="F444" s="301"/>
      <c r="G444" s="301"/>
      <c r="H444" s="301"/>
      <c r="I444" s="301"/>
      <c r="J444" s="301"/>
      <c r="K444" s="301"/>
      <c r="L444" s="301"/>
      <c r="M444" s="303">
        <f>IFERROR(VLOOKUP(A444,'GR8-SCHL 9-21-2015'!$A$5:$C$500,3,FALSE),0)</f>
        <v>0</v>
      </c>
      <c r="N444" s="304" t="str">
        <f t="shared" si="6"/>
        <v/>
      </c>
    </row>
    <row r="445" spans="1:14" x14ac:dyDescent="0.25">
      <c r="A445" s="301" t="s">
        <v>489</v>
      </c>
      <c r="B445" s="302" t="s">
        <v>128</v>
      </c>
      <c r="C445" s="301">
        <v>1642</v>
      </c>
      <c r="D445" s="301"/>
      <c r="E445" s="301"/>
      <c r="F445" s="301"/>
      <c r="G445" s="301"/>
      <c r="H445" s="301"/>
      <c r="I445" s="301"/>
      <c r="J445" s="301"/>
      <c r="K445" s="301"/>
      <c r="L445" s="301"/>
      <c r="M445" s="303">
        <f>IFERROR(VLOOKUP(A445,'GR8-SCHL 9-21-2015'!$A$5:$C$500,3,FALSE),0)</f>
        <v>0</v>
      </c>
      <c r="N445" s="304" t="str">
        <f t="shared" si="6"/>
        <v/>
      </c>
    </row>
    <row r="446" spans="1:14" x14ac:dyDescent="0.25">
      <c r="A446" s="301" t="s">
        <v>571</v>
      </c>
      <c r="B446" s="302" t="s">
        <v>548</v>
      </c>
      <c r="C446" s="301">
        <v>113</v>
      </c>
      <c r="D446" s="301"/>
      <c r="E446" s="301"/>
      <c r="F446" s="301"/>
      <c r="G446" s="301"/>
      <c r="H446" s="301"/>
      <c r="I446" s="301"/>
      <c r="J446" s="301"/>
      <c r="K446" s="301"/>
      <c r="L446" s="301"/>
      <c r="M446" s="303">
        <f>IFERROR(VLOOKUP(A446,'GR8-SCHL 9-21-2015'!$A$5:$C$500,3,FALSE),0)</f>
        <v>0</v>
      </c>
      <c r="N446" s="304" t="str">
        <f t="shared" si="6"/>
        <v/>
      </c>
    </row>
    <row r="447" spans="1:14" x14ac:dyDescent="0.25">
      <c r="A447" s="301" t="s">
        <v>838</v>
      </c>
      <c r="B447" s="302" t="s">
        <v>839</v>
      </c>
      <c r="C447" s="301">
        <v>355</v>
      </c>
      <c r="D447" s="301"/>
      <c r="E447" s="301"/>
      <c r="F447" s="301"/>
      <c r="G447" s="301"/>
      <c r="H447" s="301"/>
      <c r="I447" s="301"/>
      <c r="J447" s="301"/>
      <c r="K447" s="301"/>
      <c r="L447" s="301"/>
      <c r="M447" s="303">
        <f>IFERROR(VLOOKUP(A447,'GR8-SCHL 9-21-2015'!$A$5:$C$500,3,FALSE),0)</f>
        <v>0</v>
      </c>
      <c r="N447" s="304" t="str">
        <f t="shared" si="6"/>
        <v/>
      </c>
    </row>
    <row r="448" spans="1:14" x14ac:dyDescent="0.25">
      <c r="A448" s="301" t="s">
        <v>840</v>
      </c>
      <c r="B448" s="302" t="s">
        <v>841</v>
      </c>
      <c r="C448" s="301">
        <v>680</v>
      </c>
      <c r="D448" s="301">
        <v>69</v>
      </c>
      <c r="E448" s="301">
        <v>72</v>
      </c>
      <c r="F448" s="301">
        <v>69</v>
      </c>
      <c r="G448" s="301">
        <v>72</v>
      </c>
      <c r="H448" s="301">
        <v>63</v>
      </c>
      <c r="I448" s="301">
        <v>38</v>
      </c>
      <c r="J448" s="301">
        <v>39</v>
      </c>
      <c r="K448" s="301"/>
      <c r="L448" s="301"/>
      <c r="M448" s="303">
        <f>IFERROR(VLOOKUP(A448,'GR8-SCHL 9-21-2015'!$A$5:$C$500,3,FALSE),0)</f>
        <v>0</v>
      </c>
      <c r="N448" s="304" t="str">
        <f t="shared" si="6"/>
        <v/>
      </c>
    </row>
    <row r="449" spans="1:14" x14ac:dyDescent="0.25">
      <c r="A449" s="301" t="s">
        <v>490</v>
      </c>
      <c r="B449" s="302" t="s">
        <v>67</v>
      </c>
      <c r="C449" s="301">
        <v>2474</v>
      </c>
      <c r="D449" s="301"/>
      <c r="E449" s="301"/>
      <c r="F449" s="301"/>
      <c r="G449" s="301"/>
      <c r="H449" s="301"/>
      <c r="I449" s="301"/>
      <c r="J449" s="301"/>
      <c r="K449" s="301"/>
      <c r="L449" s="301"/>
      <c r="M449" s="303">
        <f>IFERROR(VLOOKUP(A449,'GR8-SCHL 9-21-2015'!$A$5:$C$500,3,FALSE),0)</f>
        <v>0</v>
      </c>
      <c r="N449" s="304" t="str">
        <f t="shared" si="6"/>
        <v/>
      </c>
    </row>
    <row r="450" spans="1:14" x14ac:dyDescent="0.25">
      <c r="A450" s="301" t="s">
        <v>491</v>
      </c>
      <c r="B450" s="302" t="s">
        <v>556</v>
      </c>
      <c r="C450" s="301">
        <v>1473</v>
      </c>
      <c r="D450" s="301"/>
      <c r="E450" s="301"/>
      <c r="F450" s="301"/>
      <c r="G450" s="301"/>
      <c r="H450" s="301"/>
      <c r="I450" s="301"/>
      <c r="J450" s="301"/>
      <c r="K450" s="301"/>
      <c r="L450" s="301"/>
      <c r="M450" s="303">
        <f>IFERROR(VLOOKUP(A450,'GR8-SCHL 9-21-2015'!$A$5:$C$500,3,FALSE),0)</f>
        <v>0</v>
      </c>
      <c r="N450" s="304" t="str">
        <f t="shared" si="6"/>
        <v/>
      </c>
    </row>
    <row r="451" spans="1:14" x14ac:dyDescent="0.25">
      <c r="A451" s="301" t="s">
        <v>492</v>
      </c>
      <c r="B451" s="302" t="s">
        <v>915</v>
      </c>
      <c r="C451" s="301">
        <v>76</v>
      </c>
      <c r="D451" s="301"/>
      <c r="E451" s="301"/>
      <c r="F451" s="301"/>
      <c r="G451" s="301"/>
      <c r="H451" s="301"/>
      <c r="I451" s="301"/>
      <c r="J451" s="301">
        <v>3</v>
      </c>
      <c r="K451" s="301">
        <v>9</v>
      </c>
      <c r="L451" s="301">
        <v>14</v>
      </c>
      <c r="M451" s="303">
        <f>IFERROR(VLOOKUP(A451,'GR8-SCHL 9-21-2015'!$A$5:$C$500,3,FALSE),0)</f>
        <v>0</v>
      </c>
      <c r="N451" s="304">
        <f t="shared" si="6"/>
        <v>14</v>
      </c>
    </row>
    <row r="452" spans="1:14" x14ac:dyDescent="0.25">
      <c r="A452" s="301" t="s">
        <v>493</v>
      </c>
      <c r="B452" s="302" t="s">
        <v>68</v>
      </c>
      <c r="C452" s="301">
        <v>3068</v>
      </c>
      <c r="D452" s="301"/>
      <c r="E452" s="301"/>
      <c r="F452" s="301"/>
      <c r="G452" s="301"/>
      <c r="H452" s="301"/>
      <c r="I452" s="301"/>
      <c r="J452" s="301"/>
      <c r="K452" s="301"/>
      <c r="L452" s="301"/>
      <c r="M452" s="303">
        <f>IFERROR(VLOOKUP(A452,'GR8-SCHL 9-21-2015'!$A$5:$C$500,3,FALSE),0)</f>
        <v>0</v>
      </c>
      <c r="N452" s="304" t="str">
        <f t="shared" ref="N452:N475" si="7">IF(L452="","",L452-M452)</f>
        <v/>
      </c>
    </row>
    <row r="453" spans="1:14" x14ac:dyDescent="0.25">
      <c r="A453" s="301" t="s">
        <v>494</v>
      </c>
      <c r="B453" s="302" t="s">
        <v>69</v>
      </c>
      <c r="C453" s="301">
        <v>2162</v>
      </c>
      <c r="D453" s="301"/>
      <c r="E453" s="301"/>
      <c r="F453" s="301"/>
      <c r="G453" s="301"/>
      <c r="H453" s="301"/>
      <c r="I453" s="301"/>
      <c r="J453" s="301"/>
      <c r="K453" s="301"/>
      <c r="L453" s="301"/>
      <c r="M453" s="303">
        <f>IFERROR(VLOOKUP(A453,'GR8-SCHL 9-21-2015'!$A$5:$C$500,3,FALSE),0)</f>
        <v>0</v>
      </c>
      <c r="N453" s="304" t="str">
        <f t="shared" si="7"/>
        <v/>
      </c>
    </row>
    <row r="454" spans="1:14" x14ac:dyDescent="0.25">
      <c r="A454" s="301" t="s">
        <v>495</v>
      </c>
      <c r="B454" s="302" t="s">
        <v>129</v>
      </c>
      <c r="C454" s="301">
        <v>1937</v>
      </c>
      <c r="D454" s="301"/>
      <c r="E454" s="301"/>
      <c r="F454" s="301"/>
      <c r="G454" s="301"/>
      <c r="H454" s="301"/>
      <c r="I454" s="301"/>
      <c r="J454" s="301"/>
      <c r="K454" s="301"/>
      <c r="L454" s="301"/>
      <c r="M454" s="303">
        <f>IFERROR(VLOOKUP(A454,'GR8-SCHL 9-21-2015'!$A$5:$C$500,3,FALSE),0)</f>
        <v>0</v>
      </c>
      <c r="N454" s="304" t="str">
        <f t="shared" si="7"/>
        <v/>
      </c>
    </row>
    <row r="455" spans="1:14" x14ac:dyDescent="0.25">
      <c r="A455" s="301" t="s">
        <v>496</v>
      </c>
      <c r="B455" s="302" t="s">
        <v>130</v>
      </c>
      <c r="C455" s="301">
        <v>2916</v>
      </c>
      <c r="D455" s="301"/>
      <c r="E455" s="301"/>
      <c r="F455" s="301"/>
      <c r="G455" s="301"/>
      <c r="H455" s="301"/>
      <c r="I455" s="301"/>
      <c r="J455" s="301"/>
      <c r="K455" s="301"/>
      <c r="L455" s="301"/>
      <c r="M455" s="303">
        <f>IFERROR(VLOOKUP(A455,'GR8-SCHL 9-21-2015'!$A$5:$C$500,3,FALSE),0)</f>
        <v>0</v>
      </c>
      <c r="N455" s="304" t="str">
        <f t="shared" si="7"/>
        <v/>
      </c>
    </row>
    <row r="456" spans="1:14" x14ac:dyDescent="0.25">
      <c r="A456" s="301" t="s">
        <v>497</v>
      </c>
      <c r="B456" s="302" t="s">
        <v>131</v>
      </c>
      <c r="C456" s="301">
        <v>1622</v>
      </c>
      <c r="D456" s="301"/>
      <c r="E456" s="301"/>
      <c r="F456" s="301"/>
      <c r="G456" s="301"/>
      <c r="H456" s="301"/>
      <c r="I456" s="301"/>
      <c r="J456" s="301"/>
      <c r="K456" s="301"/>
      <c r="L456" s="301"/>
      <c r="M456" s="303">
        <f>IFERROR(VLOOKUP(A456,'GR8-SCHL 9-21-2015'!$A$5:$C$500,3,FALSE),0)</f>
        <v>0</v>
      </c>
      <c r="N456" s="304" t="str">
        <f t="shared" si="7"/>
        <v/>
      </c>
    </row>
    <row r="457" spans="1:14" x14ac:dyDescent="0.25">
      <c r="A457" s="301" t="s">
        <v>498</v>
      </c>
      <c r="B457" s="302" t="s">
        <v>516</v>
      </c>
      <c r="C457" s="301">
        <v>2822</v>
      </c>
      <c r="D457" s="301"/>
      <c r="E457" s="301"/>
      <c r="F457" s="301"/>
      <c r="G457" s="301"/>
      <c r="H457" s="301"/>
      <c r="I457" s="301"/>
      <c r="J457" s="301"/>
      <c r="K457" s="301"/>
      <c r="L457" s="301"/>
      <c r="M457" s="303">
        <f>IFERROR(VLOOKUP(A457,'GR8-SCHL 9-21-2015'!$A$5:$C$500,3,FALSE),0)</f>
        <v>0</v>
      </c>
      <c r="N457" s="304" t="str">
        <f t="shared" si="7"/>
        <v/>
      </c>
    </row>
    <row r="458" spans="1:14" x14ac:dyDescent="0.25">
      <c r="A458" s="301" t="s">
        <v>499</v>
      </c>
      <c r="B458" s="302" t="s">
        <v>570</v>
      </c>
      <c r="C458" s="301">
        <v>909</v>
      </c>
      <c r="D458" s="301"/>
      <c r="E458" s="301"/>
      <c r="F458" s="301"/>
      <c r="G458" s="301"/>
      <c r="H458" s="301"/>
      <c r="I458" s="301"/>
      <c r="J458" s="301"/>
      <c r="K458" s="301"/>
      <c r="L458" s="301"/>
      <c r="M458" s="303">
        <f>IFERROR(VLOOKUP(A458,'GR8-SCHL 9-21-2015'!$A$5:$C$500,3,FALSE),0)</f>
        <v>0</v>
      </c>
      <c r="N458" s="304" t="str">
        <f t="shared" si="7"/>
        <v/>
      </c>
    </row>
    <row r="459" spans="1:14" x14ac:dyDescent="0.25">
      <c r="A459" s="301" t="s">
        <v>500</v>
      </c>
      <c r="B459" s="302" t="s">
        <v>87</v>
      </c>
      <c r="C459" s="301">
        <v>505</v>
      </c>
      <c r="D459" s="301"/>
      <c r="E459" s="301"/>
      <c r="F459" s="301"/>
      <c r="G459" s="301"/>
      <c r="H459" s="301"/>
      <c r="I459" s="301"/>
      <c r="J459" s="301"/>
      <c r="K459" s="301"/>
      <c r="L459" s="301"/>
      <c r="M459" s="303">
        <f>IFERROR(VLOOKUP(A459,'GR8-SCHL 9-21-2015'!$A$5:$C$500,3,FALSE),0)</f>
        <v>0</v>
      </c>
      <c r="N459" s="304" t="str">
        <f t="shared" si="7"/>
        <v/>
      </c>
    </row>
    <row r="460" spans="1:14" x14ac:dyDescent="0.25">
      <c r="A460" s="301" t="s">
        <v>1381</v>
      </c>
      <c r="B460" s="302" t="s">
        <v>1382</v>
      </c>
      <c r="C460" s="301">
        <v>46</v>
      </c>
      <c r="D460" s="301"/>
      <c r="E460" s="301"/>
      <c r="F460" s="301"/>
      <c r="G460" s="301"/>
      <c r="H460" s="301"/>
      <c r="I460" s="301"/>
      <c r="J460" s="301">
        <v>1</v>
      </c>
      <c r="K460" s="301">
        <v>6</v>
      </c>
      <c r="L460" s="301">
        <v>3</v>
      </c>
      <c r="M460" s="303">
        <f>IFERROR(VLOOKUP(A460,'GR8-SCHL 9-21-2015'!$A$5:$C$500,3,FALSE),0)</f>
        <v>0</v>
      </c>
      <c r="N460" s="304">
        <f t="shared" si="7"/>
        <v>3</v>
      </c>
    </row>
    <row r="461" spans="1:14" x14ac:dyDescent="0.25">
      <c r="A461" s="301" t="s">
        <v>569</v>
      </c>
      <c r="B461" s="302" t="s">
        <v>568</v>
      </c>
      <c r="C461" s="301">
        <v>178</v>
      </c>
      <c r="D461" s="301"/>
      <c r="E461" s="301"/>
      <c r="F461" s="301"/>
      <c r="G461" s="301"/>
      <c r="H461" s="301"/>
      <c r="I461" s="301"/>
      <c r="J461" s="301">
        <v>2</v>
      </c>
      <c r="K461" s="301">
        <v>14</v>
      </c>
      <c r="L461" s="301">
        <v>26</v>
      </c>
      <c r="M461" s="303">
        <f>IFERROR(VLOOKUP(A461,'GR8-SCHL 9-21-2015'!$A$5:$C$500,3,FALSE),0)</f>
        <v>0</v>
      </c>
      <c r="N461" s="304">
        <f t="shared" si="7"/>
        <v>26</v>
      </c>
    </row>
    <row r="462" spans="1:14" x14ac:dyDescent="0.25">
      <c r="A462" s="301" t="s">
        <v>567</v>
      </c>
      <c r="B462" s="302" t="s">
        <v>553</v>
      </c>
      <c r="C462" s="301">
        <v>185</v>
      </c>
      <c r="D462" s="301"/>
      <c r="E462" s="301"/>
      <c r="F462" s="301"/>
      <c r="G462" s="301"/>
      <c r="H462" s="301"/>
      <c r="I462" s="301"/>
      <c r="J462" s="301"/>
      <c r="K462" s="301"/>
      <c r="L462" s="301"/>
      <c r="M462" s="303">
        <f>IFERROR(VLOOKUP(A462,'GR8-SCHL 9-21-2015'!$A$5:$C$500,3,FALSE),0)</f>
        <v>0</v>
      </c>
      <c r="N462" s="304" t="str">
        <f t="shared" si="7"/>
        <v/>
      </c>
    </row>
    <row r="463" spans="1:14" x14ac:dyDescent="0.25">
      <c r="A463" s="301" t="s">
        <v>566</v>
      </c>
      <c r="B463" s="302" t="s">
        <v>565</v>
      </c>
      <c r="C463" s="301">
        <v>364</v>
      </c>
      <c r="D463" s="301"/>
      <c r="E463" s="301">
        <v>1</v>
      </c>
      <c r="F463" s="301"/>
      <c r="G463" s="301"/>
      <c r="H463" s="301">
        <v>3</v>
      </c>
      <c r="I463" s="301">
        <v>3</v>
      </c>
      <c r="J463" s="301">
        <v>26</v>
      </c>
      <c r="K463" s="301">
        <v>46</v>
      </c>
      <c r="L463" s="301">
        <v>69</v>
      </c>
      <c r="M463" s="303">
        <f>IFERROR(VLOOKUP(A463,'GR8-SCHL 9-21-2015'!$A$5:$C$500,3,FALSE),0)</f>
        <v>0</v>
      </c>
      <c r="N463" s="304">
        <f t="shared" si="7"/>
        <v>69</v>
      </c>
    </row>
    <row r="464" spans="1:14" x14ac:dyDescent="0.25">
      <c r="A464" s="301" t="s">
        <v>501</v>
      </c>
      <c r="B464" s="302" t="s">
        <v>70</v>
      </c>
      <c r="C464" s="301">
        <v>92</v>
      </c>
      <c r="D464" s="301"/>
      <c r="E464" s="301"/>
      <c r="F464" s="301"/>
      <c r="G464" s="301"/>
      <c r="H464" s="301"/>
      <c r="I464" s="301"/>
      <c r="J464" s="301"/>
      <c r="K464" s="301"/>
      <c r="L464" s="301"/>
      <c r="M464" s="303">
        <f>IFERROR(VLOOKUP(A464,'GR8-SCHL 9-21-2015'!$A$5:$C$500,3,FALSE),0)</f>
        <v>0</v>
      </c>
      <c r="N464" s="304" t="str">
        <f t="shared" si="7"/>
        <v/>
      </c>
    </row>
    <row r="465" spans="1:14" x14ac:dyDescent="0.25">
      <c r="A465" s="301" t="s">
        <v>564</v>
      </c>
      <c r="B465" s="302" t="s">
        <v>970</v>
      </c>
      <c r="C465" s="301">
        <v>14</v>
      </c>
      <c r="D465" s="301"/>
      <c r="E465" s="301"/>
      <c r="F465" s="301"/>
      <c r="G465" s="301"/>
      <c r="H465" s="301"/>
      <c r="I465" s="301"/>
      <c r="J465" s="301"/>
      <c r="K465" s="301"/>
      <c r="L465" s="301"/>
      <c r="M465" s="303">
        <f>IFERROR(VLOOKUP(A465,'GR8-SCHL 9-21-2015'!$A$5:$C$500,3,FALSE),0)</f>
        <v>0</v>
      </c>
      <c r="N465" s="304" t="str">
        <f t="shared" si="7"/>
        <v/>
      </c>
    </row>
    <row r="466" spans="1:14" x14ac:dyDescent="0.25">
      <c r="A466" s="301" t="s">
        <v>502</v>
      </c>
      <c r="B466" s="302" t="s">
        <v>916</v>
      </c>
      <c r="C466" s="301">
        <v>116</v>
      </c>
      <c r="D466" s="301"/>
      <c r="E466" s="301"/>
      <c r="F466" s="301"/>
      <c r="G466" s="301"/>
      <c r="H466" s="301"/>
      <c r="I466" s="301"/>
      <c r="J466" s="301">
        <v>3</v>
      </c>
      <c r="K466" s="301">
        <v>15</v>
      </c>
      <c r="L466" s="301">
        <v>29</v>
      </c>
      <c r="M466" s="303">
        <f>IFERROR(VLOOKUP(A466,'GR8-SCHL 9-21-2015'!$A$5:$C$500,3,FALSE),0)</f>
        <v>0</v>
      </c>
      <c r="N466" s="304">
        <f t="shared" si="7"/>
        <v>29</v>
      </c>
    </row>
    <row r="467" spans="1:14" x14ac:dyDescent="0.25">
      <c r="A467" s="301" t="s">
        <v>503</v>
      </c>
      <c r="B467" s="302" t="s">
        <v>88</v>
      </c>
      <c r="C467" s="301">
        <v>97</v>
      </c>
      <c r="D467" s="301"/>
      <c r="E467" s="301"/>
      <c r="F467" s="301"/>
      <c r="G467" s="301"/>
      <c r="H467" s="301"/>
      <c r="I467" s="301"/>
      <c r="J467" s="301"/>
      <c r="K467" s="301">
        <v>4</v>
      </c>
      <c r="L467" s="301">
        <v>5</v>
      </c>
      <c r="M467" s="303">
        <f>IFERROR(VLOOKUP(A467,'GR8-SCHL 9-21-2015'!$A$5:$C$500,3,FALSE),0)</f>
        <v>0</v>
      </c>
      <c r="N467" s="304">
        <f t="shared" si="7"/>
        <v>5</v>
      </c>
    </row>
    <row r="468" spans="1:14" x14ac:dyDescent="0.25">
      <c r="A468" s="301" t="s">
        <v>504</v>
      </c>
      <c r="B468" s="302" t="s">
        <v>563</v>
      </c>
      <c r="C468" s="301">
        <v>67</v>
      </c>
      <c r="D468" s="301"/>
      <c r="E468" s="301"/>
      <c r="F468" s="301"/>
      <c r="G468" s="301"/>
      <c r="H468" s="301"/>
      <c r="I468" s="301"/>
      <c r="J468" s="301">
        <v>1</v>
      </c>
      <c r="K468" s="301"/>
      <c r="L468" s="301">
        <v>2</v>
      </c>
      <c r="M468" s="303">
        <f>IFERROR(VLOOKUP(A468,'GR8-SCHL 9-21-2015'!$A$5:$C$500,3,FALSE),0)</f>
        <v>0</v>
      </c>
      <c r="N468" s="304">
        <f t="shared" si="7"/>
        <v>2</v>
      </c>
    </row>
    <row r="469" spans="1:14" x14ac:dyDescent="0.25">
      <c r="A469" s="301" t="s">
        <v>562</v>
      </c>
      <c r="B469" s="302" t="s">
        <v>525</v>
      </c>
      <c r="C469" s="301">
        <v>73</v>
      </c>
      <c r="D469" s="301"/>
      <c r="E469" s="301"/>
      <c r="F469" s="301"/>
      <c r="G469" s="301"/>
      <c r="H469" s="301"/>
      <c r="I469" s="301"/>
      <c r="J469" s="301">
        <v>3</v>
      </c>
      <c r="K469" s="301">
        <v>9</v>
      </c>
      <c r="L469" s="301">
        <v>10</v>
      </c>
      <c r="M469" s="303">
        <f>IFERROR(VLOOKUP(A469,'GR8-SCHL 9-21-2015'!$A$5:$C$500,3,FALSE),0)</f>
        <v>0</v>
      </c>
      <c r="N469" s="304">
        <f t="shared" si="7"/>
        <v>10</v>
      </c>
    </row>
    <row r="470" spans="1:14" x14ac:dyDescent="0.25">
      <c r="A470" s="301" t="s">
        <v>505</v>
      </c>
      <c r="B470" s="302" t="s">
        <v>561</v>
      </c>
      <c r="C470" s="301">
        <v>59</v>
      </c>
      <c r="D470" s="301"/>
      <c r="E470" s="301"/>
      <c r="F470" s="301"/>
      <c r="G470" s="301"/>
      <c r="H470" s="301">
        <v>4</v>
      </c>
      <c r="I470" s="301">
        <v>6</v>
      </c>
      <c r="J470" s="301">
        <v>11</v>
      </c>
      <c r="K470" s="301">
        <v>12</v>
      </c>
      <c r="L470" s="301">
        <v>6</v>
      </c>
      <c r="M470" s="303">
        <f>IFERROR(VLOOKUP(A470,'GR8-SCHL 9-21-2015'!$A$5:$C$500,3,FALSE),0)</f>
        <v>0</v>
      </c>
      <c r="N470" s="304">
        <f t="shared" si="7"/>
        <v>6</v>
      </c>
    </row>
    <row r="471" spans="1:14" x14ac:dyDescent="0.25">
      <c r="A471" s="301" t="s">
        <v>506</v>
      </c>
      <c r="B471" s="302" t="s">
        <v>547</v>
      </c>
      <c r="C471" s="301">
        <v>95</v>
      </c>
      <c r="D471" s="301">
        <v>1</v>
      </c>
      <c r="E471" s="301">
        <v>1</v>
      </c>
      <c r="F471" s="301">
        <v>3</v>
      </c>
      <c r="G471" s="301">
        <v>2</v>
      </c>
      <c r="H471" s="301">
        <v>5</v>
      </c>
      <c r="I471" s="301">
        <v>5</v>
      </c>
      <c r="J471" s="301">
        <v>8</v>
      </c>
      <c r="K471" s="301">
        <v>8</v>
      </c>
      <c r="L471" s="301">
        <v>8</v>
      </c>
      <c r="M471" s="303">
        <f>IFERROR(VLOOKUP(A471,'GR8-SCHL 9-21-2015'!$A$5:$C$500,3,FALSE),0)</f>
        <v>0</v>
      </c>
      <c r="N471" s="304">
        <f t="shared" si="7"/>
        <v>8</v>
      </c>
    </row>
    <row r="472" spans="1:14" x14ac:dyDescent="0.25">
      <c r="A472" s="301" t="s">
        <v>560</v>
      </c>
      <c r="B472" s="302" t="s">
        <v>559</v>
      </c>
      <c r="C472" s="301">
        <v>281</v>
      </c>
      <c r="D472" s="301"/>
      <c r="E472" s="301"/>
      <c r="F472" s="301"/>
      <c r="G472" s="301"/>
      <c r="H472" s="301"/>
      <c r="I472" s="301"/>
      <c r="J472" s="301"/>
      <c r="K472" s="301"/>
      <c r="L472" s="301"/>
      <c r="M472" s="303">
        <f>IFERROR(VLOOKUP(A472,'GR8-SCHL 9-21-2015'!$A$5:$C$500,3,FALSE),0)</f>
        <v>0</v>
      </c>
      <c r="N472" s="304" t="str">
        <f t="shared" si="7"/>
        <v/>
      </c>
    </row>
    <row r="473" spans="1:14" x14ac:dyDescent="0.25">
      <c r="A473" s="301" t="s">
        <v>558</v>
      </c>
      <c r="B473" s="302" t="s">
        <v>557</v>
      </c>
      <c r="C473" s="301">
        <v>84</v>
      </c>
      <c r="D473" s="301">
        <v>4</v>
      </c>
      <c r="E473" s="301">
        <v>2</v>
      </c>
      <c r="F473" s="301">
        <v>5</v>
      </c>
      <c r="G473" s="301"/>
      <c r="H473" s="301"/>
      <c r="I473" s="301"/>
      <c r="J473" s="301"/>
      <c r="K473" s="301"/>
      <c r="L473" s="301"/>
      <c r="M473" s="303">
        <f>IFERROR(VLOOKUP(A473,'GR8-SCHL 9-21-2015'!$A$5:$C$500,3,FALSE),0)</f>
        <v>0</v>
      </c>
      <c r="N473" s="304" t="str">
        <f t="shared" si="7"/>
        <v/>
      </c>
    </row>
    <row r="474" spans="1:14" x14ac:dyDescent="0.25">
      <c r="A474" s="301" t="s">
        <v>507</v>
      </c>
      <c r="B474" s="302" t="s">
        <v>984</v>
      </c>
      <c r="C474" s="301">
        <v>209</v>
      </c>
      <c r="D474" s="301">
        <v>6</v>
      </c>
      <c r="E474" s="301">
        <v>20</v>
      </c>
      <c r="F474" s="301">
        <v>11</v>
      </c>
      <c r="G474" s="301">
        <v>3</v>
      </c>
      <c r="H474" s="301">
        <v>7</v>
      </c>
      <c r="I474" s="301">
        <v>4</v>
      </c>
      <c r="J474" s="301">
        <v>9</v>
      </c>
      <c r="K474" s="301">
        <v>11</v>
      </c>
      <c r="L474" s="301">
        <v>17</v>
      </c>
      <c r="M474" s="303">
        <f>IFERROR(VLOOKUP(A474,'GR8-SCHL 9-21-2015'!$A$5:$C$500,3,FALSE),0)</f>
        <v>1</v>
      </c>
      <c r="N474" s="304">
        <f t="shared" si="7"/>
        <v>16</v>
      </c>
    </row>
    <row r="475" spans="1:14" x14ac:dyDescent="0.25">
      <c r="A475" s="305" t="s">
        <v>508</v>
      </c>
      <c r="B475" s="306" t="s">
        <v>855</v>
      </c>
      <c r="C475" s="307">
        <f>SUM(C3:C474)</f>
        <v>351806</v>
      </c>
      <c r="D475" s="307">
        <f t="shared" ref="D475:L475" si="8">SUM(D3:D474)</f>
        <v>24002</v>
      </c>
      <c r="E475" s="307">
        <f t="shared" si="8"/>
        <v>26193</v>
      </c>
      <c r="F475" s="307">
        <f t="shared" si="8"/>
        <v>27253</v>
      </c>
      <c r="G475" s="307">
        <f t="shared" si="8"/>
        <v>27677</v>
      </c>
      <c r="H475" s="307">
        <f t="shared" si="8"/>
        <v>26739</v>
      </c>
      <c r="I475" s="307">
        <f t="shared" si="8"/>
        <v>25107</v>
      </c>
      <c r="J475" s="307">
        <f t="shared" si="8"/>
        <v>25587</v>
      </c>
      <c r="K475" s="307">
        <f t="shared" si="8"/>
        <v>26223</v>
      </c>
      <c r="L475" s="307">
        <f t="shared" si="8"/>
        <v>26354</v>
      </c>
      <c r="M475" s="303">
        <f>IFERROR(VLOOKUP(A475,'GR8-SCHL 9-21-2015'!$A$5:$C$500,3,FALSE),0)</f>
        <v>3463</v>
      </c>
      <c r="N475" s="304">
        <f t="shared" si="7"/>
        <v>22891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3:D71"/>
  <sheetViews>
    <sheetView workbookViewId="0">
      <pane xSplit="2" ySplit="4" topLeftCell="C48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8.85546875" defaultRowHeight="15" x14ac:dyDescent="0.25"/>
  <cols>
    <col min="1" max="1" width="10.7109375" style="308" customWidth="1"/>
    <col min="2" max="2" width="34.28515625" style="308" bestFit="1" customWidth="1"/>
    <col min="3" max="3" width="17.85546875" style="308" bestFit="1" customWidth="1"/>
    <col min="4" max="4" width="10.7109375" style="308" bestFit="1" customWidth="1"/>
    <col min="5" max="16384" width="8.85546875" style="308"/>
  </cols>
  <sheetData>
    <row r="3" spans="1:4" x14ac:dyDescent="0.25">
      <c r="A3" s="308" t="s">
        <v>934</v>
      </c>
      <c r="C3" s="308" t="s">
        <v>976</v>
      </c>
    </row>
    <row r="4" spans="1:4" x14ac:dyDescent="0.25">
      <c r="A4" s="308" t="s">
        <v>921</v>
      </c>
      <c r="B4" s="308" t="s">
        <v>813</v>
      </c>
      <c r="C4" s="308" t="s">
        <v>807</v>
      </c>
      <c r="D4" s="308" t="s">
        <v>5235</v>
      </c>
    </row>
    <row r="5" spans="1:4" x14ac:dyDescent="0.25">
      <c r="A5" s="308" t="s">
        <v>133</v>
      </c>
      <c r="B5" s="308" t="s">
        <v>1400</v>
      </c>
      <c r="C5" s="309">
        <v>16</v>
      </c>
      <c r="D5" s="309">
        <v>16</v>
      </c>
    </row>
    <row r="6" spans="1:4" x14ac:dyDescent="0.25">
      <c r="A6" s="308" t="s">
        <v>140</v>
      </c>
      <c r="B6" s="308" t="s">
        <v>859</v>
      </c>
      <c r="C6" s="309">
        <v>17</v>
      </c>
      <c r="D6" s="309">
        <v>17</v>
      </c>
    </row>
    <row r="7" spans="1:4" x14ac:dyDescent="0.25">
      <c r="A7" s="308" t="s">
        <v>152</v>
      </c>
      <c r="B7" s="308" t="s">
        <v>790</v>
      </c>
      <c r="C7" s="309">
        <v>15</v>
      </c>
      <c r="D7" s="309">
        <v>15</v>
      </c>
    </row>
    <row r="8" spans="1:4" x14ac:dyDescent="0.25">
      <c r="A8" s="308" t="s">
        <v>159</v>
      </c>
      <c r="B8" s="308" t="s">
        <v>786</v>
      </c>
      <c r="C8" s="309">
        <v>37</v>
      </c>
      <c r="D8" s="309">
        <v>37</v>
      </c>
    </row>
    <row r="9" spans="1:4" x14ac:dyDescent="0.25">
      <c r="A9" s="308" t="s">
        <v>188</v>
      </c>
      <c r="B9" s="308" t="s">
        <v>766</v>
      </c>
      <c r="C9" s="309">
        <v>36</v>
      </c>
      <c r="D9" s="309">
        <v>36</v>
      </c>
    </row>
    <row r="10" spans="1:4" x14ac:dyDescent="0.25">
      <c r="A10" s="308" t="s">
        <v>192</v>
      </c>
      <c r="B10" s="308" t="s">
        <v>101</v>
      </c>
      <c r="C10" s="309">
        <v>20</v>
      </c>
      <c r="D10" s="309">
        <v>20</v>
      </c>
    </row>
    <row r="11" spans="1:4" x14ac:dyDescent="0.25">
      <c r="A11" s="308" t="s">
        <v>199</v>
      </c>
      <c r="B11" s="308" t="s">
        <v>5</v>
      </c>
      <c r="C11" s="309">
        <v>23</v>
      </c>
      <c r="D11" s="309">
        <v>23</v>
      </c>
    </row>
    <row r="12" spans="1:4" x14ac:dyDescent="0.25">
      <c r="A12" s="308" t="s">
        <v>249</v>
      </c>
      <c r="B12" s="308" t="s">
        <v>19</v>
      </c>
      <c r="C12" s="309">
        <v>16</v>
      </c>
      <c r="D12" s="309">
        <v>16</v>
      </c>
    </row>
    <row r="13" spans="1:4" x14ac:dyDescent="0.25">
      <c r="A13" s="308" t="s">
        <v>870</v>
      </c>
      <c r="B13" s="308" t="s">
        <v>871</v>
      </c>
      <c r="C13" s="309">
        <v>48</v>
      </c>
      <c r="D13" s="309">
        <v>48</v>
      </c>
    </row>
    <row r="14" spans="1:4" x14ac:dyDescent="0.25">
      <c r="A14" s="308" t="s">
        <v>284</v>
      </c>
      <c r="B14" s="308" t="s">
        <v>111</v>
      </c>
      <c r="C14" s="309">
        <v>16</v>
      </c>
      <c r="D14" s="309">
        <v>16</v>
      </c>
    </row>
    <row r="15" spans="1:4" x14ac:dyDescent="0.25">
      <c r="A15" s="308" t="s">
        <v>684</v>
      </c>
      <c r="B15" s="308" t="s">
        <v>520</v>
      </c>
      <c r="C15" s="309">
        <v>2</v>
      </c>
      <c r="D15" s="309">
        <v>2</v>
      </c>
    </row>
    <row r="16" spans="1:4" x14ac:dyDescent="0.25">
      <c r="A16" s="308" t="s">
        <v>332</v>
      </c>
      <c r="B16" s="308" t="s">
        <v>650</v>
      </c>
      <c r="C16" s="309">
        <v>27</v>
      </c>
      <c r="D16" s="309">
        <v>27</v>
      </c>
    </row>
    <row r="17" spans="1:4" x14ac:dyDescent="0.25">
      <c r="A17" s="308" t="s">
        <v>944</v>
      </c>
      <c r="B17" s="308" t="s">
        <v>945</v>
      </c>
      <c r="C17" s="309">
        <v>49</v>
      </c>
      <c r="D17" s="309">
        <v>49</v>
      </c>
    </row>
    <row r="18" spans="1:4" x14ac:dyDescent="0.25">
      <c r="A18" s="308" t="s">
        <v>368</v>
      </c>
      <c r="B18" s="308" t="s">
        <v>80</v>
      </c>
      <c r="C18" s="309">
        <v>33</v>
      </c>
      <c r="D18" s="309">
        <v>33</v>
      </c>
    </row>
    <row r="19" spans="1:4" x14ac:dyDescent="0.25">
      <c r="A19" s="308" t="s">
        <v>372</v>
      </c>
      <c r="B19" s="308" t="s">
        <v>522</v>
      </c>
      <c r="C19" s="309">
        <v>72</v>
      </c>
      <c r="D19" s="309">
        <v>72</v>
      </c>
    </row>
    <row r="20" spans="1:4" x14ac:dyDescent="0.25">
      <c r="A20" s="308" t="s">
        <v>373</v>
      </c>
      <c r="B20" s="308" t="s">
        <v>21</v>
      </c>
      <c r="C20" s="309">
        <v>24</v>
      </c>
      <c r="D20" s="309">
        <v>24</v>
      </c>
    </row>
    <row r="21" spans="1:4" x14ac:dyDescent="0.25">
      <c r="A21" s="308" t="s">
        <v>376</v>
      </c>
      <c r="B21" s="308" t="s">
        <v>529</v>
      </c>
      <c r="C21" s="309">
        <v>12</v>
      </c>
      <c r="D21" s="309">
        <v>12</v>
      </c>
    </row>
    <row r="22" spans="1:4" x14ac:dyDescent="0.25">
      <c r="A22" s="308" t="s">
        <v>379</v>
      </c>
      <c r="B22" s="308" t="s">
        <v>114</v>
      </c>
      <c r="C22" s="309">
        <v>217</v>
      </c>
      <c r="D22" s="309">
        <v>217</v>
      </c>
    </row>
    <row r="23" spans="1:4" x14ac:dyDescent="0.25">
      <c r="A23" s="308" t="s">
        <v>617</v>
      </c>
      <c r="B23" s="308" t="s">
        <v>550</v>
      </c>
      <c r="C23" s="309">
        <v>37</v>
      </c>
      <c r="D23" s="309">
        <v>37</v>
      </c>
    </row>
    <row r="24" spans="1:4" x14ac:dyDescent="0.25">
      <c r="A24" s="308" t="s">
        <v>996</v>
      </c>
      <c r="B24" s="308" t="s">
        <v>997</v>
      </c>
      <c r="C24" s="309">
        <v>52</v>
      </c>
      <c r="D24" s="309">
        <v>52</v>
      </c>
    </row>
    <row r="25" spans="1:4" x14ac:dyDescent="0.25">
      <c r="A25" s="308" t="s">
        <v>998</v>
      </c>
      <c r="B25" s="308" t="s">
        <v>999</v>
      </c>
      <c r="C25" s="309">
        <v>26</v>
      </c>
      <c r="D25" s="309">
        <v>26</v>
      </c>
    </row>
    <row r="26" spans="1:4" x14ac:dyDescent="0.25">
      <c r="A26" s="308" t="s">
        <v>380</v>
      </c>
      <c r="B26" s="308" t="s">
        <v>833</v>
      </c>
      <c r="C26" s="309">
        <v>65</v>
      </c>
      <c r="D26" s="309">
        <v>65</v>
      </c>
    </row>
    <row r="27" spans="1:4" x14ac:dyDescent="0.25">
      <c r="A27" s="308" t="s">
        <v>381</v>
      </c>
      <c r="B27" s="308" t="s">
        <v>2</v>
      </c>
      <c r="C27" s="309">
        <v>52</v>
      </c>
      <c r="D27" s="309">
        <v>52</v>
      </c>
    </row>
    <row r="28" spans="1:4" x14ac:dyDescent="0.25">
      <c r="A28" s="308" t="s">
        <v>382</v>
      </c>
      <c r="B28" s="308" t="s">
        <v>616</v>
      </c>
      <c r="C28" s="309">
        <v>72</v>
      </c>
      <c r="D28" s="309">
        <v>72</v>
      </c>
    </row>
    <row r="29" spans="1:4" x14ac:dyDescent="0.25">
      <c r="A29" s="308" t="s">
        <v>385</v>
      </c>
      <c r="B29" s="308" t="s">
        <v>614</v>
      </c>
      <c r="C29" s="309">
        <v>70</v>
      </c>
      <c r="D29" s="309">
        <v>70</v>
      </c>
    </row>
    <row r="30" spans="1:4" x14ac:dyDescent="0.25">
      <c r="A30" s="308" t="s">
        <v>387</v>
      </c>
      <c r="B30" s="308" t="s">
        <v>530</v>
      </c>
      <c r="C30" s="309">
        <v>54</v>
      </c>
      <c r="D30" s="309">
        <v>54</v>
      </c>
    </row>
    <row r="31" spans="1:4" x14ac:dyDescent="0.25">
      <c r="A31" s="308" t="s">
        <v>390</v>
      </c>
      <c r="B31" s="308" t="s">
        <v>533</v>
      </c>
      <c r="C31" s="309">
        <v>47</v>
      </c>
      <c r="D31" s="309">
        <v>47</v>
      </c>
    </row>
    <row r="32" spans="1:4" x14ac:dyDescent="0.25">
      <c r="A32" s="308" t="s">
        <v>613</v>
      </c>
      <c r="B32" s="308" t="s">
        <v>817</v>
      </c>
      <c r="C32" s="309">
        <v>20</v>
      </c>
      <c r="D32" s="309">
        <v>20</v>
      </c>
    </row>
    <row r="33" spans="1:4" x14ac:dyDescent="0.25">
      <c r="A33" s="308" t="s">
        <v>392</v>
      </c>
      <c r="B33" s="308" t="s">
        <v>531</v>
      </c>
      <c r="C33" s="309">
        <v>23</v>
      </c>
      <c r="D33" s="309">
        <v>23</v>
      </c>
    </row>
    <row r="34" spans="1:4" x14ac:dyDescent="0.25">
      <c r="A34" s="308" t="s">
        <v>393</v>
      </c>
      <c r="B34" s="308" t="s">
        <v>539</v>
      </c>
      <c r="C34" s="309">
        <v>90</v>
      </c>
      <c r="D34" s="309">
        <v>90</v>
      </c>
    </row>
    <row r="35" spans="1:4" x14ac:dyDescent="0.25">
      <c r="A35" s="308" t="s">
        <v>396</v>
      </c>
      <c r="B35" s="308" t="s">
        <v>1436</v>
      </c>
      <c r="C35" s="309">
        <v>139</v>
      </c>
      <c r="D35" s="309">
        <v>139</v>
      </c>
    </row>
    <row r="36" spans="1:4" x14ac:dyDescent="0.25">
      <c r="A36" s="308" t="s">
        <v>612</v>
      </c>
      <c r="B36" s="308" t="s">
        <v>899</v>
      </c>
      <c r="C36" s="309">
        <v>44</v>
      </c>
      <c r="D36" s="309">
        <v>44</v>
      </c>
    </row>
    <row r="37" spans="1:4" x14ac:dyDescent="0.25">
      <c r="A37" s="308" t="s">
        <v>399</v>
      </c>
      <c r="B37" s="308" t="s">
        <v>1411</v>
      </c>
      <c r="C37" s="309">
        <v>17</v>
      </c>
      <c r="D37" s="309">
        <v>17</v>
      </c>
    </row>
    <row r="38" spans="1:4" x14ac:dyDescent="0.25">
      <c r="A38" s="308" t="s">
        <v>400</v>
      </c>
      <c r="B38" s="308" t="s">
        <v>609</v>
      </c>
      <c r="C38" s="309">
        <v>43</v>
      </c>
      <c r="D38" s="309">
        <v>43</v>
      </c>
    </row>
    <row r="39" spans="1:4" x14ac:dyDescent="0.25">
      <c r="A39" s="308" t="s">
        <v>952</v>
      </c>
      <c r="B39" s="308" t="s">
        <v>953</v>
      </c>
      <c r="C39" s="309">
        <v>3</v>
      </c>
      <c r="D39" s="309">
        <v>3</v>
      </c>
    </row>
    <row r="40" spans="1:4" x14ac:dyDescent="0.25">
      <c r="A40" s="308" t="s">
        <v>403</v>
      </c>
      <c r="B40" s="308" t="s">
        <v>1438</v>
      </c>
      <c r="C40" s="309">
        <v>26</v>
      </c>
      <c r="D40" s="309">
        <v>26</v>
      </c>
    </row>
    <row r="41" spans="1:4" x14ac:dyDescent="0.25">
      <c r="A41" s="308" t="s">
        <v>404</v>
      </c>
      <c r="B41" s="308" t="s">
        <v>26</v>
      </c>
      <c r="C41" s="309">
        <v>18</v>
      </c>
      <c r="D41" s="309">
        <v>18</v>
      </c>
    </row>
    <row r="42" spans="1:4" x14ac:dyDescent="0.25">
      <c r="A42" s="308" t="s">
        <v>406</v>
      </c>
      <c r="B42" s="308" t="s">
        <v>116</v>
      </c>
      <c r="C42" s="309">
        <v>35</v>
      </c>
      <c r="D42" s="309">
        <v>35</v>
      </c>
    </row>
    <row r="43" spans="1:4" x14ac:dyDescent="0.25">
      <c r="A43" s="308" t="s">
        <v>408</v>
      </c>
      <c r="B43" s="308" t="s">
        <v>28</v>
      </c>
      <c r="C43" s="309">
        <v>101</v>
      </c>
      <c r="D43" s="309">
        <v>101</v>
      </c>
    </row>
    <row r="44" spans="1:4" x14ac:dyDescent="0.25">
      <c r="A44" s="308" t="s">
        <v>409</v>
      </c>
      <c r="B44" s="308" t="s">
        <v>29</v>
      </c>
      <c r="C44" s="309">
        <v>61</v>
      </c>
      <c r="D44" s="309">
        <v>61</v>
      </c>
    </row>
    <row r="45" spans="1:4" x14ac:dyDescent="0.25">
      <c r="A45" s="308" t="s">
        <v>411</v>
      </c>
      <c r="B45" s="308" t="s">
        <v>31</v>
      </c>
      <c r="C45" s="309">
        <v>75</v>
      </c>
      <c r="D45" s="309">
        <v>75</v>
      </c>
    </row>
    <row r="46" spans="1:4" x14ac:dyDescent="0.25">
      <c r="A46" s="308" t="s">
        <v>414</v>
      </c>
      <c r="B46" s="308" t="s">
        <v>12</v>
      </c>
      <c r="C46" s="309">
        <v>135</v>
      </c>
      <c r="D46" s="309">
        <v>135</v>
      </c>
    </row>
    <row r="47" spans="1:4" x14ac:dyDescent="0.25">
      <c r="A47" s="308" t="s">
        <v>420</v>
      </c>
      <c r="B47" s="308" t="s">
        <v>523</v>
      </c>
      <c r="C47" s="309">
        <v>63</v>
      </c>
      <c r="D47" s="309">
        <v>63</v>
      </c>
    </row>
    <row r="48" spans="1:4" x14ac:dyDescent="0.25">
      <c r="A48" s="308" t="s">
        <v>422</v>
      </c>
      <c r="B48" s="308" t="s">
        <v>37</v>
      </c>
      <c r="C48" s="309">
        <v>97</v>
      </c>
      <c r="D48" s="309">
        <v>97</v>
      </c>
    </row>
    <row r="49" spans="1:4" x14ac:dyDescent="0.25">
      <c r="A49" s="308" t="s">
        <v>423</v>
      </c>
      <c r="B49" s="308" t="s">
        <v>38</v>
      </c>
      <c r="C49" s="309">
        <v>43</v>
      </c>
      <c r="D49" s="309">
        <v>43</v>
      </c>
    </row>
    <row r="50" spans="1:4" x14ac:dyDescent="0.25">
      <c r="A50" s="308" t="s">
        <v>424</v>
      </c>
      <c r="B50" s="308" t="s">
        <v>54</v>
      </c>
      <c r="C50" s="309">
        <v>76</v>
      </c>
      <c r="D50" s="309">
        <v>76</v>
      </c>
    </row>
    <row r="51" spans="1:4" x14ac:dyDescent="0.25">
      <c r="A51" s="308" t="s">
        <v>426</v>
      </c>
      <c r="B51" s="308" t="s">
        <v>40</v>
      </c>
      <c r="C51" s="309">
        <v>15</v>
      </c>
      <c r="D51" s="309">
        <v>15</v>
      </c>
    </row>
    <row r="52" spans="1:4" x14ac:dyDescent="0.25">
      <c r="A52" s="308" t="s">
        <v>430</v>
      </c>
      <c r="B52" s="308" t="s">
        <v>43</v>
      </c>
      <c r="C52" s="309">
        <v>50</v>
      </c>
      <c r="D52" s="309">
        <v>50</v>
      </c>
    </row>
    <row r="53" spans="1:4" x14ac:dyDescent="0.25">
      <c r="A53" s="308" t="s">
        <v>432</v>
      </c>
      <c r="B53" s="308" t="s">
        <v>45</v>
      </c>
      <c r="C53" s="309">
        <v>90</v>
      </c>
      <c r="D53" s="309">
        <v>90</v>
      </c>
    </row>
    <row r="54" spans="1:4" x14ac:dyDescent="0.25">
      <c r="A54" s="308" t="s">
        <v>433</v>
      </c>
      <c r="B54" s="308" t="s">
        <v>119</v>
      </c>
      <c r="C54" s="309">
        <v>385</v>
      </c>
      <c r="D54" s="309">
        <v>385</v>
      </c>
    </row>
    <row r="55" spans="1:4" x14ac:dyDescent="0.25">
      <c r="A55" s="308" t="s">
        <v>435</v>
      </c>
      <c r="B55" s="308" t="s">
        <v>82</v>
      </c>
      <c r="C55" s="309">
        <v>80</v>
      </c>
      <c r="D55" s="309">
        <v>80</v>
      </c>
    </row>
    <row r="56" spans="1:4" x14ac:dyDescent="0.25">
      <c r="A56" s="308" t="s">
        <v>437</v>
      </c>
      <c r="B56" s="308" t="s">
        <v>48</v>
      </c>
      <c r="C56" s="309">
        <v>63</v>
      </c>
      <c r="D56" s="309">
        <v>63</v>
      </c>
    </row>
    <row r="57" spans="1:4" x14ac:dyDescent="0.25">
      <c r="A57" s="308" t="s">
        <v>438</v>
      </c>
      <c r="B57" s="308" t="s">
        <v>49</v>
      </c>
      <c r="C57" s="309">
        <v>75</v>
      </c>
      <c r="D57" s="309">
        <v>75</v>
      </c>
    </row>
    <row r="58" spans="1:4" x14ac:dyDescent="0.25">
      <c r="A58" s="308" t="s">
        <v>439</v>
      </c>
      <c r="B58" s="308" t="s">
        <v>50</v>
      </c>
      <c r="C58" s="309">
        <v>26</v>
      </c>
      <c r="D58" s="309">
        <v>26</v>
      </c>
    </row>
    <row r="59" spans="1:4" x14ac:dyDescent="0.25">
      <c r="A59" s="308" t="s">
        <v>440</v>
      </c>
      <c r="B59" s="308" t="s">
        <v>51</v>
      </c>
      <c r="C59" s="309">
        <v>24</v>
      </c>
      <c r="D59" s="309">
        <v>24</v>
      </c>
    </row>
    <row r="60" spans="1:4" x14ac:dyDescent="0.25">
      <c r="A60" s="308" t="s">
        <v>442</v>
      </c>
      <c r="B60" s="308" t="s">
        <v>13</v>
      </c>
      <c r="C60" s="309">
        <v>203</v>
      </c>
      <c r="D60" s="309">
        <v>203</v>
      </c>
    </row>
    <row r="61" spans="1:4" x14ac:dyDescent="0.25">
      <c r="A61" s="308" t="s">
        <v>443</v>
      </c>
      <c r="B61" s="308" t="s">
        <v>608</v>
      </c>
      <c r="C61" s="309">
        <v>16</v>
      </c>
      <c r="D61" s="309">
        <v>16</v>
      </c>
    </row>
    <row r="62" spans="1:4" x14ac:dyDescent="0.25">
      <c r="A62" s="308" t="s">
        <v>607</v>
      </c>
      <c r="B62" s="308" t="s">
        <v>1005</v>
      </c>
      <c r="C62" s="309">
        <v>4</v>
      </c>
      <c r="D62" s="309">
        <v>4</v>
      </c>
    </row>
    <row r="63" spans="1:4" x14ac:dyDescent="0.25">
      <c r="A63" s="308" t="s">
        <v>458</v>
      </c>
      <c r="B63" s="308" t="s">
        <v>591</v>
      </c>
      <c r="C63" s="309">
        <v>62</v>
      </c>
      <c r="D63" s="309">
        <v>62</v>
      </c>
    </row>
    <row r="64" spans="1:4" x14ac:dyDescent="0.25">
      <c r="A64" s="308" t="s">
        <v>459</v>
      </c>
      <c r="B64" s="308" t="s">
        <v>590</v>
      </c>
      <c r="C64" s="309">
        <v>15</v>
      </c>
      <c r="D64" s="309">
        <v>15</v>
      </c>
    </row>
    <row r="65" spans="1:4" x14ac:dyDescent="0.25">
      <c r="A65" s="308" t="s">
        <v>588</v>
      </c>
      <c r="B65" s="308" t="s">
        <v>537</v>
      </c>
      <c r="C65" s="309">
        <v>5</v>
      </c>
      <c r="D65" s="309">
        <v>5</v>
      </c>
    </row>
    <row r="66" spans="1:4" x14ac:dyDescent="0.25">
      <c r="A66" s="308" t="s">
        <v>469</v>
      </c>
      <c r="B66" s="308" t="s">
        <v>1009</v>
      </c>
      <c r="C66" s="309">
        <v>13</v>
      </c>
      <c r="D66" s="309">
        <v>13</v>
      </c>
    </row>
    <row r="67" spans="1:4" x14ac:dyDescent="0.25">
      <c r="A67" s="308" t="s">
        <v>475</v>
      </c>
      <c r="B67" s="308" t="s">
        <v>574</v>
      </c>
      <c r="C67" s="309">
        <v>17</v>
      </c>
      <c r="D67" s="309">
        <v>17</v>
      </c>
    </row>
    <row r="68" spans="1:4" x14ac:dyDescent="0.25">
      <c r="A68" s="308" t="s">
        <v>911</v>
      </c>
      <c r="B68" s="308" t="s">
        <v>912</v>
      </c>
      <c r="C68" s="309">
        <v>51</v>
      </c>
      <c r="D68" s="309">
        <v>51</v>
      </c>
    </row>
    <row r="69" spans="1:4" x14ac:dyDescent="0.25">
      <c r="A69" s="308" t="s">
        <v>913</v>
      </c>
      <c r="B69" s="308" t="s">
        <v>914</v>
      </c>
      <c r="C69" s="309">
        <v>4</v>
      </c>
      <c r="D69" s="309">
        <v>4</v>
      </c>
    </row>
    <row r="70" spans="1:4" x14ac:dyDescent="0.25">
      <c r="A70" s="308" t="s">
        <v>507</v>
      </c>
      <c r="B70" s="308" t="s">
        <v>984</v>
      </c>
      <c r="C70" s="309">
        <v>1</v>
      </c>
      <c r="D70" s="309">
        <v>1</v>
      </c>
    </row>
    <row r="71" spans="1:4" x14ac:dyDescent="0.25">
      <c r="A71" s="310" t="s">
        <v>508</v>
      </c>
      <c r="B71" s="311" t="s">
        <v>1</v>
      </c>
      <c r="C71" s="309">
        <v>3463</v>
      </c>
      <c r="D71" s="309">
        <v>3463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9" tint="-0.249977111117893"/>
  </sheetPr>
  <dimension ref="A1:AJ336"/>
  <sheetViews>
    <sheetView workbookViewId="0">
      <pane xSplit="3" ySplit="2" topLeftCell="D307" activePane="bottomRight" state="frozen"/>
      <selection activeCell="F474" sqref="F474"/>
      <selection pane="topRight" activeCell="F474" sqref="F474"/>
      <selection pane="bottomLeft" activeCell="F474" sqref="F474"/>
      <selection pane="bottomRight" activeCell="A317" sqref="A317:XFD317"/>
    </sheetView>
  </sheetViews>
  <sheetFormatPr defaultColWidth="8.85546875" defaultRowHeight="15" x14ac:dyDescent="0.25"/>
  <cols>
    <col min="1" max="32" width="8.85546875" style="89"/>
    <col min="33" max="33" width="31.7109375" style="89" bestFit="1" customWidth="1"/>
    <col min="34" max="16384" width="8.85546875" style="89"/>
  </cols>
  <sheetData>
    <row r="1" spans="1:33" x14ac:dyDescent="0.25">
      <c r="A1" s="104">
        <f>COLUMN()</f>
        <v>1</v>
      </c>
      <c r="B1" s="104">
        <f>COLUMN()</f>
        <v>2</v>
      </c>
      <c r="C1" s="104">
        <f>COLUMN()</f>
        <v>3</v>
      </c>
      <c r="D1" s="105">
        <f>COLUMN()</f>
        <v>4</v>
      </c>
      <c r="E1" s="104">
        <f>COLUMN()</f>
        <v>5</v>
      </c>
      <c r="F1" s="105">
        <f>COLUMN()</f>
        <v>6</v>
      </c>
      <c r="G1" s="104">
        <f>COLUMN()</f>
        <v>7</v>
      </c>
      <c r="H1" s="104">
        <f>COLUMN()</f>
        <v>8</v>
      </c>
      <c r="I1" s="104">
        <f>COLUMN()</f>
        <v>9</v>
      </c>
      <c r="J1" s="104">
        <f>COLUMN()</f>
        <v>10</v>
      </c>
      <c r="K1" s="104">
        <f>COLUMN()</f>
        <v>11</v>
      </c>
      <c r="L1" s="104">
        <f>COLUMN()</f>
        <v>12</v>
      </c>
      <c r="M1" s="104">
        <f>COLUMN()</f>
        <v>13</v>
      </c>
      <c r="N1" s="104">
        <f>COLUMN()</f>
        <v>14</v>
      </c>
      <c r="O1" s="104">
        <f>COLUMN()</f>
        <v>15</v>
      </c>
      <c r="P1" s="105">
        <f>COLUMN()</f>
        <v>16</v>
      </c>
      <c r="Q1" s="104">
        <f>COLUMN()</f>
        <v>17</v>
      </c>
      <c r="R1" s="104">
        <f>COLUMN()</f>
        <v>18</v>
      </c>
      <c r="S1" s="104">
        <f>COLUMN()</f>
        <v>19</v>
      </c>
      <c r="T1" s="104">
        <f>COLUMN()</f>
        <v>20</v>
      </c>
      <c r="U1" s="105">
        <f>COLUMN()</f>
        <v>21</v>
      </c>
      <c r="V1" s="104">
        <f>COLUMN()</f>
        <v>22</v>
      </c>
      <c r="W1" s="104">
        <f>COLUMN()</f>
        <v>23</v>
      </c>
      <c r="X1" s="104">
        <f>COLUMN()</f>
        <v>24</v>
      </c>
      <c r="Y1" s="104">
        <f>COLUMN()</f>
        <v>25</v>
      </c>
      <c r="Z1" s="105">
        <f>COLUMN()</f>
        <v>26</v>
      </c>
      <c r="AA1" s="104">
        <f>COLUMN()</f>
        <v>27</v>
      </c>
      <c r="AB1" s="104">
        <f>COLUMN()</f>
        <v>28</v>
      </c>
      <c r="AC1" s="104">
        <f>COLUMN()</f>
        <v>29</v>
      </c>
      <c r="AD1" s="104">
        <f>COLUMN()</f>
        <v>30</v>
      </c>
      <c r="AE1" s="105">
        <f>COLUMN()</f>
        <v>31</v>
      </c>
      <c r="AF1" s="104">
        <f>COLUMN()</f>
        <v>32</v>
      </c>
      <c r="AG1" s="104">
        <f>COLUMN()</f>
        <v>33</v>
      </c>
    </row>
    <row r="2" spans="1:33" s="16" customFormat="1" ht="12.75" x14ac:dyDescent="0.2">
      <c r="B2" s="16" t="s">
        <v>5233</v>
      </c>
      <c r="C2" s="303"/>
      <c r="D2" s="135"/>
      <c r="G2" s="342"/>
      <c r="N2" s="16" t="s">
        <v>918</v>
      </c>
      <c r="P2" s="342"/>
      <c r="Q2" s="342"/>
      <c r="R2" s="16" t="s">
        <v>5253</v>
      </c>
      <c r="S2" s="16" t="s">
        <v>920</v>
      </c>
      <c r="U2" s="342"/>
      <c r="V2" s="342"/>
      <c r="W2" s="16" t="s">
        <v>5254</v>
      </c>
      <c r="X2" s="16" t="s">
        <v>917</v>
      </c>
      <c r="Z2" s="342"/>
      <c r="AA2" s="342"/>
      <c r="AB2" s="16" t="s">
        <v>5255</v>
      </c>
      <c r="AC2" s="16" t="s">
        <v>919</v>
      </c>
      <c r="AE2" s="342"/>
      <c r="AF2" s="342"/>
      <c r="AG2" s="16" t="s">
        <v>5256</v>
      </c>
    </row>
    <row r="3" spans="1:33" s="328" customFormat="1" ht="63.75" x14ac:dyDescent="0.2">
      <c r="A3" s="90" t="s">
        <v>983</v>
      </c>
      <c r="B3" s="90" t="s">
        <v>91</v>
      </c>
      <c r="C3" s="90" t="s">
        <v>15</v>
      </c>
      <c r="D3" s="312" t="s">
        <v>1383</v>
      </c>
      <c r="E3" s="312" t="s">
        <v>1010</v>
      </c>
      <c r="F3" s="312" t="s">
        <v>90</v>
      </c>
      <c r="G3" s="313" t="s">
        <v>89</v>
      </c>
      <c r="H3" s="314" t="s">
        <v>1011</v>
      </c>
      <c r="I3" s="314" t="s">
        <v>1012</v>
      </c>
      <c r="J3" s="314" t="s">
        <v>1013</v>
      </c>
      <c r="K3" s="314" t="s">
        <v>1014</v>
      </c>
      <c r="L3" s="314" t="s">
        <v>1015</v>
      </c>
      <c r="M3" s="314" t="s">
        <v>1016</v>
      </c>
      <c r="N3" s="315" t="s">
        <v>1017</v>
      </c>
      <c r="O3" s="316" t="s">
        <v>5238</v>
      </c>
      <c r="P3" s="317" t="s">
        <v>5239</v>
      </c>
      <c r="Q3" s="317" t="s">
        <v>5240</v>
      </c>
      <c r="R3" s="318" t="s">
        <v>1385</v>
      </c>
      <c r="S3" s="319" t="s">
        <v>1021</v>
      </c>
      <c r="T3" s="300" t="s">
        <v>5241</v>
      </c>
      <c r="U3" s="320" t="s">
        <v>5242</v>
      </c>
      <c r="V3" s="320" t="s">
        <v>5243</v>
      </c>
      <c r="W3" s="321" t="s">
        <v>1387</v>
      </c>
      <c r="X3" s="322" t="s">
        <v>1025</v>
      </c>
      <c r="Y3" s="323" t="s">
        <v>5244</v>
      </c>
      <c r="Z3" s="324" t="s">
        <v>5245</v>
      </c>
      <c r="AA3" s="324" t="s">
        <v>5246</v>
      </c>
      <c r="AB3" s="322" t="s">
        <v>1389</v>
      </c>
      <c r="AC3" s="325" t="s">
        <v>1029</v>
      </c>
      <c r="AD3" s="326" t="s">
        <v>5247</v>
      </c>
      <c r="AE3" s="327" t="s">
        <v>5248</v>
      </c>
      <c r="AF3" s="327" t="s">
        <v>5249</v>
      </c>
      <c r="AG3" s="325" t="s">
        <v>1391</v>
      </c>
    </row>
    <row r="4" spans="1:33" s="16" customFormat="1" x14ac:dyDescent="0.25">
      <c r="A4" s="301" t="s">
        <v>133</v>
      </c>
      <c r="B4" s="329" t="s">
        <v>5233</v>
      </c>
      <c r="C4" s="303" t="s">
        <v>1037</v>
      </c>
      <c r="D4" s="330">
        <v>37</v>
      </c>
      <c r="E4" s="331">
        <v>73</v>
      </c>
      <c r="F4" s="332">
        <v>47.76108108108108</v>
      </c>
      <c r="G4" s="333">
        <v>34.864864864864863</v>
      </c>
      <c r="H4" s="334">
        <v>33</v>
      </c>
      <c r="I4" s="331">
        <v>0</v>
      </c>
      <c r="J4" s="331">
        <v>4</v>
      </c>
      <c r="K4" s="333">
        <v>0.89189189189189189</v>
      </c>
      <c r="L4" s="333">
        <v>0</v>
      </c>
      <c r="M4" s="333">
        <v>0.10810810810810811</v>
      </c>
      <c r="N4" s="335" t="s">
        <v>918</v>
      </c>
      <c r="O4" s="331">
        <v>22</v>
      </c>
      <c r="P4" s="336">
        <v>0.44162162162162161</v>
      </c>
      <c r="Q4" s="333">
        <v>9.7297297297297298</v>
      </c>
      <c r="R4" s="337" t="s">
        <v>5253</v>
      </c>
      <c r="S4" s="338" t="s">
        <v>920</v>
      </c>
      <c r="T4" s="331">
        <v>19</v>
      </c>
      <c r="U4" s="336">
        <v>0.48297297297297298</v>
      </c>
      <c r="V4" s="333">
        <v>9.1621621621621614</v>
      </c>
      <c r="W4" s="337" t="s">
        <v>5254</v>
      </c>
      <c r="X4" s="339" t="s">
        <v>917</v>
      </c>
      <c r="Y4" s="331">
        <v>12</v>
      </c>
      <c r="Z4" s="336">
        <v>0.50891891891891894</v>
      </c>
      <c r="AA4" s="333">
        <v>6.1081081081081079</v>
      </c>
      <c r="AB4" s="337" t="s">
        <v>5255</v>
      </c>
      <c r="AC4" s="340" t="s">
        <v>919</v>
      </c>
      <c r="AD4" s="331">
        <v>20</v>
      </c>
      <c r="AE4" s="336">
        <v>0.49324324324324326</v>
      </c>
      <c r="AF4" s="333">
        <v>9.8648648648648649</v>
      </c>
      <c r="AG4" s="303" t="s">
        <v>5256</v>
      </c>
    </row>
    <row r="5" spans="1:33" s="16" customFormat="1" x14ac:dyDescent="0.25">
      <c r="A5" s="301" t="s">
        <v>134</v>
      </c>
      <c r="B5" s="329" t="s">
        <v>5233</v>
      </c>
      <c r="C5" s="303" t="s">
        <v>1038</v>
      </c>
      <c r="D5" s="330">
        <v>19</v>
      </c>
      <c r="E5" s="331">
        <v>73</v>
      </c>
      <c r="F5" s="332">
        <v>20.982631578947366</v>
      </c>
      <c r="G5" s="333">
        <v>15.315789473684211</v>
      </c>
      <c r="H5" s="334">
        <v>19</v>
      </c>
      <c r="I5" s="331">
        <v>0</v>
      </c>
      <c r="J5" s="331">
        <v>0</v>
      </c>
      <c r="K5" s="333">
        <v>1</v>
      </c>
      <c r="L5" s="333">
        <v>0</v>
      </c>
      <c r="M5" s="333">
        <v>0</v>
      </c>
      <c r="N5" s="335" t="s">
        <v>918</v>
      </c>
      <c r="O5" s="331">
        <v>22</v>
      </c>
      <c r="P5" s="336">
        <v>0.24368421052631584</v>
      </c>
      <c r="Q5" s="333">
        <v>5.3684210526315788</v>
      </c>
      <c r="R5" s="337" t="s">
        <v>5253</v>
      </c>
      <c r="S5" s="338" t="s">
        <v>920</v>
      </c>
      <c r="T5" s="331">
        <v>19</v>
      </c>
      <c r="U5" s="336">
        <v>0.19736842105263161</v>
      </c>
      <c r="V5" s="333">
        <v>3.736842105263158</v>
      </c>
      <c r="W5" s="337" t="s">
        <v>5254</v>
      </c>
      <c r="X5" s="339" t="s">
        <v>917</v>
      </c>
      <c r="Y5" s="331">
        <v>12</v>
      </c>
      <c r="Z5" s="336">
        <v>0.16210526315789475</v>
      </c>
      <c r="AA5" s="333">
        <v>1.9473684210526316</v>
      </c>
      <c r="AB5" s="337" t="s">
        <v>5255</v>
      </c>
      <c r="AC5" s="340" t="s">
        <v>919</v>
      </c>
      <c r="AD5" s="331">
        <v>20</v>
      </c>
      <c r="AE5" s="336">
        <v>0.2131578947368421</v>
      </c>
      <c r="AF5" s="333">
        <v>4.2631578947368425</v>
      </c>
      <c r="AG5" s="303" t="s">
        <v>5256</v>
      </c>
    </row>
    <row r="6" spans="1:33" s="16" customFormat="1" x14ac:dyDescent="0.25">
      <c r="A6" s="301" t="s">
        <v>135</v>
      </c>
      <c r="B6" s="329" t="s">
        <v>5233</v>
      </c>
      <c r="C6" s="303" t="s">
        <v>1039</v>
      </c>
      <c r="D6" s="330">
        <v>167</v>
      </c>
      <c r="E6" s="331">
        <v>73</v>
      </c>
      <c r="F6" s="332">
        <v>43.672874251496985</v>
      </c>
      <c r="G6" s="333">
        <v>31.880239520958085</v>
      </c>
      <c r="H6" s="334">
        <v>152</v>
      </c>
      <c r="I6" s="331">
        <v>0</v>
      </c>
      <c r="J6" s="331">
        <v>15</v>
      </c>
      <c r="K6" s="333">
        <v>0.91017964071856283</v>
      </c>
      <c r="L6" s="333">
        <v>0</v>
      </c>
      <c r="M6" s="333">
        <v>8.9820359281437126E-2</v>
      </c>
      <c r="N6" s="335" t="s">
        <v>918</v>
      </c>
      <c r="O6" s="331">
        <v>22</v>
      </c>
      <c r="P6" s="336">
        <v>0.46736526946107776</v>
      </c>
      <c r="Q6" s="333">
        <v>10.293413173652695</v>
      </c>
      <c r="R6" s="337" t="s">
        <v>5253</v>
      </c>
      <c r="S6" s="338" t="s">
        <v>920</v>
      </c>
      <c r="T6" s="331">
        <v>19</v>
      </c>
      <c r="U6" s="336">
        <v>0.41814371257485028</v>
      </c>
      <c r="V6" s="333">
        <v>7.9401197604790417</v>
      </c>
      <c r="W6" s="337" t="s">
        <v>5254</v>
      </c>
      <c r="X6" s="339" t="s">
        <v>917</v>
      </c>
      <c r="Y6" s="331">
        <v>12</v>
      </c>
      <c r="Z6" s="336">
        <v>0.4292814371257484</v>
      </c>
      <c r="AA6" s="333">
        <v>5.1497005988023954</v>
      </c>
      <c r="AB6" s="337" t="s">
        <v>5255</v>
      </c>
      <c r="AC6" s="340" t="s">
        <v>919</v>
      </c>
      <c r="AD6" s="331">
        <v>20</v>
      </c>
      <c r="AE6" s="336">
        <v>0.42485029940119773</v>
      </c>
      <c r="AF6" s="333">
        <v>8.4970059880239521</v>
      </c>
      <c r="AG6" s="303" t="s">
        <v>5256</v>
      </c>
    </row>
    <row r="7" spans="1:33" s="16" customFormat="1" x14ac:dyDescent="0.25">
      <c r="A7" s="301" t="s">
        <v>136</v>
      </c>
      <c r="B7" s="329" t="s">
        <v>85</v>
      </c>
      <c r="C7" s="303" t="s">
        <v>1040</v>
      </c>
      <c r="D7" s="330" t="s">
        <v>85</v>
      </c>
      <c r="E7" s="331" t="s">
        <v>85</v>
      </c>
      <c r="F7" s="332" t="s">
        <v>85</v>
      </c>
      <c r="G7" s="333" t="s">
        <v>85</v>
      </c>
      <c r="H7" s="334" t="s">
        <v>85</v>
      </c>
      <c r="I7" s="331">
        <v>0</v>
      </c>
      <c r="J7" s="331" t="s">
        <v>85</v>
      </c>
      <c r="K7" s="333" t="s">
        <v>85</v>
      </c>
      <c r="L7" s="333" t="s">
        <v>85</v>
      </c>
      <c r="M7" s="333" t="s">
        <v>85</v>
      </c>
      <c r="N7" s="335" t="s">
        <v>85</v>
      </c>
      <c r="O7" s="331" t="s">
        <v>85</v>
      </c>
      <c r="P7" s="336" t="s">
        <v>85</v>
      </c>
      <c r="Q7" s="333" t="s">
        <v>85</v>
      </c>
      <c r="R7" s="337" t="s">
        <v>85</v>
      </c>
      <c r="S7" s="338" t="s">
        <v>85</v>
      </c>
      <c r="T7" s="331" t="s">
        <v>85</v>
      </c>
      <c r="U7" s="336" t="s">
        <v>85</v>
      </c>
      <c r="V7" s="333" t="s">
        <v>85</v>
      </c>
      <c r="W7" s="337" t="s">
        <v>85</v>
      </c>
      <c r="X7" s="339" t="s">
        <v>85</v>
      </c>
      <c r="Y7" s="331" t="s">
        <v>85</v>
      </c>
      <c r="Z7" s="336" t="s">
        <v>85</v>
      </c>
      <c r="AA7" s="333" t="s">
        <v>85</v>
      </c>
      <c r="AB7" s="337" t="s">
        <v>85</v>
      </c>
      <c r="AC7" s="340" t="s">
        <v>85</v>
      </c>
      <c r="AD7" s="331" t="s">
        <v>85</v>
      </c>
      <c r="AE7" s="336" t="s">
        <v>85</v>
      </c>
      <c r="AF7" s="333" t="s">
        <v>85</v>
      </c>
      <c r="AG7" s="303" t="s">
        <v>85</v>
      </c>
    </row>
    <row r="8" spans="1:33" s="16" customFormat="1" x14ac:dyDescent="0.25">
      <c r="A8" s="301" t="s">
        <v>137</v>
      </c>
      <c r="B8" s="329" t="s">
        <v>5233</v>
      </c>
      <c r="C8" s="303" t="s">
        <v>1041</v>
      </c>
      <c r="D8" s="330">
        <v>94</v>
      </c>
      <c r="E8" s="331">
        <v>73</v>
      </c>
      <c r="F8" s="332">
        <v>39.334893617021265</v>
      </c>
      <c r="G8" s="333">
        <v>28.712765957446809</v>
      </c>
      <c r="H8" s="334">
        <v>94</v>
      </c>
      <c r="I8" s="331">
        <v>0</v>
      </c>
      <c r="J8" s="331">
        <v>0</v>
      </c>
      <c r="K8" s="333">
        <v>1</v>
      </c>
      <c r="L8" s="333">
        <v>0</v>
      </c>
      <c r="M8" s="333">
        <v>0</v>
      </c>
      <c r="N8" s="335" t="s">
        <v>918</v>
      </c>
      <c r="O8" s="331">
        <v>22</v>
      </c>
      <c r="P8" s="336">
        <v>0.40723404255319157</v>
      </c>
      <c r="Q8" s="333">
        <v>8.9680851063829792</v>
      </c>
      <c r="R8" s="337" t="s">
        <v>5253</v>
      </c>
      <c r="S8" s="338" t="s">
        <v>920</v>
      </c>
      <c r="T8" s="331">
        <v>19</v>
      </c>
      <c r="U8" s="336">
        <v>0.33297872340425561</v>
      </c>
      <c r="V8" s="333">
        <v>6.3191489361702127</v>
      </c>
      <c r="W8" s="337" t="s">
        <v>5254</v>
      </c>
      <c r="X8" s="339" t="s">
        <v>917</v>
      </c>
      <c r="Y8" s="331">
        <v>12</v>
      </c>
      <c r="Z8" s="336">
        <v>0.43393617021276609</v>
      </c>
      <c r="AA8" s="333">
        <v>5.2021276595744679</v>
      </c>
      <c r="AB8" s="337" t="s">
        <v>5255</v>
      </c>
      <c r="AC8" s="340" t="s">
        <v>919</v>
      </c>
      <c r="AD8" s="331">
        <v>20</v>
      </c>
      <c r="AE8" s="336">
        <v>0.41117021276595728</v>
      </c>
      <c r="AF8" s="333">
        <v>8.2234042553191493</v>
      </c>
      <c r="AG8" s="303" t="s">
        <v>5256</v>
      </c>
    </row>
    <row r="9" spans="1:33" s="16" customFormat="1" x14ac:dyDescent="0.25">
      <c r="A9" s="301" t="s">
        <v>138</v>
      </c>
      <c r="B9" s="329" t="s">
        <v>85</v>
      </c>
      <c r="C9" s="303" t="s">
        <v>1042</v>
      </c>
      <c r="D9" s="330" t="s">
        <v>85</v>
      </c>
      <c r="E9" s="331" t="s">
        <v>85</v>
      </c>
      <c r="F9" s="332" t="s">
        <v>85</v>
      </c>
      <c r="G9" s="333" t="s">
        <v>85</v>
      </c>
      <c r="H9" s="334" t="s">
        <v>85</v>
      </c>
      <c r="I9" s="331">
        <v>0</v>
      </c>
      <c r="J9" s="331" t="s">
        <v>85</v>
      </c>
      <c r="K9" s="333" t="s">
        <v>85</v>
      </c>
      <c r="L9" s="333" t="s">
        <v>85</v>
      </c>
      <c r="M9" s="333" t="s">
        <v>85</v>
      </c>
      <c r="N9" s="335" t="s">
        <v>85</v>
      </c>
      <c r="O9" s="331" t="s">
        <v>85</v>
      </c>
      <c r="P9" s="336" t="s">
        <v>85</v>
      </c>
      <c r="Q9" s="333" t="s">
        <v>85</v>
      </c>
      <c r="R9" s="337" t="s">
        <v>85</v>
      </c>
      <c r="S9" s="338" t="s">
        <v>85</v>
      </c>
      <c r="T9" s="331" t="s">
        <v>85</v>
      </c>
      <c r="U9" s="336" t="s">
        <v>85</v>
      </c>
      <c r="V9" s="333" t="s">
        <v>85</v>
      </c>
      <c r="W9" s="337" t="s">
        <v>85</v>
      </c>
      <c r="X9" s="339" t="s">
        <v>85</v>
      </c>
      <c r="Y9" s="331" t="s">
        <v>85</v>
      </c>
      <c r="Z9" s="336" t="s">
        <v>85</v>
      </c>
      <c r="AA9" s="333" t="s">
        <v>85</v>
      </c>
      <c r="AB9" s="337" t="s">
        <v>85</v>
      </c>
      <c r="AC9" s="340" t="s">
        <v>85</v>
      </c>
      <c r="AD9" s="331" t="s">
        <v>85</v>
      </c>
      <c r="AE9" s="336" t="s">
        <v>85</v>
      </c>
      <c r="AF9" s="333" t="s">
        <v>85</v>
      </c>
      <c r="AG9" s="303" t="s">
        <v>85</v>
      </c>
    </row>
    <row r="10" spans="1:33" s="16" customFormat="1" x14ac:dyDescent="0.25">
      <c r="A10" s="301" t="s">
        <v>139</v>
      </c>
      <c r="B10" s="329" t="s">
        <v>5233</v>
      </c>
      <c r="C10" s="303" t="s">
        <v>1043</v>
      </c>
      <c r="D10" s="330">
        <v>190</v>
      </c>
      <c r="E10" s="331">
        <v>73</v>
      </c>
      <c r="F10" s="332">
        <v>45.862473684210521</v>
      </c>
      <c r="G10" s="333">
        <v>33.478947368421053</v>
      </c>
      <c r="H10" s="334">
        <v>171</v>
      </c>
      <c r="I10" s="331">
        <v>0</v>
      </c>
      <c r="J10" s="331">
        <v>19</v>
      </c>
      <c r="K10" s="333">
        <v>0.9</v>
      </c>
      <c r="L10" s="333">
        <v>0</v>
      </c>
      <c r="M10" s="333">
        <v>0.1</v>
      </c>
      <c r="N10" s="335" t="s">
        <v>918</v>
      </c>
      <c r="O10" s="331">
        <v>22</v>
      </c>
      <c r="P10" s="336">
        <v>0.45752631578947334</v>
      </c>
      <c r="Q10" s="333">
        <v>10.06842105263158</v>
      </c>
      <c r="R10" s="337" t="s">
        <v>5253</v>
      </c>
      <c r="S10" s="338" t="s">
        <v>920</v>
      </c>
      <c r="T10" s="331">
        <v>19</v>
      </c>
      <c r="U10" s="336">
        <v>0.45884210526315777</v>
      </c>
      <c r="V10" s="333">
        <v>8.7210526315789476</v>
      </c>
      <c r="W10" s="337" t="s">
        <v>5254</v>
      </c>
      <c r="X10" s="339" t="s">
        <v>917</v>
      </c>
      <c r="Y10" s="331">
        <v>12</v>
      </c>
      <c r="Z10" s="336">
        <v>0.45689473684210535</v>
      </c>
      <c r="AA10" s="333">
        <v>5.4789473684210526</v>
      </c>
      <c r="AB10" s="337" t="s">
        <v>5255</v>
      </c>
      <c r="AC10" s="340" t="s">
        <v>919</v>
      </c>
      <c r="AD10" s="331">
        <v>20</v>
      </c>
      <c r="AE10" s="336">
        <v>0.46052631578947378</v>
      </c>
      <c r="AF10" s="333">
        <v>9.2105263157894743</v>
      </c>
      <c r="AG10" s="303" t="s">
        <v>5256</v>
      </c>
    </row>
    <row r="11" spans="1:33" s="16" customFormat="1" x14ac:dyDescent="0.25">
      <c r="A11" s="301" t="s">
        <v>140</v>
      </c>
      <c r="B11" s="329" t="s">
        <v>5233</v>
      </c>
      <c r="C11" s="303" t="s">
        <v>1044</v>
      </c>
      <c r="D11" s="330">
        <v>171</v>
      </c>
      <c r="E11" s="331">
        <v>73</v>
      </c>
      <c r="F11" s="332">
        <v>41.602222222222217</v>
      </c>
      <c r="G11" s="333">
        <v>30.368421052631579</v>
      </c>
      <c r="H11" s="334">
        <v>156</v>
      </c>
      <c r="I11" s="331">
        <v>0</v>
      </c>
      <c r="J11" s="331">
        <v>15</v>
      </c>
      <c r="K11" s="333">
        <v>0.91228070175438591</v>
      </c>
      <c r="L11" s="333">
        <v>0</v>
      </c>
      <c r="M11" s="333">
        <v>8.771929824561403E-2</v>
      </c>
      <c r="N11" s="335" t="s">
        <v>918</v>
      </c>
      <c r="O11" s="331">
        <v>22</v>
      </c>
      <c r="P11" s="336">
        <v>0.42087719298245607</v>
      </c>
      <c r="Q11" s="333">
        <v>9.2690058479532169</v>
      </c>
      <c r="R11" s="337" t="s">
        <v>5253</v>
      </c>
      <c r="S11" s="338" t="s">
        <v>920</v>
      </c>
      <c r="T11" s="331">
        <v>19</v>
      </c>
      <c r="U11" s="336">
        <v>0.43029239766081862</v>
      </c>
      <c r="V11" s="333">
        <v>8.1754385964912277</v>
      </c>
      <c r="W11" s="337" t="s">
        <v>5254</v>
      </c>
      <c r="X11" s="339" t="s">
        <v>917</v>
      </c>
      <c r="Y11" s="331">
        <v>12</v>
      </c>
      <c r="Z11" s="336">
        <v>0.39035087719298245</v>
      </c>
      <c r="AA11" s="333">
        <v>4.6842105263157894</v>
      </c>
      <c r="AB11" s="337" t="s">
        <v>5255</v>
      </c>
      <c r="AC11" s="340" t="s">
        <v>919</v>
      </c>
      <c r="AD11" s="331">
        <v>20</v>
      </c>
      <c r="AE11" s="336">
        <v>0.41198830409356729</v>
      </c>
      <c r="AF11" s="333">
        <v>8.2397660818713447</v>
      </c>
      <c r="AG11" s="303" t="s">
        <v>5256</v>
      </c>
    </row>
    <row r="12" spans="1:33" s="16" customFormat="1" x14ac:dyDescent="0.25">
      <c r="A12" s="301" t="s">
        <v>142</v>
      </c>
      <c r="B12" s="329" t="s">
        <v>85</v>
      </c>
      <c r="C12" s="303" t="s">
        <v>1046</v>
      </c>
      <c r="D12" s="330" t="s">
        <v>85</v>
      </c>
      <c r="E12" s="331" t="s">
        <v>85</v>
      </c>
      <c r="F12" s="332" t="s">
        <v>85</v>
      </c>
      <c r="G12" s="333" t="s">
        <v>85</v>
      </c>
      <c r="H12" s="334" t="s">
        <v>85</v>
      </c>
      <c r="I12" s="331">
        <v>0</v>
      </c>
      <c r="J12" s="331" t="s">
        <v>85</v>
      </c>
      <c r="K12" s="333" t="s">
        <v>85</v>
      </c>
      <c r="L12" s="333" t="s">
        <v>85</v>
      </c>
      <c r="M12" s="333" t="s">
        <v>85</v>
      </c>
      <c r="N12" s="335" t="s">
        <v>85</v>
      </c>
      <c r="O12" s="331" t="s">
        <v>85</v>
      </c>
      <c r="P12" s="336" t="s">
        <v>85</v>
      </c>
      <c r="Q12" s="333" t="s">
        <v>85</v>
      </c>
      <c r="R12" s="337" t="s">
        <v>85</v>
      </c>
      <c r="S12" s="338" t="s">
        <v>85</v>
      </c>
      <c r="T12" s="331" t="s">
        <v>85</v>
      </c>
      <c r="U12" s="336" t="s">
        <v>85</v>
      </c>
      <c r="V12" s="333" t="s">
        <v>85</v>
      </c>
      <c r="W12" s="337" t="s">
        <v>85</v>
      </c>
      <c r="X12" s="339" t="s">
        <v>85</v>
      </c>
      <c r="Y12" s="331" t="s">
        <v>85</v>
      </c>
      <c r="Z12" s="336" t="s">
        <v>85</v>
      </c>
      <c r="AA12" s="333" t="s">
        <v>85</v>
      </c>
      <c r="AB12" s="337" t="s">
        <v>85</v>
      </c>
      <c r="AC12" s="340" t="s">
        <v>85</v>
      </c>
      <c r="AD12" s="331" t="s">
        <v>85</v>
      </c>
      <c r="AE12" s="336" t="s">
        <v>85</v>
      </c>
      <c r="AF12" s="333" t="s">
        <v>85</v>
      </c>
      <c r="AG12" s="303" t="s">
        <v>85</v>
      </c>
    </row>
    <row r="13" spans="1:33" s="16" customFormat="1" x14ac:dyDescent="0.25">
      <c r="A13" s="301" t="s">
        <v>143</v>
      </c>
      <c r="B13" s="329" t="s">
        <v>85</v>
      </c>
      <c r="C13" s="303" t="s">
        <v>1292</v>
      </c>
      <c r="D13" s="330" t="s">
        <v>85</v>
      </c>
      <c r="E13" s="331" t="s">
        <v>85</v>
      </c>
      <c r="F13" s="332" t="s">
        <v>85</v>
      </c>
      <c r="G13" s="333" t="s">
        <v>85</v>
      </c>
      <c r="H13" s="334" t="s">
        <v>85</v>
      </c>
      <c r="I13" s="331">
        <v>0</v>
      </c>
      <c r="J13" s="331" t="s">
        <v>85</v>
      </c>
      <c r="K13" s="333" t="s">
        <v>85</v>
      </c>
      <c r="L13" s="333" t="s">
        <v>85</v>
      </c>
      <c r="M13" s="333" t="s">
        <v>85</v>
      </c>
      <c r="N13" s="335" t="s">
        <v>85</v>
      </c>
      <c r="O13" s="331" t="s">
        <v>85</v>
      </c>
      <c r="P13" s="336" t="s">
        <v>85</v>
      </c>
      <c r="Q13" s="333" t="s">
        <v>85</v>
      </c>
      <c r="R13" s="337" t="s">
        <v>85</v>
      </c>
      <c r="S13" s="338" t="s">
        <v>85</v>
      </c>
      <c r="T13" s="331" t="s">
        <v>85</v>
      </c>
      <c r="U13" s="336" t="s">
        <v>85</v>
      </c>
      <c r="V13" s="333" t="s">
        <v>85</v>
      </c>
      <c r="W13" s="337" t="s">
        <v>85</v>
      </c>
      <c r="X13" s="339" t="s">
        <v>85</v>
      </c>
      <c r="Y13" s="331" t="s">
        <v>85</v>
      </c>
      <c r="Z13" s="336" t="s">
        <v>85</v>
      </c>
      <c r="AA13" s="333" t="s">
        <v>85</v>
      </c>
      <c r="AB13" s="337" t="s">
        <v>85</v>
      </c>
      <c r="AC13" s="340" t="s">
        <v>85</v>
      </c>
      <c r="AD13" s="331" t="s">
        <v>85</v>
      </c>
      <c r="AE13" s="336" t="s">
        <v>85</v>
      </c>
      <c r="AF13" s="333" t="s">
        <v>85</v>
      </c>
      <c r="AG13" s="303" t="s">
        <v>85</v>
      </c>
    </row>
    <row r="14" spans="1:33" s="16" customFormat="1" x14ac:dyDescent="0.25">
      <c r="A14" s="301" t="s">
        <v>144</v>
      </c>
      <c r="B14" s="329" t="s">
        <v>85</v>
      </c>
      <c r="C14" s="303" t="s">
        <v>1047</v>
      </c>
      <c r="D14" s="330" t="s">
        <v>85</v>
      </c>
      <c r="E14" s="331" t="s">
        <v>85</v>
      </c>
      <c r="F14" s="332" t="s">
        <v>85</v>
      </c>
      <c r="G14" s="333" t="s">
        <v>85</v>
      </c>
      <c r="H14" s="334" t="s">
        <v>85</v>
      </c>
      <c r="I14" s="331">
        <v>0</v>
      </c>
      <c r="J14" s="331" t="s">
        <v>85</v>
      </c>
      <c r="K14" s="333" t="s">
        <v>85</v>
      </c>
      <c r="L14" s="333" t="s">
        <v>85</v>
      </c>
      <c r="M14" s="333" t="s">
        <v>85</v>
      </c>
      <c r="N14" s="335" t="s">
        <v>85</v>
      </c>
      <c r="O14" s="331" t="s">
        <v>85</v>
      </c>
      <c r="P14" s="336" t="s">
        <v>85</v>
      </c>
      <c r="Q14" s="333" t="s">
        <v>85</v>
      </c>
      <c r="R14" s="337" t="s">
        <v>85</v>
      </c>
      <c r="S14" s="338" t="s">
        <v>85</v>
      </c>
      <c r="T14" s="331" t="s">
        <v>85</v>
      </c>
      <c r="U14" s="336" t="s">
        <v>85</v>
      </c>
      <c r="V14" s="333" t="s">
        <v>85</v>
      </c>
      <c r="W14" s="337" t="s">
        <v>85</v>
      </c>
      <c r="X14" s="339" t="s">
        <v>85</v>
      </c>
      <c r="Y14" s="331" t="s">
        <v>85</v>
      </c>
      <c r="Z14" s="336" t="s">
        <v>85</v>
      </c>
      <c r="AA14" s="333" t="s">
        <v>85</v>
      </c>
      <c r="AB14" s="337" t="s">
        <v>85</v>
      </c>
      <c r="AC14" s="340" t="s">
        <v>85</v>
      </c>
      <c r="AD14" s="331" t="s">
        <v>85</v>
      </c>
      <c r="AE14" s="336" t="s">
        <v>85</v>
      </c>
      <c r="AF14" s="333" t="s">
        <v>85</v>
      </c>
      <c r="AG14" s="303" t="s">
        <v>85</v>
      </c>
    </row>
    <row r="15" spans="1:33" s="16" customFormat="1" x14ac:dyDescent="0.25">
      <c r="A15" s="301" t="s">
        <v>145</v>
      </c>
      <c r="B15" s="329" t="s">
        <v>85</v>
      </c>
      <c r="C15" s="303" t="s">
        <v>1048</v>
      </c>
      <c r="D15" s="330" t="s">
        <v>85</v>
      </c>
      <c r="E15" s="331" t="s">
        <v>85</v>
      </c>
      <c r="F15" s="332" t="s">
        <v>85</v>
      </c>
      <c r="G15" s="333" t="s">
        <v>85</v>
      </c>
      <c r="H15" s="334" t="s">
        <v>85</v>
      </c>
      <c r="I15" s="331">
        <v>0</v>
      </c>
      <c r="J15" s="331" t="s">
        <v>85</v>
      </c>
      <c r="K15" s="333" t="s">
        <v>85</v>
      </c>
      <c r="L15" s="333" t="s">
        <v>85</v>
      </c>
      <c r="M15" s="333" t="s">
        <v>85</v>
      </c>
      <c r="N15" s="335" t="s">
        <v>85</v>
      </c>
      <c r="O15" s="331" t="s">
        <v>85</v>
      </c>
      <c r="P15" s="336" t="s">
        <v>85</v>
      </c>
      <c r="Q15" s="333" t="s">
        <v>85</v>
      </c>
      <c r="R15" s="337" t="s">
        <v>85</v>
      </c>
      <c r="S15" s="338" t="s">
        <v>85</v>
      </c>
      <c r="T15" s="331" t="s">
        <v>85</v>
      </c>
      <c r="U15" s="336" t="s">
        <v>85</v>
      </c>
      <c r="V15" s="333" t="s">
        <v>85</v>
      </c>
      <c r="W15" s="337" t="s">
        <v>85</v>
      </c>
      <c r="X15" s="339" t="s">
        <v>85</v>
      </c>
      <c r="Y15" s="331" t="s">
        <v>85</v>
      </c>
      <c r="Z15" s="336" t="s">
        <v>85</v>
      </c>
      <c r="AA15" s="333" t="s">
        <v>85</v>
      </c>
      <c r="AB15" s="337" t="s">
        <v>85</v>
      </c>
      <c r="AC15" s="340" t="s">
        <v>85</v>
      </c>
      <c r="AD15" s="331" t="s">
        <v>85</v>
      </c>
      <c r="AE15" s="336" t="s">
        <v>85</v>
      </c>
      <c r="AF15" s="333" t="s">
        <v>85</v>
      </c>
      <c r="AG15" s="303" t="s">
        <v>85</v>
      </c>
    </row>
    <row r="16" spans="1:33" s="16" customFormat="1" x14ac:dyDescent="0.25">
      <c r="A16" s="301" t="s">
        <v>146</v>
      </c>
      <c r="B16" s="329" t="s">
        <v>5233</v>
      </c>
      <c r="C16" s="303" t="s">
        <v>1049</v>
      </c>
      <c r="D16" s="330">
        <v>158</v>
      </c>
      <c r="E16" s="331">
        <v>73</v>
      </c>
      <c r="F16" s="332">
        <v>45.067278481012664</v>
      </c>
      <c r="G16" s="333">
        <v>32.898734177215189</v>
      </c>
      <c r="H16" s="334">
        <v>141</v>
      </c>
      <c r="I16" s="331">
        <v>0</v>
      </c>
      <c r="J16" s="331">
        <v>17</v>
      </c>
      <c r="K16" s="333">
        <v>0.89240506329113922</v>
      </c>
      <c r="L16" s="333">
        <v>0</v>
      </c>
      <c r="M16" s="333">
        <v>0.10759493670886076</v>
      </c>
      <c r="N16" s="335" t="s">
        <v>918</v>
      </c>
      <c r="O16" s="331">
        <v>22</v>
      </c>
      <c r="P16" s="336">
        <v>0.45639240506329087</v>
      </c>
      <c r="Q16" s="333">
        <v>10.044303797468354</v>
      </c>
      <c r="R16" s="337" t="s">
        <v>5253</v>
      </c>
      <c r="S16" s="338" t="s">
        <v>920</v>
      </c>
      <c r="T16" s="331">
        <v>19</v>
      </c>
      <c r="U16" s="336">
        <v>0.42436708860759481</v>
      </c>
      <c r="V16" s="333">
        <v>8.0569620253164551</v>
      </c>
      <c r="W16" s="337" t="s">
        <v>5254</v>
      </c>
      <c r="X16" s="339" t="s">
        <v>917</v>
      </c>
      <c r="Y16" s="331">
        <v>12</v>
      </c>
      <c r="Z16" s="336">
        <v>0.46202531645569622</v>
      </c>
      <c r="AA16" s="333">
        <v>5.5443037974683547</v>
      </c>
      <c r="AB16" s="337" t="s">
        <v>5255</v>
      </c>
      <c r="AC16" s="340" t="s">
        <v>919</v>
      </c>
      <c r="AD16" s="331">
        <v>20</v>
      </c>
      <c r="AE16" s="336">
        <v>0.46265822784810134</v>
      </c>
      <c r="AF16" s="333">
        <v>9.2531645569620249</v>
      </c>
      <c r="AG16" s="303" t="s">
        <v>5256</v>
      </c>
    </row>
    <row r="17" spans="1:33" s="16" customFormat="1" x14ac:dyDescent="0.25">
      <c r="A17" s="301" t="s">
        <v>147</v>
      </c>
      <c r="B17" s="329" t="s">
        <v>85</v>
      </c>
      <c r="C17" s="303" t="s">
        <v>1050</v>
      </c>
      <c r="D17" s="330" t="s">
        <v>85</v>
      </c>
      <c r="E17" s="331" t="s">
        <v>85</v>
      </c>
      <c r="F17" s="332" t="s">
        <v>85</v>
      </c>
      <c r="G17" s="333" t="s">
        <v>85</v>
      </c>
      <c r="H17" s="334" t="s">
        <v>85</v>
      </c>
      <c r="I17" s="331">
        <v>0</v>
      </c>
      <c r="J17" s="331" t="s">
        <v>85</v>
      </c>
      <c r="K17" s="333" t="s">
        <v>85</v>
      </c>
      <c r="L17" s="333" t="s">
        <v>85</v>
      </c>
      <c r="M17" s="333" t="s">
        <v>85</v>
      </c>
      <c r="N17" s="335" t="s">
        <v>85</v>
      </c>
      <c r="O17" s="331" t="s">
        <v>85</v>
      </c>
      <c r="P17" s="336" t="s">
        <v>85</v>
      </c>
      <c r="Q17" s="333" t="s">
        <v>85</v>
      </c>
      <c r="R17" s="337" t="s">
        <v>85</v>
      </c>
      <c r="S17" s="338" t="s">
        <v>85</v>
      </c>
      <c r="T17" s="331" t="s">
        <v>85</v>
      </c>
      <c r="U17" s="336" t="s">
        <v>85</v>
      </c>
      <c r="V17" s="333" t="s">
        <v>85</v>
      </c>
      <c r="W17" s="337" t="s">
        <v>85</v>
      </c>
      <c r="X17" s="339" t="s">
        <v>85</v>
      </c>
      <c r="Y17" s="331" t="s">
        <v>85</v>
      </c>
      <c r="Z17" s="336" t="s">
        <v>85</v>
      </c>
      <c r="AA17" s="333" t="s">
        <v>85</v>
      </c>
      <c r="AB17" s="337" t="s">
        <v>85</v>
      </c>
      <c r="AC17" s="340" t="s">
        <v>85</v>
      </c>
      <c r="AD17" s="331" t="s">
        <v>85</v>
      </c>
      <c r="AE17" s="336" t="s">
        <v>85</v>
      </c>
      <c r="AF17" s="333" t="s">
        <v>85</v>
      </c>
      <c r="AG17" s="303" t="s">
        <v>85</v>
      </c>
    </row>
    <row r="18" spans="1:33" s="16" customFormat="1" x14ac:dyDescent="0.25">
      <c r="A18" s="301" t="s">
        <v>149</v>
      </c>
      <c r="B18" s="329" t="s">
        <v>85</v>
      </c>
      <c r="C18" s="303" t="s">
        <v>1051</v>
      </c>
      <c r="D18" s="330" t="s">
        <v>85</v>
      </c>
      <c r="E18" s="331" t="s">
        <v>85</v>
      </c>
      <c r="F18" s="332" t="s">
        <v>85</v>
      </c>
      <c r="G18" s="333" t="s">
        <v>85</v>
      </c>
      <c r="H18" s="334" t="s">
        <v>85</v>
      </c>
      <c r="I18" s="331">
        <v>0</v>
      </c>
      <c r="J18" s="331" t="s">
        <v>85</v>
      </c>
      <c r="K18" s="333" t="s">
        <v>85</v>
      </c>
      <c r="L18" s="333" t="s">
        <v>85</v>
      </c>
      <c r="M18" s="333" t="s">
        <v>85</v>
      </c>
      <c r="N18" s="335" t="s">
        <v>85</v>
      </c>
      <c r="O18" s="331" t="s">
        <v>85</v>
      </c>
      <c r="P18" s="336" t="s">
        <v>85</v>
      </c>
      <c r="Q18" s="333" t="s">
        <v>85</v>
      </c>
      <c r="R18" s="337" t="s">
        <v>85</v>
      </c>
      <c r="S18" s="338" t="s">
        <v>85</v>
      </c>
      <c r="T18" s="331" t="s">
        <v>85</v>
      </c>
      <c r="U18" s="336" t="s">
        <v>85</v>
      </c>
      <c r="V18" s="333" t="s">
        <v>85</v>
      </c>
      <c r="W18" s="337" t="s">
        <v>85</v>
      </c>
      <c r="X18" s="339" t="s">
        <v>85</v>
      </c>
      <c r="Y18" s="331" t="s">
        <v>85</v>
      </c>
      <c r="Z18" s="336" t="s">
        <v>85</v>
      </c>
      <c r="AA18" s="333" t="s">
        <v>85</v>
      </c>
      <c r="AB18" s="337" t="s">
        <v>85</v>
      </c>
      <c r="AC18" s="340" t="s">
        <v>85</v>
      </c>
      <c r="AD18" s="331" t="s">
        <v>85</v>
      </c>
      <c r="AE18" s="336" t="s">
        <v>85</v>
      </c>
      <c r="AF18" s="333" t="s">
        <v>85</v>
      </c>
      <c r="AG18" s="303" t="s">
        <v>85</v>
      </c>
    </row>
    <row r="19" spans="1:33" s="16" customFormat="1" x14ac:dyDescent="0.25">
      <c r="A19" s="301" t="s">
        <v>150</v>
      </c>
      <c r="B19" s="329" t="s">
        <v>85</v>
      </c>
      <c r="C19" s="303" t="s">
        <v>1052</v>
      </c>
      <c r="D19" s="330" t="s">
        <v>85</v>
      </c>
      <c r="E19" s="331" t="s">
        <v>85</v>
      </c>
      <c r="F19" s="332" t="s">
        <v>85</v>
      </c>
      <c r="G19" s="333" t="s">
        <v>85</v>
      </c>
      <c r="H19" s="334" t="s">
        <v>85</v>
      </c>
      <c r="I19" s="331">
        <v>0</v>
      </c>
      <c r="J19" s="331" t="s">
        <v>85</v>
      </c>
      <c r="K19" s="333" t="s">
        <v>85</v>
      </c>
      <c r="L19" s="333" t="s">
        <v>85</v>
      </c>
      <c r="M19" s="333" t="s">
        <v>85</v>
      </c>
      <c r="N19" s="335" t="s">
        <v>85</v>
      </c>
      <c r="O19" s="331" t="s">
        <v>85</v>
      </c>
      <c r="P19" s="336" t="s">
        <v>85</v>
      </c>
      <c r="Q19" s="333" t="s">
        <v>85</v>
      </c>
      <c r="R19" s="337" t="s">
        <v>85</v>
      </c>
      <c r="S19" s="338" t="s">
        <v>85</v>
      </c>
      <c r="T19" s="331" t="s">
        <v>85</v>
      </c>
      <c r="U19" s="336" t="s">
        <v>85</v>
      </c>
      <c r="V19" s="333" t="s">
        <v>85</v>
      </c>
      <c r="W19" s="337" t="s">
        <v>85</v>
      </c>
      <c r="X19" s="339" t="s">
        <v>85</v>
      </c>
      <c r="Y19" s="331" t="s">
        <v>85</v>
      </c>
      <c r="Z19" s="336" t="s">
        <v>85</v>
      </c>
      <c r="AA19" s="333" t="s">
        <v>85</v>
      </c>
      <c r="AB19" s="337" t="s">
        <v>85</v>
      </c>
      <c r="AC19" s="340" t="s">
        <v>85</v>
      </c>
      <c r="AD19" s="331" t="s">
        <v>85</v>
      </c>
      <c r="AE19" s="336" t="s">
        <v>85</v>
      </c>
      <c r="AF19" s="333" t="s">
        <v>85</v>
      </c>
      <c r="AG19" s="303" t="s">
        <v>85</v>
      </c>
    </row>
    <row r="20" spans="1:33" s="16" customFormat="1" x14ac:dyDescent="0.25">
      <c r="A20" s="301" t="s">
        <v>151</v>
      </c>
      <c r="B20" s="329" t="s">
        <v>5233</v>
      </c>
      <c r="C20" s="303" t="s">
        <v>1053</v>
      </c>
      <c r="D20" s="330">
        <v>149</v>
      </c>
      <c r="E20" s="331">
        <v>73</v>
      </c>
      <c r="F20" s="332">
        <v>46.760335570469813</v>
      </c>
      <c r="G20" s="333">
        <v>34.134228187919462</v>
      </c>
      <c r="H20" s="334">
        <v>126</v>
      </c>
      <c r="I20" s="331">
        <v>0</v>
      </c>
      <c r="J20" s="331">
        <v>23</v>
      </c>
      <c r="K20" s="333">
        <v>0.84563758389261745</v>
      </c>
      <c r="L20" s="333">
        <v>0</v>
      </c>
      <c r="M20" s="333">
        <v>0.15436241610738255</v>
      </c>
      <c r="N20" s="335" t="s">
        <v>918</v>
      </c>
      <c r="O20" s="331">
        <v>22</v>
      </c>
      <c r="P20" s="336">
        <v>0.48503355704697954</v>
      </c>
      <c r="Q20" s="333">
        <v>10.677852348993289</v>
      </c>
      <c r="R20" s="337" t="s">
        <v>5253</v>
      </c>
      <c r="S20" s="338" t="s">
        <v>920</v>
      </c>
      <c r="T20" s="331">
        <v>19</v>
      </c>
      <c r="U20" s="336">
        <v>0.44718120805369133</v>
      </c>
      <c r="V20" s="333">
        <v>8.4899328859060397</v>
      </c>
      <c r="W20" s="337" t="s">
        <v>5254</v>
      </c>
      <c r="X20" s="339" t="s">
        <v>917</v>
      </c>
      <c r="Y20" s="331">
        <v>12</v>
      </c>
      <c r="Z20" s="336">
        <v>0.45899328859060384</v>
      </c>
      <c r="AA20" s="333">
        <v>5.5100671140939594</v>
      </c>
      <c r="AB20" s="337" t="s">
        <v>5255</v>
      </c>
      <c r="AC20" s="340" t="s">
        <v>919</v>
      </c>
      <c r="AD20" s="331">
        <v>20</v>
      </c>
      <c r="AE20" s="336">
        <v>0.47281879194630866</v>
      </c>
      <c r="AF20" s="333">
        <v>9.4563758389261743</v>
      </c>
      <c r="AG20" s="303" t="s">
        <v>5256</v>
      </c>
    </row>
    <row r="21" spans="1:33" s="16" customFormat="1" x14ac:dyDescent="0.25">
      <c r="A21" s="301" t="s">
        <v>152</v>
      </c>
      <c r="B21" s="329" t="s">
        <v>5233</v>
      </c>
      <c r="C21" s="303" t="s">
        <v>1054</v>
      </c>
      <c r="D21" s="330">
        <v>82</v>
      </c>
      <c r="E21" s="331">
        <v>73</v>
      </c>
      <c r="F21" s="332">
        <v>46.324878048780491</v>
      </c>
      <c r="G21" s="333">
        <v>33.81707317073171</v>
      </c>
      <c r="H21" s="334">
        <v>76</v>
      </c>
      <c r="I21" s="331">
        <v>0</v>
      </c>
      <c r="J21" s="331">
        <v>6</v>
      </c>
      <c r="K21" s="333">
        <v>0.92682926829268297</v>
      </c>
      <c r="L21" s="333">
        <v>0</v>
      </c>
      <c r="M21" s="333">
        <v>7.3170731707317069E-2</v>
      </c>
      <c r="N21" s="335" t="s">
        <v>918</v>
      </c>
      <c r="O21" s="331">
        <v>22</v>
      </c>
      <c r="P21" s="336">
        <v>0.45207317073170722</v>
      </c>
      <c r="Q21" s="333">
        <v>9.9512195121951219</v>
      </c>
      <c r="R21" s="337" t="s">
        <v>5253</v>
      </c>
      <c r="S21" s="338" t="s">
        <v>920</v>
      </c>
      <c r="T21" s="331">
        <v>19</v>
      </c>
      <c r="U21" s="336">
        <v>0.44804878048780472</v>
      </c>
      <c r="V21" s="333">
        <v>8.5121951219512191</v>
      </c>
      <c r="W21" s="337" t="s">
        <v>5254</v>
      </c>
      <c r="X21" s="339" t="s">
        <v>917</v>
      </c>
      <c r="Y21" s="331">
        <v>12</v>
      </c>
      <c r="Z21" s="336">
        <v>0.48317073170731711</v>
      </c>
      <c r="AA21" s="333">
        <v>5.7926829268292686</v>
      </c>
      <c r="AB21" s="337" t="s">
        <v>5255</v>
      </c>
      <c r="AC21" s="340" t="s">
        <v>919</v>
      </c>
      <c r="AD21" s="331">
        <v>20</v>
      </c>
      <c r="AE21" s="336">
        <v>0.47804878048780491</v>
      </c>
      <c r="AF21" s="333">
        <v>9.5609756097560972</v>
      </c>
      <c r="AG21" s="303" t="s">
        <v>5256</v>
      </c>
    </row>
    <row r="22" spans="1:33" s="16" customFormat="1" x14ac:dyDescent="0.25">
      <c r="A22" s="301" t="s">
        <v>153</v>
      </c>
      <c r="B22" s="329" t="s">
        <v>85</v>
      </c>
      <c r="C22" s="303" t="s">
        <v>1055</v>
      </c>
      <c r="D22" s="330" t="s">
        <v>85</v>
      </c>
      <c r="E22" s="331" t="s">
        <v>85</v>
      </c>
      <c r="F22" s="332" t="s">
        <v>85</v>
      </c>
      <c r="G22" s="333" t="s">
        <v>85</v>
      </c>
      <c r="H22" s="334" t="s">
        <v>85</v>
      </c>
      <c r="I22" s="331">
        <v>0</v>
      </c>
      <c r="J22" s="331" t="s">
        <v>85</v>
      </c>
      <c r="K22" s="333" t="s">
        <v>85</v>
      </c>
      <c r="L22" s="333" t="s">
        <v>85</v>
      </c>
      <c r="M22" s="333" t="s">
        <v>85</v>
      </c>
      <c r="N22" s="335" t="s">
        <v>85</v>
      </c>
      <c r="O22" s="331" t="s">
        <v>85</v>
      </c>
      <c r="P22" s="336" t="s">
        <v>85</v>
      </c>
      <c r="Q22" s="333" t="s">
        <v>85</v>
      </c>
      <c r="R22" s="337" t="s">
        <v>85</v>
      </c>
      <c r="S22" s="338" t="s">
        <v>85</v>
      </c>
      <c r="T22" s="331" t="s">
        <v>85</v>
      </c>
      <c r="U22" s="336" t="s">
        <v>85</v>
      </c>
      <c r="V22" s="333" t="s">
        <v>85</v>
      </c>
      <c r="W22" s="337" t="s">
        <v>85</v>
      </c>
      <c r="X22" s="339" t="s">
        <v>85</v>
      </c>
      <c r="Y22" s="331" t="s">
        <v>85</v>
      </c>
      <c r="Z22" s="336" t="s">
        <v>85</v>
      </c>
      <c r="AA22" s="333" t="s">
        <v>85</v>
      </c>
      <c r="AB22" s="337" t="s">
        <v>85</v>
      </c>
      <c r="AC22" s="340" t="s">
        <v>85</v>
      </c>
      <c r="AD22" s="331" t="s">
        <v>85</v>
      </c>
      <c r="AE22" s="336" t="s">
        <v>85</v>
      </c>
      <c r="AF22" s="333" t="s">
        <v>85</v>
      </c>
      <c r="AG22" s="303" t="s">
        <v>85</v>
      </c>
    </row>
    <row r="23" spans="1:33" s="16" customFormat="1" x14ac:dyDescent="0.25">
      <c r="A23" s="301" t="s">
        <v>154</v>
      </c>
      <c r="B23" s="329" t="s">
        <v>85</v>
      </c>
      <c r="C23" s="303" t="s">
        <v>1056</v>
      </c>
      <c r="D23" s="330" t="s">
        <v>85</v>
      </c>
      <c r="E23" s="331" t="s">
        <v>85</v>
      </c>
      <c r="F23" s="332" t="s">
        <v>85</v>
      </c>
      <c r="G23" s="333" t="s">
        <v>85</v>
      </c>
      <c r="H23" s="334" t="s">
        <v>85</v>
      </c>
      <c r="I23" s="331">
        <v>0</v>
      </c>
      <c r="J23" s="331" t="s">
        <v>85</v>
      </c>
      <c r="K23" s="333" t="s">
        <v>85</v>
      </c>
      <c r="L23" s="333" t="s">
        <v>85</v>
      </c>
      <c r="M23" s="333" t="s">
        <v>85</v>
      </c>
      <c r="N23" s="335" t="s">
        <v>85</v>
      </c>
      <c r="O23" s="331" t="s">
        <v>85</v>
      </c>
      <c r="P23" s="336" t="s">
        <v>85</v>
      </c>
      <c r="Q23" s="333" t="s">
        <v>85</v>
      </c>
      <c r="R23" s="337" t="s">
        <v>85</v>
      </c>
      <c r="S23" s="338" t="s">
        <v>85</v>
      </c>
      <c r="T23" s="331" t="s">
        <v>85</v>
      </c>
      <c r="U23" s="336" t="s">
        <v>85</v>
      </c>
      <c r="V23" s="333" t="s">
        <v>85</v>
      </c>
      <c r="W23" s="337" t="s">
        <v>85</v>
      </c>
      <c r="X23" s="339" t="s">
        <v>85</v>
      </c>
      <c r="Y23" s="331" t="s">
        <v>85</v>
      </c>
      <c r="Z23" s="336" t="s">
        <v>85</v>
      </c>
      <c r="AA23" s="333" t="s">
        <v>85</v>
      </c>
      <c r="AB23" s="337" t="s">
        <v>85</v>
      </c>
      <c r="AC23" s="340" t="s">
        <v>85</v>
      </c>
      <c r="AD23" s="331" t="s">
        <v>85</v>
      </c>
      <c r="AE23" s="336" t="s">
        <v>85</v>
      </c>
      <c r="AF23" s="333" t="s">
        <v>85</v>
      </c>
      <c r="AG23" s="303" t="s">
        <v>85</v>
      </c>
    </row>
    <row r="24" spans="1:33" s="16" customFormat="1" x14ac:dyDescent="0.25">
      <c r="A24" s="301" t="s">
        <v>155</v>
      </c>
      <c r="B24" s="329" t="s">
        <v>85</v>
      </c>
      <c r="C24" s="303" t="s">
        <v>5223</v>
      </c>
      <c r="D24" s="330" t="s">
        <v>85</v>
      </c>
      <c r="E24" s="331" t="s">
        <v>85</v>
      </c>
      <c r="F24" s="332" t="s">
        <v>85</v>
      </c>
      <c r="G24" s="333" t="s">
        <v>85</v>
      </c>
      <c r="H24" s="334" t="s">
        <v>85</v>
      </c>
      <c r="I24" s="331">
        <v>0</v>
      </c>
      <c r="J24" s="331" t="s">
        <v>85</v>
      </c>
      <c r="K24" s="333" t="s">
        <v>85</v>
      </c>
      <c r="L24" s="333" t="s">
        <v>85</v>
      </c>
      <c r="M24" s="333" t="s">
        <v>85</v>
      </c>
      <c r="N24" s="335" t="s">
        <v>85</v>
      </c>
      <c r="O24" s="331" t="s">
        <v>85</v>
      </c>
      <c r="P24" s="336" t="s">
        <v>85</v>
      </c>
      <c r="Q24" s="333" t="s">
        <v>85</v>
      </c>
      <c r="R24" s="337" t="s">
        <v>85</v>
      </c>
      <c r="S24" s="338" t="s">
        <v>85</v>
      </c>
      <c r="T24" s="331" t="s">
        <v>85</v>
      </c>
      <c r="U24" s="336" t="s">
        <v>85</v>
      </c>
      <c r="V24" s="333" t="s">
        <v>85</v>
      </c>
      <c r="W24" s="337" t="s">
        <v>85</v>
      </c>
      <c r="X24" s="339" t="s">
        <v>85</v>
      </c>
      <c r="Y24" s="331" t="s">
        <v>85</v>
      </c>
      <c r="Z24" s="336" t="s">
        <v>85</v>
      </c>
      <c r="AA24" s="333" t="s">
        <v>85</v>
      </c>
      <c r="AB24" s="337" t="s">
        <v>85</v>
      </c>
      <c r="AC24" s="340" t="s">
        <v>85</v>
      </c>
      <c r="AD24" s="331" t="s">
        <v>85</v>
      </c>
      <c r="AE24" s="336" t="s">
        <v>85</v>
      </c>
      <c r="AF24" s="333" t="s">
        <v>85</v>
      </c>
      <c r="AG24" s="303" t="s">
        <v>85</v>
      </c>
    </row>
    <row r="25" spans="1:33" s="16" customFormat="1" x14ac:dyDescent="0.25">
      <c r="A25" s="301" t="s">
        <v>156</v>
      </c>
      <c r="B25" s="329" t="s">
        <v>85</v>
      </c>
      <c r="C25" s="303" t="s">
        <v>1057</v>
      </c>
      <c r="D25" s="330" t="s">
        <v>85</v>
      </c>
      <c r="E25" s="331" t="s">
        <v>85</v>
      </c>
      <c r="F25" s="332" t="s">
        <v>85</v>
      </c>
      <c r="G25" s="333" t="s">
        <v>85</v>
      </c>
      <c r="H25" s="334" t="s">
        <v>85</v>
      </c>
      <c r="I25" s="331">
        <v>0</v>
      </c>
      <c r="J25" s="331" t="s">
        <v>85</v>
      </c>
      <c r="K25" s="333" t="s">
        <v>85</v>
      </c>
      <c r="L25" s="333" t="s">
        <v>85</v>
      </c>
      <c r="M25" s="333" t="s">
        <v>85</v>
      </c>
      <c r="N25" s="335" t="s">
        <v>85</v>
      </c>
      <c r="O25" s="331" t="s">
        <v>85</v>
      </c>
      <c r="P25" s="336" t="s">
        <v>85</v>
      </c>
      <c r="Q25" s="333" t="s">
        <v>85</v>
      </c>
      <c r="R25" s="337" t="s">
        <v>85</v>
      </c>
      <c r="S25" s="338" t="s">
        <v>85</v>
      </c>
      <c r="T25" s="331" t="s">
        <v>85</v>
      </c>
      <c r="U25" s="336" t="s">
        <v>85</v>
      </c>
      <c r="V25" s="333" t="s">
        <v>85</v>
      </c>
      <c r="W25" s="337" t="s">
        <v>85</v>
      </c>
      <c r="X25" s="339" t="s">
        <v>85</v>
      </c>
      <c r="Y25" s="331" t="s">
        <v>85</v>
      </c>
      <c r="Z25" s="336" t="s">
        <v>85</v>
      </c>
      <c r="AA25" s="333" t="s">
        <v>85</v>
      </c>
      <c r="AB25" s="337" t="s">
        <v>85</v>
      </c>
      <c r="AC25" s="340" t="s">
        <v>85</v>
      </c>
      <c r="AD25" s="331" t="s">
        <v>85</v>
      </c>
      <c r="AE25" s="336" t="s">
        <v>85</v>
      </c>
      <c r="AF25" s="333" t="s">
        <v>85</v>
      </c>
      <c r="AG25" s="303" t="s">
        <v>85</v>
      </c>
    </row>
    <row r="26" spans="1:33" s="16" customFormat="1" x14ac:dyDescent="0.25">
      <c r="A26" s="301" t="s">
        <v>157</v>
      </c>
      <c r="B26" s="329" t="s">
        <v>85</v>
      </c>
      <c r="C26" s="303" t="s">
        <v>1058</v>
      </c>
      <c r="D26" s="330" t="s">
        <v>85</v>
      </c>
      <c r="E26" s="331" t="s">
        <v>85</v>
      </c>
      <c r="F26" s="332" t="s">
        <v>85</v>
      </c>
      <c r="G26" s="333" t="s">
        <v>85</v>
      </c>
      <c r="H26" s="334" t="s">
        <v>85</v>
      </c>
      <c r="I26" s="331">
        <v>0</v>
      </c>
      <c r="J26" s="331" t="s">
        <v>85</v>
      </c>
      <c r="K26" s="333" t="s">
        <v>85</v>
      </c>
      <c r="L26" s="333" t="s">
        <v>85</v>
      </c>
      <c r="M26" s="333" t="s">
        <v>85</v>
      </c>
      <c r="N26" s="335" t="s">
        <v>85</v>
      </c>
      <c r="O26" s="331" t="s">
        <v>85</v>
      </c>
      <c r="P26" s="336" t="s">
        <v>85</v>
      </c>
      <c r="Q26" s="333" t="s">
        <v>85</v>
      </c>
      <c r="R26" s="337" t="s">
        <v>85</v>
      </c>
      <c r="S26" s="338" t="s">
        <v>85</v>
      </c>
      <c r="T26" s="331" t="s">
        <v>85</v>
      </c>
      <c r="U26" s="336" t="s">
        <v>85</v>
      </c>
      <c r="V26" s="333" t="s">
        <v>85</v>
      </c>
      <c r="W26" s="337" t="s">
        <v>85</v>
      </c>
      <c r="X26" s="339" t="s">
        <v>85</v>
      </c>
      <c r="Y26" s="331" t="s">
        <v>85</v>
      </c>
      <c r="Z26" s="336" t="s">
        <v>85</v>
      </c>
      <c r="AA26" s="333" t="s">
        <v>85</v>
      </c>
      <c r="AB26" s="337" t="s">
        <v>85</v>
      </c>
      <c r="AC26" s="340" t="s">
        <v>85</v>
      </c>
      <c r="AD26" s="331" t="s">
        <v>85</v>
      </c>
      <c r="AE26" s="336" t="s">
        <v>85</v>
      </c>
      <c r="AF26" s="333" t="s">
        <v>85</v>
      </c>
      <c r="AG26" s="303" t="s">
        <v>85</v>
      </c>
    </row>
    <row r="27" spans="1:33" s="16" customFormat="1" x14ac:dyDescent="0.25">
      <c r="A27" s="301" t="s">
        <v>158</v>
      </c>
      <c r="B27" s="329" t="s">
        <v>85</v>
      </c>
      <c r="C27" s="303" t="s">
        <v>1059</v>
      </c>
      <c r="D27" s="330" t="s">
        <v>85</v>
      </c>
      <c r="E27" s="331" t="s">
        <v>85</v>
      </c>
      <c r="F27" s="332" t="s">
        <v>85</v>
      </c>
      <c r="G27" s="333" t="s">
        <v>85</v>
      </c>
      <c r="H27" s="334" t="s">
        <v>85</v>
      </c>
      <c r="I27" s="331">
        <v>0</v>
      </c>
      <c r="J27" s="331" t="s">
        <v>85</v>
      </c>
      <c r="K27" s="333" t="s">
        <v>85</v>
      </c>
      <c r="L27" s="333" t="s">
        <v>85</v>
      </c>
      <c r="M27" s="333" t="s">
        <v>85</v>
      </c>
      <c r="N27" s="335" t="s">
        <v>85</v>
      </c>
      <c r="O27" s="331" t="s">
        <v>85</v>
      </c>
      <c r="P27" s="336" t="s">
        <v>85</v>
      </c>
      <c r="Q27" s="333" t="s">
        <v>85</v>
      </c>
      <c r="R27" s="337" t="s">
        <v>85</v>
      </c>
      <c r="S27" s="338" t="s">
        <v>85</v>
      </c>
      <c r="T27" s="331" t="s">
        <v>85</v>
      </c>
      <c r="U27" s="336" t="s">
        <v>85</v>
      </c>
      <c r="V27" s="333" t="s">
        <v>85</v>
      </c>
      <c r="W27" s="337" t="s">
        <v>85</v>
      </c>
      <c r="X27" s="339" t="s">
        <v>85</v>
      </c>
      <c r="Y27" s="331" t="s">
        <v>85</v>
      </c>
      <c r="Z27" s="336" t="s">
        <v>85</v>
      </c>
      <c r="AA27" s="333" t="s">
        <v>85</v>
      </c>
      <c r="AB27" s="337" t="s">
        <v>85</v>
      </c>
      <c r="AC27" s="340" t="s">
        <v>85</v>
      </c>
      <c r="AD27" s="331" t="s">
        <v>85</v>
      </c>
      <c r="AE27" s="336" t="s">
        <v>85</v>
      </c>
      <c r="AF27" s="333" t="s">
        <v>85</v>
      </c>
      <c r="AG27" s="303" t="s">
        <v>85</v>
      </c>
    </row>
    <row r="28" spans="1:33" s="16" customFormat="1" x14ac:dyDescent="0.25">
      <c r="A28" s="301" t="s">
        <v>159</v>
      </c>
      <c r="B28" s="329" t="s">
        <v>5233</v>
      </c>
      <c r="C28" s="303" t="s">
        <v>1060</v>
      </c>
      <c r="D28" s="330">
        <v>90</v>
      </c>
      <c r="E28" s="331">
        <v>73</v>
      </c>
      <c r="F28" s="332">
        <v>43.639111111111113</v>
      </c>
      <c r="G28" s="333">
        <v>31.855555555555554</v>
      </c>
      <c r="H28" s="334">
        <v>87</v>
      </c>
      <c r="I28" s="331">
        <v>0</v>
      </c>
      <c r="J28" s="331">
        <v>3</v>
      </c>
      <c r="K28" s="333">
        <v>0.96666666666666667</v>
      </c>
      <c r="L28" s="333">
        <v>0</v>
      </c>
      <c r="M28" s="333">
        <v>3.3333333333333333E-2</v>
      </c>
      <c r="N28" s="335" t="s">
        <v>918</v>
      </c>
      <c r="O28" s="331">
        <v>22</v>
      </c>
      <c r="P28" s="336">
        <v>0.42544444444444435</v>
      </c>
      <c r="Q28" s="333">
        <v>9.3777777777777782</v>
      </c>
      <c r="R28" s="337" t="s">
        <v>5253</v>
      </c>
      <c r="S28" s="338" t="s">
        <v>920</v>
      </c>
      <c r="T28" s="331">
        <v>19</v>
      </c>
      <c r="U28" s="336">
        <v>0.42077777777777781</v>
      </c>
      <c r="V28" s="333">
        <v>7.9888888888888889</v>
      </c>
      <c r="W28" s="337" t="s">
        <v>5254</v>
      </c>
      <c r="X28" s="339" t="s">
        <v>917</v>
      </c>
      <c r="Y28" s="331">
        <v>12</v>
      </c>
      <c r="Z28" s="336">
        <v>0.43288888888888927</v>
      </c>
      <c r="AA28" s="333">
        <v>5.1888888888888891</v>
      </c>
      <c r="AB28" s="337" t="s">
        <v>5255</v>
      </c>
      <c r="AC28" s="340" t="s">
        <v>919</v>
      </c>
      <c r="AD28" s="331">
        <v>20</v>
      </c>
      <c r="AE28" s="336">
        <v>0.46500000000000002</v>
      </c>
      <c r="AF28" s="333">
        <v>9.3000000000000007</v>
      </c>
      <c r="AG28" s="303" t="s">
        <v>5256</v>
      </c>
    </row>
    <row r="29" spans="1:33" s="16" customFormat="1" x14ac:dyDescent="0.25">
      <c r="A29" s="301" t="s">
        <v>785</v>
      </c>
      <c r="B29" s="329" t="s">
        <v>85</v>
      </c>
      <c r="C29" s="303" t="s">
        <v>5236</v>
      </c>
      <c r="D29" s="330" t="s">
        <v>85</v>
      </c>
      <c r="E29" s="331" t="s">
        <v>85</v>
      </c>
      <c r="F29" s="332" t="s">
        <v>85</v>
      </c>
      <c r="G29" s="333" t="s">
        <v>85</v>
      </c>
      <c r="H29" s="334" t="s">
        <v>85</v>
      </c>
      <c r="I29" s="331">
        <v>0</v>
      </c>
      <c r="J29" s="331" t="s">
        <v>85</v>
      </c>
      <c r="K29" s="333" t="s">
        <v>85</v>
      </c>
      <c r="L29" s="333" t="s">
        <v>85</v>
      </c>
      <c r="M29" s="333" t="s">
        <v>85</v>
      </c>
      <c r="N29" s="335" t="s">
        <v>85</v>
      </c>
      <c r="O29" s="331" t="s">
        <v>85</v>
      </c>
      <c r="P29" s="336" t="s">
        <v>85</v>
      </c>
      <c r="Q29" s="333" t="s">
        <v>85</v>
      </c>
      <c r="R29" s="337" t="s">
        <v>85</v>
      </c>
      <c r="S29" s="338" t="s">
        <v>85</v>
      </c>
      <c r="T29" s="331" t="s">
        <v>85</v>
      </c>
      <c r="U29" s="336" t="s">
        <v>85</v>
      </c>
      <c r="V29" s="333" t="s">
        <v>85</v>
      </c>
      <c r="W29" s="337" t="s">
        <v>85</v>
      </c>
      <c r="X29" s="339" t="s">
        <v>85</v>
      </c>
      <c r="Y29" s="331" t="s">
        <v>85</v>
      </c>
      <c r="Z29" s="336" t="s">
        <v>85</v>
      </c>
      <c r="AA29" s="333" t="s">
        <v>85</v>
      </c>
      <c r="AB29" s="337" t="s">
        <v>85</v>
      </c>
      <c r="AC29" s="340" t="s">
        <v>85</v>
      </c>
      <c r="AD29" s="331" t="s">
        <v>85</v>
      </c>
      <c r="AE29" s="336" t="s">
        <v>85</v>
      </c>
      <c r="AF29" s="333" t="s">
        <v>85</v>
      </c>
      <c r="AG29" s="303" t="s">
        <v>85</v>
      </c>
    </row>
    <row r="30" spans="1:33" s="16" customFormat="1" x14ac:dyDescent="0.25">
      <c r="A30" s="301" t="s">
        <v>160</v>
      </c>
      <c r="B30" s="329" t="s">
        <v>85</v>
      </c>
      <c r="C30" s="303" t="s">
        <v>1061</v>
      </c>
      <c r="D30" s="330" t="s">
        <v>85</v>
      </c>
      <c r="E30" s="331" t="s">
        <v>85</v>
      </c>
      <c r="F30" s="332" t="s">
        <v>85</v>
      </c>
      <c r="G30" s="333" t="s">
        <v>85</v>
      </c>
      <c r="H30" s="334" t="s">
        <v>85</v>
      </c>
      <c r="I30" s="331">
        <v>0</v>
      </c>
      <c r="J30" s="331" t="s">
        <v>85</v>
      </c>
      <c r="K30" s="333" t="s">
        <v>85</v>
      </c>
      <c r="L30" s="333" t="s">
        <v>85</v>
      </c>
      <c r="M30" s="333" t="s">
        <v>85</v>
      </c>
      <c r="N30" s="335" t="s">
        <v>85</v>
      </c>
      <c r="O30" s="331" t="s">
        <v>85</v>
      </c>
      <c r="P30" s="336" t="s">
        <v>85</v>
      </c>
      <c r="Q30" s="333" t="s">
        <v>85</v>
      </c>
      <c r="R30" s="337" t="s">
        <v>85</v>
      </c>
      <c r="S30" s="338" t="s">
        <v>85</v>
      </c>
      <c r="T30" s="331" t="s">
        <v>85</v>
      </c>
      <c r="U30" s="336" t="s">
        <v>85</v>
      </c>
      <c r="V30" s="333" t="s">
        <v>85</v>
      </c>
      <c r="W30" s="337" t="s">
        <v>85</v>
      </c>
      <c r="X30" s="339" t="s">
        <v>85</v>
      </c>
      <c r="Y30" s="331" t="s">
        <v>85</v>
      </c>
      <c r="Z30" s="336" t="s">
        <v>85</v>
      </c>
      <c r="AA30" s="333" t="s">
        <v>85</v>
      </c>
      <c r="AB30" s="337" t="s">
        <v>85</v>
      </c>
      <c r="AC30" s="340" t="s">
        <v>85</v>
      </c>
      <c r="AD30" s="331" t="s">
        <v>85</v>
      </c>
      <c r="AE30" s="336" t="s">
        <v>85</v>
      </c>
      <c r="AF30" s="333" t="s">
        <v>85</v>
      </c>
      <c r="AG30" s="303" t="s">
        <v>85</v>
      </c>
    </row>
    <row r="31" spans="1:33" s="16" customFormat="1" x14ac:dyDescent="0.25">
      <c r="A31" s="301" t="s">
        <v>162</v>
      </c>
      <c r="B31" s="329" t="s">
        <v>85</v>
      </c>
      <c r="C31" s="303" t="s">
        <v>1063</v>
      </c>
      <c r="D31" s="330" t="s">
        <v>85</v>
      </c>
      <c r="E31" s="331" t="s">
        <v>85</v>
      </c>
      <c r="F31" s="332" t="s">
        <v>85</v>
      </c>
      <c r="G31" s="333" t="s">
        <v>85</v>
      </c>
      <c r="H31" s="334" t="s">
        <v>85</v>
      </c>
      <c r="I31" s="331">
        <v>0</v>
      </c>
      <c r="J31" s="331" t="s">
        <v>85</v>
      </c>
      <c r="K31" s="333" t="s">
        <v>85</v>
      </c>
      <c r="L31" s="333" t="s">
        <v>85</v>
      </c>
      <c r="M31" s="333" t="s">
        <v>85</v>
      </c>
      <c r="N31" s="335" t="s">
        <v>85</v>
      </c>
      <c r="O31" s="331" t="s">
        <v>85</v>
      </c>
      <c r="P31" s="336" t="s">
        <v>85</v>
      </c>
      <c r="Q31" s="333" t="s">
        <v>85</v>
      </c>
      <c r="R31" s="337" t="s">
        <v>85</v>
      </c>
      <c r="S31" s="338" t="s">
        <v>85</v>
      </c>
      <c r="T31" s="331" t="s">
        <v>85</v>
      </c>
      <c r="U31" s="336" t="s">
        <v>85</v>
      </c>
      <c r="V31" s="333" t="s">
        <v>85</v>
      </c>
      <c r="W31" s="337" t="s">
        <v>85</v>
      </c>
      <c r="X31" s="339" t="s">
        <v>85</v>
      </c>
      <c r="Y31" s="331" t="s">
        <v>85</v>
      </c>
      <c r="Z31" s="336" t="s">
        <v>85</v>
      </c>
      <c r="AA31" s="333" t="s">
        <v>85</v>
      </c>
      <c r="AB31" s="337" t="s">
        <v>85</v>
      </c>
      <c r="AC31" s="340" t="s">
        <v>85</v>
      </c>
      <c r="AD31" s="331" t="s">
        <v>85</v>
      </c>
      <c r="AE31" s="336" t="s">
        <v>85</v>
      </c>
      <c r="AF31" s="333" t="s">
        <v>85</v>
      </c>
      <c r="AG31" s="303" t="s">
        <v>85</v>
      </c>
    </row>
    <row r="32" spans="1:33" s="16" customFormat="1" x14ac:dyDescent="0.25">
      <c r="A32" s="301" t="s">
        <v>164</v>
      </c>
      <c r="B32" s="329" t="s">
        <v>85</v>
      </c>
      <c r="C32" s="303" t="s">
        <v>1064</v>
      </c>
      <c r="D32" s="330" t="s">
        <v>85</v>
      </c>
      <c r="E32" s="331" t="s">
        <v>85</v>
      </c>
      <c r="F32" s="332" t="s">
        <v>85</v>
      </c>
      <c r="G32" s="333" t="s">
        <v>85</v>
      </c>
      <c r="H32" s="334" t="s">
        <v>85</v>
      </c>
      <c r="I32" s="331">
        <v>0</v>
      </c>
      <c r="J32" s="331" t="s">
        <v>85</v>
      </c>
      <c r="K32" s="333" t="s">
        <v>85</v>
      </c>
      <c r="L32" s="333" t="s">
        <v>85</v>
      </c>
      <c r="M32" s="333" t="s">
        <v>85</v>
      </c>
      <c r="N32" s="335" t="s">
        <v>85</v>
      </c>
      <c r="O32" s="331" t="s">
        <v>85</v>
      </c>
      <c r="P32" s="336" t="s">
        <v>85</v>
      </c>
      <c r="Q32" s="333" t="s">
        <v>85</v>
      </c>
      <c r="R32" s="337" t="s">
        <v>85</v>
      </c>
      <c r="S32" s="338" t="s">
        <v>85</v>
      </c>
      <c r="T32" s="331" t="s">
        <v>85</v>
      </c>
      <c r="U32" s="336" t="s">
        <v>85</v>
      </c>
      <c r="V32" s="333" t="s">
        <v>85</v>
      </c>
      <c r="W32" s="337" t="s">
        <v>85</v>
      </c>
      <c r="X32" s="339" t="s">
        <v>85</v>
      </c>
      <c r="Y32" s="331" t="s">
        <v>85</v>
      </c>
      <c r="Z32" s="336" t="s">
        <v>85</v>
      </c>
      <c r="AA32" s="333" t="s">
        <v>85</v>
      </c>
      <c r="AB32" s="337" t="s">
        <v>85</v>
      </c>
      <c r="AC32" s="340" t="s">
        <v>85</v>
      </c>
      <c r="AD32" s="331" t="s">
        <v>85</v>
      </c>
      <c r="AE32" s="336" t="s">
        <v>85</v>
      </c>
      <c r="AF32" s="333" t="s">
        <v>85</v>
      </c>
      <c r="AG32" s="303" t="s">
        <v>85</v>
      </c>
    </row>
    <row r="33" spans="1:33" s="16" customFormat="1" x14ac:dyDescent="0.25">
      <c r="A33" s="301" t="s">
        <v>819</v>
      </c>
      <c r="B33" s="329" t="s">
        <v>85</v>
      </c>
      <c r="C33" s="303" t="s">
        <v>1065</v>
      </c>
      <c r="D33" s="330" t="s">
        <v>85</v>
      </c>
      <c r="E33" s="331" t="s">
        <v>85</v>
      </c>
      <c r="F33" s="332" t="s">
        <v>85</v>
      </c>
      <c r="G33" s="333" t="s">
        <v>85</v>
      </c>
      <c r="H33" s="334" t="s">
        <v>85</v>
      </c>
      <c r="I33" s="331">
        <v>0</v>
      </c>
      <c r="J33" s="331" t="s">
        <v>85</v>
      </c>
      <c r="K33" s="333" t="s">
        <v>85</v>
      </c>
      <c r="L33" s="333" t="s">
        <v>85</v>
      </c>
      <c r="M33" s="333" t="s">
        <v>85</v>
      </c>
      <c r="N33" s="335" t="s">
        <v>85</v>
      </c>
      <c r="O33" s="331" t="s">
        <v>85</v>
      </c>
      <c r="P33" s="336" t="s">
        <v>85</v>
      </c>
      <c r="Q33" s="333" t="s">
        <v>85</v>
      </c>
      <c r="R33" s="337" t="s">
        <v>85</v>
      </c>
      <c r="S33" s="338" t="s">
        <v>85</v>
      </c>
      <c r="T33" s="331" t="s">
        <v>85</v>
      </c>
      <c r="U33" s="336" t="s">
        <v>85</v>
      </c>
      <c r="V33" s="333" t="s">
        <v>85</v>
      </c>
      <c r="W33" s="337" t="s">
        <v>85</v>
      </c>
      <c r="X33" s="339" t="s">
        <v>85</v>
      </c>
      <c r="Y33" s="331" t="s">
        <v>85</v>
      </c>
      <c r="Z33" s="336" t="s">
        <v>85</v>
      </c>
      <c r="AA33" s="333" t="s">
        <v>85</v>
      </c>
      <c r="AB33" s="337" t="s">
        <v>85</v>
      </c>
      <c r="AC33" s="340" t="s">
        <v>85</v>
      </c>
      <c r="AD33" s="331" t="s">
        <v>85</v>
      </c>
      <c r="AE33" s="336" t="s">
        <v>85</v>
      </c>
      <c r="AF33" s="333" t="s">
        <v>85</v>
      </c>
      <c r="AG33" s="303" t="s">
        <v>85</v>
      </c>
    </row>
    <row r="34" spans="1:33" s="16" customFormat="1" x14ac:dyDescent="0.25">
      <c r="A34" s="301" t="s">
        <v>165</v>
      </c>
      <c r="B34" s="329" t="s">
        <v>85</v>
      </c>
      <c r="C34" s="303" t="s">
        <v>1066</v>
      </c>
      <c r="D34" s="330" t="s">
        <v>85</v>
      </c>
      <c r="E34" s="331" t="s">
        <v>85</v>
      </c>
      <c r="F34" s="332" t="s">
        <v>85</v>
      </c>
      <c r="G34" s="333" t="s">
        <v>85</v>
      </c>
      <c r="H34" s="334" t="s">
        <v>85</v>
      </c>
      <c r="I34" s="331">
        <v>0</v>
      </c>
      <c r="J34" s="331" t="s">
        <v>85</v>
      </c>
      <c r="K34" s="333" t="s">
        <v>85</v>
      </c>
      <c r="L34" s="333" t="s">
        <v>85</v>
      </c>
      <c r="M34" s="333" t="s">
        <v>85</v>
      </c>
      <c r="N34" s="335" t="s">
        <v>85</v>
      </c>
      <c r="O34" s="331" t="s">
        <v>85</v>
      </c>
      <c r="P34" s="336" t="s">
        <v>85</v>
      </c>
      <c r="Q34" s="333" t="s">
        <v>85</v>
      </c>
      <c r="R34" s="337" t="s">
        <v>85</v>
      </c>
      <c r="S34" s="338" t="s">
        <v>85</v>
      </c>
      <c r="T34" s="331" t="s">
        <v>85</v>
      </c>
      <c r="U34" s="336" t="s">
        <v>85</v>
      </c>
      <c r="V34" s="333" t="s">
        <v>85</v>
      </c>
      <c r="W34" s="337" t="s">
        <v>85</v>
      </c>
      <c r="X34" s="339" t="s">
        <v>85</v>
      </c>
      <c r="Y34" s="331" t="s">
        <v>85</v>
      </c>
      <c r="Z34" s="336" t="s">
        <v>85</v>
      </c>
      <c r="AA34" s="333" t="s">
        <v>85</v>
      </c>
      <c r="AB34" s="337" t="s">
        <v>85</v>
      </c>
      <c r="AC34" s="340" t="s">
        <v>85</v>
      </c>
      <c r="AD34" s="331" t="s">
        <v>85</v>
      </c>
      <c r="AE34" s="336" t="s">
        <v>85</v>
      </c>
      <c r="AF34" s="333" t="s">
        <v>85</v>
      </c>
      <c r="AG34" s="303" t="s">
        <v>85</v>
      </c>
    </row>
    <row r="35" spans="1:33" s="16" customFormat="1" x14ac:dyDescent="0.25">
      <c r="A35" s="301" t="s">
        <v>166</v>
      </c>
      <c r="B35" s="329" t="s">
        <v>5233</v>
      </c>
      <c r="C35" s="303" t="s">
        <v>1067</v>
      </c>
      <c r="D35" s="330">
        <v>118</v>
      </c>
      <c r="E35" s="331">
        <v>73</v>
      </c>
      <c r="F35" s="332">
        <v>42.803728813559317</v>
      </c>
      <c r="G35" s="333">
        <v>31.245762711864408</v>
      </c>
      <c r="H35" s="334">
        <v>101</v>
      </c>
      <c r="I35" s="331">
        <v>0</v>
      </c>
      <c r="J35" s="331">
        <v>17</v>
      </c>
      <c r="K35" s="333">
        <v>0.85593220338983056</v>
      </c>
      <c r="L35" s="333">
        <v>0</v>
      </c>
      <c r="M35" s="333">
        <v>0.1440677966101695</v>
      </c>
      <c r="N35" s="335" t="s">
        <v>918</v>
      </c>
      <c r="O35" s="331">
        <v>22</v>
      </c>
      <c r="P35" s="336">
        <v>0.42177966101694936</v>
      </c>
      <c r="Q35" s="333">
        <v>9.2796610169491522</v>
      </c>
      <c r="R35" s="337" t="s">
        <v>5253</v>
      </c>
      <c r="S35" s="338" t="s">
        <v>920</v>
      </c>
      <c r="T35" s="331">
        <v>19</v>
      </c>
      <c r="U35" s="336">
        <v>0.43906779661016926</v>
      </c>
      <c r="V35" s="333">
        <v>8.3389830508474585</v>
      </c>
      <c r="W35" s="337" t="s">
        <v>5254</v>
      </c>
      <c r="X35" s="339" t="s">
        <v>917</v>
      </c>
      <c r="Y35" s="331">
        <v>12</v>
      </c>
      <c r="Z35" s="336">
        <v>0.42254237288135599</v>
      </c>
      <c r="AA35" s="333">
        <v>5.0677966101694913</v>
      </c>
      <c r="AB35" s="337" t="s">
        <v>5255</v>
      </c>
      <c r="AC35" s="340" t="s">
        <v>919</v>
      </c>
      <c r="AD35" s="331">
        <v>20</v>
      </c>
      <c r="AE35" s="336">
        <v>0.42796610169491534</v>
      </c>
      <c r="AF35" s="333">
        <v>8.5593220338983045</v>
      </c>
      <c r="AG35" s="303" t="s">
        <v>5256</v>
      </c>
    </row>
    <row r="36" spans="1:33" s="16" customFormat="1" x14ac:dyDescent="0.25">
      <c r="A36" s="301" t="s">
        <v>167</v>
      </c>
      <c r="B36" s="329" t="s">
        <v>85</v>
      </c>
      <c r="C36" s="303" t="s">
        <v>1068</v>
      </c>
      <c r="D36" s="330" t="s">
        <v>85</v>
      </c>
      <c r="E36" s="331" t="s">
        <v>85</v>
      </c>
      <c r="F36" s="332" t="s">
        <v>85</v>
      </c>
      <c r="G36" s="333" t="s">
        <v>85</v>
      </c>
      <c r="H36" s="334" t="s">
        <v>85</v>
      </c>
      <c r="I36" s="331">
        <v>0</v>
      </c>
      <c r="J36" s="331" t="s">
        <v>85</v>
      </c>
      <c r="K36" s="333" t="s">
        <v>85</v>
      </c>
      <c r="L36" s="333" t="s">
        <v>85</v>
      </c>
      <c r="M36" s="333" t="s">
        <v>85</v>
      </c>
      <c r="N36" s="335" t="s">
        <v>85</v>
      </c>
      <c r="O36" s="331" t="s">
        <v>85</v>
      </c>
      <c r="P36" s="336" t="s">
        <v>85</v>
      </c>
      <c r="Q36" s="333" t="s">
        <v>85</v>
      </c>
      <c r="R36" s="337" t="s">
        <v>85</v>
      </c>
      <c r="S36" s="338" t="s">
        <v>85</v>
      </c>
      <c r="T36" s="331" t="s">
        <v>85</v>
      </c>
      <c r="U36" s="336" t="s">
        <v>85</v>
      </c>
      <c r="V36" s="333" t="s">
        <v>85</v>
      </c>
      <c r="W36" s="337" t="s">
        <v>85</v>
      </c>
      <c r="X36" s="339" t="s">
        <v>85</v>
      </c>
      <c r="Y36" s="331" t="s">
        <v>85</v>
      </c>
      <c r="Z36" s="336" t="s">
        <v>85</v>
      </c>
      <c r="AA36" s="333" t="s">
        <v>85</v>
      </c>
      <c r="AB36" s="337" t="s">
        <v>85</v>
      </c>
      <c r="AC36" s="340" t="s">
        <v>85</v>
      </c>
      <c r="AD36" s="331" t="s">
        <v>85</v>
      </c>
      <c r="AE36" s="336" t="s">
        <v>85</v>
      </c>
      <c r="AF36" s="333" t="s">
        <v>85</v>
      </c>
      <c r="AG36" s="303" t="s">
        <v>85</v>
      </c>
    </row>
    <row r="37" spans="1:33" s="16" customFormat="1" x14ac:dyDescent="0.25">
      <c r="A37" s="301" t="s">
        <v>168</v>
      </c>
      <c r="B37" s="329" t="s">
        <v>85</v>
      </c>
      <c r="C37" s="303" t="s">
        <v>1069</v>
      </c>
      <c r="D37" s="330" t="s">
        <v>85</v>
      </c>
      <c r="E37" s="331" t="s">
        <v>85</v>
      </c>
      <c r="F37" s="332" t="s">
        <v>85</v>
      </c>
      <c r="G37" s="333" t="s">
        <v>85</v>
      </c>
      <c r="H37" s="334" t="s">
        <v>85</v>
      </c>
      <c r="I37" s="331">
        <v>0</v>
      </c>
      <c r="J37" s="331" t="s">
        <v>85</v>
      </c>
      <c r="K37" s="333" t="s">
        <v>85</v>
      </c>
      <c r="L37" s="333" t="s">
        <v>85</v>
      </c>
      <c r="M37" s="333" t="s">
        <v>85</v>
      </c>
      <c r="N37" s="335" t="s">
        <v>85</v>
      </c>
      <c r="O37" s="331" t="s">
        <v>85</v>
      </c>
      <c r="P37" s="336" t="s">
        <v>85</v>
      </c>
      <c r="Q37" s="333" t="s">
        <v>85</v>
      </c>
      <c r="R37" s="337" t="s">
        <v>85</v>
      </c>
      <c r="S37" s="338" t="s">
        <v>85</v>
      </c>
      <c r="T37" s="331" t="s">
        <v>85</v>
      </c>
      <c r="U37" s="336" t="s">
        <v>85</v>
      </c>
      <c r="V37" s="333" t="s">
        <v>85</v>
      </c>
      <c r="W37" s="337" t="s">
        <v>85</v>
      </c>
      <c r="X37" s="339" t="s">
        <v>85</v>
      </c>
      <c r="Y37" s="331" t="s">
        <v>85</v>
      </c>
      <c r="Z37" s="336" t="s">
        <v>85</v>
      </c>
      <c r="AA37" s="333" t="s">
        <v>85</v>
      </c>
      <c r="AB37" s="337" t="s">
        <v>85</v>
      </c>
      <c r="AC37" s="340" t="s">
        <v>85</v>
      </c>
      <c r="AD37" s="331" t="s">
        <v>85</v>
      </c>
      <c r="AE37" s="336" t="s">
        <v>85</v>
      </c>
      <c r="AF37" s="333" t="s">
        <v>85</v>
      </c>
      <c r="AG37" s="303" t="s">
        <v>85</v>
      </c>
    </row>
    <row r="38" spans="1:33" s="16" customFormat="1" x14ac:dyDescent="0.25">
      <c r="A38" s="301" t="s">
        <v>171</v>
      </c>
      <c r="B38" s="329" t="s">
        <v>85</v>
      </c>
      <c r="C38" s="303" t="s">
        <v>1072</v>
      </c>
      <c r="D38" s="330" t="s">
        <v>85</v>
      </c>
      <c r="E38" s="331" t="s">
        <v>85</v>
      </c>
      <c r="F38" s="332" t="s">
        <v>85</v>
      </c>
      <c r="G38" s="333" t="s">
        <v>85</v>
      </c>
      <c r="H38" s="334" t="s">
        <v>85</v>
      </c>
      <c r="I38" s="331">
        <v>0</v>
      </c>
      <c r="J38" s="331" t="s">
        <v>85</v>
      </c>
      <c r="K38" s="333" t="s">
        <v>85</v>
      </c>
      <c r="L38" s="333" t="s">
        <v>85</v>
      </c>
      <c r="M38" s="333" t="s">
        <v>85</v>
      </c>
      <c r="N38" s="335" t="s">
        <v>85</v>
      </c>
      <c r="O38" s="331" t="s">
        <v>85</v>
      </c>
      <c r="P38" s="336" t="s">
        <v>85</v>
      </c>
      <c r="Q38" s="333" t="s">
        <v>85</v>
      </c>
      <c r="R38" s="337" t="s">
        <v>85</v>
      </c>
      <c r="S38" s="338" t="s">
        <v>85</v>
      </c>
      <c r="T38" s="331" t="s">
        <v>85</v>
      </c>
      <c r="U38" s="336" t="s">
        <v>85</v>
      </c>
      <c r="V38" s="333" t="s">
        <v>85</v>
      </c>
      <c r="W38" s="337" t="s">
        <v>85</v>
      </c>
      <c r="X38" s="339" t="s">
        <v>85</v>
      </c>
      <c r="Y38" s="331" t="s">
        <v>85</v>
      </c>
      <c r="Z38" s="336" t="s">
        <v>85</v>
      </c>
      <c r="AA38" s="333" t="s">
        <v>85</v>
      </c>
      <c r="AB38" s="337" t="s">
        <v>85</v>
      </c>
      <c r="AC38" s="340" t="s">
        <v>85</v>
      </c>
      <c r="AD38" s="331" t="s">
        <v>85</v>
      </c>
      <c r="AE38" s="336" t="s">
        <v>85</v>
      </c>
      <c r="AF38" s="333" t="s">
        <v>85</v>
      </c>
      <c r="AG38" s="303" t="s">
        <v>85</v>
      </c>
    </row>
    <row r="39" spans="1:33" s="16" customFormat="1" x14ac:dyDescent="0.25">
      <c r="A39" s="301" t="s">
        <v>172</v>
      </c>
      <c r="B39" s="329" t="s">
        <v>85</v>
      </c>
      <c r="C39" s="303" t="s">
        <v>1073</v>
      </c>
      <c r="D39" s="330" t="s">
        <v>85</v>
      </c>
      <c r="E39" s="331" t="s">
        <v>85</v>
      </c>
      <c r="F39" s="332" t="s">
        <v>85</v>
      </c>
      <c r="G39" s="333" t="s">
        <v>85</v>
      </c>
      <c r="H39" s="334" t="s">
        <v>85</v>
      </c>
      <c r="I39" s="331">
        <v>0</v>
      </c>
      <c r="J39" s="331" t="s">
        <v>85</v>
      </c>
      <c r="K39" s="333" t="s">
        <v>85</v>
      </c>
      <c r="L39" s="333" t="s">
        <v>85</v>
      </c>
      <c r="M39" s="333" t="s">
        <v>85</v>
      </c>
      <c r="N39" s="335" t="s">
        <v>85</v>
      </c>
      <c r="O39" s="331" t="s">
        <v>85</v>
      </c>
      <c r="P39" s="336" t="s">
        <v>85</v>
      </c>
      <c r="Q39" s="333" t="s">
        <v>85</v>
      </c>
      <c r="R39" s="337" t="s">
        <v>85</v>
      </c>
      <c r="S39" s="338" t="s">
        <v>85</v>
      </c>
      <c r="T39" s="331" t="s">
        <v>85</v>
      </c>
      <c r="U39" s="336" t="s">
        <v>85</v>
      </c>
      <c r="V39" s="333" t="s">
        <v>85</v>
      </c>
      <c r="W39" s="337" t="s">
        <v>85</v>
      </c>
      <c r="X39" s="339" t="s">
        <v>85</v>
      </c>
      <c r="Y39" s="331" t="s">
        <v>85</v>
      </c>
      <c r="Z39" s="336" t="s">
        <v>85</v>
      </c>
      <c r="AA39" s="333" t="s">
        <v>85</v>
      </c>
      <c r="AB39" s="337" t="s">
        <v>85</v>
      </c>
      <c r="AC39" s="340" t="s">
        <v>85</v>
      </c>
      <c r="AD39" s="331" t="s">
        <v>85</v>
      </c>
      <c r="AE39" s="336" t="s">
        <v>85</v>
      </c>
      <c r="AF39" s="333" t="s">
        <v>85</v>
      </c>
      <c r="AG39" s="303" t="s">
        <v>85</v>
      </c>
    </row>
    <row r="40" spans="1:33" s="16" customFormat="1" x14ac:dyDescent="0.25">
      <c r="A40" s="301" t="s">
        <v>173</v>
      </c>
      <c r="B40" s="329" t="s">
        <v>85</v>
      </c>
      <c r="C40" s="303" t="s">
        <v>1074</v>
      </c>
      <c r="D40" s="330" t="s">
        <v>85</v>
      </c>
      <c r="E40" s="331" t="s">
        <v>85</v>
      </c>
      <c r="F40" s="332" t="s">
        <v>85</v>
      </c>
      <c r="G40" s="333" t="s">
        <v>85</v>
      </c>
      <c r="H40" s="334" t="s">
        <v>85</v>
      </c>
      <c r="I40" s="331">
        <v>0</v>
      </c>
      <c r="J40" s="331" t="s">
        <v>85</v>
      </c>
      <c r="K40" s="333" t="s">
        <v>85</v>
      </c>
      <c r="L40" s="333" t="s">
        <v>85</v>
      </c>
      <c r="M40" s="333" t="s">
        <v>85</v>
      </c>
      <c r="N40" s="335" t="s">
        <v>85</v>
      </c>
      <c r="O40" s="331" t="s">
        <v>85</v>
      </c>
      <c r="P40" s="336" t="s">
        <v>85</v>
      </c>
      <c r="Q40" s="333" t="s">
        <v>85</v>
      </c>
      <c r="R40" s="337" t="s">
        <v>85</v>
      </c>
      <c r="S40" s="338" t="s">
        <v>85</v>
      </c>
      <c r="T40" s="331" t="s">
        <v>85</v>
      </c>
      <c r="U40" s="336" t="s">
        <v>85</v>
      </c>
      <c r="V40" s="333" t="s">
        <v>85</v>
      </c>
      <c r="W40" s="337" t="s">
        <v>85</v>
      </c>
      <c r="X40" s="339" t="s">
        <v>85</v>
      </c>
      <c r="Y40" s="331" t="s">
        <v>85</v>
      </c>
      <c r="Z40" s="336" t="s">
        <v>85</v>
      </c>
      <c r="AA40" s="333" t="s">
        <v>85</v>
      </c>
      <c r="AB40" s="337" t="s">
        <v>85</v>
      </c>
      <c r="AC40" s="340" t="s">
        <v>85</v>
      </c>
      <c r="AD40" s="331" t="s">
        <v>85</v>
      </c>
      <c r="AE40" s="336" t="s">
        <v>85</v>
      </c>
      <c r="AF40" s="333" t="s">
        <v>85</v>
      </c>
      <c r="AG40" s="303" t="s">
        <v>85</v>
      </c>
    </row>
    <row r="41" spans="1:33" s="16" customFormat="1" x14ac:dyDescent="0.25">
      <c r="A41" s="301" t="s">
        <v>174</v>
      </c>
      <c r="B41" s="329" t="s">
        <v>85</v>
      </c>
      <c r="C41" s="303" t="s">
        <v>1075</v>
      </c>
      <c r="D41" s="330" t="s">
        <v>85</v>
      </c>
      <c r="E41" s="331" t="s">
        <v>85</v>
      </c>
      <c r="F41" s="332" t="s">
        <v>85</v>
      </c>
      <c r="G41" s="333" t="s">
        <v>85</v>
      </c>
      <c r="H41" s="334" t="s">
        <v>85</v>
      </c>
      <c r="I41" s="331">
        <v>0</v>
      </c>
      <c r="J41" s="331" t="s">
        <v>85</v>
      </c>
      <c r="K41" s="333" t="s">
        <v>85</v>
      </c>
      <c r="L41" s="333" t="s">
        <v>85</v>
      </c>
      <c r="M41" s="333" t="s">
        <v>85</v>
      </c>
      <c r="N41" s="335" t="s">
        <v>85</v>
      </c>
      <c r="O41" s="331" t="s">
        <v>85</v>
      </c>
      <c r="P41" s="336" t="s">
        <v>85</v>
      </c>
      <c r="Q41" s="333" t="s">
        <v>85</v>
      </c>
      <c r="R41" s="337" t="s">
        <v>85</v>
      </c>
      <c r="S41" s="338" t="s">
        <v>85</v>
      </c>
      <c r="T41" s="331" t="s">
        <v>85</v>
      </c>
      <c r="U41" s="336" t="s">
        <v>85</v>
      </c>
      <c r="V41" s="333" t="s">
        <v>85</v>
      </c>
      <c r="W41" s="337" t="s">
        <v>85</v>
      </c>
      <c r="X41" s="339" t="s">
        <v>85</v>
      </c>
      <c r="Y41" s="331" t="s">
        <v>85</v>
      </c>
      <c r="Z41" s="336" t="s">
        <v>85</v>
      </c>
      <c r="AA41" s="333" t="s">
        <v>85</v>
      </c>
      <c r="AB41" s="337" t="s">
        <v>85</v>
      </c>
      <c r="AC41" s="340" t="s">
        <v>85</v>
      </c>
      <c r="AD41" s="331" t="s">
        <v>85</v>
      </c>
      <c r="AE41" s="336" t="s">
        <v>85</v>
      </c>
      <c r="AF41" s="333" t="s">
        <v>85</v>
      </c>
      <c r="AG41" s="303" t="s">
        <v>85</v>
      </c>
    </row>
    <row r="42" spans="1:33" s="16" customFormat="1" x14ac:dyDescent="0.25">
      <c r="A42" s="301" t="s">
        <v>175</v>
      </c>
      <c r="B42" s="329" t="s">
        <v>5233</v>
      </c>
      <c r="C42" s="303" t="s">
        <v>1076</v>
      </c>
      <c r="D42" s="330">
        <v>9</v>
      </c>
      <c r="E42" s="331">
        <v>73</v>
      </c>
      <c r="F42" s="332">
        <v>36.836666666666666</v>
      </c>
      <c r="G42" s="333">
        <v>26.888888888888889</v>
      </c>
      <c r="H42" s="334">
        <v>9</v>
      </c>
      <c r="I42" s="331">
        <v>0</v>
      </c>
      <c r="J42" s="331">
        <v>0</v>
      </c>
      <c r="K42" s="333">
        <v>1</v>
      </c>
      <c r="L42" s="333">
        <v>0</v>
      </c>
      <c r="M42" s="333">
        <v>0</v>
      </c>
      <c r="N42" s="335" t="s">
        <v>918</v>
      </c>
      <c r="O42" s="331">
        <v>22</v>
      </c>
      <c r="P42" s="336">
        <v>0.3644444444444444</v>
      </c>
      <c r="Q42" s="333">
        <v>8</v>
      </c>
      <c r="R42" s="337" t="s">
        <v>5253</v>
      </c>
      <c r="S42" s="338" t="s">
        <v>920</v>
      </c>
      <c r="T42" s="331">
        <v>19</v>
      </c>
      <c r="U42" s="336">
        <v>0.34444444444444439</v>
      </c>
      <c r="V42" s="333">
        <v>6.5555555555555554</v>
      </c>
      <c r="W42" s="337" t="s">
        <v>5254</v>
      </c>
      <c r="X42" s="339" t="s">
        <v>917</v>
      </c>
      <c r="Y42" s="331">
        <v>12</v>
      </c>
      <c r="Z42" s="336">
        <v>0.40777777777777779</v>
      </c>
      <c r="AA42" s="333">
        <v>4.8888888888888893</v>
      </c>
      <c r="AB42" s="337" t="s">
        <v>5255</v>
      </c>
      <c r="AC42" s="340" t="s">
        <v>919</v>
      </c>
      <c r="AD42" s="331">
        <v>20</v>
      </c>
      <c r="AE42" s="336">
        <v>0.37222222222222223</v>
      </c>
      <c r="AF42" s="333">
        <v>7.4444444444444446</v>
      </c>
      <c r="AG42" s="303" t="s">
        <v>5256</v>
      </c>
    </row>
    <row r="43" spans="1:33" s="16" customFormat="1" x14ac:dyDescent="0.25">
      <c r="A43" s="301" t="s">
        <v>176</v>
      </c>
      <c r="B43" s="329" t="s">
        <v>85</v>
      </c>
      <c r="C43" s="303" t="s">
        <v>1077</v>
      </c>
      <c r="D43" s="330" t="s">
        <v>85</v>
      </c>
      <c r="E43" s="331" t="s">
        <v>85</v>
      </c>
      <c r="F43" s="332" t="s">
        <v>85</v>
      </c>
      <c r="G43" s="333" t="s">
        <v>85</v>
      </c>
      <c r="H43" s="334" t="s">
        <v>85</v>
      </c>
      <c r="I43" s="331">
        <v>0</v>
      </c>
      <c r="J43" s="331" t="s">
        <v>85</v>
      </c>
      <c r="K43" s="333" t="s">
        <v>85</v>
      </c>
      <c r="L43" s="333" t="s">
        <v>85</v>
      </c>
      <c r="M43" s="333" t="s">
        <v>85</v>
      </c>
      <c r="N43" s="335" t="s">
        <v>85</v>
      </c>
      <c r="O43" s="331" t="s">
        <v>85</v>
      </c>
      <c r="P43" s="336" t="s">
        <v>85</v>
      </c>
      <c r="Q43" s="333" t="s">
        <v>85</v>
      </c>
      <c r="R43" s="337" t="s">
        <v>85</v>
      </c>
      <c r="S43" s="338" t="s">
        <v>85</v>
      </c>
      <c r="T43" s="331" t="s">
        <v>85</v>
      </c>
      <c r="U43" s="336" t="s">
        <v>85</v>
      </c>
      <c r="V43" s="333" t="s">
        <v>85</v>
      </c>
      <c r="W43" s="337" t="s">
        <v>85</v>
      </c>
      <c r="X43" s="339" t="s">
        <v>85</v>
      </c>
      <c r="Y43" s="331" t="s">
        <v>85</v>
      </c>
      <c r="Z43" s="336" t="s">
        <v>85</v>
      </c>
      <c r="AA43" s="333" t="s">
        <v>85</v>
      </c>
      <c r="AB43" s="337" t="s">
        <v>85</v>
      </c>
      <c r="AC43" s="340" t="s">
        <v>85</v>
      </c>
      <c r="AD43" s="331" t="s">
        <v>85</v>
      </c>
      <c r="AE43" s="336" t="s">
        <v>85</v>
      </c>
      <c r="AF43" s="333" t="s">
        <v>85</v>
      </c>
      <c r="AG43" s="303" t="s">
        <v>85</v>
      </c>
    </row>
    <row r="44" spans="1:33" s="16" customFormat="1" x14ac:dyDescent="0.25">
      <c r="A44" s="301" t="s">
        <v>177</v>
      </c>
      <c r="B44" s="329" t="s">
        <v>85</v>
      </c>
      <c r="C44" s="303" t="s">
        <v>1078</v>
      </c>
      <c r="D44" s="330" t="s">
        <v>85</v>
      </c>
      <c r="E44" s="331" t="s">
        <v>85</v>
      </c>
      <c r="F44" s="332" t="s">
        <v>85</v>
      </c>
      <c r="G44" s="333" t="s">
        <v>85</v>
      </c>
      <c r="H44" s="334" t="s">
        <v>85</v>
      </c>
      <c r="I44" s="331">
        <v>0</v>
      </c>
      <c r="J44" s="331" t="s">
        <v>85</v>
      </c>
      <c r="K44" s="333" t="s">
        <v>85</v>
      </c>
      <c r="L44" s="333" t="s">
        <v>85</v>
      </c>
      <c r="M44" s="333" t="s">
        <v>85</v>
      </c>
      <c r="N44" s="335" t="s">
        <v>85</v>
      </c>
      <c r="O44" s="331" t="s">
        <v>85</v>
      </c>
      <c r="P44" s="336" t="s">
        <v>85</v>
      </c>
      <c r="Q44" s="333" t="s">
        <v>85</v>
      </c>
      <c r="R44" s="337" t="s">
        <v>85</v>
      </c>
      <c r="S44" s="338" t="s">
        <v>85</v>
      </c>
      <c r="T44" s="331" t="s">
        <v>85</v>
      </c>
      <c r="U44" s="336" t="s">
        <v>85</v>
      </c>
      <c r="V44" s="333" t="s">
        <v>85</v>
      </c>
      <c r="W44" s="337" t="s">
        <v>85</v>
      </c>
      <c r="X44" s="339" t="s">
        <v>85</v>
      </c>
      <c r="Y44" s="331" t="s">
        <v>85</v>
      </c>
      <c r="Z44" s="336" t="s">
        <v>85</v>
      </c>
      <c r="AA44" s="333" t="s">
        <v>85</v>
      </c>
      <c r="AB44" s="337" t="s">
        <v>85</v>
      </c>
      <c r="AC44" s="340" t="s">
        <v>85</v>
      </c>
      <c r="AD44" s="331" t="s">
        <v>85</v>
      </c>
      <c r="AE44" s="336" t="s">
        <v>85</v>
      </c>
      <c r="AF44" s="333" t="s">
        <v>85</v>
      </c>
      <c r="AG44" s="303" t="s">
        <v>85</v>
      </c>
    </row>
    <row r="45" spans="1:33" s="16" customFormat="1" x14ac:dyDescent="0.25">
      <c r="A45" s="301" t="s">
        <v>178</v>
      </c>
      <c r="B45" s="329" t="s">
        <v>85</v>
      </c>
      <c r="C45" s="303" t="s">
        <v>1079</v>
      </c>
      <c r="D45" s="330" t="s">
        <v>85</v>
      </c>
      <c r="E45" s="331" t="s">
        <v>85</v>
      </c>
      <c r="F45" s="332" t="s">
        <v>85</v>
      </c>
      <c r="G45" s="333" t="s">
        <v>85</v>
      </c>
      <c r="H45" s="334" t="s">
        <v>85</v>
      </c>
      <c r="I45" s="331">
        <v>0</v>
      </c>
      <c r="J45" s="331" t="s">
        <v>85</v>
      </c>
      <c r="K45" s="333" t="s">
        <v>85</v>
      </c>
      <c r="L45" s="333" t="s">
        <v>85</v>
      </c>
      <c r="M45" s="333" t="s">
        <v>85</v>
      </c>
      <c r="N45" s="335" t="s">
        <v>85</v>
      </c>
      <c r="O45" s="331" t="s">
        <v>85</v>
      </c>
      <c r="P45" s="336" t="s">
        <v>85</v>
      </c>
      <c r="Q45" s="333" t="s">
        <v>85</v>
      </c>
      <c r="R45" s="337" t="s">
        <v>85</v>
      </c>
      <c r="S45" s="338" t="s">
        <v>85</v>
      </c>
      <c r="T45" s="331" t="s">
        <v>85</v>
      </c>
      <c r="U45" s="336" t="s">
        <v>85</v>
      </c>
      <c r="V45" s="333" t="s">
        <v>85</v>
      </c>
      <c r="W45" s="337" t="s">
        <v>85</v>
      </c>
      <c r="X45" s="339" t="s">
        <v>85</v>
      </c>
      <c r="Y45" s="331" t="s">
        <v>85</v>
      </c>
      <c r="Z45" s="336" t="s">
        <v>85</v>
      </c>
      <c r="AA45" s="333" t="s">
        <v>85</v>
      </c>
      <c r="AB45" s="337" t="s">
        <v>85</v>
      </c>
      <c r="AC45" s="340" t="s">
        <v>85</v>
      </c>
      <c r="AD45" s="331" t="s">
        <v>85</v>
      </c>
      <c r="AE45" s="336" t="s">
        <v>85</v>
      </c>
      <c r="AF45" s="333" t="s">
        <v>85</v>
      </c>
      <c r="AG45" s="303" t="s">
        <v>85</v>
      </c>
    </row>
    <row r="46" spans="1:33" s="16" customFormat="1" x14ac:dyDescent="0.25">
      <c r="A46" s="301" t="s">
        <v>179</v>
      </c>
      <c r="B46" s="329" t="s">
        <v>85</v>
      </c>
      <c r="C46" s="303" t="s">
        <v>1080</v>
      </c>
      <c r="D46" s="330" t="s">
        <v>85</v>
      </c>
      <c r="E46" s="331" t="s">
        <v>85</v>
      </c>
      <c r="F46" s="332" t="s">
        <v>85</v>
      </c>
      <c r="G46" s="333" t="s">
        <v>85</v>
      </c>
      <c r="H46" s="334" t="s">
        <v>85</v>
      </c>
      <c r="I46" s="331">
        <v>0</v>
      </c>
      <c r="J46" s="331" t="s">
        <v>85</v>
      </c>
      <c r="K46" s="333" t="s">
        <v>85</v>
      </c>
      <c r="L46" s="333" t="s">
        <v>85</v>
      </c>
      <c r="M46" s="333" t="s">
        <v>85</v>
      </c>
      <c r="N46" s="335" t="s">
        <v>85</v>
      </c>
      <c r="O46" s="331" t="s">
        <v>85</v>
      </c>
      <c r="P46" s="336" t="s">
        <v>85</v>
      </c>
      <c r="Q46" s="333" t="s">
        <v>85</v>
      </c>
      <c r="R46" s="337" t="s">
        <v>85</v>
      </c>
      <c r="S46" s="338" t="s">
        <v>85</v>
      </c>
      <c r="T46" s="331" t="s">
        <v>85</v>
      </c>
      <c r="U46" s="336" t="s">
        <v>85</v>
      </c>
      <c r="V46" s="333" t="s">
        <v>85</v>
      </c>
      <c r="W46" s="337" t="s">
        <v>85</v>
      </c>
      <c r="X46" s="339" t="s">
        <v>85</v>
      </c>
      <c r="Y46" s="331" t="s">
        <v>85</v>
      </c>
      <c r="Z46" s="336" t="s">
        <v>85</v>
      </c>
      <c r="AA46" s="333" t="s">
        <v>85</v>
      </c>
      <c r="AB46" s="337" t="s">
        <v>85</v>
      </c>
      <c r="AC46" s="340" t="s">
        <v>85</v>
      </c>
      <c r="AD46" s="331" t="s">
        <v>85</v>
      </c>
      <c r="AE46" s="336" t="s">
        <v>85</v>
      </c>
      <c r="AF46" s="333" t="s">
        <v>85</v>
      </c>
      <c r="AG46" s="303" t="s">
        <v>85</v>
      </c>
    </row>
    <row r="47" spans="1:33" s="16" customFormat="1" x14ac:dyDescent="0.25">
      <c r="A47" s="301" t="s">
        <v>180</v>
      </c>
      <c r="B47" s="329" t="s">
        <v>5233</v>
      </c>
      <c r="C47" s="303" t="s">
        <v>5224</v>
      </c>
      <c r="D47" s="330">
        <v>87</v>
      </c>
      <c r="E47" s="331">
        <v>73</v>
      </c>
      <c r="F47" s="332">
        <v>38.373678160919539</v>
      </c>
      <c r="G47" s="333">
        <v>28.011494252873565</v>
      </c>
      <c r="H47" s="334">
        <v>84</v>
      </c>
      <c r="I47" s="331">
        <v>0</v>
      </c>
      <c r="J47" s="331">
        <v>3</v>
      </c>
      <c r="K47" s="333">
        <v>0.96551724137931039</v>
      </c>
      <c r="L47" s="333">
        <v>0</v>
      </c>
      <c r="M47" s="333">
        <v>3.4482758620689655E-2</v>
      </c>
      <c r="N47" s="335" t="s">
        <v>918</v>
      </c>
      <c r="O47" s="331">
        <v>22</v>
      </c>
      <c r="P47" s="336">
        <v>0.40402298850574703</v>
      </c>
      <c r="Q47" s="333">
        <v>8.8965517241379306</v>
      </c>
      <c r="R47" s="337" t="s">
        <v>5253</v>
      </c>
      <c r="S47" s="338" t="s">
        <v>920</v>
      </c>
      <c r="T47" s="331">
        <v>19</v>
      </c>
      <c r="U47" s="336">
        <v>0.3466666666666669</v>
      </c>
      <c r="V47" s="333">
        <v>6.5747126436781613</v>
      </c>
      <c r="W47" s="337" t="s">
        <v>5254</v>
      </c>
      <c r="X47" s="339" t="s">
        <v>917</v>
      </c>
      <c r="Y47" s="331">
        <v>12</v>
      </c>
      <c r="Z47" s="336">
        <v>0.38229885057471252</v>
      </c>
      <c r="AA47" s="333">
        <v>4.5862068965517242</v>
      </c>
      <c r="AB47" s="337" t="s">
        <v>5255</v>
      </c>
      <c r="AC47" s="340" t="s">
        <v>919</v>
      </c>
      <c r="AD47" s="331">
        <v>20</v>
      </c>
      <c r="AE47" s="336">
        <v>0.39770114942528739</v>
      </c>
      <c r="AF47" s="333">
        <v>7.9540229885057467</v>
      </c>
      <c r="AG47" s="303" t="s">
        <v>5256</v>
      </c>
    </row>
    <row r="48" spans="1:33" s="16" customFormat="1" x14ac:dyDescent="0.25">
      <c r="A48" s="301" t="s">
        <v>181</v>
      </c>
      <c r="B48" s="329" t="s">
        <v>85</v>
      </c>
      <c r="C48" s="303" t="s">
        <v>1082</v>
      </c>
      <c r="D48" s="330" t="s">
        <v>85</v>
      </c>
      <c r="E48" s="331" t="s">
        <v>85</v>
      </c>
      <c r="F48" s="332" t="s">
        <v>85</v>
      </c>
      <c r="G48" s="333" t="s">
        <v>85</v>
      </c>
      <c r="H48" s="334" t="s">
        <v>85</v>
      </c>
      <c r="I48" s="331">
        <v>0</v>
      </c>
      <c r="J48" s="331" t="s">
        <v>85</v>
      </c>
      <c r="K48" s="333" t="s">
        <v>85</v>
      </c>
      <c r="L48" s="333" t="s">
        <v>85</v>
      </c>
      <c r="M48" s="333" t="s">
        <v>85</v>
      </c>
      <c r="N48" s="335" t="s">
        <v>85</v>
      </c>
      <c r="O48" s="331" t="s">
        <v>85</v>
      </c>
      <c r="P48" s="336" t="s">
        <v>85</v>
      </c>
      <c r="Q48" s="333" t="s">
        <v>85</v>
      </c>
      <c r="R48" s="337" t="s">
        <v>85</v>
      </c>
      <c r="S48" s="338" t="s">
        <v>85</v>
      </c>
      <c r="T48" s="331" t="s">
        <v>85</v>
      </c>
      <c r="U48" s="336" t="s">
        <v>85</v>
      </c>
      <c r="V48" s="333" t="s">
        <v>85</v>
      </c>
      <c r="W48" s="337" t="s">
        <v>85</v>
      </c>
      <c r="X48" s="339" t="s">
        <v>85</v>
      </c>
      <c r="Y48" s="331" t="s">
        <v>85</v>
      </c>
      <c r="Z48" s="336" t="s">
        <v>85</v>
      </c>
      <c r="AA48" s="333" t="s">
        <v>85</v>
      </c>
      <c r="AB48" s="337" t="s">
        <v>85</v>
      </c>
      <c r="AC48" s="340" t="s">
        <v>85</v>
      </c>
      <c r="AD48" s="331" t="s">
        <v>85</v>
      </c>
      <c r="AE48" s="336" t="s">
        <v>85</v>
      </c>
      <c r="AF48" s="333" t="s">
        <v>85</v>
      </c>
      <c r="AG48" s="303" t="s">
        <v>85</v>
      </c>
    </row>
    <row r="49" spans="1:33" s="16" customFormat="1" x14ac:dyDescent="0.25">
      <c r="A49" s="301" t="s">
        <v>182</v>
      </c>
      <c r="B49" s="329" t="s">
        <v>85</v>
      </c>
      <c r="C49" s="303" t="s">
        <v>1083</v>
      </c>
      <c r="D49" s="330" t="s">
        <v>85</v>
      </c>
      <c r="E49" s="331" t="s">
        <v>85</v>
      </c>
      <c r="F49" s="332" t="s">
        <v>85</v>
      </c>
      <c r="G49" s="333" t="s">
        <v>85</v>
      </c>
      <c r="H49" s="334" t="s">
        <v>85</v>
      </c>
      <c r="I49" s="331">
        <v>0</v>
      </c>
      <c r="J49" s="331" t="s">
        <v>85</v>
      </c>
      <c r="K49" s="333" t="s">
        <v>85</v>
      </c>
      <c r="L49" s="333" t="s">
        <v>85</v>
      </c>
      <c r="M49" s="333" t="s">
        <v>85</v>
      </c>
      <c r="N49" s="335" t="s">
        <v>85</v>
      </c>
      <c r="O49" s="331" t="s">
        <v>85</v>
      </c>
      <c r="P49" s="336" t="s">
        <v>85</v>
      </c>
      <c r="Q49" s="333" t="s">
        <v>85</v>
      </c>
      <c r="R49" s="337" t="s">
        <v>85</v>
      </c>
      <c r="S49" s="338" t="s">
        <v>85</v>
      </c>
      <c r="T49" s="331" t="s">
        <v>85</v>
      </c>
      <c r="U49" s="336" t="s">
        <v>85</v>
      </c>
      <c r="V49" s="333" t="s">
        <v>85</v>
      </c>
      <c r="W49" s="337" t="s">
        <v>85</v>
      </c>
      <c r="X49" s="339" t="s">
        <v>85</v>
      </c>
      <c r="Y49" s="331" t="s">
        <v>85</v>
      </c>
      <c r="Z49" s="336" t="s">
        <v>85</v>
      </c>
      <c r="AA49" s="333" t="s">
        <v>85</v>
      </c>
      <c r="AB49" s="337" t="s">
        <v>85</v>
      </c>
      <c r="AC49" s="340" t="s">
        <v>85</v>
      </c>
      <c r="AD49" s="331" t="s">
        <v>85</v>
      </c>
      <c r="AE49" s="336" t="s">
        <v>85</v>
      </c>
      <c r="AF49" s="333" t="s">
        <v>85</v>
      </c>
      <c r="AG49" s="303" t="s">
        <v>85</v>
      </c>
    </row>
    <row r="50" spans="1:33" s="16" customFormat="1" x14ac:dyDescent="0.25">
      <c r="A50" s="301" t="s">
        <v>183</v>
      </c>
      <c r="B50" s="329" t="s">
        <v>85</v>
      </c>
      <c r="C50" s="303" t="s">
        <v>1084</v>
      </c>
      <c r="D50" s="330" t="s">
        <v>85</v>
      </c>
      <c r="E50" s="331" t="s">
        <v>85</v>
      </c>
      <c r="F50" s="332" t="s">
        <v>85</v>
      </c>
      <c r="G50" s="333" t="s">
        <v>85</v>
      </c>
      <c r="H50" s="334" t="s">
        <v>85</v>
      </c>
      <c r="I50" s="331">
        <v>0</v>
      </c>
      <c r="J50" s="331" t="s">
        <v>85</v>
      </c>
      <c r="K50" s="333" t="s">
        <v>85</v>
      </c>
      <c r="L50" s="333" t="s">
        <v>85</v>
      </c>
      <c r="M50" s="333" t="s">
        <v>85</v>
      </c>
      <c r="N50" s="335" t="s">
        <v>85</v>
      </c>
      <c r="O50" s="331" t="s">
        <v>85</v>
      </c>
      <c r="P50" s="336" t="s">
        <v>85</v>
      </c>
      <c r="Q50" s="333" t="s">
        <v>85</v>
      </c>
      <c r="R50" s="337" t="s">
        <v>85</v>
      </c>
      <c r="S50" s="338" t="s">
        <v>85</v>
      </c>
      <c r="T50" s="331" t="s">
        <v>85</v>
      </c>
      <c r="U50" s="336" t="s">
        <v>85</v>
      </c>
      <c r="V50" s="333" t="s">
        <v>85</v>
      </c>
      <c r="W50" s="337" t="s">
        <v>85</v>
      </c>
      <c r="X50" s="339" t="s">
        <v>85</v>
      </c>
      <c r="Y50" s="331" t="s">
        <v>85</v>
      </c>
      <c r="Z50" s="336" t="s">
        <v>85</v>
      </c>
      <c r="AA50" s="333" t="s">
        <v>85</v>
      </c>
      <c r="AB50" s="337" t="s">
        <v>85</v>
      </c>
      <c r="AC50" s="340" t="s">
        <v>85</v>
      </c>
      <c r="AD50" s="331" t="s">
        <v>85</v>
      </c>
      <c r="AE50" s="336" t="s">
        <v>85</v>
      </c>
      <c r="AF50" s="333" t="s">
        <v>85</v>
      </c>
      <c r="AG50" s="303" t="s">
        <v>85</v>
      </c>
    </row>
    <row r="51" spans="1:33" s="16" customFormat="1" x14ac:dyDescent="0.25">
      <c r="A51" s="301" t="s">
        <v>184</v>
      </c>
      <c r="B51" s="329" t="s">
        <v>85</v>
      </c>
      <c r="C51" s="303" t="s">
        <v>1085</v>
      </c>
      <c r="D51" s="330" t="s">
        <v>85</v>
      </c>
      <c r="E51" s="331" t="s">
        <v>85</v>
      </c>
      <c r="F51" s="332" t="s">
        <v>85</v>
      </c>
      <c r="G51" s="333" t="s">
        <v>85</v>
      </c>
      <c r="H51" s="334" t="s">
        <v>85</v>
      </c>
      <c r="I51" s="331">
        <v>0</v>
      </c>
      <c r="J51" s="331" t="s">
        <v>85</v>
      </c>
      <c r="K51" s="333" t="s">
        <v>85</v>
      </c>
      <c r="L51" s="333" t="s">
        <v>85</v>
      </c>
      <c r="M51" s="333" t="s">
        <v>85</v>
      </c>
      <c r="N51" s="335" t="s">
        <v>85</v>
      </c>
      <c r="O51" s="331" t="s">
        <v>85</v>
      </c>
      <c r="P51" s="336" t="s">
        <v>85</v>
      </c>
      <c r="Q51" s="333" t="s">
        <v>85</v>
      </c>
      <c r="R51" s="337" t="s">
        <v>85</v>
      </c>
      <c r="S51" s="338" t="s">
        <v>85</v>
      </c>
      <c r="T51" s="331" t="s">
        <v>85</v>
      </c>
      <c r="U51" s="336" t="s">
        <v>85</v>
      </c>
      <c r="V51" s="333" t="s">
        <v>85</v>
      </c>
      <c r="W51" s="337" t="s">
        <v>85</v>
      </c>
      <c r="X51" s="339" t="s">
        <v>85</v>
      </c>
      <c r="Y51" s="331" t="s">
        <v>85</v>
      </c>
      <c r="Z51" s="336" t="s">
        <v>85</v>
      </c>
      <c r="AA51" s="333" t="s">
        <v>85</v>
      </c>
      <c r="AB51" s="337" t="s">
        <v>85</v>
      </c>
      <c r="AC51" s="340" t="s">
        <v>85</v>
      </c>
      <c r="AD51" s="331" t="s">
        <v>85</v>
      </c>
      <c r="AE51" s="336" t="s">
        <v>85</v>
      </c>
      <c r="AF51" s="333" t="s">
        <v>85</v>
      </c>
      <c r="AG51" s="303" t="s">
        <v>85</v>
      </c>
    </row>
    <row r="52" spans="1:33" s="16" customFormat="1" x14ac:dyDescent="0.25">
      <c r="A52" s="301" t="s">
        <v>185</v>
      </c>
      <c r="B52" s="329" t="s">
        <v>85</v>
      </c>
      <c r="C52" s="303" t="s">
        <v>1086</v>
      </c>
      <c r="D52" s="330" t="s">
        <v>85</v>
      </c>
      <c r="E52" s="331" t="s">
        <v>85</v>
      </c>
      <c r="F52" s="332" t="s">
        <v>85</v>
      </c>
      <c r="G52" s="333" t="s">
        <v>85</v>
      </c>
      <c r="H52" s="334" t="s">
        <v>85</v>
      </c>
      <c r="I52" s="331">
        <v>0</v>
      </c>
      <c r="J52" s="331" t="s">
        <v>85</v>
      </c>
      <c r="K52" s="333" t="s">
        <v>85</v>
      </c>
      <c r="L52" s="333" t="s">
        <v>85</v>
      </c>
      <c r="M52" s="333" t="s">
        <v>85</v>
      </c>
      <c r="N52" s="335" t="s">
        <v>85</v>
      </c>
      <c r="O52" s="331" t="s">
        <v>85</v>
      </c>
      <c r="P52" s="336" t="s">
        <v>85</v>
      </c>
      <c r="Q52" s="333" t="s">
        <v>85</v>
      </c>
      <c r="R52" s="337" t="s">
        <v>85</v>
      </c>
      <c r="S52" s="338" t="s">
        <v>85</v>
      </c>
      <c r="T52" s="331" t="s">
        <v>85</v>
      </c>
      <c r="U52" s="336" t="s">
        <v>85</v>
      </c>
      <c r="V52" s="333" t="s">
        <v>85</v>
      </c>
      <c r="W52" s="337" t="s">
        <v>85</v>
      </c>
      <c r="X52" s="339" t="s">
        <v>85</v>
      </c>
      <c r="Y52" s="331" t="s">
        <v>85</v>
      </c>
      <c r="Z52" s="336" t="s">
        <v>85</v>
      </c>
      <c r="AA52" s="333" t="s">
        <v>85</v>
      </c>
      <c r="AB52" s="337" t="s">
        <v>85</v>
      </c>
      <c r="AC52" s="340" t="s">
        <v>85</v>
      </c>
      <c r="AD52" s="331" t="s">
        <v>85</v>
      </c>
      <c r="AE52" s="336" t="s">
        <v>85</v>
      </c>
      <c r="AF52" s="333" t="s">
        <v>85</v>
      </c>
      <c r="AG52" s="303" t="s">
        <v>85</v>
      </c>
    </row>
    <row r="53" spans="1:33" s="16" customFormat="1" x14ac:dyDescent="0.25">
      <c r="A53" s="301" t="s">
        <v>189</v>
      </c>
      <c r="B53" s="329" t="s">
        <v>5233</v>
      </c>
      <c r="C53" s="303" t="s">
        <v>1088</v>
      </c>
      <c r="D53" s="330">
        <v>55</v>
      </c>
      <c r="E53" s="331">
        <v>73</v>
      </c>
      <c r="F53" s="332">
        <v>52.776545454545449</v>
      </c>
      <c r="G53" s="333">
        <v>38.527272727272724</v>
      </c>
      <c r="H53" s="334">
        <v>47</v>
      </c>
      <c r="I53" s="331">
        <v>0</v>
      </c>
      <c r="J53" s="331">
        <v>8</v>
      </c>
      <c r="K53" s="333">
        <v>0.8545454545454545</v>
      </c>
      <c r="L53" s="333">
        <v>0</v>
      </c>
      <c r="M53" s="333">
        <v>0.14545454545454545</v>
      </c>
      <c r="N53" s="335" t="s">
        <v>918</v>
      </c>
      <c r="O53" s="331">
        <v>22</v>
      </c>
      <c r="P53" s="336">
        <v>0.5187272727272727</v>
      </c>
      <c r="Q53" s="333">
        <v>11.418181818181818</v>
      </c>
      <c r="R53" s="337" t="s">
        <v>5253</v>
      </c>
      <c r="S53" s="338" t="s">
        <v>920</v>
      </c>
      <c r="T53" s="331">
        <v>19</v>
      </c>
      <c r="U53" s="336">
        <v>0.55781818181818188</v>
      </c>
      <c r="V53" s="333">
        <v>10.6</v>
      </c>
      <c r="W53" s="337" t="s">
        <v>5254</v>
      </c>
      <c r="X53" s="339" t="s">
        <v>917</v>
      </c>
      <c r="Y53" s="331">
        <v>12</v>
      </c>
      <c r="Z53" s="336">
        <v>0.50781818181818184</v>
      </c>
      <c r="AA53" s="333">
        <v>6.0909090909090908</v>
      </c>
      <c r="AB53" s="337" t="s">
        <v>5255</v>
      </c>
      <c r="AC53" s="340" t="s">
        <v>919</v>
      </c>
      <c r="AD53" s="331">
        <v>20</v>
      </c>
      <c r="AE53" s="336">
        <v>0.52090909090909099</v>
      </c>
      <c r="AF53" s="333">
        <v>10.418181818181818</v>
      </c>
      <c r="AG53" s="303" t="s">
        <v>5256</v>
      </c>
    </row>
    <row r="54" spans="1:33" s="16" customFormat="1" x14ac:dyDescent="0.25">
      <c r="A54" s="301" t="s">
        <v>190</v>
      </c>
      <c r="B54" s="329" t="s">
        <v>85</v>
      </c>
      <c r="C54" s="303" t="s">
        <v>1089</v>
      </c>
      <c r="D54" s="330" t="s">
        <v>85</v>
      </c>
      <c r="E54" s="331" t="s">
        <v>85</v>
      </c>
      <c r="F54" s="332" t="s">
        <v>85</v>
      </c>
      <c r="G54" s="333" t="s">
        <v>85</v>
      </c>
      <c r="H54" s="334" t="s">
        <v>85</v>
      </c>
      <c r="I54" s="331">
        <v>0</v>
      </c>
      <c r="J54" s="331" t="s">
        <v>85</v>
      </c>
      <c r="K54" s="333" t="s">
        <v>85</v>
      </c>
      <c r="L54" s="333" t="s">
        <v>85</v>
      </c>
      <c r="M54" s="333" t="s">
        <v>85</v>
      </c>
      <c r="N54" s="335" t="s">
        <v>85</v>
      </c>
      <c r="O54" s="331" t="s">
        <v>85</v>
      </c>
      <c r="P54" s="336" t="s">
        <v>85</v>
      </c>
      <c r="Q54" s="333" t="s">
        <v>85</v>
      </c>
      <c r="R54" s="337" t="s">
        <v>85</v>
      </c>
      <c r="S54" s="338" t="s">
        <v>85</v>
      </c>
      <c r="T54" s="331" t="s">
        <v>85</v>
      </c>
      <c r="U54" s="336" t="s">
        <v>85</v>
      </c>
      <c r="V54" s="333" t="s">
        <v>85</v>
      </c>
      <c r="W54" s="337" t="s">
        <v>85</v>
      </c>
      <c r="X54" s="339" t="s">
        <v>85</v>
      </c>
      <c r="Y54" s="331" t="s">
        <v>85</v>
      </c>
      <c r="Z54" s="336" t="s">
        <v>85</v>
      </c>
      <c r="AA54" s="333" t="s">
        <v>85</v>
      </c>
      <c r="AB54" s="337" t="s">
        <v>85</v>
      </c>
      <c r="AC54" s="340" t="s">
        <v>85</v>
      </c>
      <c r="AD54" s="331" t="s">
        <v>85</v>
      </c>
      <c r="AE54" s="336" t="s">
        <v>85</v>
      </c>
      <c r="AF54" s="333" t="s">
        <v>85</v>
      </c>
      <c r="AG54" s="303" t="s">
        <v>85</v>
      </c>
    </row>
    <row r="55" spans="1:33" s="16" customFormat="1" x14ac:dyDescent="0.25">
      <c r="A55" s="301" t="s">
        <v>191</v>
      </c>
      <c r="B55" s="329" t="s">
        <v>85</v>
      </c>
      <c r="C55" s="303" t="s">
        <v>1090</v>
      </c>
      <c r="D55" s="330" t="s">
        <v>85</v>
      </c>
      <c r="E55" s="331" t="s">
        <v>85</v>
      </c>
      <c r="F55" s="332" t="s">
        <v>85</v>
      </c>
      <c r="G55" s="333" t="s">
        <v>85</v>
      </c>
      <c r="H55" s="334" t="s">
        <v>85</v>
      </c>
      <c r="I55" s="331">
        <v>0</v>
      </c>
      <c r="J55" s="331" t="s">
        <v>85</v>
      </c>
      <c r="K55" s="333" t="s">
        <v>85</v>
      </c>
      <c r="L55" s="333" t="s">
        <v>85</v>
      </c>
      <c r="M55" s="333" t="s">
        <v>85</v>
      </c>
      <c r="N55" s="335" t="s">
        <v>85</v>
      </c>
      <c r="O55" s="331" t="s">
        <v>85</v>
      </c>
      <c r="P55" s="336" t="s">
        <v>85</v>
      </c>
      <c r="Q55" s="333" t="s">
        <v>85</v>
      </c>
      <c r="R55" s="337" t="s">
        <v>85</v>
      </c>
      <c r="S55" s="338" t="s">
        <v>85</v>
      </c>
      <c r="T55" s="331" t="s">
        <v>85</v>
      </c>
      <c r="U55" s="336" t="s">
        <v>85</v>
      </c>
      <c r="V55" s="333" t="s">
        <v>85</v>
      </c>
      <c r="W55" s="337" t="s">
        <v>85</v>
      </c>
      <c r="X55" s="339" t="s">
        <v>85</v>
      </c>
      <c r="Y55" s="331" t="s">
        <v>85</v>
      </c>
      <c r="Z55" s="336" t="s">
        <v>85</v>
      </c>
      <c r="AA55" s="333" t="s">
        <v>85</v>
      </c>
      <c r="AB55" s="337" t="s">
        <v>85</v>
      </c>
      <c r="AC55" s="340" t="s">
        <v>85</v>
      </c>
      <c r="AD55" s="331" t="s">
        <v>85</v>
      </c>
      <c r="AE55" s="336" t="s">
        <v>85</v>
      </c>
      <c r="AF55" s="333" t="s">
        <v>85</v>
      </c>
      <c r="AG55" s="303" t="s">
        <v>85</v>
      </c>
    </row>
    <row r="56" spans="1:33" s="16" customFormat="1" x14ac:dyDescent="0.25">
      <c r="A56" s="301" t="s">
        <v>764</v>
      </c>
      <c r="B56" s="329" t="s">
        <v>5233</v>
      </c>
      <c r="C56" s="303" t="s">
        <v>1091</v>
      </c>
      <c r="D56" s="330">
        <v>9</v>
      </c>
      <c r="E56" s="331">
        <v>73</v>
      </c>
      <c r="F56" s="332">
        <v>52.661111111111111</v>
      </c>
      <c r="G56" s="333">
        <v>38.444444444444443</v>
      </c>
      <c r="H56" s="334">
        <v>9</v>
      </c>
      <c r="I56" s="331">
        <v>0</v>
      </c>
      <c r="J56" s="331">
        <v>0</v>
      </c>
      <c r="K56" s="333">
        <v>1</v>
      </c>
      <c r="L56" s="333">
        <v>0</v>
      </c>
      <c r="M56" s="333">
        <v>0</v>
      </c>
      <c r="N56" s="335" t="s">
        <v>918</v>
      </c>
      <c r="O56" s="331">
        <v>22</v>
      </c>
      <c r="P56" s="336">
        <v>0.48888888888888893</v>
      </c>
      <c r="Q56" s="333">
        <v>10.777777777777779</v>
      </c>
      <c r="R56" s="337" t="s">
        <v>5253</v>
      </c>
      <c r="S56" s="338" t="s">
        <v>920</v>
      </c>
      <c r="T56" s="331">
        <v>19</v>
      </c>
      <c r="U56" s="336">
        <v>0.58444444444444443</v>
      </c>
      <c r="V56" s="333">
        <v>11.111111111111111</v>
      </c>
      <c r="W56" s="337" t="s">
        <v>5254</v>
      </c>
      <c r="X56" s="339" t="s">
        <v>917</v>
      </c>
      <c r="Y56" s="331">
        <v>12</v>
      </c>
      <c r="Z56" s="336">
        <v>0.49111111111111111</v>
      </c>
      <c r="AA56" s="333">
        <v>5.8888888888888893</v>
      </c>
      <c r="AB56" s="337" t="s">
        <v>5255</v>
      </c>
      <c r="AC56" s="340" t="s">
        <v>919</v>
      </c>
      <c r="AD56" s="331">
        <v>20</v>
      </c>
      <c r="AE56" s="336">
        <v>0.53333333333333344</v>
      </c>
      <c r="AF56" s="333">
        <v>10.666666666666666</v>
      </c>
      <c r="AG56" s="303" t="s">
        <v>5256</v>
      </c>
    </row>
    <row r="57" spans="1:33" s="16" customFormat="1" x14ac:dyDescent="0.25">
      <c r="A57" s="301" t="s">
        <v>763</v>
      </c>
      <c r="B57" s="329" t="s">
        <v>85</v>
      </c>
      <c r="C57" s="303" t="s">
        <v>1092</v>
      </c>
      <c r="D57" s="330" t="s">
        <v>85</v>
      </c>
      <c r="E57" s="331" t="s">
        <v>85</v>
      </c>
      <c r="F57" s="332" t="s">
        <v>85</v>
      </c>
      <c r="G57" s="333" t="s">
        <v>85</v>
      </c>
      <c r="H57" s="334" t="s">
        <v>85</v>
      </c>
      <c r="I57" s="331">
        <v>0</v>
      </c>
      <c r="J57" s="331" t="s">
        <v>85</v>
      </c>
      <c r="K57" s="333" t="s">
        <v>85</v>
      </c>
      <c r="L57" s="333" t="s">
        <v>85</v>
      </c>
      <c r="M57" s="333" t="s">
        <v>85</v>
      </c>
      <c r="N57" s="335" t="s">
        <v>85</v>
      </c>
      <c r="O57" s="331" t="s">
        <v>85</v>
      </c>
      <c r="P57" s="336" t="s">
        <v>85</v>
      </c>
      <c r="Q57" s="333" t="s">
        <v>85</v>
      </c>
      <c r="R57" s="337" t="s">
        <v>85</v>
      </c>
      <c r="S57" s="338" t="s">
        <v>85</v>
      </c>
      <c r="T57" s="331" t="s">
        <v>85</v>
      </c>
      <c r="U57" s="336" t="s">
        <v>85</v>
      </c>
      <c r="V57" s="333" t="s">
        <v>85</v>
      </c>
      <c r="W57" s="337" t="s">
        <v>85</v>
      </c>
      <c r="X57" s="339" t="s">
        <v>85</v>
      </c>
      <c r="Y57" s="331" t="s">
        <v>85</v>
      </c>
      <c r="Z57" s="336" t="s">
        <v>85</v>
      </c>
      <c r="AA57" s="333" t="s">
        <v>85</v>
      </c>
      <c r="AB57" s="337" t="s">
        <v>85</v>
      </c>
      <c r="AC57" s="340" t="s">
        <v>85</v>
      </c>
      <c r="AD57" s="331" t="s">
        <v>85</v>
      </c>
      <c r="AE57" s="336" t="s">
        <v>85</v>
      </c>
      <c r="AF57" s="333" t="s">
        <v>85</v>
      </c>
      <c r="AG57" s="303" t="s">
        <v>85</v>
      </c>
    </row>
    <row r="58" spans="1:33" s="16" customFormat="1" x14ac:dyDescent="0.25">
      <c r="A58" s="301" t="s">
        <v>192</v>
      </c>
      <c r="B58" s="329" t="s">
        <v>5233</v>
      </c>
      <c r="C58" s="303" t="s">
        <v>1093</v>
      </c>
      <c r="D58" s="330">
        <v>44</v>
      </c>
      <c r="E58" s="331">
        <v>73</v>
      </c>
      <c r="F58" s="332">
        <v>36.521363636363645</v>
      </c>
      <c r="G58" s="333">
        <v>26.65909090909091</v>
      </c>
      <c r="H58" s="334">
        <v>44</v>
      </c>
      <c r="I58" s="331">
        <v>0</v>
      </c>
      <c r="J58" s="331">
        <v>0</v>
      </c>
      <c r="K58" s="333">
        <v>1</v>
      </c>
      <c r="L58" s="333">
        <v>0</v>
      </c>
      <c r="M58" s="333">
        <v>0</v>
      </c>
      <c r="N58" s="335" t="s">
        <v>918</v>
      </c>
      <c r="O58" s="331">
        <v>22</v>
      </c>
      <c r="P58" s="336">
        <v>0.34568181818181826</v>
      </c>
      <c r="Q58" s="333">
        <v>7.5909090909090908</v>
      </c>
      <c r="R58" s="337" t="s">
        <v>5253</v>
      </c>
      <c r="S58" s="338" t="s">
        <v>920</v>
      </c>
      <c r="T58" s="331">
        <v>19</v>
      </c>
      <c r="U58" s="336">
        <v>0.36431818181818182</v>
      </c>
      <c r="V58" s="333">
        <v>6.9090909090909092</v>
      </c>
      <c r="W58" s="337" t="s">
        <v>5254</v>
      </c>
      <c r="X58" s="339" t="s">
        <v>917</v>
      </c>
      <c r="Y58" s="331">
        <v>12</v>
      </c>
      <c r="Z58" s="336">
        <v>0.37909090909090915</v>
      </c>
      <c r="AA58" s="333">
        <v>4.5454545454545459</v>
      </c>
      <c r="AB58" s="337" t="s">
        <v>5255</v>
      </c>
      <c r="AC58" s="340" t="s">
        <v>919</v>
      </c>
      <c r="AD58" s="331">
        <v>20</v>
      </c>
      <c r="AE58" s="336">
        <v>0.38068181818181812</v>
      </c>
      <c r="AF58" s="333">
        <v>7.6136363636363633</v>
      </c>
      <c r="AG58" s="303" t="s">
        <v>5256</v>
      </c>
    </row>
    <row r="59" spans="1:33" s="16" customFormat="1" x14ac:dyDescent="0.25">
      <c r="A59" s="301" t="s">
        <v>193</v>
      </c>
      <c r="B59" s="329" t="s">
        <v>85</v>
      </c>
      <c r="C59" s="303" t="s">
        <v>1094</v>
      </c>
      <c r="D59" s="330" t="s">
        <v>85</v>
      </c>
      <c r="E59" s="331" t="s">
        <v>85</v>
      </c>
      <c r="F59" s="332" t="s">
        <v>85</v>
      </c>
      <c r="G59" s="333" t="s">
        <v>85</v>
      </c>
      <c r="H59" s="334" t="s">
        <v>85</v>
      </c>
      <c r="I59" s="331">
        <v>0</v>
      </c>
      <c r="J59" s="331" t="s">
        <v>85</v>
      </c>
      <c r="K59" s="333" t="s">
        <v>85</v>
      </c>
      <c r="L59" s="333" t="s">
        <v>85</v>
      </c>
      <c r="M59" s="333" t="s">
        <v>85</v>
      </c>
      <c r="N59" s="335" t="s">
        <v>85</v>
      </c>
      <c r="O59" s="331" t="s">
        <v>85</v>
      </c>
      <c r="P59" s="336" t="s">
        <v>85</v>
      </c>
      <c r="Q59" s="333" t="s">
        <v>85</v>
      </c>
      <c r="R59" s="337" t="s">
        <v>85</v>
      </c>
      <c r="S59" s="338" t="s">
        <v>85</v>
      </c>
      <c r="T59" s="331" t="s">
        <v>85</v>
      </c>
      <c r="U59" s="336" t="s">
        <v>85</v>
      </c>
      <c r="V59" s="333" t="s">
        <v>85</v>
      </c>
      <c r="W59" s="337" t="s">
        <v>85</v>
      </c>
      <c r="X59" s="339" t="s">
        <v>85</v>
      </c>
      <c r="Y59" s="331" t="s">
        <v>85</v>
      </c>
      <c r="Z59" s="336" t="s">
        <v>85</v>
      </c>
      <c r="AA59" s="333" t="s">
        <v>85</v>
      </c>
      <c r="AB59" s="337" t="s">
        <v>85</v>
      </c>
      <c r="AC59" s="340" t="s">
        <v>85</v>
      </c>
      <c r="AD59" s="331" t="s">
        <v>85</v>
      </c>
      <c r="AE59" s="336" t="s">
        <v>85</v>
      </c>
      <c r="AF59" s="333" t="s">
        <v>85</v>
      </c>
      <c r="AG59" s="303" t="s">
        <v>85</v>
      </c>
    </row>
    <row r="60" spans="1:33" s="16" customFormat="1" x14ac:dyDescent="0.25">
      <c r="A60" s="301" t="s">
        <v>195</v>
      </c>
      <c r="B60" s="329" t="s">
        <v>5233</v>
      </c>
      <c r="C60" s="303" t="s">
        <v>1096</v>
      </c>
      <c r="D60" s="330">
        <v>158</v>
      </c>
      <c r="E60" s="331">
        <v>73</v>
      </c>
      <c r="F60" s="332">
        <v>40.195189873417725</v>
      </c>
      <c r="G60" s="333">
        <v>29.341772151898734</v>
      </c>
      <c r="H60" s="334">
        <v>138</v>
      </c>
      <c r="I60" s="331">
        <v>0</v>
      </c>
      <c r="J60" s="331">
        <v>20</v>
      </c>
      <c r="K60" s="333">
        <v>0.87341772151898733</v>
      </c>
      <c r="L60" s="333">
        <v>0</v>
      </c>
      <c r="M60" s="333">
        <v>0.12658227848101267</v>
      </c>
      <c r="N60" s="335" t="s">
        <v>918</v>
      </c>
      <c r="O60" s="331">
        <v>22</v>
      </c>
      <c r="P60" s="336">
        <v>0.40765822784810141</v>
      </c>
      <c r="Q60" s="333">
        <v>8.9746835443037973</v>
      </c>
      <c r="R60" s="337" t="s">
        <v>5253</v>
      </c>
      <c r="S60" s="338" t="s">
        <v>920</v>
      </c>
      <c r="T60" s="331">
        <v>19</v>
      </c>
      <c r="U60" s="336">
        <v>0.41253164556962002</v>
      </c>
      <c r="V60" s="333">
        <v>7.8354430379746836</v>
      </c>
      <c r="W60" s="337" t="s">
        <v>5254</v>
      </c>
      <c r="X60" s="339" t="s">
        <v>917</v>
      </c>
      <c r="Y60" s="331">
        <v>12</v>
      </c>
      <c r="Z60" s="336">
        <v>0.38892405063291152</v>
      </c>
      <c r="AA60" s="333">
        <v>4.6645569620253164</v>
      </c>
      <c r="AB60" s="337" t="s">
        <v>5255</v>
      </c>
      <c r="AC60" s="340" t="s">
        <v>919</v>
      </c>
      <c r="AD60" s="331">
        <v>20</v>
      </c>
      <c r="AE60" s="336">
        <v>0.39335443037974704</v>
      </c>
      <c r="AF60" s="333">
        <v>7.8670886075949369</v>
      </c>
      <c r="AG60" s="303" t="s">
        <v>5256</v>
      </c>
    </row>
    <row r="61" spans="1:33" s="16" customFormat="1" x14ac:dyDescent="0.25">
      <c r="A61" s="301" t="s">
        <v>196</v>
      </c>
      <c r="B61" s="329" t="s">
        <v>85</v>
      </c>
      <c r="C61" s="303" t="s">
        <v>1097</v>
      </c>
      <c r="D61" s="330" t="s">
        <v>85</v>
      </c>
      <c r="E61" s="331" t="s">
        <v>85</v>
      </c>
      <c r="F61" s="332" t="s">
        <v>85</v>
      </c>
      <c r="G61" s="333" t="s">
        <v>85</v>
      </c>
      <c r="H61" s="334" t="s">
        <v>85</v>
      </c>
      <c r="I61" s="331">
        <v>0</v>
      </c>
      <c r="J61" s="331" t="s">
        <v>85</v>
      </c>
      <c r="K61" s="333" t="s">
        <v>85</v>
      </c>
      <c r="L61" s="333" t="s">
        <v>85</v>
      </c>
      <c r="M61" s="333" t="s">
        <v>85</v>
      </c>
      <c r="N61" s="335" t="s">
        <v>85</v>
      </c>
      <c r="O61" s="331" t="s">
        <v>85</v>
      </c>
      <c r="P61" s="336" t="s">
        <v>85</v>
      </c>
      <c r="Q61" s="333" t="s">
        <v>85</v>
      </c>
      <c r="R61" s="337" t="s">
        <v>85</v>
      </c>
      <c r="S61" s="338" t="s">
        <v>85</v>
      </c>
      <c r="T61" s="331" t="s">
        <v>85</v>
      </c>
      <c r="U61" s="336" t="s">
        <v>85</v>
      </c>
      <c r="V61" s="333" t="s">
        <v>85</v>
      </c>
      <c r="W61" s="337" t="s">
        <v>85</v>
      </c>
      <c r="X61" s="339" t="s">
        <v>85</v>
      </c>
      <c r="Y61" s="331" t="s">
        <v>85</v>
      </c>
      <c r="Z61" s="336" t="s">
        <v>85</v>
      </c>
      <c r="AA61" s="333" t="s">
        <v>85</v>
      </c>
      <c r="AB61" s="337" t="s">
        <v>85</v>
      </c>
      <c r="AC61" s="340" t="s">
        <v>85</v>
      </c>
      <c r="AD61" s="331" t="s">
        <v>85</v>
      </c>
      <c r="AE61" s="336" t="s">
        <v>85</v>
      </c>
      <c r="AF61" s="333" t="s">
        <v>85</v>
      </c>
      <c r="AG61" s="303" t="s">
        <v>85</v>
      </c>
    </row>
    <row r="62" spans="1:33" s="16" customFormat="1" x14ac:dyDescent="0.25">
      <c r="A62" s="301" t="s">
        <v>197</v>
      </c>
      <c r="B62" s="329" t="s">
        <v>85</v>
      </c>
      <c r="C62" s="303" t="s">
        <v>1098</v>
      </c>
      <c r="D62" s="330" t="s">
        <v>85</v>
      </c>
      <c r="E62" s="331" t="s">
        <v>85</v>
      </c>
      <c r="F62" s="332" t="s">
        <v>85</v>
      </c>
      <c r="G62" s="333" t="s">
        <v>85</v>
      </c>
      <c r="H62" s="334" t="s">
        <v>85</v>
      </c>
      <c r="I62" s="331">
        <v>0</v>
      </c>
      <c r="J62" s="331" t="s">
        <v>85</v>
      </c>
      <c r="K62" s="333" t="s">
        <v>85</v>
      </c>
      <c r="L62" s="333" t="s">
        <v>85</v>
      </c>
      <c r="M62" s="333" t="s">
        <v>85</v>
      </c>
      <c r="N62" s="335" t="s">
        <v>85</v>
      </c>
      <c r="O62" s="331" t="s">
        <v>85</v>
      </c>
      <c r="P62" s="336" t="s">
        <v>85</v>
      </c>
      <c r="Q62" s="333" t="s">
        <v>85</v>
      </c>
      <c r="R62" s="337" t="s">
        <v>85</v>
      </c>
      <c r="S62" s="338" t="s">
        <v>85</v>
      </c>
      <c r="T62" s="331" t="s">
        <v>85</v>
      </c>
      <c r="U62" s="336" t="s">
        <v>85</v>
      </c>
      <c r="V62" s="333" t="s">
        <v>85</v>
      </c>
      <c r="W62" s="337" t="s">
        <v>85</v>
      </c>
      <c r="X62" s="339" t="s">
        <v>85</v>
      </c>
      <c r="Y62" s="331" t="s">
        <v>85</v>
      </c>
      <c r="Z62" s="336" t="s">
        <v>85</v>
      </c>
      <c r="AA62" s="333" t="s">
        <v>85</v>
      </c>
      <c r="AB62" s="337" t="s">
        <v>85</v>
      </c>
      <c r="AC62" s="340" t="s">
        <v>85</v>
      </c>
      <c r="AD62" s="331" t="s">
        <v>85</v>
      </c>
      <c r="AE62" s="336" t="s">
        <v>85</v>
      </c>
      <c r="AF62" s="333" t="s">
        <v>85</v>
      </c>
      <c r="AG62" s="303" t="s">
        <v>85</v>
      </c>
    </row>
    <row r="63" spans="1:33" s="16" customFormat="1" x14ac:dyDescent="0.25">
      <c r="A63" s="301" t="s">
        <v>198</v>
      </c>
      <c r="B63" s="329" t="s">
        <v>85</v>
      </c>
      <c r="C63" s="303" t="s">
        <v>1099</v>
      </c>
      <c r="D63" s="330" t="s">
        <v>85</v>
      </c>
      <c r="E63" s="331" t="s">
        <v>85</v>
      </c>
      <c r="F63" s="332" t="s">
        <v>85</v>
      </c>
      <c r="G63" s="333" t="s">
        <v>85</v>
      </c>
      <c r="H63" s="334" t="s">
        <v>85</v>
      </c>
      <c r="I63" s="331">
        <v>0</v>
      </c>
      <c r="J63" s="331" t="s">
        <v>85</v>
      </c>
      <c r="K63" s="333" t="s">
        <v>85</v>
      </c>
      <c r="L63" s="333" t="s">
        <v>85</v>
      </c>
      <c r="M63" s="333" t="s">
        <v>85</v>
      </c>
      <c r="N63" s="335" t="s">
        <v>85</v>
      </c>
      <c r="O63" s="331" t="s">
        <v>85</v>
      </c>
      <c r="P63" s="336" t="s">
        <v>85</v>
      </c>
      <c r="Q63" s="333" t="s">
        <v>85</v>
      </c>
      <c r="R63" s="337" t="s">
        <v>85</v>
      </c>
      <c r="S63" s="338" t="s">
        <v>85</v>
      </c>
      <c r="T63" s="331" t="s">
        <v>85</v>
      </c>
      <c r="U63" s="336" t="s">
        <v>85</v>
      </c>
      <c r="V63" s="333" t="s">
        <v>85</v>
      </c>
      <c r="W63" s="337" t="s">
        <v>85</v>
      </c>
      <c r="X63" s="339" t="s">
        <v>85</v>
      </c>
      <c r="Y63" s="331" t="s">
        <v>85</v>
      </c>
      <c r="Z63" s="336" t="s">
        <v>85</v>
      </c>
      <c r="AA63" s="333" t="s">
        <v>85</v>
      </c>
      <c r="AB63" s="337" t="s">
        <v>85</v>
      </c>
      <c r="AC63" s="340" t="s">
        <v>85</v>
      </c>
      <c r="AD63" s="331" t="s">
        <v>85</v>
      </c>
      <c r="AE63" s="336" t="s">
        <v>85</v>
      </c>
      <c r="AF63" s="333" t="s">
        <v>85</v>
      </c>
      <c r="AG63" s="303" t="s">
        <v>85</v>
      </c>
    </row>
    <row r="64" spans="1:33" s="16" customFormat="1" x14ac:dyDescent="0.25">
      <c r="A64" s="301" t="s">
        <v>199</v>
      </c>
      <c r="B64" s="329" t="s">
        <v>5233</v>
      </c>
      <c r="C64" s="303" t="s">
        <v>1100</v>
      </c>
      <c r="D64" s="330">
        <v>161</v>
      </c>
      <c r="E64" s="331">
        <v>73</v>
      </c>
      <c r="F64" s="332">
        <v>50.148881987577639</v>
      </c>
      <c r="G64" s="333">
        <v>36.608695652173914</v>
      </c>
      <c r="H64" s="334">
        <v>136</v>
      </c>
      <c r="I64" s="331">
        <v>0</v>
      </c>
      <c r="J64" s="331">
        <v>25</v>
      </c>
      <c r="K64" s="333">
        <v>0.84472049689440998</v>
      </c>
      <c r="L64" s="333">
        <v>0</v>
      </c>
      <c r="M64" s="333">
        <v>0.15527950310559005</v>
      </c>
      <c r="N64" s="335" t="s">
        <v>918</v>
      </c>
      <c r="O64" s="331">
        <v>22</v>
      </c>
      <c r="P64" s="336">
        <v>0.50944099378882013</v>
      </c>
      <c r="Q64" s="333">
        <v>11.211180124223603</v>
      </c>
      <c r="R64" s="337" t="s">
        <v>5253</v>
      </c>
      <c r="S64" s="338" t="s">
        <v>920</v>
      </c>
      <c r="T64" s="331">
        <v>19</v>
      </c>
      <c r="U64" s="336">
        <v>0.47465838509316799</v>
      </c>
      <c r="V64" s="333">
        <v>9.024844720496894</v>
      </c>
      <c r="W64" s="337" t="s">
        <v>5254</v>
      </c>
      <c r="X64" s="339" t="s">
        <v>917</v>
      </c>
      <c r="Y64" s="331">
        <v>12</v>
      </c>
      <c r="Z64" s="336">
        <v>0.51298136645962733</v>
      </c>
      <c r="AA64" s="333">
        <v>6.1552795031055902</v>
      </c>
      <c r="AB64" s="337" t="s">
        <v>5255</v>
      </c>
      <c r="AC64" s="340" t="s">
        <v>919</v>
      </c>
      <c r="AD64" s="331">
        <v>20</v>
      </c>
      <c r="AE64" s="336">
        <v>0.51086956521739124</v>
      </c>
      <c r="AF64" s="333">
        <v>10.217391304347826</v>
      </c>
      <c r="AG64" s="303" t="s">
        <v>5256</v>
      </c>
    </row>
    <row r="65" spans="1:33" s="16" customFormat="1" x14ac:dyDescent="0.25">
      <c r="A65" s="301" t="s">
        <v>200</v>
      </c>
      <c r="B65" s="329" t="s">
        <v>85</v>
      </c>
      <c r="C65" s="303" t="s">
        <v>1101</v>
      </c>
      <c r="D65" s="330" t="s">
        <v>85</v>
      </c>
      <c r="E65" s="331" t="s">
        <v>85</v>
      </c>
      <c r="F65" s="332" t="s">
        <v>85</v>
      </c>
      <c r="G65" s="333" t="s">
        <v>85</v>
      </c>
      <c r="H65" s="334" t="s">
        <v>85</v>
      </c>
      <c r="I65" s="331">
        <v>0</v>
      </c>
      <c r="J65" s="331" t="s">
        <v>85</v>
      </c>
      <c r="K65" s="333" t="s">
        <v>85</v>
      </c>
      <c r="L65" s="333" t="s">
        <v>85</v>
      </c>
      <c r="M65" s="333" t="s">
        <v>85</v>
      </c>
      <c r="N65" s="335" t="s">
        <v>85</v>
      </c>
      <c r="O65" s="331" t="s">
        <v>85</v>
      </c>
      <c r="P65" s="336" t="s">
        <v>85</v>
      </c>
      <c r="Q65" s="333" t="s">
        <v>85</v>
      </c>
      <c r="R65" s="337" t="s">
        <v>85</v>
      </c>
      <c r="S65" s="338" t="s">
        <v>85</v>
      </c>
      <c r="T65" s="331" t="s">
        <v>85</v>
      </c>
      <c r="U65" s="336" t="s">
        <v>85</v>
      </c>
      <c r="V65" s="333" t="s">
        <v>85</v>
      </c>
      <c r="W65" s="337" t="s">
        <v>85</v>
      </c>
      <c r="X65" s="339" t="s">
        <v>85</v>
      </c>
      <c r="Y65" s="331" t="s">
        <v>85</v>
      </c>
      <c r="Z65" s="336" t="s">
        <v>85</v>
      </c>
      <c r="AA65" s="333" t="s">
        <v>85</v>
      </c>
      <c r="AB65" s="337" t="s">
        <v>85</v>
      </c>
      <c r="AC65" s="340" t="s">
        <v>85</v>
      </c>
      <c r="AD65" s="331" t="s">
        <v>85</v>
      </c>
      <c r="AE65" s="336" t="s">
        <v>85</v>
      </c>
      <c r="AF65" s="333" t="s">
        <v>85</v>
      </c>
      <c r="AG65" s="303" t="s">
        <v>85</v>
      </c>
    </row>
    <row r="66" spans="1:33" s="16" customFormat="1" x14ac:dyDescent="0.25">
      <c r="A66" s="301" t="s">
        <v>201</v>
      </c>
      <c r="B66" s="329" t="s">
        <v>85</v>
      </c>
      <c r="C66" s="303" t="s">
        <v>1102</v>
      </c>
      <c r="D66" s="330" t="s">
        <v>85</v>
      </c>
      <c r="E66" s="331" t="s">
        <v>85</v>
      </c>
      <c r="F66" s="332" t="s">
        <v>85</v>
      </c>
      <c r="G66" s="333" t="s">
        <v>85</v>
      </c>
      <c r="H66" s="334" t="s">
        <v>85</v>
      </c>
      <c r="I66" s="331">
        <v>0</v>
      </c>
      <c r="J66" s="331" t="s">
        <v>85</v>
      </c>
      <c r="K66" s="333" t="s">
        <v>85</v>
      </c>
      <c r="L66" s="333" t="s">
        <v>85</v>
      </c>
      <c r="M66" s="333" t="s">
        <v>85</v>
      </c>
      <c r="N66" s="335" t="s">
        <v>85</v>
      </c>
      <c r="O66" s="331" t="s">
        <v>85</v>
      </c>
      <c r="P66" s="336" t="s">
        <v>85</v>
      </c>
      <c r="Q66" s="333" t="s">
        <v>85</v>
      </c>
      <c r="R66" s="337" t="s">
        <v>85</v>
      </c>
      <c r="S66" s="338" t="s">
        <v>85</v>
      </c>
      <c r="T66" s="331" t="s">
        <v>85</v>
      </c>
      <c r="U66" s="336" t="s">
        <v>85</v>
      </c>
      <c r="V66" s="333" t="s">
        <v>85</v>
      </c>
      <c r="W66" s="337" t="s">
        <v>85</v>
      </c>
      <c r="X66" s="339" t="s">
        <v>85</v>
      </c>
      <c r="Y66" s="331" t="s">
        <v>85</v>
      </c>
      <c r="Z66" s="336" t="s">
        <v>85</v>
      </c>
      <c r="AA66" s="333" t="s">
        <v>85</v>
      </c>
      <c r="AB66" s="337" t="s">
        <v>85</v>
      </c>
      <c r="AC66" s="340" t="s">
        <v>85</v>
      </c>
      <c r="AD66" s="331" t="s">
        <v>85</v>
      </c>
      <c r="AE66" s="336" t="s">
        <v>85</v>
      </c>
      <c r="AF66" s="333" t="s">
        <v>85</v>
      </c>
      <c r="AG66" s="303" t="s">
        <v>85</v>
      </c>
    </row>
    <row r="67" spans="1:33" s="16" customFormat="1" x14ac:dyDescent="0.25">
      <c r="A67" s="301" t="s">
        <v>202</v>
      </c>
      <c r="B67" s="329" t="s">
        <v>5233</v>
      </c>
      <c r="C67" s="303" t="s">
        <v>1103</v>
      </c>
      <c r="D67" s="330">
        <v>45</v>
      </c>
      <c r="E67" s="331">
        <v>73</v>
      </c>
      <c r="F67" s="332">
        <v>35.68</v>
      </c>
      <c r="G67" s="333">
        <v>26.044444444444444</v>
      </c>
      <c r="H67" s="334">
        <v>45</v>
      </c>
      <c r="I67" s="331">
        <v>0</v>
      </c>
      <c r="J67" s="331">
        <v>0</v>
      </c>
      <c r="K67" s="333">
        <v>1</v>
      </c>
      <c r="L67" s="333">
        <v>0</v>
      </c>
      <c r="M67" s="333">
        <v>0</v>
      </c>
      <c r="N67" s="335" t="s">
        <v>918</v>
      </c>
      <c r="O67" s="331">
        <v>22</v>
      </c>
      <c r="P67" s="336">
        <v>0.34466666666666668</v>
      </c>
      <c r="Q67" s="333">
        <v>7.5777777777777775</v>
      </c>
      <c r="R67" s="337" t="s">
        <v>5253</v>
      </c>
      <c r="S67" s="338" t="s">
        <v>920</v>
      </c>
      <c r="T67" s="331">
        <v>19</v>
      </c>
      <c r="U67" s="336">
        <v>0.33133333333333342</v>
      </c>
      <c r="V67" s="333">
        <v>6.2888888888888888</v>
      </c>
      <c r="W67" s="337" t="s">
        <v>5254</v>
      </c>
      <c r="X67" s="339" t="s">
        <v>917</v>
      </c>
      <c r="Y67" s="331">
        <v>12</v>
      </c>
      <c r="Z67" s="336">
        <v>0.38377777777777783</v>
      </c>
      <c r="AA67" s="333">
        <v>4.5999999999999996</v>
      </c>
      <c r="AB67" s="337" t="s">
        <v>5255</v>
      </c>
      <c r="AC67" s="340" t="s">
        <v>919</v>
      </c>
      <c r="AD67" s="331">
        <v>20</v>
      </c>
      <c r="AE67" s="336">
        <v>0.37888888888888889</v>
      </c>
      <c r="AF67" s="333">
        <v>7.5777777777777775</v>
      </c>
      <c r="AG67" s="303" t="s">
        <v>5256</v>
      </c>
    </row>
    <row r="68" spans="1:33" s="16" customFormat="1" x14ac:dyDescent="0.25">
      <c r="A68" s="301" t="s">
        <v>203</v>
      </c>
      <c r="B68" s="329" t="s">
        <v>5233</v>
      </c>
      <c r="C68" s="303" t="s">
        <v>1104</v>
      </c>
      <c r="D68" s="330">
        <v>8</v>
      </c>
      <c r="E68" s="331">
        <v>73</v>
      </c>
      <c r="F68" s="332">
        <v>45.55</v>
      </c>
      <c r="G68" s="333">
        <v>33.25</v>
      </c>
      <c r="H68" s="334">
        <v>7</v>
      </c>
      <c r="I68" s="331">
        <v>0</v>
      </c>
      <c r="J68" s="331">
        <v>1</v>
      </c>
      <c r="K68" s="333">
        <v>0.875</v>
      </c>
      <c r="L68" s="333">
        <v>0</v>
      </c>
      <c r="M68" s="333">
        <v>0.125</v>
      </c>
      <c r="N68" s="335" t="s">
        <v>918</v>
      </c>
      <c r="O68" s="331">
        <v>22</v>
      </c>
      <c r="P68" s="336">
        <v>0.47125</v>
      </c>
      <c r="Q68" s="333">
        <v>10.375</v>
      </c>
      <c r="R68" s="337" t="s">
        <v>5253</v>
      </c>
      <c r="S68" s="338" t="s">
        <v>920</v>
      </c>
      <c r="T68" s="331">
        <v>19</v>
      </c>
      <c r="U68" s="336">
        <v>0.42249999999999999</v>
      </c>
      <c r="V68" s="333">
        <v>8</v>
      </c>
      <c r="W68" s="337" t="s">
        <v>5254</v>
      </c>
      <c r="X68" s="339" t="s">
        <v>917</v>
      </c>
      <c r="Y68" s="331">
        <v>12</v>
      </c>
      <c r="Z68" s="336">
        <v>0.49</v>
      </c>
      <c r="AA68" s="333">
        <v>5.875</v>
      </c>
      <c r="AB68" s="337" t="s">
        <v>5255</v>
      </c>
      <c r="AC68" s="340" t="s">
        <v>919</v>
      </c>
      <c r="AD68" s="331">
        <v>20</v>
      </c>
      <c r="AE68" s="336">
        <v>0.44999999999999996</v>
      </c>
      <c r="AF68" s="333">
        <v>9</v>
      </c>
      <c r="AG68" s="303" t="s">
        <v>5256</v>
      </c>
    </row>
    <row r="69" spans="1:33" s="16" customFormat="1" x14ac:dyDescent="0.25">
      <c r="A69" s="301" t="s">
        <v>204</v>
      </c>
      <c r="B69" s="329" t="s">
        <v>85</v>
      </c>
      <c r="C69" s="303" t="s">
        <v>1105</v>
      </c>
      <c r="D69" s="330" t="s">
        <v>85</v>
      </c>
      <c r="E69" s="331" t="s">
        <v>85</v>
      </c>
      <c r="F69" s="332" t="s">
        <v>85</v>
      </c>
      <c r="G69" s="333" t="s">
        <v>85</v>
      </c>
      <c r="H69" s="334" t="s">
        <v>85</v>
      </c>
      <c r="I69" s="331">
        <v>0</v>
      </c>
      <c r="J69" s="331" t="s">
        <v>85</v>
      </c>
      <c r="K69" s="333" t="s">
        <v>85</v>
      </c>
      <c r="L69" s="333" t="s">
        <v>85</v>
      </c>
      <c r="M69" s="333" t="s">
        <v>85</v>
      </c>
      <c r="N69" s="335" t="s">
        <v>85</v>
      </c>
      <c r="O69" s="331" t="s">
        <v>85</v>
      </c>
      <c r="P69" s="336" t="s">
        <v>85</v>
      </c>
      <c r="Q69" s="333" t="s">
        <v>85</v>
      </c>
      <c r="R69" s="337" t="s">
        <v>85</v>
      </c>
      <c r="S69" s="338" t="s">
        <v>85</v>
      </c>
      <c r="T69" s="331" t="s">
        <v>85</v>
      </c>
      <c r="U69" s="336" t="s">
        <v>85</v>
      </c>
      <c r="V69" s="333" t="s">
        <v>85</v>
      </c>
      <c r="W69" s="337" t="s">
        <v>85</v>
      </c>
      <c r="X69" s="339" t="s">
        <v>85</v>
      </c>
      <c r="Y69" s="331" t="s">
        <v>85</v>
      </c>
      <c r="Z69" s="336" t="s">
        <v>85</v>
      </c>
      <c r="AA69" s="333" t="s">
        <v>85</v>
      </c>
      <c r="AB69" s="337" t="s">
        <v>85</v>
      </c>
      <c r="AC69" s="340" t="s">
        <v>85</v>
      </c>
      <c r="AD69" s="331" t="s">
        <v>85</v>
      </c>
      <c r="AE69" s="336" t="s">
        <v>85</v>
      </c>
      <c r="AF69" s="333" t="s">
        <v>85</v>
      </c>
      <c r="AG69" s="303" t="s">
        <v>85</v>
      </c>
    </row>
    <row r="70" spans="1:33" s="16" customFormat="1" x14ac:dyDescent="0.25">
      <c r="A70" s="301" t="s">
        <v>205</v>
      </c>
      <c r="B70" s="329" t="s">
        <v>85</v>
      </c>
      <c r="C70" s="303" t="s">
        <v>1106</v>
      </c>
      <c r="D70" s="330" t="s">
        <v>85</v>
      </c>
      <c r="E70" s="331" t="s">
        <v>85</v>
      </c>
      <c r="F70" s="332" t="s">
        <v>85</v>
      </c>
      <c r="G70" s="333" t="s">
        <v>85</v>
      </c>
      <c r="H70" s="334" t="s">
        <v>85</v>
      </c>
      <c r="I70" s="331">
        <v>0</v>
      </c>
      <c r="J70" s="331" t="s">
        <v>85</v>
      </c>
      <c r="K70" s="333" t="s">
        <v>85</v>
      </c>
      <c r="L70" s="333" t="s">
        <v>85</v>
      </c>
      <c r="M70" s="333" t="s">
        <v>85</v>
      </c>
      <c r="N70" s="335" t="s">
        <v>85</v>
      </c>
      <c r="O70" s="331" t="s">
        <v>85</v>
      </c>
      <c r="P70" s="336" t="s">
        <v>85</v>
      </c>
      <c r="Q70" s="333" t="s">
        <v>85</v>
      </c>
      <c r="R70" s="337" t="s">
        <v>85</v>
      </c>
      <c r="S70" s="338" t="s">
        <v>85</v>
      </c>
      <c r="T70" s="331" t="s">
        <v>85</v>
      </c>
      <c r="U70" s="336" t="s">
        <v>85</v>
      </c>
      <c r="V70" s="333" t="s">
        <v>85</v>
      </c>
      <c r="W70" s="337" t="s">
        <v>85</v>
      </c>
      <c r="X70" s="339" t="s">
        <v>85</v>
      </c>
      <c r="Y70" s="331" t="s">
        <v>85</v>
      </c>
      <c r="Z70" s="336" t="s">
        <v>85</v>
      </c>
      <c r="AA70" s="333" t="s">
        <v>85</v>
      </c>
      <c r="AB70" s="337" t="s">
        <v>85</v>
      </c>
      <c r="AC70" s="340" t="s">
        <v>85</v>
      </c>
      <c r="AD70" s="331" t="s">
        <v>85</v>
      </c>
      <c r="AE70" s="336" t="s">
        <v>85</v>
      </c>
      <c r="AF70" s="333" t="s">
        <v>85</v>
      </c>
      <c r="AG70" s="303" t="s">
        <v>85</v>
      </c>
    </row>
    <row r="71" spans="1:33" s="16" customFormat="1" x14ac:dyDescent="0.25">
      <c r="A71" s="301" t="s">
        <v>206</v>
      </c>
      <c r="B71" s="329" t="s">
        <v>85</v>
      </c>
      <c r="C71" s="303" t="s">
        <v>1107</v>
      </c>
      <c r="D71" s="330" t="s">
        <v>85</v>
      </c>
      <c r="E71" s="331" t="s">
        <v>85</v>
      </c>
      <c r="F71" s="332" t="s">
        <v>85</v>
      </c>
      <c r="G71" s="333" t="s">
        <v>85</v>
      </c>
      <c r="H71" s="334" t="s">
        <v>85</v>
      </c>
      <c r="I71" s="331">
        <v>0</v>
      </c>
      <c r="J71" s="331" t="s">
        <v>85</v>
      </c>
      <c r="K71" s="333" t="s">
        <v>85</v>
      </c>
      <c r="L71" s="333" t="s">
        <v>85</v>
      </c>
      <c r="M71" s="333" t="s">
        <v>85</v>
      </c>
      <c r="N71" s="335" t="s">
        <v>85</v>
      </c>
      <c r="O71" s="331" t="s">
        <v>85</v>
      </c>
      <c r="P71" s="336" t="s">
        <v>85</v>
      </c>
      <c r="Q71" s="333" t="s">
        <v>85</v>
      </c>
      <c r="R71" s="337" t="s">
        <v>85</v>
      </c>
      <c r="S71" s="338" t="s">
        <v>85</v>
      </c>
      <c r="T71" s="331" t="s">
        <v>85</v>
      </c>
      <c r="U71" s="336" t="s">
        <v>85</v>
      </c>
      <c r="V71" s="333" t="s">
        <v>85</v>
      </c>
      <c r="W71" s="337" t="s">
        <v>85</v>
      </c>
      <c r="X71" s="339" t="s">
        <v>85</v>
      </c>
      <c r="Y71" s="331" t="s">
        <v>85</v>
      </c>
      <c r="Z71" s="336" t="s">
        <v>85</v>
      </c>
      <c r="AA71" s="333" t="s">
        <v>85</v>
      </c>
      <c r="AB71" s="337" t="s">
        <v>85</v>
      </c>
      <c r="AC71" s="340" t="s">
        <v>85</v>
      </c>
      <c r="AD71" s="331" t="s">
        <v>85</v>
      </c>
      <c r="AE71" s="336" t="s">
        <v>85</v>
      </c>
      <c r="AF71" s="333" t="s">
        <v>85</v>
      </c>
      <c r="AG71" s="303" t="s">
        <v>85</v>
      </c>
    </row>
    <row r="72" spans="1:33" s="16" customFormat="1" x14ac:dyDescent="0.25">
      <c r="A72" s="301" t="s">
        <v>207</v>
      </c>
      <c r="B72" s="329" t="s">
        <v>5233</v>
      </c>
      <c r="C72" s="303" t="s">
        <v>1108</v>
      </c>
      <c r="D72" s="330">
        <v>32</v>
      </c>
      <c r="E72" s="331">
        <v>73</v>
      </c>
      <c r="F72" s="332">
        <v>32.835937499999993</v>
      </c>
      <c r="G72" s="333">
        <v>23.96875</v>
      </c>
      <c r="H72" s="334">
        <v>32</v>
      </c>
      <c r="I72" s="331">
        <v>0</v>
      </c>
      <c r="J72" s="331">
        <v>0</v>
      </c>
      <c r="K72" s="333">
        <v>1</v>
      </c>
      <c r="L72" s="333">
        <v>0</v>
      </c>
      <c r="M72" s="333">
        <v>0</v>
      </c>
      <c r="N72" s="335" t="s">
        <v>918</v>
      </c>
      <c r="O72" s="331">
        <v>22</v>
      </c>
      <c r="P72" s="336">
        <v>0.35937499999999994</v>
      </c>
      <c r="Q72" s="333">
        <v>7.90625</v>
      </c>
      <c r="R72" s="337" t="s">
        <v>5253</v>
      </c>
      <c r="S72" s="338" t="s">
        <v>920</v>
      </c>
      <c r="T72" s="331">
        <v>19</v>
      </c>
      <c r="U72" s="336">
        <v>0.29031250000000003</v>
      </c>
      <c r="V72" s="333">
        <v>5.5</v>
      </c>
      <c r="W72" s="337" t="s">
        <v>5254</v>
      </c>
      <c r="X72" s="339" t="s">
        <v>917</v>
      </c>
      <c r="Y72" s="331">
        <v>12</v>
      </c>
      <c r="Z72" s="336">
        <v>0.33031250000000001</v>
      </c>
      <c r="AA72" s="333">
        <v>3.96875</v>
      </c>
      <c r="AB72" s="337" t="s">
        <v>5255</v>
      </c>
      <c r="AC72" s="340" t="s">
        <v>919</v>
      </c>
      <c r="AD72" s="331">
        <v>20</v>
      </c>
      <c r="AE72" s="336">
        <v>0.32968750000000008</v>
      </c>
      <c r="AF72" s="333">
        <v>6.59375</v>
      </c>
      <c r="AG72" s="303" t="s">
        <v>5256</v>
      </c>
    </row>
    <row r="73" spans="1:33" s="16" customFormat="1" x14ac:dyDescent="0.25">
      <c r="A73" s="301" t="s">
        <v>208</v>
      </c>
      <c r="B73" s="329" t="s">
        <v>85</v>
      </c>
      <c r="C73" s="303" t="s">
        <v>1109</v>
      </c>
      <c r="D73" s="330" t="s">
        <v>85</v>
      </c>
      <c r="E73" s="331" t="s">
        <v>85</v>
      </c>
      <c r="F73" s="332" t="s">
        <v>85</v>
      </c>
      <c r="G73" s="333" t="s">
        <v>85</v>
      </c>
      <c r="H73" s="334" t="s">
        <v>85</v>
      </c>
      <c r="I73" s="331">
        <v>0</v>
      </c>
      <c r="J73" s="331" t="s">
        <v>85</v>
      </c>
      <c r="K73" s="333" t="s">
        <v>85</v>
      </c>
      <c r="L73" s="333" t="s">
        <v>85</v>
      </c>
      <c r="M73" s="333" t="s">
        <v>85</v>
      </c>
      <c r="N73" s="335" t="s">
        <v>85</v>
      </c>
      <c r="O73" s="331" t="s">
        <v>85</v>
      </c>
      <c r="P73" s="336" t="s">
        <v>85</v>
      </c>
      <c r="Q73" s="333" t="s">
        <v>85</v>
      </c>
      <c r="R73" s="337" t="s">
        <v>85</v>
      </c>
      <c r="S73" s="338" t="s">
        <v>85</v>
      </c>
      <c r="T73" s="331" t="s">
        <v>85</v>
      </c>
      <c r="U73" s="336" t="s">
        <v>85</v>
      </c>
      <c r="V73" s="333" t="s">
        <v>85</v>
      </c>
      <c r="W73" s="337" t="s">
        <v>85</v>
      </c>
      <c r="X73" s="339" t="s">
        <v>85</v>
      </c>
      <c r="Y73" s="331" t="s">
        <v>85</v>
      </c>
      <c r="Z73" s="336" t="s">
        <v>85</v>
      </c>
      <c r="AA73" s="333" t="s">
        <v>85</v>
      </c>
      <c r="AB73" s="337" t="s">
        <v>85</v>
      </c>
      <c r="AC73" s="340" t="s">
        <v>85</v>
      </c>
      <c r="AD73" s="331" t="s">
        <v>85</v>
      </c>
      <c r="AE73" s="336" t="s">
        <v>85</v>
      </c>
      <c r="AF73" s="333" t="s">
        <v>85</v>
      </c>
      <c r="AG73" s="303" t="s">
        <v>85</v>
      </c>
    </row>
    <row r="74" spans="1:33" s="16" customFormat="1" x14ac:dyDescent="0.25">
      <c r="A74" s="301" t="s">
        <v>209</v>
      </c>
      <c r="B74" s="329" t="s">
        <v>5233</v>
      </c>
      <c r="C74" s="303" t="s">
        <v>1110</v>
      </c>
      <c r="D74" s="330">
        <v>37</v>
      </c>
      <c r="E74" s="331">
        <v>73</v>
      </c>
      <c r="F74" s="332">
        <v>41.467837837837841</v>
      </c>
      <c r="G74" s="333">
        <v>30.27027027027027</v>
      </c>
      <c r="H74" s="334">
        <v>36</v>
      </c>
      <c r="I74" s="331">
        <v>0</v>
      </c>
      <c r="J74" s="331">
        <v>1</v>
      </c>
      <c r="K74" s="333">
        <v>0.97297297297297303</v>
      </c>
      <c r="L74" s="333">
        <v>0</v>
      </c>
      <c r="M74" s="333">
        <v>2.7027027027027029E-2</v>
      </c>
      <c r="N74" s="335" t="s">
        <v>918</v>
      </c>
      <c r="O74" s="331">
        <v>22</v>
      </c>
      <c r="P74" s="336">
        <v>0.43297297297297305</v>
      </c>
      <c r="Q74" s="333">
        <v>9.513513513513514</v>
      </c>
      <c r="R74" s="337" t="s">
        <v>5253</v>
      </c>
      <c r="S74" s="338" t="s">
        <v>920</v>
      </c>
      <c r="T74" s="331">
        <v>19</v>
      </c>
      <c r="U74" s="336">
        <v>0.37216216216216208</v>
      </c>
      <c r="V74" s="333">
        <v>7.0540540540540544</v>
      </c>
      <c r="W74" s="337" t="s">
        <v>5254</v>
      </c>
      <c r="X74" s="339" t="s">
        <v>917</v>
      </c>
      <c r="Y74" s="331">
        <v>12</v>
      </c>
      <c r="Z74" s="336">
        <v>0.42351351351351352</v>
      </c>
      <c r="AA74" s="333">
        <v>5.0810810810810807</v>
      </c>
      <c r="AB74" s="337" t="s">
        <v>5255</v>
      </c>
      <c r="AC74" s="340" t="s">
        <v>919</v>
      </c>
      <c r="AD74" s="331">
        <v>20</v>
      </c>
      <c r="AE74" s="336">
        <v>0.43108108108108117</v>
      </c>
      <c r="AF74" s="333">
        <v>8.621621621621621</v>
      </c>
      <c r="AG74" s="303" t="s">
        <v>5256</v>
      </c>
    </row>
    <row r="75" spans="1:33" s="16" customFormat="1" x14ac:dyDescent="0.25">
      <c r="A75" s="301" t="s">
        <v>210</v>
      </c>
      <c r="B75" s="329" t="s">
        <v>85</v>
      </c>
      <c r="C75" s="303" t="s">
        <v>1111</v>
      </c>
      <c r="D75" s="330" t="s">
        <v>85</v>
      </c>
      <c r="E75" s="331" t="s">
        <v>85</v>
      </c>
      <c r="F75" s="332" t="s">
        <v>85</v>
      </c>
      <c r="G75" s="333" t="s">
        <v>85</v>
      </c>
      <c r="H75" s="334" t="s">
        <v>85</v>
      </c>
      <c r="I75" s="331">
        <v>0</v>
      </c>
      <c r="J75" s="331" t="s">
        <v>85</v>
      </c>
      <c r="K75" s="333" t="s">
        <v>85</v>
      </c>
      <c r="L75" s="333" t="s">
        <v>85</v>
      </c>
      <c r="M75" s="333" t="s">
        <v>85</v>
      </c>
      <c r="N75" s="335" t="s">
        <v>85</v>
      </c>
      <c r="O75" s="331" t="s">
        <v>85</v>
      </c>
      <c r="P75" s="336" t="s">
        <v>85</v>
      </c>
      <c r="Q75" s="333" t="s">
        <v>85</v>
      </c>
      <c r="R75" s="337" t="s">
        <v>85</v>
      </c>
      <c r="S75" s="338" t="s">
        <v>85</v>
      </c>
      <c r="T75" s="331" t="s">
        <v>85</v>
      </c>
      <c r="U75" s="336" t="s">
        <v>85</v>
      </c>
      <c r="V75" s="333" t="s">
        <v>85</v>
      </c>
      <c r="W75" s="337" t="s">
        <v>85</v>
      </c>
      <c r="X75" s="339" t="s">
        <v>85</v>
      </c>
      <c r="Y75" s="331" t="s">
        <v>85</v>
      </c>
      <c r="Z75" s="336" t="s">
        <v>85</v>
      </c>
      <c r="AA75" s="333" t="s">
        <v>85</v>
      </c>
      <c r="AB75" s="337" t="s">
        <v>85</v>
      </c>
      <c r="AC75" s="340" t="s">
        <v>85</v>
      </c>
      <c r="AD75" s="331" t="s">
        <v>85</v>
      </c>
      <c r="AE75" s="336" t="s">
        <v>85</v>
      </c>
      <c r="AF75" s="333" t="s">
        <v>85</v>
      </c>
      <c r="AG75" s="303" t="s">
        <v>85</v>
      </c>
    </row>
    <row r="76" spans="1:33" s="16" customFormat="1" x14ac:dyDescent="0.25">
      <c r="A76" s="301" t="s">
        <v>211</v>
      </c>
      <c r="B76" s="329" t="s">
        <v>5233</v>
      </c>
      <c r="C76" s="303" t="s">
        <v>1112</v>
      </c>
      <c r="D76" s="330">
        <v>138</v>
      </c>
      <c r="E76" s="331">
        <v>73</v>
      </c>
      <c r="F76" s="332">
        <v>49.10681159420291</v>
      </c>
      <c r="G76" s="333">
        <v>35.847826086956523</v>
      </c>
      <c r="H76" s="334">
        <v>119</v>
      </c>
      <c r="I76" s="331">
        <v>0</v>
      </c>
      <c r="J76" s="331">
        <v>19</v>
      </c>
      <c r="K76" s="333">
        <v>0.8623188405797102</v>
      </c>
      <c r="L76" s="333">
        <v>0</v>
      </c>
      <c r="M76" s="333">
        <v>0.13768115942028986</v>
      </c>
      <c r="N76" s="335" t="s">
        <v>918</v>
      </c>
      <c r="O76" s="331">
        <v>22</v>
      </c>
      <c r="P76" s="336">
        <v>0.49376811594202868</v>
      </c>
      <c r="Q76" s="333">
        <v>10.855072463768115</v>
      </c>
      <c r="R76" s="337" t="s">
        <v>5253</v>
      </c>
      <c r="S76" s="338" t="s">
        <v>920</v>
      </c>
      <c r="T76" s="331">
        <v>19</v>
      </c>
      <c r="U76" s="336">
        <v>0.44108695652173896</v>
      </c>
      <c r="V76" s="333">
        <v>8.3768115942028984</v>
      </c>
      <c r="W76" s="337" t="s">
        <v>5254</v>
      </c>
      <c r="X76" s="339" t="s">
        <v>917</v>
      </c>
      <c r="Y76" s="331">
        <v>12</v>
      </c>
      <c r="Z76" s="336">
        <v>0.49362318840579711</v>
      </c>
      <c r="AA76" s="333">
        <v>5.9202898550724639</v>
      </c>
      <c r="AB76" s="337" t="s">
        <v>5255</v>
      </c>
      <c r="AC76" s="340" t="s">
        <v>919</v>
      </c>
      <c r="AD76" s="331">
        <v>20</v>
      </c>
      <c r="AE76" s="336">
        <v>0.5347826086956522</v>
      </c>
      <c r="AF76" s="333">
        <v>10.695652173913043</v>
      </c>
      <c r="AG76" s="303" t="s">
        <v>5256</v>
      </c>
    </row>
    <row r="77" spans="1:33" s="16" customFormat="1" x14ac:dyDescent="0.25">
      <c r="A77" s="301" t="s">
        <v>212</v>
      </c>
      <c r="B77" s="329" t="s">
        <v>85</v>
      </c>
      <c r="C77" s="303" t="s">
        <v>1113</v>
      </c>
      <c r="D77" s="330" t="s">
        <v>85</v>
      </c>
      <c r="E77" s="331" t="s">
        <v>85</v>
      </c>
      <c r="F77" s="332" t="s">
        <v>85</v>
      </c>
      <c r="G77" s="333" t="s">
        <v>85</v>
      </c>
      <c r="H77" s="334" t="s">
        <v>85</v>
      </c>
      <c r="I77" s="331">
        <v>0</v>
      </c>
      <c r="J77" s="331" t="s">
        <v>85</v>
      </c>
      <c r="K77" s="333" t="s">
        <v>85</v>
      </c>
      <c r="L77" s="333" t="s">
        <v>85</v>
      </c>
      <c r="M77" s="333" t="s">
        <v>85</v>
      </c>
      <c r="N77" s="335" t="s">
        <v>85</v>
      </c>
      <c r="O77" s="331" t="s">
        <v>85</v>
      </c>
      <c r="P77" s="336" t="s">
        <v>85</v>
      </c>
      <c r="Q77" s="333" t="s">
        <v>85</v>
      </c>
      <c r="R77" s="337" t="s">
        <v>85</v>
      </c>
      <c r="S77" s="338" t="s">
        <v>85</v>
      </c>
      <c r="T77" s="331" t="s">
        <v>85</v>
      </c>
      <c r="U77" s="336" t="s">
        <v>85</v>
      </c>
      <c r="V77" s="333" t="s">
        <v>85</v>
      </c>
      <c r="W77" s="337" t="s">
        <v>85</v>
      </c>
      <c r="X77" s="339" t="s">
        <v>85</v>
      </c>
      <c r="Y77" s="331" t="s">
        <v>85</v>
      </c>
      <c r="Z77" s="336" t="s">
        <v>85</v>
      </c>
      <c r="AA77" s="333" t="s">
        <v>85</v>
      </c>
      <c r="AB77" s="337" t="s">
        <v>85</v>
      </c>
      <c r="AC77" s="340" t="s">
        <v>85</v>
      </c>
      <c r="AD77" s="331" t="s">
        <v>85</v>
      </c>
      <c r="AE77" s="336" t="s">
        <v>85</v>
      </c>
      <c r="AF77" s="333" t="s">
        <v>85</v>
      </c>
      <c r="AG77" s="303" t="s">
        <v>85</v>
      </c>
    </row>
    <row r="78" spans="1:33" s="16" customFormat="1" x14ac:dyDescent="0.25">
      <c r="A78" s="301" t="s">
        <v>213</v>
      </c>
      <c r="B78" s="329" t="s">
        <v>85</v>
      </c>
      <c r="C78" s="303" t="s">
        <v>1114</v>
      </c>
      <c r="D78" s="330" t="s">
        <v>85</v>
      </c>
      <c r="E78" s="331" t="s">
        <v>85</v>
      </c>
      <c r="F78" s="332" t="s">
        <v>85</v>
      </c>
      <c r="G78" s="333" t="s">
        <v>85</v>
      </c>
      <c r="H78" s="334" t="s">
        <v>85</v>
      </c>
      <c r="I78" s="331">
        <v>0</v>
      </c>
      <c r="J78" s="331" t="s">
        <v>85</v>
      </c>
      <c r="K78" s="333" t="s">
        <v>85</v>
      </c>
      <c r="L78" s="333" t="s">
        <v>85</v>
      </c>
      <c r="M78" s="333" t="s">
        <v>85</v>
      </c>
      <c r="N78" s="335" t="s">
        <v>85</v>
      </c>
      <c r="O78" s="331" t="s">
        <v>85</v>
      </c>
      <c r="P78" s="336" t="s">
        <v>85</v>
      </c>
      <c r="Q78" s="333" t="s">
        <v>85</v>
      </c>
      <c r="R78" s="337" t="s">
        <v>85</v>
      </c>
      <c r="S78" s="338" t="s">
        <v>85</v>
      </c>
      <c r="T78" s="331" t="s">
        <v>85</v>
      </c>
      <c r="U78" s="336" t="s">
        <v>85</v>
      </c>
      <c r="V78" s="333" t="s">
        <v>85</v>
      </c>
      <c r="W78" s="337" t="s">
        <v>85</v>
      </c>
      <c r="X78" s="339" t="s">
        <v>85</v>
      </c>
      <c r="Y78" s="331" t="s">
        <v>85</v>
      </c>
      <c r="Z78" s="336" t="s">
        <v>85</v>
      </c>
      <c r="AA78" s="333" t="s">
        <v>85</v>
      </c>
      <c r="AB78" s="337" t="s">
        <v>85</v>
      </c>
      <c r="AC78" s="340" t="s">
        <v>85</v>
      </c>
      <c r="AD78" s="331" t="s">
        <v>85</v>
      </c>
      <c r="AE78" s="336" t="s">
        <v>85</v>
      </c>
      <c r="AF78" s="333" t="s">
        <v>85</v>
      </c>
      <c r="AG78" s="303" t="s">
        <v>85</v>
      </c>
    </row>
    <row r="79" spans="1:33" s="16" customFormat="1" x14ac:dyDescent="0.25">
      <c r="A79" s="301" t="s">
        <v>214</v>
      </c>
      <c r="B79" s="329" t="s">
        <v>85</v>
      </c>
      <c r="C79" s="303" t="s">
        <v>1115</v>
      </c>
      <c r="D79" s="330" t="s">
        <v>85</v>
      </c>
      <c r="E79" s="331" t="s">
        <v>85</v>
      </c>
      <c r="F79" s="332" t="s">
        <v>85</v>
      </c>
      <c r="G79" s="333" t="s">
        <v>85</v>
      </c>
      <c r="H79" s="334" t="s">
        <v>85</v>
      </c>
      <c r="I79" s="331">
        <v>0</v>
      </c>
      <c r="J79" s="331" t="s">
        <v>85</v>
      </c>
      <c r="K79" s="333" t="s">
        <v>85</v>
      </c>
      <c r="L79" s="333" t="s">
        <v>85</v>
      </c>
      <c r="M79" s="333" t="s">
        <v>85</v>
      </c>
      <c r="N79" s="335" t="s">
        <v>85</v>
      </c>
      <c r="O79" s="331" t="s">
        <v>85</v>
      </c>
      <c r="P79" s="336" t="s">
        <v>85</v>
      </c>
      <c r="Q79" s="333" t="s">
        <v>85</v>
      </c>
      <c r="R79" s="337" t="s">
        <v>85</v>
      </c>
      <c r="S79" s="338" t="s">
        <v>85</v>
      </c>
      <c r="T79" s="331" t="s">
        <v>85</v>
      </c>
      <c r="U79" s="336" t="s">
        <v>85</v>
      </c>
      <c r="V79" s="333" t="s">
        <v>85</v>
      </c>
      <c r="W79" s="337" t="s">
        <v>85</v>
      </c>
      <c r="X79" s="339" t="s">
        <v>85</v>
      </c>
      <c r="Y79" s="331" t="s">
        <v>85</v>
      </c>
      <c r="Z79" s="336" t="s">
        <v>85</v>
      </c>
      <c r="AA79" s="333" t="s">
        <v>85</v>
      </c>
      <c r="AB79" s="337" t="s">
        <v>85</v>
      </c>
      <c r="AC79" s="340" t="s">
        <v>85</v>
      </c>
      <c r="AD79" s="331" t="s">
        <v>85</v>
      </c>
      <c r="AE79" s="336" t="s">
        <v>85</v>
      </c>
      <c r="AF79" s="333" t="s">
        <v>85</v>
      </c>
      <c r="AG79" s="303" t="s">
        <v>85</v>
      </c>
    </row>
    <row r="80" spans="1:33" s="16" customFormat="1" x14ac:dyDescent="0.25">
      <c r="A80" s="301" t="s">
        <v>215</v>
      </c>
      <c r="B80" s="329" t="s">
        <v>85</v>
      </c>
      <c r="C80" s="303" t="s">
        <v>1116</v>
      </c>
      <c r="D80" s="330" t="s">
        <v>85</v>
      </c>
      <c r="E80" s="331" t="s">
        <v>85</v>
      </c>
      <c r="F80" s="332" t="s">
        <v>85</v>
      </c>
      <c r="G80" s="333" t="s">
        <v>85</v>
      </c>
      <c r="H80" s="334" t="s">
        <v>85</v>
      </c>
      <c r="I80" s="331">
        <v>0</v>
      </c>
      <c r="J80" s="331" t="s">
        <v>85</v>
      </c>
      <c r="K80" s="333" t="s">
        <v>85</v>
      </c>
      <c r="L80" s="333" t="s">
        <v>85</v>
      </c>
      <c r="M80" s="333" t="s">
        <v>85</v>
      </c>
      <c r="N80" s="335" t="s">
        <v>85</v>
      </c>
      <c r="O80" s="331" t="s">
        <v>85</v>
      </c>
      <c r="P80" s="336" t="s">
        <v>85</v>
      </c>
      <c r="Q80" s="333" t="s">
        <v>85</v>
      </c>
      <c r="R80" s="337" t="s">
        <v>85</v>
      </c>
      <c r="S80" s="338" t="s">
        <v>85</v>
      </c>
      <c r="T80" s="331" t="s">
        <v>85</v>
      </c>
      <c r="U80" s="336" t="s">
        <v>85</v>
      </c>
      <c r="V80" s="333" t="s">
        <v>85</v>
      </c>
      <c r="W80" s="337" t="s">
        <v>85</v>
      </c>
      <c r="X80" s="339" t="s">
        <v>85</v>
      </c>
      <c r="Y80" s="331" t="s">
        <v>85</v>
      </c>
      <c r="Z80" s="336" t="s">
        <v>85</v>
      </c>
      <c r="AA80" s="333" t="s">
        <v>85</v>
      </c>
      <c r="AB80" s="337" t="s">
        <v>85</v>
      </c>
      <c r="AC80" s="340" t="s">
        <v>85</v>
      </c>
      <c r="AD80" s="331" t="s">
        <v>85</v>
      </c>
      <c r="AE80" s="336" t="s">
        <v>85</v>
      </c>
      <c r="AF80" s="333" t="s">
        <v>85</v>
      </c>
      <c r="AG80" s="303" t="s">
        <v>85</v>
      </c>
    </row>
    <row r="81" spans="1:33" s="16" customFormat="1" x14ac:dyDescent="0.25">
      <c r="A81" s="301" t="s">
        <v>216</v>
      </c>
      <c r="B81" s="329" t="s">
        <v>85</v>
      </c>
      <c r="C81" s="303" t="s">
        <v>1117</v>
      </c>
      <c r="D81" s="330" t="s">
        <v>85</v>
      </c>
      <c r="E81" s="331" t="s">
        <v>85</v>
      </c>
      <c r="F81" s="332" t="s">
        <v>85</v>
      </c>
      <c r="G81" s="333" t="s">
        <v>85</v>
      </c>
      <c r="H81" s="334" t="s">
        <v>85</v>
      </c>
      <c r="I81" s="331">
        <v>0</v>
      </c>
      <c r="J81" s="331" t="s">
        <v>85</v>
      </c>
      <c r="K81" s="333" t="s">
        <v>85</v>
      </c>
      <c r="L81" s="333" t="s">
        <v>85</v>
      </c>
      <c r="M81" s="333" t="s">
        <v>85</v>
      </c>
      <c r="N81" s="335" t="s">
        <v>85</v>
      </c>
      <c r="O81" s="331" t="s">
        <v>85</v>
      </c>
      <c r="P81" s="336" t="s">
        <v>85</v>
      </c>
      <c r="Q81" s="333" t="s">
        <v>85</v>
      </c>
      <c r="R81" s="337" t="s">
        <v>85</v>
      </c>
      <c r="S81" s="338" t="s">
        <v>85</v>
      </c>
      <c r="T81" s="331" t="s">
        <v>85</v>
      </c>
      <c r="U81" s="336" t="s">
        <v>85</v>
      </c>
      <c r="V81" s="333" t="s">
        <v>85</v>
      </c>
      <c r="W81" s="337" t="s">
        <v>85</v>
      </c>
      <c r="X81" s="339" t="s">
        <v>85</v>
      </c>
      <c r="Y81" s="331" t="s">
        <v>85</v>
      </c>
      <c r="Z81" s="336" t="s">
        <v>85</v>
      </c>
      <c r="AA81" s="333" t="s">
        <v>85</v>
      </c>
      <c r="AB81" s="337" t="s">
        <v>85</v>
      </c>
      <c r="AC81" s="340" t="s">
        <v>85</v>
      </c>
      <c r="AD81" s="331" t="s">
        <v>85</v>
      </c>
      <c r="AE81" s="336" t="s">
        <v>85</v>
      </c>
      <c r="AF81" s="333" t="s">
        <v>85</v>
      </c>
      <c r="AG81" s="303" t="s">
        <v>85</v>
      </c>
    </row>
    <row r="82" spans="1:33" s="16" customFormat="1" x14ac:dyDescent="0.25">
      <c r="A82" s="301" t="s">
        <v>217</v>
      </c>
      <c r="B82" s="329" t="s">
        <v>85</v>
      </c>
      <c r="C82" s="303" t="s">
        <v>1118</v>
      </c>
      <c r="D82" s="330" t="s">
        <v>85</v>
      </c>
      <c r="E82" s="331" t="s">
        <v>85</v>
      </c>
      <c r="F82" s="332" t="s">
        <v>85</v>
      </c>
      <c r="G82" s="333" t="s">
        <v>85</v>
      </c>
      <c r="H82" s="334" t="s">
        <v>85</v>
      </c>
      <c r="I82" s="331">
        <v>0</v>
      </c>
      <c r="J82" s="331" t="s">
        <v>85</v>
      </c>
      <c r="K82" s="333" t="s">
        <v>85</v>
      </c>
      <c r="L82" s="333" t="s">
        <v>85</v>
      </c>
      <c r="M82" s="333" t="s">
        <v>85</v>
      </c>
      <c r="N82" s="335" t="s">
        <v>85</v>
      </c>
      <c r="O82" s="331" t="s">
        <v>85</v>
      </c>
      <c r="P82" s="336" t="s">
        <v>85</v>
      </c>
      <c r="Q82" s="333" t="s">
        <v>85</v>
      </c>
      <c r="R82" s="337" t="s">
        <v>85</v>
      </c>
      <c r="S82" s="338" t="s">
        <v>85</v>
      </c>
      <c r="T82" s="331" t="s">
        <v>85</v>
      </c>
      <c r="U82" s="336" t="s">
        <v>85</v>
      </c>
      <c r="V82" s="333" t="s">
        <v>85</v>
      </c>
      <c r="W82" s="337" t="s">
        <v>85</v>
      </c>
      <c r="X82" s="339" t="s">
        <v>85</v>
      </c>
      <c r="Y82" s="331" t="s">
        <v>85</v>
      </c>
      <c r="Z82" s="336" t="s">
        <v>85</v>
      </c>
      <c r="AA82" s="333" t="s">
        <v>85</v>
      </c>
      <c r="AB82" s="337" t="s">
        <v>85</v>
      </c>
      <c r="AC82" s="340" t="s">
        <v>85</v>
      </c>
      <c r="AD82" s="331" t="s">
        <v>85</v>
      </c>
      <c r="AE82" s="336" t="s">
        <v>85</v>
      </c>
      <c r="AF82" s="333" t="s">
        <v>85</v>
      </c>
      <c r="AG82" s="303" t="s">
        <v>85</v>
      </c>
    </row>
    <row r="83" spans="1:33" s="16" customFormat="1" x14ac:dyDescent="0.25">
      <c r="A83" s="301" t="s">
        <v>218</v>
      </c>
      <c r="B83" s="329" t="s">
        <v>85</v>
      </c>
      <c r="C83" s="303" t="s">
        <v>1119</v>
      </c>
      <c r="D83" s="330" t="s">
        <v>85</v>
      </c>
      <c r="E83" s="331" t="s">
        <v>85</v>
      </c>
      <c r="F83" s="332" t="s">
        <v>85</v>
      </c>
      <c r="G83" s="333" t="s">
        <v>85</v>
      </c>
      <c r="H83" s="334" t="s">
        <v>85</v>
      </c>
      <c r="I83" s="331">
        <v>0</v>
      </c>
      <c r="J83" s="331" t="s">
        <v>85</v>
      </c>
      <c r="K83" s="333" t="s">
        <v>85</v>
      </c>
      <c r="L83" s="333" t="s">
        <v>85</v>
      </c>
      <c r="M83" s="333" t="s">
        <v>85</v>
      </c>
      <c r="N83" s="335" t="s">
        <v>85</v>
      </c>
      <c r="O83" s="331" t="s">
        <v>85</v>
      </c>
      <c r="P83" s="336" t="s">
        <v>85</v>
      </c>
      <c r="Q83" s="333" t="s">
        <v>85</v>
      </c>
      <c r="R83" s="337" t="s">
        <v>85</v>
      </c>
      <c r="S83" s="338" t="s">
        <v>85</v>
      </c>
      <c r="T83" s="331" t="s">
        <v>85</v>
      </c>
      <c r="U83" s="336" t="s">
        <v>85</v>
      </c>
      <c r="V83" s="333" t="s">
        <v>85</v>
      </c>
      <c r="W83" s="337" t="s">
        <v>85</v>
      </c>
      <c r="X83" s="339" t="s">
        <v>85</v>
      </c>
      <c r="Y83" s="331" t="s">
        <v>85</v>
      </c>
      <c r="Z83" s="336" t="s">
        <v>85</v>
      </c>
      <c r="AA83" s="333" t="s">
        <v>85</v>
      </c>
      <c r="AB83" s="337" t="s">
        <v>85</v>
      </c>
      <c r="AC83" s="340" t="s">
        <v>85</v>
      </c>
      <c r="AD83" s="331" t="s">
        <v>85</v>
      </c>
      <c r="AE83" s="336" t="s">
        <v>85</v>
      </c>
      <c r="AF83" s="333" t="s">
        <v>85</v>
      </c>
      <c r="AG83" s="303" t="s">
        <v>85</v>
      </c>
    </row>
    <row r="84" spans="1:33" s="16" customFormat="1" x14ac:dyDescent="0.25">
      <c r="A84" s="301" t="s">
        <v>5208</v>
      </c>
      <c r="B84" s="329" t="s">
        <v>85</v>
      </c>
      <c r="C84" s="303" t="s">
        <v>5225</v>
      </c>
      <c r="D84" s="330" t="s">
        <v>85</v>
      </c>
      <c r="E84" s="331" t="s">
        <v>85</v>
      </c>
      <c r="F84" s="332" t="s">
        <v>85</v>
      </c>
      <c r="G84" s="333" t="s">
        <v>85</v>
      </c>
      <c r="H84" s="334" t="s">
        <v>85</v>
      </c>
      <c r="I84" s="331">
        <v>0</v>
      </c>
      <c r="J84" s="331" t="s">
        <v>85</v>
      </c>
      <c r="K84" s="333" t="s">
        <v>85</v>
      </c>
      <c r="L84" s="333" t="s">
        <v>85</v>
      </c>
      <c r="M84" s="333" t="s">
        <v>85</v>
      </c>
      <c r="N84" s="335" t="s">
        <v>85</v>
      </c>
      <c r="O84" s="331" t="s">
        <v>85</v>
      </c>
      <c r="P84" s="336" t="s">
        <v>85</v>
      </c>
      <c r="Q84" s="333" t="s">
        <v>85</v>
      </c>
      <c r="R84" s="337" t="s">
        <v>85</v>
      </c>
      <c r="S84" s="338" t="s">
        <v>85</v>
      </c>
      <c r="T84" s="331" t="s">
        <v>85</v>
      </c>
      <c r="U84" s="336" t="s">
        <v>85</v>
      </c>
      <c r="V84" s="333" t="s">
        <v>85</v>
      </c>
      <c r="W84" s="337" t="s">
        <v>85</v>
      </c>
      <c r="X84" s="339" t="s">
        <v>85</v>
      </c>
      <c r="Y84" s="331" t="s">
        <v>85</v>
      </c>
      <c r="Z84" s="336" t="s">
        <v>85</v>
      </c>
      <c r="AA84" s="333" t="s">
        <v>85</v>
      </c>
      <c r="AB84" s="337" t="s">
        <v>85</v>
      </c>
      <c r="AC84" s="340" t="s">
        <v>85</v>
      </c>
      <c r="AD84" s="331" t="s">
        <v>85</v>
      </c>
      <c r="AE84" s="336" t="s">
        <v>85</v>
      </c>
      <c r="AF84" s="333" t="s">
        <v>85</v>
      </c>
      <c r="AG84" s="303" t="s">
        <v>85</v>
      </c>
    </row>
    <row r="85" spans="1:33" s="16" customFormat="1" x14ac:dyDescent="0.25">
      <c r="A85" s="301" t="s">
        <v>821</v>
      </c>
      <c r="B85" s="329" t="s">
        <v>5233</v>
      </c>
      <c r="C85" s="303" t="s">
        <v>1120</v>
      </c>
      <c r="D85" s="330">
        <v>26</v>
      </c>
      <c r="E85" s="331">
        <v>73</v>
      </c>
      <c r="F85" s="332">
        <v>43.731153846153838</v>
      </c>
      <c r="G85" s="333">
        <v>31.923076923076923</v>
      </c>
      <c r="H85" s="334">
        <v>26</v>
      </c>
      <c r="I85" s="331">
        <v>0</v>
      </c>
      <c r="J85" s="331">
        <v>0</v>
      </c>
      <c r="K85" s="333">
        <v>1</v>
      </c>
      <c r="L85" s="333">
        <v>0</v>
      </c>
      <c r="M85" s="333">
        <v>0</v>
      </c>
      <c r="N85" s="335" t="s">
        <v>918</v>
      </c>
      <c r="O85" s="331">
        <v>22</v>
      </c>
      <c r="P85" s="336">
        <v>0.4653846153846154</v>
      </c>
      <c r="Q85" s="333">
        <v>10.23076923076923</v>
      </c>
      <c r="R85" s="337" t="s">
        <v>5253</v>
      </c>
      <c r="S85" s="338" t="s">
        <v>920</v>
      </c>
      <c r="T85" s="331">
        <v>19</v>
      </c>
      <c r="U85" s="336">
        <v>0.38653846153846155</v>
      </c>
      <c r="V85" s="333">
        <v>7.3461538461538458</v>
      </c>
      <c r="W85" s="337" t="s">
        <v>5254</v>
      </c>
      <c r="X85" s="339" t="s">
        <v>917</v>
      </c>
      <c r="Y85" s="331">
        <v>12</v>
      </c>
      <c r="Z85" s="336">
        <v>0.47769230769230769</v>
      </c>
      <c r="AA85" s="333">
        <v>5.7307692307692308</v>
      </c>
      <c r="AB85" s="337" t="s">
        <v>5255</v>
      </c>
      <c r="AC85" s="340" t="s">
        <v>919</v>
      </c>
      <c r="AD85" s="331">
        <v>20</v>
      </c>
      <c r="AE85" s="336">
        <v>0.43076923076923079</v>
      </c>
      <c r="AF85" s="333">
        <v>8.615384615384615</v>
      </c>
      <c r="AG85" s="303" t="s">
        <v>5256</v>
      </c>
    </row>
    <row r="86" spans="1:33" s="16" customFormat="1" x14ac:dyDescent="0.25">
      <c r="A86" s="301" t="s">
        <v>742</v>
      </c>
      <c r="B86" s="329" t="s">
        <v>85</v>
      </c>
      <c r="C86" s="303" t="s">
        <v>1122</v>
      </c>
      <c r="D86" s="330" t="s">
        <v>85</v>
      </c>
      <c r="E86" s="331" t="s">
        <v>85</v>
      </c>
      <c r="F86" s="332" t="s">
        <v>85</v>
      </c>
      <c r="G86" s="333" t="s">
        <v>85</v>
      </c>
      <c r="H86" s="334" t="s">
        <v>85</v>
      </c>
      <c r="I86" s="331">
        <v>0</v>
      </c>
      <c r="J86" s="331" t="s">
        <v>85</v>
      </c>
      <c r="K86" s="333" t="s">
        <v>85</v>
      </c>
      <c r="L86" s="333" t="s">
        <v>85</v>
      </c>
      <c r="M86" s="333" t="s">
        <v>85</v>
      </c>
      <c r="N86" s="335" t="s">
        <v>85</v>
      </c>
      <c r="O86" s="331" t="s">
        <v>85</v>
      </c>
      <c r="P86" s="336" t="s">
        <v>85</v>
      </c>
      <c r="Q86" s="333" t="s">
        <v>85</v>
      </c>
      <c r="R86" s="337" t="s">
        <v>85</v>
      </c>
      <c r="S86" s="338" t="s">
        <v>85</v>
      </c>
      <c r="T86" s="331" t="s">
        <v>85</v>
      </c>
      <c r="U86" s="336" t="s">
        <v>85</v>
      </c>
      <c r="V86" s="333" t="s">
        <v>85</v>
      </c>
      <c r="W86" s="337" t="s">
        <v>85</v>
      </c>
      <c r="X86" s="339" t="s">
        <v>85</v>
      </c>
      <c r="Y86" s="331" t="s">
        <v>85</v>
      </c>
      <c r="Z86" s="336" t="s">
        <v>85</v>
      </c>
      <c r="AA86" s="333" t="s">
        <v>85</v>
      </c>
      <c r="AB86" s="337" t="s">
        <v>85</v>
      </c>
      <c r="AC86" s="340" t="s">
        <v>85</v>
      </c>
      <c r="AD86" s="331" t="s">
        <v>85</v>
      </c>
      <c r="AE86" s="336" t="s">
        <v>85</v>
      </c>
      <c r="AF86" s="333" t="s">
        <v>85</v>
      </c>
      <c r="AG86" s="303" t="s">
        <v>85</v>
      </c>
    </row>
    <row r="87" spans="1:33" s="16" customFormat="1" x14ac:dyDescent="0.25">
      <c r="A87" s="301" t="s">
        <v>741</v>
      </c>
      <c r="B87" s="329" t="s">
        <v>85</v>
      </c>
      <c r="C87" s="303" t="s">
        <v>5237</v>
      </c>
      <c r="D87" s="330" t="s">
        <v>85</v>
      </c>
      <c r="E87" s="331" t="s">
        <v>85</v>
      </c>
      <c r="F87" s="332" t="s">
        <v>85</v>
      </c>
      <c r="G87" s="333" t="s">
        <v>85</v>
      </c>
      <c r="H87" s="334" t="s">
        <v>85</v>
      </c>
      <c r="I87" s="331">
        <v>0</v>
      </c>
      <c r="J87" s="331" t="s">
        <v>85</v>
      </c>
      <c r="K87" s="333" t="s">
        <v>85</v>
      </c>
      <c r="L87" s="333" t="s">
        <v>85</v>
      </c>
      <c r="M87" s="333" t="s">
        <v>85</v>
      </c>
      <c r="N87" s="335" t="s">
        <v>85</v>
      </c>
      <c r="O87" s="331" t="s">
        <v>85</v>
      </c>
      <c r="P87" s="336" t="s">
        <v>85</v>
      </c>
      <c r="Q87" s="333" t="s">
        <v>85</v>
      </c>
      <c r="R87" s="337" t="s">
        <v>85</v>
      </c>
      <c r="S87" s="338" t="s">
        <v>85</v>
      </c>
      <c r="T87" s="331" t="s">
        <v>85</v>
      </c>
      <c r="U87" s="336" t="s">
        <v>85</v>
      </c>
      <c r="V87" s="333" t="s">
        <v>85</v>
      </c>
      <c r="W87" s="337" t="s">
        <v>85</v>
      </c>
      <c r="X87" s="339" t="s">
        <v>85</v>
      </c>
      <c r="Y87" s="331" t="s">
        <v>85</v>
      </c>
      <c r="Z87" s="336" t="s">
        <v>85</v>
      </c>
      <c r="AA87" s="333" t="s">
        <v>85</v>
      </c>
      <c r="AB87" s="337" t="s">
        <v>85</v>
      </c>
      <c r="AC87" s="340" t="s">
        <v>85</v>
      </c>
      <c r="AD87" s="331" t="s">
        <v>85</v>
      </c>
      <c r="AE87" s="336" t="s">
        <v>85</v>
      </c>
      <c r="AF87" s="333" t="s">
        <v>85</v>
      </c>
      <c r="AG87" s="303" t="s">
        <v>85</v>
      </c>
    </row>
    <row r="88" spans="1:33" s="16" customFormat="1" x14ac:dyDescent="0.25">
      <c r="A88" s="301" t="s">
        <v>220</v>
      </c>
      <c r="B88" s="329" t="s">
        <v>85</v>
      </c>
      <c r="C88" s="303" t="s">
        <v>1123</v>
      </c>
      <c r="D88" s="330" t="s">
        <v>85</v>
      </c>
      <c r="E88" s="331" t="s">
        <v>85</v>
      </c>
      <c r="F88" s="332" t="s">
        <v>85</v>
      </c>
      <c r="G88" s="333" t="s">
        <v>85</v>
      </c>
      <c r="H88" s="334" t="s">
        <v>85</v>
      </c>
      <c r="I88" s="331">
        <v>0</v>
      </c>
      <c r="J88" s="331" t="s">
        <v>85</v>
      </c>
      <c r="K88" s="333" t="s">
        <v>85</v>
      </c>
      <c r="L88" s="333" t="s">
        <v>85</v>
      </c>
      <c r="M88" s="333" t="s">
        <v>85</v>
      </c>
      <c r="N88" s="335" t="s">
        <v>85</v>
      </c>
      <c r="O88" s="331" t="s">
        <v>85</v>
      </c>
      <c r="P88" s="336" t="s">
        <v>85</v>
      </c>
      <c r="Q88" s="333" t="s">
        <v>85</v>
      </c>
      <c r="R88" s="337" t="s">
        <v>85</v>
      </c>
      <c r="S88" s="338" t="s">
        <v>85</v>
      </c>
      <c r="T88" s="331" t="s">
        <v>85</v>
      </c>
      <c r="U88" s="336" t="s">
        <v>85</v>
      </c>
      <c r="V88" s="333" t="s">
        <v>85</v>
      </c>
      <c r="W88" s="337" t="s">
        <v>85</v>
      </c>
      <c r="X88" s="339" t="s">
        <v>85</v>
      </c>
      <c r="Y88" s="331" t="s">
        <v>85</v>
      </c>
      <c r="Z88" s="336" t="s">
        <v>85</v>
      </c>
      <c r="AA88" s="333" t="s">
        <v>85</v>
      </c>
      <c r="AB88" s="337" t="s">
        <v>85</v>
      </c>
      <c r="AC88" s="340" t="s">
        <v>85</v>
      </c>
      <c r="AD88" s="331" t="s">
        <v>85</v>
      </c>
      <c r="AE88" s="336" t="s">
        <v>85</v>
      </c>
      <c r="AF88" s="333" t="s">
        <v>85</v>
      </c>
      <c r="AG88" s="303" t="s">
        <v>85</v>
      </c>
    </row>
    <row r="89" spans="1:33" s="16" customFormat="1" x14ac:dyDescent="0.25">
      <c r="A89" s="301" t="s">
        <v>221</v>
      </c>
      <c r="B89" s="329" t="s">
        <v>5233</v>
      </c>
      <c r="C89" s="303" t="s">
        <v>1124</v>
      </c>
      <c r="D89" s="330">
        <v>55</v>
      </c>
      <c r="E89" s="331">
        <v>73</v>
      </c>
      <c r="F89" s="332">
        <v>40.972181818181824</v>
      </c>
      <c r="G89" s="333">
        <v>29.90909090909091</v>
      </c>
      <c r="H89" s="334">
        <v>55</v>
      </c>
      <c r="I89" s="331">
        <v>0</v>
      </c>
      <c r="J89" s="331">
        <v>0</v>
      </c>
      <c r="K89" s="333">
        <v>1</v>
      </c>
      <c r="L89" s="333">
        <v>0</v>
      </c>
      <c r="M89" s="333">
        <v>0</v>
      </c>
      <c r="N89" s="335" t="s">
        <v>918</v>
      </c>
      <c r="O89" s="331">
        <v>22</v>
      </c>
      <c r="P89" s="336">
        <v>0.43436363636363645</v>
      </c>
      <c r="Q89" s="333">
        <v>9.545454545454545</v>
      </c>
      <c r="R89" s="337" t="s">
        <v>5253</v>
      </c>
      <c r="S89" s="338" t="s">
        <v>920</v>
      </c>
      <c r="T89" s="331">
        <v>19</v>
      </c>
      <c r="U89" s="336">
        <v>0.38781818181818201</v>
      </c>
      <c r="V89" s="333">
        <v>7.3636363636363633</v>
      </c>
      <c r="W89" s="337" t="s">
        <v>5254</v>
      </c>
      <c r="X89" s="339" t="s">
        <v>917</v>
      </c>
      <c r="Y89" s="331">
        <v>12</v>
      </c>
      <c r="Z89" s="336">
        <v>0.39509090909090916</v>
      </c>
      <c r="AA89" s="333">
        <v>4.7454545454545451</v>
      </c>
      <c r="AB89" s="337" t="s">
        <v>5255</v>
      </c>
      <c r="AC89" s="340" t="s">
        <v>919</v>
      </c>
      <c r="AD89" s="331">
        <v>20</v>
      </c>
      <c r="AE89" s="336">
        <v>0.41272727272727278</v>
      </c>
      <c r="AF89" s="333">
        <v>8.254545454545454</v>
      </c>
      <c r="AG89" s="303" t="s">
        <v>5256</v>
      </c>
    </row>
    <row r="90" spans="1:33" s="16" customFormat="1" x14ac:dyDescent="0.25">
      <c r="A90" s="301" t="s">
        <v>222</v>
      </c>
      <c r="B90" s="329" t="s">
        <v>5233</v>
      </c>
      <c r="C90" s="303" t="s">
        <v>1125</v>
      </c>
      <c r="D90" s="330">
        <v>31</v>
      </c>
      <c r="E90" s="331">
        <v>73</v>
      </c>
      <c r="F90" s="332">
        <v>36.237096774193546</v>
      </c>
      <c r="G90" s="333">
        <v>26.451612903225808</v>
      </c>
      <c r="H90" s="334">
        <v>31</v>
      </c>
      <c r="I90" s="331">
        <v>0</v>
      </c>
      <c r="J90" s="331">
        <v>0</v>
      </c>
      <c r="K90" s="333">
        <v>1</v>
      </c>
      <c r="L90" s="333">
        <v>0</v>
      </c>
      <c r="M90" s="333">
        <v>0</v>
      </c>
      <c r="N90" s="335" t="s">
        <v>918</v>
      </c>
      <c r="O90" s="331">
        <v>22</v>
      </c>
      <c r="P90" s="336">
        <v>0.39032258064516118</v>
      </c>
      <c r="Q90" s="333">
        <v>8.612903225806452</v>
      </c>
      <c r="R90" s="337" t="s">
        <v>5253</v>
      </c>
      <c r="S90" s="338" t="s">
        <v>920</v>
      </c>
      <c r="T90" s="331">
        <v>19</v>
      </c>
      <c r="U90" s="336">
        <v>0.34806451612903222</v>
      </c>
      <c r="V90" s="333">
        <v>6.612903225806452</v>
      </c>
      <c r="W90" s="337" t="s">
        <v>5254</v>
      </c>
      <c r="X90" s="339" t="s">
        <v>917</v>
      </c>
      <c r="Y90" s="331">
        <v>12</v>
      </c>
      <c r="Z90" s="336">
        <v>0.32258064516129031</v>
      </c>
      <c r="AA90" s="333">
        <v>3.870967741935484</v>
      </c>
      <c r="AB90" s="337" t="s">
        <v>5255</v>
      </c>
      <c r="AC90" s="340" t="s">
        <v>919</v>
      </c>
      <c r="AD90" s="331">
        <v>20</v>
      </c>
      <c r="AE90" s="336">
        <v>0.36774193548387096</v>
      </c>
      <c r="AF90" s="333">
        <v>7.354838709677419</v>
      </c>
      <c r="AG90" s="303" t="s">
        <v>5256</v>
      </c>
    </row>
    <row r="91" spans="1:33" s="16" customFormat="1" x14ac:dyDescent="0.25">
      <c r="A91" s="301" t="s">
        <v>223</v>
      </c>
      <c r="B91" s="329" t="s">
        <v>85</v>
      </c>
      <c r="C91" s="303" t="s">
        <v>1126</v>
      </c>
      <c r="D91" s="330" t="s">
        <v>85</v>
      </c>
      <c r="E91" s="331" t="s">
        <v>85</v>
      </c>
      <c r="F91" s="332" t="s">
        <v>85</v>
      </c>
      <c r="G91" s="333" t="s">
        <v>85</v>
      </c>
      <c r="H91" s="334" t="s">
        <v>85</v>
      </c>
      <c r="I91" s="331">
        <v>0</v>
      </c>
      <c r="J91" s="331" t="s">
        <v>85</v>
      </c>
      <c r="K91" s="333" t="s">
        <v>85</v>
      </c>
      <c r="L91" s="333" t="s">
        <v>85</v>
      </c>
      <c r="M91" s="333" t="s">
        <v>85</v>
      </c>
      <c r="N91" s="335" t="s">
        <v>85</v>
      </c>
      <c r="O91" s="331" t="s">
        <v>85</v>
      </c>
      <c r="P91" s="336" t="s">
        <v>85</v>
      </c>
      <c r="Q91" s="333" t="s">
        <v>85</v>
      </c>
      <c r="R91" s="337" t="s">
        <v>85</v>
      </c>
      <c r="S91" s="338" t="s">
        <v>85</v>
      </c>
      <c r="T91" s="331" t="s">
        <v>85</v>
      </c>
      <c r="U91" s="336" t="s">
        <v>85</v>
      </c>
      <c r="V91" s="333" t="s">
        <v>85</v>
      </c>
      <c r="W91" s="337" t="s">
        <v>85</v>
      </c>
      <c r="X91" s="339" t="s">
        <v>85</v>
      </c>
      <c r="Y91" s="331" t="s">
        <v>85</v>
      </c>
      <c r="Z91" s="336" t="s">
        <v>85</v>
      </c>
      <c r="AA91" s="333" t="s">
        <v>85</v>
      </c>
      <c r="AB91" s="337" t="s">
        <v>85</v>
      </c>
      <c r="AC91" s="340" t="s">
        <v>85</v>
      </c>
      <c r="AD91" s="331" t="s">
        <v>85</v>
      </c>
      <c r="AE91" s="336" t="s">
        <v>85</v>
      </c>
      <c r="AF91" s="333" t="s">
        <v>85</v>
      </c>
      <c r="AG91" s="303" t="s">
        <v>85</v>
      </c>
    </row>
    <row r="92" spans="1:33" s="16" customFormat="1" x14ac:dyDescent="0.25">
      <c r="A92" s="301" t="s">
        <v>224</v>
      </c>
      <c r="B92" s="329" t="s">
        <v>85</v>
      </c>
      <c r="C92" s="303" t="s">
        <v>1127</v>
      </c>
      <c r="D92" s="330" t="s">
        <v>85</v>
      </c>
      <c r="E92" s="331" t="s">
        <v>85</v>
      </c>
      <c r="F92" s="332" t="s">
        <v>85</v>
      </c>
      <c r="G92" s="333" t="s">
        <v>85</v>
      </c>
      <c r="H92" s="334" t="s">
        <v>85</v>
      </c>
      <c r="I92" s="331">
        <v>0</v>
      </c>
      <c r="J92" s="331" t="s">
        <v>85</v>
      </c>
      <c r="K92" s="333" t="s">
        <v>85</v>
      </c>
      <c r="L92" s="333" t="s">
        <v>85</v>
      </c>
      <c r="M92" s="333" t="s">
        <v>85</v>
      </c>
      <c r="N92" s="335" t="s">
        <v>85</v>
      </c>
      <c r="O92" s="331" t="s">
        <v>85</v>
      </c>
      <c r="P92" s="336" t="s">
        <v>85</v>
      </c>
      <c r="Q92" s="333" t="s">
        <v>85</v>
      </c>
      <c r="R92" s="337" t="s">
        <v>85</v>
      </c>
      <c r="S92" s="338" t="s">
        <v>85</v>
      </c>
      <c r="T92" s="331" t="s">
        <v>85</v>
      </c>
      <c r="U92" s="336" t="s">
        <v>85</v>
      </c>
      <c r="V92" s="333" t="s">
        <v>85</v>
      </c>
      <c r="W92" s="337" t="s">
        <v>85</v>
      </c>
      <c r="X92" s="339" t="s">
        <v>85</v>
      </c>
      <c r="Y92" s="331" t="s">
        <v>85</v>
      </c>
      <c r="Z92" s="336" t="s">
        <v>85</v>
      </c>
      <c r="AA92" s="333" t="s">
        <v>85</v>
      </c>
      <c r="AB92" s="337" t="s">
        <v>85</v>
      </c>
      <c r="AC92" s="340" t="s">
        <v>85</v>
      </c>
      <c r="AD92" s="331" t="s">
        <v>85</v>
      </c>
      <c r="AE92" s="336" t="s">
        <v>85</v>
      </c>
      <c r="AF92" s="333" t="s">
        <v>85</v>
      </c>
      <c r="AG92" s="303" t="s">
        <v>85</v>
      </c>
    </row>
    <row r="93" spans="1:33" s="16" customFormat="1" x14ac:dyDescent="0.25">
      <c r="A93" s="301" t="s">
        <v>225</v>
      </c>
      <c r="B93" s="329" t="s">
        <v>85</v>
      </c>
      <c r="C93" s="303" t="s">
        <v>1128</v>
      </c>
      <c r="D93" s="330" t="s">
        <v>85</v>
      </c>
      <c r="E93" s="331" t="s">
        <v>85</v>
      </c>
      <c r="F93" s="332" t="s">
        <v>85</v>
      </c>
      <c r="G93" s="333" t="s">
        <v>85</v>
      </c>
      <c r="H93" s="334" t="s">
        <v>85</v>
      </c>
      <c r="I93" s="331">
        <v>0</v>
      </c>
      <c r="J93" s="331" t="s">
        <v>85</v>
      </c>
      <c r="K93" s="333" t="s">
        <v>85</v>
      </c>
      <c r="L93" s="333" t="s">
        <v>85</v>
      </c>
      <c r="M93" s="333" t="s">
        <v>85</v>
      </c>
      <c r="N93" s="335" t="s">
        <v>85</v>
      </c>
      <c r="O93" s="331" t="s">
        <v>85</v>
      </c>
      <c r="P93" s="336" t="s">
        <v>85</v>
      </c>
      <c r="Q93" s="333" t="s">
        <v>85</v>
      </c>
      <c r="R93" s="337" t="s">
        <v>85</v>
      </c>
      <c r="S93" s="338" t="s">
        <v>85</v>
      </c>
      <c r="T93" s="331" t="s">
        <v>85</v>
      </c>
      <c r="U93" s="336" t="s">
        <v>85</v>
      </c>
      <c r="V93" s="333" t="s">
        <v>85</v>
      </c>
      <c r="W93" s="337" t="s">
        <v>85</v>
      </c>
      <c r="X93" s="339" t="s">
        <v>85</v>
      </c>
      <c r="Y93" s="331" t="s">
        <v>85</v>
      </c>
      <c r="Z93" s="336" t="s">
        <v>85</v>
      </c>
      <c r="AA93" s="333" t="s">
        <v>85</v>
      </c>
      <c r="AB93" s="337" t="s">
        <v>85</v>
      </c>
      <c r="AC93" s="340" t="s">
        <v>85</v>
      </c>
      <c r="AD93" s="331" t="s">
        <v>85</v>
      </c>
      <c r="AE93" s="336" t="s">
        <v>85</v>
      </c>
      <c r="AF93" s="333" t="s">
        <v>85</v>
      </c>
      <c r="AG93" s="303" t="s">
        <v>85</v>
      </c>
    </row>
    <row r="94" spans="1:33" s="16" customFormat="1" x14ac:dyDescent="0.25">
      <c r="A94" s="301" t="s">
        <v>226</v>
      </c>
      <c r="B94" s="329" t="s">
        <v>85</v>
      </c>
      <c r="C94" s="303" t="s">
        <v>1129</v>
      </c>
      <c r="D94" s="330" t="s">
        <v>85</v>
      </c>
      <c r="E94" s="331" t="s">
        <v>85</v>
      </c>
      <c r="F94" s="332" t="s">
        <v>85</v>
      </c>
      <c r="G94" s="333" t="s">
        <v>85</v>
      </c>
      <c r="H94" s="334" t="s">
        <v>85</v>
      </c>
      <c r="I94" s="331">
        <v>0</v>
      </c>
      <c r="J94" s="331" t="s">
        <v>85</v>
      </c>
      <c r="K94" s="333" t="s">
        <v>85</v>
      </c>
      <c r="L94" s="333" t="s">
        <v>85</v>
      </c>
      <c r="M94" s="333" t="s">
        <v>85</v>
      </c>
      <c r="N94" s="335" t="s">
        <v>85</v>
      </c>
      <c r="O94" s="331" t="s">
        <v>85</v>
      </c>
      <c r="P94" s="336" t="s">
        <v>85</v>
      </c>
      <c r="Q94" s="333" t="s">
        <v>85</v>
      </c>
      <c r="R94" s="337" t="s">
        <v>85</v>
      </c>
      <c r="S94" s="338" t="s">
        <v>85</v>
      </c>
      <c r="T94" s="331" t="s">
        <v>85</v>
      </c>
      <c r="U94" s="336" t="s">
        <v>85</v>
      </c>
      <c r="V94" s="333" t="s">
        <v>85</v>
      </c>
      <c r="W94" s="337" t="s">
        <v>85</v>
      </c>
      <c r="X94" s="339" t="s">
        <v>85</v>
      </c>
      <c r="Y94" s="331" t="s">
        <v>85</v>
      </c>
      <c r="Z94" s="336" t="s">
        <v>85</v>
      </c>
      <c r="AA94" s="333" t="s">
        <v>85</v>
      </c>
      <c r="AB94" s="337" t="s">
        <v>85</v>
      </c>
      <c r="AC94" s="340" t="s">
        <v>85</v>
      </c>
      <c r="AD94" s="331" t="s">
        <v>85</v>
      </c>
      <c r="AE94" s="336" t="s">
        <v>85</v>
      </c>
      <c r="AF94" s="333" t="s">
        <v>85</v>
      </c>
      <c r="AG94" s="303" t="s">
        <v>85</v>
      </c>
    </row>
    <row r="95" spans="1:33" s="16" customFormat="1" x14ac:dyDescent="0.25">
      <c r="A95" s="301" t="s">
        <v>227</v>
      </c>
      <c r="B95" s="329" t="s">
        <v>85</v>
      </c>
      <c r="C95" s="303" t="s">
        <v>1130</v>
      </c>
      <c r="D95" s="330" t="s">
        <v>85</v>
      </c>
      <c r="E95" s="331" t="s">
        <v>85</v>
      </c>
      <c r="F95" s="332" t="s">
        <v>85</v>
      </c>
      <c r="G95" s="333" t="s">
        <v>85</v>
      </c>
      <c r="H95" s="334" t="s">
        <v>85</v>
      </c>
      <c r="I95" s="331">
        <v>0</v>
      </c>
      <c r="J95" s="331" t="s">
        <v>85</v>
      </c>
      <c r="K95" s="333" t="s">
        <v>85</v>
      </c>
      <c r="L95" s="333" t="s">
        <v>85</v>
      </c>
      <c r="M95" s="333" t="s">
        <v>85</v>
      </c>
      <c r="N95" s="335" t="s">
        <v>85</v>
      </c>
      <c r="O95" s="331" t="s">
        <v>85</v>
      </c>
      <c r="P95" s="336" t="s">
        <v>85</v>
      </c>
      <c r="Q95" s="333" t="s">
        <v>85</v>
      </c>
      <c r="R95" s="337" t="s">
        <v>85</v>
      </c>
      <c r="S95" s="338" t="s">
        <v>85</v>
      </c>
      <c r="T95" s="331" t="s">
        <v>85</v>
      </c>
      <c r="U95" s="336" t="s">
        <v>85</v>
      </c>
      <c r="V95" s="333" t="s">
        <v>85</v>
      </c>
      <c r="W95" s="337" t="s">
        <v>85</v>
      </c>
      <c r="X95" s="339" t="s">
        <v>85</v>
      </c>
      <c r="Y95" s="331" t="s">
        <v>85</v>
      </c>
      <c r="Z95" s="336" t="s">
        <v>85</v>
      </c>
      <c r="AA95" s="333" t="s">
        <v>85</v>
      </c>
      <c r="AB95" s="337" t="s">
        <v>85</v>
      </c>
      <c r="AC95" s="340" t="s">
        <v>85</v>
      </c>
      <c r="AD95" s="331" t="s">
        <v>85</v>
      </c>
      <c r="AE95" s="336" t="s">
        <v>85</v>
      </c>
      <c r="AF95" s="333" t="s">
        <v>85</v>
      </c>
      <c r="AG95" s="303" t="s">
        <v>85</v>
      </c>
    </row>
    <row r="96" spans="1:33" s="16" customFormat="1" x14ac:dyDescent="0.25">
      <c r="A96" s="301" t="s">
        <v>228</v>
      </c>
      <c r="B96" s="329" t="s">
        <v>85</v>
      </c>
      <c r="C96" s="303" t="s">
        <v>1131</v>
      </c>
      <c r="D96" s="330" t="s">
        <v>85</v>
      </c>
      <c r="E96" s="331" t="s">
        <v>85</v>
      </c>
      <c r="F96" s="332" t="s">
        <v>85</v>
      </c>
      <c r="G96" s="333" t="s">
        <v>85</v>
      </c>
      <c r="H96" s="334" t="s">
        <v>85</v>
      </c>
      <c r="I96" s="331">
        <v>0</v>
      </c>
      <c r="J96" s="331" t="s">
        <v>85</v>
      </c>
      <c r="K96" s="333" t="s">
        <v>85</v>
      </c>
      <c r="L96" s="333" t="s">
        <v>85</v>
      </c>
      <c r="M96" s="333" t="s">
        <v>85</v>
      </c>
      <c r="N96" s="335" t="s">
        <v>85</v>
      </c>
      <c r="O96" s="331" t="s">
        <v>85</v>
      </c>
      <c r="P96" s="336" t="s">
        <v>85</v>
      </c>
      <c r="Q96" s="333" t="s">
        <v>85</v>
      </c>
      <c r="R96" s="337" t="s">
        <v>85</v>
      </c>
      <c r="S96" s="338" t="s">
        <v>85</v>
      </c>
      <c r="T96" s="331" t="s">
        <v>85</v>
      </c>
      <c r="U96" s="336" t="s">
        <v>85</v>
      </c>
      <c r="V96" s="333" t="s">
        <v>85</v>
      </c>
      <c r="W96" s="337" t="s">
        <v>85</v>
      </c>
      <c r="X96" s="339" t="s">
        <v>85</v>
      </c>
      <c r="Y96" s="331" t="s">
        <v>85</v>
      </c>
      <c r="Z96" s="336" t="s">
        <v>85</v>
      </c>
      <c r="AA96" s="333" t="s">
        <v>85</v>
      </c>
      <c r="AB96" s="337" t="s">
        <v>85</v>
      </c>
      <c r="AC96" s="340" t="s">
        <v>85</v>
      </c>
      <c r="AD96" s="331" t="s">
        <v>85</v>
      </c>
      <c r="AE96" s="336" t="s">
        <v>85</v>
      </c>
      <c r="AF96" s="333" t="s">
        <v>85</v>
      </c>
      <c r="AG96" s="303" t="s">
        <v>85</v>
      </c>
    </row>
    <row r="97" spans="1:33" s="16" customFormat="1" x14ac:dyDescent="0.25">
      <c r="A97" s="301" t="s">
        <v>229</v>
      </c>
      <c r="B97" s="329" t="s">
        <v>85</v>
      </c>
      <c r="C97" s="303" t="s">
        <v>1132</v>
      </c>
      <c r="D97" s="330" t="s">
        <v>85</v>
      </c>
      <c r="E97" s="331" t="s">
        <v>85</v>
      </c>
      <c r="F97" s="332" t="s">
        <v>85</v>
      </c>
      <c r="G97" s="333" t="s">
        <v>85</v>
      </c>
      <c r="H97" s="334" t="s">
        <v>85</v>
      </c>
      <c r="I97" s="331">
        <v>0</v>
      </c>
      <c r="J97" s="331" t="s">
        <v>85</v>
      </c>
      <c r="K97" s="333" t="s">
        <v>85</v>
      </c>
      <c r="L97" s="333" t="s">
        <v>85</v>
      </c>
      <c r="M97" s="333" t="s">
        <v>85</v>
      </c>
      <c r="N97" s="335" t="s">
        <v>85</v>
      </c>
      <c r="O97" s="331" t="s">
        <v>85</v>
      </c>
      <c r="P97" s="336" t="s">
        <v>85</v>
      </c>
      <c r="Q97" s="333" t="s">
        <v>85</v>
      </c>
      <c r="R97" s="337" t="s">
        <v>85</v>
      </c>
      <c r="S97" s="338" t="s">
        <v>85</v>
      </c>
      <c r="T97" s="331" t="s">
        <v>85</v>
      </c>
      <c r="U97" s="336" t="s">
        <v>85</v>
      </c>
      <c r="V97" s="333" t="s">
        <v>85</v>
      </c>
      <c r="W97" s="337" t="s">
        <v>85</v>
      </c>
      <c r="X97" s="339" t="s">
        <v>85</v>
      </c>
      <c r="Y97" s="331" t="s">
        <v>85</v>
      </c>
      <c r="Z97" s="336" t="s">
        <v>85</v>
      </c>
      <c r="AA97" s="333" t="s">
        <v>85</v>
      </c>
      <c r="AB97" s="337" t="s">
        <v>85</v>
      </c>
      <c r="AC97" s="340" t="s">
        <v>85</v>
      </c>
      <c r="AD97" s="331" t="s">
        <v>85</v>
      </c>
      <c r="AE97" s="336" t="s">
        <v>85</v>
      </c>
      <c r="AF97" s="333" t="s">
        <v>85</v>
      </c>
      <c r="AG97" s="303" t="s">
        <v>85</v>
      </c>
    </row>
    <row r="98" spans="1:33" s="16" customFormat="1" x14ac:dyDescent="0.25">
      <c r="A98" s="301" t="s">
        <v>230</v>
      </c>
      <c r="B98" s="329" t="s">
        <v>85</v>
      </c>
      <c r="C98" s="303" t="s">
        <v>1133</v>
      </c>
      <c r="D98" s="330" t="s">
        <v>85</v>
      </c>
      <c r="E98" s="331" t="s">
        <v>85</v>
      </c>
      <c r="F98" s="332" t="s">
        <v>85</v>
      </c>
      <c r="G98" s="333" t="s">
        <v>85</v>
      </c>
      <c r="H98" s="334" t="s">
        <v>85</v>
      </c>
      <c r="I98" s="331">
        <v>0</v>
      </c>
      <c r="J98" s="331" t="s">
        <v>85</v>
      </c>
      <c r="K98" s="333" t="s">
        <v>85</v>
      </c>
      <c r="L98" s="333" t="s">
        <v>85</v>
      </c>
      <c r="M98" s="333" t="s">
        <v>85</v>
      </c>
      <c r="N98" s="335" t="s">
        <v>85</v>
      </c>
      <c r="O98" s="331" t="s">
        <v>85</v>
      </c>
      <c r="P98" s="336" t="s">
        <v>85</v>
      </c>
      <c r="Q98" s="333" t="s">
        <v>85</v>
      </c>
      <c r="R98" s="337" t="s">
        <v>85</v>
      </c>
      <c r="S98" s="338" t="s">
        <v>85</v>
      </c>
      <c r="T98" s="331" t="s">
        <v>85</v>
      </c>
      <c r="U98" s="336" t="s">
        <v>85</v>
      </c>
      <c r="V98" s="333" t="s">
        <v>85</v>
      </c>
      <c r="W98" s="337" t="s">
        <v>85</v>
      </c>
      <c r="X98" s="339" t="s">
        <v>85</v>
      </c>
      <c r="Y98" s="331" t="s">
        <v>85</v>
      </c>
      <c r="Z98" s="336" t="s">
        <v>85</v>
      </c>
      <c r="AA98" s="333" t="s">
        <v>85</v>
      </c>
      <c r="AB98" s="337" t="s">
        <v>85</v>
      </c>
      <c r="AC98" s="340" t="s">
        <v>85</v>
      </c>
      <c r="AD98" s="331" t="s">
        <v>85</v>
      </c>
      <c r="AE98" s="336" t="s">
        <v>85</v>
      </c>
      <c r="AF98" s="333" t="s">
        <v>85</v>
      </c>
      <c r="AG98" s="303" t="s">
        <v>85</v>
      </c>
    </row>
    <row r="99" spans="1:33" s="16" customFormat="1" x14ac:dyDescent="0.25">
      <c r="A99" s="301" t="s">
        <v>231</v>
      </c>
      <c r="B99" s="329" t="s">
        <v>85</v>
      </c>
      <c r="C99" s="303" t="s">
        <v>1134</v>
      </c>
      <c r="D99" s="330" t="s">
        <v>85</v>
      </c>
      <c r="E99" s="331" t="s">
        <v>85</v>
      </c>
      <c r="F99" s="332" t="s">
        <v>85</v>
      </c>
      <c r="G99" s="333" t="s">
        <v>85</v>
      </c>
      <c r="H99" s="334" t="s">
        <v>85</v>
      </c>
      <c r="I99" s="331">
        <v>0</v>
      </c>
      <c r="J99" s="331" t="s">
        <v>85</v>
      </c>
      <c r="K99" s="333" t="s">
        <v>85</v>
      </c>
      <c r="L99" s="333" t="s">
        <v>85</v>
      </c>
      <c r="M99" s="333" t="s">
        <v>85</v>
      </c>
      <c r="N99" s="335" t="s">
        <v>85</v>
      </c>
      <c r="O99" s="331" t="s">
        <v>85</v>
      </c>
      <c r="P99" s="336" t="s">
        <v>85</v>
      </c>
      <c r="Q99" s="333" t="s">
        <v>85</v>
      </c>
      <c r="R99" s="337" t="s">
        <v>85</v>
      </c>
      <c r="S99" s="338" t="s">
        <v>85</v>
      </c>
      <c r="T99" s="331" t="s">
        <v>85</v>
      </c>
      <c r="U99" s="336" t="s">
        <v>85</v>
      </c>
      <c r="V99" s="333" t="s">
        <v>85</v>
      </c>
      <c r="W99" s="337" t="s">
        <v>85</v>
      </c>
      <c r="X99" s="339" t="s">
        <v>85</v>
      </c>
      <c r="Y99" s="331" t="s">
        <v>85</v>
      </c>
      <c r="Z99" s="336" t="s">
        <v>85</v>
      </c>
      <c r="AA99" s="333" t="s">
        <v>85</v>
      </c>
      <c r="AB99" s="337" t="s">
        <v>85</v>
      </c>
      <c r="AC99" s="340" t="s">
        <v>85</v>
      </c>
      <c r="AD99" s="331" t="s">
        <v>85</v>
      </c>
      <c r="AE99" s="336" t="s">
        <v>85</v>
      </c>
      <c r="AF99" s="333" t="s">
        <v>85</v>
      </c>
      <c r="AG99" s="303" t="s">
        <v>85</v>
      </c>
    </row>
    <row r="100" spans="1:33" s="16" customFormat="1" x14ac:dyDescent="0.25">
      <c r="A100" s="301" t="s">
        <v>232</v>
      </c>
      <c r="B100" s="329" t="s">
        <v>85</v>
      </c>
      <c r="C100" s="303" t="s">
        <v>1135</v>
      </c>
      <c r="D100" s="330" t="s">
        <v>85</v>
      </c>
      <c r="E100" s="331" t="s">
        <v>85</v>
      </c>
      <c r="F100" s="332" t="s">
        <v>85</v>
      </c>
      <c r="G100" s="333" t="s">
        <v>85</v>
      </c>
      <c r="H100" s="334" t="s">
        <v>85</v>
      </c>
      <c r="I100" s="331">
        <v>0</v>
      </c>
      <c r="J100" s="331" t="s">
        <v>85</v>
      </c>
      <c r="K100" s="333" t="s">
        <v>85</v>
      </c>
      <c r="L100" s="333" t="s">
        <v>85</v>
      </c>
      <c r="M100" s="333" t="s">
        <v>85</v>
      </c>
      <c r="N100" s="335" t="s">
        <v>85</v>
      </c>
      <c r="O100" s="331" t="s">
        <v>85</v>
      </c>
      <c r="P100" s="336" t="s">
        <v>85</v>
      </c>
      <c r="Q100" s="333" t="s">
        <v>85</v>
      </c>
      <c r="R100" s="337" t="s">
        <v>85</v>
      </c>
      <c r="S100" s="338" t="s">
        <v>85</v>
      </c>
      <c r="T100" s="331" t="s">
        <v>85</v>
      </c>
      <c r="U100" s="336" t="s">
        <v>85</v>
      </c>
      <c r="V100" s="333" t="s">
        <v>85</v>
      </c>
      <c r="W100" s="337" t="s">
        <v>85</v>
      </c>
      <c r="X100" s="339" t="s">
        <v>85</v>
      </c>
      <c r="Y100" s="331" t="s">
        <v>85</v>
      </c>
      <c r="Z100" s="336" t="s">
        <v>85</v>
      </c>
      <c r="AA100" s="333" t="s">
        <v>85</v>
      </c>
      <c r="AB100" s="337" t="s">
        <v>85</v>
      </c>
      <c r="AC100" s="340" t="s">
        <v>85</v>
      </c>
      <c r="AD100" s="331" t="s">
        <v>85</v>
      </c>
      <c r="AE100" s="336" t="s">
        <v>85</v>
      </c>
      <c r="AF100" s="333" t="s">
        <v>85</v>
      </c>
      <c r="AG100" s="303" t="s">
        <v>85</v>
      </c>
    </row>
    <row r="101" spans="1:33" s="16" customFormat="1" x14ac:dyDescent="0.25">
      <c r="A101" s="301" t="s">
        <v>233</v>
      </c>
      <c r="B101" s="329" t="s">
        <v>85</v>
      </c>
      <c r="C101" s="303" t="s">
        <v>1136</v>
      </c>
      <c r="D101" s="330" t="s">
        <v>85</v>
      </c>
      <c r="E101" s="331" t="s">
        <v>85</v>
      </c>
      <c r="F101" s="332" t="s">
        <v>85</v>
      </c>
      <c r="G101" s="333" t="s">
        <v>85</v>
      </c>
      <c r="H101" s="334" t="s">
        <v>85</v>
      </c>
      <c r="I101" s="331">
        <v>0</v>
      </c>
      <c r="J101" s="331" t="s">
        <v>85</v>
      </c>
      <c r="K101" s="333" t="s">
        <v>85</v>
      </c>
      <c r="L101" s="333" t="s">
        <v>85</v>
      </c>
      <c r="M101" s="333" t="s">
        <v>85</v>
      </c>
      <c r="N101" s="335" t="s">
        <v>85</v>
      </c>
      <c r="O101" s="331" t="s">
        <v>85</v>
      </c>
      <c r="P101" s="336" t="s">
        <v>85</v>
      </c>
      <c r="Q101" s="333" t="s">
        <v>85</v>
      </c>
      <c r="R101" s="337" t="s">
        <v>85</v>
      </c>
      <c r="S101" s="338" t="s">
        <v>85</v>
      </c>
      <c r="T101" s="331" t="s">
        <v>85</v>
      </c>
      <c r="U101" s="336" t="s">
        <v>85</v>
      </c>
      <c r="V101" s="333" t="s">
        <v>85</v>
      </c>
      <c r="W101" s="337" t="s">
        <v>85</v>
      </c>
      <c r="X101" s="339" t="s">
        <v>85</v>
      </c>
      <c r="Y101" s="331" t="s">
        <v>85</v>
      </c>
      <c r="Z101" s="336" t="s">
        <v>85</v>
      </c>
      <c r="AA101" s="333" t="s">
        <v>85</v>
      </c>
      <c r="AB101" s="337" t="s">
        <v>85</v>
      </c>
      <c r="AC101" s="340" t="s">
        <v>85</v>
      </c>
      <c r="AD101" s="331" t="s">
        <v>85</v>
      </c>
      <c r="AE101" s="336" t="s">
        <v>85</v>
      </c>
      <c r="AF101" s="333" t="s">
        <v>85</v>
      </c>
      <c r="AG101" s="303" t="s">
        <v>85</v>
      </c>
    </row>
    <row r="102" spans="1:33" s="16" customFormat="1" x14ac:dyDescent="0.25">
      <c r="A102" s="301" t="s">
        <v>234</v>
      </c>
      <c r="B102" s="329" t="s">
        <v>85</v>
      </c>
      <c r="C102" s="303" t="s">
        <v>1137</v>
      </c>
      <c r="D102" s="330" t="s">
        <v>85</v>
      </c>
      <c r="E102" s="331" t="s">
        <v>85</v>
      </c>
      <c r="F102" s="332" t="s">
        <v>85</v>
      </c>
      <c r="G102" s="333" t="s">
        <v>85</v>
      </c>
      <c r="H102" s="334" t="s">
        <v>85</v>
      </c>
      <c r="I102" s="331">
        <v>0</v>
      </c>
      <c r="J102" s="331" t="s">
        <v>85</v>
      </c>
      <c r="K102" s="333" t="s">
        <v>85</v>
      </c>
      <c r="L102" s="333" t="s">
        <v>85</v>
      </c>
      <c r="M102" s="333" t="s">
        <v>85</v>
      </c>
      <c r="N102" s="335" t="s">
        <v>85</v>
      </c>
      <c r="O102" s="331" t="s">
        <v>85</v>
      </c>
      <c r="P102" s="336" t="s">
        <v>85</v>
      </c>
      <c r="Q102" s="333" t="s">
        <v>85</v>
      </c>
      <c r="R102" s="337" t="s">
        <v>85</v>
      </c>
      <c r="S102" s="338" t="s">
        <v>85</v>
      </c>
      <c r="T102" s="331" t="s">
        <v>85</v>
      </c>
      <c r="U102" s="336" t="s">
        <v>85</v>
      </c>
      <c r="V102" s="333" t="s">
        <v>85</v>
      </c>
      <c r="W102" s="337" t="s">
        <v>85</v>
      </c>
      <c r="X102" s="339" t="s">
        <v>85</v>
      </c>
      <c r="Y102" s="331" t="s">
        <v>85</v>
      </c>
      <c r="Z102" s="336" t="s">
        <v>85</v>
      </c>
      <c r="AA102" s="333" t="s">
        <v>85</v>
      </c>
      <c r="AB102" s="337" t="s">
        <v>85</v>
      </c>
      <c r="AC102" s="340" t="s">
        <v>85</v>
      </c>
      <c r="AD102" s="331" t="s">
        <v>85</v>
      </c>
      <c r="AE102" s="336" t="s">
        <v>85</v>
      </c>
      <c r="AF102" s="333" t="s">
        <v>85</v>
      </c>
      <c r="AG102" s="303" t="s">
        <v>85</v>
      </c>
    </row>
    <row r="103" spans="1:33" s="16" customFormat="1" x14ac:dyDescent="0.25">
      <c r="A103" s="301" t="s">
        <v>235</v>
      </c>
      <c r="B103" s="329" t="s">
        <v>85</v>
      </c>
      <c r="C103" s="303" t="s">
        <v>1138</v>
      </c>
      <c r="D103" s="330" t="s">
        <v>85</v>
      </c>
      <c r="E103" s="331" t="s">
        <v>85</v>
      </c>
      <c r="F103" s="332" t="s">
        <v>85</v>
      </c>
      <c r="G103" s="333" t="s">
        <v>85</v>
      </c>
      <c r="H103" s="334" t="s">
        <v>85</v>
      </c>
      <c r="I103" s="331">
        <v>0</v>
      </c>
      <c r="J103" s="331" t="s">
        <v>85</v>
      </c>
      <c r="K103" s="333" t="s">
        <v>85</v>
      </c>
      <c r="L103" s="333" t="s">
        <v>85</v>
      </c>
      <c r="M103" s="333" t="s">
        <v>85</v>
      </c>
      <c r="N103" s="335" t="s">
        <v>85</v>
      </c>
      <c r="O103" s="331" t="s">
        <v>85</v>
      </c>
      <c r="P103" s="336" t="s">
        <v>85</v>
      </c>
      <c r="Q103" s="333" t="s">
        <v>85</v>
      </c>
      <c r="R103" s="337" t="s">
        <v>85</v>
      </c>
      <c r="S103" s="338" t="s">
        <v>85</v>
      </c>
      <c r="T103" s="331" t="s">
        <v>85</v>
      </c>
      <c r="U103" s="336" t="s">
        <v>85</v>
      </c>
      <c r="V103" s="333" t="s">
        <v>85</v>
      </c>
      <c r="W103" s="337" t="s">
        <v>85</v>
      </c>
      <c r="X103" s="339" t="s">
        <v>85</v>
      </c>
      <c r="Y103" s="331" t="s">
        <v>85</v>
      </c>
      <c r="Z103" s="336" t="s">
        <v>85</v>
      </c>
      <c r="AA103" s="333" t="s">
        <v>85</v>
      </c>
      <c r="AB103" s="337" t="s">
        <v>85</v>
      </c>
      <c r="AC103" s="340" t="s">
        <v>85</v>
      </c>
      <c r="AD103" s="331" t="s">
        <v>85</v>
      </c>
      <c r="AE103" s="336" t="s">
        <v>85</v>
      </c>
      <c r="AF103" s="333" t="s">
        <v>85</v>
      </c>
      <c r="AG103" s="303" t="s">
        <v>85</v>
      </c>
    </row>
    <row r="104" spans="1:33" s="16" customFormat="1" x14ac:dyDescent="0.25">
      <c r="A104" s="301" t="s">
        <v>237</v>
      </c>
      <c r="B104" s="329" t="s">
        <v>85</v>
      </c>
      <c r="C104" s="303" t="s">
        <v>1140</v>
      </c>
      <c r="D104" s="330" t="s">
        <v>85</v>
      </c>
      <c r="E104" s="331" t="s">
        <v>85</v>
      </c>
      <c r="F104" s="332" t="s">
        <v>85</v>
      </c>
      <c r="G104" s="333" t="s">
        <v>85</v>
      </c>
      <c r="H104" s="334" t="s">
        <v>85</v>
      </c>
      <c r="I104" s="331">
        <v>0</v>
      </c>
      <c r="J104" s="331" t="s">
        <v>85</v>
      </c>
      <c r="K104" s="333" t="s">
        <v>85</v>
      </c>
      <c r="L104" s="333" t="s">
        <v>85</v>
      </c>
      <c r="M104" s="333" t="s">
        <v>85</v>
      </c>
      <c r="N104" s="335" t="s">
        <v>85</v>
      </c>
      <c r="O104" s="331" t="s">
        <v>85</v>
      </c>
      <c r="P104" s="336" t="s">
        <v>85</v>
      </c>
      <c r="Q104" s="333" t="s">
        <v>85</v>
      </c>
      <c r="R104" s="337" t="s">
        <v>85</v>
      </c>
      <c r="S104" s="338" t="s">
        <v>85</v>
      </c>
      <c r="T104" s="331" t="s">
        <v>85</v>
      </c>
      <c r="U104" s="336" t="s">
        <v>85</v>
      </c>
      <c r="V104" s="333" t="s">
        <v>85</v>
      </c>
      <c r="W104" s="337" t="s">
        <v>85</v>
      </c>
      <c r="X104" s="339" t="s">
        <v>85</v>
      </c>
      <c r="Y104" s="331" t="s">
        <v>85</v>
      </c>
      <c r="Z104" s="336" t="s">
        <v>85</v>
      </c>
      <c r="AA104" s="333" t="s">
        <v>85</v>
      </c>
      <c r="AB104" s="337" t="s">
        <v>85</v>
      </c>
      <c r="AC104" s="340" t="s">
        <v>85</v>
      </c>
      <c r="AD104" s="331" t="s">
        <v>85</v>
      </c>
      <c r="AE104" s="336" t="s">
        <v>85</v>
      </c>
      <c r="AF104" s="333" t="s">
        <v>85</v>
      </c>
      <c r="AG104" s="303" t="s">
        <v>85</v>
      </c>
    </row>
    <row r="105" spans="1:33" s="16" customFormat="1" x14ac:dyDescent="0.25">
      <c r="A105" s="301" t="s">
        <v>240</v>
      </c>
      <c r="B105" s="329" t="s">
        <v>85</v>
      </c>
      <c r="C105" s="303" t="s">
        <v>1143</v>
      </c>
      <c r="D105" s="330" t="s">
        <v>85</v>
      </c>
      <c r="E105" s="331" t="s">
        <v>85</v>
      </c>
      <c r="F105" s="332" t="s">
        <v>85</v>
      </c>
      <c r="G105" s="333" t="s">
        <v>85</v>
      </c>
      <c r="H105" s="334" t="s">
        <v>85</v>
      </c>
      <c r="I105" s="331">
        <v>0</v>
      </c>
      <c r="J105" s="331" t="s">
        <v>85</v>
      </c>
      <c r="K105" s="333" t="s">
        <v>85</v>
      </c>
      <c r="L105" s="333" t="s">
        <v>85</v>
      </c>
      <c r="M105" s="333" t="s">
        <v>85</v>
      </c>
      <c r="N105" s="335" t="s">
        <v>85</v>
      </c>
      <c r="O105" s="331" t="s">
        <v>85</v>
      </c>
      <c r="P105" s="336" t="s">
        <v>85</v>
      </c>
      <c r="Q105" s="333" t="s">
        <v>85</v>
      </c>
      <c r="R105" s="337" t="s">
        <v>85</v>
      </c>
      <c r="S105" s="338" t="s">
        <v>85</v>
      </c>
      <c r="T105" s="331" t="s">
        <v>85</v>
      </c>
      <c r="U105" s="336" t="s">
        <v>85</v>
      </c>
      <c r="V105" s="333" t="s">
        <v>85</v>
      </c>
      <c r="W105" s="337" t="s">
        <v>85</v>
      </c>
      <c r="X105" s="339" t="s">
        <v>85</v>
      </c>
      <c r="Y105" s="331" t="s">
        <v>85</v>
      </c>
      <c r="Z105" s="336" t="s">
        <v>85</v>
      </c>
      <c r="AA105" s="333" t="s">
        <v>85</v>
      </c>
      <c r="AB105" s="337" t="s">
        <v>85</v>
      </c>
      <c r="AC105" s="340" t="s">
        <v>85</v>
      </c>
      <c r="AD105" s="331" t="s">
        <v>85</v>
      </c>
      <c r="AE105" s="336" t="s">
        <v>85</v>
      </c>
      <c r="AF105" s="333" t="s">
        <v>85</v>
      </c>
      <c r="AG105" s="303" t="s">
        <v>85</v>
      </c>
    </row>
    <row r="106" spans="1:33" s="16" customFormat="1" x14ac:dyDescent="0.25">
      <c r="A106" s="301" t="s">
        <v>241</v>
      </c>
      <c r="B106" s="329" t="s">
        <v>85</v>
      </c>
      <c r="C106" s="303" t="s">
        <v>1144</v>
      </c>
      <c r="D106" s="330" t="s">
        <v>85</v>
      </c>
      <c r="E106" s="331" t="s">
        <v>85</v>
      </c>
      <c r="F106" s="332" t="s">
        <v>85</v>
      </c>
      <c r="G106" s="333" t="s">
        <v>85</v>
      </c>
      <c r="H106" s="334" t="s">
        <v>85</v>
      </c>
      <c r="I106" s="331">
        <v>0</v>
      </c>
      <c r="J106" s="331" t="s">
        <v>85</v>
      </c>
      <c r="K106" s="333" t="s">
        <v>85</v>
      </c>
      <c r="L106" s="333" t="s">
        <v>85</v>
      </c>
      <c r="M106" s="333" t="s">
        <v>85</v>
      </c>
      <c r="N106" s="335" t="s">
        <v>85</v>
      </c>
      <c r="O106" s="331" t="s">
        <v>85</v>
      </c>
      <c r="P106" s="336" t="s">
        <v>85</v>
      </c>
      <c r="Q106" s="333" t="s">
        <v>85</v>
      </c>
      <c r="R106" s="337" t="s">
        <v>85</v>
      </c>
      <c r="S106" s="338" t="s">
        <v>85</v>
      </c>
      <c r="T106" s="331" t="s">
        <v>85</v>
      </c>
      <c r="U106" s="336" t="s">
        <v>85</v>
      </c>
      <c r="V106" s="333" t="s">
        <v>85</v>
      </c>
      <c r="W106" s="337" t="s">
        <v>85</v>
      </c>
      <c r="X106" s="339" t="s">
        <v>85</v>
      </c>
      <c r="Y106" s="331" t="s">
        <v>85</v>
      </c>
      <c r="Z106" s="336" t="s">
        <v>85</v>
      </c>
      <c r="AA106" s="333" t="s">
        <v>85</v>
      </c>
      <c r="AB106" s="337" t="s">
        <v>85</v>
      </c>
      <c r="AC106" s="340" t="s">
        <v>85</v>
      </c>
      <c r="AD106" s="331" t="s">
        <v>85</v>
      </c>
      <c r="AE106" s="336" t="s">
        <v>85</v>
      </c>
      <c r="AF106" s="333" t="s">
        <v>85</v>
      </c>
      <c r="AG106" s="303" t="s">
        <v>85</v>
      </c>
    </row>
    <row r="107" spans="1:33" s="16" customFormat="1" x14ac:dyDescent="0.25">
      <c r="A107" s="301" t="s">
        <v>242</v>
      </c>
      <c r="B107" s="329" t="s">
        <v>85</v>
      </c>
      <c r="C107" s="303" t="s">
        <v>1145</v>
      </c>
      <c r="D107" s="330" t="s">
        <v>85</v>
      </c>
      <c r="E107" s="331" t="s">
        <v>85</v>
      </c>
      <c r="F107" s="332" t="s">
        <v>85</v>
      </c>
      <c r="G107" s="333" t="s">
        <v>85</v>
      </c>
      <c r="H107" s="334" t="s">
        <v>85</v>
      </c>
      <c r="I107" s="331">
        <v>0</v>
      </c>
      <c r="J107" s="331" t="s">
        <v>85</v>
      </c>
      <c r="K107" s="333" t="s">
        <v>85</v>
      </c>
      <c r="L107" s="333" t="s">
        <v>85</v>
      </c>
      <c r="M107" s="333" t="s">
        <v>85</v>
      </c>
      <c r="N107" s="335" t="s">
        <v>85</v>
      </c>
      <c r="O107" s="331" t="s">
        <v>85</v>
      </c>
      <c r="P107" s="336" t="s">
        <v>85</v>
      </c>
      <c r="Q107" s="333" t="s">
        <v>85</v>
      </c>
      <c r="R107" s="337" t="s">
        <v>85</v>
      </c>
      <c r="S107" s="338" t="s">
        <v>85</v>
      </c>
      <c r="T107" s="331" t="s">
        <v>85</v>
      </c>
      <c r="U107" s="336" t="s">
        <v>85</v>
      </c>
      <c r="V107" s="333" t="s">
        <v>85</v>
      </c>
      <c r="W107" s="337" t="s">
        <v>85</v>
      </c>
      <c r="X107" s="339" t="s">
        <v>85</v>
      </c>
      <c r="Y107" s="331" t="s">
        <v>85</v>
      </c>
      <c r="Z107" s="336" t="s">
        <v>85</v>
      </c>
      <c r="AA107" s="333" t="s">
        <v>85</v>
      </c>
      <c r="AB107" s="337" t="s">
        <v>85</v>
      </c>
      <c r="AC107" s="340" t="s">
        <v>85</v>
      </c>
      <c r="AD107" s="331" t="s">
        <v>85</v>
      </c>
      <c r="AE107" s="336" t="s">
        <v>85</v>
      </c>
      <c r="AF107" s="333" t="s">
        <v>85</v>
      </c>
      <c r="AG107" s="303" t="s">
        <v>85</v>
      </c>
    </row>
    <row r="108" spans="1:33" s="16" customFormat="1" x14ac:dyDescent="0.25">
      <c r="A108" s="301" t="s">
        <v>244</v>
      </c>
      <c r="B108" s="329" t="s">
        <v>85</v>
      </c>
      <c r="C108" s="303" t="s">
        <v>1146</v>
      </c>
      <c r="D108" s="330" t="s">
        <v>85</v>
      </c>
      <c r="E108" s="331" t="s">
        <v>85</v>
      </c>
      <c r="F108" s="332" t="s">
        <v>85</v>
      </c>
      <c r="G108" s="333" t="s">
        <v>85</v>
      </c>
      <c r="H108" s="334" t="s">
        <v>85</v>
      </c>
      <c r="I108" s="331">
        <v>0</v>
      </c>
      <c r="J108" s="331" t="s">
        <v>85</v>
      </c>
      <c r="K108" s="333" t="s">
        <v>85</v>
      </c>
      <c r="L108" s="333" t="s">
        <v>85</v>
      </c>
      <c r="M108" s="333" t="s">
        <v>85</v>
      </c>
      <c r="N108" s="335" t="s">
        <v>85</v>
      </c>
      <c r="O108" s="331" t="s">
        <v>85</v>
      </c>
      <c r="P108" s="336" t="s">
        <v>85</v>
      </c>
      <c r="Q108" s="333" t="s">
        <v>85</v>
      </c>
      <c r="R108" s="337" t="s">
        <v>85</v>
      </c>
      <c r="S108" s="338" t="s">
        <v>85</v>
      </c>
      <c r="T108" s="331" t="s">
        <v>85</v>
      </c>
      <c r="U108" s="336" t="s">
        <v>85</v>
      </c>
      <c r="V108" s="333" t="s">
        <v>85</v>
      </c>
      <c r="W108" s="337" t="s">
        <v>85</v>
      </c>
      <c r="X108" s="339" t="s">
        <v>85</v>
      </c>
      <c r="Y108" s="331" t="s">
        <v>85</v>
      </c>
      <c r="Z108" s="336" t="s">
        <v>85</v>
      </c>
      <c r="AA108" s="333" t="s">
        <v>85</v>
      </c>
      <c r="AB108" s="337" t="s">
        <v>85</v>
      </c>
      <c r="AC108" s="340" t="s">
        <v>85</v>
      </c>
      <c r="AD108" s="331" t="s">
        <v>85</v>
      </c>
      <c r="AE108" s="336" t="s">
        <v>85</v>
      </c>
      <c r="AF108" s="333" t="s">
        <v>85</v>
      </c>
      <c r="AG108" s="303" t="s">
        <v>85</v>
      </c>
    </row>
    <row r="109" spans="1:33" s="16" customFormat="1" x14ac:dyDescent="0.25">
      <c r="A109" s="301" t="s">
        <v>245</v>
      </c>
      <c r="B109" s="329" t="s">
        <v>85</v>
      </c>
      <c r="C109" s="303" t="s">
        <v>1147</v>
      </c>
      <c r="D109" s="330" t="s">
        <v>85</v>
      </c>
      <c r="E109" s="331" t="s">
        <v>85</v>
      </c>
      <c r="F109" s="332" t="s">
        <v>85</v>
      </c>
      <c r="G109" s="333" t="s">
        <v>85</v>
      </c>
      <c r="H109" s="334" t="s">
        <v>85</v>
      </c>
      <c r="I109" s="331">
        <v>0</v>
      </c>
      <c r="J109" s="331" t="s">
        <v>85</v>
      </c>
      <c r="K109" s="333" t="s">
        <v>85</v>
      </c>
      <c r="L109" s="333" t="s">
        <v>85</v>
      </c>
      <c r="M109" s="333" t="s">
        <v>85</v>
      </c>
      <c r="N109" s="335" t="s">
        <v>85</v>
      </c>
      <c r="O109" s="331" t="s">
        <v>85</v>
      </c>
      <c r="P109" s="336" t="s">
        <v>85</v>
      </c>
      <c r="Q109" s="333" t="s">
        <v>85</v>
      </c>
      <c r="R109" s="337" t="s">
        <v>85</v>
      </c>
      <c r="S109" s="338" t="s">
        <v>85</v>
      </c>
      <c r="T109" s="331" t="s">
        <v>85</v>
      </c>
      <c r="U109" s="336" t="s">
        <v>85</v>
      </c>
      <c r="V109" s="333" t="s">
        <v>85</v>
      </c>
      <c r="W109" s="337" t="s">
        <v>85</v>
      </c>
      <c r="X109" s="339" t="s">
        <v>85</v>
      </c>
      <c r="Y109" s="331" t="s">
        <v>85</v>
      </c>
      <c r="Z109" s="336" t="s">
        <v>85</v>
      </c>
      <c r="AA109" s="333" t="s">
        <v>85</v>
      </c>
      <c r="AB109" s="337" t="s">
        <v>85</v>
      </c>
      <c r="AC109" s="340" t="s">
        <v>85</v>
      </c>
      <c r="AD109" s="331" t="s">
        <v>85</v>
      </c>
      <c r="AE109" s="336" t="s">
        <v>85</v>
      </c>
      <c r="AF109" s="333" t="s">
        <v>85</v>
      </c>
      <c r="AG109" s="303" t="s">
        <v>85</v>
      </c>
    </row>
    <row r="110" spans="1:33" s="16" customFormat="1" x14ac:dyDescent="0.25">
      <c r="A110" s="301" t="s">
        <v>246</v>
      </c>
      <c r="B110" s="329" t="s">
        <v>85</v>
      </c>
      <c r="C110" s="303" t="s">
        <v>1148</v>
      </c>
      <c r="D110" s="330" t="s">
        <v>85</v>
      </c>
      <c r="E110" s="331" t="s">
        <v>85</v>
      </c>
      <c r="F110" s="332" t="s">
        <v>85</v>
      </c>
      <c r="G110" s="333" t="s">
        <v>85</v>
      </c>
      <c r="H110" s="334" t="s">
        <v>85</v>
      </c>
      <c r="I110" s="331">
        <v>0</v>
      </c>
      <c r="J110" s="331" t="s">
        <v>85</v>
      </c>
      <c r="K110" s="333" t="s">
        <v>85</v>
      </c>
      <c r="L110" s="333" t="s">
        <v>85</v>
      </c>
      <c r="M110" s="333" t="s">
        <v>85</v>
      </c>
      <c r="N110" s="335" t="s">
        <v>85</v>
      </c>
      <c r="O110" s="331" t="s">
        <v>85</v>
      </c>
      <c r="P110" s="336" t="s">
        <v>85</v>
      </c>
      <c r="Q110" s="333" t="s">
        <v>85</v>
      </c>
      <c r="R110" s="337" t="s">
        <v>85</v>
      </c>
      <c r="S110" s="338" t="s">
        <v>85</v>
      </c>
      <c r="T110" s="331" t="s">
        <v>85</v>
      </c>
      <c r="U110" s="336" t="s">
        <v>85</v>
      </c>
      <c r="V110" s="333" t="s">
        <v>85</v>
      </c>
      <c r="W110" s="337" t="s">
        <v>85</v>
      </c>
      <c r="X110" s="339" t="s">
        <v>85</v>
      </c>
      <c r="Y110" s="331" t="s">
        <v>85</v>
      </c>
      <c r="Z110" s="336" t="s">
        <v>85</v>
      </c>
      <c r="AA110" s="333" t="s">
        <v>85</v>
      </c>
      <c r="AB110" s="337" t="s">
        <v>85</v>
      </c>
      <c r="AC110" s="340" t="s">
        <v>85</v>
      </c>
      <c r="AD110" s="331" t="s">
        <v>85</v>
      </c>
      <c r="AE110" s="336" t="s">
        <v>85</v>
      </c>
      <c r="AF110" s="333" t="s">
        <v>85</v>
      </c>
      <c r="AG110" s="303" t="s">
        <v>85</v>
      </c>
    </row>
    <row r="111" spans="1:33" s="16" customFormat="1" x14ac:dyDescent="0.25">
      <c r="A111" s="301" t="s">
        <v>247</v>
      </c>
      <c r="B111" s="329" t="s">
        <v>85</v>
      </c>
      <c r="C111" s="303" t="s">
        <v>1149</v>
      </c>
      <c r="D111" s="330" t="s">
        <v>85</v>
      </c>
      <c r="E111" s="331" t="s">
        <v>85</v>
      </c>
      <c r="F111" s="332" t="s">
        <v>85</v>
      </c>
      <c r="G111" s="333" t="s">
        <v>85</v>
      </c>
      <c r="H111" s="334" t="s">
        <v>85</v>
      </c>
      <c r="I111" s="331">
        <v>0</v>
      </c>
      <c r="J111" s="331" t="s">
        <v>85</v>
      </c>
      <c r="K111" s="333" t="s">
        <v>85</v>
      </c>
      <c r="L111" s="333" t="s">
        <v>85</v>
      </c>
      <c r="M111" s="333" t="s">
        <v>85</v>
      </c>
      <c r="N111" s="335" t="s">
        <v>85</v>
      </c>
      <c r="O111" s="331" t="s">
        <v>85</v>
      </c>
      <c r="P111" s="336" t="s">
        <v>85</v>
      </c>
      <c r="Q111" s="333" t="s">
        <v>85</v>
      </c>
      <c r="R111" s="337" t="s">
        <v>85</v>
      </c>
      <c r="S111" s="338" t="s">
        <v>85</v>
      </c>
      <c r="T111" s="331" t="s">
        <v>85</v>
      </c>
      <c r="U111" s="336" t="s">
        <v>85</v>
      </c>
      <c r="V111" s="333" t="s">
        <v>85</v>
      </c>
      <c r="W111" s="337" t="s">
        <v>85</v>
      </c>
      <c r="X111" s="339" t="s">
        <v>85</v>
      </c>
      <c r="Y111" s="331" t="s">
        <v>85</v>
      </c>
      <c r="Z111" s="336" t="s">
        <v>85</v>
      </c>
      <c r="AA111" s="333" t="s">
        <v>85</v>
      </c>
      <c r="AB111" s="337" t="s">
        <v>85</v>
      </c>
      <c r="AC111" s="340" t="s">
        <v>85</v>
      </c>
      <c r="AD111" s="331" t="s">
        <v>85</v>
      </c>
      <c r="AE111" s="336" t="s">
        <v>85</v>
      </c>
      <c r="AF111" s="333" t="s">
        <v>85</v>
      </c>
      <c r="AG111" s="303" t="s">
        <v>85</v>
      </c>
    </row>
    <row r="112" spans="1:33" s="16" customFormat="1" x14ac:dyDescent="0.25">
      <c r="A112" s="301" t="s">
        <v>248</v>
      </c>
      <c r="B112" s="329" t="s">
        <v>85</v>
      </c>
      <c r="C112" s="303" t="s">
        <v>1150</v>
      </c>
      <c r="D112" s="330" t="s">
        <v>85</v>
      </c>
      <c r="E112" s="331" t="s">
        <v>85</v>
      </c>
      <c r="F112" s="332" t="s">
        <v>85</v>
      </c>
      <c r="G112" s="333" t="s">
        <v>85</v>
      </c>
      <c r="H112" s="334" t="s">
        <v>85</v>
      </c>
      <c r="I112" s="331">
        <v>0</v>
      </c>
      <c r="J112" s="331" t="s">
        <v>85</v>
      </c>
      <c r="K112" s="333" t="s">
        <v>85</v>
      </c>
      <c r="L112" s="333" t="s">
        <v>85</v>
      </c>
      <c r="M112" s="333" t="s">
        <v>85</v>
      </c>
      <c r="N112" s="335" t="s">
        <v>85</v>
      </c>
      <c r="O112" s="331" t="s">
        <v>85</v>
      </c>
      <c r="P112" s="336" t="s">
        <v>85</v>
      </c>
      <c r="Q112" s="333" t="s">
        <v>85</v>
      </c>
      <c r="R112" s="337" t="s">
        <v>85</v>
      </c>
      <c r="S112" s="338" t="s">
        <v>85</v>
      </c>
      <c r="T112" s="331" t="s">
        <v>85</v>
      </c>
      <c r="U112" s="336" t="s">
        <v>85</v>
      </c>
      <c r="V112" s="333" t="s">
        <v>85</v>
      </c>
      <c r="W112" s="337" t="s">
        <v>85</v>
      </c>
      <c r="X112" s="339" t="s">
        <v>85</v>
      </c>
      <c r="Y112" s="331" t="s">
        <v>85</v>
      </c>
      <c r="Z112" s="336" t="s">
        <v>85</v>
      </c>
      <c r="AA112" s="333" t="s">
        <v>85</v>
      </c>
      <c r="AB112" s="337" t="s">
        <v>85</v>
      </c>
      <c r="AC112" s="340" t="s">
        <v>85</v>
      </c>
      <c r="AD112" s="331" t="s">
        <v>85</v>
      </c>
      <c r="AE112" s="336" t="s">
        <v>85</v>
      </c>
      <c r="AF112" s="333" t="s">
        <v>85</v>
      </c>
      <c r="AG112" s="303" t="s">
        <v>85</v>
      </c>
    </row>
    <row r="113" spans="1:33" s="16" customFormat="1" x14ac:dyDescent="0.25">
      <c r="A113" s="301" t="s">
        <v>249</v>
      </c>
      <c r="B113" s="329" t="s">
        <v>5233</v>
      </c>
      <c r="C113" s="303" t="s">
        <v>1151</v>
      </c>
      <c r="D113" s="330">
        <v>88</v>
      </c>
      <c r="E113" s="331">
        <v>73</v>
      </c>
      <c r="F113" s="332">
        <v>39.011590909090927</v>
      </c>
      <c r="G113" s="333">
        <v>28.477272727272727</v>
      </c>
      <c r="H113" s="334">
        <v>85</v>
      </c>
      <c r="I113" s="331">
        <v>0</v>
      </c>
      <c r="J113" s="331">
        <v>3</v>
      </c>
      <c r="K113" s="333">
        <v>0.96590909090909094</v>
      </c>
      <c r="L113" s="333">
        <v>0</v>
      </c>
      <c r="M113" s="333">
        <v>3.4090909090909088E-2</v>
      </c>
      <c r="N113" s="335" t="s">
        <v>918</v>
      </c>
      <c r="O113" s="331">
        <v>22</v>
      </c>
      <c r="P113" s="336">
        <v>0.38897727272727284</v>
      </c>
      <c r="Q113" s="333">
        <v>8.5568181818181817</v>
      </c>
      <c r="R113" s="337" t="s">
        <v>5253</v>
      </c>
      <c r="S113" s="338" t="s">
        <v>920</v>
      </c>
      <c r="T113" s="331">
        <v>19</v>
      </c>
      <c r="U113" s="336">
        <v>0.41795454545454552</v>
      </c>
      <c r="V113" s="333">
        <v>7.9431818181818183</v>
      </c>
      <c r="W113" s="337" t="s">
        <v>5254</v>
      </c>
      <c r="X113" s="339" t="s">
        <v>917</v>
      </c>
      <c r="Y113" s="331">
        <v>12</v>
      </c>
      <c r="Z113" s="336">
        <v>0.36999999999999994</v>
      </c>
      <c r="AA113" s="333">
        <v>4.4431818181818183</v>
      </c>
      <c r="AB113" s="337" t="s">
        <v>5255</v>
      </c>
      <c r="AC113" s="340" t="s">
        <v>919</v>
      </c>
      <c r="AD113" s="331">
        <v>20</v>
      </c>
      <c r="AE113" s="336">
        <v>0.37670454545454546</v>
      </c>
      <c r="AF113" s="333">
        <v>7.5340909090909092</v>
      </c>
      <c r="AG113" s="303" t="s">
        <v>5256</v>
      </c>
    </row>
    <row r="114" spans="1:33" s="16" customFormat="1" x14ac:dyDescent="0.25">
      <c r="A114" s="301" t="s">
        <v>250</v>
      </c>
      <c r="B114" s="329" t="s">
        <v>5233</v>
      </c>
      <c r="C114" s="303" t="s">
        <v>1152</v>
      </c>
      <c r="D114" s="330">
        <v>69</v>
      </c>
      <c r="E114" s="331">
        <v>73</v>
      </c>
      <c r="F114" s="332">
        <v>53.900579710144918</v>
      </c>
      <c r="G114" s="333">
        <v>39.347826086956523</v>
      </c>
      <c r="H114" s="334">
        <v>58</v>
      </c>
      <c r="I114" s="331">
        <v>0</v>
      </c>
      <c r="J114" s="331">
        <v>11</v>
      </c>
      <c r="K114" s="333">
        <v>0.84057971014492749</v>
      </c>
      <c r="L114" s="333">
        <v>0</v>
      </c>
      <c r="M114" s="333">
        <v>0.15942028985507245</v>
      </c>
      <c r="N114" s="335" t="s">
        <v>918</v>
      </c>
      <c r="O114" s="331">
        <v>22</v>
      </c>
      <c r="P114" s="336">
        <v>0.55942028985507264</v>
      </c>
      <c r="Q114" s="333">
        <v>12.318840579710145</v>
      </c>
      <c r="R114" s="337" t="s">
        <v>5253</v>
      </c>
      <c r="S114" s="338" t="s">
        <v>920</v>
      </c>
      <c r="T114" s="331">
        <v>19</v>
      </c>
      <c r="U114" s="336">
        <v>0.48173913043478273</v>
      </c>
      <c r="V114" s="333">
        <v>9.1594202898550723</v>
      </c>
      <c r="W114" s="337" t="s">
        <v>5254</v>
      </c>
      <c r="X114" s="339" t="s">
        <v>917</v>
      </c>
      <c r="Y114" s="331">
        <v>12</v>
      </c>
      <c r="Z114" s="336">
        <v>0.53463768115942023</v>
      </c>
      <c r="AA114" s="333">
        <v>6.4202898550724639</v>
      </c>
      <c r="AB114" s="337" t="s">
        <v>5255</v>
      </c>
      <c r="AC114" s="340" t="s">
        <v>919</v>
      </c>
      <c r="AD114" s="331">
        <v>20</v>
      </c>
      <c r="AE114" s="336">
        <v>0.57246376811594224</v>
      </c>
      <c r="AF114" s="333">
        <v>11.44927536231884</v>
      </c>
      <c r="AG114" s="303" t="s">
        <v>5256</v>
      </c>
    </row>
    <row r="115" spans="1:33" s="16" customFormat="1" x14ac:dyDescent="0.25">
      <c r="A115" s="301" t="s">
        <v>251</v>
      </c>
      <c r="B115" s="329" t="s">
        <v>85</v>
      </c>
      <c r="C115" s="303" t="s">
        <v>1153</v>
      </c>
      <c r="D115" s="330" t="s">
        <v>85</v>
      </c>
      <c r="E115" s="331" t="s">
        <v>85</v>
      </c>
      <c r="F115" s="332" t="s">
        <v>85</v>
      </c>
      <c r="G115" s="333" t="s">
        <v>85</v>
      </c>
      <c r="H115" s="334" t="s">
        <v>85</v>
      </c>
      <c r="I115" s="331">
        <v>0</v>
      </c>
      <c r="J115" s="331" t="s">
        <v>85</v>
      </c>
      <c r="K115" s="333" t="s">
        <v>85</v>
      </c>
      <c r="L115" s="333" t="s">
        <v>85</v>
      </c>
      <c r="M115" s="333" t="s">
        <v>85</v>
      </c>
      <c r="N115" s="335" t="s">
        <v>85</v>
      </c>
      <c r="O115" s="331" t="s">
        <v>85</v>
      </c>
      <c r="P115" s="336" t="s">
        <v>85</v>
      </c>
      <c r="Q115" s="333" t="s">
        <v>85</v>
      </c>
      <c r="R115" s="337" t="s">
        <v>85</v>
      </c>
      <c r="S115" s="338" t="s">
        <v>85</v>
      </c>
      <c r="T115" s="331" t="s">
        <v>85</v>
      </c>
      <c r="U115" s="336" t="s">
        <v>85</v>
      </c>
      <c r="V115" s="333" t="s">
        <v>85</v>
      </c>
      <c r="W115" s="337" t="s">
        <v>85</v>
      </c>
      <c r="X115" s="339" t="s">
        <v>85</v>
      </c>
      <c r="Y115" s="331" t="s">
        <v>85</v>
      </c>
      <c r="Z115" s="336" t="s">
        <v>85</v>
      </c>
      <c r="AA115" s="333" t="s">
        <v>85</v>
      </c>
      <c r="AB115" s="337" t="s">
        <v>85</v>
      </c>
      <c r="AC115" s="340" t="s">
        <v>85</v>
      </c>
      <c r="AD115" s="331" t="s">
        <v>85</v>
      </c>
      <c r="AE115" s="336" t="s">
        <v>85</v>
      </c>
      <c r="AF115" s="333" t="s">
        <v>85</v>
      </c>
      <c r="AG115" s="303" t="s">
        <v>85</v>
      </c>
    </row>
    <row r="116" spans="1:33" s="16" customFormat="1" x14ac:dyDescent="0.25">
      <c r="A116" s="301" t="s">
        <v>252</v>
      </c>
      <c r="B116" s="329" t="s">
        <v>85</v>
      </c>
      <c r="C116" s="303" t="s">
        <v>1154</v>
      </c>
      <c r="D116" s="330" t="s">
        <v>85</v>
      </c>
      <c r="E116" s="331" t="s">
        <v>85</v>
      </c>
      <c r="F116" s="332" t="s">
        <v>85</v>
      </c>
      <c r="G116" s="333" t="s">
        <v>85</v>
      </c>
      <c r="H116" s="334" t="s">
        <v>85</v>
      </c>
      <c r="I116" s="331">
        <v>0</v>
      </c>
      <c r="J116" s="331" t="s">
        <v>85</v>
      </c>
      <c r="K116" s="333" t="s">
        <v>85</v>
      </c>
      <c r="L116" s="333" t="s">
        <v>85</v>
      </c>
      <c r="M116" s="333" t="s">
        <v>85</v>
      </c>
      <c r="N116" s="335" t="s">
        <v>85</v>
      </c>
      <c r="O116" s="331" t="s">
        <v>85</v>
      </c>
      <c r="P116" s="336" t="s">
        <v>85</v>
      </c>
      <c r="Q116" s="333" t="s">
        <v>85</v>
      </c>
      <c r="R116" s="337" t="s">
        <v>85</v>
      </c>
      <c r="S116" s="338" t="s">
        <v>85</v>
      </c>
      <c r="T116" s="331" t="s">
        <v>85</v>
      </c>
      <c r="U116" s="336" t="s">
        <v>85</v>
      </c>
      <c r="V116" s="333" t="s">
        <v>85</v>
      </c>
      <c r="W116" s="337" t="s">
        <v>85</v>
      </c>
      <c r="X116" s="339" t="s">
        <v>85</v>
      </c>
      <c r="Y116" s="331" t="s">
        <v>85</v>
      </c>
      <c r="Z116" s="336" t="s">
        <v>85</v>
      </c>
      <c r="AA116" s="333" t="s">
        <v>85</v>
      </c>
      <c r="AB116" s="337" t="s">
        <v>85</v>
      </c>
      <c r="AC116" s="340" t="s">
        <v>85</v>
      </c>
      <c r="AD116" s="331" t="s">
        <v>85</v>
      </c>
      <c r="AE116" s="336" t="s">
        <v>85</v>
      </c>
      <c r="AF116" s="333" t="s">
        <v>85</v>
      </c>
      <c r="AG116" s="303" t="s">
        <v>85</v>
      </c>
    </row>
    <row r="117" spans="1:33" s="16" customFormat="1" x14ac:dyDescent="0.25">
      <c r="A117" s="301" t="s">
        <v>253</v>
      </c>
      <c r="B117" s="329" t="s">
        <v>85</v>
      </c>
      <c r="C117" s="303" t="s">
        <v>1155</v>
      </c>
      <c r="D117" s="330" t="s">
        <v>85</v>
      </c>
      <c r="E117" s="331" t="s">
        <v>85</v>
      </c>
      <c r="F117" s="332" t="s">
        <v>85</v>
      </c>
      <c r="G117" s="333" t="s">
        <v>85</v>
      </c>
      <c r="H117" s="334" t="s">
        <v>85</v>
      </c>
      <c r="I117" s="331">
        <v>0</v>
      </c>
      <c r="J117" s="331" t="s">
        <v>85</v>
      </c>
      <c r="K117" s="333" t="s">
        <v>85</v>
      </c>
      <c r="L117" s="333" t="s">
        <v>85</v>
      </c>
      <c r="M117" s="333" t="s">
        <v>85</v>
      </c>
      <c r="N117" s="335" t="s">
        <v>85</v>
      </c>
      <c r="O117" s="331" t="s">
        <v>85</v>
      </c>
      <c r="P117" s="336" t="s">
        <v>85</v>
      </c>
      <c r="Q117" s="333" t="s">
        <v>85</v>
      </c>
      <c r="R117" s="337" t="s">
        <v>85</v>
      </c>
      <c r="S117" s="338" t="s">
        <v>85</v>
      </c>
      <c r="T117" s="331" t="s">
        <v>85</v>
      </c>
      <c r="U117" s="336" t="s">
        <v>85</v>
      </c>
      <c r="V117" s="333" t="s">
        <v>85</v>
      </c>
      <c r="W117" s="337" t="s">
        <v>85</v>
      </c>
      <c r="X117" s="339" t="s">
        <v>85</v>
      </c>
      <c r="Y117" s="331" t="s">
        <v>85</v>
      </c>
      <c r="Z117" s="336" t="s">
        <v>85</v>
      </c>
      <c r="AA117" s="333" t="s">
        <v>85</v>
      </c>
      <c r="AB117" s="337" t="s">
        <v>85</v>
      </c>
      <c r="AC117" s="340" t="s">
        <v>85</v>
      </c>
      <c r="AD117" s="331" t="s">
        <v>85</v>
      </c>
      <c r="AE117" s="336" t="s">
        <v>85</v>
      </c>
      <c r="AF117" s="333" t="s">
        <v>85</v>
      </c>
      <c r="AG117" s="303" t="s">
        <v>85</v>
      </c>
    </row>
    <row r="118" spans="1:33" s="16" customFormat="1" x14ac:dyDescent="0.25">
      <c r="A118" s="301" t="s">
        <v>254</v>
      </c>
      <c r="B118" s="329" t="s">
        <v>5233</v>
      </c>
      <c r="C118" s="303" t="s">
        <v>1156</v>
      </c>
      <c r="D118" s="330">
        <v>67</v>
      </c>
      <c r="E118" s="331">
        <v>73</v>
      </c>
      <c r="F118" s="332">
        <v>46.617164179104499</v>
      </c>
      <c r="G118" s="333">
        <v>34.029850746268657</v>
      </c>
      <c r="H118" s="334">
        <v>60</v>
      </c>
      <c r="I118" s="331">
        <v>0</v>
      </c>
      <c r="J118" s="331">
        <v>7</v>
      </c>
      <c r="K118" s="333">
        <v>0.89552238805970152</v>
      </c>
      <c r="L118" s="333">
        <v>0</v>
      </c>
      <c r="M118" s="333">
        <v>0.1044776119402985</v>
      </c>
      <c r="N118" s="335" t="s">
        <v>918</v>
      </c>
      <c r="O118" s="331">
        <v>22</v>
      </c>
      <c r="P118" s="336">
        <v>0.48656716417910451</v>
      </c>
      <c r="Q118" s="333">
        <v>10.716417910447761</v>
      </c>
      <c r="R118" s="337" t="s">
        <v>5253</v>
      </c>
      <c r="S118" s="338" t="s">
        <v>920</v>
      </c>
      <c r="T118" s="331">
        <v>19</v>
      </c>
      <c r="U118" s="336">
        <v>0.48283582089552241</v>
      </c>
      <c r="V118" s="333">
        <v>9.1641791044776113</v>
      </c>
      <c r="W118" s="337" t="s">
        <v>5254</v>
      </c>
      <c r="X118" s="339" t="s">
        <v>917</v>
      </c>
      <c r="Y118" s="331">
        <v>12</v>
      </c>
      <c r="Z118" s="336">
        <v>0.42328358208955225</v>
      </c>
      <c r="AA118" s="333">
        <v>5.08955223880597</v>
      </c>
      <c r="AB118" s="337" t="s">
        <v>5255</v>
      </c>
      <c r="AC118" s="340" t="s">
        <v>919</v>
      </c>
      <c r="AD118" s="331">
        <v>20</v>
      </c>
      <c r="AE118" s="336">
        <v>0.45298507462686555</v>
      </c>
      <c r="AF118" s="333">
        <v>9.0597014925373127</v>
      </c>
      <c r="AG118" s="303" t="s">
        <v>5256</v>
      </c>
    </row>
    <row r="119" spans="1:33" s="16" customFormat="1" x14ac:dyDescent="0.25">
      <c r="A119" s="301" t="s">
        <v>255</v>
      </c>
      <c r="B119" s="329" t="s">
        <v>85</v>
      </c>
      <c r="C119" s="303" t="s">
        <v>1157</v>
      </c>
      <c r="D119" s="330" t="s">
        <v>85</v>
      </c>
      <c r="E119" s="331" t="s">
        <v>85</v>
      </c>
      <c r="F119" s="332" t="s">
        <v>85</v>
      </c>
      <c r="G119" s="333" t="s">
        <v>85</v>
      </c>
      <c r="H119" s="334" t="s">
        <v>85</v>
      </c>
      <c r="I119" s="331">
        <v>0</v>
      </c>
      <c r="J119" s="331" t="s">
        <v>85</v>
      </c>
      <c r="K119" s="333" t="s">
        <v>85</v>
      </c>
      <c r="L119" s="333" t="s">
        <v>85</v>
      </c>
      <c r="M119" s="333" t="s">
        <v>85</v>
      </c>
      <c r="N119" s="335" t="s">
        <v>85</v>
      </c>
      <c r="O119" s="331" t="s">
        <v>85</v>
      </c>
      <c r="P119" s="336" t="s">
        <v>85</v>
      </c>
      <c r="Q119" s="333" t="s">
        <v>85</v>
      </c>
      <c r="R119" s="337" t="s">
        <v>85</v>
      </c>
      <c r="S119" s="338" t="s">
        <v>85</v>
      </c>
      <c r="T119" s="331" t="s">
        <v>85</v>
      </c>
      <c r="U119" s="336" t="s">
        <v>85</v>
      </c>
      <c r="V119" s="333" t="s">
        <v>85</v>
      </c>
      <c r="W119" s="337" t="s">
        <v>85</v>
      </c>
      <c r="X119" s="339" t="s">
        <v>85</v>
      </c>
      <c r="Y119" s="331" t="s">
        <v>85</v>
      </c>
      <c r="Z119" s="336" t="s">
        <v>85</v>
      </c>
      <c r="AA119" s="333" t="s">
        <v>85</v>
      </c>
      <c r="AB119" s="337" t="s">
        <v>85</v>
      </c>
      <c r="AC119" s="340" t="s">
        <v>85</v>
      </c>
      <c r="AD119" s="331" t="s">
        <v>85</v>
      </c>
      <c r="AE119" s="336" t="s">
        <v>85</v>
      </c>
      <c r="AF119" s="333" t="s">
        <v>85</v>
      </c>
      <c r="AG119" s="303" t="s">
        <v>85</v>
      </c>
    </row>
    <row r="120" spans="1:33" s="16" customFormat="1" x14ac:dyDescent="0.25">
      <c r="A120" s="301" t="s">
        <v>256</v>
      </c>
      <c r="B120" s="329" t="s">
        <v>5233</v>
      </c>
      <c r="C120" s="303" t="s">
        <v>1158</v>
      </c>
      <c r="D120" s="330">
        <v>101</v>
      </c>
      <c r="E120" s="331">
        <v>73</v>
      </c>
      <c r="F120" s="332">
        <v>36.11970297029702</v>
      </c>
      <c r="G120" s="333">
        <v>26.366336633663366</v>
      </c>
      <c r="H120" s="334">
        <v>98</v>
      </c>
      <c r="I120" s="331">
        <v>0</v>
      </c>
      <c r="J120" s="331">
        <v>3</v>
      </c>
      <c r="K120" s="333">
        <v>0.97029702970297027</v>
      </c>
      <c r="L120" s="333">
        <v>0</v>
      </c>
      <c r="M120" s="333">
        <v>2.9702970297029702E-2</v>
      </c>
      <c r="N120" s="335" t="s">
        <v>918</v>
      </c>
      <c r="O120" s="331">
        <v>22</v>
      </c>
      <c r="P120" s="336">
        <v>0.36168316831683162</v>
      </c>
      <c r="Q120" s="333">
        <v>7.9603960396039604</v>
      </c>
      <c r="R120" s="337" t="s">
        <v>5253</v>
      </c>
      <c r="S120" s="338" t="s">
        <v>920</v>
      </c>
      <c r="T120" s="331">
        <v>19</v>
      </c>
      <c r="U120" s="336">
        <v>0.35861386138613865</v>
      </c>
      <c r="V120" s="333">
        <v>6.8118811881188117</v>
      </c>
      <c r="W120" s="337" t="s">
        <v>5254</v>
      </c>
      <c r="X120" s="339" t="s">
        <v>917</v>
      </c>
      <c r="Y120" s="331">
        <v>12</v>
      </c>
      <c r="Z120" s="336">
        <v>0.39435643564356426</v>
      </c>
      <c r="AA120" s="333">
        <v>4.7326732673267324</v>
      </c>
      <c r="AB120" s="337" t="s">
        <v>5255</v>
      </c>
      <c r="AC120" s="340" t="s">
        <v>919</v>
      </c>
      <c r="AD120" s="331">
        <v>20</v>
      </c>
      <c r="AE120" s="336">
        <v>0.34306930693069304</v>
      </c>
      <c r="AF120" s="333">
        <v>6.8613861386138613</v>
      </c>
      <c r="AG120" s="303" t="s">
        <v>5256</v>
      </c>
    </row>
    <row r="121" spans="1:33" s="16" customFormat="1" x14ac:dyDescent="0.25">
      <c r="A121" s="301" t="s">
        <v>257</v>
      </c>
      <c r="B121" s="329" t="s">
        <v>5233</v>
      </c>
      <c r="C121" s="303" t="s">
        <v>1159</v>
      </c>
      <c r="D121" s="330">
        <v>107</v>
      </c>
      <c r="E121" s="331">
        <v>73</v>
      </c>
      <c r="F121" s="332">
        <v>44.387476635514034</v>
      </c>
      <c r="G121" s="333">
        <v>32.401869158878505</v>
      </c>
      <c r="H121" s="334">
        <v>95</v>
      </c>
      <c r="I121" s="331">
        <v>0</v>
      </c>
      <c r="J121" s="331">
        <v>12</v>
      </c>
      <c r="K121" s="333">
        <v>0.88785046728971961</v>
      </c>
      <c r="L121" s="333">
        <v>0</v>
      </c>
      <c r="M121" s="333">
        <v>0.11214953271028037</v>
      </c>
      <c r="N121" s="335" t="s">
        <v>918</v>
      </c>
      <c r="O121" s="331">
        <v>22</v>
      </c>
      <c r="P121" s="336">
        <v>0.4335514018691588</v>
      </c>
      <c r="Q121" s="333">
        <v>9.5420560747663554</v>
      </c>
      <c r="R121" s="337" t="s">
        <v>5253</v>
      </c>
      <c r="S121" s="338" t="s">
        <v>920</v>
      </c>
      <c r="T121" s="331">
        <v>19</v>
      </c>
      <c r="U121" s="336">
        <v>0.42626168224299066</v>
      </c>
      <c r="V121" s="333">
        <v>8.1028037383177569</v>
      </c>
      <c r="W121" s="337" t="s">
        <v>5254</v>
      </c>
      <c r="X121" s="339" t="s">
        <v>917</v>
      </c>
      <c r="Y121" s="331">
        <v>12</v>
      </c>
      <c r="Z121" s="336">
        <v>0.45420560747663558</v>
      </c>
      <c r="AA121" s="333">
        <v>5.4485981308411215</v>
      </c>
      <c r="AB121" s="337" t="s">
        <v>5255</v>
      </c>
      <c r="AC121" s="340" t="s">
        <v>919</v>
      </c>
      <c r="AD121" s="331">
        <v>20</v>
      </c>
      <c r="AE121" s="336">
        <v>0.46542056074766364</v>
      </c>
      <c r="AF121" s="333">
        <v>9.3084112149532707</v>
      </c>
      <c r="AG121" s="303" t="s">
        <v>5256</v>
      </c>
    </row>
    <row r="122" spans="1:33" s="16" customFormat="1" x14ac:dyDescent="0.25">
      <c r="A122" s="301" t="s">
        <v>258</v>
      </c>
      <c r="B122" s="329" t="s">
        <v>85</v>
      </c>
      <c r="C122" s="303" t="s">
        <v>1160</v>
      </c>
      <c r="D122" s="330" t="s">
        <v>85</v>
      </c>
      <c r="E122" s="331" t="s">
        <v>85</v>
      </c>
      <c r="F122" s="332" t="s">
        <v>85</v>
      </c>
      <c r="G122" s="333" t="s">
        <v>85</v>
      </c>
      <c r="H122" s="334" t="s">
        <v>85</v>
      </c>
      <c r="I122" s="331">
        <v>0</v>
      </c>
      <c r="J122" s="331" t="s">
        <v>85</v>
      </c>
      <c r="K122" s="333" t="s">
        <v>85</v>
      </c>
      <c r="L122" s="333" t="s">
        <v>85</v>
      </c>
      <c r="M122" s="333" t="s">
        <v>85</v>
      </c>
      <c r="N122" s="335" t="s">
        <v>85</v>
      </c>
      <c r="O122" s="331" t="s">
        <v>85</v>
      </c>
      <c r="P122" s="336" t="s">
        <v>85</v>
      </c>
      <c r="Q122" s="333" t="s">
        <v>85</v>
      </c>
      <c r="R122" s="337" t="s">
        <v>85</v>
      </c>
      <c r="S122" s="338" t="s">
        <v>85</v>
      </c>
      <c r="T122" s="331" t="s">
        <v>85</v>
      </c>
      <c r="U122" s="336" t="s">
        <v>85</v>
      </c>
      <c r="V122" s="333" t="s">
        <v>85</v>
      </c>
      <c r="W122" s="337" t="s">
        <v>85</v>
      </c>
      <c r="X122" s="339" t="s">
        <v>85</v>
      </c>
      <c r="Y122" s="331" t="s">
        <v>85</v>
      </c>
      <c r="Z122" s="336" t="s">
        <v>85</v>
      </c>
      <c r="AA122" s="333" t="s">
        <v>85</v>
      </c>
      <c r="AB122" s="337" t="s">
        <v>85</v>
      </c>
      <c r="AC122" s="340" t="s">
        <v>85</v>
      </c>
      <c r="AD122" s="331" t="s">
        <v>85</v>
      </c>
      <c r="AE122" s="336" t="s">
        <v>85</v>
      </c>
      <c r="AF122" s="333" t="s">
        <v>85</v>
      </c>
      <c r="AG122" s="303" t="s">
        <v>85</v>
      </c>
    </row>
    <row r="123" spans="1:33" s="16" customFormat="1" x14ac:dyDescent="0.25">
      <c r="A123" s="301" t="s">
        <v>259</v>
      </c>
      <c r="B123" s="329" t="s">
        <v>85</v>
      </c>
      <c r="C123" s="303" t="s">
        <v>1161</v>
      </c>
      <c r="D123" s="330" t="s">
        <v>85</v>
      </c>
      <c r="E123" s="331" t="s">
        <v>85</v>
      </c>
      <c r="F123" s="332" t="s">
        <v>85</v>
      </c>
      <c r="G123" s="333" t="s">
        <v>85</v>
      </c>
      <c r="H123" s="334" t="s">
        <v>85</v>
      </c>
      <c r="I123" s="331">
        <v>0</v>
      </c>
      <c r="J123" s="331" t="s">
        <v>85</v>
      </c>
      <c r="K123" s="333" t="s">
        <v>85</v>
      </c>
      <c r="L123" s="333" t="s">
        <v>85</v>
      </c>
      <c r="M123" s="333" t="s">
        <v>85</v>
      </c>
      <c r="N123" s="335" t="s">
        <v>85</v>
      </c>
      <c r="O123" s="331" t="s">
        <v>85</v>
      </c>
      <c r="P123" s="336" t="s">
        <v>85</v>
      </c>
      <c r="Q123" s="333" t="s">
        <v>85</v>
      </c>
      <c r="R123" s="337" t="s">
        <v>85</v>
      </c>
      <c r="S123" s="338" t="s">
        <v>85</v>
      </c>
      <c r="T123" s="331" t="s">
        <v>85</v>
      </c>
      <c r="U123" s="336" t="s">
        <v>85</v>
      </c>
      <c r="V123" s="333" t="s">
        <v>85</v>
      </c>
      <c r="W123" s="337" t="s">
        <v>85</v>
      </c>
      <c r="X123" s="339" t="s">
        <v>85</v>
      </c>
      <c r="Y123" s="331" t="s">
        <v>85</v>
      </c>
      <c r="Z123" s="336" t="s">
        <v>85</v>
      </c>
      <c r="AA123" s="333" t="s">
        <v>85</v>
      </c>
      <c r="AB123" s="337" t="s">
        <v>85</v>
      </c>
      <c r="AC123" s="340" t="s">
        <v>85</v>
      </c>
      <c r="AD123" s="331" t="s">
        <v>85</v>
      </c>
      <c r="AE123" s="336" t="s">
        <v>85</v>
      </c>
      <c r="AF123" s="333" t="s">
        <v>85</v>
      </c>
      <c r="AG123" s="303" t="s">
        <v>85</v>
      </c>
    </row>
    <row r="124" spans="1:33" s="16" customFormat="1" x14ac:dyDescent="0.25">
      <c r="A124" s="301" t="s">
        <v>260</v>
      </c>
      <c r="B124" s="329" t="s">
        <v>85</v>
      </c>
      <c r="C124" s="303" t="s">
        <v>1162</v>
      </c>
      <c r="D124" s="330" t="s">
        <v>85</v>
      </c>
      <c r="E124" s="331" t="s">
        <v>85</v>
      </c>
      <c r="F124" s="332" t="s">
        <v>85</v>
      </c>
      <c r="G124" s="333" t="s">
        <v>85</v>
      </c>
      <c r="H124" s="334" t="s">
        <v>85</v>
      </c>
      <c r="I124" s="331">
        <v>0</v>
      </c>
      <c r="J124" s="331" t="s">
        <v>85</v>
      </c>
      <c r="K124" s="333" t="s">
        <v>85</v>
      </c>
      <c r="L124" s="333" t="s">
        <v>85</v>
      </c>
      <c r="M124" s="333" t="s">
        <v>85</v>
      </c>
      <c r="N124" s="335" t="s">
        <v>85</v>
      </c>
      <c r="O124" s="331" t="s">
        <v>85</v>
      </c>
      <c r="P124" s="336" t="s">
        <v>85</v>
      </c>
      <c r="Q124" s="333" t="s">
        <v>85</v>
      </c>
      <c r="R124" s="337" t="s">
        <v>85</v>
      </c>
      <c r="S124" s="338" t="s">
        <v>85</v>
      </c>
      <c r="T124" s="331" t="s">
        <v>85</v>
      </c>
      <c r="U124" s="336" t="s">
        <v>85</v>
      </c>
      <c r="V124" s="333" t="s">
        <v>85</v>
      </c>
      <c r="W124" s="337" t="s">
        <v>85</v>
      </c>
      <c r="X124" s="339" t="s">
        <v>85</v>
      </c>
      <c r="Y124" s="331" t="s">
        <v>85</v>
      </c>
      <c r="Z124" s="336" t="s">
        <v>85</v>
      </c>
      <c r="AA124" s="333" t="s">
        <v>85</v>
      </c>
      <c r="AB124" s="337" t="s">
        <v>85</v>
      </c>
      <c r="AC124" s="340" t="s">
        <v>85</v>
      </c>
      <c r="AD124" s="331" t="s">
        <v>85</v>
      </c>
      <c r="AE124" s="336" t="s">
        <v>85</v>
      </c>
      <c r="AF124" s="333" t="s">
        <v>85</v>
      </c>
      <c r="AG124" s="303" t="s">
        <v>85</v>
      </c>
    </row>
    <row r="125" spans="1:33" s="16" customFormat="1" x14ac:dyDescent="0.25">
      <c r="A125" s="301" t="s">
        <v>864</v>
      </c>
      <c r="B125" s="329" t="s">
        <v>85</v>
      </c>
      <c r="C125" s="303" t="s">
        <v>1163</v>
      </c>
      <c r="D125" s="330" t="s">
        <v>85</v>
      </c>
      <c r="E125" s="331" t="s">
        <v>85</v>
      </c>
      <c r="F125" s="332" t="s">
        <v>85</v>
      </c>
      <c r="G125" s="333" t="s">
        <v>85</v>
      </c>
      <c r="H125" s="334" t="s">
        <v>85</v>
      </c>
      <c r="I125" s="331">
        <v>0</v>
      </c>
      <c r="J125" s="331" t="s">
        <v>85</v>
      </c>
      <c r="K125" s="333" t="s">
        <v>85</v>
      </c>
      <c r="L125" s="333" t="s">
        <v>85</v>
      </c>
      <c r="M125" s="333" t="s">
        <v>85</v>
      </c>
      <c r="N125" s="335" t="s">
        <v>85</v>
      </c>
      <c r="O125" s="331" t="s">
        <v>85</v>
      </c>
      <c r="P125" s="336" t="s">
        <v>85</v>
      </c>
      <c r="Q125" s="333" t="s">
        <v>85</v>
      </c>
      <c r="R125" s="337" t="s">
        <v>85</v>
      </c>
      <c r="S125" s="338" t="s">
        <v>85</v>
      </c>
      <c r="T125" s="331" t="s">
        <v>85</v>
      </c>
      <c r="U125" s="336" t="s">
        <v>85</v>
      </c>
      <c r="V125" s="333" t="s">
        <v>85</v>
      </c>
      <c r="W125" s="337" t="s">
        <v>85</v>
      </c>
      <c r="X125" s="339" t="s">
        <v>85</v>
      </c>
      <c r="Y125" s="331" t="s">
        <v>85</v>
      </c>
      <c r="Z125" s="336" t="s">
        <v>85</v>
      </c>
      <c r="AA125" s="333" t="s">
        <v>85</v>
      </c>
      <c r="AB125" s="337" t="s">
        <v>85</v>
      </c>
      <c r="AC125" s="340" t="s">
        <v>85</v>
      </c>
      <c r="AD125" s="331" t="s">
        <v>85</v>
      </c>
      <c r="AE125" s="336" t="s">
        <v>85</v>
      </c>
      <c r="AF125" s="333" t="s">
        <v>85</v>
      </c>
      <c r="AG125" s="303" t="s">
        <v>85</v>
      </c>
    </row>
    <row r="126" spans="1:33" s="16" customFormat="1" x14ac:dyDescent="0.25">
      <c r="A126" s="301" t="s">
        <v>870</v>
      </c>
      <c r="B126" s="329" t="s">
        <v>5233</v>
      </c>
      <c r="C126" s="303" t="s">
        <v>1294</v>
      </c>
      <c r="D126" s="330">
        <v>7</v>
      </c>
      <c r="E126" s="331">
        <v>73</v>
      </c>
      <c r="F126" s="332">
        <v>56.555714285714281</v>
      </c>
      <c r="G126" s="333">
        <v>41.285714285714285</v>
      </c>
      <c r="H126" s="334">
        <v>5</v>
      </c>
      <c r="I126" s="331">
        <v>0</v>
      </c>
      <c r="J126" s="331">
        <v>2</v>
      </c>
      <c r="K126" s="333">
        <v>0.7142857142857143</v>
      </c>
      <c r="L126" s="333">
        <v>0</v>
      </c>
      <c r="M126" s="333">
        <v>0.2857142857142857</v>
      </c>
      <c r="N126" s="335" t="s">
        <v>918</v>
      </c>
      <c r="O126" s="331">
        <v>22</v>
      </c>
      <c r="P126" s="336">
        <v>0.63714285714285712</v>
      </c>
      <c r="Q126" s="333">
        <v>14</v>
      </c>
      <c r="R126" s="337" t="s">
        <v>5253</v>
      </c>
      <c r="S126" s="338" t="s">
        <v>920</v>
      </c>
      <c r="T126" s="331">
        <v>19</v>
      </c>
      <c r="U126" s="336">
        <v>0.53428571428571425</v>
      </c>
      <c r="V126" s="333">
        <v>10.142857142857142</v>
      </c>
      <c r="W126" s="337" t="s">
        <v>5254</v>
      </c>
      <c r="X126" s="339" t="s">
        <v>917</v>
      </c>
      <c r="Y126" s="331">
        <v>12</v>
      </c>
      <c r="Z126" s="336">
        <v>0.46571428571428569</v>
      </c>
      <c r="AA126" s="333">
        <v>5.5714285714285712</v>
      </c>
      <c r="AB126" s="337" t="s">
        <v>5255</v>
      </c>
      <c r="AC126" s="340" t="s">
        <v>919</v>
      </c>
      <c r="AD126" s="331">
        <v>20</v>
      </c>
      <c r="AE126" s="336">
        <v>0.57857142857142851</v>
      </c>
      <c r="AF126" s="333">
        <v>11.571428571428571</v>
      </c>
      <c r="AG126" s="303" t="s">
        <v>5256</v>
      </c>
    </row>
    <row r="127" spans="1:33" s="16" customFormat="1" x14ac:dyDescent="0.25">
      <c r="A127" s="301" t="s">
        <v>261</v>
      </c>
      <c r="B127" s="329" t="s">
        <v>85</v>
      </c>
      <c r="C127" s="303" t="s">
        <v>1164</v>
      </c>
      <c r="D127" s="330" t="s">
        <v>85</v>
      </c>
      <c r="E127" s="331" t="s">
        <v>85</v>
      </c>
      <c r="F127" s="332" t="s">
        <v>85</v>
      </c>
      <c r="G127" s="333" t="s">
        <v>85</v>
      </c>
      <c r="H127" s="334" t="s">
        <v>85</v>
      </c>
      <c r="I127" s="331">
        <v>0</v>
      </c>
      <c r="J127" s="331" t="s">
        <v>85</v>
      </c>
      <c r="K127" s="333" t="s">
        <v>85</v>
      </c>
      <c r="L127" s="333" t="s">
        <v>85</v>
      </c>
      <c r="M127" s="333" t="s">
        <v>85</v>
      </c>
      <c r="N127" s="335" t="s">
        <v>85</v>
      </c>
      <c r="O127" s="331" t="s">
        <v>85</v>
      </c>
      <c r="P127" s="336" t="s">
        <v>85</v>
      </c>
      <c r="Q127" s="333" t="s">
        <v>85</v>
      </c>
      <c r="R127" s="337" t="s">
        <v>85</v>
      </c>
      <c r="S127" s="338" t="s">
        <v>85</v>
      </c>
      <c r="T127" s="331" t="s">
        <v>85</v>
      </c>
      <c r="U127" s="336" t="s">
        <v>85</v>
      </c>
      <c r="V127" s="333" t="s">
        <v>85</v>
      </c>
      <c r="W127" s="337" t="s">
        <v>85</v>
      </c>
      <c r="X127" s="339" t="s">
        <v>85</v>
      </c>
      <c r="Y127" s="331" t="s">
        <v>85</v>
      </c>
      <c r="Z127" s="336" t="s">
        <v>85</v>
      </c>
      <c r="AA127" s="333" t="s">
        <v>85</v>
      </c>
      <c r="AB127" s="337" t="s">
        <v>85</v>
      </c>
      <c r="AC127" s="340" t="s">
        <v>85</v>
      </c>
      <c r="AD127" s="331" t="s">
        <v>85</v>
      </c>
      <c r="AE127" s="336" t="s">
        <v>85</v>
      </c>
      <c r="AF127" s="333" t="s">
        <v>85</v>
      </c>
      <c r="AG127" s="303" t="s">
        <v>85</v>
      </c>
    </row>
    <row r="128" spans="1:33" s="16" customFormat="1" x14ac:dyDescent="0.25">
      <c r="A128" s="301" t="s">
        <v>941</v>
      </c>
      <c r="B128" s="329" t="s">
        <v>5233</v>
      </c>
      <c r="C128" s="303" t="s">
        <v>1295</v>
      </c>
      <c r="D128" s="330">
        <v>101</v>
      </c>
      <c r="E128" s="331">
        <v>73</v>
      </c>
      <c r="F128" s="332">
        <v>40.934851485148528</v>
      </c>
      <c r="G128" s="333">
        <v>29.881188118811881</v>
      </c>
      <c r="H128" s="334">
        <v>97</v>
      </c>
      <c r="I128" s="331">
        <v>0</v>
      </c>
      <c r="J128" s="331">
        <v>4</v>
      </c>
      <c r="K128" s="333">
        <v>0.96039603960396036</v>
      </c>
      <c r="L128" s="333">
        <v>0</v>
      </c>
      <c r="M128" s="333">
        <v>3.9603960396039604E-2</v>
      </c>
      <c r="N128" s="335" t="s">
        <v>918</v>
      </c>
      <c r="O128" s="331">
        <v>22</v>
      </c>
      <c r="P128" s="336">
        <v>0.42198019801980191</v>
      </c>
      <c r="Q128" s="333">
        <v>9.2970297029702973</v>
      </c>
      <c r="R128" s="337" t="s">
        <v>5253</v>
      </c>
      <c r="S128" s="338" t="s">
        <v>920</v>
      </c>
      <c r="T128" s="331">
        <v>19</v>
      </c>
      <c r="U128" s="336">
        <v>0.42554455445544553</v>
      </c>
      <c r="V128" s="333">
        <v>8.0792079207920793</v>
      </c>
      <c r="W128" s="337" t="s">
        <v>5254</v>
      </c>
      <c r="X128" s="339" t="s">
        <v>917</v>
      </c>
      <c r="Y128" s="331">
        <v>12</v>
      </c>
      <c r="Z128" s="336">
        <v>0.40574257425742566</v>
      </c>
      <c r="AA128" s="333">
        <v>4.8712871287128712</v>
      </c>
      <c r="AB128" s="337" t="s">
        <v>5255</v>
      </c>
      <c r="AC128" s="340" t="s">
        <v>919</v>
      </c>
      <c r="AD128" s="331">
        <v>20</v>
      </c>
      <c r="AE128" s="336">
        <v>0.38168316831683152</v>
      </c>
      <c r="AF128" s="333">
        <v>7.6336633663366333</v>
      </c>
      <c r="AG128" s="303" t="s">
        <v>5256</v>
      </c>
    </row>
    <row r="129" spans="1:35" s="16" customFormat="1" x14ac:dyDescent="0.25">
      <c r="A129" s="301" t="s">
        <v>874</v>
      </c>
      <c r="B129" s="329" t="s">
        <v>85</v>
      </c>
      <c r="C129" s="303" t="s">
        <v>1165</v>
      </c>
      <c r="D129" s="330" t="s">
        <v>85</v>
      </c>
      <c r="E129" s="331" t="s">
        <v>85</v>
      </c>
      <c r="F129" s="332" t="s">
        <v>85</v>
      </c>
      <c r="G129" s="333" t="s">
        <v>85</v>
      </c>
      <c r="H129" s="334" t="s">
        <v>85</v>
      </c>
      <c r="I129" s="331">
        <v>0</v>
      </c>
      <c r="J129" s="331" t="s">
        <v>85</v>
      </c>
      <c r="K129" s="333" t="s">
        <v>85</v>
      </c>
      <c r="L129" s="333" t="s">
        <v>85</v>
      </c>
      <c r="M129" s="333" t="s">
        <v>85</v>
      </c>
      <c r="N129" s="335" t="s">
        <v>85</v>
      </c>
      <c r="O129" s="331" t="s">
        <v>85</v>
      </c>
      <c r="P129" s="336" t="s">
        <v>85</v>
      </c>
      <c r="Q129" s="333" t="s">
        <v>85</v>
      </c>
      <c r="R129" s="337" t="s">
        <v>85</v>
      </c>
      <c r="S129" s="338" t="s">
        <v>85</v>
      </c>
      <c r="T129" s="331" t="s">
        <v>85</v>
      </c>
      <c r="U129" s="336" t="s">
        <v>85</v>
      </c>
      <c r="V129" s="333" t="s">
        <v>85</v>
      </c>
      <c r="W129" s="337" t="s">
        <v>85</v>
      </c>
      <c r="X129" s="339" t="s">
        <v>85</v>
      </c>
      <c r="Y129" s="331" t="s">
        <v>85</v>
      </c>
      <c r="Z129" s="336" t="s">
        <v>85</v>
      </c>
      <c r="AA129" s="333" t="s">
        <v>85</v>
      </c>
      <c r="AB129" s="337" t="s">
        <v>85</v>
      </c>
      <c r="AC129" s="340" t="s">
        <v>85</v>
      </c>
      <c r="AD129" s="331" t="s">
        <v>85</v>
      </c>
      <c r="AE129" s="336" t="s">
        <v>85</v>
      </c>
      <c r="AF129" s="333" t="s">
        <v>85</v>
      </c>
      <c r="AG129" s="303" t="s">
        <v>85</v>
      </c>
    </row>
    <row r="130" spans="1:35" s="16" customFormat="1" x14ac:dyDescent="0.25">
      <c r="A130" s="301" t="s">
        <v>875</v>
      </c>
      <c r="B130" s="329" t="s">
        <v>85</v>
      </c>
      <c r="C130" s="303" t="s">
        <v>1166</v>
      </c>
      <c r="D130" s="330" t="s">
        <v>85</v>
      </c>
      <c r="E130" s="331" t="s">
        <v>85</v>
      </c>
      <c r="F130" s="332" t="s">
        <v>85</v>
      </c>
      <c r="G130" s="333" t="s">
        <v>85</v>
      </c>
      <c r="H130" s="334" t="s">
        <v>85</v>
      </c>
      <c r="I130" s="331">
        <v>0</v>
      </c>
      <c r="J130" s="331" t="s">
        <v>85</v>
      </c>
      <c r="K130" s="333" t="s">
        <v>85</v>
      </c>
      <c r="L130" s="333" t="s">
        <v>85</v>
      </c>
      <c r="M130" s="333" t="s">
        <v>85</v>
      </c>
      <c r="N130" s="335" t="s">
        <v>85</v>
      </c>
      <c r="O130" s="331" t="s">
        <v>85</v>
      </c>
      <c r="P130" s="336" t="s">
        <v>85</v>
      </c>
      <c r="Q130" s="333" t="s">
        <v>85</v>
      </c>
      <c r="R130" s="337" t="s">
        <v>85</v>
      </c>
      <c r="S130" s="338" t="s">
        <v>85</v>
      </c>
      <c r="T130" s="331" t="s">
        <v>85</v>
      </c>
      <c r="U130" s="336" t="s">
        <v>85</v>
      </c>
      <c r="V130" s="333" t="s">
        <v>85</v>
      </c>
      <c r="W130" s="337" t="s">
        <v>85</v>
      </c>
      <c r="X130" s="339" t="s">
        <v>85</v>
      </c>
      <c r="Y130" s="331" t="s">
        <v>85</v>
      </c>
      <c r="Z130" s="336" t="s">
        <v>85</v>
      </c>
      <c r="AA130" s="333" t="s">
        <v>85</v>
      </c>
      <c r="AB130" s="337" t="s">
        <v>85</v>
      </c>
      <c r="AC130" s="340" t="s">
        <v>85</v>
      </c>
      <c r="AD130" s="331" t="s">
        <v>85</v>
      </c>
      <c r="AE130" s="336" t="s">
        <v>85</v>
      </c>
      <c r="AF130" s="333" t="s">
        <v>85</v>
      </c>
      <c r="AG130" s="303" t="s">
        <v>85</v>
      </c>
    </row>
    <row r="131" spans="1:35" s="16" customFormat="1" x14ac:dyDescent="0.25">
      <c r="A131" s="301" t="s">
        <v>262</v>
      </c>
      <c r="B131" s="329" t="s">
        <v>85</v>
      </c>
      <c r="C131" s="303" t="s">
        <v>1167</v>
      </c>
      <c r="D131" s="330" t="s">
        <v>85</v>
      </c>
      <c r="E131" s="331" t="s">
        <v>85</v>
      </c>
      <c r="F131" s="332" t="s">
        <v>85</v>
      </c>
      <c r="G131" s="333" t="s">
        <v>85</v>
      </c>
      <c r="H131" s="334" t="s">
        <v>85</v>
      </c>
      <c r="I131" s="331">
        <v>0</v>
      </c>
      <c r="J131" s="331" t="s">
        <v>85</v>
      </c>
      <c r="K131" s="333" t="s">
        <v>85</v>
      </c>
      <c r="L131" s="333" t="s">
        <v>85</v>
      </c>
      <c r="M131" s="333" t="s">
        <v>85</v>
      </c>
      <c r="N131" s="335" t="s">
        <v>85</v>
      </c>
      <c r="O131" s="331" t="s">
        <v>85</v>
      </c>
      <c r="P131" s="336" t="s">
        <v>85</v>
      </c>
      <c r="Q131" s="333" t="s">
        <v>85</v>
      </c>
      <c r="R131" s="337" t="s">
        <v>85</v>
      </c>
      <c r="S131" s="338" t="s">
        <v>85</v>
      </c>
      <c r="T131" s="331" t="s">
        <v>85</v>
      </c>
      <c r="U131" s="336" t="s">
        <v>85</v>
      </c>
      <c r="V131" s="333" t="s">
        <v>85</v>
      </c>
      <c r="W131" s="337" t="s">
        <v>85</v>
      </c>
      <c r="X131" s="339" t="s">
        <v>85</v>
      </c>
      <c r="Y131" s="331" t="s">
        <v>85</v>
      </c>
      <c r="Z131" s="336" t="s">
        <v>85</v>
      </c>
      <c r="AA131" s="333" t="s">
        <v>85</v>
      </c>
      <c r="AB131" s="337" t="s">
        <v>85</v>
      </c>
      <c r="AC131" s="340" t="s">
        <v>85</v>
      </c>
      <c r="AD131" s="331" t="s">
        <v>85</v>
      </c>
      <c r="AE131" s="336" t="s">
        <v>85</v>
      </c>
      <c r="AF131" s="333" t="s">
        <v>85</v>
      </c>
      <c r="AG131" s="303" t="s">
        <v>85</v>
      </c>
    </row>
    <row r="132" spans="1:35" s="16" customFormat="1" x14ac:dyDescent="0.25">
      <c r="A132" s="301" t="s">
        <v>263</v>
      </c>
      <c r="B132" s="329" t="s">
        <v>85</v>
      </c>
      <c r="C132" s="303" t="s">
        <v>5226</v>
      </c>
      <c r="D132" s="330" t="s">
        <v>85</v>
      </c>
      <c r="E132" s="331" t="s">
        <v>85</v>
      </c>
      <c r="F132" s="332" t="s">
        <v>85</v>
      </c>
      <c r="G132" s="333" t="s">
        <v>85</v>
      </c>
      <c r="H132" s="334" t="s">
        <v>85</v>
      </c>
      <c r="I132" s="331">
        <v>0</v>
      </c>
      <c r="J132" s="331" t="s">
        <v>85</v>
      </c>
      <c r="K132" s="333" t="s">
        <v>85</v>
      </c>
      <c r="L132" s="333" t="s">
        <v>85</v>
      </c>
      <c r="M132" s="333" t="s">
        <v>85</v>
      </c>
      <c r="N132" s="335" t="s">
        <v>85</v>
      </c>
      <c r="O132" s="331" t="s">
        <v>85</v>
      </c>
      <c r="P132" s="336" t="s">
        <v>85</v>
      </c>
      <c r="Q132" s="333" t="s">
        <v>85</v>
      </c>
      <c r="R132" s="337" t="s">
        <v>85</v>
      </c>
      <c r="S132" s="338" t="s">
        <v>85</v>
      </c>
      <c r="T132" s="331" t="s">
        <v>85</v>
      </c>
      <c r="U132" s="336" t="s">
        <v>85</v>
      </c>
      <c r="V132" s="333" t="s">
        <v>85</v>
      </c>
      <c r="W132" s="337" t="s">
        <v>85</v>
      </c>
      <c r="X132" s="339" t="s">
        <v>85</v>
      </c>
      <c r="Y132" s="331" t="s">
        <v>85</v>
      </c>
      <c r="Z132" s="336" t="s">
        <v>85</v>
      </c>
      <c r="AA132" s="333" t="s">
        <v>85</v>
      </c>
      <c r="AB132" s="337" t="s">
        <v>85</v>
      </c>
      <c r="AC132" s="340" t="s">
        <v>85</v>
      </c>
      <c r="AD132" s="331" t="s">
        <v>85</v>
      </c>
      <c r="AE132" s="336" t="s">
        <v>85</v>
      </c>
      <c r="AF132" s="333" t="s">
        <v>85</v>
      </c>
      <c r="AG132" s="303" t="s">
        <v>85</v>
      </c>
    </row>
    <row r="133" spans="1:35" s="16" customFormat="1" x14ac:dyDescent="0.25">
      <c r="A133" s="301" t="s">
        <v>264</v>
      </c>
      <c r="B133" s="329" t="s">
        <v>85</v>
      </c>
      <c r="C133" s="303" t="s">
        <v>1169</v>
      </c>
      <c r="D133" s="330" t="s">
        <v>85</v>
      </c>
      <c r="E133" s="331" t="s">
        <v>85</v>
      </c>
      <c r="F133" s="332" t="s">
        <v>85</v>
      </c>
      <c r="G133" s="333" t="s">
        <v>85</v>
      </c>
      <c r="H133" s="334" t="s">
        <v>85</v>
      </c>
      <c r="I133" s="331">
        <v>0</v>
      </c>
      <c r="J133" s="331" t="s">
        <v>85</v>
      </c>
      <c r="K133" s="333" t="s">
        <v>85</v>
      </c>
      <c r="L133" s="333" t="s">
        <v>85</v>
      </c>
      <c r="M133" s="333" t="s">
        <v>85</v>
      </c>
      <c r="N133" s="335" t="s">
        <v>85</v>
      </c>
      <c r="O133" s="331" t="s">
        <v>85</v>
      </c>
      <c r="P133" s="336" t="s">
        <v>85</v>
      </c>
      <c r="Q133" s="333" t="s">
        <v>85</v>
      </c>
      <c r="R133" s="337" t="s">
        <v>85</v>
      </c>
      <c r="S133" s="338" t="s">
        <v>85</v>
      </c>
      <c r="T133" s="331" t="s">
        <v>85</v>
      </c>
      <c r="U133" s="336" t="s">
        <v>85</v>
      </c>
      <c r="V133" s="333" t="s">
        <v>85</v>
      </c>
      <c r="W133" s="337" t="s">
        <v>85</v>
      </c>
      <c r="X133" s="339" t="s">
        <v>85</v>
      </c>
      <c r="Y133" s="331" t="s">
        <v>85</v>
      </c>
      <c r="Z133" s="336" t="s">
        <v>85</v>
      </c>
      <c r="AA133" s="333" t="s">
        <v>85</v>
      </c>
      <c r="AB133" s="337" t="s">
        <v>85</v>
      </c>
      <c r="AC133" s="340" t="s">
        <v>85</v>
      </c>
      <c r="AD133" s="331" t="s">
        <v>85</v>
      </c>
      <c r="AE133" s="336" t="s">
        <v>85</v>
      </c>
      <c r="AF133" s="333" t="s">
        <v>85</v>
      </c>
      <c r="AG133" s="303" t="s">
        <v>85</v>
      </c>
    </row>
    <row r="134" spans="1:35" s="16" customFormat="1" x14ac:dyDescent="0.25">
      <c r="A134" s="301" t="s">
        <v>265</v>
      </c>
      <c r="B134" s="329" t="s">
        <v>85</v>
      </c>
      <c r="C134" s="303" t="s">
        <v>1170</v>
      </c>
      <c r="D134" s="330" t="s">
        <v>85</v>
      </c>
      <c r="E134" s="331" t="s">
        <v>85</v>
      </c>
      <c r="F134" s="332" t="s">
        <v>85</v>
      </c>
      <c r="G134" s="333" t="s">
        <v>85</v>
      </c>
      <c r="H134" s="334" t="s">
        <v>85</v>
      </c>
      <c r="I134" s="331">
        <v>0</v>
      </c>
      <c r="J134" s="331" t="s">
        <v>85</v>
      </c>
      <c r="K134" s="333" t="s">
        <v>85</v>
      </c>
      <c r="L134" s="333" t="s">
        <v>85</v>
      </c>
      <c r="M134" s="333" t="s">
        <v>85</v>
      </c>
      <c r="N134" s="335" t="s">
        <v>85</v>
      </c>
      <c r="O134" s="331" t="s">
        <v>85</v>
      </c>
      <c r="P134" s="336" t="s">
        <v>85</v>
      </c>
      <c r="Q134" s="333" t="s">
        <v>85</v>
      </c>
      <c r="R134" s="337" t="s">
        <v>85</v>
      </c>
      <c r="S134" s="338" t="s">
        <v>85</v>
      </c>
      <c r="T134" s="331" t="s">
        <v>85</v>
      </c>
      <c r="U134" s="336" t="s">
        <v>85</v>
      </c>
      <c r="V134" s="333" t="s">
        <v>85</v>
      </c>
      <c r="W134" s="337" t="s">
        <v>85</v>
      </c>
      <c r="X134" s="339" t="s">
        <v>85</v>
      </c>
      <c r="Y134" s="331" t="s">
        <v>85</v>
      </c>
      <c r="Z134" s="336" t="s">
        <v>85</v>
      </c>
      <c r="AA134" s="333" t="s">
        <v>85</v>
      </c>
      <c r="AB134" s="337" t="s">
        <v>85</v>
      </c>
      <c r="AC134" s="340" t="s">
        <v>85</v>
      </c>
      <c r="AD134" s="331" t="s">
        <v>85</v>
      </c>
      <c r="AE134" s="336" t="s">
        <v>85</v>
      </c>
      <c r="AF134" s="333" t="s">
        <v>85</v>
      </c>
      <c r="AG134" s="303" t="s">
        <v>85</v>
      </c>
    </row>
    <row r="135" spans="1:35" s="16" customFormat="1" x14ac:dyDescent="0.25">
      <c r="A135" s="301" t="s">
        <v>266</v>
      </c>
      <c r="B135" s="329" t="s">
        <v>5233</v>
      </c>
      <c r="C135" s="303" t="s">
        <v>1171</v>
      </c>
      <c r="D135" s="330">
        <v>69</v>
      </c>
      <c r="E135" s="331">
        <v>73</v>
      </c>
      <c r="F135" s="332">
        <v>49.970000000000006</v>
      </c>
      <c r="G135" s="333">
        <v>36.478260869565219</v>
      </c>
      <c r="H135" s="334">
        <v>66</v>
      </c>
      <c r="I135" s="331">
        <v>0</v>
      </c>
      <c r="J135" s="331">
        <v>3</v>
      </c>
      <c r="K135" s="333">
        <v>0.95652173913043481</v>
      </c>
      <c r="L135" s="333">
        <v>0</v>
      </c>
      <c r="M135" s="333">
        <v>4.3478260869565216E-2</v>
      </c>
      <c r="N135" s="335" t="s">
        <v>918</v>
      </c>
      <c r="O135" s="331">
        <v>22</v>
      </c>
      <c r="P135" s="336">
        <v>0.49956521739130455</v>
      </c>
      <c r="Q135" s="333">
        <v>10.985507246376812</v>
      </c>
      <c r="R135" s="337" t="s">
        <v>5253</v>
      </c>
      <c r="S135" s="338" t="s">
        <v>920</v>
      </c>
      <c r="T135" s="331">
        <v>19</v>
      </c>
      <c r="U135" s="336">
        <v>0.40405797101449292</v>
      </c>
      <c r="V135" s="333">
        <v>7.666666666666667</v>
      </c>
      <c r="W135" s="337" t="s">
        <v>5254</v>
      </c>
      <c r="X135" s="339" t="s">
        <v>917</v>
      </c>
      <c r="Y135" s="331">
        <v>12</v>
      </c>
      <c r="Z135" s="336">
        <v>0.50217391304347836</v>
      </c>
      <c r="AA135" s="333">
        <v>6.0289855072463769</v>
      </c>
      <c r="AB135" s="337" t="s">
        <v>5255</v>
      </c>
      <c r="AC135" s="340" t="s">
        <v>919</v>
      </c>
      <c r="AD135" s="331">
        <v>20</v>
      </c>
      <c r="AE135" s="336">
        <v>0.58985507246376823</v>
      </c>
      <c r="AF135" s="333">
        <v>11.797101449275363</v>
      </c>
      <c r="AG135" s="303" t="s">
        <v>5256</v>
      </c>
    </row>
    <row r="136" spans="1:35" s="16" customFormat="1" x14ac:dyDescent="0.25">
      <c r="A136" s="301" t="s">
        <v>267</v>
      </c>
      <c r="B136" s="329" t="s">
        <v>85</v>
      </c>
      <c r="C136" s="303" t="s">
        <v>1172</v>
      </c>
      <c r="D136" s="330" t="s">
        <v>85</v>
      </c>
      <c r="E136" s="331" t="s">
        <v>85</v>
      </c>
      <c r="F136" s="332" t="s">
        <v>85</v>
      </c>
      <c r="G136" s="333" t="s">
        <v>85</v>
      </c>
      <c r="H136" s="334" t="s">
        <v>85</v>
      </c>
      <c r="I136" s="331">
        <v>0</v>
      </c>
      <c r="J136" s="331" t="s">
        <v>85</v>
      </c>
      <c r="K136" s="333" t="s">
        <v>85</v>
      </c>
      <c r="L136" s="333" t="s">
        <v>85</v>
      </c>
      <c r="M136" s="333" t="s">
        <v>85</v>
      </c>
      <c r="N136" s="335" t="s">
        <v>85</v>
      </c>
      <c r="O136" s="331" t="s">
        <v>85</v>
      </c>
      <c r="P136" s="336" t="s">
        <v>85</v>
      </c>
      <c r="Q136" s="333" t="s">
        <v>85</v>
      </c>
      <c r="R136" s="337" t="s">
        <v>85</v>
      </c>
      <c r="S136" s="338" t="s">
        <v>85</v>
      </c>
      <c r="T136" s="331" t="s">
        <v>85</v>
      </c>
      <c r="U136" s="336" t="s">
        <v>85</v>
      </c>
      <c r="V136" s="333" t="s">
        <v>85</v>
      </c>
      <c r="W136" s="337" t="s">
        <v>85</v>
      </c>
      <c r="X136" s="339" t="s">
        <v>85</v>
      </c>
      <c r="Y136" s="331" t="s">
        <v>85</v>
      </c>
      <c r="Z136" s="336" t="s">
        <v>85</v>
      </c>
      <c r="AA136" s="333" t="s">
        <v>85</v>
      </c>
      <c r="AB136" s="337" t="s">
        <v>85</v>
      </c>
      <c r="AC136" s="340" t="s">
        <v>85</v>
      </c>
      <c r="AD136" s="331" t="s">
        <v>85</v>
      </c>
      <c r="AE136" s="336" t="s">
        <v>85</v>
      </c>
      <c r="AF136" s="333" t="s">
        <v>85</v>
      </c>
      <c r="AG136" s="303" t="s">
        <v>85</v>
      </c>
    </row>
    <row r="137" spans="1:35" s="16" customFormat="1" x14ac:dyDescent="0.25">
      <c r="A137" s="301" t="s">
        <v>268</v>
      </c>
      <c r="B137" s="329" t="s">
        <v>85</v>
      </c>
      <c r="C137" s="303" t="s">
        <v>1173</v>
      </c>
      <c r="D137" s="330" t="s">
        <v>85</v>
      </c>
      <c r="E137" s="331" t="s">
        <v>85</v>
      </c>
      <c r="F137" s="332" t="s">
        <v>85</v>
      </c>
      <c r="G137" s="333" t="s">
        <v>85</v>
      </c>
      <c r="H137" s="334" t="s">
        <v>85</v>
      </c>
      <c r="I137" s="331">
        <v>0</v>
      </c>
      <c r="J137" s="331" t="s">
        <v>85</v>
      </c>
      <c r="K137" s="333" t="s">
        <v>85</v>
      </c>
      <c r="L137" s="333" t="s">
        <v>85</v>
      </c>
      <c r="M137" s="333" t="s">
        <v>85</v>
      </c>
      <c r="N137" s="335" t="s">
        <v>85</v>
      </c>
      <c r="O137" s="331" t="s">
        <v>85</v>
      </c>
      <c r="P137" s="336" t="s">
        <v>85</v>
      </c>
      <c r="Q137" s="333" t="s">
        <v>85</v>
      </c>
      <c r="R137" s="337" t="s">
        <v>85</v>
      </c>
      <c r="S137" s="338" t="s">
        <v>85</v>
      </c>
      <c r="T137" s="331" t="s">
        <v>85</v>
      </c>
      <c r="U137" s="336" t="s">
        <v>85</v>
      </c>
      <c r="V137" s="333" t="s">
        <v>85</v>
      </c>
      <c r="W137" s="337" t="s">
        <v>85</v>
      </c>
      <c r="X137" s="339" t="s">
        <v>85</v>
      </c>
      <c r="Y137" s="331" t="s">
        <v>85</v>
      </c>
      <c r="Z137" s="336" t="s">
        <v>85</v>
      </c>
      <c r="AA137" s="333" t="s">
        <v>85</v>
      </c>
      <c r="AB137" s="337" t="s">
        <v>85</v>
      </c>
      <c r="AC137" s="340" t="s">
        <v>85</v>
      </c>
      <c r="AD137" s="331" t="s">
        <v>85</v>
      </c>
      <c r="AE137" s="336" t="s">
        <v>85</v>
      </c>
      <c r="AF137" s="333" t="s">
        <v>85</v>
      </c>
      <c r="AG137" s="303" t="s">
        <v>85</v>
      </c>
    </row>
    <row r="138" spans="1:35" s="16" customFormat="1" x14ac:dyDescent="0.25">
      <c r="A138" s="301" t="s">
        <v>269</v>
      </c>
      <c r="B138" s="329" t="s">
        <v>85</v>
      </c>
      <c r="C138" s="303" t="s">
        <v>1174</v>
      </c>
      <c r="D138" s="330" t="s">
        <v>85</v>
      </c>
      <c r="E138" s="331" t="s">
        <v>85</v>
      </c>
      <c r="F138" s="332" t="s">
        <v>85</v>
      </c>
      <c r="G138" s="333" t="s">
        <v>85</v>
      </c>
      <c r="H138" s="334" t="s">
        <v>85</v>
      </c>
      <c r="I138" s="331">
        <v>0</v>
      </c>
      <c r="J138" s="331" t="s">
        <v>85</v>
      </c>
      <c r="K138" s="333" t="s">
        <v>85</v>
      </c>
      <c r="L138" s="333" t="s">
        <v>85</v>
      </c>
      <c r="M138" s="333" t="s">
        <v>85</v>
      </c>
      <c r="N138" s="335" t="s">
        <v>85</v>
      </c>
      <c r="O138" s="331" t="s">
        <v>85</v>
      </c>
      <c r="P138" s="336" t="s">
        <v>85</v>
      </c>
      <c r="Q138" s="333" t="s">
        <v>85</v>
      </c>
      <c r="R138" s="337" t="s">
        <v>85</v>
      </c>
      <c r="S138" s="338" t="s">
        <v>85</v>
      </c>
      <c r="T138" s="331" t="s">
        <v>85</v>
      </c>
      <c r="U138" s="336" t="s">
        <v>85</v>
      </c>
      <c r="V138" s="333" t="s">
        <v>85</v>
      </c>
      <c r="W138" s="337" t="s">
        <v>85</v>
      </c>
      <c r="X138" s="339" t="s">
        <v>85</v>
      </c>
      <c r="Y138" s="331" t="s">
        <v>85</v>
      </c>
      <c r="Z138" s="336" t="s">
        <v>85</v>
      </c>
      <c r="AA138" s="333" t="s">
        <v>85</v>
      </c>
      <c r="AB138" s="337" t="s">
        <v>85</v>
      </c>
      <c r="AC138" s="340" t="s">
        <v>85</v>
      </c>
      <c r="AD138" s="331" t="s">
        <v>85</v>
      </c>
      <c r="AE138" s="336" t="s">
        <v>85</v>
      </c>
      <c r="AF138" s="333" t="s">
        <v>85</v>
      </c>
      <c r="AG138" s="303" t="s">
        <v>85</v>
      </c>
    </row>
    <row r="139" spans="1:35" s="16" customFormat="1" x14ac:dyDescent="0.25">
      <c r="A139" s="301" t="s">
        <v>270</v>
      </c>
      <c r="B139" s="329" t="s">
        <v>5233</v>
      </c>
      <c r="C139" s="303" t="s">
        <v>5227</v>
      </c>
      <c r="D139" s="330">
        <v>71</v>
      </c>
      <c r="E139" s="331">
        <v>73</v>
      </c>
      <c r="F139" s="332">
        <v>57.455915492957743</v>
      </c>
      <c r="G139" s="333">
        <v>41.943661971830984</v>
      </c>
      <c r="H139" s="334">
        <v>57</v>
      </c>
      <c r="I139" s="331">
        <v>0</v>
      </c>
      <c r="J139" s="331">
        <v>14</v>
      </c>
      <c r="K139" s="333">
        <v>0.80281690140845074</v>
      </c>
      <c r="L139" s="333">
        <v>0</v>
      </c>
      <c r="M139" s="333">
        <v>0.19718309859154928</v>
      </c>
      <c r="N139" s="335" t="s">
        <v>918</v>
      </c>
      <c r="O139" s="331">
        <v>22</v>
      </c>
      <c r="P139" s="336">
        <v>0.564788732394366</v>
      </c>
      <c r="Q139" s="333">
        <v>12.422535211267606</v>
      </c>
      <c r="R139" s="337" t="s">
        <v>5253</v>
      </c>
      <c r="S139" s="338" t="s">
        <v>920</v>
      </c>
      <c r="T139" s="331">
        <v>19</v>
      </c>
      <c r="U139" s="336">
        <v>0.56394366197183099</v>
      </c>
      <c r="V139" s="333">
        <v>10.71830985915493</v>
      </c>
      <c r="W139" s="337" t="s">
        <v>5254</v>
      </c>
      <c r="X139" s="339" t="s">
        <v>917</v>
      </c>
      <c r="Y139" s="331">
        <v>12</v>
      </c>
      <c r="Z139" s="336">
        <v>0.58788732394366194</v>
      </c>
      <c r="AA139" s="333">
        <v>7.056338028169014</v>
      </c>
      <c r="AB139" s="337" t="s">
        <v>5255</v>
      </c>
      <c r="AC139" s="340" t="s">
        <v>919</v>
      </c>
      <c r="AD139" s="331">
        <v>20</v>
      </c>
      <c r="AE139" s="336">
        <v>0.58732394366197183</v>
      </c>
      <c r="AF139" s="333">
        <v>11.746478873239436</v>
      </c>
      <c r="AG139" s="303" t="s">
        <v>5256</v>
      </c>
    </row>
    <row r="140" spans="1:35" s="16" customFormat="1" x14ac:dyDescent="0.25">
      <c r="A140" s="301" t="s">
        <v>271</v>
      </c>
      <c r="B140" s="329" t="s">
        <v>85</v>
      </c>
      <c r="C140" s="303" t="s">
        <v>1175</v>
      </c>
      <c r="D140" s="330" t="s">
        <v>85</v>
      </c>
      <c r="E140" s="331" t="s">
        <v>85</v>
      </c>
      <c r="F140" s="332" t="s">
        <v>85</v>
      </c>
      <c r="G140" s="333" t="s">
        <v>85</v>
      </c>
      <c r="H140" s="334" t="s">
        <v>85</v>
      </c>
      <c r="I140" s="331">
        <v>0</v>
      </c>
      <c r="J140" s="331" t="s">
        <v>85</v>
      </c>
      <c r="K140" s="333" t="s">
        <v>85</v>
      </c>
      <c r="L140" s="333" t="s">
        <v>85</v>
      </c>
      <c r="M140" s="333" t="s">
        <v>85</v>
      </c>
      <c r="N140" s="335" t="s">
        <v>85</v>
      </c>
      <c r="O140" s="331" t="s">
        <v>85</v>
      </c>
      <c r="P140" s="336" t="s">
        <v>85</v>
      </c>
      <c r="Q140" s="333" t="s">
        <v>85</v>
      </c>
      <c r="R140" s="337" t="s">
        <v>85</v>
      </c>
      <c r="S140" s="338" t="s">
        <v>85</v>
      </c>
      <c r="T140" s="331" t="s">
        <v>85</v>
      </c>
      <c r="U140" s="336" t="s">
        <v>85</v>
      </c>
      <c r="V140" s="333" t="s">
        <v>85</v>
      </c>
      <c r="W140" s="337" t="s">
        <v>85</v>
      </c>
      <c r="X140" s="339" t="s">
        <v>85</v>
      </c>
      <c r="Y140" s="331" t="s">
        <v>85</v>
      </c>
      <c r="Z140" s="336" t="s">
        <v>85</v>
      </c>
      <c r="AA140" s="333" t="s">
        <v>85</v>
      </c>
      <c r="AB140" s="337" t="s">
        <v>85</v>
      </c>
      <c r="AC140" s="340" t="s">
        <v>85</v>
      </c>
      <c r="AD140" s="331" t="s">
        <v>85</v>
      </c>
      <c r="AE140" s="336" t="s">
        <v>85</v>
      </c>
      <c r="AF140" s="333" t="s">
        <v>85</v>
      </c>
      <c r="AG140" s="303" t="s">
        <v>85</v>
      </c>
    </row>
    <row r="141" spans="1:35" s="16" customFormat="1" x14ac:dyDescent="0.25">
      <c r="A141" s="301" t="s">
        <v>272</v>
      </c>
      <c r="B141" s="329" t="s">
        <v>85</v>
      </c>
      <c r="C141" s="303" t="s">
        <v>1176</v>
      </c>
      <c r="D141" s="330" t="s">
        <v>85</v>
      </c>
      <c r="E141" s="331" t="s">
        <v>85</v>
      </c>
      <c r="F141" s="332" t="s">
        <v>85</v>
      </c>
      <c r="G141" s="333" t="s">
        <v>85</v>
      </c>
      <c r="H141" s="334" t="s">
        <v>85</v>
      </c>
      <c r="I141" s="331">
        <v>0</v>
      </c>
      <c r="J141" s="331" t="s">
        <v>85</v>
      </c>
      <c r="K141" s="333" t="s">
        <v>85</v>
      </c>
      <c r="L141" s="333" t="s">
        <v>85</v>
      </c>
      <c r="M141" s="333" t="s">
        <v>85</v>
      </c>
      <c r="N141" s="335" t="s">
        <v>85</v>
      </c>
      <c r="O141" s="331" t="s">
        <v>85</v>
      </c>
      <c r="P141" s="336" t="s">
        <v>85</v>
      </c>
      <c r="Q141" s="333" t="s">
        <v>85</v>
      </c>
      <c r="R141" s="337" t="s">
        <v>85</v>
      </c>
      <c r="S141" s="338" t="s">
        <v>85</v>
      </c>
      <c r="T141" s="331" t="s">
        <v>85</v>
      </c>
      <c r="U141" s="336" t="s">
        <v>85</v>
      </c>
      <c r="V141" s="333" t="s">
        <v>85</v>
      </c>
      <c r="W141" s="337" t="s">
        <v>85</v>
      </c>
      <c r="X141" s="339" t="s">
        <v>85</v>
      </c>
      <c r="Y141" s="331" t="s">
        <v>85</v>
      </c>
      <c r="Z141" s="336" t="s">
        <v>85</v>
      </c>
      <c r="AA141" s="333" t="s">
        <v>85</v>
      </c>
      <c r="AB141" s="337" t="s">
        <v>85</v>
      </c>
      <c r="AC141" s="340" t="s">
        <v>85</v>
      </c>
      <c r="AD141" s="331" t="s">
        <v>85</v>
      </c>
      <c r="AE141" s="336" t="s">
        <v>85</v>
      </c>
      <c r="AF141" s="333" t="s">
        <v>85</v>
      </c>
      <c r="AG141" s="303" t="s">
        <v>85</v>
      </c>
    </row>
    <row r="142" spans="1:35" s="16" customFormat="1" x14ac:dyDescent="0.25">
      <c r="A142" s="301" t="s">
        <v>273</v>
      </c>
      <c r="B142" s="329" t="s">
        <v>5233</v>
      </c>
      <c r="C142" s="303" t="s">
        <v>1177</v>
      </c>
      <c r="D142" s="330">
        <v>155</v>
      </c>
      <c r="E142" s="331">
        <v>73</v>
      </c>
      <c r="F142" s="332">
        <v>44.49916129032259</v>
      </c>
      <c r="G142" s="333">
        <v>32.483870967741936</v>
      </c>
      <c r="H142" s="334">
        <v>144</v>
      </c>
      <c r="I142" s="331">
        <v>0</v>
      </c>
      <c r="J142" s="331">
        <v>11</v>
      </c>
      <c r="K142" s="333">
        <v>0.92903225806451617</v>
      </c>
      <c r="L142" s="333">
        <v>0</v>
      </c>
      <c r="M142" s="333">
        <v>7.0967741935483872E-2</v>
      </c>
      <c r="N142" s="335" t="s">
        <v>918</v>
      </c>
      <c r="O142" s="331">
        <v>22</v>
      </c>
      <c r="P142" s="336">
        <v>0.47270967741935482</v>
      </c>
      <c r="Q142" s="333">
        <v>10.406451612903226</v>
      </c>
      <c r="R142" s="337" t="s">
        <v>5253</v>
      </c>
      <c r="S142" s="338" t="s">
        <v>920</v>
      </c>
      <c r="T142" s="331">
        <v>19</v>
      </c>
      <c r="U142" s="336">
        <v>0.40593548387096756</v>
      </c>
      <c r="V142" s="333">
        <v>7.709677419354839</v>
      </c>
      <c r="W142" s="337" t="s">
        <v>5254</v>
      </c>
      <c r="X142" s="339" t="s">
        <v>917</v>
      </c>
      <c r="Y142" s="331">
        <v>12</v>
      </c>
      <c r="Z142" s="336">
        <v>0.42787096774193545</v>
      </c>
      <c r="AA142" s="333">
        <v>5.1354838709677422</v>
      </c>
      <c r="AB142" s="337" t="s">
        <v>5255</v>
      </c>
      <c r="AC142" s="340" t="s">
        <v>919</v>
      </c>
      <c r="AD142" s="331">
        <v>20</v>
      </c>
      <c r="AE142" s="336">
        <v>0.46161290322580645</v>
      </c>
      <c r="AF142" s="333">
        <v>9.2322580645161292</v>
      </c>
      <c r="AG142" s="303" t="s">
        <v>5256</v>
      </c>
    </row>
    <row r="143" spans="1:35" s="16" customFormat="1" x14ac:dyDescent="0.25">
      <c r="A143" s="301" t="s">
        <v>274</v>
      </c>
      <c r="B143" s="329" t="s">
        <v>85</v>
      </c>
      <c r="C143" s="341" t="s">
        <v>1178</v>
      </c>
      <c r="D143" s="330" t="s">
        <v>85</v>
      </c>
      <c r="E143" s="331" t="s">
        <v>85</v>
      </c>
      <c r="F143" s="332" t="s">
        <v>85</v>
      </c>
      <c r="G143" s="333" t="s">
        <v>85</v>
      </c>
      <c r="H143" s="334" t="s">
        <v>85</v>
      </c>
      <c r="I143" s="331">
        <v>0</v>
      </c>
      <c r="J143" s="331" t="s">
        <v>85</v>
      </c>
      <c r="K143" s="333" t="s">
        <v>85</v>
      </c>
      <c r="L143" s="333" t="s">
        <v>85</v>
      </c>
      <c r="M143" s="333" t="s">
        <v>85</v>
      </c>
      <c r="N143" s="335" t="s">
        <v>85</v>
      </c>
      <c r="O143" s="331" t="s">
        <v>85</v>
      </c>
      <c r="P143" s="336" t="s">
        <v>85</v>
      </c>
      <c r="Q143" s="333" t="s">
        <v>85</v>
      </c>
      <c r="R143" s="337" t="s">
        <v>85</v>
      </c>
      <c r="S143" s="338" t="s">
        <v>85</v>
      </c>
      <c r="T143" s="331" t="s">
        <v>85</v>
      </c>
      <c r="U143" s="336" t="s">
        <v>85</v>
      </c>
      <c r="V143" s="333" t="s">
        <v>85</v>
      </c>
      <c r="W143" s="337" t="s">
        <v>85</v>
      </c>
      <c r="X143" s="339" t="s">
        <v>85</v>
      </c>
      <c r="Y143" s="331" t="s">
        <v>85</v>
      </c>
      <c r="Z143" s="336" t="s">
        <v>85</v>
      </c>
      <c r="AA143" s="333" t="s">
        <v>85</v>
      </c>
      <c r="AB143" s="337" t="s">
        <v>85</v>
      </c>
      <c r="AC143" s="340" t="s">
        <v>85</v>
      </c>
      <c r="AD143" s="331" t="s">
        <v>85</v>
      </c>
      <c r="AE143" s="336" t="s">
        <v>85</v>
      </c>
      <c r="AF143" s="333" t="s">
        <v>85</v>
      </c>
      <c r="AG143" s="303" t="s">
        <v>85</v>
      </c>
    </row>
    <row r="144" spans="1:35" x14ac:dyDescent="0.25">
      <c r="A144" s="301" t="s">
        <v>275</v>
      </c>
      <c r="B144" s="329" t="s">
        <v>85</v>
      </c>
      <c r="C144" s="303" t="s">
        <v>1179</v>
      </c>
      <c r="D144" s="330" t="s">
        <v>85</v>
      </c>
      <c r="E144" s="331" t="s">
        <v>85</v>
      </c>
      <c r="F144" s="332" t="s">
        <v>85</v>
      </c>
      <c r="G144" s="333" t="s">
        <v>85</v>
      </c>
      <c r="H144" s="334" t="s">
        <v>85</v>
      </c>
      <c r="I144" s="331">
        <v>0</v>
      </c>
      <c r="J144" s="331" t="s">
        <v>85</v>
      </c>
      <c r="K144" s="333" t="s">
        <v>85</v>
      </c>
      <c r="L144" s="333" t="s">
        <v>85</v>
      </c>
      <c r="M144" s="333" t="s">
        <v>85</v>
      </c>
      <c r="N144" s="335" t="s">
        <v>85</v>
      </c>
      <c r="O144" s="331" t="s">
        <v>85</v>
      </c>
      <c r="P144" s="336" t="s">
        <v>85</v>
      </c>
      <c r="Q144" s="333" t="s">
        <v>85</v>
      </c>
      <c r="R144" s="337" t="s">
        <v>85</v>
      </c>
      <c r="S144" s="338" t="s">
        <v>85</v>
      </c>
      <c r="T144" s="331" t="s">
        <v>85</v>
      </c>
      <c r="U144" s="336" t="s">
        <v>85</v>
      </c>
      <c r="V144" s="333" t="s">
        <v>85</v>
      </c>
      <c r="W144" s="337" t="s">
        <v>85</v>
      </c>
      <c r="X144" s="339" t="s">
        <v>85</v>
      </c>
      <c r="Y144" s="331" t="s">
        <v>85</v>
      </c>
      <c r="Z144" s="336" t="s">
        <v>85</v>
      </c>
      <c r="AA144" s="333" t="s">
        <v>85</v>
      </c>
      <c r="AB144" s="337" t="s">
        <v>85</v>
      </c>
      <c r="AC144" s="340" t="s">
        <v>85</v>
      </c>
      <c r="AD144" s="331" t="s">
        <v>85</v>
      </c>
      <c r="AE144" s="336" t="s">
        <v>85</v>
      </c>
      <c r="AF144" s="333" t="s">
        <v>85</v>
      </c>
      <c r="AG144" s="303" t="s">
        <v>85</v>
      </c>
      <c r="AH144" s="301"/>
      <c r="AI144" s="329"/>
    </row>
    <row r="145" spans="1:36" x14ac:dyDescent="0.25">
      <c r="A145" s="301" t="s">
        <v>276</v>
      </c>
      <c r="B145" s="329" t="s">
        <v>85</v>
      </c>
      <c r="C145" s="303" t="s">
        <v>1180</v>
      </c>
      <c r="D145" s="330" t="s">
        <v>85</v>
      </c>
      <c r="E145" s="331" t="s">
        <v>85</v>
      </c>
      <c r="F145" s="332" t="s">
        <v>85</v>
      </c>
      <c r="G145" s="333" t="s">
        <v>85</v>
      </c>
      <c r="H145" s="334" t="s">
        <v>85</v>
      </c>
      <c r="I145" s="331">
        <v>0</v>
      </c>
      <c r="J145" s="331" t="s">
        <v>85</v>
      </c>
      <c r="K145" s="333" t="s">
        <v>85</v>
      </c>
      <c r="L145" s="333" t="s">
        <v>85</v>
      </c>
      <c r="M145" s="333" t="s">
        <v>85</v>
      </c>
      <c r="N145" s="335" t="s">
        <v>85</v>
      </c>
      <c r="O145" s="331" t="s">
        <v>85</v>
      </c>
      <c r="P145" s="336" t="s">
        <v>85</v>
      </c>
      <c r="Q145" s="333" t="s">
        <v>85</v>
      </c>
      <c r="R145" s="337" t="s">
        <v>85</v>
      </c>
      <c r="S145" s="338" t="s">
        <v>85</v>
      </c>
      <c r="T145" s="331" t="s">
        <v>85</v>
      </c>
      <c r="U145" s="336" t="s">
        <v>85</v>
      </c>
      <c r="V145" s="333" t="s">
        <v>85</v>
      </c>
      <c r="W145" s="337" t="s">
        <v>85</v>
      </c>
      <c r="X145" s="339" t="s">
        <v>85</v>
      </c>
      <c r="Y145" s="331" t="s">
        <v>85</v>
      </c>
      <c r="Z145" s="336" t="s">
        <v>85</v>
      </c>
      <c r="AA145" s="333" t="s">
        <v>85</v>
      </c>
      <c r="AB145" s="337" t="s">
        <v>85</v>
      </c>
      <c r="AC145" s="340" t="s">
        <v>85</v>
      </c>
      <c r="AD145" s="331" t="s">
        <v>85</v>
      </c>
      <c r="AE145" s="336" t="s">
        <v>85</v>
      </c>
      <c r="AF145" s="333" t="s">
        <v>85</v>
      </c>
      <c r="AG145" s="303" t="s">
        <v>85</v>
      </c>
      <c r="AH145" s="301"/>
      <c r="AI145" s="329"/>
    </row>
    <row r="146" spans="1:36" x14ac:dyDescent="0.25">
      <c r="A146" s="301" t="s">
        <v>277</v>
      </c>
      <c r="B146" s="329" t="s">
        <v>5233</v>
      </c>
      <c r="C146" s="303" t="s">
        <v>1181</v>
      </c>
      <c r="D146" s="330">
        <v>105</v>
      </c>
      <c r="E146" s="331">
        <v>73</v>
      </c>
      <c r="F146" s="332">
        <v>43.680190476190468</v>
      </c>
      <c r="G146" s="333">
        <v>31.885714285714286</v>
      </c>
      <c r="H146" s="334">
        <v>94</v>
      </c>
      <c r="I146" s="331">
        <v>0</v>
      </c>
      <c r="J146" s="331">
        <v>11</v>
      </c>
      <c r="K146" s="333">
        <v>0.89523809523809528</v>
      </c>
      <c r="L146" s="333">
        <v>0</v>
      </c>
      <c r="M146" s="333">
        <v>0.10476190476190476</v>
      </c>
      <c r="N146" s="335" t="s">
        <v>918</v>
      </c>
      <c r="O146" s="331">
        <v>22</v>
      </c>
      <c r="P146" s="336">
        <v>0.44085714285714284</v>
      </c>
      <c r="Q146" s="333">
        <v>9.6952380952380945</v>
      </c>
      <c r="R146" s="337" t="s">
        <v>5253</v>
      </c>
      <c r="S146" s="338" t="s">
        <v>920</v>
      </c>
      <c r="T146" s="331">
        <v>19</v>
      </c>
      <c r="U146" s="336">
        <v>0.41495238095238074</v>
      </c>
      <c r="V146" s="333">
        <v>7.8857142857142861</v>
      </c>
      <c r="W146" s="337" t="s">
        <v>5254</v>
      </c>
      <c r="X146" s="339" t="s">
        <v>917</v>
      </c>
      <c r="Y146" s="331">
        <v>12</v>
      </c>
      <c r="Z146" s="336">
        <v>0.45438095238095227</v>
      </c>
      <c r="AA146" s="333">
        <v>5.4571428571428573</v>
      </c>
      <c r="AB146" s="337" t="s">
        <v>5255</v>
      </c>
      <c r="AC146" s="340" t="s">
        <v>919</v>
      </c>
      <c r="AD146" s="331">
        <v>20</v>
      </c>
      <c r="AE146" s="336">
        <v>0.44238095238095243</v>
      </c>
      <c r="AF146" s="333">
        <v>8.8476190476190482</v>
      </c>
      <c r="AG146" s="303" t="s">
        <v>5256</v>
      </c>
      <c r="AH146" s="301"/>
      <c r="AI146" s="329"/>
    </row>
    <row r="147" spans="1:36" x14ac:dyDescent="0.25">
      <c r="A147" s="301" t="s">
        <v>278</v>
      </c>
      <c r="B147" s="329" t="s">
        <v>85</v>
      </c>
      <c r="C147" s="303" t="s">
        <v>1182</v>
      </c>
      <c r="D147" s="330" t="s">
        <v>85</v>
      </c>
      <c r="E147" s="331" t="s">
        <v>85</v>
      </c>
      <c r="F147" s="332" t="s">
        <v>85</v>
      </c>
      <c r="G147" s="333" t="s">
        <v>85</v>
      </c>
      <c r="H147" s="334" t="s">
        <v>85</v>
      </c>
      <c r="I147" s="331">
        <v>0</v>
      </c>
      <c r="J147" s="331" t="s">
        <v>85</v>
      </c>
      <c r="K147" s="333" t="s">
        <v>85</v>
      </c>
      <c r="L147" s="333" t="s">
        <v>85</v>
      </c>
      <c r="M147" s="333" t="s">
        <v>85</v>
      </c>
      <c r="N147" s="335" t="s">
        <v>85</v>
      </c>
      <c r="O147" s="331" t="s">
        <v>85</v>
      </c>
      <c r="P147" s="336" t="s">
        <v>85</v>
      </c>
      <c r="Q147" s="333" t="s">
        <v>85</v>
      </c>
      <c r="R147" s="337" t="s">
        <v>85</v>
      </c>
      <c r="S147" s="338" t="s">
        <v>85</v>
      </c>
      <c r="T147" s="331" t="s">
        <v>85</v>
      </c>
      <c r="U147" s="336" t="s">
        <v>85</v>
      </c>
      <c r="V147" s="333" t="s">
        <v>85</v>
      </c>
      <c r="W147" s="337" t="s">
        <v>85</v>
      </c>
      <c r="X147" s="339" t="s">
        <v>85</v>
      </c>
      <c r="Y147" s="331" t="s">
        <v>85</v>
      </c>
      <c r="Z147" s="336" t="s">
        <v>85</v>
      </c>
      <c r="AA147" s="333" t="s">
        <v>85</v>
      </c>
      <c r="AB147" s="337" t="s">
        <v>85</v>
      </c>
      <c r="AC147" s="340" t="s">
        <v>85</v>
      </c>
      <c r="AD147" s="331" t="s">
        <v>85</v>
      </c>
      <c r="AE147" s="336" t="s">
        <v>85</v>
      </c>
      <c r="AF147" s="333" t="s">
        <v>85</v>
      </c>
      <c r="AG147" s="303" t="s">
        <v>85</v>
      </c>
      <c r="AH147" s="301"/>
      <c r="AI147" s="329"/>
    </row>
    <row r="148" spans="1:36" x14ac:dyDescent="0.25">
      <c r="A148" s="301" t="s">
        <v>279</v>
      </c>
      <c r="B148" s="329" t="s">
        <v>5233</v>
      </c>
      <c r="C148" s="303" t="s">
        <v>1183</v>
      </c>
      <c r="D148" s="330">
        <v>26</v>
      </c>
      <c r="E148" s="331">
        <v>73</v>
      </c>
      <c r="F148" s="332">
        <v>44.678461538461534</v>
      </c>
      <c r="G148" s="333">
        <v>32.615384615384613</v>
      </c>
      <c r="H148" s="334">
        <v>26</v>
      </c>
      <c r="I148" s="331">
        <v>0</v>
      </c>
      <c r="J148" s="331">
        <v>0</v>
      </c>
      <c r="K148" s="333">
        <v>1</v>
      </c>
      <c r="L148" s="333">
        <v>0</v>
      </c>
      <c r="M148" s="333">
        <v>0</v>
      </c>
      <c r="N148" s="335" t="s">
        <v>918</v>
      </c>
      <c r="O148" s="331">
        <v>22</v>
      </c>
      <c r="P148" s="336">
        <v>0.43346153846153851</v>
      </c>
      <c r="Q148" s="333">
        <v>9.5384615384615383</v>
      </c>
      <c r="R148" s="337" t="s">
        <v>5253</v>
      </c>
      <c r="S148" s="338" t="s">
        <v>920</v>
      </c>
      <c r="T148" s="331">
        <v>19</v>
      </c>
      <c r="U148" s="336">
        <v>0.41653846153846141</v>
      </c>
      <c r="V148" s="333">
        <v>7.9230769230769234</v>
      </c>
      <c r="W148" s="337" t="s">
        <v>5254</v>
      </c>
      <c r="X148" s="339" t="s">
        <v>917</v>
      </c>
      <c r="Y148" s="331">
        <v>12</v>
      </c>
      <c r="Z148" s="336">
        <v>0.52307692307692311</v>
      </c>
      <c r="AA148" s="333">
        <v>6.2692307692307692</v>
      </c>
      <c r="AB148" s="337" t="s">
        <v>5255</v>
      </c>
      <c r="AC148" s="340" t="s">
        <v>919</v>
      </c>
      <c r="AD148" s="331">
        <v>20</v>
      </c>
      <c r="AE148" s="336">
        <v>0.44423076923076921</v>
      </c>
      <c r="AF148" s="333">
        <v>8.884615384615385</v>
      </c>
      <c r="AG148" s="303" t="s">
        <v>5256</v>
      </c>
      <c r="AH148" s="301"/>
      <c r="AI148" s="329"/>
    </row>
    <row r="149" spans="1:36" x14ac:dyDescent="0.25">
      <c r="A149" s="301" t="s">
        <v>280</v>
      </c>
      <c r="B149" s="329" t="s">
        <v>85</v>
      </c>
      <c r="C149" s="303" t="s">
        <v>1184</v>
      </c>
      <c r="D149" s="330" t="s">
        <v>85</v>
      </c>
      <c r="E149" s="331" t="s">
        <v>85</v>
      </c>
      <c r="F149" s="332" t="s">
        <v>85</v>
      </c>
      <c r="G149" s="333" t="s">
        <v>85</v>
      </c>
      <c r="H149" s="334" t="s">
        <v>85</v>
      </c>
      <c r="I149" s="331">
        <v>0</v>
      </c>
      <c r="J149" s="331" t="s">
        <v>85</v>
      </c>
      <c r="K149" s="333" t="s">
        <v>85</v>
      </c>
      <c r="L149" s="333" t="s">
        <v>85</v>
      </c>
      <c r="M149" s="333" t="s">
        <v>85</v>
      </c>
      <c r="N149" s="335" t="s">
        <v>85</v>
      </c>
      <c r="O149" s="331" t="s">
        <v>85</v>
      </c>
      <c r="P149" s="336" t="s">
        <v>85</v>
      </c>
      <c r="Q149" s="333" t="s">
        <v>85</v>
      </c>
      <c r="R149" s="337" t="s">
        <v>85</v>
      </c>
      <c r="S149" s="338" t="s">
        <v>85</v>
      </c>
      <c r="T149" s="331" t="s">
        <v>85</v>
      </c>
      <c r="U149" s="336" t="s">
        <v>85</v>
      </c>
      <c r="V149" s="333" t="s">
        <v>85</v>
      </c>
      <c r="W149" s="337" t="s">
        <v>85</v>
      </c>
      <c r="X149" s="339" t="s">
        <v>85</v>
      </c>
      <c r="Y149" s="331" t="s">
        <v>85</v>
      </c>
      <c r="Z149" s="336" t="s">
        <v>85</v>
      </c>
      <c r="AA149" s="333" t="s">
        <v>85</v>
      </c>
      <c r="AB149" s="337" t="s">
        <v>85</v>
      </c>
      <c r="AC149" s="340" t="s">
        <v>85</v>
      </c>
      <c r="AD149" s="331" t="s">
        <v>85</v>
      </c>
      <c r="AE149" s="336" t="s">
        <v>85</v>
      </c>
      <c r="AF149" s="333" t="s">
        <v>85</v>
      </c>
      <c r="AG149" s="303" t="s">
        <v>85</v>
      </c>
      <c r="AH149" s="301"/>
      <c r="AI149" s="329"/>
    </row>
    <row r="150" spans="1:36" x14ac:dyDescent="0.25">
      <c r="A150" s="301" t="s">
        <v>281</v>
      </c>
      <c r="B150" s="329" t="s">
        <v>5233</v>
      </c>
      <c r="C150" s="303" t="s">
        <v>1185</v>
      </c>
      <c r="D150" s="330">
        <v>61</v>
      </c>
      <c r="E150" s="331">
        <v>73</v>
      </c>
      <c r="F150" s="332">
        <v>35.348196721311488</v>
      </c>
      <c r="G150" s="333">
        <v>25.803278688524589</v>
      </c>
      <c r="H150" s="334">
        <v>61</v>
      </c>
      <c r="I150" s="331">
        <v>0</v>
      </c>
      <c r="J150" s="331">
        <v>0</v>
      </c>
      <c r="K150" s="333">
        <v>1</v>
      </c>
      <c r="L150" s="333">
        <v>0</v>
      </c>
      <c r="M150" s="333">
        <v>0</v>
      </c>
      <c r="N150" s="335" t="s">
        <v>918</v>
      </c>
      <c r="O150" s="331">
        <v>22</v>
      </c>
      <c r="P150" s="336">
        <v>0.35295081967213104</v>
      </c>
      <c r="Q150" s="333">
        <v>7.7704918032786887</v>
      </c>
      <c r="R150" s="337" t="s">
        <v>5253</v>
      </c>
      <c r="S150" s="338" t="s">
        <v>920</v>
      </c>
      <c r="T150" s="331">
        <v>19</v>
      </c>
      <c r="U150" s="336">
        <v>0.34540983606557391</v>
      </c>
      <c r="V150" s="333">
        <v>6.557377049180328</v>
      </c>
      <c r="W150" s="337" t="s">
        <v>5254</v>
      </c>
      <c r="X150" s="339" t="s">
        <v>917</v>
      </c>
      <c r="Y150" s="331">
        <v>12</v>
      </c>
      <c r="Z150" s="336">
        <v>0.3931147540983605</v>
      </c>
      <c r="AA150" s="333">
        <v>4.721311475409836</v>
      </c>
      <c r="AB150" s="337" t="s">
        <v>5255</v>
      </c>
      <c r="AC150" s="340" t="s">
        <v>919</v>
      </c>
      <c r="AD150" s="331">
        <v>20</v>
      </c>
      <c r="AE150" s="336">
        <v>0.3377049180327869</v>
      </c>
      <c r="AF150" s="333">
        <v>6.7540983606557381</v>
      </c>
      <c r="AG150" s="303" t="s">
        <v>5256</v>
      </c>
      <c r="AH150" s="301"/>
      <c r="AI150" s="329"/>
    </row>
    <row r="151" spans="1:36" x14ac:dyDescent="0.25">
      <c r="A151" s="301" t="s">
        <v>283</v>
      </c>
      <c r="B151" s="329" t="s">
        <v>85</v>
      </c>
      <c r="C151" s="303" t="s">
        <v>5228</v>
      </c>
      <c r="D151" s="330" t="s">
        <v>85</v>
      </c>
      <c r="E151" s="331" t="s">
        <v>85</v>
      </c>
      <c r="F151" s="332" t="s">
        <v>85</v>
      </c>
      <c r="G151" s="333" t="s">
        <v>85</v>
      </c>
      <c r="H151" s="334" t="s">
        <v>85</v>
      </c>
      <c r="I151" s="331">
        <v>0</v>
      </c>
      <c r="J151" s="331" t="s">
        <v>85</v>
      </c>
      <c r="K151" s="333" t="s">
        <v>85</v>
      </c>
      <c r="L151" s="333" t="s">
        <v>85</v>
      </c>
      <c r="M151" s="333" t="s">
        <v>85</v>
      </c>
      <c r="N151" s="335" t="s">
        <v>85</v>
      </c>
      <c r="O151" s="331" t="s">
        <v>85</v>
      </c>
      <c r="P151" s="336" t="s">
        <v>85</v>
      </c>
      <c r="Q151" s="333" t="s">
        <v>85</v>
      </c>
      <c r="R151" s="337" t="s">
        <v>85</v>
      </c>
      <c r="S151" s="338" t="s">
        <v>85</v>
      </c>
      <c r="T151" s="331" t="s">
        <v>85</v>
      </c>
      <c r="U151" s="336" t="s">
        <v>85</v>
      </c>
      <c r="V151" s="333" t="s">
        <v>85</v>
      </c>
      <c r="W151" s="337" t="s">
        <v>85</v>
      </c>
      <c r="X151" s="339" t="s">
        <v>85</v>
      </c>
      <c r="Y151" s="331" t="s">
        <v>85</v>
      </c>
      <c r="Z151" s="336" t="s">
        <v>85</v>
      </c>
      <c r="AA151" s="333" t="s">
        <v>85</v>
      </c>
      <c r="AB151" s="337" t="s">
        <v>85</v>
      </c>
      <c r="AC151" s="340" t="s">
        <v>85</v>
      </c>
      <c r="AD151" s="331" t="s">
        <v>85</v>
      </c>
      <c r="AE151" s="336" t="s">
        <v>85</v>
      </c>
      <c r="AF151" s="333" t="s">
        <v>85</v>
      </c>
      <c r="AG151" s="303" t="s">
        <v>85</v>
      </c>
      <c r="AH151" s="301"/>
      <c r="AI151" s="329"/>
    </row>
    <row r="152" spans="1:36" s="106" customFormat="1" x14ac:dyDescent="0.25">
      <c r="A152" s="301" t="s">
        <v>284</v>
      </c>
      <c r="B152" s="329" t="s">
        <v>5233</v>
      </c>
      <c r="C152" s="303" t="s">
        <v>1186</v>
      </c>
      <c r="D152" s="330">
        <v>100</v>
      </c>
      <c r="E152" s="331">
        <v>73</v>
      </c>
      <c r="F152" s="332">
        <v>37.194299999999998</v>
      </c>
      <c r="G152" s="333">
        <v>27.15</v>
      </c>
      <c r="H152" s="334">
        <v>100</v>
      </c>
      <c r="I152" s="331">
        <v>0</v>
      </c>
      <c r="J152" s="331">
        <v>0</v>
      </c>
      <c r="K152" s="333">
        <v>1</v>
      </c>
      <c r="L152" s="333">
        <v>0</v>
      </c>
      <c r="M152" s="333">
        <v>0</v>
      </c>
      <c r="N152" s="335" t="s">
        <v>918</v>
      </c>
      <c r="O152" s="331">
        <v>22</v>
      </c>
      <c r="P152" s="336">
        <v>0.37089999999999995</v>
      </c>
      <c r="Q152" s="333">
        <v>8.17</v>
      </c>
      <c r="R152" s="337" t="s">
        <v>5253</v>
      </c>
      <c r="S152" s="338" t="s">
        <v>920</v>
      </c>
      <c r="T152" s="331">
        <v>19</v>
      </c>
      <c r="U152" s="336">
        <v>0.36930000000000013</v>
      </c>
      <c r="V152" s="333">
        <v>7.01</v>
      </c>
      <c r="W152" s="337" t="s">
        <v>5254</v>
      </c>
      <c r="X152" s="339" t="s">
        <v>917</v>
      </c>
      <c r="Y152" s="331">
        <v>12</v>
      </c>
      <c r="Z152" s="336">
        <v>0.37610000000000005</v>
      </c>
      <c r="AA152" s="333">
        <v>4.51</v>
      </c>
      <c r="AB152" s="337" t="s">
        <v>5255</v>
      </c>
      <c r="AC152" s="340" t="s">
        <v>919</v>
      </c>
      <c r="AD152" s="331">
        <v>20</v>
      </c>
      <c r="AE152" s="336">
        <v>0.37300000000000016</v>
      </c>
      <c r="AF152" s="333">
        <v>7.46</v>
      </c>
      <c r="AG152" s="303" t="s">
        <v>5256</v>
      </c>
      <c r="AH152" s="301"/>
      <c r="AI152" s="329"/>
      <c r="AJ152" s="89"/>
    </row>
    <row r="153" spans="1:36" x14ac:dyDescent="0.25">
      <c r="A153" s="301" t="s">
        <v>285</v>
      </c>
      <c r="B153" s="329" t="s">
        <v>85</v>
      </c>
      <c r="C153" s="303" t="s">
        <v>1187</v>
      </c>
      <c r="D153" s="330" t="s">
        <v>85</v>
      </c>
      <c r="E153" s="331" t="s">
        <v>85</v>
      </c>
      <c r="F153" s="332" t="s">
        <v>85</v>
      </c>
      <c r="G153" s="333" t="s">
        <v>85</v>
      </c>
      <c r="H153" s="334" t="s">
        <v>85</v>
      </c>
      <c r="I153" s="331">
        <v>0</v>
      </c>
      <c r="J153" s="331" t="s">
        <v>85</v>
      </c>
      <c r="K153" s="333" t="s">
        <v>85</v>
      </c>
      <c r="L153" s="333" t="s">
        <v>85</v>
      </c>
      <c r="M153" s="333" t="s">
        <v>85</v>
      </c>
      <c r="N153" s="335" t="s">
        <v>85</v>
      </c>
      <c r="O153" s="331" t="s">
        <v>85</v>
      </c>
      <c r="P153" s="336" t="s">
        <v>85</v>
      </c>
      <c r="Q153" s="333" t="s">
        <v>85</v>
      </c>
      <c r="R153" s="337" t="s">
        <v>85</v>
      </c>
      <c r="S153" s="338" t="s">
        <v>85</v>
      </c>
      <c r="T153" s="331" t="s">
        <v>85</v>
      </c>
      <c r="U153" s="336" t="s">
        <v>85</v>
      </c>
      <c r="V153" s="333" t="s">
        <v>85</v>
      </c>
      <c r="W153" s="337" t="s">
        <v>85</v>
      </c>
      <c r="X153" s="339" t="s">
        <v>85</v>
      </c>
      <c r="Y153" s="331" t="s">
        <v>85</v>
      </c>
      <c r="Z153" s="336" t="s">
        <v>85</v>
      </c>
      <c r="AA153" s="333" t="s">
        <v>85</v>
      </c>
      <c r="AB153" s="337" t="s">
        <v>85</v>
      </c>
      <c r="AC153" s="340" t="s">
        <v>85</v>
      </c>
      <c r="AD153" s="331" t="s">
        <v>85</v>
      </c>
      <c r="AE153" s="336" t="s">
        <v>85</v>
      </c>
      <c r="AF153" s="333" t="s">
        <v>85</v>
      </c>
      <c r="AG153" s="303" t="s">
        <v>85</v>
      </c>
      <c r="AH153" s="301"/>
      <c r="AI153" s="329"/>
    </row>
    <row r="154" spans="1:36" x14ac:dyDescent="0.25">
      <c r="A154" s="301" t="s">
        <v>286</v>
      </c>
      <c r="B154" s="329" t="s">
        <v>85</v>
      </c>
      <c r="C154" s="303" t="s">
        <v>1188</v>
      </c>
      <c r="D154" s="330" t="s">
        <v>85</v>
      </c>
      <c r="E154" s="331" t="s">
        <v>85</v>
      </c>
      <c r="F154" s="332" t="s">
        <v>85</v>
      </c>
      <c r="G154" s="333" t="s">
        <v>85</v>
      </c>
      <c r="H154" s="334" t="s">
        <v>85</v>
      </c>
      <c r="I154" s="331">
        <v>0</v>
      </c>
      <c r="J154" s="331" t="s">
        <v>85</v>
      </c>
      <c r="K154" s="333" t="s">
        <v>85</v>
      </c>
      <c r="L154" s="333" t="s">
        <v>85</v>
      </c>
      <c r="M154" s="333" t="s">
        <v>85</v>
      </c>
      <c r="N154" s="335" t="s">
        <v>85</v>
      </c>
      <c r="O154" s="331" t="s">
        <v>85</v>
      </c>
      <c r="P154" s="336" t="s">
        <v>85</v>
      </c>
      <c r="Q154" s="333" t="s">
        <v>85</v>
      </c>
      <c r="R154" s="337" t="s">
        <v>85</v>
      </c>
      <c r="S154" s="338" t="s">
        <v>85</v>
      </c>
      <c r="T154" s="331" t="s">
        <v>85</v>
      </c>
      <c r="U154" s="336" t="s">
        <v>85</v>
      </c>
      <c r="V154" s="333" t="s">
        <v>85</v>
      </c>
      <c r="W154" s="337" t="s">
        <v>85</v>
      </c>
      <c r="X154" s="339" t="s">
        <v>85</v>
      </c>
      <c r="Y154" s="331" t="s">
        <v>85</v>
      </c>
      <c r="Z154" s="336" t="s">
        <v>85</v>
      </c>
      <c r="AA154" s="333" t="s">
        <v>85</v>
      </c>
      <c r="AB154" s="337" t="s">
        <v>85</v>
      </c>
      <c r="AC154" s="340" t="s">
        <v>85</v>
      </c>
      <c r="AD154" s="331" t="s">
        <v>85</v>
      </c>
      <c r="AE154" s="336" t="s">
        <v>85</v>
      </c>
      <c r="AF154" s="333" t="s">
        <v>85</v>
      </c>
      <c r="AG154" s="303" t="s">
        <v>85</v>
      </c>
      <c r="AH154" s="301"/>
      <c r="AI154" s="329"/>
    </row>
    <row r="155" spans="1:36" x14ac:dyDescent="0.25">
      <c r="A155" s="301" t="s">
        <v>287</v>
      </c>
      <c r="B155" s="329" t="s">
        <v>85</v>
      </c>
      <c r="C155" s="303" t="s">
        <v>1189</v>
      </c>
      <c r="D155" s="330" t="s">
        <v>85</v>
      </c>
      <c r="E155" s="331" t="s">
        <v>85</v>
      </c>
      <c r="F155" s="332" t="s">
        <v>85</v>
      </c>
      <c r="G155" s="333" t="s">
        <v>85</v>
      </c>
      <c r="H155" s="334" t="s">
        <v>85</v>
      </c>
      <c r="I155" s="331">
        <v>0</v>
      </c>
      <c r="J155" s="331" t="s">
        <v>85</v>
      </c>
      <c r="K155" s="333" t="s">
        <v>85</v>
      </c>
      <c r="L155" s="333" t="s">
        <v>85</v>
      </c>
      <c r="M155" s="333" t="s">
        <v>85</v>
      </c>
      <c r="N155" s="335" t="s">
        <v>85</v>
      </c>
      <c r="O155" s="331" t="s">
        <v>85</v>
      </c>
      <c r="P155" s="336" t="s">
        <v>85</v>
      </c>
      <c r="Q155" s="333" t="s">
        <v>85</v>
      </c>
      <c r="R155" s="337" t="s">
        <v>85</v>
      </c>
      <c r="S155" s="338" t="s">
        <v>85</v>
      </c>
      <c r="T155" s="331" t="s">
        <v>85</v>
      </c>
      <c r="U155" s="336" t="s">
        <v>85</v>
      </c>
      <c r="V155" s="333" t="s">
        <v>85</v>
      </c>
      <c r="W155" s="337" t="s">
        <v>85</v>
      </c>
      <c r="X155" s="339" t="s">
        <v>85</v>
      </c>
      <c r="Y155" s="331" t="s">
        <v>85</v>
      </c>
      <c r="Z155" s="336" t="s">
        <v>85</v>
      </c>
      <c r="AA155" s="333" t="s">
        <v>85</v>
      </c>
      <c r="AB155" s="337" t="s">
        <v>85</v>
      </c>
      <c r="AC155" s="340" t="s">
        <v>85</v>
      </c>
      <c r="AD155" s="331" t="s">
        <v>85</v>
      </c>
      <c r="AE155" s="336" t="s">
        <v>85</v>
      </c>
      <c r="AF155" s="333" t="s">
        <v>85</v>
      </c>
      <c r="AG155" s="303" t="s">
        <v>85</v>
      </c>
      <c r="AH155" s="301"/>
      <c r="AI155" s="329"/>
    </row>
    <row r="156" spans="1:36" x14ac:dyDescent="0.25">
      <c r="A156" s="301" t="s">
        <v>288</v>
      </c>
      <c r="B156" s="329" t="s">
        <v>85</v>
      </c>
      <c r="C156" s="303" t="s">
        <v>1190</v>
      </c>
      <c r="D156" s="330" t="s">
        <v>85</v>
      </c>
      <c r="E156" s="331" t="s">
        <v>85</v>
      </c>
      <c r="F156" s="332" t="s">
        <v>85</v>
      </c>
      <c r="G156" s="333" t="s">
        <v>85</v>
      </c>
      <c r="H156" s="334" t="s">
        <v>85</v>
      </c>
      <c r="I156" s="331">
        <v>0</v>
      </c>
      <c r="J156" s="331" t="s">
        <v>85</v>
      </c>
      <c r="K156" s="333" t="s">
        <v>85</v>
      </c>
      <c r="L156" s="333" t="s">
        <v>85</v>
      </c>
      <c r="M156" s="333" t="s">
        <v>85</v>
      </c>
      <c r="N156" s="335" t="s">
        <v>85</v>
      </c>
      <c r="O156" s="331" t="s">
        <v>85</v>
      </c>
      <c r="P156" s="336" t="s">
        <v>85</v>
      </c>
      <c r="Q156" s="333" t="s">
        <v>85</v>
      </c>
      <c r="R156" s="337" t="s">
        <v>85</v>
      </c>
      <c r="S156" s="338" t="s">
        <v>85</v>
      </c>
      <c r="T156" s="331" t="s">
        <v>85</v>
      </c>
      <c r="U156" s="336" t="s">
        <v>85</v>
      </c>
      <c r="V156" s="333" t="s">
        <v>85</v>
      </c>
      <c r="W156" s="337" t="s">
        <v>85</v>
      </c>
      <c r="X156" s="339" t="s">
        <v>85</v>
      </c>
      <c r="Y156" s="331" t="s">
        <v>85</v>
      </c>
      <c r="Z156" s="336" t="s">
        <v>85</v>
      </c>
      <c r="AA156" s="333" t="s">
        <v>85</v>
      </c>
      <c r="AB156" s="337" t="s">
        <v>85</v>
      </c>
      <c r="AC156" s="340" t="s">
        <v>85</v>
      </c>
      <c r="AD156" s="331" t="s">
        <v>85</v>
      </c>
      <c r="AE156" s="336" t="s">
        <v>85</v>
      </c>
      <c r="AF156" s="333" t="s">
        <v>85</v>
      </c>
      <c r="AG156" s="303" t="s">
        <v>85</v>
      </c>
      <c r="AH156" s="301"/>
      <c r="AI156" s="329"/>
    </row>
    <row r="157" spans="1:36" x14ac:dyDescent="0.25">
      <c r="A157" s="301" t="s">
        <v>289</v>
      </c>
      <c r="B157" s="329" t="s">
        <v>5233</v>
      </c>
      <c r="C157" s="303" t="s">
        <v>1191</v>
      </c>
      <c r="D157" s="330">
        <v>33</v>
      </c>
      <c r="E157" s="331">
        <v>73</v>
      </c>
      <c r="F157" s="332">
        <v>37.278484848484851</v>
      </c>
      <c r="G157" s="333">
        <v>27.212121212121211</v>
      </c>
      <c r="H157" s="334">
        <v>33</v>
      </c>
      <c r="I157" s="331">
        <v>0</v>
      </c>
      <c r="J157" s="331">
        <v>0</v>
      </c>
      <c r="K157" s="333">
        <v>1</v>
      </c>
      <c r="L157" s="333">
        <v>0</v>
      </c>
      <c r="M157" s="333">
        <v>0</v>
      </c>
      <c r="N157" s="335" t="s">
        <v>918</v>
      </c>
      <c r="O157" s="331">
        <v>22</v>
      </c>
      <c r="P157" s="336">
        <v>0.3893939393939394</v>
      </c>
      <c r="Q157" s="333">
        <v>8.5757575757575761</v>
      </c>
      <c r="R157" s="337" t="s">
        <v>5253</v>
      </c>
      <c r="S157" s="338" t="s">
        <v>920</v>
      </c>
      <c r="T157" s="331">
        <v>19</v>
      </c>
      <c r="U157" s="336">
        <v>0.36424242424242431</v>
      </c>
      <c r="V157" s="333">
        <v>6.9090909090909092</v>
      </c>
      <c r="W157" s="337" t="s">
        <v>5254</v>
      </c>
      <c r="X157" s="339" t="s">
        <v>917</v>
      </c>
      <c r="Y157" s="331">
        <v>12</v>
      </c>
      <c r="Z157" s="336">
        <v>0.35848484848484846</v>
      </c>
      <c r="AA157" s="333">
        <v>4.3030303030303028</v>
      </c>
      <c r="AB157" s="337" t="s">
        <v>5255</v>
      </c>
      <c r="AC157" s="340" t="s">
        <v>919</v>
      </c>
      <c r="AD157" s="331">
        <v>20</v>
      </c>
      <c r="AE157" s="336">
        <v>0.37121212121212122</v>
      </c>
      <c r="AF157" s="333">
        <v>7.4242424242424239</v>
      </c>
      <c r="AG157" s="303" t="s">
        <v>5256</v>
      </c>
      <c r="AH157" s="301"/>
      <c r="AI157" s="329"/>
    </row>
    <row r="158" spans="1:36" x14ac:dyDescent="0.25">
      <c r="A158" s="301" t="s">
        <v>290</v>
      </c>
      <c r="B158" s="329" t="s">
        <v>85</v>
      </c>
      <c r="C158" s="303" t="s">
        <v>1192</v>
      </c>
      <c r="D158" s="330" t="s">
        <v>85</v>
      </c>
      <c r="E158" s="331" t="s">
        <v>85</v>
      </c>
      <c r="F158" s="332" t="s">
        <v>85</v>
      </c>
      <c r="G158" s="333" t="s">
        <v>85</v>
      </c>
      <c r="H158" s="334" t="s">
        <v>85</v>
      </c>
      <c r="I158" s="331">
        <v>0</v>
      </c>
      <c r="J158" s="331" t="s">
        <v>85</v>
      </c>
      <c r="K158" s="333" t="s">
        <v>85</v>
      </c>
      <c r="L158" s="333" t="s">
        <v>85</v>
      </c>
      <c r="M158" s="333" t="s">
        <v>85</v>
      </c>
      <c r="N158" s="335" t="s">
        <v>85</v>
      </c>
      <c r="O158" s="331" t="s">
        <v>85</v>
      </c>
      <c r="P158" s="336" t="s">
        <v>85</v>
      </c>
      <c r="Q158" s="333" t="s">
        <v>85</v>
      </c>
      <c r="R158" s="337" t="s">
        <v>85</v>
      </c>
      <c r="S158" s="338" t="s">
        <v>85</v>
      </c>
      <c r="T158" s="331" t="s">
        <v>85</v>
      </c>
      <c r="U158" s="336" t="s">
        <v>85</v>
      </c>
      <c r="V158" s="333" t="s">
        <v>85</v>
      </c>
      <c r="W158" s="337" t="s">
        <v>85</v>
      </c>
      <c r="X158" s="339" t="s">
        <v>85</v>
      </c>
      <c r="Y158" s="331" t="s">
        <v>85</v>
      </c>
      <c r="Z158" s="336" t="s">
        <v>85</v>
      </c>
      <c r="AA158" s="333" t="s">
        <v>85</v>
      </c>
      <c r="AB158" s="337" t="s">
        <v>85</v>
      </c>
      <c r="AC158" s="340" t="s">
        <v>85</v>
      </c>
      <c r="AD158" s="331" t="s">
        <v>85</v>
      </c>
      <c r="AE158" s="336" t="s">
        <v>85</v>
      </c>
      <c r="AF158" s="333" t="s">
        <v>85</v>
      </c>
      <c r="AG158" s="303" t="s">
        <v>85</v>
      </c>
      <c r="AH158" s="301"/>
      <c r="AI158" s="329"/>
    </row>
    <row r="159" spans="1:36" x14ac:dyDescent="0.25">
      <c r="A159" s="301" t="s">
        <v>291</v>
      </c>
      <c r="B159" s="329" t="s">
        <v>85</v>
      </c>
      <c r="C159" s="303" t="s">
        <v>1193</v>
      </c>
      <c r="D159" s="330" t="s">
        <v>85</v>
      </c>
      <c r="E159" s="331" t="s">
        <v>85</v>
      </c>
      <c r="F159" s="332" t="s">
        <v>85</v>
      </c>
      <c r="G159" s="333" t="s">
        <v>85</v>
      </c>
      <c r="H159" s="334" t="s">
        <v>85</v>
      </c>
      <c r="I159" s="331">
        <v>0</v>
      </c>
      <c r="J159" s="331" t="s">
        <v>85</v>
      </c>
      <c r="K159" s="333" t="s">
        <v>85</v>
      </c>
      <c r="L159" s="333" t="s">
        <v>85</v>
      </c>
      <c r="M159" s="333" t="s">
        <v>85</v>
      </c>
      <c r="N159" s="335" t="s">
        <v>85</v>
      </c>
      <c r="O159" s="331" t="s">
        <v>85</v>
      </c>
      <c r="P159" s="336" t="s">
        <v>85</v>
      </c>
      <c r="Q159" s="333" t="s">
        <v>85</v>
      </c>
      <c r="R159" s="337" t="s">
        <v>85</v>
      </c>
      <c r="S159" s="338" t="s">
        <v>85</v>
      </c>
      <c r="T159" s="331" t="s">
        <v>85</v>
      </c>
      <c r="U159" s="336" t="s">
        <v>85</v>
      </c>
      <c r="V159" s="333" t="s">
        <v>85</v>
      </c>
      <c r="W159" s="337" t="s">
        <v>85</v>
      </c>
      <c r="X159" s="339" t="s">
        <v>85</v>
      </c>
      <c r="Y159" s="331" t="s">
        <v>85</v>
      </c>
      <c r="Z159" s="336" t="s">
        <v>85</v>
      </c>
      <c r="AA159" s="333" t="s">
        <v>85</v>
      </c>
      <c r="AB159" s="337" t="s">
        <v>85</v>
      </c>
      <c r="AC159" s="340" t="s">
        <v>85</v>
      </c>
      <c r="AD159" s="331" t="s">
        <v>85</v>
      </c>
      <c r="AE159" s="336" t="s">
        <v>85</v>
      </c>
      <c r="AF159" s="333" t="s">
        <v>85</v>
      </c>
      <c r="AG159" s="303" t="s">
        <v>85</v>
      </c>
      <c r="AH159" s="301"/>
      <c r="AI159" s="329"/>
    </row>
    <row r="160" spans="1:36" x14ac:dyDescent="0.25">
      <c r="A160" s="301" t="s">
        <v>292</v>
      </c>
      <c r="B160" s="329" t="s">
        <v>85</v>
      </c>
      <c r="C160" s="303" t="s">
        <v>1194</v>
      </c>
      <c r="D160" s="330" t="s">
        <v>85</v>
      </c>
      <c r="E160" s="331" t="s">
        <v>85</v>
      </c>
      <c r="F160" s="332" t="s">
        <v>85</v>
      </c>
      <c r="G160" s="333" t="s">
        <v>85</v>
      </c>
      <c r="H160" s="334" t="s">
        <v>85</v>
      </c>
      <c r="I160" s="331">
        <v>0</v>
      </c>
      <c r="J160" s="331" t="s">
        <v>85</v>
      </c>
      <c r="K160" s="333" t="s">
        <v>85</v>
      </c>
      <c r="L160" s="333" t="s">
        <v>85</v>
      </c>
      <c r="M160" s="333" t="s">
        <v>85</v>
      </c>
      <c r="N160" s="335" t="s">
        <v>85</v>
      </c>
      <c r="O160" s="331" t="s">
        <v>85</v>
      </c>
      <c r="P160" s="336" t="s">
        <v>85</v>
      </c>
      <c r="Q160" s="333" t="s">
        <v>85</v>
      </c>
      <c r="R160" s="337" t="s">
        <v>85</v>
      </c>
      <c r="S160" s="338" t="s">
        <v>85</v>
      </c>
      <c r="T160" s="331" t="s">
        <v>85</v>
      </c>
      <c r="U160" s="336" t="s">
        <v>85</v>
      </c>
      <c r="V160" s="333" t="s">
        <v>85</v>
      </c>
      <c r="W160" s="337" t="s">
        <v>85</v>
      </c>
      <c r="X160" s="339" t="s">
        <v>85</v>
      </c>
      <c r="Y160" s="331" t="s">
        <v>85</v>
      </c>
      <c r="Z160" s="336" t="s">
        <v>85</v>
      </c>
      <c r="AA160" s="333" t="s">
        <v>85</v>
      </c>
      <c r="AB160" s="337" t="s">
        <v>85</v>
      </c>
      <c r="AC160" s="340" t="s">
        <v>85</v>
      </c>
      <c r="AD160" s="331" t="s">
        <v>85</v>
      </c>
      <c r="AE160" s="336" t="s">
        <v>85</v>
      </c>
      <c r="AF160" s="333" t="s">
        <v>85</v>
      </c>
      <c r="AG160" s="303" t="s">
        <v>85</v>
      </c>
      <c r="AH160" s="301"/>
      <c r="AI160" s="329"/>
    </row>
    <row r="161" spans="1:35" x14ac:dyDescent="0.25">
      <c r="A161" s="301" t="s">
        <v>688</v>
      </c>
      <c r="B161" s="329" t="s">
        <v>85</v>
      </c>
      <c r="C161" s="303" t="s">
        <v>1196</v>
      </c>
      <c r="D161" s="330" t="s">
        <v>85</v>
      </c>
      <c r="E161" s="331" t="s">
        <v>85</v>
      </c>
      <c r="F161" s="332" t="s">
        <v>85</v>
      </c>
      <c r="G161" s="333" t="s">
        <v>85</v>
      </c>
      <c r="H161" s="334" t="s">
        <v>85</v>
      </c>
      <c r="I161" s="331">
        <v>0</v>
      </c>
      <c r="J161" s="331" t="s">
        <v>85</v>
      </c>
      <c r="K161" s="333" t="s">
        <v>85</v>
      </c>
      <c r="L161" s="333" t="s">
        <v>85</v>
      </c>
      <c r="M161" s="333" t="s">
        <v>85</v>
      </c>
      <c r="N161" s="335" t="s">
        <v>85</v>
      </c>
      <c r="O161" s="331" t="s">
        <v>85</v>
      </c>
      <c r="P161" s="336" t="s">
        <v>85</v>
      </c>
      <c r="Q161" s="333" t="s">
        <v>85</v>
      </c>
      <c r="R161" s="337" t="s">
        <v>85</v>
      </c>
      <c r="S161" s="338" t="s">
        <v>85</v>
      </c>
      <c r="T161" s="331" t="s">
        <v>85</v>
      </c>
      <c r="U161" s="336" t="s">
        <v>85</v>
      </c>
      <c r="V161" s="333" t="s">
        <v>85</v>
      </c>
      <c r="W161" s="337" t="s">
        <v>85</v>
      </c>
      <c r="X161" s="339" t="s">
        <v>85</v>
      </c>
      <c r="Y161" s="331" t="s">
        <v>85</v>
      </c>
      <c r="Z161" s="336" t="s">
        <v>85</v>
      </c>
      <c r="AA161" s="333" t="s">
        <v>85</v>
      </c>
      <c r="AB161" s="337" t="s">
        <v>85</v>
      </c>
      <c r="AC161" s="340" t="s">
        <v>85</v>
      </c>
      <c r="AD161" s="331" t="s">
        <v>85</v>
      </c>
      <c r="AE161" s="336" t="s">
        <v>85</v>
      </c>
      <c r="AF161" s="333" t="s">
        <v>85</v>
      </c>
      <c r="AG161" s="303" t="s">
        <v>85</v>
      </c>
      <c r="AH161" s="301"/>
      <c r="AI161" s="329"/>
    </row>
    <row r="162" spans="1:35" x14ac:dyDescent="0.25">
      <c r="A162" s="301" t="s">
        <v>294</v>
      </c>
      <c r="B162" s="329" t="s">
        <v>85</v>
      </c>
      <c r="C162" s="303" t="s">
        <v>1197</v>
      </c>
      <c r="D162" s="330" t="s">
        <v>85</v>
      </c>
      <c r="E162" s="331" t="s">
        <v>85</v>
      </c>
      <c r="F162" s="332" t="s">
        <v>85</v>
      </c>
      <c r="G162" s="333" t="s">
        <v>85</v>
      </c>
      <c r="H162" s="334" t="s">
        <v>85</v>
      </c>
      <c r="I162" s="331">
        <v>0</v>
      </c>
      <c r="J162" s="331" t="s">
        <v>85</v>
      </c>
      <c r="K162" s="333" t="s">
        <v>85</v>
      </c>
      <c r="L162" s="333" t="s">
        <v>85</v>
      </c>
      <c r="M162" s="333" t="s">
        <v>85</v>
      </c>
      <c r="N162" s="335" t="s">
        <v>85</v>
      </c>
      <c r="O162" s="331" t="s">
        <v>85</v>
      </c>
      <c r="P162" s="336" t="s">
        <v>85</v>
      </c>
      <c r="Q162" s="333" t="s">
        <v>85</v>
      </c>
      <c r="R162" s="337" t="s">
        <v>85</v>
      </c>
      <c r="S162" s="338" t="s">
        <v>85</v>
      </c>
      <c r="T162" s="331" t="s">
        <v>85</v>
      </c>
      <c r="U162" s="336" t="s">
        <v>85</v>
      </c>
      <c r="V162" s="333" t="s">
        <v>85</v>
      </c>
      <c r="W162" s="337" t="s">
        <v>85</v>
      </c>
      <c r="X162" s="339" t="s">
        <v>85</v>
      </c>
      <c r="Y162" s="331" t="s">
        <v>85</v>
      </c>
      <c r="Z162" s="336" t="s">
        <v>85</v>
      </c>
      <c r="AA162" s="333" t="s">
        <v>85</v>
      </c>
      <c r="AB162" s="337" t="s">
        <v>85</v>
      </c>
      <c r="AC162" s="340" t="s">
        <v>85</v>
      </c>
      <c r="AD162" s="331" t="s">
        <v>85</v>
      </c>
      <c r="AE162" s="336" t="s">
        <v>85</v>
      </c>
      <c r="AF162" s="333" t="s">
        <v>85</v>
      </c>
      <c r="AG162" s="303" t="s">
        <v>85</v>
      </c>
      <c r="AH162" s="301"/>
      <c r="AI162" s="329"/>
    </row>
    <row r="163" spans="1:35" x14ac:dyDescent="0.25">
      <c r="A163" s="301" t="s">
        <v>878</v>
      </c>
      <c r="B163" s="329" t="s">
        <v>85</v>
      </c>
      <c r="C163" s="303" t="s">
        <v>1198</v>
      </c>
      <c r="D163" s="330" t="s">
        <v>85</v>
      </c>
      <c r="E163" s="331" t="s">
        <v>85</v>
      </c>
      <c r="F163" s="332" t="s">
        <v>85</v>
      </c>
      <c r="G163" s="333" t="s">
        <v>85</v>
      </c>
      <c r="H163" s="334" t="s">
        <v>85</v>
      </c>
      <c r="I163" s="331">
        <v>0</v>
      </c>
      <c r="J163" s="331" t="s">
        <v>85</v>
      </c>
      <c r="K163" s="333" t="s">
        <v>85</v>
      </c>
      <c r="L163" s="333" t="s">
        <v>85</v>
      </c>
      <c r="M163" s="333" t="s">
        <v>85</v>
      </c>
      <c r="N163" s="335" t="s">
        <v>85</v>
      </c>
      <c r="O163" s="331" t="s">
        <v>85</v>
      </c>
      <c r="P163" s="336" t="s">
        <v>85</v>
      </c>
      <c r="Q163" s="333" t="s">
        <v>85</v>
      </c>
      <c r="R163" s="337" t="s">
        <v>85</v>
      </c>
      <c r="S163" s="338" t="s">
        <v>85</v>
      </c>
      <c r="T163" s="331" t="s">
        <v>85</v>
      </c>
      <c r="U163" s="336" t="s">
        <v>85</v>
      </c>
      <c r="V163" s="333" t="s">
        <v>85</v>
      </c>
      <c r="W163" s="337" t="s">
        <v>85</v>
      </c>
      <c r="X163" s="339" t="s">
        <v>85</v>
      </c>
      <c r="Y163" s="331" t="s">
        <v>85</v>
      </c>
      <c r="Z163" s="336" t="s">
        <v>85</v>
      </c>
      <c r="AA163" s="333" t="s">
        <v>85</v>
      </c>
      <c r="AB163" s="337" t="s">
        <v>85</v>
      </c>
      <c r="AC163" s="340" t="s">
        <v>85</v>
      </c>
      <c r="AD163" s="331" t="s">
        <v>85</v>
      </c>
      <c r="AE163" s="336" t="s">
        <v>85</v>
      </c>
      <c r="AF163" s="333" t="s">
        <v>85</v>
      </c>
      <c r="AG163" s="303" t="s">
        <v>85</v>
      </c>
      <c r="AH163" s="301"/>
      <c r="AI163" s="329"/>
    </row>
    <row r="164" spans="1:35" x14ac:dyDescent="0.25">
      <c r="A164" s="301" t="s">
        <v>295</v>
      </c>
      <c r="B164" s="329" t="s">
        <v>85</v>
      </c>
      <c r="C164" s="303" t="s">
        <v>1199</v>
      </c>
      <c r="D164" s="330" t="s">
        <v>85</v>
      </c>
      <c r="E164" s="331" t="s">
        <v>85</v>
      </c>
      <c r="F164" s="332" t="s">
        <v>85</v>
      </c>
      <c r="G164" s="333" t="s">
        <v>85</v>
      </c>
      <c r="H164" s="334" t="s">
        <v>85</v>
      </c>
      <c r="I164" s="331">
        <v>0</v>
      </c>
      <c r="J164" s="331" t="s">
        <v>85</v>
      </c>
      <c r="K164" s="333" t="s">
        <v>85</v>
      </c>
      <c r="L164" s="333" t="s">
        <v>85</v>
      </c>
      <c r="M164" s="333" t="s">
        <v>85</v>
      </c>
      <c r="N164" s="335" t="s">
        <v>85</v>
      </c>
      <c r="O164" s="331" t="s">
        <v>85</v>
      </c>
      <c r="P164" s="336" t="s">
        <v>85</v>
      </c>
      <c r="Q164" s="333" t="s">
        <v>85</v>
      </c>
      <c r="R164" s="337" t="s">
        <v>85</v>
      </c>
      <c r="S164" s="338" t="s">
        <v>85</v>
      </c>
      <c r="T164" s="331" t="s">
        <v>85</v>
      </c>
      <c r="U164" s="336" t="s">
        <v>85</v>
      </c>
      <c r="V164" s="333" t="s">
        <v>85</v>
      </c>
      <c r="W164" s="337" t="s">
        <v>85</v>
      </c>
      <c r="X164" s="339" t="s">
        <v>85</v>
      </c>
      <c r="Y164" s="331" t="s">
        <v>85</v>
      </c>
      <c r="Z164" s="336" t="s">
        <v>85</v>
      </c>
      <c r="AA164" s="333" t="s">
        <v>85</v>
      </c>
      <c r="AB164" s="337" t="s">
        <v>85</v>
      </c>
      <c r="AC164" s="340" t="s">
        <v>85</v>
      </c>
      <c r="AD164" s="331" t="s">
        <v>85</v>
      </c>
      <c r="AE164" s="336" t="s">
        <v>85</v>
      </c>
      <c r="AF164" s="333" t="s">
        <v>85</v>
      </c>
      <c r="AG164" s="303" t="s">
        <v>85</v>
      </c>
      <c r="AH164" s="301"/>
      <c r="AI164" s="329"/>
    </row>
    <row r="165" spans="1:35" x14ac:dyDescent="0.25">
      <c r="A165" s="301" t="s">
        <v>684</v>
      </c>
      <c r="B165" s="329" t="s">
        <v>5233</v>
      </c>
      <c r="C165" s="303" t="s">
        <v>1200</v>
      </c>
      <c r="D165" s="330">
        <v>136</v>
      </c>
      <c r="E165" s="331">
        <v>73</v>
      </c>
      <c r="F165" s="332">
        <v>40.926249999999989</v>
      </c>
      <c r="G165" s="333">
        <v>29.875</v>
      </c>
      <c r="H165" s="334">
        <v>131</v>
      </c>
      <c r="I165" s="331">
        <v>0</v>
      </c>
      <c r="J165" s="331">
        <v>5</v>
      </c>
      <c r="K165" s="333">
        <v>0.96323529411764708</v>
      </c>
      <c r="L165" s="333">
        <v>0</v>
      </c>
      <c r="M165" s="333">
        <v>3.6764705882352942E-2</v>
      </c>
      <c r="N165" s="335" t="s">
        <v>918</v>
      </c>
      <c r="O165" s="331">
        <v>22</v>
      </c>
      <c r="P165" s="336">
        <v>0.41036764705882361</v>
      </c>
      <c r="Q165" s="333">
        <v>9.0367647058823533</v>
      </c>
      <c r="R165" s="337" t="s">
        <v>5253</v>
      </c>
      <c r="S165" s="338" t="s">
        <v>920</v>
      </c>
      <c r="T165" s="331">
        <v>19</v>
      </c>
      <c r="U165" s="336">
        <v>0.39551470588235282</v>
      </c>
      <c r="V165" s="333">
        <v>7.507352941176471</v>
      </c>
      <c r="W165" s="337" t="s">
        <v>5254</v>
      </c>
      <c r="X165" s="339" t="s">
        <v>917</v>
      </c>
      <c r="Y165" s="331">
        <v>12</v>
      </c>
      <c r="Z165" s="336">
        <v>0.42095588235294118</v>
      </c>
      <c r="AA165" s="333">
        <v>5.0514705882352944</v>
      </c>
      <c r="AB165" s="337" t="s">
        <v>5255</v>
      </c>
      <c r="AC165" s="340" t="s">
        <v>919</v>
      </c>
      <c r="AD165" s="331">
        <v>20</v>
      </c>
      <c r="AE165" s="336">
        <v>0.41397058823529398</v>
      </c>
      <c r="AF165" s="333">
        <v>8.2794117647058822</v>
      </c>
      <c r="AG165" s="303" t="s">
        <v>5256</v>
      </c>
      <c r="AH165" s="301"/>
      <c r="AI165" s="329"/>
    </row>
    <row r="166" spans="1:35" x14ac:dyDescent="0.25">
      <c r="A166" s="301" t="s">
        <v>296</v>
      </c>
      <c r="B166" s="329" t="s">
        <v>85</v>
      </c>
      <c r="C166" s="303" t="s">
        <v>1201</v>
      </c>
      <c r="D166" s="330" t="s">
        <v>85</v>
      </c>
      <c r="E166" s="331" t="s">
        <v>85</v>
      </c>
      <c r="F166" s="332" t="s">
        <v>85</v>
      </c>
      <c r="G166" s="333" t="s">
        <v>85</v>
      </c>
      <c r="H166" s="334" t="s">
        <v>85</v>
      </c>
      <c r="I166" s="331">
        <v>0</v>
      </c>
      <c r="J166" s="331" t="s">
        <v>85</v>
      </c>
      <c r="K166" s="333" t="s">
        <v>85</v>
      </c>
      <c r="L166" s="333" t="s">
        <v>85</v>
      </c>
      <c r="M166" s="333" t="s">
        <v>85</v>
      </c>
      <c r="N166" s="335" t="s">
        <v>85</v>
      </c>
      <c r="O166" s="331" t="s">
        <v>85</v>
      </c>
      <c r="P166" s="336" t="s">
        <v>85</v>
      </c>
      <c r="Q166" s="333" t="s">
        <v>85</v>
      </c>
      <c r="R166" s="337" t="s">
        <v>85</v>
      </c>
      <c r="S166" s="338" t="s">
        <v>85</v>
      </c>
      <c r="T166" s="331" t="s">
        <v>85</v>
      </c>
      <c r="U166" s="336" t="s">
        <v>85</v>
      </c>
      <c r="V166" s="333" t="s">
        <v>85</v>
      </c>
      <c r="W166" s="337" t="s">
        <v>85</v>
      </c>
      <c r="X166" s="339" t="s">
        <v>85</v>
      </c>
      <c r="Y166" s="331" t="s">
        <v>85</v>
      </c>
      <c r="Z166" s="336" t="s">
        <v>85</v>
      </c>
      <c r="AA166" s="333" t="s">
        <v>85</v>
      </c>
      <c r="AB166" s="337" t="s">
        <v>85</v>
      </c>
      <c r="AC166" s="340" t="s">
        <v>85</v>
      </c>
      <c r="AD166" s="331" t="s">
        <v>85</v>
      </c>
      <c r="AE166" s="336" t="s">
        <v>85</v>
      </c>
      <c r="AF166" s="333" t="s">
        <v>85</v>
      </c>
      <c r="AG166" s="303" t="s">
        <v>85</v>
      </c>
      <c r="AH166" s="301"/>
      <c r="AI166" s="329"/>
    </row>
    <row r="167" spans="1:35" x14ac:dyDescent="0.25">
      <c r="A167" s="301" t="s">
        <v>297</v>
      </c>
      <c r="B167" s="329" t="s">
        <v>85</v>
      </c>
      <c r="C167" s="303" t="s">
        <v>1202</v>
      </c>
      <c r="D167" s="330" t="s">
        <v>85</v>
      </c>
      <c r="E167" s="331" t="s">
        <v>85</v>
      </c>
      <c r="F167" s="332" t="s">
        <v>85</v>
      </c>
      <c r="G167" s="333" t="s">
        <v>85</v>
      </c>
      <c r="H167" s="334" t="s">
        <v>85</v>
      </c>
      <c r="I167" s="331">
        <v>0</v>
      </c>
      <c r="J167" s="331" t="s">
        <v>85</v>
      </c>
      <c r="K167" s="333" t="s">
        <v>85</v>
      </c>
      <c r="L167" s="333" t="s">
        <v>85</v>
      </c>
      <c r="M167" s="333" t="s">
        <v>85</v>
      </c>
      <c r="N167" s="335" t="s">
        <v>85</v>
      </c>
      <c r="O167" s="331" t="s">
        <v>85</v>
      </c>
      <c r="P167" s="336" t="s">
        <v>85</v>
      </c>
      <c r="Q167" s="333" t="s">
        <v>85</v>
      </c>
      <c r="R167" s="337" t="s">
        <v>85</v>
      </c>
      <c r="S167" s="338" t="s">
        <v>85</v>
      </c>
      <c r="T167" s="331" t="s">
        <v>85</v>
      </c>
      <c r="U167" s="336" t="s">
        <v>85</v>
      </c>
      <c r="V167" s="333" t="s">
        <v>85</v>
      </c>
      <c r="W167" s="337" t="s">
        <v>85</v>
      </c>
      <c r="X167" s="339" t="s">
        <v>85</v>
      </c>
      <c r="Y167" s="331" t="s">
        <v>85</v>
      </c>
      <c r="Z167" s="336" t="s">
        <v>85</v>
      </c>
      <c r="AA167" s="333" t="s">
        <v>85</v>
      </c>
      <c r="AB167" s="337" t="s">
        <v>85</v>
      </c>
      <c r="AC167" s="340" t="s">
        <v>85</v>
      </c>
      <c r="AD167" s="331" t="s">
        <v>85</v>
      </c>
      <c r="AE167" s="336" t="s">
        <v>85</v>
      </c>
      <c r="AF167" s="333" t="s">
        <v>85</v>
      </c>
      <c r="AG167" s="303" t="s">
        <v>85</v>
      </c>
      <c r="AH167" s="301"/>
      <c r="AI167" s="329"/>
    </row>
    <row r="168" spans="1:35" x14ac:dyDescent="0.25">
      <c r="A168" s="301" t="s">
        <v>298</v>
      </c>
      <c r="B168" s="329" t="s">
        <v>85</v>
      </c>
      <c r="C168" s="303" t="s">
        <v>1203</v>
      </c>
      <c r="D168" s="330" t="s">
        <v>85</v>
      </c>
      <c r="E168" s="331" t="s">
        <v>85</v>
      </c>
      <c r="F168" s="332" t="s">
        <v>85</v>
      </c>
      <c r="G168" s="333" t="s">
        <v>85</v>
      </c>
      <c r="H168" s="334" t="s">
        <v>85</v>
      </c>
      <c r="I168" s="331">
        <v>0</v>
      </c>
      <c r="J168" s="331" t="s">
        <v>85</v>
      </c>
      <c r="K168" s="333" t="s">
        <v>85</v>
      </c>
      <c r="L168" s="333" t="s">
        <v>85</v>
      </c>
      <c r="M168" s="333" t="s">
        <v>85</v>
      </c>
      <c r="N168" s="335" t="s">
        <v>85</v>
      </c>
      <c r="O168" s="331" t="s">
        <v>85</v>
      </c>
      <c r="P168" s="336" t="s">
        <v>85</v>
      </c>
      <c r="Q168" s="333" t="s">
        <v>85</v>
      </c>
      <c r="R168" s="337" t="s">
        <v>85</v>
      </c>
      <c r="S168" s="338" t="s">
        <v>85</v>
      </c>
      <c r="T168" s="331" t="s">
        <v>85</v>
      </c>
      <c r="U168" s="336" t="s">
        <v>85</v>
      </c>
      <c r="V168" s="333" t="s">
        <v>85</v>
      </c>
      <c r="W168" s="337" t="s">
        <v>85</v>
      </c>
      <c r="X168" s="339" t="s">
        <v>85</v>
      </c>
      <c r="Y168" s="331" t="s">
        <v>85</v>
      </c>
      <c r="Z168" s="336" t="s">
        <v>85</v>
      </c>
      <c r="AA168" s="333" t="s">
        <v>85</v>
      </c>
      <c r="AB168" s="337" t="s">
        <v>85</v>
      </c>
      <c r="AC168" s="340" t="s">
        <v>85</v>
      </c>
      <c r="AD168" s="331" t="s">
        <v>85</v>
      </c>
      <c r="AE168" s="336" t="s">
        <v>85</v>
      </c>
      <c r="AF168" s="333" t="s">
        <v>85</v>
      </c>
      <c r="AG168" s="303" t="s">
        <v>85</v>
      </c>
      <c r="AH168" s="301"/>
      <c r="AI168" s="329"/>
    </row>
    <row r="169" spans="1:35" x14ac:dyDescent="0.25">
      <c r="A169" s="301" t="s">
        <v>299</v>
      </c>
      <c r="B169" s="329" t="s">
        <v>85</v>
      </c>
      <c r="C169" s="303" t="s">
        <v>1204</v>
      </c>
      <c r="D169" s="330" t="s">
        <v>85</v>
      </c>
      <c r="E169" s="331" t="s">
        <v>85</v>
      </c>
      <c r="F169" s="332" t="s">
        <v>85</v>
      </c>
      <c r="G169" s="333" t="s">
        <v>85</v>
      </c>
      <c r="H169" s="334" t="s">
        <v>85</v>
      </c>
      <c r="I169" s="331">
        <v>0</v>
      </c>
      <c r="J169" s="331" t="s">
        <v>85</v>
      </c>
      <c r="K169" s="333" t="s">
        <v>85</v>
      </c>
      <c r="L169" s="333" t="s">
        <v>85</v>
      </c>
      <c r="M169" s="333" t="s">
        <v>85</v>
      </c>
      <c r="N169" s="335" t="s">
        <v>85</v>
      </c>
      <c r="O169" s="331" t="s">
        <v>85</v>
      </c>
      <c r="P169" s="336" t="s">
        <v>85</v>
      </c>
      <c r="Q169" s="333" t="s">
        <v>85</v>
      </c>
      <c r="R169" s="337" t="s">
        <v>85</v>
      </c>
      <c r="S169" s="338" t="s">
        <v>85</v>
      </c>
      <c r="T169" s="331" t="s">
        <v>85</v>
      </c>
      <c r="U169" s="336" t="s">
        <v>85</v>
      </c>
      <c r="V169" s="333" t="s">
        <v>85</v>
      </c>
      <c r="W169" s="337" t="s">
        <v>85</v>
      </c>
      <c r="X169" s="339" t="s">
        <v>85</v>
      </c>
      <c r="Y169" s="331" t="s">
        <v>85</v>
      </c>
      <c r="Z169" s="336" t="s">
        <v>85</v>
      </c>
      <c r="AA169" s="333" t="s">
        <v>85</v>
      </c>
      <c r="AB169" s="337" t="s">
        <v>85</v>
      </c>
      <c r="AC169" s="340" t="s">
        <v>85</v>
      </c>
      <c r="AD169" s="331" t="s">
        <v>85</v>
      </c>
      <c r="AE169" s="336" t="s">
        <v>85</v>
      </c>
      <c r="AF169" s="333" t="s">
        <v>85</v>
      </c>
      <c r="AG169" s="303" t="s">
        <v>85</v>
      </c>
      <c r="AH169" s="301"/>
      <c r="AI169" s="329"/>
    </row>
    <row r="170" spans="1:35" x14ac:dyDescent="0.25">
      <c r="A170" s="301" t="s">
        <v>300</v>
      </c>
      <c r="B170" s="329" t="s">
        <v>85</v>
      </c>
      <c r="C170" s="303" t="s">
        <v>1205</v>
      </c>
      <c r="D170" s="330" t="s">
        <v>85</v>
      </c>
      <c r="E170" s="331" t="s">
        <v>85</v>
      </c>
      <c r="F170" s="332" t="s">
        <v>85</v>
      </c>
      <c r="G170" s="333" t="s">
        <v>85</v>
      </c>
      <c r="H170" s="334" t="s">
        <v>85</v>
      </c>
      <c r="I170" s="331">
        <v>0</v>
      </c>
      <c r="J170" s="331" t="s">
        <v>85</v>
      </c>
      <c r="K170" s="333" t="s">
        <v>85</v>
      </c>
      <c r="L170" s="333" t="s">
        <v>85</v>
      </c>
      <c r="M170" s="333" t="s">
        <v>85</v>
      </c>
      <c r="N170" s="335" t="s">
        <v>85</v>
      </c>
      <c r="O170" s="331" t="s">
        <v>85</v>
      </c>
      <c r="P170" s="336" t="s">
        <v>85</v>
      </c>
      <c r="Q170" s="333" t="s">
        <v>85</v>
      </c>
      <c r="R170" s="337" t="s">
        <v>85</v>
      </c>
      <c r="S170" s="338" t="s">
        <v>85</v>
      </c>
      <c r="T170" s="331" t="s">
        <v>85</v>
      </c>
      <c r="U170" s="336" t="s">
        <v>85</v>
      </c>
      <c r="V170" s="333" t="s">
        <v>85</v>
      </c>
      <c r="W170" s="337" t="s">
        <v>85</v>
      </c>
      <c r="X170" s="339" t="s">
        <v>85</v>
      </c>
      <c r="Y170" s="331" t="s">
        <v>85</v>
      </c>
      <c r="Z170" s="336" t="s">
        <v>85</v>
      </c>
      <c r="AA170" s="333" t="s">
        <v>85</v>
      </c>
      <c r="AB170" s="337" t="s">
        <v>85</v>
      </c>
      <c r="AC170" s="340" t="s">
        <v>85</v>
      </c>
      <c r="AD170" s="331" t="s">
        <v>85</v>
      </c>
      <c r="AE170" s="336" t="s">
        <v>85</v>
      </c>
      <c r="AF170" s="333" t="s">
        <v>85</v>
      </c>
      <c r="AG170" s="303" t="s">
        <v>85</v>
      </c>
      <c r="AH170" s="301"/>
      <c r="AI170" s="329"/>
    </row>
    <row r="171" spans="1:35" x14ac:dyDescent="0.25">
      <c r="A171" s="301" t="s">
        <v>301</v>
      </c>
      <c r="B171" s="329" t="s">
        <v>85</v>
      </c>
      <c r="C171" s="303" t="s">
        <v>1206</v>
      </c>
      <c r="D171" s="330" t="s">
        <v>85</v>
      </c>
      <c r="E171" s="331" t="s">
        <v>85</v>
      </c>
      <c r="F171" s="332" t="s">
        <v>85</v>
      </c>
      <c r="G171" s="333" t="s">
        <v>85</v>
      </c>
      <c r="H171" s="334" t="s">
        <v>85</v>
      </c>
      <c r="I171" s="331">
        <v>0</v>
      </c>
      <c r="J171" s="331" t="s">
        <v>85</v>
      </c>
      <c r="K171" s="333" t="s">
        <v>85</v>
      </c>
      <c r="L171" s="333" t="s">
        <v>85</v>
      </c>
      <c r="M171" s="333" t="s">
        <v>85</v>
      </c>
      <c r="N171" s="335" t="s">
        <v>85</v>
      </c>
      <c r="O171" s="331" t="s">
        <v>85</v>
      </c>
      <c r="P171" s="336" t="s">
        <v>85</v>
      </c>
      <c r="Q171" s="333" t="s">
        <v>85</v>
      </c>
      <c r="R171" s="337" t="s">
        <v>85</v>
      </c>
      <c r="S171" s="338" t="s">
        <v>85</v>
      </c>
      <c r="T171" s="331" t="s">
        <v>85</v>
      </c>
      <c r="U171" s="336" t="s">
        <v>85</v>
      </c>
      <c r="V171" s="333" t="s">
        <v>85</v>
      </c>
      <c r="W171" s="337" t="s">
        <v>85</v>
      </c>
      <c r="X171" s="339" t="s">
        <v>85</v>
      </c>
      <c r="Y171" s="331" t="s">
        <v>85</v>
      </c>
      <c r="Z171" s="336" t="s">
        <v>85</v>
      </c>
      <c r="AA171" s="333" t="s">
        <v>85</v>
      </c>
      <c r="AB171" s="337" t="s">
        <v>85</v>
      </c>
      <c r="AC171" s="340" t="s">
        <v>85</v>
      </c>
      <c r="AD171" s="331" t="s">
        <v>85</v>
      </c>
      <c r="AE171" s="336" t="s">
        <v>85</v>
      </c>
      <c r="AF171" s="333" t="s">
        <v>85</v>
      </c>
      <c r="AG171" s="303" t="s">
        <v>85</v>
      </c>
      <c r="AH171" s="301"/>
      <c r="AI171" s="329"/>
    </row>
    <row r="172" spans="1:35" x14ac:dyDescent="0.25">
      <c r="A172" s="301" t="s">
        <v>302</v>
      </c>
      <c r="B172" s="329" t="s">
        <v>85</v>
      </c>
      <c r="C172" s="303" t="s">
        <v>1207</v>
      </c>
      <c r="D172" s="330" t="s">
        <v>85</v>
      </c>
      <c r="E172" s="331" t="s">
        <v>85</v>
      </c>
      <c r="F172" s="332" t="s">
        <v>85</v>
      </c>
      <c r="G172" s="333" t="s">
        <v>85</v>
      </c>
      <c r="H172" s="334" t="s">
        <v>85</v>
      </c>
      <c r="I172" s="331">
        <v>0</v>
      </c>
      <c r="J172" s="331" t="s">
        <v>85</v>
      </c>
      <c r="K172" s="333" t="s">
        <v>85</v>
      </c>
      <c r="L172" s="333" t="s">
        <v>85</v>
      </c>
      <c r="M172" s="333" t="s">
        <v>85</v>
      </c>
      <c r="N172" s="335" t="s">
        <v>85</v>
      </c>
      <c r="O172" s="331" t="s">
        <v>85</v>
      </c>
      <c r="P172" s="336" t="s">
        <v>85</v>
      </c>
      <c r="Q172" s="333" t="s">
        <v>85</v>
      </c>
      <c r="R172" s="337" t="s">
        <v>85</v>
      </c>
      <c r="S172" s="338" t="s">
        <v>85</v>
      </c>
      <c r="T172" s="331" t="s">
        <v>85</v>
      </c>
      <c r="U172" s="336" t="s">
        <v>85</v>
      </c>
      <c r="V172" s="333" t="s">
        <v>85</v>
      </c>
      <c r="W172" s="337" t="s">
        <v>85</v>
      </c>
      <c r="X172" s="339" t="s">
        <v>85</v>
      </c>
      <c r="Y172" s="331" t="s">
        <v>85</v>
      </c>
      <c r="Z172" s="336" t="s">
        <v>85</v>
      </c>
      <c r="AA172" s="333" t="s">
        <v>85</v>
      </c>
      <c r="AB172" s="337" t="s">
        <v>85</v>
      </c>
      <c r="AC172" s="340" t="s">
        <v>85</v>
      </c>
      <c r="AD172" s="331" t="s">
        <v>85</v>
      </c>
      <c r="AE172" s="336" t="s">
        <v>85</v>
      </c>
      <c r="AF172" s="333" t="s">
        <v>85</v>
      </c>
      <c r="AG172" s="303" t="s">
        <v>85</v>
      </c>
      <c r="AH172" s="301"/>
      <c r="AI172" s="329"/>
    </row>
    <row r="173" spans="1:35" x14ac:dyDescent="0.25">
      <c r="A173" s="301" t="s">
        <v>303</v>
      </c>
      <c r="B173" s="329" t="s">
        <v>85</v>
      </c>
      <c r="C173" s="303" t="s">
        <v>1208</v>
      </c>
      <c r="D173" s="330" t="s">
        <v>85</v>
      </c>
      <c r="E173" s="331" t="s">
        <v>85</v>
      </c>
      <c r="F173" s="332" t="s">
        <v>85</v>
      </c>
      <c r="G173" s="333" t="s">
        <v>85</v>
      </c>
      <c r="H173" s="334" t="s">
        <v>85</v>
      </c>
      <c r="I173" s="331">
        <v>0</v>
      </c>
      <c r="J173" s="331" t="s">
        <v>85</v>
      </c>
      <c r="K173" s="333" t="s">
        <v>85</v>
      </c>
      <c r="L173" s="333" t="s">
        <v>85</v>
      </c>
      <c r="M173" s="333" t="s">
        <v>85</v>
      </c>
      <c r="N173" s="335" t="s">
        <v>85</v>
      </c>
      <c r="O173" s="331" t="s">
        <v>85</v>
      </c>
      <c r="P173" s="336" t="s">
        <v>85</v>
      </c>
      <c r="Q173" s="333" t="s">
        <v>85</v>
      </c>
      <c r="R173" s="337" t="s">
        <v>85</v>
      </c>
      <c r="S173" s="338" t="s">
        <v>85</v>
      </c>
      <c r="T173" s="331" t="s">
        <v>85</v>
      </c>
      <c r="U173" s="336" t="s">
        <v>85</v>
      </c>
      <c r="V173" s="333" t="s">
        <v>85</v>
      </c>
      <c r="W173" s="337" t="s">
        <v>85</v>
      </c>
      <c r="X173" s="339" t="s">
        <v>85</v>
      </c>
      <c r="Y173" s="331" t="s">
        <v>85</v>
      </c>
      <c r="Z173" s="336" t="s">
        <v>85</v>
      </c>
      <c r="AA173" s="333" t="s">
        <v>85</v>
      </c>
      <c r="AB173" s="337" t="s">
        <v>85</v>
      </c>
      <c r="AC173" s="340" t="s">
        <v>85</v>
      </c>
      <c r="AD173" s="331" t="s">
        <v>85</v>
      </c>
      <c r="AE173" s="336" t="s">
        <v>85</v>
      </c>
      <c r="AF173" s="333" t="s">
        <v>85</v>
      </c>
      <c r="AG173" s="303" t="s">
        <v>85</v>
      </c>
      <c r="AH173" s="301"/>
      <c r="AI173" s="329"/>
    </row>
    <row r="174" spans="1:35" x14ac:dyDescent="0.25">
      <c r="A174" s="301" t="s">
        <v>304</v>
      </c>
      <c r="B174" s="329" t="s">
        <v>85</v>
      </c>
      <c r="C174" s="303" t="s">
        <v>1209</v>
      </c>
      <c r="D174" s="330" t="s">
        <v>85</v>
      </c>
      <c r="E174" s="331" t="s">
        <v>85</v>
      </c>
      <c r="F174" s="332" t="s">
        <v>85</v>
      </c>
      <c r="G174" s="333" t="s">
        <v>85</v>
      </c>
      <c r="H174" s="334" t="s">
        <v>85</v>
      </c>
      <c r="I174" s="331">
        <v>0</v>
      </c>
      <c r="J174" s="331" t="s">
        <v>85</v>
      </c>
      <c r="K174" s="333" t="s">
        <v>85</v>
      </c>
      <c r="L174" s="333" t="s">
        <v>85</v>
      </c>
      <c r="M174" s="333" t="s">
        <v>85</v>
      </c>
      <c r="N174" s="335" t="s">
        <v>85</v>
      </c>
      <c r="O174" s="331" t="s">
        <v>85</v>
      </c>
      <c r="P174" s="336" t="s">
        <v>85</v>
      </c>
      <c r="Q174" s="333" t="s">
        <v>85</v>
      </c>
      <c r="R174" s="337" t="s">
        <v>85</v>
      </c>
      <c r="S174" s="338" t="s">
        <v>85</v>
      </c>
      <c r="T174" s="331" t="s">
        <v>85</v>
      </c>
      <c r="U174" s="336" t="s">
        <v>85</v>
      </c>
      <c r="V174" s="333" t="s">
        <v>85</v>
      </c>
      <c r="W174" s="337" t="s">
        <v>85</v>
      </c>
      <c r="X174" s="339" t="s">
        <v>85</v>
      </c>
      <c r="Y174" s="331" t="s">
        <v>85</v>
      </c>
      <c r="Z174" s="336" t="s">
        <v>85</v>
      </c>
      <c r="AA174" s="333" t="s">
        <v>85</v>
      </c>
      <c r="AB174" s="337" t="s">
        <v>85</v>
      </c>
      <c r="AC174" s="340" t="s">
        <v>85</v>
      </c>
      <c r="AD174" s="331" t="s">
        <v>85</v>
      </c>
      <c r="AE174" s="336" t="s">
        <v>85</v>
      </c>
      <c r="AF174" s="333" t="s">
        <v>85</v>
      </c>
      <c r="AG174" s="303" t="s">
        <v>85</v>
      </c>
      <c r="AH174" s="301"/>
      <c r="AI174" s="329"/>
    </row>
    <row r="175" spans="1:35" x14ac:dyDescent="0.25">
      <c r="A175" s="301" t="s">
        <v>305</v>
      </c>
      <c r="B175" s="329" t="s">
        <v>85</v>
      </c>
      <c r="C175" s="303" t="s">
        <v>1210</v>
      </c>
      <c r="D175" s="330" t="s">
        <v>85</v>
      </c>
      <c r="E175" s="331" t="s">
        <v>85</v>
      </c>
      <c r="F175" s="332" t="s">
        <v>85</v>
      </c>
      <c r="G175" s="333" t="s">
        <v>85</v>
      </c>
      <c r="H175" s="334" t="s">
        <v>85</v>
      </c>
      <c r="I175" s="331">
        <v>0</v>
      </c>
      <c r="J175" s="331" t="s">
        <v>85</v>
      </c>
      <c r="K175" s="333" t="s">
        <v>85</v>
      </c>
      <c r="L175" s="333" t="s">
        <v>85</v>
      </c>
      <c r="M175" s="333" t="s">
        <v>85</v>
      </c>
      <c r="N175" s="335" t="s">
        <v>85</v>
      </c>
      <c r="O175" s="331" t="s">
        <v>85</v>
      </c>
      <c r="P175" s="336" t="s">
        <v>85</v>
      </c>
      <c r="Q175" s="333" t="s">
        <v>85</v>
      </c>
      <c r="R175" s="337" t="s">
        <v>85</v>
      </c>
      <c r="S175" s="338" t="s">
        <v>85</v>
      </c>
      <c r="T175" s="331" t="s">
        <v>85</v>
      </c>
      <c r="U175" s="336" t="s">
        <v>85</v>
      </c>
      <c r="V175" s="333" t="s">
        <v>85</v>
      </c>
      <c r="W175" s="337" t="s">
        <v>85</v>
      </c>
      <c r="X175" s="339" t="s">
        <v>85</v>
      </c>
      <c r="Y175" s="331" t="s">
        <v>85</v>
      </c>
      <c r="Z175" s="336" t="s">
        <v>85</v>
      </c>
      <c r="AA175" s="333" t="s">
        <v>85</v>
      </c>
      <c r="AB175" s="337" t="s">
        <v>85</v>
      </c>
      <c r="AC175" s="340" t="s">
        <v>85</v>
      </c>
      <c r="AD175" s="331" t="s">
        <v>85</v>
      </c>
      <c r="AE175" s="336" t="s">
        <v>85</v>
      </c>
      <c r="AF175" s="333" t="s">
        <v>85</v>
      </c>
      <c r="AG175" s="303" t="s">
        <v>85</v>
      </c>
      <c r="AH175" s="301"/>
      <c r="AI175" s="329"/>
    </row>
    <row r="176" spans="1:35" x14ac:dyDescent="0.25">
      <c r="A176" s="301" t="s">
        <v>306</v>
      </c>
      <c r="B176" s="329" t="s">
        <v>85</v>
      </c>
      <c r="C176" s="303" t="s">
        <v>1211</v>
      </c>
      <c r="D176" s="330" t="s">
        <v>85</v>
      </c>
      <c r="E176" s="331" t="s">
        <v>85</v>
      </c>
      <c r="F176" s="332" t="s">
        <v>85</v>
      </c>
      <c r="G176" s="333" t="s">
        <v>85</v>
      </c>
      <c r="H176" s="334" t="s">
        <v>85</v>
      </c>
      <c r="I176" s="331">
        <v>0</v>
      </c>
      <c r="J176" s="331" t="s">
        <v>85</v>
      </c>
      <c r="K176" s="333" t="s">
        <v>85</v>
      </c>
      <c r="L176" s="333" t="s">
        <v>85</v>
      </c>
      <c r="M176" s="333" t="s">
        <v>85</v>
      </c>
      <c r="N176" s="335" t="s">
        <v>85</v>
      </c>
      <c r="O176" s="331" t="s">
        <v>85</v>
      </c>
      <c r="P176" s="336" t="s">
        <v>85</v>
      </c>
      <c r="Q176" s="333" t="s">
        <v>85</v>
      </c>
      <c r="R176" s="337" t="s">
        <v>85</v>
      </c>
      <c r="S176" s="338" t="s">
        <v>85</v>
      </c>
      <c r="T176" s="331" t="s">
        <v>85</v>
      </c>
      <c r="U176" s="336" t="s">
        <v>85</v>
      </c>
      <c r="V176" s="333" t="s">
        <v>85</v>
      </c>
      <c r="W176" s="337" t="s">
        <v>85</v>
      </c>
      <c r="X176" s="339" t="s">
        <v>85</v>
      </c>
      <c r="Y176" s="331" t="s">
        <v>85</v>
      </c>
      <c r="Z176" s="336" t="s">
        <v>85</v>
      </c>
      <c r="AA176" s="333" t="s">
        <v>85</v>
      </c>
      <c r="AB176" s="337" t="s">
        <v>85</v>
      </c>
      <c r="AC176" s="340" t="s">
        <v>85</v>
      </c>
      <c r="AD176" s="331" t="s">
        <v>85</v>
      </c>
      <c r="AE176" s="336" t="s">
        <v>85</v>
      </c>
      <c r="AF176" s="333" t="s">
        <v>85</v>
      </c>
      <c r="AG176" s="303" t="s">
        <v>85</v>
      </c>
      <c r="AH176" s="301"/>
      <c r="AI176" s="329"/>
    </row>
    <row r="177" spans="1:35" x14ac:dyDescent="0.25">
      <c r="A177" s="301" t="s">
        <v>307</v>
      </c>
      <c r="B177" s="329" t="s">
        <v>85</v>
      </c>
      <c r="C177" s="303" t="s">
        <v>1212</v>
      </c>
      <c r="D177" s="330" t="s">
        <v>85</v>
      </c>
      <c r="E177" s="331" t="s">
        <v>85</v>
      </c>
      <c r="F177" s="332" t="s">
        <v>85</v>
      </c>
      <c r="G177" s="333" t="s">
        <v>85</v>
      </c>
      <c r="H177" s="334" t="s">
        <v>85</v>
      </c>
      <c r="I177" s="331">
        <v>0</v>
      </c>
      <c r="J177" s="331" t="s">
        <v>85</v>
      </c>
      <c r="K177" s="333" t="s">
        <v>85</v>
      </c>
      <c r="L177" s="333" t="s">
        <v>85</v>
      </c>
      <c r="M177" s="333" t="s">
        <v>85</v>
      </c>
      <c r="N177" s="335" t="s">
        <v>85</v>
      </c>
      <c r="O177" s="331" t="s">
        <v>85</v>
      </c>
      <c r="P177" s="336" t="s">
        <v>85</v>
      </c>
      <c r="Q177" s="333" t="s">
        <v>85</v>
      </c>
      <c r="R177" s="337" t="s">
        <v>85</v>
      </c>
      <c r="S177" s="338" t="s">
        <v>85</v>
      </c>
      <c r="T177" s="331" t="s">
        <v>85</v>
      </c>
      <c r="U177" s="336" t="s">
        <v>85</v>
      </c>
      <c r="V177" s="333" t="s">
        <v>85</v>
      </c>
      <c r="W177" s="337" t="s">
        <v>85</v>
      </c>
      <c r="X177" s="339" t="s">
        <v>85</v>
      </c>
      <c r="Y177" s="331" t="s">
        <v>85</v>
      </c>
      <c r="Z177" s="336" t="s">
        <v>85</v>
      </c>
      <c r="AA177" s="333" t="s">
        <v>85</v>
      </c>
      <c r="AB177" s="337" t="s">
        <v>85</v>
      </c>
      <c r="AC177" s="340" t="s">
        <v>85</v>
      </c>
      <c r="AD177" s="331" t="s">
        <v>85</v>
      </c>
      <c r="AE177" s="336" t="s">
        <v>85</v>
      </c>
      <c r="AF177" s="333" t="s">
        <v>85</v>
      </c>
      <c r="AG177" s="303" t="s">
        <v>85</v>
      </c>
      <c r="AH177" s="301"/>
      <c r="AI177" s="329"/>
    </row>
    <row r="178" spans="1:35" x14ac:dyDescent="0.25">
      <c r="A178" s="301" t="s">
        <v>308</v>
      </c>
      <c r="B178" s="329" t="s">
        <v>5233</v>
      </c>
      <c r="C178" s="303" t="s">
        <v>1213</v>
      </c>
      <c r="D178" s="330">
        <v>58</v>
      </c>
      <c r="E178" s="331">
        <v>73</v>
      </c>
      <c r="F178" s="332">
        <v>32.996551724137937</v>
      </c>
      <c r="G178" s="333">
        <v>24.086206896551722</v>
      </c>
      <c r="H178" s="334">
        <v>58</v>
      </c>
      <c r="I178" s="331">
        <v>0</v>
      </c>
      <c r="J178" s="331">
        <v>0</v>
      </c>
      <c r="K178" s="333">
        <v>1</v>
      </c>
      <c r="L178" s="333">
        <v>0</v>
      </c>
      <c r="M178" s="333">
        <v>0</v>
      </c>
      <c r="N178" s="335" t="s">
        <v>918</v>
      </c>
      <c r="O178" s="331">
        <v>22</v>
      </c>
      <c r="P178" s="336">
        <v>0.34362068965517245</v>
      </c>
      <c r="Q178" s="333">
        <v>7.5517241379310347</v>
      </c>
      <c r="R178" s="337" t="s">
        <v>5253</v>
      </c>
      <c r="S178" s="338" t="s">
        <v>920</v>
      </c>
      <c r="T178" s="331">
        <v>19</v>
      </c>
      <c r="U178" s="336">
        <v>0.33620689655172425</v>
      </c>
      <c r="V178" s="333">
        <v>6.3793103448275863</v>
      </c>
      <c r="W178" s="337" t="s">
        <v>5254</v>
      </c>
      <c r="X178" s="339" t="s">
        <v>917</v>
      </c>
      <c r="Y178" s="331">
        <v>12</v>
      </c>
      <c r="Z178" s="336">
        <v>0.3074137931034483</v>
      </c>
      <c r="AA178" s="333">
        <v>3.6896551724137931</v>
      </c>
      <c r="AB178" s="337" t="s">
        <v>5255</v>
      </c>
      <c r="AC178" s="340" t="s">
        <v>919</v>
      </c>
      <c r="AD178" s="331">
        <v>20</v>
      </c>
      <c r="AE178" s="336">
        <v>0.32327586206896541</v>
      </c>
      <c r="AF178" s="333">
        <v>6.4655172413793105</v>
      </c>
      <c r="AG178" s="303" t="s">
        <v>5256</v>
      </c>
      <c r="AH178" s="301"/>
      <c r="AI178" s="329"/>
    </row>
    <row r="179" spans="1:35" x14ac:dyDescent="0.25">
      <c r="A179" s="301" t="s">
        <v>309</v>
      </c>
      <c r="B179" s="329" t="s">
        <v>85</v>
      </c>
      <c r="C179" s="303" t="s">
        <v>1214</v>
      </c>
      <c r="D179" s="330" t="s">
        <v>85</v>
      </c>
      <c r="E179" s="331" t="s">
        <v>85</v>
      </c>
      <c r="F179" s="332" t="s">
        <v>85</v>
      </c>
      <c r="G179" s="333" t="s">
        <v>85</v>
      </c>
      <c r="H179" s="334" t="s">
        <v>85</v>
      </c>
      <c r="I179" s="331">
        <v>0</v>
      </c>
      <c r="J179" s="331" t="s">
        <v>85</v>
      </c>
      <c r="K179" s="333" t="s">
        <v>85</v>
      </c>
      <c r="L179" s="333" t="s">
        <v>85</v>
      </c>
      <c r="M179" s="333" t="s">
        <v>85</v>
      </c>
      <c r="N179" s="335" t="s">
        <v>85</v>
      </c>
      <c r="O179" s="331" t="s">
        <v>85</v>
      </c>
      <c r="P179" s="336" t="s">
        <v>85</v>
      </c>
      <c r="Q179" s="333" t="s">
        <v>85</v>
      </c>
      <c r="R179" s="337" t="s">
        <v>85</v>
      </c>
      <c r="S179" s="338" t="s">
        <v>85</v>
      </c>
      <c r="T179" s="331" t="s">
        <v>85</v>
      </c>
      <c r="U179" s="336" t="s">
        <v>85</v>
      </c>
      <c r="V179" s="333" t="s">
        <v>85</v>
      </c>
      <c r="W179" s="337" t="s">
        <v>85</v>
      </c>
      <c r="X179" s="339" t="s">
        <v>85</v>
      </c>
      <c r="Y179" s="331" t="s">
        <v>85</v>
      </c>
      <c r="Z179" s="336" t="s">
        <v>85</v>
      </c>
      <c r="AA179" s="333" t="s">
        <v>85</v>
      </c>
      <c r="AB179" s="337" t="s">
        <v>85</v>
      </c>
      <c r="AC179" s="340" t="s">
        <v>85</v>
      </c>
      <c r="AD179" s="331" t="s">
        <v>85</v>
      </c>
      <c r="AE179" s="336" t="s">
        <v>85</v>
      </c>
      <c r="AF179" s="333" t="s">
        <v>85</v>
      </c>
      <c r="AG179" s="303" t="s">
        <v>85</v>
      </c>
      <c r="AH179" s="301"/>
      <c r="AI179" s="329"/>
    </row>
    <row r="180" spans="1:35" x14ac:dyDescent="0.25">
      <c r="A180" s="301" t="s">
        <v>310</v>
      </c>
      <c r="B180" s="329" t="s">
        <v>85</v>
      </c>
      <c r="C180" s="303" t="s">
        <v>1215</v>
      </c>
      <c r="D180" s="330" t="s">
        <v>85</v>
      </c>
      <c r="E180" s="331" t="s">
        <v>85</v>
      </c>
      <c r="F180" s="332" t="s">
        <v>85</v>
      </c>
      <c r="G180" s="333" t="s">
        <v>85</v>
      </c>
      <c r="H180" s="334" t="s">
        <v>85</v>
      </c>
      <c r="I180" s="331">
        <v>0</v>
      </c>
      <c r="J180" s="331" t="s">
        <v>85</v>
      </c>
      <c r="K180" s="333" t="s">
        <v>85</v>
      </c>
      <c r="L180" s="333" t="s">
        <v>85</v>
      </c>
      <c r="M180" s="333" t="s">
        <v>85</v>
      </c>
      <c r="N180" s="335" t="s">
        <v>85</v>
      </c>
      <c r="O180" s="331" t="s">
        <v>85</v>
      </c>
      <c r="P180" s="336" t="s">
        <v>85</v>
      </c>
      <c r="Q180" s="333" t="s">
        <v>85</v>
      </c>
      <c r="R180" s="337" t="s">
        <v>85</v>
      </c>
      <c r="S180" s="338" t="s">
        <v>85</v>
      </c>
      <c r="T180" s="331" t="s">
        <v>85</v>
      </c>
      <c r="U180" s="336" t="s">
        <v>85</v>
      </c>
      <c r="V180" s="333" t="s">
        <v>85</v>
      </c>
      <c r="W180" s="337" t="s">
        <v>85</v>
      </c>
      <c r="X180" s="339" t="s">
        <v>85</v>
      </c>
      <c r="Y180" s="331" t="s">
        <v>85</v>
      </c>
      <c r="Z180" s="336" t="s">
        <v>85</v>
      </c>
      <c r="AA180" s="333" t="s">
        <v>85</v>
      </c>
      <c r="AB180" s="337" t="s">
        <v>85</v>
      </c>
      <c r="AC180" s="340" t="s">
        <v>85</v>
      </c>
      <c r="AD180" s="331" t="s">
        <v>85</v>
      </c>
      <c r="AE180" s="336" t="s">
        <v>85</v>
      </c>
      <c r="AF180" s="333" t="s">
        <v>85</v>
      </c>
      <c r="AG180" s="303" t="s">
        <v>85</v>
      </c>
      <c r="AH180" s="301"/>
      <c r="AI180" s="329"/>
    </row>
    <row r="181" spans="1:35" x14ac:dyDescent="0.25">
      <c r="A181" s="301" t="s">
        <v>311</v>
      </c>
      <c r="B181" s="329" t="s">
        <v>85</v>
      </c>
      <c r="C181" s="303" t="s">
        <v>1216</v>
      </c>
      <c r="D181" s="330" t="s">
        <v>85</v>
      </c>
      <c r="E181" s="331" t="s">
        <v>85</v>
      </c>
      <c r="F181" s="332" t="s">
        <v>85</v>
      </c>
      <c r="G181" s="333" t="s">
        <v>85</v>
      </c>
      <c r="H181" s="334" t="s">
        <v>85</v>
      </c>
      <c r="I181" s="331">
        <v>0</v>
      </c>
      <c r="J181" s="331" t="s">
        <v>85</v>
      </c>
      <c r="K181" s="333" t="s">
        <v>85</v>
      </c>
      <c r="L181" s="333" t="s">
        <v>85</v>
      </c>
      <c r="M181" s="333" t="s">
        <v>85</v>
      </c>
      <c r="N181" s="335" t="s">
        <v>85</v>
      </c>
      <c r="O181" s="331" t="s">
        <v>85</v>
      </c>
      <c r="P181" s="336" t="s">
        <v>85</v>
      </c>
      <c r="Q181" s="333" t="s">
        <v>85</v>
      </c>
      <c r="R181" s="337" t="s">
        <v>85</v>
      </c>
      <c r="S181" s="338" t="s">
        <v>85</v>
      </c>
      <c r="T181" s="331" t="s">
        <v>85</v>
      </c>
      <c r="U181" s="336" t="s">
        <v>85</v>
      </c>
      <c r="V181" s="333" t="s">
        <v>85</v>
      </c>
      <c r="W181" s="337" t="s">
        <v>85</v>
      </c>
      <c r="X181" s="339" t="s">
        <v>85</v>
      </c>
      <c r="Y181" s="331" t="s">
        <v>85</v>
      </c>
      <c r="Z181" s="336" t="s">
        <v>85</v>
      </c>
      <c r="AA181" s="333" t="s">
        <v>85</v>
      </c>
      <c r="AB181" s="337" t="s">
        <v>85</v>
      </c>
      <c r="AC181" s="340" t="s">
        <v>85</v>
      </c>
      <c r="AD181" s="331" t="s">
        <v>85</v>
      </c>
      <c r="AE181" s="336" t="s">
        <v>85</v>
      </c>
      <c r="AF181" s="333" t="s">
        <v>85</v>
      </c>
      <c r="AG181" s="303" t="s">
        <v>85</v>
      </c>
      <c r="AH181" s="301"/>
      <c r="AI181" s="329"/>
    </row>
    <row r="182" spans="1:35" x14ac:dyDescent="0.25">
      <c r="A182" s="301" t="s">
        <v>312</v>
      </c>
      <c r="B182" s="329" t="s">
        <v>85</v>
      </c>
      <c r="C182" s="303" t="s">
        <v>1217</v>
      </c>
      <c r="D182" s="330" t="s">
        <v>85</v>
      </c>
      <c r="E182" s="331" t="s">
        <v>85</v>
      </c>
      <c r="F182" s="332" t="s">
        <v>85</v>
      </c>
      <c r="G182" s="333" t="s">
        <v>85</v>
      </c>
      <c r="H182" s="334" t="s">
        <v>85</v>
      </c>
      <c r="I182" s="331">
        <v>0</v>
      </c>
      <c r="J182" s="331" t="s">
        <v>85</v>
      </c>
      <c r="K182" s="333" t="s">
        <v>85</v>
      </c>
      <c r="L182" s="333" t="s">
        <v>85</v>
      </c>
      <c r="M182" s="333" t="s">
        <v>85</v>
      </c>
      <c r="N182" s="335" t="s">
        <v>85</v>
      </c>
      <c r="O182" s="331" t="s">
        <v>85</v>
      </c>
      <c r="P182" s="336" t="s">
        <v>85</v>
      </c>
      <c r="Q182" s="333" t="s">
        <v>85</v>
      </c>
      <c r="R182" s="337" t="s">
        <v>85</v>
      </c>
      <c r="S182" s="338" t="s">
        <v>85</v>
      </c>
      <c r="T182" s="331" t="s">
        <v>85</v>
      </c>
      <c r="U182" s="336" t="s">
        <v>85</v>
      </c>
      <c r="V182" s="333" t="s">
        <v>85</v>
      </c>
      <c r="W182" s="337" t="s">
        <v>85</v>
      </c>
      <c r="X182" s="339" t="s">
        <v>85</v>
      </c>
      <c r="Y182" s="331" t="s">
        <v>85</v>
      </c>
      <c r="Z182" s="336" t="s">
        <v>85</v>
      </c>
      <c r="AA182" s="333" t="s">
        <v>85</v>
      </c>
      <c r="AB182" s="337" t="s">
        <v>85</v>
      </c>
      <c r="AC182" s="340" t="s">
        <v>85</v>
      </c>
      <c r="AD182" s="331" t="s">
        <v>85</v>
      </c>
      <c r="AE182" s="336" t="s">
        <v>85</v>
      </c>
      <c r="AF182" s="333" t="s">
        <v>85</v>
      </c>
      <c r="AG182" s="303" t="s">
        <v>85</v>
      </c>
      <c r="AH182" s="301"/>
      <c r="AI182" s="329"/>
    </row>
    <row r="183" spans="1:35" x14ac:dyDescent="0.25">
      <c r="A183" s="301" t="s">
        <v>313</v>
      </c>
      <c r="B183" s="329" t="s">
        <v>85</v>
      </c>
      <c r="C183" s="303" t="s">
        <v>1218</v>
      </c>
      <c r="D183" s="330" t="s">
        <v>85</v>
      </c>
      <c r="E183" s="331" t="s">
        <v>85</v>
      </c>
      <c r="F183" s="332" t="s">
        <v>85</v>
      </c>
      <c r="G183" s="333" t="s">
        <v>85</v>
      </c>
      <c r="H183" s="334" t="s">
        <v>85</v>
      </c>
      <c r="I183" s="331">
        <v>0</v>
      </c>
      <c r="J183" s="331" t="s">
        <v>85</v>
      </c>
      <c r="K183" s="333" t="s">
        <v>85</v>
      </c>
      <c r="L183" s="333" t="s">
        <v>85</v>
      </c>
      <c r="M183" s="333" t="s">
        <v>85</v>
      </c>
      <c r="N183" s="335" t="s">
        <v>85</v>
      </c>
      <c r="O183" s="331" t="s">
        <v>85</v>
      </c>
      <c r="P183" s="336" t="s">
        <v>85</v>
      </c>
      <c r="Q183" s="333" t="s">
        <v>85</v>
      </c>
      <c r="R183" s="337" t="s">
        <v>85</v>
      </c>
      <c r="S183" s="338" t="s">
        <v>85</v>
      </c>
      <c r="T183" s="331" t="s">
        <v>85</v>
      </c>
      <c r="U183" s="336" t="s">
        <v>85</v>
      </c>
      <c r="V183" s="333" t="s">
        <v>85</v>
      </c>
      <c r="W183" s="337" t="s">
        <v>85</v>
      </c>
      <c r="X183" s="339" t="s">
        <v>85</v>
      </c>
      <c r="Y183" s="331" t="s">
        <v>85</v>
      </c>
      <c r="Z183" s="336" t="s">
        <v>85</v>
      </c>
      <c r="AA183" s="333" t="s">
        <v>85</v>
      </c>
      <c r="AB183" s="337" t="s">
        <v>85</v>
      </c>
      <c r="AC183" s="340" t="s">
        <v>85</v>
      </c>
      <c r="AD183" s="331" t="s">
        <v>85</v>
      </c>
      <c r="AE183" s="336" t="s">
        <v>85</v>
      </c>
      <c r="AF183" s="333" t="s">
        <v>85</v>
      </c>
      <c r="AG183" s="303" t="s">
        <v>85</v>
      </c>
      <c r="AH183" s="301"/>
      <c r="AI183" s="329"/>
    </row>
    <row r="184" spans="1:35" x14ac:dyDescent="0.25">
      <c r="A184" s="301" t="s">
        <v>314</v>
      </c>
      <c r="B184" s="329" t="s">
        <v>85</v>
      </c>
      <c r="C184" s="303" t="s">
        <v>1219</v>
      </c>
      <c r="D184" s="330" t="s">
        <v>85</v>
      </c>
      <c r="E184" s="331" t="s">
        <v>85</v>
      </c>
      <c r="F184" s="332" t="s">
        <v>85</v>
      </c>
      <c r="G184" s="333" t="s">
        <v>85</v>
      </c>
      <c r="H184" s="334" t="s">
        <v>85</v>
      </c>
      <c r="I184" s="331">
        <v>0</v>
      </c>
      <c r="J184" s="331" t="s">
        <v>85</v>
      </c>
      <c r="K184" s="333" t="s">
        <v>85</v>
      </c>
      <c r="L184" s="333" t="s">
        <v>85</v>
      </c>
      <c r="M184" s="333" t="s">
        <v>85</v>
      </c>
      <c r="N184" s="335" t="s">
        <v>85</v>
      </c>
      <c r="O184" s="331" t="s">
        <v>85</v>
      </c>
      <c r="P184" s="336" t="s">
        <v>85</v>
      </c>
      <c r="Q184" s="333" t="s">
        <v>85</v>
      </c>
      <c r="R184" s="337" t="s">
        <v>85</v>
      </c>
      <c r="S184" s="338" t="s">
        <v>85</v>
      </c>
      <c r="T184" s="331" t="s">
        <v>85</v>
      </c>
      <c r="U184" s="336" t="s">
        <v>85</v>
      </c>
      <c r="V184" s="333" t="s">
        <v>85</v>
      </c>
      <c r="W184" s="337" t="s">
        <v>85</v>
      </c>
      <c r="X184" s="339" t="s">
        <v>85</v>
      </c>
      <c r="Y184" s="331" t="s">
        <v>85</v>
      </c>
      <c r="Z184" s="336" t="s">
        <v>85</v>
      </c>
      <c r="AA184" s="333" t="s">
        <v>85</v>
      </c>
      <c r="AB184" s="337" t="s">
        <v>85</v>
      </c>
      <c r="AC184" s="340" t="s">
        <v>85</v>
      </c>
      <c r="AD184" s="331" t="s">
        <v>85</v>
      </c>
      <c r="AE184" s="336" t="s">
        <v>85</v>
      </c>
      <c r="AF184" s="333" t="s">
        <v>85</v>
      </c>
      <c r="AG184" s="303" t="s">
        <v>85</v>
      </c>
      <c r="AH184" s="301"/>
      <c r="AI184" s="329"/>
    </row>
    <row r="185" spans="1:35" x14ac:dyDescent="0.25">
      <c r="A185" s="301" t="s">
        <v>315</v>
      </c>
      <c r="B185" s="329" t="s">
        <v>85</v>
      </c>
      <c r="C185" s="303" t="s">
        <v>1220</v>
      </c>
      <c r="D185" s="330" t="s">
        <v>85</v>
      </c>
      <c r="E185" s="331" t="s">
        <v>85</v>
      </c>
      <c r="F185" s="332" t="s">
        <v>85</v>
      </c>
      <c r="G185" s="333" t="s">
        <v>85</v>
      </c>
      <c r="H185" s="334" t="s">
        <v>85</v>
      </c>
      <c r="I185" s="331">
        <v>0</v>
      </c>
      <c r="J185" s="331" t="s">
        <v>85</v>
      </c>
      <c r="K185" s="333" t="s">
        <v>85</v>
      </c>
      <c r="L185" s="333" t="s">
        <v>85</v>
      </c>
      <c r="M185" s="333" t="s">
        <v>85</v>
      </c>
      <c r="N185" s="335" t="s">
        <v>85</v>
      </c>
      <c r="O185" s="331" t="s">
        <v>85</v>
      </c>
      <c r="P185" s="336" t="s">
        <v>85</v>
      </c>
      <c r="Q185" s="333" t="s">
        <v>85</v>
      </c>
      <c r="R185" s="337" t="s">
        <v>85</v>
      </c>
      <c r="S185" s="338" t="s">
        <v>85</v>
      </c>
      <c r="T185" s="331" t="s">
        <v>85</v>
      </c>
      <c r="U185" s="336" t="s">
        <v>85</v>
      </c>
      <c r="V185" s="333" t="s">
        <v>85</v>
      </c>
      <c r="W185" s="337" t="s">
        <v>85</v>
      </c>
      <c r="X185" s="339" t="s">
        <v>85</v>
      </c>
      <c r="Y185" s="331" t="s">
        <v>85</v>
      </c>
      <c r="Z185" s="336" t="s">
        <v>85</v>
      </c>
      <c r="AA185" s="333" t="s">
        <v>85</v>
      </c>
      <c r="AB185" s="337" t="s">
        <v>85</v>
      </c>
      <c r="AC185" s="340" t="s">
        <v>85</v>
      </c>
      <c r="AD185" s="331" t="s">
        <v>85</v>
      </c>
      <c r="AE185" s="336" t="s">
        <v>85</v>
      </c>
      <c r="AF185" s="333" t="s">
        <v>85</v>
      </c>
      <c r="AG185" s="303" t="s">
        <v>85</v>
      </c>
      <c r="AH185" s="301"/>
      <c r="AI185" s="329"/>
    </row>
    <row r="186" spans="1:35" x14ac:dyDescent="0.25">
      <c r="A186" s="301" t="s">
        <v>316</v>
      </c>
      <c r="B186" s="329" t="s">
        <v>85</v>
      </c>
      <c r="C186" s="303" t="s">
        <v>1221</v>
      </c>
      <c r="D186" s="330" t="s">
        <v>85</v>
      </c>
      <c r="E186" s="331" t="s">
        <v>85</v>
      </c>
      <c r="F186" s="332" t="s">
        <v>85</v>
      </c>
      <c r="G186" s="333" t="s">
        <v>85</v>
      </c>
      <c r="H186" s="334" t="s">
        <v>85</v>
      </c>
      <c r="I186" s="331">
        <v>0</v>
      </c>
      <c r="J186" s="331" t="s">
        <v>85</v>
      </c>
      <c r="K186" s="333" t="s">
        <v>85</v>
      </c>
      <c r="L186" s="333" t="s">
        <v>85</v>
      </c>
      <c r="M186" s="333" t="s">
        <v>85</v>
      </c>
      <c r="N186" s="335" t="s">
        <v>85</v>
      </c>
      <c r="O186" s="331" t="s">
        <v>85</v>
      </c>
      <c r="P186" s="336" t="s">
        <v>85</v>
      </c>
      <c r="Q186" s="333" t="s">
        <v>85</v>
      </c>
      <c r="R186" s="337" t="s">
        <v>85</v>
      </c>
      <c r="S186" s="338" t="s">
        <v>85</v>
      </c>
      <c r="T186" s="331" t="s">
        <v>85</v>
      </c>
      <c r="U186" s="336" t="s">
        <v>85</v>
      </c>
      <c r="V186" s="333" t="s">
        <v>85</v>
      </c>
      <c r="W186" s="337" t="s">
        <v>85</v>
      </c>
      <c r="X186" s="339" t="s">
        <v>85</v>
      </c>
      <c r="Y186" s="331" t="s">
        <v>85</v>
      </c>
      <c r="Z186" s="336" t="s">
        <v>85</v>
      </c>
      <c r="AA186" s="333" t="s">
        <v>85</v>
      </c>
      <c r="AB186" s="337" t="s">
        <v>85</v>
      </c>
      <c r="AC186" s="340" t="s">
        <v>85</v>
      </c>
      <c r="AD186" s="331" t="s">
        <v>85</v>
      </c>
      <c r="AE186" s="336" t="s">
        <v>85</v>
      </c>
      <c r="AF186" s="333" t="s">
        <v>85</v>
      </c>
      <c r="AG186" s="303" t="s">
        <v>85</v>
      </c>
      <c r="AH186" s="301"/>
      <c r="AI186" s="329"/>
    </row>
    <row r="187" spans="1:35" x14ac:dyDescent="0.25">
      <c r="A187" s="301" t="s">
        <v>317</v>
      </c>
      <c r="B187" s="329" t="s">
        <v>85</v>
      </c>
      <c r="C187" s="303" t="s">
        <v>1222</v>
      </c>
      <c r="D187" s="330" t="s">
        <v>85</v>
      </c>
      <c r="E187" s="331" t="s">
        <v>85</v>
      </c>
      <c r="F187" s="332" t="s">
        <v>85</v>
      </c>
      <c r="G187" s="333" t="s">
        <v>85</v>
      </c>
      <c r="H187" s="334" t="s">
        <v>85</v>
      </c>
      <c r="I187" s="331">
        <v>0</v>
      </c>
      <c r="J187" s="331" t="s">
        <v>85</v>
      </c>
      <c r="K187" s="333" t="s">
        <v>85</v>
      </c>
      <c r="L187" s="333" t="s">
        <v>85</v>
      </c>
      <c r="M187" s="333" t="s">
        <v>85</v>
      </c>
      <c r="N187" s="335" t="s">
        <v>85</v>
      </c>
      <c r="O187" s="331" t="s">
        <v>85</v>
      </c>
      <c r="P187" s="336" t="s">
        <v>85</v>
      </c>
      <c r="Q187" s="333" t="s">
        <v>85</v>
      </c>
      <c r="R187" s="337" t="s">
        <v>85</v>
      </c>
      <c r="S187" s="338" t="s">
        <v>85</v>
      </c>
      <c r="T187" s="331" t="s">
        <v>85</v>
      </c>
      <c r="U187" s="336" t="s">
        <v>85</v>
      </c>
      <c r="V187" s="333" t="s">
        <v>85</v>
      </c>
      <c r="W187" s="337" t="s">
        <v>85</v>
      </c>
      <c r="X187" s="339" t="s">
        <v>85</v>
      </c>
      <c r="Y187" s="331" t="s">
        <v>85</v>
      </c>
      <c r="Z187" s="336" t="s">
        <v>85</v>
      </c>
      <c r="AA187" s="333" t="s">
        <v>85</v>
      </c>
      <c r="AB187" s="337" t="s">
        <v>85</v>
      </c>
      <c r="AC187" s="340" t="s">
        <v>85</v>
      </c>
      <c r="AD187" s="331" t="s">
        <v>85</v>
      </c>
      <c r="AE187" s="336" t="s">
        <v>85</v>
      </c>
      <c r="AF187" s="333" t="s">
        <v>85</v>
      </c>
      <c r="AG187" s="303" t="s">
        <v>85</v>
      </c>
      <c r="AH187" s="301"/>
      <c r="AI187" s="329"/>
    </row>
    <row r="188" spans="1:35" x14ac:dyDescent="0.25">
      <c r="A188" s="301" t="s">
        <v>320</v>
      </c>
      <c r="B188" s="329" t="s">
        <v>85</v>
      </c>
      <c r="C188" s="303" t="s">
        <v>1224</v>
      </c>
      <c r="D188" s="330" t="s">
        <v>85</v>
      </c>
      <c r="E188" s="331" t="s">
        <v>85</v>
      </c>
      <c r="F188" s="332" t="s">
        <v>85</v>
      </c>
      <c r="G188" s="333" t="s">
        <v>85</v>
      </c>
      <c r="H188" s="334" t="s">
        <v>85</v>
      </c>
      <c r="I188" s="331">
        <v>0</v>
      </c>
      <c r="J188" s="331" t="s">
        <v>85</v>
      </c>
      <c r="K188" s="333" t="s">
        <v>85</v>
      </c>
      <c r="L188" s="333" t="s">
        <v>85</v>
      </c>
      <c r="M188" s="333" t="s">
        <v>85</v>
      </c>
      <c r="N188" s="335" t="s">
        <v>85</v>
      </c>
      <c r="O188" s="331" t="s">
        <v>85</v>
      </c>
      <c r="P188" s="336" t="s">
        <v>85</v>
      </c>
      <c r="Q188" s="333" t="s">
        <v>85</v>
      </c>
      <c r="R188" s="337" t="s">
        <v>85</v>
      </c>
      <c r="S188" s="338" t="s">
        <v>85</v>
      </c>
      <c r="T188" s="331" t="s">
        <v>85</v>
      </c>
      <c r="U188" s="336" t="s">
        <v>85</v>
      </c>
      <c r="V188" s="333" t="s">
        <v>85</v>
      </c>
      <c r="W188" s="337" t="s">
        <v>85</v>
      </c>
      <c r="X188" s="339" t="s">
        <v>85</v>
      </c>
      <c r="Y188" s="331" t="s">
        <v>85</v>
      </c>
      <c r="Z188" s="336" t="s">
        <v>85</v>
      </c>
      <c r="AA188" s="333" t="s">
        <v>85</v>
      </c>
      <c r="AB188" s="337" t="s">
        <v>85</v>
      </c>
      <c r="AC188" s="340" t="s">
        <v>85</v>
      </c>
      <c r="AD188" s="331" t="s">
        <v>85</v>
      </c>
      <c r="AE188" s="336" t="s">
        <v>85</v>
      </c>
      <c r="AF188" s="333" t="s">
        <v>85</v>
      </c>
      <c r="AG188" s="303" t="s">
        <v>85</v>
      </c>
      <c r="AH188" s="301"/>
      <c r="AI188" s="329"/>
    </row>
    <row r="189" spans="1:35" x14ac:dyDescent="0.25">
      <c r="A189" s="301" t="s">
        <v>321</v>
      </c>
      <c r="B189" s="329" t="s">
        <v>5233</v>
      </c>
      <c r="C189" s="303" t="s">
        <v>1225</v>
      </c>
      <c r="D189" s="330">
        <v>107</v>
      </c>
      <c r="E189" s="331">
        <v>73</v>
      </c>
      <c r="F189" s="332">
        <v>50.954392523364497</v>
      </c>
      <c r="G189" s="333">
        <v>37.196261682242991</v>
      </c>
      <c r="H189" s="334">
        <v>90</v>
      </c>
      <c r="I189" s="331">
        <v>0</v>
      </c>
      <c r="J189" s="331">
        <v>17</v>
      </c>
      <c r="K189" s="333">
        <v>0.84112149532710279</v>
      </c>
      <c r="L189" s="333">
        <v>0</v>
      </c>
      <c r="M189" s="333">
        <v>0.15887850467289719</v>
      </c>
      <c r="N189" s="335" t="s">
        <v>918</v>
      </c>
      <c r="O189" s="331">
        <v>22</v>
      </c>
      <c r="P189" s="336">
        <v>0.49803738317757024</v>
      </c>
      <c r="Q189" s="333">
        <v>10.962616822429906</v>
      </c>
      <c r="R189" s="337" t="s">
        <v>5253</v>
      </c>
      <c r="S189" s="338" t="s">
        <v>920</v>
      </c>
      <c r="T189" s="331">
        <v>19</v>
      </c>
      <c r="U189" s="336">
        <v>0.5369158878504674</v>
      </c>
      <c r="V189" s="333">
        <v>10.196261682242991</v>
      </c>
      <c r="W189" s="337" t="s">
        <v>5254</v>
      </c>
      <c r="X189" s="339" t="s">
        <v>917</v>
      </c>
      <c r="Y189" s="331">
        <v>12</v>
      </c>
      <c r="Z189" s="336">
        <v>0.49738317757009332</v>
      </c>
      <c r="AA189" s="333">
        <v>5.97196261682243</v>
      </c>
      <c r="AB189" s="337" t="s">
        <v>5255</v>
      </c>
      <c r="AC189" s="340" t="s">
        <v>919</v>
      </c>
      <c r="AD189" s="331">
        <v>20</v>
      </c>
      <c r="AE189" s="336">
        <v>0.50327102803738311</v>
      </c>
      <c r="AF189" s="333">
        <v>10.065420560747663</v>
      </c>
      <c r="AG189" s="303" t="s">
        <v>5256</v>
      </c>
      <c r="AH189" s="301"/>
      <c r="AI189" s="329"/>
    </row>
    <row r="190" spans="1:35" x14ac:dyDescent="0.25">
      <c r="A190" s="301" t="s">
        <v>322</v>
      </c>
      <c r="B190" s="329" t="s">
        <v>85</v>
      </c>
      <c r="C190" s="303" t="s">
        <v>1226</v>
      </c>
      <c r="D190" s="330" t="s">
        <v>85</v>
      </c>
      <c r="E190" s="331" t="s">
        <v>85</v>
      </c>
      <c r="F190" s="332" t="s">
        <v>85</v>
      </c>
      <c r="G190" s="333" t="s">
        <v>85</v>
      </c>
      <c r="H190" s="334" t="s">
        <v>85</v>
      </c>
      <c r="I190" s="331">
        <v>0</v>
      </c>
      <c r="J190" s="331" t="s">
        <v>85</v>
      </c>
      <c r="K190" s="333" t="s">
        <v>85</v>
      </c>
      <c r="L190" s="333" t="s">
        <v>85</v>
      </c>
      <c r="M190" s="333" t="s">
        <v>85</v>
      </c>
      <c r="N190" s="335" t="s">
        <v>85</v>
      </c>
      <c r="O190" s="331" t="s">
        <v>85</v>
      </c>
      <c r="P190" s="336" t="s">
        <v>85</v>
      </c>
      <c r="Q190" s="333" t="s">
        <v>85</v>
      </c>
      <c r="R190" s="337" t="s">
        <v>85</v>
      </c>
      <c r="S190" s="338" t="s">
        <v>85</v>
      </c>
      <c r="T190" s="331" t="s">
        <v>85</v>
      </c>
      <c r="U190" s="336" t="s">
        <v>85</v>
      </c>
      <c r="V190" s="333" t="s">
        <v>85</v>
      </c>
      <c r="W190" s="337" t="s">
        <v>85</v>
      </c>
      <c r="X190" s="339" t="s">
        <v>85</v>
      </c>
      <c r="Y190" s="331" t="s">
        <v>85</v>
      </c>
      <c r="Z190" s="336" t="s">
        <v>85</v>
      </c>
      <c r="AA190" s="333" t="s">
        <v>85</v>
      </c>
      <c r="AB190" s="337" t="s">
        <v>85</v>
      </c>
      <c r="AC190" s="340" t="s">
        <v>85</v>
      </c>
      <c r="AD190" s="331" t="s">
        <v>85</v>
      </c>
      <c r="AE190" s="336" t="s">
        <v>85</v>
      </c>
      <c r="AF190" s="333" t="s">
        <v>85</v>
      </c>
      <c r="AG190" s="303" t="s">
        <v>85</v>
      </c>
      <c r="AH190" s="301"/>
      <c r="AI190" s="329"/>
    </row>
    <row r="191" spans="1:35" x14ac:dyDescent="0.25">
      <c r="A191" s="301" t="s">
        <v>323</v>
      </c>
      <c r="B191" s="329" t="s">
        <v>85</v>
      </c>
      <c r="C191" s="303" t="s">
        <v>1227</v>
      </c>
      <c r="D191" s="330" t="s">
        <v>85</v>
      </c>
      <c r="E191" s="331" t="s">
        <v>85</v>
      </c>
      <c r="F191" s="332" t="s">
        <v>85</v>
      </c>
      <c r="G191" s="333" t="s">
        <v>85</v>
      </c>
      <c r="H191" s="334" t="s">
        <v>85</v>
      </c>
      <c r="I191" s="331">
        <v>0</v>
      </c>
      <c r="J191" s="331" t="s">
        <v>85</v>
      </c>
      <c r="K191" s="333" t="s">
        <v>85</v>
      </c>
      <c r="L191" s="333" t="s">
        <v>85</v>
      </c>
      <c r="M191" s="333" t="s">
        <v>85</v>
      </c>
      <c r="N191" s="335" t="s">
        <v>85</v>
      </c>
      <c r="O191" s="331" t="s">
        <v>85</v>
      </c>
      <c r="P191" s="336" t="s">
        <v>85</v>
      </c>
      <c r="Q191" s="333" t="s">
        <v>85</v>
      </c>
      <c r="R191" s="337" t="s">
        <v>85</v>
      </c>
      <c r="S191" s="338" t="s">
        <v>85</v>
      </c>
      <c r="T191" s="331" t="s">
        <v>85</v>
      </c>
      <c r="U191" s="336" t="s">
        <v>85</v>
      </c>
      <c r="V191" s="333" t="s">
        <v>85</v>
      </c>
      <c r="W191" s="337" t="s">
        <v>85</v>
      </c>
      <c r="X191" s="339" t="s">
        <v>85</v>
      </c>
      <c r="Y191" s="331" t="s">
        <v>85</v>
      </c>
      <c r="Z191" s="336" t="s">
        <v>85</v>
      </c>
      <c r="AA191" s="333" t="s">
        <v>85</v>
      </c>
      <c r="AB191" s="337" t="s">
        <v>85</v>
      </c>
      <c r="AC191" s="340" t="s">
        <v>85</v>
      </c>
      <c r="AD191" s="331" t="s">
        <v>85</v>
      </c>
      <c r="AE191" s="336" t="s">
        <v>85</v>
      </c>
      <c r="AF191" s="333" t="s">
        <v>85</v>
      </c>
      <c r="AG191" s="303" t="s">
        <v>85</v>
      </c>
      <c r="AH191" s="301"/>
      <c r="AI191" s="329"/>
    </row>
    <row r="192" spans="1:35" x14ac:dyDescent="0.25">
      <c r="A192" s="301" t="s">
        <v>324</v>
      </c>
      <c r="B192" s="329" t="s">
        <v>85</v>
      </c>
      <c r="C192" s="303" t="s">
        <v>1228</v>
      </c>
      <c r="D192" s="330" t="s">
        <v>85</v>
      </c>
      <c r="E192" s="331" t="s">
        <v>85</v>
      </c>
      <c r="F192" s="332" t="s">
        <v>85</v>
      </c>
      <c r="G192" s="333" t="s">
        <v>85</v>
      </c>
      <c r="H192" s="334" t="s">
        <v>85</v>
      </c>
      <c r="I192" s="331">
        <v>0</v>
      </c>
      <c r="J192" s="331" t="s">
        <v>85</v>
      </c>
      <c r="K192" s="333" t="s">
        <v>85</v>
      </c>
      <c r="L192" s="333" t="s">
        <v>85</v>
      </c>
      <c r="M192" s="333" t="s">
        <v>85</v>
      </c>
      <c r="N192" s="335" t="s">
        <v>85</v>
      </c>
      <c r="O192" s="331" t="s">
        <v>85</v>
      </c>
      <c r="P192" s="336" t="s">
        <v>85</v>
      </c>
      <c r="Q192" s="333" t="s">
        <v>85</v>
      </c>
      <c r="R192" s="337" t="s">
        <v>85</v>
      </c>
      <c r="S192" s="338" t="s">
        <v>85</v>
      </c>
      <c r="T192" s="331" t="s">
        <v>85</v>
      </c>
      <c r="U192" s="336" t="s">
        <v>85</v>
      </c>
      <c r="V192" s="333" t="s">
        <v>85</v>
      </c>
      <c r="W192" s="337" t="s">
        <v>85</v>
      </c>
      <c r="X192" s="339" t="s">
        <v>85</v>
      </c>
      <c r="Y192" s="331" t="s">
        <v>85</v>
      </c>
      <c r="Z192" s="336" t="s">
        <v>85</v>
      </c>
      <c r="AA192" s="333" t="s">
        <v>85</v>
      </c>
      <c r="AB192" s="337" t="s">
        <v>85</v>
      </c>
      <c r="AC192" s="340" t="s">
        <v>85</v>
      </c>
      <c r="AD192" s="331" t="s">
        <v>85</v>
      </c>
      <c r="AE192" s="336" t="s">
        <v>85</v>
      </c>
      <c r="AF192" s="333" t="s">
        <v>85</v>
      </c>
      <c r="AG192" s="303" t="s">
        <v>85</v>
      </c>
      <c r="AH192" s="301"/>
      <c r="AI192" s="329"/>
    </row>
    <row r="193" spans="1:35" x14ac:dyDescent="0.25">
      <c r="A193" s="301" t="s">
        <v>325</v>
      </c>
      <c r="B193" s="329" t="s">
        <v>85</v>
      </c>
      <c r="C193" s="303" t="s">
        <v>1229</v>
      </c>
      <c r="D193" s="330" t="s">
        <v>85</v>
      </c>
      <c r="E193" s="331" t="s">
        <v>85</v>
      </c>
      <c r="F193" s="332" t="s">
        <v>85</v>
      </c>
      <c r="G193" s="333" t="s">
        <v>85</v>
      </c>
      <c r="H193" s="334" t="s">
        <v>85</v>
      </c>
      <c r="I193" s="331">
        <v>0</v>
      </c>
      <c r="J193" s="331" t="s">
        <v>85</v>
      </c>
      <c r="K193" s="333" t="s">
        <v>85</v>
      </c>
      <c r="L193" s="333" t="s">
        <v>85</v>
      </c>
      <c r="M193" s="333" t="s">
        <v>85</v>
      </c>
      <c r="N193" s="335" t="s">
        <v>85</v>
      </c>
      <c r="O193" s="331" t="s">
        <v>85</v>
      </c>
      <c r="P193" s="336" t="s">
        <v>85</v>
      </c>
      <c r="Q193" s="333" t="s">
        <v>85</v>
      </c>
      <c r="R193" s="337" t="s">
        <v>85</v>
      </c>
      <c r="S193" s="338" t="s">
        <v>85</v>
      </c>
      <c r="T193" s="331" t="s">
        <v>85</v>
      </c>
      <c r="U193" s="336" t="s">
        <v>85</v>
      </c>
      <c r="V193" s="333" t="s">
        <v>85</v>
      </c>
      <c r="W193" s="337" t="s">
        <v>85</v>
      </c>
      <c r="X193" s="339" t="s">
        <v>85</v>
      </c>
      <c r="Y193" s="331" t="s">
        <v>85</v>
      </c>
      <c r="Z193" s="336" t="s">
        <v>85</v>
      </c>
      <c r="AA193" s="333" t="s">
        <v>85</v>
      </c>
      <c r="AB193" s="337" t="s">
        <v>85</v>
      </c>
      <c r="AC193" s="340" t="s">
        <v>85</v>
      </c>
      <c r="AD193" s="331" t="s">
        <v>85</v>
      </c>
      <c r="AE193" s="336" t="s">
        <v>85</v>
      </c>
      <c r="AF193" s="333" t="s">
        <v>85</v>
      </c>
      <c r="AG193" s="303" t="s">
        <v>85</v>
      </c>
      <c r="AH193" s="301"/>
      <c r="AI193" s="329"/>
    </row>
    <row r="194" spans="1:35" x14ac:dyDescent="0.25">
      <c r="A194" s="301" t="s">
        <v>326</v>
      </c>
      <c r="B194" s="329" t="s">
        <v>85</v>
      </c>
      <c r="C194" s="303" t="s">
        <v>1230</v>
      </c>
      <c r="D194" s="330" t="s">
        <v>85</v>
      </c>
      <c r="E194" s="331" t="s">
        <v>85</v>
      </c>
      <c r="F194" s="332" t="s">
        <v>85</v>
      </c>
      <c r="G194" s="333" t="s">
        <v>85</v>
      </c>
      <c r="H194" s="334" t="s">
        <v>85</v>
      </c>
      <c r="I194" s="331">
        <v>0</v>
      </c>
      <c r="J194" s="331" t="s">
        <v>85</v>
      </c>
      <c r="K194" s="333" t="s">
        <v>85</v>
      </c>
      <c r="L194" s="333" t="s">
        <v>85</v>
      </c>
      <c r="M194" s="333" t="s">
        <v>85</v>
      </c>
      <c r="N194" s="335" t="s">
        <v>85</v>
      </c>
      <c r="O194" s="331" t="s">
        <v>85</v>
      </c>
      <c r="P194" s="336" t="s">
        <v>85</v>
      </c>
      <c r="Q194" s="333" t="s">
        <v>85</v>
      </c>
      <c r="R194" s="337" t="s">
        <v>85</v>
      </c>
      <c r="S194" s="338" t="s">
        <v>85</v>
      </c>
      <c r="T194" s="331" t="s">
        <v>85</v>
      </c>
      <c r="U194" s="336" t="s">
        <v>85</v>
      </c>
      <c r="V194" s="333" t="s">
        <v>85</v>
      </c>
      <c r="W194" s="337" t="s">
        <v>85</v>
      </c>
      <c r="X194" s="339" t="s">
        <v>85</v>
      </c>
      <c r="Y194" s="331" t="s">
        <v>85</v>
      </c>
      <c r="Z194" s="336" t="s">
        <v>85</v>
      </c>
      <c r="AA194" s="333" t="s">
        <v>85</v>
      </c>
      <c r="AB194" s="337" t="s">
        <v>85</v>
      </c>
      <c r="AC194" s="340" t="s">
        <v>85</v>
      </c>
      <c r="AD194" s="331" t="s">
        <v>85</v>
      </c>
      <c r="AE194" s="336" t="s">
        <v>85</v>
      </c>
      <c r="AF194" s="333" t="s">
        <v>85</v>
      </c>
      <c r="AG194" s="303" t="s">
        <v>85</v>
      </c>
      <c r="AH194" s="301"/>
      <c r="AI194" s="329"/>
    </row>
    <row r="195" spans="1:35" x14ac:dyDescent="0.25">
      <c r="A195" s="301" t="s">
        <v>327</v>
      </c>
      <c r="B195" s="329" t="s">
        <v>85</v>
      </c>
      <c r="C195" s="303" t="s">
        <v>1231</v>
      </c>
      <c r="D195" s="330" t="s">
        <v>85</v>
      </c>
      <c r="E195" s="331" t="s">
        <v>85</v>
      </c>
      <c r="F195" s="332" t="s">
        <v>85</v>
      </c>
      <c r="G195" s="333" t="s">
        <v>85</v>
      </c>
      <c r="H195" s="334" t="s">
        <v>85</v>
      </c>
      <c r="I195" s="331">
        <v>0</v>
      </c>
      <c r="J195" s="331" t="s">
        <v>85</v>
      </c>
      <c r="K195" s="333" t="s">
        <v>85</v>
      </c>
      <c r="L195" s="333" t="s">
        <v>85</v>
      </c>
      <c r="M195" s="333" t="s">
        <v>85</v>
      </c>
      <c r="N195" s="335" t="s">
        <v>85</v>
      </c>
      <c r="O195" s="331" t="s">
        <v>85</v>
      </c>
      <c r="P195" s="336" t="s">
        <v>85</v>
      </c>
      <c r="Q195" s="333" t="s">
        <v>85</v>
      </c>
      <c r="R195" s="337" t="s">
        <v>85</v>
      </c>
      <c r="S195" s="338" t="s">
        <v>85</v>
      </c>
      <c r="T195" s="331" t="s">
        <v>85</v>
      </c>
      <c r="U195" s="336" t="s">
        <v>85</v>
      </c>
      <c r="V195" s="333" t="s">
        <v>85</v>
      </c>
      <c r="W195" s="337" t="s">
        <v>85</v>
      </c>
      <c r="X195" s="339" t="s">
        <v>85</v>
      </c>
      <c r="Y195" s="331" t="s">
        <v>85</v>
      </c>
      <c r="Z195" s="336" t="s">
        <v>85</v>
      </c>
      <c r="AA195" s="333" t="s">
        <v>85</v>
      </c>
      <c r="AB195" s="337" t="s">
        <v>85</v>
      </c>
      <c r="AC195" s="340" t="s">
        <v>85</v>
      </c>
      <c r="AD195" s="331" t="s">
        <v>85</v>
      </c>
      <c r="AE195" s="336" t="s">
        <v>85</v>
      </c>
      <c r="AF195" s="333" t="s">
        <v>85</v>
      </c>
      <c r="AG195" s="303" t="s">
        <v>85</v>
      </c>
      <c r="AH195" s="301"/>
      <c r="AI195" s="329"/>
    </row>
    <row r="196" spans="1:35" x14ac:dyDescent="0.25">
      <c r="A196" s="301" t="s">
        <v>328</v>
      </c>
      <c r="B196" s="329" t="s">
        <v>85</v>
      </c>
      <c r="C196" s="303" t="s">
        <v>1232</v>
      </c>
      <c r="D196" s="330" t="s">
        <v>85</v>
      </c>
      <c r="E196" s="331" t="s">
        <v>85</v>
      </c>
      <c r="F196" s="332" t="s">
        <v>85</v>
      </c>
      <c r="G196" s="333" t="s">
        <v>85</v>
      </c>
      <c r="H196" s="334" t="s">
        <v>85</v>
      </c>
      <c r="I196" s="331">
        <v>0</v>
      </c>
      <c r="J196" s="331" t="s">
        <v>85</v>
      </c>
      <c r="K196" s="333" t="s">
        <v>85</v>
      </c>
      <c r="L196" s="333" t="s">
        <v>85</v>
      </c>
      <c r="M196" s="333" t="s">
        <v>85</v>
      </c>
      <c r="N196" s="335" t="s">
        <v>85</v>
      </c>
      <c r="O196" s="331" t="s">
        <v>85</v>
      </c>
      <c r="P196" s="336" t="s">
        <v>85</v>
      </c>
      <c r="Q196" s="333" t="s">
        <v>85</v>
      </c>
      <c r="R196" s="337" t="s">
        <v>85</v>
      </c>
      <c r="S196" s="338" t="s">
        <v>85</v>
      </c>
      <c r="T196" s="331" t="s">
        <v>85</v>
      </c>
      <c r="U196" s="336" t="s">
        <v>85</v>
      </c>
      <c r="V196" s="333" t="s">
        <v>85</v>
      </c>
      <c r="W196" s="337" t="s">
        <v>85</v>
      </c>
      <c r="X196" s="339" t="s">
        <v>85</v>
      </c>
      <c r="Y196" s="331" t="s">
        <v>85</v>
      </c>
      <c r="Z196" s="336" t="s">
        <v>85</v>
      </c>
      <c r="AA196" s="333" t="s">
        <v>85</v>
      </c>
      <c r="AB196" s="337" t="s">
        <v>85</v>
      </c>
      <c r="AC196" s="340" t="s">
        <v>85</v>
      </c>
      <c r="AD196" s="331" t="s">
        <v>85</v>
      </c>
      <c r="AE196" s="336" t="s">
        <v>85</v>
      </c>
      <c r="AF196" s="333" t="s">
        <v>85</v>
      </c>
      <c r="AG196" s="303" t="s">
        <v>85</v>
      </c>
      <c r="AH196" s="301"/>
      <c r="AI196" s="329"/>
    </row>
    <row r="197" spans="1:35" x14ac:dyDescent="0.25">
      <c r="A197" s="301" t="s">
        <v>329</v>
      </c>
      <c r="B197" s="329" t="s">
        <v>85</v>
      </c>
      <c r="C197" s="303" t="s">
        <v>1233</v>
      </c>
      <c r="D197" s="330" t="s">
        <v>85</v>
      </c>
      <c r="E197" s="331" t="s">
        <v>85</v>
      </c>
      <c r="F197" s="332" t="s">
        <v>85</v>
      </c>
      <c r="G197" s="333" t="s">
        <v>85</v>
      </c>
      <c r="H197" s="334" t="s">
        <v>85</v>
      </c>
      <c r="I197" s="331">
        <v>0</v>
      </c>
      <c r="J197" s="331" t="s">
        <v>85</v>
      </c>
      <c r="K197" s="333" t="s">
        <v>85</v>
      </c>
      <c r="L197" s="333" t="s">
        <v>85</v>
      </c>
      <c r="M197" s="333" t="s">
        <v>85</v>
      </c>
      <c r="N197" s="335" t="s">
        <v>85</v>
      </c>
      <c r="O197" s="331" t="s">
        <v>85</v>
      </c>
      <c r="P197" s="336" t="s">
        <v>85</v>
      </c>
      <c r="Q197" s="333" t="s">
        <v>85</v>
      </c>
      <c r="R197" s="337" t="s">
        <v>85</v>
      </c>
      <c r="S197" s="338" t="s">
        <v>85</v>
      </c>
      <c r="T197" s="331" t="s">
        <v>85</v>
      </c>
      <c r="U197" s="336" t="s">
        <v>85</v>
      </c>
      <c r="V197" s="333" t="s">
        <v>85</v>
      </c>
      <c r="W197" s="337" t="s">
        <v>85</v>
      </c>
      <c r="X197" s="339" t="s">
        <v>85</v>
      </c>
      <c r="Y197" s="331" t="s">
        <v>85</v>
      </c>
      <c r="Z197" s="336" t="s">
        <v>85</v>
      </c>
      <c r="AA197" s="333" t="s">
        <v>85</v>
      </c>
      <c r="AB197" s="337" t="s">
        <v>85</v>
      </c>
      <c r="AC197" s="340" t="s">
        <v>85</v>
      </c>
      <c r="AD197" s="331" t="s">
        <v>85</v>
      </c>
      <c r="AE197" s="336" t="s">
        <v>85</v>
      </c>
      <c r="AF197" s="333" t="s">
        <v>85</v>
      </c>
      <c r="AG197" s="303" t="s">
        <v>85</v>
      </c>
      <c r="AH197" s="301"/>
      <c r="AI197" s="329"/>
    </row>
    <row r="198" spans="1:35" x14ac:dyDescent="0.25">
      <c r="A198" s="301" t="s">
        <v>330</v>
      </c>
      <c r="B198" s="329" t="s">
        <v>85</v>
      </c>
      <c r="C198" s="303" t="s">
        <v>1234</v>
      </c>
      <c r="D198" s="330" t="s">
        <v>85</v>
      </c>
      <c r="E198" s="331" t="s">
        <v>85</v>
      </c>
      <c r="F198" s="332" t="s">
        <v>85</v>
      </c>
      <c r="G198" s="333" t="s">
        <v>85</v>
      </c>
      <c r="H198" s="334" t="s">
        <v>85</v>
      </c>
      <c r="I198" s="331">
        <v>0</v>
      </c>
      <c r="J198" s="331" t="s">
        <v>85</v>
      </c>
      <c r="K198" s="333" t="s">
        <v>85</v>
      </c>
      <c r="L198" s="333" t="s">
        <v>85</v>
      </c>
      <c r="M198" s="333" t="s">
        <v>85</v>
      </c>
      <c r="N198" s="335" t="s">
        <v>85</v>
      </c>
      <c r="O198" s="331" t="s">
        <v>85</v>
      </c>
      <c r="P198" s="336" t="s">
        <v>85</v>
      </c>
      <c r="Q198" s="333" t="s">
        <v>85</v>
      </c>
      <c r="R198" s="337" t="s">
        <v>85</v>
      </c>
      <c r="S198" s="338" t="s">
        <v>85</v>
      </c>
      <c r="T198" s="331" t="s">
        <v>85</v>
      </c>
      <c r="U198" s="336" t="s">
        <v>85</v>
      </c>
      <c r="V198" s="333" t="s">
        <v>85</v>
      </c>
      <c r="W198" s="337" t="s">
        <v>85</v>
      </c>
      <c r="X198" s="339" t="s">
        <v>85</v>
      </c>
      <c r="Y198" s="331" t="s">
        <v>85</v>
      </c>
      <c r="Z198" s="336" t="s">
        <v>85</v>
      </c>
      <c r="AA198" s="333" t="s">
        <v>85</v>
      </c>
      <c r="AB198" s="337" t="s">
        <v>85</v>
      </c>
      <c r="AC198" s="340" t="s">
        <v>85</v>
      </c>
      <c r="AD198" s="331" t="s">
        <v>85</v>
      </c>
      <c r="AE198" s="336" t="s">
        <v>85</v>
      </c>
      <c r="AF198" s="333" t="s">
        <v>85</v>
      </c>
      <c r="AG198" s="303" t="s">
        <v>85</v>
      </c>
      <c r="AH198" s="301"/>
      <c r="AI198" s="329"/>
    </row>
    <row r="199" spans="1:35" x14ac:dyDescent="0.25">
      <c r="A199" s="301" t="s">
        <v>331</v>
      </c>
      <c r="B199" s="329" t="s">
        <v>5233</v>
      </c>
      <c r="C199" s="303" t="s">
        <v>1291</v>
      </c>
      <c r="D199" s="330">
        <v>203</v>
      </c>
      <c r="E199" s="331">
        <v>73</v>
      </c>
      <c r="F199" s="332">
        <v>38.587586206896574</v>
      </c>
      <c r="G199" s="333">
        <v>28.167487684729064</v>
      </c>
      <c r="H199" s="334">
        <v>198</v>
      </c>
      <c r="I199" s="331">
        <v>0</v>
      </c>
      <c r="J199" s="331">
        <v>5</v>
      </c>
      <c r="K199" s="333">
        <v>0.97536945812807885</v>
      </c>
      <c r="L199" s="333">
        <v>0</v>
      </c>
      <c r="M199" s="333">
        <v>2.4630541871921183E-2</v>
      </c>
      <c r="N199" s="335" t="s">
        <v>918</v>
      </c>
      <c r="O199" s="331">
        <v>22</v>
      </c>
      <c r="P199" s="336">
        <v>0.38512315270935937</v>
      </c>
      <c r="Q199" s="333">
        <v>8.4778325123152705</v>
      </c>
      <c r="R199" s="337" t="s">
        <v>5253</v>
      </c>
      <c r="S199" s="338" t="s">
        <v>920</v>
      </c>
      <c r="T199" s="331">
        <v>19</v>
      </c>
      <c r="U199" s="336">
        <v>0.36729064039408849</v>
      </c>
      <c r="V199" s="333">
        <v>6.9704433497536948</v>
      </c>
      <c r="W199" s="337" t="s">
        <v>5254</v>
      </c>
      <c r="X199" s="339" t="s">
        <v>917</v>
      </c>
      <c r="Y199" s="331">
        <v>12</v>
      </c>
      <c r="Z199" s="336">
        <v>0.39502463054187192</v>
      </c>
      <c r="AA199" s="333">
        <v>4.7389162561576352</v>
      </c>
      <c r="AB199" s="337" t="s">
        <v>5255</v>
      </c>
      <c r="AC199" s="340" t="s">
        <v>919</v>
      </c>
      <c r="AD199" s="331">
        <v>20</v>
      </c>
      <c r="AE199" s="336">
        <v>0.39901477832512322</v>
      </c>
      <c r="AF199" s="333">
        <v>7.9802955665024626</v>
      </c>
      <c r="AG199" s="303" t="s">
        <v>5256</v>
      </c>
      <c r="AH199" s="301"/>
      <c r="AI199" s="329"/>
    </row>
    <row r="200" spans="1:35" x14ac:dyDescent="0.25">
      <c r="A200" s="301" t="s">
        <v>332</v>
      </c>
      <c r="B200" s="329" t="s">
        <v>5233</v>
      </c>
      <c r="C200" s="303" t="s">
        <v>1235</v>
      </c>
      <c r="D200" s="330">
        <v>146</v>
      </c>
      <c r="E200" s="331">
        <v>73</v>
      </c>
      <c r="F200" s="332">
        <v>39.305547945205461</v>
      </c>
      <c r="G200" s="333">
        <v>28.69178082191781</v>
      </c>
      <c r="H200" s="334">
        <v>142</v>
      </c>
      <c r="I200" s="331">
        <v>0</v>
      </c>
      <c r="J200" s="331">
        <v>4</v>
      </c>
      <c r="K200" s="333">
        <v>0.9726027397260274</v>
      </c>
      <c r="L200" s="333">
        <v>0</v>
      </c>
      <c r="M200" s="333">
        <v>2.7397260273972601E-2</v>
      </c>
      <c r="N200" s="335" t="s">
        <v>918</v>
      </c>
      <c r="O200" s="331">
        <v>22</v>
      </c>
      <c r="P200" s="336">
        <v>0.39719178082191792</v>
      </c>
      <c r="Q200" s="333">
        <v>8.7465753424657535</v>
      </c>
      <c r="R200" s="337" t="s">
        <v>5253</v>
      </c>
      <c r="S200" s="338" t="s">
        <v>920</v>
      </c>
      <c r="T200" s="331">
        <v>19</v>
      </c>
      <c r="U200" s="336">
        <v>0.39671232876712287</v>
      </c>
      <c r="V200" s="333">
        <v>7.5342465753424657</v>
      </c>
      <c r="W200" s="337" t="s">
        <v>5254</v>
      </c>
      <c r="X200" s="339" t="s">
        <v>917</v>
      </c>
      <c r="Y200" s="331">
        <v>12</v>
      </c>
      <c r="Z200" s="336">
        <v>0.38273972602739709</v>
      </c>
      <c r="AA200" s="333">
        <v>4.595890410958904</v>
      </c>
      <c r="AB200" s="337" t="s">
        <v>5255</v>
      </c>
      <c r="AC200" s="340" t="s">
        <v>919</v>
      </c>
      <c r="AD200" s="331">
        <v>20</v>
      </c>
      <c r="AE200" s="336">
        <v>0.39075342465753421</v>
      </c>
      <c r="AF200" s="333">
        <v>7.8150684931506849</v>
      </c>
      <c r="AG200" s="303" t="s">
        <v>5256</v>
      </c>
      <c r="AH200" s="301"/>
      <c r="AI200" s="329"/>
    </row>
    <row r="201" spans="1:35" x14ac:dyDescent="0.25">
      <c r="A201" s="301" t="s">
        <v>944</v>
      </c>
      <c r="B201" s="329" t="s">
        <v>5233</v>
      </c>
      <c r="C201" s="303" t="s">
        <v>1296</v>
      </c>
      <c r="D201" s="330">
        <v>114</v>
      </c>
      <c r="E201" s="331">
        <v>73</v>
      </c>
      <c r="F201" s="332">
        <v>32.891315789473708</v>
      </c>
      <c r="G201" s="333">
        <v>24.008771929824562</v>
      </c>
      <c r="H201" s="334">
        <v>114</v>
      </c>
      <c r="I201" s="331">
        <v>0</v>
      </c>
      <c r="J201" s="331">
        <v>0</v>
      </c>
      <c r="K201" s="333">
        <v>1</v>
      </c>
      <c r="L201" s="333">
        <v>0</v>
      </c>
      <c r="M201" s="333">
        <v>0</v>
      </c>
      <c r="N201" s="335" t="s">
        <v>918</v>
      </c>
      <c r="O201" s="331">
        <v>22</v>
      </c>
      <c r="P201" s="336">
        <v>0.33131578947368406</v>
      </c>
      <c r="Q201" s="333">
        <v>7.2982456140350873</v>
      </c>
      <c r="R201" s="337" t="s">
        <v>5253</v>
      </c>
      <c r="S201" s="338" t="s">
        <v>920</v>
      </c>
      <c r="T201" s="331">
        <v>19</v>
      </c>
      <c r="U201" s="336">
        <v>0.34254385964912282</v>
      </c>
      <c r="V201" s="333">
        <v>6.5</v>
      </c>
      <c r="W201" s="337" t="s">
        <v>5254</v>
      </c>
      <c r="X201" s="339" t="s">
        <v>917</v>
      </c>
      <c r="Y201" s="331">
        <v>12</v>
      </c>
      <c r="Z201" s="336">
        <v>0.3051754385964911</v>
      </c>
      <c r="AA201" s="333">
        <v>3.6666666666666665</v>
      </c>
      <c r="AB201" s="337" t="s">
        <v>5255</v>
      </c>
      <c r="AC201" s="340" t="s">
        <v>919</v>
      </c>
      <c r="AD201" s="331">
        <v>20</v>
      </c>
      <c r="AE201" s="336">
        <v>0.32719298245614037</v>
      </c>
      <c r="AF201" s="333">
        <v>6.5438596491228074</v>
      </c>
      <c r="AG201" s="303" t="s">
        <v>5256</v>
      </c>
      <c r="AH201" s="301"/>
      <c r="AI201" s="329"/>
    </row>
    <row r="202" spans="1:35" x14ac:dyDescent="0.25">
      <c r="A202" s="301" t="s">
        <v>649</v>
      </c>
      <c r="B202" s="329" t="s">
        <v>5233</v>
      </c>
      <c r="C202" s="303" t="s">
        <v>1236</v>
      </c>
      <c r="D202" s="330">
        <v>35</v>
      </c>
      <c r="E202" s="331">
        <v>73</v>
      </c>
      <c r="F202" s="332">
        <v>56.162285714285723</v>
      </c>
      <c r="G202" s="333">
        <v>41</v>
      </c>
      <c r="H202" s="334">
        <v>32</v>
      </c>
      <c r="I202" s="331">
        <v>0</v>
      </c>
      <c r="J202" s="331">
        <v>3</v>
      </c>
      <c r="K202" s="333">
        <v>0.91428571428571426</v>
      </c>
      <c r="L202" s="333">
        <v>0</v>
      </c>
      <c r="M202" s="333">
        <v>8.5714285714285715E-2</v>
      </c>
      <c r="N202" s="335" t="s">
        <v>918</v>
      </c>
      <c r="O202" s="331">
        <v>22</v>
      </c>
      <c r="P202" s="336">
        <v>0.65200000000000002</v>
      </c>
      <c r="Q202" s="333">
        <v>14.342857142857143</v>
      </c>
      <c r="R202" s="337" t="s">
        <v>5253</v>
      </c>
      <c r="S202" s="338" t="s">
        <v>920</v>
      </c>
      <c r="T202" s="331">
        <v>19</v>
      </c>
      <c r="U202" s="336">
        <v>0.60514285714285698</v>
      </c>
      <c r="V202" s="333">
        <v>11.514285714285714</v>
      </c>
      <c r="W202" s="337" t="s">
        <v>5254</v>
      </c>
      <c r="X202" s="339" t="s">
        <v>917</v>
      </c>
      <c r="Y202" s="331">
        <v>12</v>
      </c>
      <c r="Z202" s="336">
        <v>0.51571428571428568</v>
      </c>
      <c r="AA202" s="333">
        <v>6.2</v>
      </c>
      <c r="AB202" s="337" t="s">
        <v>5255</v>
      </c>
      <c r="AC202" s="340" t="s">
        <v>919</v>
      </c>
      <c r="AD202" s="331">
        <v>20</v>
      </c>
      <c r="AE202" s="336">
        <v>0.44714285714285718</v>
      </c>
      <c r="AF202" s="333">
        <v>8.9428571428571431</v>
      </c>
      <c r="AG202" s="303" t="s">
        <v>5256</v>
      </c>
      <c r="AH202" s="301"/>
      <c r="AI202" s="329"/>
    </row>
    <row r="203" spans="1:35" x14ac:dyDescent="0.25">
      <c r="A203" s="301" t="s">
        <v>825</v>
      </c>
      <c r="B203" s="329" t="s">
        <v>85</v>
      </c>
      <c r="C203" s="303" t="s">
        <v>1237</v>
      </c>
      <c r="D203" s="330" t="s">
        <v>85</v>
      </c>
      <c r="E203" s="331" t="s">
        <v>85</v>
      </c>
      <c r="F203" s="332" t="s">
        <v>85</v>
      </c>
      <c r="G203" s="333" t="s">
        <v>85</v>
      </c>
      <c r="H203" s="334" t="s">
        <v>85</v>
      </c>
      <c r="I203" s="331">
        <v>0</v>
      </c>
      <c r="J203" s="331" t="s">
        <v>85</v>
      </c>
      <c r="K203" s="333" t="s">
        <v>85</v>
      </c>
      <c r="L203" s="333" t="s">
        <v>85</v>
      </c>
      <c r="M203" s="333" t="s">
        <v>85</v>
      </c>
      <c r="N203" s="335" t="s">
        <v>85</v>
      </c>
      <c r="O203" s="331" t="s">
        <v>85</v>
      </c>
      <c r="P203" s="336" t="s">
        <v>85</v>
      </c>
      <c r="Q203" s="333" t="s">
        <v>85</v>
      </c>
      <c r="R203" s="337" t="s">
        <v>85</v>
      </c>
      <c r="S203" s="338" t="s">
        <v>85</v>
      </c>
      <c r="T203" s="331" t="s">
        <v>85</v>
      </c>
      <c r="U203" s="336" t="s">
        <v>85</v>
      </c>
      <c r="V203" s="333" t="s">
        <v>85</v>
      </c>
      <c r="W203" s="337" t="s">
        <v>85</v>
      </c>
      <c r="X203" s="339" t="s">
        <v>85</v>
      </c>
      <c r="Y203" s="331" t="s">
        <v>85</v>
      </c>
      <c r="Z203" s="336" t="s">
        <v>85</v>
      </c>
      <c r="AA203" s="333" t="s">
        <v>85</v>
      </c>
      <c r="AB203" s="337" t="s">
        <v>85</v>
      </c>
      <c r="AC203" s="340" t="s">
        <v>85</v>
      </c>
      <c r="AD203" s="331" t="s">
        <v>85</v>
      </c>
      <c r="AE203" s="336" t="s">
        <v>85</v>
      </c>
      <c r="AF203" s="333" t="s">
        <v>85</v>
      </c>
      <c r="AG203" s="303" t="s">
        <v>85</v>
      </c>
      <c r="AH203" s="301"/>
      <c r="AI203" s="329"/>
    </row>
    <row r="204" spans="1:35" x14ac:dyDescent="0.25">
      <c r="A204" s="301" t="s">
        <v>947</v>
      </c>
      <c r="B204" s="329" t="s">
        <v>85</v>
      </c>
      <c r="C204" s="303" t="s">
        <v>5229</v>
      </c>
      <c r="D204" s="330" t="s">
        <v>85</v>
      </c>
      <c r="E204" s="331" t="s">
        <v>85</v>
      </c>
      <c r="F204" s="332" t="s">
        <v>85</v>
      </c>
      <c r="G204" s="333" t="s">
        <v>85</v>
      </c>
      <c r="H204" s="334" t="s">
        <v>85</v>
      </c>
      <c r="I204" s="331">
        <v>0</v>
      </c>
      <c r="J204" s="331" t="s">
        <v>85</v>
      </c>
      <c r="K204" s="333" t="s">
        <v>85</v>
      </c>
      <c r="L204" s="333" t="s">
        <v>85</v>
      </c>
      <c r="M204" s="333" t="s">
        <v>85</v>
      </c>
      <c r="N204" s="335" t="s">
        <v>85</v>
      </c>
      <c r="O204" s="331" t="s">
        <v>85</v>
      </c>
      <c r="P204" s="336" t="s">
        <v>85</v>
      </c>
      <c r="Q204" s="333" t="s">
        <v>85</v>
      </c>
      <c r="R204" s="337" t="s">
        <v>85</v>
      </c>
      <c r="S204" s="338" t="s">
        <v>85</v>
      </c>
      <c r="T204" s="331" t="s">
        <v>85</v>
      </c>
      <c r="U204" s="336" t="s">
        <v>85</v>
      </c>
      <c r="V204" s="333" t="s">
        <v>85</v>
      </c>
      <c r="W204" s="337" t="s">
        <v>85</v>
      </c>
      <c r="X204" s="339" t="s">
        <v>85</v>
      </c>
      <c r="Y204" s="331" t="s">
        <v>85</v>
      </c>
      <c r="Z204" s="336" t="s">
        <v>85</v>
      </c>
      <c r="AA204" s="333" t="s">
        <v>85</v>
      </c>
      <c r="AB204" s="337" t="s">
        <v>85</v>
      </c>
      <c r="AC204" s="340" t="s">
        <v>85</v>
      </c>
      <c r="AD204" s="331" t="s">
        <v>85</v>
      </c>
      <c r="AE204" s="336" t="s">
        <v>85</v>
      </c>
      <c r="AF204" s="333" t="s">
        <v>85</v>
      </c>
      <c r="AG204" s="303" t="s">
        <v>85</v>
      </c>
      <c r="AH204" s="301"/>
      <c r="AI204" s="329"/>
    </row>
    <row r="205" spans="1:35" x14ac:dyDescent="0.25">
      <c r="A205" s="301" t="s">
        <v>334</v>
      </c>
      <c r="B205" s="329" t="s">
        <v>85</v>
      </c>
      <c r="C205" s="303" t="s">
        <v>1238</v>
      </c>
      <c r="D205" s="330" t="s">
        <v>85</v>
      </c>
      <c r="E205" s="331" t="s">
        <v>85</v>
      </c>
      <c r="F205" s="332" t="s">
        <v>85</v>
      </c>
      <c r="G205" s="333" t="s">
        <v>85</v>
      </c>
      <c r="H205" s="334" t="s">
        <v>85</v>
      </c>
      <c r="I205" s="331">
        <v>0</v>
      </c>
      <c r="J205" s="331" t="s">
        <v>85</v>
      </c>
      <c r="K205" s="333" t="s">
        <v>85</v>
      </c>
      <c r="L205" s="333" t="s">
        <v>85</v>
      </c>
      <c r="M205" s="333" t="s">
        <v>85</v>
      </c>
      <c r="N205" s="335" t="s">
        <v>85</v>
      </c>
      <c r="O205" s="331" t="s">
        <v>85</v>
      </c>
      <c r="P205" s="336" t="s">
        <v>85</v>
      </c>
      <c r="Q205" s="333" t="s">
        <v>85</v>
      </c>
      <c r="R205" s="337" t="s">
        <v>85</v>
      </c>
      <c r="S205" s="338" t="s">
        <v>85</v>
      </c>
      <c r="T205" s="331" t="s">
        <v>85</v>
      </c>
      <c r="U205" s="336" t="s">
        <v>85</v>
      </c>
      <c r="V205" s="333" t="s">
        <v>85</v>
      </c>
      <c r="W205" s="337" t="s">
        <v>85</v>
      </c>
      <c r="X205" s="339" t="s">
        <v>85</v>
      </c>
      <c r="Y205" s="331" t="s">
        <v>85</v>
      </c>
      <c r="Z205" s="336" t="s">
        <v>85</v>
      </c>
      <c r="AA205" s="333" t="s">
        <v>85</v>
      </c>
      <c r="AB205" s="337" t="s">
        <v>85</v>
      </c>
      <c r="AC205" s="340" t="s">
        <v>85</v>
      </c>
      <c r="AD205" s="331" t="s">
        <v>85</v>
      </c>
      <c r="AE205" s="336" t="s">
        <v>85</v>
      </c>
      <c r="AF205" s="333" t="s">
        <v>85</v>
      </c>
      <c r="AG205" s="303" t="s">
        <v>85</v>
      </c>
      <c r="AH205" s="301"/>
      <c r="AI205" s="329"/>
    </row>
    <row r="206" spans="1:35" x14ac:dyDescent="0.25">
      <c r="A206" s="301" t="s">
        <v>647</v>
      </c>
      <c r="B206" s="329" t="s">
        <v>5233</v>
      </c>
      <c r="C206" s="303" t="s">
        <v>1240</v>
      </c>
      <c r="D206" s="330">
        <v>65</v>
      </c>
      <c r="E206" s="331">
        <v>73</v>
      </c>
      <c r="F206" s="332">
        <v>36.693538461538452</v>
      </c>
      <c r="G206" s="333">
        <v>26.784615384615385</v>
      </c>
      <c r="H206" s="334">
        <v>63</v>
      </c>
      <c r="I206" s="331">
        <v>0</v>
      </c>
      <c r="J206" s="331">
        <v>2</v>
      </c>
      <c r="K206" s="333">
        <v>0.96923076923076923</v>
      </c>
      <c r="L206" s="333">
        <v>0</v>
      </c>
      <c r="M206" s="333">
        <v>3.0769230769230771E-2</v>
      </c>
      <c r="N206" s="335" t="s">
        <v>918</v>
      </c>
      <c r="O206" s="331">
        <v>22</v>
      </c>
      <c r="P206" s="336">
        <v>0.40246153846153843</v>
      </c>
      <c r="Q206" s="333">
        <v>8.861538461538462</v>
      </c>
      <c r="R206" s="337" t="s">
        <v>5253</v>
      </c>
      <c r="S206" s="338" t="s">
        <v>920</v>
      </c>
      <c r="T206" s="331">
        <v>19</v>
      </c>
      <c r="U206" s="336">
        <v>0.34184615384615402</v>
      </c>
      <c r="V206" s="333">
        <v>6.4923076923076923</v>
      </c>
      <c r="W206" s="337" t="s">
        <v>5254</v>
      </c>
      <c r="X206" s="339" t="s">
        <v>917</v>
      </c>
      <c r="Y206" s="331">
        <v>12</v>
      </c>
      <c r="Z206" s="336">
        <v>0.37076923076923091</v>
      </c>
      <c r="AA206" s="333">
        <v>4.4461538461538463</v>
      </c>
      <c r="AB206" s="337" t="s">
        <v>5255</v>
      </c>
      <c r="AC206" s="340" t="s">
        <v>919</v>
      </c>
      <c r="AD206" s="331">
        <v>20</v>
      </c>
      <c r="AE206" s="336">
        <v>0.34923076923076929</v>
      </c>
      <c r="AF206" s="333">
        <v>6.9846153846153847</v>
      </c>
      <c r="AG206" s="303" t="s">
        <v>5256</v>
      </c>
      <c r="AH206" s="301"/>
      <c r="AI206" s="329"/>
    </row>
    <row r="207" spans="1:35" x14ac:dyDescent="0.25">
      <c r="A207" s="301" t="s">
        <v>336</v>
      </c>
      <c r="B207" s="329" t="s">
        <v>85</v>
      </c>
      <c r="C207" s="303" t="s">
        <v>1243</v>
      </c>
      <c r="D207" s="330" t="s">
        <v>85</v>
      </c>
      <c r="E207" s="331" t="s">
        <v>85</v>
      </c>
      <c r="F207" s="332" t="s">
        <v>85</v>
      </c>
      <c r="G207" s="333" t="s">
        <v>85</v>
      </c>
      <c r="H207" s="334" t="s">
        <v>85</v>
      </c>
      <c r="I207" s="331">
        <v>0</v>
      </c>
      <c r="J207" s="331" t="s">
        <v>85</v>
      </c>
      <c r="K207" s="333" t="s">
        <v>85</v>
      </c>
      <c r="L207" s="333" t="s">
        <v>85</v>
      </c>
      <c r="M207" s="333" t="s">
        <v>85</v>
      </c>
      <c r="N207" s="335" t="s">
        <v>85</v>
      </c>
      <c r="O207" s="331" t="s">
        <v>85</v>
      </c>
      <c r="P207" s="336" t="s">
        <v>85</v>
      </c>
      <c r="Q207" s="333" t="s">
        <v>85</v>
      </c>
      <c r="R207" s="337" t="s">
        <v>85</v>
      </c>
      <c r="S207" s="338" t="s">
        <v>85</v>
      </c>
      <c r="T207" s="331" t="s">
        <v>85</v>
      </c>
      <c r="U207" s="336" t="s">
        <v>85</v>
      </c>
      <c r="V207" s="333" t="s">
        <v>85</v>
      </c>
      <c r="W207" s="337" t="s">
        <v>85</v>
      </c>
      <c r="X207" s="339" t="s">
        <v>85</v>
      </c>
      <c r="Y207" s="331" t="s">
        <v>85</v>
      </c>
      <c r="Z207" s="336" t="s">
        <v>85</v>
      </c>
      <c r="AA207" s="333" t="s">
        <v>85</v>
      </c>
      <c r="AB207" s="337" t="s">
        <v>85</v>
      </c>
      <c r="AC207" s="340" t="s">
        <v>85</v>
      </c>
      <c r="AD207" s="331" t="s">
        <v>85</v>
      </c>
      <c r="AE207" s="336" t="s">
        <v>85</v>
      </c>
      <c r="AF207" s="333" t="s">
        <v>85</v>
      </c>
      <c r="AG207" s="303" t="s">
        <v>85</v>
      </c>
      <c r="AH207" s="301"/>
      <c r="AI207" s="329"/>
    </row>
    <row r="208" spans="1:35" x14ac:dyDescent="0.25">
      <c r="A208" s="301" t="s">
        <v>828</v>
      </c>
      <c r="B208" s="329" t="s">
        <v>85</v>
      </c>
      <c r="C208" s="303" t="s">
        <v>1244</v>
      </c>
      <c r="D208" s="330" t="s">
        <v>85</v>
      </c>
      <c r="E208" s="331" t="s">
        <v>85</v>
      </c>
      <c r="F208" s="332" t="s">
        <v>85</v>
      </c>
      <c r="G208" s="333" t="s">
        <v>85</v>
      </c>
      <c r="H208" s="334" t="s">
        <v>85</v>
      </c>
      <c r="I208" s="331">
        <v>0</v>
      </c>
      <c r="J208" s="331" t="s">
        <v>85</v>
      </c>
      <c r="K208" s="333" t="s">
        <v>85</v>
      </c>
      <c r="L208" s="333" t="s">
        <v>85</v>
      </c>
      <c r="M208" s="333" t="s">
        <v>85</v>
      </c>
      <c r="N208" s="335" t="s">
        <v>85</v>
      </c>
      <c r="O208" s="331" t="s">
        <v>85</v>
      </c>
      <c r="P208" s="336" t="s">
        <v>85</v>
      </c>
      <c r="Q208" s="333" t="s">
        <v>85</v>
      </c>
      <c r="R208" s="337" t="s">
        <v>85</v>
      </c>
      <c r="S208" s="338" t="s">
        <v>85</v>
      </c>
      <c r="T208" s="331" t="s">
        <v>85</v>
      </c>
      <c r="U208" s="336" t="s">
        <v>85</v>
      </c>
      <c r="V208" s="333" t="s">
        <v>85</v>
      </c>
      <c r="W208" s="337" t="s">
        <v>85</v>
      </c>
      <c r="X208" s="339" t="s">
        <v>85</v>
      </c>
      <c r="Y208" s="331" t="s">
        <v>85</v>
      </c>
      <c r="Z208" s="336" t="s">
        <v>85</v>
      </c>
      <c r="AA208" s="333" t="s">
        <v>85</v>
      </c>
      <c r="AB208" s="337" t="s">
        <v>85</v>
      </c>
      <c r="AC208" s="340" t="s">
        <v>85</v>
      </c>
      <c r="AD208" s="331" t="s">
        <v>85</v>
      </c>
      <c r="AE208" s="336" t="s">
        <v>85</v>
      </c>
      <c r="AF208" s="333" t="s">
        <v>85</v>
      </c>
      <c r="AG208" s="303" t="s">
        <v>85</v>
      </c>
      <c r="AH208" s="301"/>
      <c r="AI208" s="329"/>
    </row>
    <row r="209" spans="1:35" x14ac:dyDescent="0.25">
      <c r="A209" s="301" t="s">
        <v>882</v>
      </c>
      <c r="B209" s="329" t="s">
        <v>5233</v>
      </c>
      <c r="C209" s="303" t="s">
        <v>1245</v>
      </c>
      <c r="D209" s="330">
        <v>43</v>
      </c>
      <c r="E209" s="331">
        <v>73</v>
      </c>
      <c r="F209" s="332">
        <v>45.748372093023249</v>
      </c>
      <c r="G209" s="333">
        <v>33.395348837209305</v>
      </c>
      <c r="H209" s="334">
        <v>40</v>
      </c>
      <c r="I209" s="331">
        <v>0</v>
      </c>
      <c r="J209" s="331">
        <v>3</v>
      </c>
      <c r="K209" s="333">
        <v>0.93023255813953487</v>
      </c>
      <c r="L209" s="333">
        <v>0</v>
      </c>
      <c r="M209" s="333">
        <v>6.9767441860465115E-2</v>
      </c>
      <c r="N209" s="335" t="s">
        <v>918</v>
      </c>
      <c r="O209" s="331">
        <v>22</v>
      </c>
      <c r="P209" s="336">
        <v>0.50209302325581406</v>
      </c>
      <c r="Q209" s="333">
        <v>11.046511627906977</v>
      </c>
      <c r="R209" s="337" t="s">
        <v>5253</v>
      </c>
      <c r="S209" s="338" t="s">
        <v>920</v>
      </c>
      <c r="T209" s="331">
        <v>19</v>
      </c>
      <c r="U209" s="336">
        <v>0.41418604651162805</v>
      </c>
      <c r="V209" s="333">
        <v>7.8604651162790695</v>
      </c>
      <c r="W209" s="337" t="s">
        <v>5254</v>
      </c>
      <c r="X209" s="339" t="s">
        <v>917</v>
      </c>
      <c r="Y209" s="331">
        <v>12</v>
      </c>
      <c r="Z209" s="336">
        <v>0.4474418604651163</v>
      </c>
      <c r="AA209" s="333">
        <v>5.3720930232558137</v>
      </c>
      <c r="AB209" s="337" t="s">
        <v>5255</v>
      </c>
      <c r="AC209" s="340" t="s">
        <v>919</v>
      </c>
      <c r="AD209" s="331">
        <v>20</v>
      </c>
      <c r="AE209" s="336">
        <v>0.45581395348837211</v>
      </c>
      <c r="AF209" s="333">
        <v>9.1162790697674421</v>
      </c>
      <c r="AG209" s="303" t="s">
        <v>5256</v>
      </c>
      <c r="AH209" s="301"/>
      <c r="AI209" s="329"/>
    </row>
    <row r="210" spans="1:35" x14ac:dyDescent="0.25">
      <c r="A210" s="301" t="s">
        <v>883</v>
      </c>
      <c r="B210" s="329" t="s">
        <v>5233</v>
      </c>
      <c r="C210" s="303" t="s">
        <v>1246</v>
      </c>
      <c r="D210" s="330">
        <v>20</v>
      </c>
      <c r="E210" s="331">
        <v>73</v>
      </c>
      <c r="F210" s="332">
        <v>42.602999999999994</v>
      </c>
      <c r="G210" s="333">
        <v>31.1</v>
      </c>
      <c r="H210" s="334">
        <v>20</v>
      </c>
      <c r="I210" s="331">
        <v>0</v>
      </c>
      <c r="J210" s="331">
        <v>0</v>
      </c>
      <c r="K210" s="333">
        <v>1</v>
      </c>
      <c r="L210" s="333">
        <v>0</v>
      </c>
      <c r="M210" s="333">
        <v>0</v>
      </c>
      <c r="N210" s="335" t="s">
        <v>918</v>
      </c>
      <c r="O210" s="331">
        <v>22</v>
      </c>
      <c r="P210" s="336">
        <v>0.45999999999999996</v>
      </c>
      <c r="Q210" s="333">
        <v>10.1</v>
      </c>
      <c r="R210" s="337" t="s">
        <v>5253</v>
      </c>
      <c r="S210" s="338" t="s">
        <v>920</v>
      </c>
      <c r="T210" s="331">
        <v>19</v>
      </c>
      <c r="U210" s="336">
        <v>0.38300000000000006</v>
      </c>
      <c r="V210" s="333">
        <v>7.25</v>
      </c>
      <c r="W210" s="337" t="s">
        <v>5254</v>
      </c>
      <c r="X210" s="339" t="s">
        <v>917</v>
      </c>
      <c r="Y210" s="331">
        <v>12</v>
      </c>
      <c r="Z210" s="336">
        <v>0.42400000000000004</v>
      </c>
      <c r="AA210" s="333">
        <v>5.0999999999999996</v>
      </c>
      <c r="AB210" s="337" t="s">
        <v>5255</v>
      </c>
      <c r="AC210" s="340" t="s">
        <v>919</v>
      </c>
      <c r="AD210" s="331">
        <v>20</v>
      </c>
      <c r="AE210" s="336">
        <v>0.4325</v>
      </c>
      <c r="AF210" s="333">
        <v>8.65</v>
      </c>
      <c r="AG210" s="303" t="s">
        <v>5256</v>
      </c>
      <c r="AH210" s="301"/>
      <c r="AI210" s="329"/>
    </row>
    <row r="211" spans="1:35" x14ac:dyDescent="0.25">
      <c r="A211" s="301" t="s">
        <v>885</v>
      </c>
      <c r="B211" s="329" t="s">
        <v>5233</v>
      </c>
      <c r="C211" s="303" t="s">
        <v>1247</v>
      </c>
      <c r="D211" s="330">
        <v>19</v>
      </c>
      <c r="E211" s="331">
        <v>73</v>
      </c>
      <c r="F211" s="332">
        <v>46.576842105263154</v>
      </c>
      <c r="G211" s="333">
        <v>34</v>
      </c>
      <c r="H211" s="334">
        <v>18</v>
      </c>
      <c r="I211" s="331">
        <v>0</v>
      </c>
      <c r="J211" s="331">
        <v>1</v>
      </c>
      <c r="K211" s="333">
        <v>0.94736842105263153</v>
      </c>
      <c r="L211" s="333">
        <v>0</v>
      </c>
      <c r="M211" s="333">
        <v>5.2631578947368418E-2</v>
      </c>
      <c r="N211" s="335" t="s">
        <v>918</v>
      </c>
      <c r="O211" s="331">
        <v>22</v>
      </c>
      <c r="P211" s="336">
        <v>0.49736842105263152</v>
      </c>
      <c r="Q211" s="333">
        <v>10.947368421052632</v>
      </c>
      <c r="R211" s="337" t="s">
        <v>5253</v>
      </c>
      <c r="S211" s="338" t="s">
        <v>920</v>
      </c>
      <c r="T211" s="331">
        <v>19</v>
      </c>
      <c r="U211" s="336">
        <v>0.40105263157894738</v>
      </c>
      <c r="V211" s="333">
        <v>7.6315789473684212</v>
      </c>
      <c r="W211" s="337" t="s">
        <v>5254</v>
      </c>
      <c r="X211" s="339" t="s">
        <v>917</v>
      </c>
      <c r="Y211" s="331">
        <v>12</v>
      </c>
      <c r="Z211" s="336">
        <v>0.4957894736842105</v>
      </c>
      <c r="AA211" s="333">
        <v>5.9473684210526319</v>
      </c>
      <c r="AB211" s="337" t="s">
        <v>5255</v>
      </c>
      <c r="AC211" s="340" t="s">
        <v>919</v>
      </c>
      <c r="AD211" s="331">
        <v>20</v>
      </c>
      <c r="AE211" s="336">
        <v>0.47368421052631571</v>
      </c>
      <c r="AF211" s="333">
        <v>9.473684210526315</v>
      </c>
      <c r="AG211" s="303" t="s">
        <v>5256</v>
      </c>
      <c r="AH211" s="301"/>
      <c r="AI211" s="329"/>
    </row>
    <row r="212" spans="1:35" x14ac:dyDescent="0.25">
      <c r="A212" s="301" t="s">
        <v>829</v>
      </c>
      <c r="B212" s="329" t="s">
        <v>5233</v>
      </c>
      <c r="C212" s="303" t="s">
        <v>1248</v>
      </c>
      <c r="D212" s="330">
        <v>42</v>
      </c>
      <c r="E212" s="331">
        <v>73</v>
      </c>
      <c r="F212" s="332">
        <v>47.945952380952384</v>
      </c>
      <c r="G212" s="333">
        <v>35</v>
      </c>
      <c r="H212" s="334">
        <v>37</v>
      </c>
      <c r="I212" s="331">
        <v>0</v>
      </c>
      <c r="J212" s="331">
        <v>5</v>
      </c>
      <c r="K212" s="333">
        <v>0.88095238095238093</v>
      </c>
      <c r="L212" s="333">
        <v>0</v>
      </c>
      <c r="M212" s="333">
        <v>0.11904761904761904</v>
      </c>
      <c r="N212" s="335" t="s">
        <v>918</v>
      </c>
      <c r="O212" s="331">
        <v>22</v>
      </c>
      <c r="P212" s="336">
        <v>0.49904761904761896</v>
      </c>
      <c r="Q212" s="333">
        <v>10.976190476190476</v>
      </c>
      <c r="R212" s="337" t="s">
        <v>5253</v>
      </c>
      <c r="S212" s="338" t="s">
        <v>920</v>
      </c>
      <c r="T212" s="331">
        <v>19</v>
      </c>
      <c r="U212" s="336">
        <v>0.43166666666666675</v>
      </c>
      <c r="V212" s="333">
        <v>8.1904761904761898</v>
      </c>
      <c r="W212" s="337" t="s">
        <v>5254</v>
      </c>
      <c r="X212" s="339" t="s">
        <v>917</v>
      </c>
      <c r="Y212" s="331">
        <v>12</v>
      </c>
      <c r="Z212" s="336">
        <v>0.48071428571428582</v>
      </c>
      <c r="AA212" s="333">
        <v>5.7619047619047619</v>
      </c>
      <c r="AB212" s="337" t="s">
        <v>5255</v>
      </c>
      <c r="AC212" s="340" t="s">
        <v>919</v>
      </c>
      <c r="AD212" s="331">
        <v>20</v>
      </c>
      <c r="AE212" s="336">
        <v>0.50357142857142845</v>
      </c>
      <c r="AF212" s="333">
        <v>10.071428571428571</v>
      </c>
      <c r="AG212" s="303" t="s">
        <v>5256</v>
      </c>
      <c r="AH212" s="301"/>
      <c r="AI212" s="329"/>
    </row>
    <row r="213" spans="1:35" x14ac:dyDescent="0.25">
      <c r="A213" s="301" t="s">
        <v>831</v>
      </c>
      <c r="B213" s="329" t="s">
        <v>85</v>
      </c>
      <c r="C213" s="303" t="s">
        <v>1249</v>
      </c>
      <c r="D213" s="330" t="s">
        <v>85</v>
      </c>
      <c r="E213" s="331" t="s">
        <v>85</v>
      </c>
      <c r="F213" s="332" t="s">
        <v>85</v>
      </c>
      <c r="G213" s="333" t="s">
        <v>85</v>
      </c>
      <c r="H213" s="334" t="s">
        <v>85</v>
      </c>
      <c r="I213" s="331">
        <v>0</v>
      </c>
      <c r="J213" s="331" t="s">
        <v>85</v>
      </c>
      <c r="K213" s="333" t="s">
        <v>85</v>
      </c>
      <c r="L213" s="333" t="s">
        <v>85</v>
      </c>
      <c r="M213" s="333" t="s">
        <v>85</v>
      </c>
      <c r="N213" s="335" t="s">
        <v>85</v>
      </c>
      <c r="O213" s="331" t="s">
        <v>85</v>
      </c>
      <c r="P213" s="336" t="s">
        <v>85</v>
      </c>
      <c r="Q213" s="333" t="s">
        <v>85</v>
      </c>
      <c r="R213" s="337" t="s">
        <v>85</v>
      </c>
      <c r="S213" s="338" t="s">
        <v>85</v>
      </c>
      <c r="T213" s="331" t="s">
        <v>85</v>
      </c>
      <c r="U213" s="336" t="s">
        <v>85</v>
      </c>
      <c r="V213" s="333" t="s">
        <v>85</v>
      </c>
      <c r="W213" s="337" t="s">
        <v>85</v>
      </c>
      <c r="X213" s="339" t="s">
        <v>85</v>
      </c>
      <c r="Y213" s="331" t="s">
        <v>85</v>
      </c>
      <c r="Z213" s="336" t="s">
        <v>85</v>
      </c>
      <c r="AA213" s="333" t="s">
        <v>85</v>
      </c>
      <c r="AB213" s="337" t="s">
        <v>85</v>
      </c>
      <c r="AC213" s="340" t="s">
        <v>85</v>
      </c>
      <c r="AD213" s="331" t="s">
        <v>85</v>
      </c>
      <c r="AE213" s="336" t="s">
        <v>85</v>
      </c>
      <c r="AF213" s="333" t="s">
        <v>85</v>
      </c>
      <c r="AG213" s="303" t="s">
        <v>85</v>
      </c>
      <c r="AH213" s="301"/>
      <c r="AI213" s="329"/>
    </row>
    <row r="214" spans="1:35" x14ac:dyDescent="0.25">
      <c r="A214" s="301" t="s">
        <v>887</v>
      </c>
      <c r="B214" s="329" t="s">
        <v>5233</v>
      </c>
      <c r="C214" s="303" t="s">
        <v>1250</v>
      </c>
      <c r="D214" s="330">
        <v>43</v>
      </c>
      <c r="E214" s="331">
        <v>73</v>
      </c>
      <c r="F214" s="332">
        <v>59.221627906976735</v>
      </c>
      <c r="G214" s="333">
        <v>43.232558139534881</v>
      </c>
      <c r="H214" s="334">
        <v>31</v>
      </c>
      <c r="I214" s="331">
        <v>0</v>
      </c>
      <c r="J214" s="331">
        <v>12</v>
      </c>
      <c r="K214" s="333">
        <v>0.72093023255813948</v>
      </c>
      <c r="L214" s="333">
        <v>0</v>
      </c>
      <c r="M214" s="333">
        <v>0.27906976744186046</v>
      </c>
      <c r="N214" s="335" t="s">
        <v>918</v>
      </c>
      <c r="O214" s="331">
        <v>22</v>
      </c>
      <c r="P214" s="336">
        <v>0.60441860465116271</v>
      </c>
      <c r="Q214" s="333">
        <v>13.302325581395349</v>
      </c>
      <c r="R214" s="337" t="s">
        <v>5253</v>
      </c>
      <c r="S214" s="338" t="s">
        <v>920</v>
      </c>
      <c r="T214" s="331">
        <v>19</v>
      </c>
      <c r="U214" s="336">
        <v>0.5918604651162791</v>
      </c>
      <c r="V214" s="333">
        <v>11.255813953488373</v>
      </c>
      <c r="W214" s="337" t="s">
        <v>5254</v>
      </c>
      <c r="X214" s="339" t="s">
        <v>917</v>
      </c>
      <c r="Y214" s="331">
        <v>12</v>
      </c>
      <c r="Z214" s="336">
        <v>0.57930232558139538</v>
      </c>
      <c r="AA214" s="333">
        <v>6.9534883720930232</v>
      </c>
      <c r="AB214" s="337" t="s">
        <v>5255</v>
      </c>
      <c r="AC214" s="340" t="s">
        <v>919</v>
      </c>
      <c r="AD214" s="331">
        <v>20</v>
      </c>
      <c r="AE214" s="336">
        <v>0.586046511627907</v>
      </c>
      <c r="AF214" s="333">
        <v>11.720930232558139</v>
      </c>
      <c r="AG214" s="303" t="s">
        <v>5256</v>
      </c>
      <c r="AH214" s="301"/>
      <c r="AI214" s="329"/>
    </row>
    <row r="215" spans="1:35" x14ac:dyDescent="0.25">
      <c r="A215" s="301" t="s">
        <v>337</v>
      </c>
      <c r="B215" s="329" t="s">
        <v>5233</v>
      </c>
      <c r="C215" s="303" t="s">
        <v>1251</v>
      </c>
      <c r="D215" s="330">
        <v>112</v>
      </c>
      <c r="E215" s="331">
        <v>73</v>
      </c>
      <c r="F215" s="332">
        <v>37.917857142857137</v>
      </c>
      <c r="G215" s="333">
        <v>27.678571428571427</v>
      </c>
      <c r="H215" s="334">
        <v>110</v>
      </c>
      <c r="I215" s="331">
        <v>0</v>
      </c>
      <c r="J215" s="331">
        <v>2</v>
      </c>
      <c r="K215" s="333">
        <v>0.9821428571428571</v>
      </c>
      <c r="L215" s="333">
        <v>0</v>
      </c>
      <c r="M215" s="333">
        <v>1.7857142857142856E-2</v>
      </c>
      <c r="N215" s="335" t="s">
        <v>918</v>
      </c>
      <c r="O215" s="331">
        <v>22</v>
      </c>
      <c r="P215" s="336">
        <v>0.37169642857142859</v>
      </c>
      <c r="Q215" s="333">
        <v>8.1875</v>
      </c>
      <c r="R215" s="337" t="s">
        <v>5253</v>
      </c>
      <c r="S215" s="338" t="s">
        <v>920</v>
      </c>
      <c r="T215" s="331">
        <v>19</v>
      </c>
      <c r="U215" s="336">
        <v>0.38321428571428584</v>
      </c>
      <c r="V215" s="333">
        <v>7.2767857142857144</v>
      </c>
      <c r="W215" s="337" t="s">
        <v>5254</v>
      </c>
      <c r="X215" s="339" t="s">
        <v>917</v>
      </c>
      <c r="Y215" s="331">
        <v>12</v>
      </c>
      <c r="Z215" s="336">
        <v>0.43214285714285705</v>
      </c>
      <c r="AA215" s="333">
        <v>5.1875</v>
      </c>
      <c r="AB215" s="337" t="s">
        <v>5255</v>
      </c>
      <c r="AC215" s="340" t="s">
        <v>919</v>
      </c>
      <c r="AD215" s="331">
        <v>20</v>
      </c>
      <c r="AE215" s="336">
        <v>0.35133928571428574</v>
      </c>
      <c r="AF215" s="333">
        <v>7.0267857142857144</v>
      </c>
      <c r="AG215" s="303" t="s">
        <v>5256</v>
      </c>
      <c r="AH215" s="301"/>
      <c r="AI215" s="329"/>
    </row>
    <row r="216" spans="1:35" x14ac:dyDescent="0.25">
      <c r="A216" s="301" t="s">
        <v>948</v>
      </c>
      <c r="B216" s="329" t="s">
        <v>85</v>
      </c>
      <c r="C216" s="303" t="s">
        <v>1252</v>
      </c>
      <c r="D216" s="330" t="s">
        <v>85</v>
      </c>
      <c r="E216" s="331" t="s">
        <v>85</v>
      </c>
      <c r="F216" s="332" t="s">
        <v>85</v>
      </c>
      <c r="G216" s="333" t="s">
        <v>85</v>
      </c>
      <c r="H216" s="334" t="s">
        <v>85</v>
      </c>
      <c r="I216" s="331">
        <v>0</v>
      </c>
      <c r="J216" s="331" t="s">
        <v>85</v>
      </c>
      <c r="K216" s="333" t="s">
        <v>85</v>
      </c>
      <c r="L216" s="333" t="s">
        <v>85</v>
      </c>
      <c r="M216" s="333" t="s">
        <v>85</v>
      </c>
      <c r="N216" s="335" t="s">
        <v>85</v>
      </c>
      <c r="O216" s="331" t="s">
        <v>85</v>
      </c>
      <c r="P216" s="336" t="s">
        <v>85</v>
      </c>
      <c r="Q216" s="333" t="s">
        <v>85</v>
      </c>
      <c r="R216" s="337" t="s">
        <v>85</v>
      </c>
      <c r="S216" s="338" t="s">
        <v>85</v>
      </c>
      <c r="T216" s="331" t="s">
        <v>85</v>
      </c>
      <c r="U216" s="336" t="s">
        <v>85</v>
      </c>
      <c r="V216" s="333" t="s">
        <v>85</v>
      </c>
      <c r="W216" s="337" t="s">
        <v>85</v>
      </c>
      <c r="X216" s="339" t="s">
        <v>85</v>
      </c>
      <c r="Y216" s="331" t="s">
        <v>85</v>
      </c>
      <c r="Z216" s="336" t="s">
        <v>85</v>
      </c>
      <c r="AA216" s="333" t="s">
        <v>85</v>
      </c>
      <c r="AB216" s="337" t="s">
        <v>85</v>
      </c>
      <c r="AC216" s="340" t="s">
        <v>85</v>
      </c>
      <c r="AD216" s="331" t="s">
        <v>85</v>
      </c>
      <c r="AE216" s="336" t="s">
        <v>85</v>
      </c>
      <c r="AF216" s="333" t="s">
        <v>85</v>
      </c>
      <c r="AG216" s="303" t="s">
        <v>85</v>
      </c>
      <c r="AH216" s="301"/>
      <c r="AI216" s="329"/>
    </row>
    <row r="217" spans="1:35" x14ac:dyDescent="0.25">
      <c r="A217" s="301" t="s">
        <v>338</v>
      </c>
      <c r="B217" s="329" t="s">
        <v>85</v>
      </c>
      <c r="C217" s="303" t="s">
        <v>1253</v>
      </c>
      <c r="D217" s="330" t="s">
        <v>85</v>
      </c>
      <c r="E217" s="331" t="s">
        <v>85</v>
      </c>
      <c r="F217" s="332" t="s">
        <v>85</v>
      </c>
      <c r="G217" s="333" t="s">
        <v>85</v>
      </c>
      <c r="H217" s="334" t="s">
        <v>85</v>
      </c>
      <c r="I217" s="331">
        <v>0</v>
      </c>
      <c r="J217" s="331" t="s">
        <v>85</v>
      </c>
      <c r="K217" s="333" t="s">
        <v>85</v>
      </c>
      <c r="L217" s="333" t="s">
        <v>85</v>
      </c>
      <c r="M217" s="333" t="s">
        <v>85</v>
      </c>
      <c r="N217" s="335" t="s">
        <v>85</v>
      </c>
      <c r="O217" s="331" t="s">
        <v>85</v>
      </c>
      <c r="P217" s="336" t="s">
        <v>85</v>
      </c>
      <c r="Q217" s="333" t="s">
        <v>85</v>
      </c>
      <c r="R217" s="337" t="s">
        <v>85</v>
      </c>
      <c r="S217" s="338" t="s">
        <v>85</v>
      </c>
      <c r="T217" s="331" t="s">
        <v>85</v>
      </c>
      <c r="U217" s="336" t="s">
        <v>85</v>
      </c>
      <c r="V217" s="333" t="s">
        <v>85</v>
      </c>
      <c r="W217" s="337" t="s">
        <v>85</v>
      </c>
      <c r="X217" s="339" t="s">
        <v>85</v>
      </c>
      <c r="Y217" s="331" t="s">
        <v>85</v>
      </c>
      <c r="Z217" s="336" t="s">
        <v>85</v>
      </c>
      <c r="AA217" s="333" t="s">
        <v>85</v>
      </c>
      <c r="AB217" s="337" t="s">
        <v>85</v>
      </c>
      <c r="AC217" s="340" t="s">
        <v>85</v>
      </c>
      <c r="AD217" s="331" t="s">
        <v>85</v>
      </c>
      <c r="AE217" s="336" t="s">
        <v>85</v>
      </c>
      <c r="AF217" s="333" t="s">
        <v>85</v>
      </c>
      <c r="AG217" s="303" t="s">
        <v>85</v>
      </c>
      <c r="AH217" s="301"/>
      <c r="AI217" s="329"/>
    </row>
    <row r="218" spans="1:35" x14ac:dyDescent="0.25">
      <c r="A218" s="301" t="s">
        <v>978</v>
      </c>
      <c r="B218" s="329" t="s">
        <v>85</v>
      </c>
      <c r="C218" s="303" t="s">
        <v>1254</v>
      </c>
      <c r="D218" s="330" t="s">
        <v>85</v>
      </c>
      <c r="E218" s="331" t="s">
        <v>85</v>
      </c>
      <c r="F218" s="332" t="s">
        <v>85</v>
      </c>
      <c r="G218" s="333" t="s">
        <v>85</v>
      </c>
      <c r="H218" s="334" t="s">
        <v>85</v>
      </c>
      <c r="I218" s="331">
        <v>0</v>
      </c>
      <c r="J218" s="331" t="s">
        <v>85</v>
      </c>
      <c r="K218" s="333" t="s">
        <v>85</v>
      </c>
      <c r="L218" s="333" t="s">
        <v>85</v>
      </c>
      <c r="M218" s="333" t="s">
        <v>85</v>
      </c>
      <c r="N218" s="335" t="s">
        <v>85</v>
      </c>
      <c r="O218" s="331" t="s">
        <v>85</v>
      </c>
      <c r="P218" s="336" t="s">
        <v>85</v>
      </c>
      <c r="Q218" s="333" t="s">
        <v>85</v>
      </c>
      <c r="R218" s="337" t="s">
        <v>85</v>
      </c>
      <c r="S218" s="338" t="s">
        <v>85</v>
      </c>
      <c r="T218" s="331" t="s">
        <v>85</v>
      </c>
      <c r="U218" s="336" t="s">
        <v>85</v>
      </c>
      <c r="V218" s="333" t="s">
        <v>85</v>
      </c>
      <c r="W218" s="337" t="s">
        <v>85</v>
      </c>
      <c r="X218" s="339" t="s">
        <v>85</v>
      </c>
      <c r="Y218" s="331" t="s">
        <v>85</v>
      </c>
      <c r="Z218" s="336" t="s">
        <v>85</v>
      </c>
      <c r="AA218" s="333" t="s">
        <v>85</v>
      </c>
      <c r="AB218" s="337" t="s">
        <v>85</v>
      </c>
      <c r="AC218" s="340" t="s">
        <v>85</v>
      </c>
      <c r="AD218" s="331" t="s">
        <v>85</v>
      </c>
      <c r="AE218" s="336" t="s">
        <v>85</v>
      </c>
      <c r="AF218" s="333" t="s">
        <v>85</v>
      </c>
      <c r="AG218" s="303" t="s">
        <v>85</v>
      </c>
      <c r="AH218" s="301"/>
      <c r="AI218" s="329"/>
    </row>
    <row r="219" spans="1:35" x14ac:dyDescent="0.25">
      <c r="A219" s="301" t="s">
        <v>339</v>
      </c>
      <c r="B219" s="329" t="s">
        <v>85</v>
      </c>
      <c r="C219" s="303" t="s">
        <v>1255</v>
      </c>
      <c r="D219" s="330" t="s">
        <v>85</v>
      </c>
      <c r="E219" s="331" t="s">
        <v>85</v>
      </c>
      <c r="F219" s="332" t="s">
        <v>85</v>
      </c>
      <c r="G219" s="333" t="s">
        <v>85</v>
      </c>
      <c r="H219" s="334" t="s">
        <v>85</v>
      </c>
      <c r="I219" s="331">
        <v>0</v>
      </c>
      <c r="J219" s="331" t="s">
        <v>85</v>
      </c>
      <c r="K219" s="333" t="s">
        <v>85</v>
      </c>
      <c r="L219" s="333" t="s">
        <v>85</v>
      </c>
      <c r="M219" s="333" t="s">
        <v>85</v>
      </c>
      <c r="N219" s="335" t="s">
        <v>85</v>
      </c>
      <c r="O219" s="331" t="s">
        <v>85</v>
      </c>
      <c r="P219" s="336" t="s">
        <v>85</v>
      </c>
      <c r="Q219" s="333" t="s">
        <v>85</v>
      </c>
      <c r="R219" s="337" t="s">
        <v>85</v>
      </c>
      <c r="S219" s="338" t="s">
        <v>85</v>
      </c>
      <c r="T219" s="331" t="s">
        <v>85</v>
      </c>
      <c r="U219" s="336" t="s">
        <v>85</v>
      </c>
      <c r="V219" s="333" t="s">
        <v>85</v>
      </c>
      <c r="W219" s="337" t="s">
        <v>85</v>
      </c>
      <c r="X219" s="339" t="s">
        <v>85</v>
      </c>
      <c r="Y219" s="331" t="s">
        <v>85</v>
      </c>
      <c r="Z219" s="336" t="s">
        <v>85</v>
      </c>
      <c r="AA219" s="333" t="s">
        <v>85</v>
      </c>
      <c r="AB219" s="337" t="s">
        <v>85</v>
      </c>
      <c r="AC219" s="340" t="s">
        <v>85</v>
      </c>
      <c r="AD219" s="331" t="s">
        <v>85</v>
      </c>
      <c r="AE219" s="336" t="s">
        <v>85</v>
      </c>
      <c r="AF219" s="333" t="s">
        <v>85</v>
      </c>
      <c r="AG219" s="303" t="s">
        <v>85</v>
      </c>
      <c r="AH219" s="301"/>
      <c r="AI219" s="329"/>
    </row>
    <row r="220" spans="1:35" x14ac:dyDescent="0.25">
      <c r="A220" s="301" t="s">
        <v>340</v>
      </c>
      <c r="B220" s="329" t="s">
        <v>85</v>
      </c>
      <c r="C220" s="303" t="s">
        <v>5230</v>
      </c>
      <c r="D220" s="330" t="s">
        <v>85</v>
      </c>
      <c r="E220" s="331" t="s">
        <v>85</v>
      </c>
      <c r="F220" s="332" t="s">
        <v>85</v>
      </c>
      <c r="G220" s="333" t="s">
        <v>85</v>
      </c>
      <c r="H220" s="334" t="s">
        <v>85</v>
      </c>
      <c r="I220" s="331">
        <v>0</v>
      </c>
      <c r="J220" s="331" t="s">
        <v>85</v>
      </c>
      <c r="K220" s="333" t="s">
        <v>85</v>
      </c>
      <c r="L220" s="333" t="s">
        <v>85</v>
      </c>
      <c r="M220" s="333" t="s">
        <v>85</v>
      </c>
      <c r="N220" s="335" t="s">
        <v>85</v>
      </c>
      <c r="O220" s="331" t="s">
        <v>85</v>
      </c>
      <c r="P220" s="336" t="s">
        <v>85</v>
      </c>
      <c r="Q220" s="333" t="s">
        <v>85</v>
      </c>
      <c r="R220" s="337" t="s">
        <v>85</v>
      </c>
      <c r="S220" s="338" t="s">
        <v>85</v>
      </c>
      <c r="T220" s="331" t="s">
        <v>85</v>
      </c>
      <c r="U220" s="336" t="s">
        <v>85</v>
      </c>
      <c r="V220" s="333" t="s">
        <v>85</v>
      </c>
      <c r="W220" s="337" t="s">
        <v>85</v>
      </c>
      <c r="X220" s="339" t="s">
        <v>85</v>
      </c>
      <c r="Y220" s="331" t="s">
        <v>85</v>
      </c>
      <c r="Z220" s="336" t="s">
        <v>85</v>
      </c>
      <c r="AA220" s="333" t="s">
        <v>85</v>
      </c>
      <c r="AB220" s="337" t="s">
        <v>85</v>
      </c>
      <c r="AC220" s="340" t="s">
        <v>85</v>
      </c>
      <c r="AD220" s="331" t="s">
        <v>85</v>
      </c>
      <c r="AE220" s="336" t="s">
        <v>85</v>
      </c>
      <c r="AF220" s="333" t="s">
        <v>85</v>
      </c>
      <c r="AG220" s="303" t="s">
        <v>85</v>
      </c>
      <c r="AH220" s="301"/>
      <c r="AI220" s="329"/>
    </row>
    <row r="221" spans="1:35" x14ac:dyDescent="0.25">
      <c r="A221" s="301" t="s">
        <v>341</v>
      </c>
      <c r="B221" s="329" t="s">
        <v>5233</v>
      </c>
      <c r="C221" s="303" t="s">
        <v>1256</v>
      </c>
      <c r="D221" s="330">
        <v>134</v>
      </c>
      <c r="E221" s="331">
        <v>73</v>
      </c>
      <c r="F221" s="332">
        <v>39.921865671641797</v>
      </c>
      <c r="G221" s="333">
        <v>29.14179104477612</v>
      </c>
      <c r="H221" s="334">
        <v>127</v>
      </c>
      <c r="I221" s="331">
        <v>0</v>
      </c>
      <c r="J221" s="331">
        <v>7</v>
      </c>
      <c r="K221" s="333">
        <v>0.94776119402985071</v>
      </c>
      <c r="L221" s="333">
        <v>0</v>
      </c>
      <c r="M221" s="333">
        <v>5.2238805970149252E-2</v>
      </c>
      <c r="N221" s="335" t="s">
        <v>918</v>
      </c>
      <c r="O221" s="331">
        <v>22</v>
      </c>
      <c r="P221" s="336">
        <v>0.4098507462686567</v>
      </c>
      <c r="Q221" s="333">
        <v>9.0223880597014929</v>
      </c>
      <c r="R221" s="337" t="s">
        <v>5253</v>
      </c>
      <c r="S221" s="338" t="s">
        <v>920</v>
      </c>
      <c r="T221" s="331">
        <v>19</v>
      </c>
      <c r="U221" s="336">
        <v>0.3974626865671641</v>
      </c>
      <c r="V221" s="333">
        <v>7.544776119402985</v>
      </c>
      <c r="W221" s="337" t="s">
        <v>5254</v>
      </c>
      <c r="X221" s="339" t="s">
        <v>917</v>
      </c>
      <c r="Y221" s="331">
        <v>12</v>
      </c>
      <c r="Z221" s="336">
        <v>0.37507462686567172</v>
      </c>
      <c r="AA221" s="333">
        <v>4.5</v>
      </c>
      <c r="AB221" s="337" t="s">
        <v>5255</v>
      </c>
      <c r="AC221" s="340" t="s">
        <v>919</v>
      </c>
      <c r="AD221" s="331">
        <v>20</v>
      </c>
      <c r="AE221" s="336">
        <v>0.40373134328358223</v>
      </c>
      <c r="AF221" s="333">
        <v>8.0746268656716413</v>
      </c>
      <c r="AG221" s="303" t="s">
        <v>5256</v>
      </c>
      <c r="AH221" s="301"/>
      <c r="AI221" s="329"/>
    </row>
    <row r="222" spans="1:35" x14ac:dyDescent="0.25">
      <c r="A222" s="301" t="s">
        <v>342</v>
      </c>
      <c r="B222" s="329" t="s">
        <v>85</v>
      </c>
      <c r="C222" s="303" t="s">
        <v>1257</v>
      </c>
      <c r="D222" s="330" t="s">
        <v>85</v>
      </c>
      <c r="E222" s="331" t="s">
        <v>85</v>
      </c>
      <c r="F222" s="332" t="s">
        <v>85</v>
      </c>
      <c r="G222" s="333" t="s">
        <v>85</v>
      </c>
      <c r="H222" s="334" t="s">
        <v>85</v>
      </c>
      <c r="I222" s="331">
        <v>0</v>
      </c>
      <c r="J222" s="331" t="s">
        <v>85</v>
      </c>
      <c r="K222" s="333" t="s">
        <v>85</v>
      </c>
      <c r="L222" s="333" t="s">
        <v>85</v>
      </c>
      <c r="M222" s="333" t="s">
        <v>85</v>
      </c>
      <c r="N222" s="335" t="s">
        <v>85</v>
      </c>
      <c r="O222" s="331" t="s">
        <v>85</v>
      </c>
      <c r="P222" s="336" t="s">
        <v>85</v>
      </c>
      <c r="Q222" s="333" t="s">
        <v>85</v>
      </c>
      <c r="R222" s="337" t="s">
        <v>85</v>
      </c>
      <c r="S222" s="338" t="s">
        <v>85</v>
      </c>
      <c r="T222" s="331" t="s">
        <v>85</v>
      </c>
      <c r="U222" s="336" t="s">
        <v>85</v>
      </c>
      <c r="V222" s="333" t="s">
        <v>85</v>
      </c>
      <c r="W222" s="337" t="s">
        <v>85</v>
      </c>
      <c r="X222" s="339" t="s">
        <v>85</v>
      </c>
      <c r="Y222" s="331" t="s">
        <v>85</v>
      </c>
      <c r="Z222" s="336" t="s">
        <v>85</v>
      </c>
      <c r="AA222" s="333" t="s">
        <v>85</v>
      </c>
      <c r="AB222" s="337" t="s">
        <v>85</v>
      </c>
      <c r="AC222" s="340" t="s">
        <v>85</v>
      </c>
      <c r="AD222" s="331" t="s">
        <v>85</v>
      </c>
      <c r="AE222" s="336" t="s">
        <v>85</v>
      </c>
      <c r="AF222" s="333" t="s">
        <v>85</v>
      </c>
      <c r="AG222" s="303" t="s">
        <v>85</v>
      </c>
      <c r="AH222" s="301"/>
      <c r="AI222" s="329"/>
    </row>
    <row r="223" spans="1:35" x14ac:dyDescent="0.25">
      <c r="A223" s="301" t="s">
        <v>343</v>
      </c>
      <c r="B223" s="329" t="s">
        <v>85</v>
      </c>
      <c r="C223" s="303" t="s">
        <v>1258</v>
      </c>
      <c r="D223" s="330" t="s">
        <v>85</v>
      </c>
      <c r="E223" s="331" t="s">
        <v>85</v>
      </c>
      <c r="F223" s="332" t="s">
        <v>85</v>
      </c>
      <c r="G223" s="333" t="s">
        <v>85</v>
      </c>
      <c r="H223" s="334" t="s">
        <v>85</v>
      </c>
      <c r="I223" s="331">
        <v>0</v>
      </c>
      <c r="J223" s="331" t="s">
        <v>85</v>
      </c>
      <c r="K223" s="333" t="s">
        <v>85</v>
      </c>
      <c r="L223" s="333" t="s">
        <v>85</v>
      </c>
      <c r="M223" s="333" t="s">
        <v>85</v>
      </c>
      <c r="N223" s="335" t="s">
        <v>85</v>
      </c>
      <c r="O223" s="331" t="s">
        <v>85</v>
      </c>
      <c r="P223" s="336" t="s">
        <v>85</v>
      </c>
      <c r="Q223" s="333" t="s">
        <v>85</v>
      </c>
      <c r="R223" s="337" t="s">
        <v>85</v>
      </c>
      <c r="S223" s="338" t="s">
        <v>85</v>
      </c>
      <c r="T223" s="331" t="s">
        <v>85</v>
      </c>
      <c r="U223" s="336" t="s">
        <v>85</v>
      </c>
      <c r="V223" s="333" t="s">
        <v>85</v>
      </c>
      <c r="W223" s="337" t="s">
        <v>85</v>
      </c>
      <c r="X223" s="339" t="s">
        <v>85</v>
      </c>
      <c r="Y223" s="331" t="s">
        <v>85</v>
      </c>
      <c r="Z223" s="336" t="s">
        <v>85</v>
      </c>
      <c r="AA223" s="333" t="s">
        <v>85</v>
      </c>
      <c r="AB223" s="337" t="s">
        <v>85</v>
      </c>
      <c r="AC223" s="340" t="s">
        <v>85</v>
      </c>
      <c r="AD223" s="331" t="s">
        <v>85</v>
      </c>
      <c r="AE223" s="336" t="s">
        <v>85</v>
      </c>
      <c r="AF223" s="333" t="s">
        <v>85</v>
      </c>
      <c r="AG223" s="303" t="s">
        <v>85</v>
      </c>
      <c r="AH223" s="301"/>
      <c r="AI223" s="329"/>
    </row>
    <row r="224" spans="1:35" x14ac:dyDescent="0.25">
      <c r="A224" s="301" t="s">
        <v>344</v>
      </c>
      <c r="B224" s="329" t="s">
        <v>5233</v>
      </c>
      <c r="C224" s="303" t="s">
        <v>1259</v>
      </c>
      <c r="D224" s="330">
        <v>86</v>
      </c>
      <c r="E224" s="331">
        <v>73</v>
      </c>
      <c r="F224" s="332">
        <v>32.305465116279073</v>
      </c>
      <c r="G224" s="333">
        <v>23.581395348837209</v>
      </c>
      <c r="H224" s="334">
        <v>85</v>
      </c>
      <c r="I224" s="331">
        <v>0</v>
      </c>
      <c r="J224" s="331">
        <v>1</v>
      </c>
      <c r="K224" s="333">
        <v>0.98837209302325579</v>
      </c>
      <c r="L224" s="333">
        <v>0</v>
      </c>
      <c r="M224" s="333">
        <v>1.1627906976744186E-2</v>
      </c>
      <c r="N224" s="335" t="s">
        <v>918</v>
      </c>
      <c r="O224" s="331">
        <v>22</v>
      </c>
      <c r="P224" s="336">
        <v>0.33511627906976749</v>
      </c>
      <c r="Q224" s="333">
        <v>7.3720930232558137</v>
      </c>
      <c r="R224" s="337" t="s">
        <v>5253</v>
      </c>
      <c r="S224" s="338" t="s">
        <v>920</v>
      </c>
      <c r="T224" s="331">
        <v>19</v>
      </c>
      <c r="U224" s="336">
        <v>0.29500000000000032</v>
      </c>
      <c r="V224" s="333">
        <v>5.5930232558139537</v>
      </c>
      <c r="W224" s="337" t="s">
        <v>5254</v>
      </c>
      <c r="X224" s="339" t="s">
        <v>917</v>
      </c>
      <c r="Y224" s="331">
        <v>12</v>
      </c>
      <c r="Z224" s="336">
        <v>0.33244186046511626</v>
      </c>
      <c r="AA224" s="333">
        <v>3.9883720930232558</v>
      </c>
      <c r="AB224" s="337" t="s">
        <v>5255</v>
      </c>
      <c r="AC224" s="340" t="s">
        <v>919</v>
      </c>
      <c r="AD224" s="331">
        <v>20</v>
      </c>
      <c r="AE224" s="336">
        <v>0.33139534883720928</v>
      </c>
      <c r="AF224" s="333">
        <v>6.6279069767441863</v>
      </c>
      <c r="AG224" s="303" t="s">
        <v>5256</v>
      </c>
      <c r="AH224" s="301"/>
      <c r="AI224" s="329"/>
    </row>
    <row r="225" spans="1:35" x14ac:dyDescent="0.25">
      <c r="A225" s="301" t="s">
        <v>345</v>
      </c>
      <c r="B225" s="329" t="s">
        <v>85</v>
      </c>
      <c r="C225" s="303" t="s">
        <v>1260</v>
      </c>
      <c r="D225" s="330" t="s">
        <v>85</v>
      </c>
      <c r="E225" s="331" t="s">
        <v>85</v>
      </c>
      <c r="F225" s="332" t="s">
        <v>85</v>
      </c>
      <c r="G225" s="333" t="s">
        <v>85</v>
      </c>
      <c r="H225" s="334" t="s">
        <v>85</v>
      </c>
      <c r="I225" s="331">
        <v>0</v>
      </c>
      <c r="J225" s="331" t="s">
        <v>85</v>
      </c>
      <c r="K225" s="333" t="s">
        <v>85</v>
      </c>
      <c r="L225" s="333" t="s">
        <v>85</v>
      </c>
      <c r="M225" s="333" t="s">
        <v>85</v>
      </c>
      <c r="N225" s="335" t="s">
        <v>85</v>
      </c>
      <c r="O225" s="331" t="s">
        <v>85</v>
      </c>
      <c r="P225" s="336" t="s">
        <v>85</v>
      </c>
      <c r="Q225" s="333" t="s">
        <v>85</v>
      </c>
      <c r="R225" s="337" t="s">
        <v>85</v>
      </c>
      <c r="S225" s="338" t="s">
        <v>85</v>
      </c>
      <c r="T225" s="331" t="s">
        <v>85</v>
      </c>
      <c r="U225" s="336" t="s">
        <v>85</v>
      </c>
      <c r="V225" s="333" t="s">
        <v>85</v>
      </c>
      <c r="W225" s="337" t="s">
        <v>85</v>
      </c>
      <c r="X225" s="339" t="s">
        <v>85</v>
      </c>
      <c r="Y225" s="331" t="s">
        <v>85</v>
      </c>
      <c r="Z225" s="336" t="s">
        <v>85</v>
      </c>
      <c r="AA225" s="333" t="s">
        <v>85</v>
      </c>
      <c r="AB225" s="337" t="s">
        <v>85</v>
      </c>
      <c r="AC225" s="340" t="s">
        <v>85</v>
      </c>
      <c r="AD225" s="331" t="s">
        <v>85</v>
      </c>
      <c r="AE225" s="336" t="s">
        <v>85</v>
      </c>
      <c r="AF225" s="333" t="s">
        <v>85</v>
      </c>
      <c r="AG225" s="303" t="s">
        <v>85</v>
      </c>
      <c r="AH225" s="301"/>
      <c r="AI225" s="329"/>
    </row>
    <row r="226" spans="1:35" x14ac:dyDescent="0.25">
      <c r="A226" s="301" t="s">
        <v>346</v>
      </c>
      <c r="B226" s="329" t="s">
        <v>5233</v>
      </c>
      <c r="C226" s="303" t="s">
        <v>1261</v>
      </c>
      <c r="D226" s="330">
        <v>64</v>
      </c>
      <c r="E226" s="331">
        <v>73</v>
      </c>
      <c r="F226" s="332">
        <v>42.125000000000007</v>
      </c>
      <c r="G226" s="333">
        <v>30.75</v>
      </c>
      <c r="H226" s="334">
        <v>60</v>
      </c>
      <c r="I226" s="331">
        <v>0</v>
      </c>
      <c r="J226" s="331">
        <v>4</v>
      </c>
      <c r="K226" s="333">
        <v>0.9375</v>
      </c>
      <c r="L226" s="333">
        <v>0</v>
      </c>
      <c r="M226" s="333">
        <v>6.25E-2</v>
      </c>
      <c r="N226" s="335" t="s">
        <v>918</v>
      </c>
      <c r="O226" s="331">
        <v>22</v>
      </c>
      <c r="P226" s="336">
        <v>0.43531249999999999</v>
      </c>
      <c r="Q226" s="333">
        <v>9.578125</v>
      </c>
      <c r="R226" s="337" t="s">
        <v>5253</v>
      </c>
      <c r="S226" s="338" t="s">
        <v>920</v>
      </c>
      <c r="T226" s="331">
        <v>19</v>
      </c>
      <c r="U226" s="336">
        <v>0.41421875000000014</v>
      </c>
      <c r="V226" s="333">
        <v>7.859375</v>
      </c>
      <c r="W226" s="337" t="s">
        <v>5254</v>
      </c>
      <c r="X226" s="339" t="s">
        <v>917</v>
      </c>
      <c r="Y226" s="331">
        <v>12</v>
      </c>
      <c r="Z226" s="336">
        <v>0.38562500000000005</v>
      </c>
      <c r="AA226" s="333">
        <v>4.625</v>
      </c>
      <c r="AB226" s="337" t="s">
        <v>5255</v>
      </c>
      <c r="AC226" s="340" t="s">
        <v>919</v>
      </c>
      <c r="AD226" s="331">
        <v>20</v>
      </c>
      <c r="AE226" s="336">
        <v>0.43437499999999996</v>
      </c>
      <c r="AF226" s="333">
        <v>8.6875</v>
      </c>
      <c r="AG226" s="303" t="s">
        <v>5256</v>
      </c>
      <c r="AH226" s="301"/>
      <c r="AI226" s="329"/>
    </row>
    <row r="227" spans="1:35" x14ac:dyDescent="0.25">
      <c r="A227" s="301" t="s">
        <v>347</v>
      </c>
      <c r="B227" s="329" t="s">
        <v>85</v>
      </c>
      <c r="C227" s="303" t="s">
        <v>1262</v>
      </c>
      <c r="D227" s="330" t="s">
        <v>85</v>
      </c>
      <c r="E227" s="331" t="s">
        <v>85</v>
      </c>
      <c r="F227" s="332" t="s">
        <v>85</v>
      </c>
      <c r="G227" s="333" t="s">
        <v>85</v>
      </c>
      <c r="H227" s="334" t="s">
        <v>85</v>
      </c>
      <c r="I227" s="331">
        <v>0</v>
      </c>
      <c r="J227" s="331" t="s">
        <v>85</v>
      </c>
      <c r="K227" s="333" t="s">
        <v>85</v>
      </c>
      <c r="L227" s="333" t="s">
        <v>85</v>
      </c>
      <c r="M227" s="333" t="s">
        <v>85</v>
      </c>
      <c r="N227" s="335" t="s">
        <v>85</v>
      </c>
      <c r="O227" s="331" t="s">
        <v>85</v>
      </c>
      <c r="P227" s="336" t="s">
        <v>85</v>
      </c>
      <c r="Q227" s="333" t="s">
        <v>85</v>
      </c>
      <c r="R227" s="337" t="s">
        <v>85</v>
      </c>
      <c r="S227" s="338" t="s">
        <v>85</v>
      </c>
      <c r="T227" s="331" t="s">
        <v>85</v>
      </c>
      <c r="U227" s="336" t="s">
        <v>85</v>
      </c>
      <c r="V227" s="333" t="s">
        <v>85</v>
      </c>
      <c r="W227" s="337" t="s">
        <v>85</v>
      </c>
      <c r="X227" s="339" t="s">
        <v>85</v>
      </c>
      <c r="Y227" s="331" t="s">
        <v>85</v>
      </c>
      <c r="Z227" s="336" t="s">
        <v>85</v>
      </c>
      <c r="AA227" s="333" t="s">
        <v>85</v>
      </c>
      <c r="AB227" s="337" t="s">
        <v>85</v>
      </c>
      <c r="AC227" s="340" t="s">
        <v>85</v>
      </c>
      <c r="AD227" s="331" t="s">
        <v>85</v>
      </c>
      <c r="AE227" s="336" t="s">
        <v>85</v>
      </c>
      <c r="AF227" s="333" t="s">
        <v>85</v>
      </c>
      <c r="AG227" s="303" t="s">
        <v>85</v>
      </c>
      <c r="AH227" s="301"/>
      <c r="AI227" s="329"/>
    </row>
    <row r="228" spans="1:35" x14ac:dyDescent="0.25">
      <c r="A228" s="301" t="s">
        <v>348</v>
      </c>
      <c r="B228" s="329" t="s">
        <v>85</v>
      </c>
      <c r="C228" s="303" t="s">
        <v>1263</v>
      </c>
      <c r="D228" s="330" t="s">
        <v>85</v>
      </c>
      <c r="E228" s="331" t="s">
        <v>85</v>
      </c>
      <c r="F228" s="332" t="s">
        <v>85</v>
      </c>
      <c r="G228" s="333" t="s">
        <v>85</v>
      </c>
      <c r="H228" s="334" t="s">
        <v>85</v>
      </c>
      <c r="I228" s="331">
        <v>0</v>
      </c>
      <c r="J228" s="331" t="s">
        <v>85</v>
      </c>
      <c r="K228" s="333" t="s">
        <v>85</v>
      </c>
      <c r="L228" s="333" t="s">
        <v>85</v>
      </c>
      <c r="M228" s="333" t="s">
        <v>85</v>
      </c>
      <c r="N228" s="335" t="s">
        <v>85</v>
      </c>
      <c r="O228" s="331" t="s">
        <v>85</v>
      </c>
      <c r="P228" s="336" t="s">
        <v>85</v>
      </c>
      <c r="Q228" s="333" t="s">
        <v>85</v>
      </c>
      <c r="R228" s="337" t="s">
        <v>85</v>
      </c>
      <c r="S228" s="338" t="s">
        <v>85</v>
      </c>
      <c r="T228" s="331" t="s">
        <v>85</v>
      </c>
      <c r="U228" s="336" t="s">
        <v>85</v>
      </c>
      <c r="V228" s="333" t="s">
        <v>85</v>
      </c>
      <c r="W228" s="337" t="s">
        <v>85</v>
      </c>
      <c r="X228" s="339" t="s">
        <v>85</v>
      </c>
      <c r="Y228" s="331" t="s">
        <v>85</v>
      </c>
      <c r="Z228" s="336" t="s">
        <v>85</v>
      </c>
      <c r="AA228" s="333" t="s">
        <v>85</v>
      </c>
      <c r="AB228" s="337" t="s">
        <v>85</v>
      </c>
      <c r="AC228" s="340" t="s">
        <v>85</v>
      </c>
      <c r="AD228" s="331" t="s">
        <v>85</v>
      </c>
      <c r="AE228" s="336" t="s">
        <v>85</v>
      </c>
      <c r="AF228" s="333" t="s">
        <v>85</v>
      </c>
      <c r="AG228" s="303" t="s">
        <v>85</v>
      </c>
      <c r="AH228" s="301"/>
      <c r="AI228" s="329"/>
    </row>
    <row r="229" spans="1:35" x14ac:dyDescent="0.25">
      <c r="A229" s="301" t="s">
        <v>349</v>
      </c>
      <c r="B229" s="329" t="s">
        <v>85</v>
      </c>
      <c r="C229" s="303" t="s">
        <v>1264</v>
      </c>
      <c r="D229" s="330" t="s">
        <v>85</v>
      </c>
      <c r="E229" s="331" t="s">
        <v>85</v>
      </c>
      <c r="F229" s="332" t="s">
        <v>85</v>
      </c>
      <c r="G229" s="333" t="s">
        <v>85</v>
      </c>
      <c r="H229" s="334" t="s">
        <v>85</v>
      </c>
      <c r="I229" s="331">
        <v>0</v>
      </c>
      <c r="J229" s="331" t="s">
        <v>85</v>
      </c>
      <c r="K229" s="333" t="s">
        <v>85</v>
      </c>
      <c r="L229" s="333" t="s">
        <v>85</v>
      </c>
      <c r="M229" s="333" t="s">
        <v>85</v>
      </c>
      <c r="N229" s="335" t="s">
        <v>85</v>
      </c>
      <c r="O229" s="331" t="s">
        <v>85</v>
      </c>
      <c r="P229" s="336" t="s">
        <v>85</v>
      </c>
      <c r="Q229" s="333" t="s">
        <v>85</v>
      </c>
      <c r="R229" s="337" t="s">
        <v>85</v>
      </c>
      <c r="S229" s="338" t="s">
        <v>85</v>
      </c>
      <c r="T229" s="331" t="s">
        <v>85</v>
      </c>
      <c r="U229" s="336" t="s">
        <v>85</v>
      </c>
      <c r="V229" s="333" t="s">
        <v>85</v>
      </c>
      <c r="W229" s="337" t="s">
        <v>85</v>
      </c>
      <c r="X229" s="339" t="s">
        <v>85</v>
      </c>
      <c r="Y229" s="331" t="s">
        <v>85</v>
      </c>
      <c r="Z229" s="336" t="s">
        <v>85</v>
      </c>
      <c r="AA229" s="333" t="s">
        <v>85</v>
      </c>
      <c r="AB229" s="337" t="s">
        <v>85</v>
      </c>
      <c r="AC229" s="340" t="s">
        <v>85</v>
      </c>
      <c r="AD229" s="331" t="s">
        <v>85</v>
      </c>
      <c r="AE229" s="336" t="s">
        <v>85</v>
      </c>
      <c r="AF229" s="333" t="s">
        <v>85</v>
      </c>
      <c r="AG229" s="303" t="s">
        <v>85</v>
      </c>
      <c r="AH229" s="301"/>
      <c r="AI229" s="329"/>
    </row>
    <row r="230" spans="1:35" x14ac:dyDescent="0.25">
      <c r="A230" s="301" t="s">
        <v>350</v>
      </c>
      <c r="B230" s="329" t="s">
        <v>85</v>
      </c>
      <c r="C230" s="303" t="s">
        <v>1265</v>
      </c>
      <c r="D230" s="330" t="s">
        <v>85</v>
      </c>
      <c r="E230" s="331" t="s">
        <v>85</v>
      </c>
      <c r="F230" s="332" t="s">
        <v>85</v>
      </c>
      <c r="G230" s="333" t="s">
        <v>85</v>
      </c>
      <c r="H230" s="334" t="s">
        <v>85</v>
      </c>
      <c r="I230" s="331">
        <v>0</v>
      </c>
      <c r="J230" s="331" t="s">
        <v>85</v>
      </c>
      <c r="K230" s="333" t="s">
        <v>85</v>
      </c>
      <c r="L230" s="333" t="s">
        <v>85</v>
      </c>
      <c r="M230" s="333" t="s">
        <v>85</v>
      </c>
      <c r="N230" s="335" t="s">
        <v>85</v>
      </c>
      <c r="O230" s="331" t="s">
        <v>85</v>
      </c>
      <c r="P230" s="336" t="s">
        <v>85</v>
      </c>
      <c r="Q230" s="333" t="s">
        <v>85</v>
      </c>
      <c r="R230" s="337" t="s">
        <v>85</v>
      </c>
      <c r="S230" s="338" t="s">
        <v>85</v>
      </c>
      <c r="T230" s="331" t="s">
        <v>85</v>
      </c>
      <c r="U230" s="336" t="s">
        <v>85</v>
      </c>
      <c r="V230" s="333" t="s">
        <v>85</v>
      </c>
      <c r="W230" s="337" t="s">
        <v>85</v>
      </c>
      <c r="X230" s="339" t="s">
        <v>85</v>
      </c>
      <c r="Y230" s="331" t="s">
        <v>85</v>
      </c>
      <c r="Z230" s="336" t="s">
        <v>85</v>
      </c>
      <c r="AA230" s="333" t="s">
        <v>85</v>
      </c>
      <c r="AB230" s="337" t="s">
        <v>85</v>
      </c>
      <c r="AC230" s="340" t="s">
        <v>85</v>
      </c>
      <c r="AD230" s="331" t="s">
        <v>85</v>
      </c>
      <c r="AE230" s="336" t="s">
        <v>85</v>
      </c>
      <c r="AF230" s="333" t="s">
        <v>85</v>
      </c>
      <c r="AG230" s="303" t="s">
        <v>85</v>
      </c>
      <c r="AH230" s="301"/>
      <c r="AI230" s="329"/>
    </row>
    <row r="231" spans="1:35" x14ac:dyDescent="0.25">
      <c r="A231" s="301" t="s">
        <v>994</v>
      </c>
      <c r="B231" s="329" t="s">
        <v>85</v>
      </c>
      <c r="C231" s="303" t="s">
        <v>1266</v>
      </c>
      <c r="D231" s="330" t="s">
        <v>85</v>
      </c>
      <c r="E231" s="331" t="s">
        <v>85</v>
      </c>
      <c r="F231" s="332" t="s">
        <v>85</v>
      </c>
      <c r="G231" s="333" t="s">
        <v>85</v>
      </c>
      <c r="H231" s="334" t="s">
        <v>85</v>
      </c>
      <c r="I231" s="331">
        <v>0</v>
      </c>
      <c r="J231" s="331" t="s">
        <v>85</v>
      </c>
      <c r="K231" s="333" t="s">
        <v>85</v>
      </c>
      <c r="L231" s="333" t="s">
        <v>85</v>
      </c>
      <c r="M231" s="333" t="s">
        <v>85</v>
      </c>
      <c r="N231" s="335" t="s">
        <v>85</v>
      </c>
      <c r="O231" s="331" t="s">
        <v>85</v>
      </c>
      <c r="P231" s="336" t="s">
        <v>85</v>
      </c>
      <c r="Q231" s="333" t="s">
        <v>85</v>
      </c>
      <c r="R231" s="337" t="s">
        <v>85</v>
      </c>
      <c r="S231" s="338" t="s">
        <v>85</v>
      </c>
      <c r="T231" s="331" t="s">
        <v>85</v>
      </c>
      <c r="U231" s="336" t="s">
        <v>85</v>
      </c>
      <c r="V231" s="333" t="s">
        <v>85</v>
      </c>
      <c r="W231" s="337" t="s">
        <v>85</v>
      </c>
      <c r="X231" s="339" t="s">
        <v>85</v>
      </c>
      <c r="Y231" s="331" t="s">
        <v>85</v>
      </c>
      <c r="Z231" s="336" t="s">
        <v>85</v>
      </c>
      <c r="AA231" s="333" t="s">
        <v>85</v>
      </c>
      <c r="AB231" s="337" t="s">
        <v>85</v>
      </c>
      <c r="AC231" s="340" t="s">
        <v>85</v>
      </c>
      <c r="AD231" s="331" t="s">
        <v>85</v>
      </c>
      <c r="AE231" s="336" t="s">
        <v>85</v>
      </c>
      <c r="AF231" s="333" t="s">
        <v>85</v>
      </c>
      <c r="AG231" s="303" t="s">
        <v>85</v>
      </c>
      <c r="AH231" s="301"/>
      <c r="AI231" s="329"/>
    </row>
    <row r="232" spans="1:35" x14ac:dyDescent="0.25">
      <c r="A232" s="301" t="s">
        <v>351</v>
      </c>
      <c r="B232" s="329" t="s">
        <v>85</v>
      </c>
      <c r="C232" s="303" t="s">
        <v>1267</v>
      </c>
      <c r="D232" s="330" t="s">
        <v>85</v>
      </c>
      <c r="E232" s="331" t="s">
        <v>85</v>
      </c>
      <c r="F232" s="332" t="s">
        <v>85</v>
      </c>
      <c r="G232" s="333" t="s">
        <v>85</v>
      </c>
      <c r="H232" s="334" t="s">
        <v>85</v>
      </c>
      <c r="I232" s="331">
        <v>0</v>
      </c>
      <c r="J232" s="331" t="s">
        <v>85</v>
      </c>
      <c r="K232" s="333" t="s">
        <v>85</v>
      </c>
      <c r="L232" s="333" t="s">
        <v>85</v>
      </c>
      <c r="M232" s="333" t="s">
        <v>85</v>
      </c>
      <c r="N232" s="335" t="s">
        <v>85</v>
      </c>
      <c r="O232" s="331" t="s">
        <v>85</v>
      </c>
      <c r="P232" s="336" t="s">
        <v>85</v>
      </c>
      <c r="Q232" s="333" t="s">
        <v>85</v>
      </c>
      <c r="R232" s="337" t="s">
        <v>85</v>
      </c>
      <c r="S232" s="338" t="s">
        <v>85</v>
      </c>
      <c r="T232" s="331" t="s">
        <v>85</v>
      </c>
      <c r="U232" s="336" t="s">
        <v>85</v>
      </c>
      <c r="V232" s="333" t="s">
        <v>85</v>
      </c>
      <c r="W232" s="337" t="s">
        <v>85</v>
      </c>
      <c r="X232" s="339" t="s">
        <v>85</v>
      </c>
      <c r="Y232" s="331" t="s">
        <v>85</v>
      </c>
      <c r="Z232" s="336" t="s">
        <v>85</v>
      </c>
      <c r="AA232" s="333" t="s">
        <v>85</v>
      </c>
      <c r="AB232" s="337" t="s">
        <v>85</v>
      </c>
      <c r="AC232" s="340" t="s">
        <v>85</v>
      </c>
      <c r="AD232" s="331" t="s">
        <v>85</v>
      </c>
      <c r="AE232" s="336" t="s">
        <v>85</v>
      </c>
      <c r="AF232" s="333" t="s">
        <v>85</v>
      </c>
      <c r="AG232" s="303" t="s">
        <v>85</v>
      </c>
      <c r="AH232" s="301"/>
      <c r="AI232" s="329"/>
    </row>
    <row r="233" spans="1:35" x14ac:dyDescent="0.25">
      <c r="A233" s="301" t="s">
        <v>352</v>
      </c>
      <c r="B233" s="329" t="s">
        <v>85</v>
      </c>
      <c r="C233" s="303" t="s">
        <v>1269</v>
      </c>
      <c r="D233" s="330" t="s">
        <v>85</v>
      </c>
      <c r="E233" s="331" t="s">
        <v>85</v>
      </c>
      <c r="F233" s="332" t="s">
        <v>85</v>
      </c>
      <c r="G233" s="333" t="s">
        <v>85</v>
      </c>
      <c r="H233" s="334" t="s">
        <v>85</v>
      </c>
      <c r="I233" s="331">
        <v>0</v>
      </c>
      <c r="J233" s="331" t="s">
        <v>85</v>
      </c>
      <c r="K233" s="333" t="s">
        <v>85</v>
      </c>
      <c r="L233" s="333" t="s">
        <v>85</v>
      </c>
      <c r="M233" s="333" t="s">
        <v>85</v>
      </c>
      <c r="N233" s="335" t="s">
        <v>85</v>
      </c>
      <c r="O233" s="331" t="s">
        <v>85</v>
      </c>
      <c r="P233" s="336" t="s">
        <v>85</v>
      </c>
      <c r="Q233" s="333" t="s">
        <v>85</v>
      </c>
      <c r="R233" s="337" t="s">
        <v>85</v>
      </c>
      <c r="S233" s="338" t="s">
        <v>85</v>
      </c>
      <c r="T233" s="331" t="s">
        <v>85</v>
      </c>
      <c r="U233" s="336" t="s">
        <v>85</v>
      </c>
      <c r="V233" s="333" t="s">
        <v>85</v>
      </c>
      <c r="W233" s="337" t="s">
        <v>85</v>
      </c>
      <c r="X233" s="339" t="s">
        <v>85</v>
      </c>
      <c r="Y233" s="331" t="s">
        <v>85</v>
      </c>
      <c r="Z233" s="336" t="s">
        <v>85</v>
      </c>
      <c r="AA233" s="333" t="s">
        <v>85</v>
      </c>
      <c r="AB233" s="337" t="s">
        <v>85</v>
      </c>
      <c r="AC233" s="340" t="s">
        <v>85</v>
      </c>
      <c r="AD233" s="331" t="s">
        <v>85</v>
      </c>
      <c r="AE233" s="336" t="s">
        <v>85</v>
      </c>
      <c r="AF233" s="333" t="s">
        <v>85</v>
      </c>
      <c r="AG233" s="303" t="s">
        <v>85</v>
      </c>
      <c r="AH233" s="301"/>
      <c r="AI233" s="329"/>
    </row>
    <row r="234" spans="1:35" x14ac:dyDescent="0.25">
      <c r="A234" s="301" t="s">
        <v>353</v>
      </c>
      <c r="B234" s="329" t="s">
        <v>85</v>
      </c>
      <c r="C234" s="303" t="s">
        <v>1270</v>
      </c>
      <c r="D234" s="330" t="s">
        <v>85</v>
      </c>
      <c r="E234" s="331" t="s">
        <v>85</v>
      </c>
      <c r="F234" s="332" t="s">
        <v>85</v>
      </c>
      <c r="G234" s="333" t="s">
        <v>85</v>
      </c>
      <c r="H234" s="334" t="s">
        <v>85</v>
      </c>
      <c r="I234" s="331">
        <v>0</v>
      </c>
      <c r="J234" s="331" t="s">
        <v>85</v>
      </c>
      <c r="K234" s="333" t="s">
        <v>85</v>
      </c>
      <c r="L234" s="333" t="s">
        <v>85</v>
      </c>
      <c r="M234" s="333" t="s">
        <v>85</v>
      </c>
      <c r="N234" s="335" t="s">
        <v>85</v>
      </c>
      <c r="O234" s="331" t="s">
        <v>85</v>
      </c>
      <c r="P234" s="336" t="s">
        <v>85</v>
      </c>
      <c r="Q234" s="333" t="s">
        <v>85</v>
      </c>
      <c r="R234" s="337" t="s">
        <v>85</v>
      </c>
      <c r="S234" s="338" t="s">
        <v>85</v>
      </c>
      <c r="T234" s="331" t="s">
        <v>85</v>
      </c>
      <c r="U234" s="336" t="s">
        <v>85</v>
      </c>
      <c r="V234" s="333" t="s">
        <v>85</v>
      </c>
      <c r="W234" s="337" t="s">
        <v>85</v>
      </c>
      <c r="X234" s="339" t="s">
        <v>85</v>
      </c>
      <c r="Y234" s="331" t="s">
        <v>85</v>
      </c>
      <c r="Z234" s="336" t="s">
        <v>85</v>
      </c>
      <c r="AA234" s="333" t="s">
        <v>85</v>
      </c>
      <c r="AB234" s="337" t="s">
        <v>85</v>
      </c>
      <c r="AC234" s="340" t="s">
        <v>85</v>
      </c>
      <c r="AD234" s="331" t="s">
        <v>85</v>
      </c>
      <c r="AE234" s="336" t="s">
        <v>85</v>
      </c>
      <c r="AF234" s="333" t="s">
        <v>85</v>
      </c>
      <c r="AG234" s="303" t="s">
        <v>85</v>
      </c>
      <c r="AH234" s="301"/>
      <c r="AI234" s="329"/>
    </row>
    <row r="235" spans="1:35" x14ac:dyDescent="0.25">
      <c r="A235" s="301" t="s">
        <v>354</v>
      </c>
      <c r="B235" s="329" t="s">
        <v>85</v>
      </c>
      <c r="C235" s="303" t="s">
        <v>5231</v>
      </c>
      <c r="D235" s="330" t="s">
        <v>85</v>
      </c>
      <c r="E235" s="331" t="s">
        <v>85</v>
      </c>
      <c r="F235" s="332" t="s">
        <v>85</v>
      </c>
      <c r="G235" s="333" t="s">
        <v>85</v>
      </c>
      <c r="H235" s="334" t="s">
        <v>85</v>
      </c>
      <c r="I235" s="331">
        <v>0</v>
      </c>
      <c r="J235" s="331" t="s">
        <v>85</v>
      </c>
      <c r="K235" s="333" t="s">
        <v>85</v>
      </c>
      <c r="L235" s="333" t="s">
        <v>85</v>
      </c>
      <c r="M235" s="333" t="s">
        <v>85</v>
      </c>
      <c r="N235" s="335" t="s">
        <v>85</v>
      </c>
      <c r="O235" s="331" t="s">
        <v>85</v>
      </c>
      <c r="P235" s="336" t="s">
        <v>85</v>
      </c>
      <c r="Q235" s="333" t="s">
        <v>85</v>
      </c>
      <c r="R235" s="337" t="s">
        <v>85</v>
      </c>
      <c r="S235" s="338" t="s">
        <v>85</v>
      </c>
      <c r="T235" s="331" t="s">
        <v>85</v>
      </c>
      <c r="U235" s="336" t="s">
        <v>85</v>
      </c>
      <c r="V235" s="333" t="s">
        <v>85</v>
      </c>
      <c r="W235" s="337" t="s">
        <v>85</v>
      </c>
      <c r="X235" s="339" t="s">
        <v>85</v>
      </c>
      <c r="Y235" s="331" t="s">
        <v>85</v>
      </c>
      <c r="Z235" s="336" t="s">
        <v>85</v>
      </c>
      <c r="AA235" s="333" t="s">
        <v>85</v>
      </c>
      <c r="AB235" s="337" t="s">
        <v>85</v>
      </c>
      <c r="AC235" s="340" t="s">
        <v>85</v>
      </c>
      <c r="AD235" s="331" t="s">
        <v>85</v>
      </c>
      <c r="AE235" s="336" t="s">
        <v>85</v>
      </c>
      <c r="AF235" s="333" t="s">
        <v>85</v>
      </c>
      <c r="AG235" s="303" t="s">
        <v>85</v>
      </c>
      <c r="AH235" s="301"/>
      <c r="AI235" s="329"/>
    </row>
    <row r="236" spans="1:35" x14ac:dyDescent="0.25">
      <c r="A236" s="301" t="s">
        <v>355</v>
      </c>
      <c r="B236" s="329" t="s">
        <v>85</v>
      </c>
      <c r="C236" s="303" t="s">
        <v>1271</v>
      </c>
      <c r="D236" s="330" t="s">
        <v>85</v>
      </c>
      <c r="E236" s="331" t="s">
        <v>85</v>
      </c>
      <c r="F236" s="332" t="s">
        <v>85</v>
      </c>
      <c r="G236" s="333" t="s">
        <v>85</v>
      </c>
      <c r="H236" s="334" t="s">
        <v>85</v>
      </c>
      <c r="I236" s="331">
        <v>0</v>
      </c>
      <c r="J236" s="331" t="s">
        <v>85</v>
      </c>
      <c r="K236" s="333" t="s">
        <v>85</v>
      </c>
      <c r="L236" s="333" t="s">
        <v>85</v>
      </c>
      <c r="M236" s="333" t="s">
        <v>85</v>
      </c>
      <c r="N236" s="335" t="s">
        <v>85</v>
      </c>
      <c r="O236" s="331" t="s">
        <v>85</v>
      </c>
      <c r="P236" s="336" t="s">
        <v>85</v>
      </c>
      <c r="Q236" s="333" t="s">
        <v>85</v>
      </c>
      <c r="R236" s="337" t="s">
        <v>85</v>
      </c>
      <c r="S236" s="338" t="s">
        <v>85</v>
      </c>
      <c r="T236" s="331" t="s">
        <v>85</v>
      </c>
      <c r="U236" s="336" t="s">
        <v>85</v>
      </c>
      <c r="V236" s="333" t="s">
        <v>85</v>
      </c>
      <c r="W236" s="337" t="s">
        <v>85</v>
      </c>
      <c r="X236" s="339" t="s">
        <v>85</v>
      </c>
      <c r="Y236" s="331" t="s">
        <v>85</v>
      </c>
      <c r="Z236" s="336" t="s">
        <v>85</v>
      </c>
      <c r="AA236" s="333" t="s">
        <v>85</v>
      </c>
      <c r="AB236" s="337" t="s">
        <v>85</v>
      </c>
      <c r="AC236" s="340" t="s">
        <v>85</v>
      </c>
      <c r="AD236" s="331" t="s">
        <v>85</v>
      </c>
      <c r="AE236" s="336" t="s">
        <v>85</v>
      </c>
      <c r="AF236" s="333" t="s">
        <v>85</v>
      </c>
      <c r="AG236" s="303" t="s">
        <v>85</v>
      </c>
      <c r="AH236" s="301"/>
      <c r="AI236" s="329"/>
    </row>
    <row r="237" spans="1:35" x14ac:dyDescent="0.25">
      <c r="A237" s="301" t="s">
        <v>356</v>
      </c>
      <c r="B237" s="329" t="s">
        <v>85</v>
      </c>
      <c r="C237" s="303" t="s">
        <v>1272</v>
      </c>
      <c r="D237" s="330" t="s">
        <v>85</v>
      </c>
      <c r="E237" s="331" t="s">
        <v>85</v>
      </c>
      <c r="F237" s="332" t="s">
        <v>85</v>
      </c>
      <c r="G237" s="333" t="s">
        <v>85</v>
      </c>
      <c r="H237" s="334" t="s">
        <v>85</v>
      </c>
      <c r="I237" s="331">
        <v>0</v>
      </c>
      <c r="J237" s="331" t="s">
        <v>85</v>
      </c>
      <c r="K237" s="333" t="s">
        <v>85</v>
      </c>
      <c r="L237" s="333" t="s">
        <v>85</v>
      </c>
      <c r="M237" s="333" t="s">
        <v>85</v>
      </c>
      <c r="N237" s="335" t="s">
        <v>85</v>
      </c>
      <c r="O237" s="331" t="s">
        <v>85</v>
      </c>
      <c r="P237" s="336" t="s">
        <v>85</v>
      </c>
      <c r="Q237" s="333" t="s">
        <v>85</v>
      </c>
      <c r="R237" s="337" t="s">
        <v>85</v>
      </c>
      <c r="S237" s="338" t="s">
        <v>85</v>
      </c>
      <c r="T237" s="331" t="s">
        <v>85</v>
      </c>
      <c r="U237" s="336" t="s">
        <v>85</v>
      </c>
      <c r="V237" s="333" t="s">
        <v>85</v>
      </c>
      <c r="W237" s="337" t="s">
        <v>85</v>
      </c>
      <c r="X237" s="339" t="s">
        <v>85</v>
      </c>
      <c r="Y237" s="331" t="s">
        <v>85</v>
      </c>
      <c r="Z237" s="336" t="s">
        <v>85</v>
      </c>
      <c r="AA237" s="333" t="s">
        <v>85</v>
      </c>
      <c r="AB237" s="337" t="s">
        <v>85</v>
      </c>
      <c r="AC237" s="340" t="s">
        <v>85</v>
      </c>
      <c r="AD237" s="331" t="s">
        <v>85</v>
      </c>
      <c r="AE237" s="336" t="s">
        <v>85</v>
      </c>
      <c r="AF237" s="333" t="s">
        <v>85</v>
      </c>
      <c r="AG237" s="303" t="s">
        <v>85</v>
      </c>
      <c r="AH237" s="301"/>
      <c r="AI237" s="329"/>
    </row>
    <row r="238" spans="1:35" x14ac:dyDescent="0.25">
      <c r="A238" s="301" t="s">
        <v>357</v>
      </c>
      <c r="B238" s="329" t="s">
        <v>85</v>
      </c>
      <c r="C238" s="303" t="s">
        <v>1273</v>
      </c>
      <c r="D238" s="330" t="s">
        <v>85</v>
      </c>
      <c r="E238" s="331" t="s">
        <v>85</v>
      </c>
      <c r="F238" s="332" t="s">
        <v>85</v>
      </c>
      <c r="G238" s="333" t="s">
        <v>85</v>
      </c>
      <c r="H238" s="334" t="s">
        <v>85</v>
      </c>
      <c r="I238" s="331">
        <v>0</v>
      </c>
      <c r="J238" s="331" t="s">
        <v>85</v>
      </c>
      <c r="K238" s="333" t="s">
        <v>85</v>
      </c>
      <c r="L238" s="333" t="s">
        <v>85</v>
      </c>
      <c r="M238" s="333" t="s">
        <v>85</v>
      </c>
      <c r="N238" s="335" t="s">
        <v>85</v>
      </c>
      <c r="O238" s="331" t="s">
        <v>85</v>
      </c>
      <c r="P238" s="336" t="s">
        <v>85</v>
      </c>
      <c r="Q238" s="333" t="s">
        <v>85</v>
      </c>
      <c r="R238" s="337" t="s">
        <v>85</v>
      </c>
      <c r="S238" s="338" t="s">
        <v>85</v>
      </c>
      <c r="T238" s="331" t="s">
        <v>85</v>
      </c>
      <c r="U238" s="336" t="s">
        <v>85</v>
      </c>
      <c r="V238" s="333" t="s">
        <v>85</v>
      </c>
      <c r="W238" s="337" t="s">
        <v>85</v>
      </c>
      <c r="X238" s="339" t="s">
        <v>85</v>
      </c>
      <c r="Y238" s="331" t="s">
        <v>85</v>
      </c>
      <c r="Z238" s="336" t="s">
        <v>85</v>
      </c>
      <c r="AA238" s="333" t="s">
        <v>85</v>
      </c>
      <c r="AB238" s="337" t="s">
        <v>85</v>
      </c>
      <c r="AC238" s="340" t="s">
        <v>85</v>
      </c>
      <c r="AD238" s="331" t="s">
        <v>85</v>
      </c>
      <c r="AE238" s="336" t="s">
        <v>85</v>
      </c>
      <c r="AF238" s="333" t="s">
        <v>85</v>
      </c>
      <c r="AG238" s="303" t="s">
        <v>85</v>
      </c>
      <c r="AH238" s="301"/>
      <c r="AI238" s="329"/>
    </row>
    <row r="239" spans="1:35" x14ac:dyDescent="0.25">
      <c r="A239" s="301" t="s">
        <v>358</v>
      </c>
      <c r="B239" s="329" t="s">
        <v>85</v>
      </c>
      <c r="C239" s="303" t="s">
        <v>1274</v>
      </c>
      <c r="D239" s="330" t="s">
        <v>85</v>
      </c>
      <c r="E239" s="331" t="s">
        <v>85</v>
      </c>
      <c r="F239" s="332" t="s">
        <v>85</v>
      </c>
      <c r="G239" s="333" t="s">
        <v>85</v>
      </c>
      <c r="H239" s="334" t="s">
        <v>85</v>
      </c>
      <c r="I239" s="331">
        <v>0</v>
      </c>
      <c r="J239" s="331" t="s">
        <v>85</v>
      </c>
      <c r="K239" s="333" t="s">
        <v>85</v>
      </c>
      <c r="L239" s="333" t="s">
        <v>85</v>
      </c>
      <c r="M239" s="333" t="s">
        <v>85</v>
      </c>
      <c r="N239" s="335" t="s">
        <v>85</v>
      </c>
      <c r="O239" s="331" t="s">
        <v>85</v>
      </c>
      <c r="P239" s="336" t="s">
        <v>85</v>
      </c>
      <c r="Q239" s="333" t="s">
        <v>85</v>
      </c>
      <c r="R239" s="337" t="s">
        <v>85</v>
      </c>
      <c r="S239" s="338" t="s">
        <v>85</v>
      </c>
      <c r="T239" s="331" t="s">
        <v>85</v>
      </c>
      <c r="U239" s="336" t="s">
        <v>85</v>
      </c>
      <c r="V239" s="333" t="s">
        <v>85</v>
      </c>
      <c r="W239" s="337" t="s">
        <v>85</v>
      </c>
      <c r="X239" s="339" t="s">
        <v>85</v>
      </c>
      <c r="Y239" s="331" t="s">
        <v>85</v>
      </c>
      <c r="Z239" s="336" t="s">
        <v>85</v>
      </c>
      <c r="AA239" s="333" t="s">
        <v>85</v>
      </c>
      <c r="AB239" s="337" t="s">
        <v>85</v>
      </c>
      <c r="AC239" s="340" t="s">
        <v>85</v>
      </c>
      <c r="AD239" s="331" t="s">
        <v>85</v>
      </c>
      <c r="AE239" s="336" t="s">
        <v>85</v>
      </c>
      <c r="AF239" s="333" t="s">
        <v>85</v>
      </c>
      <c r="AG239" s="303" t="s">
        <v>85</v>
      </c>
      <c r="AH239" s="301"/>
      <c r="AI239" s="329"/>
    </row>
    <row r="240" spans="1:35" x14ac:dyDescent="0.25">
      <c r="A240" s="301" t="s">
        <v>359</v>
      </c>
      <c r="B240" s="329" t="s">
        <v>85</v>
      </c>
      <c r="C240" s="303" t="s">
        <v>1275</v>
      </c>
      <c r="D240" s="330" t="s">
        <v>85</v>
      </c>
      <c r="E240" s="331" t="s">
        <v>85</v>
      </c>
      <c r="F240" s="332" t="s">
        <v>85</v>
      </c>
      <c r="G240" s="333" t="s">
        <v>85</v>
      </c>
      <c r="H240" s="334" t="s">
        <v>85</v>
      </c>
      <c r="I240" s="331">
        <v>0</v>
      </c>
      <c r="J240" s="331" t="s">
        <v>85</v>
      </c>
      <c r="K240" s="333" t="s">
        <v>85</v>
      </c>
      <c r="L240" s="333" t="s">
        <v>85</v>
      </c>
      <c r="M240" s="333" t="s">
        <v>85</v>
      </c>
      <c r="N240" s="335" t="s">
        <v>85</v>
      </c>
      <c r="O240" s="331" t="s">
        <v>85</v>
      </c>
      <c r="P240" s="336" t="s">
        <v>85</v>
      </c>
      <c r="Q240" s="333" t="s">
        <v>85</v>
      </c>
      <c r="R240" s="337" t="s">
        <v>85</v>
      </c>
      <c r="S240" s="338" t="s">
        <v>85</v>
      </c>
      <c r="T240" s="331" t="s">
        <v>85</v>
      </c>
      <c r="U240" s="336" t="s">
        <v>85</v>
      </c>
      <c r="V240" s="333" t="s">
        <v>85</v>
      </c>
      <c r="W240" s="337" t="s">
        <v>85</v>
      </c>
      <c r="X240" s="339" t="s">
        <v>85</v>
      </c>
      <c r="Y240" s="331" t="s">
        <v>85</v>
      </c>
      <c r="Z240" s="336" t="s">
        <v>85</v>
      </c>
      <c r="AA240" s="333" t="s">
        <v>85</v>
      </c>
      <c r="AB240" s="337" t="s">
        <v>85</v>
      </c>
      <c r="AC240" s="340" t="s">
        <v>85</v>
      </c>
      <c r="AD240" s="331" t="s">
        <v>85</v>
      </c>
      <c r="AE240" s="336" t="s">
        <v>85</v>
      </c>
      <c r="AF240" s="333" t="s">
        <v>85</v>
      </c>
      <c r="AG240" s="303" t="s">
        <v>85</v>
      </c>
      <c r="AH240" s="301"/>
      <c r="AI240" s="329"/>
    </row>
    <row r="241" spans="1:35" x14ac:dyDescent="0.25">
      <c r="A241" s="301" t="s">
        <v>360</v>
      </c>
      <c r="B241" s="329" t="s">
        <v>5233</v>
      </c>
      <c r="C241" s="303" t="s">
        <v>1276</v>
      </c>
      <c r="D241" s="330">
        <v>90</v>
      </c>
      <c r="E241" s="331">
        <v>73</v>
      </c>
      <c r="F241" s="332">
        <v>40.762666666666668</v>
      </c>
      <c r="G241" s="333">
        <v>29.755555555555556</v>
      </c>
      <c r="H241" s="334">
        <v>87</v>
      </c>
      <c r="I241" s="331">
        <v>0</v>
      </c>
      <c r="J241" s="331">
        <v>3</v>
      </c>
      <c r="K241" s="333">
        <v>0.96666666666666667</v>
      </c>
      <c r="L241" s="333">
        <v>0</v>
      </c>
      <c r="M241" s="333">
        <v>3.3333333333333333E-2</v>
      </c>
      <c r="N241" s="335" t="s">
        <v>918</v>
      </c>
      <c r="O241" s="331">
        <v>22</v>
      </c>
      <c r="P241" s="336">
        <v>0.41988888888888887</v>
      </c>
      <c r="Q241" s="333">
        <v>9.2444444444444436</v>
      </c>
      <c r="R241" s="337" t="s">
        <v>5253</v>
      </c>
      <c r="S241" s="338" t="s">
        <v>920</v>
      </c>
      <c r="T241" s="331">
        <v>19</v>
      </c>
      <c r="U241" s="336">
        <v>0.41533333333333344</v>
      </c>
      <c r="V241" s="333">
        <v>7.8777777777777782</v>
      </c>
      <c r="W241" s="337" t="s">
        <v>5254</v>
      </c>
      <c r="X241" s="339" t="s">
        <v>917</v>
      </c>
      <c r="Y241" s="331">
        <v>12</v>
      </c>
      <c r="Z241" s="336">
        <v>0.41611111111111121</v>
      </c>
      <c r="AA241" s="333">
        <v>4.9888888888888889</v>
      </c>
      <c r="AB241" s="337" t="s">
        <v>5255</v>
      </c>
      <c r="AC241" s="340" t="s">
        <v>919</v>
      </c>
      <c r="AD241" s="331">
        <v>20</v>
      </c>
      <c r="AE241" s="336">
        <v>0.38222222222222213</v>
      </c>
      <c r="AF241" s="333">
        <v>7.6444444444444448</v>
      </c>
      <c r="AG241" s="303" t="s">
        <v>5256</v>
      </c>
      <c r="AH241" s="301"/>
      <c r="AI241" s="329"/>
    </row>
    <row r="242" spans="1:35" x14ac:dyDescent="0.25">
      <c r="A242" s="301" t="s">
        <v>361</v>
      </c>
      <c r="B242" s="329" t="s">
        <v>85</v>
      </c>
      <c r="C242" s="303" t="s">
        <v>1277</v>
      </c>
      <c r="D242" s="330" t="s">
        <v>85</v>
      </c>
      <c r="E242" s="331" t="s">
        <v>85</v>
      </c>
      <c r="F242" s="332" t="s">
        <v>85</v>
      </c>
      <c r="G242" s="333" t="s">
        <v>85</v>
      </c>
      <c r="H242" s="334" t="s">
        <v>85</v>
      </c>
      <c r="I242" s="331">
        <v>0</v>
      </c>
      <c r="J242" s="331" t="s">
        <v>85</v>
      </c>
      <c r="K242" s="333" t="s">
        <v>85</v>
      </c>
      <c r="L242" s="333" t="s">
        <v>85</v>
      </c>
      <c r="M242" s="333" t="s">
        <v>85</v>
      </c>
      <c r="N242" s="335" t="s">
        <v>85</v>
      </c>
      <c r="O242" s="331" t="s">
        <v>85</v>
      </c>
      <c r="P242" s="336" t="s">
        <v>85</v>
      </c>
      <c r="Q242" s="333" t="s">
        <v>85</v>
      </c>
      <c r="R242" s="337" t="s">
        <v>85</v>
      </c>
      <c r="S242" s="338" t="s">
        <v>85</v>
      </c>
      <c r="T242" s="331" t="s">
        <v>85</v>
      </c>
      <c r="U242" s="336" t="s">
        <v>85</v>
      </c>
      <c r="V242" s="333" t="s">
        <v>85</v>
      </c>
      <c r="W242" s="337" t="s">
        <v>85</v>
      </c>
      <c r="X242" s="339" t="s">
        <v>85</v>
      </c>
      <c r="Y242" s="331" t="s">
        <v>85</v>
      </c>
      <c r="Z242" s="336" t="s">
        <v>85</v>
      </c>
      <c r="AA242" s="333" t="s">
        <v>85</v>
      </c>
      <c r="AB242" s="337" t="s">
        <v>85</v>
      </c>
      <c r="AC242" s="340" t="s">
        <v>85</v>
      </c>
      <c r="AD242" s="331" t="s">
        <v>85</v>
      </c>
      <c r="AE242" s="336" t="s">
        <v>85</v>
      </c>
      <c r="AF242" s="333" t="s">
        <v>85</v>
      </c>
      <c r="AG242" s="303" t="s">
        <v>85</v>
      </c>
      <c r="AH242" s="301"/>
      <c r="AI242" s="329"/>
    </row>
    <row r="243" spans="1:35" x14ac:dyDescent="0.25">
      <c r="A243" s="301" t="s">
        <v>362</v>
      </c>
      <c r="B243" s="329" t="s">
        <v>5233</v>
      </c>
      <c r="C243" s="303" t="s">
        <v>1278</v>
      </c>
      <c r="D243" s="330">
        <v>30</v>
      </c>
      <c r="E243" s="331">
        <v>73</v>
      </c>
      <c r="F243" s="332">
        <v>40.092666666666666</v>
      </c>
      <c r="G243" s="333">
        <v>29.266666666666666</v>
      </c>
      <c r="H243" s="334">
        <v>29</v>
      </c>
      <c r="I243" s="331">
        <v>0</v>
      </c>
      <c r="J243" s="331">
        <v>1</v>
      </c>
      <c r="K243" s="333">
        <v>0.96666666666666667</v>
      </c>
      <c r="L243" s="333">
        <v>0</v>
      </c>
      <c r="M243" s="333">
        <v>3.3333333333333333E-2</v>
      </c>
      <c r="N243" s="335" t="s">
        <v>918</v>
      </c>
      <c r="O243" s="331">
        <v>22</v>
      </c>
      <c r="P243" s="336">
        <v>0.43433333333333335</v>
      </c>
      <c r="Q243" s="333">
        <v>9.5666666666666664</v>
      </c>
      <c r="R243" s="337" t="s">
        <v>5253</v>
      </c>
      <c r="S243" s="338" t="s">
        <v>920</v>
      </c>
      <c r="T243" s="331">
        <v>19</v>
      </c>
      <c r="U243" s="336">
        <v>0.34599999999999997</v>
      </c>
      <c r="V243" s="333">
        <v>6.5666666666666664</v>
      </c>
      <c r="W243" s="337" t="s">
        <v>5254</v>
      </c>
      <c r="X243" s="339" t="s">
        <v>917</v>
      </c>
      <c r="Y243" s="331">
        <v>12</v>
      </c>
      <c r="Z243" s="336">
        <v>0.36633333333333334</v>
      </c>
      <c r="AA243" s="333">
        <v>4.4000000000000004</v>
      </c>
      <c r="AB243" s="337" t="s">
        <v>5255</v>
      </c>
      <c r="AC243" s="340" t="s">
        <v>919</v>
      </c>
      <c r="AD243" s="331">
        <v>20</v>
      </c>
      <c r="AE243" s="336">
        <v>0.43666666666666659</v>
      </c>
      <c r="AF243" s="333">
        <v>8.7333333333333325</v>
      </c>
      <c r="AG243" s="303" t="s">
        <v>5256</v>
      </c>
      <c r="AH243" s="301"/>
      <c r="AI243" s="329"/>
    </row>
    <row r="244" spans="1:35" x14ac:dyDescent="0.25">
      <c r="A244" s="301" t="s">
        <v>363</v>
      </c>
      <c r="B244" s="329" t="s">
        <v>85</v>
      </c>
      <c r="C244" s="303" t="s">
        <v>1279</v>
      </c>
      <c r="D244" s="330" t="s">
        <v>85</v>
      </c>
      <c r="E244" s="331" t="s">
        <v>85</v>
      </c>
      <c r="F244" s="332" t="s">
        <v>85</v>
      </c>
      <c r="G244" s="333" t="s">
        <v>85</v>
      </c>
      <c r="H244" s="334" t="s">
        <v>85</v>
      </c>
      <c r="I244" s="331">
        <v>0</v>
      </c>
      <c r="J244" s="331" t="s">
        <v>85</v>
      </c>
      <c r="K244" s="333" t="s">
        <v>85</v>
      </c>
      <c r="L244" s="333" t="s">
        <v>85</v>
      </c>
      <c r="M244" s="333" t="s">
        <v>85</v>
      </c>
      <c r="N244" s="335" t="s">
        <v>85</v>
      </c>
      <c r="O244" s="331" t="s">
        <v>85</v>
      </c>
      <c r="P244" s="336" t="s">
        <v>85</v>
      </c>
      <c r="Q244" s="333" t="s">
        <v>85</v>
      </c>
      <c r="R244" s="337" t="s">
        <v>85</v>
      </c>
      <c r="S244" s="338" t="s">
        <v>85</v>
      </c>
      <c r="T244" s="331" t="s">
        <v>85</v>
      </c>
      <c r="U244" s="336" t="s">
        <v>85</v>
      </c>
      <c r="V244" s="333" t="s">
        <v>85</v>
      </c>
      <c r="W244" s="337" t="s">
        <v>85</v>
      </c>
      <c r="X244" s="339" t="s">
        <v>85</v>
      </c>
      <c r="Y244" s="331" t="s">
        <v>85</v>
      </c>
      <c r="Z244" s="336" t="s">
        <v>85</v>
      </c>
      <c r="AA244" s="333" t="s">
        <v>85</v>
      </c>
      <c r="AB244" s="337" t="s">
        <v>85</v>
      </c>
      <c r="AC244" s="340" t="s">
        <v>85</v>
      </c>
      <c r="AD244" s="331" t="s">
        <v>85</v>
      </c>
      <c r="AE244" s="336" t="s">
        <v>85</v>
      </c>
      <c r="AF244" s="333" t="s">
        <v>85</v>
      </c>
      <c r="AG244" s="303" t="s">
        <v>85</v>
      </c>
      <c r="AH244" s="301"/>
      <c r="AI244" s="329"/>
    </row>
    <row r="245" spans="1:35" x14ac:dyDescent="0.25">
      <c r="A245" s="301" t="s">
        <v>364</v>
      </c>
      <c r="B245" s="329" t="s">
        <v>5233</v>
      </c>
      <c r="C245" s="303" t="s">
        <v>1280</v>
      </c>
      <c r="D245" s="330">
        <v>44</v>
      </c>
      <c r="E245" s="331">
        <v>73</v>
      </c>
      <c r="F245" s="332">
        <v>37.549318181818187</v>
      </c>
      <c r="G245" s="333">
        <v>27.40909090909091</v>
      </c>
      <c r="H245" s="334">
        <v>44</v>
      </c>
      <c r="I245" s="331">
        <v>0</v>
      </c>
      <c r="J245" s="331">
        <v>0</v>
      </c>
      <c r="K245" s="333">
        <v>1</v>
      </c>
      <c r="L245" s="333">
        <v>0</v>
      </c>
      <c r="M245" s="333">
        <v>0</v>
      </c>
      <c r="N245" s="335" t="s">
        <v>918</v>
      </c>
      <c r="O245" s="331">
        <v>22</v>
      </c>
      <c r="P245" s="336">
        <v>0.3788636363636364</v>
      </c>
      <c r="Q245" s="333">
        <v>8.3409090909090917</v>
      </c>
      <c r="R245" s="337" t="s">
        <v>5253</v>
      </c>
      <c r="S245" s="338" t="s">
        <v>920</v>
      </c>
      <c r="T245" s="331">
        <v>19</v>
      </c>
      <c r="U245" s="336">
        <v>0.32181818181818184</v>
      </c>
      <c r="V245" s="333">
        <v>6.1136363636363633</v>
      </c>
      <c r="W245" s="337" t="s">
        <v>5254</v>
      </c>
      <c r="X245" s="339" t="s">
        <v>917</v>
      </c>
      <c r="Y245" s="331">
        <v>12</v>
      </c>
      <c r="Z245" s="336">
        <v>0.3938636363636363</v>
      </c>
      <c r="AA245" s="333">
        <v>4.7272727272727275</v>
      </c>
      <c r="AB245" s="337" t="s">
        <v>5255</v>
      </c>
      <c r="AC245" s="340" t="s">
        <v>919</v>
      </c>
      <c r="AD245" s="331">
        <v>20</v>
      </c>
      <c r="AE245" s="336">
        <v>0.41136363636363632</v>
      </c>
      <c r="AF245" s="333">
        <v>8.2272727272727266</v>
      </c>
      <c r="AG245" s="303" t="s">
        <v>5256</v>
      </c>
      <c r="AH245" s="301"/>
      <c r="AI245" s="329"/>
    </row>
    <row r="246" spans="1:35" x14ac:dyDescent="0.25">
      <c r="A246" s="301" t="s">
        <v>365</v>
      </c>
      <c r="B246" s="329" t="s">
        <v>5233</v>
      </c>
      <c r="C246" s="303" t="s">
        <v>1281</v>
      </c>
      <c r="D246" s="330">
        <v>67</v>
      </c>
      <c r="E246" s="331">
        <v>73</v>
      </c>
      <c r="F246" s="332">
        <v>24.169253731343286</v>
      </c>
      <c r="G246" s="333">
        <v>17.64179104477612</v>
      </c>
      <c r="H246" s="334">
        <v>67</v>
      </c>
      <c r="I246" s="331">
        <v>0</v>
      </c>
      <c r="J246" s="331">
        <v>0</v>
      </c>
      <c r="K246" s="333">
        <v>1</v>
      </c>
      <c r="L246" s="333">
        <v>0</v>
      </c>
      <c r="M246" s="333">
        <v>0</v>
      </c>
      <c r="N246" s="335" t="s">
        <v>918</v>
      </c>
      <c r="O246" s="331">
        <v>22</v>
      </c>
      <c r="P246" s="336">
        <v>0.24417910447761199</v>
      </c>
      <c r="Q246" s="333">
        <v>5.3582089552238807</v>
      </c>
      <c r="R246" s="337" t="s">
        <v>5253</v>
      </c>
      <c r="S246" s="338" t="s">
        <v>920</v>
      </c>
      <c r="T246" s="331">
        <v>19</v>
      </c>
      <c r="U246" s="336">
        <v>0.31582089552238823</v>
      </c>
      <c r="V246" s="333">
        <v>5.9850746268656714</v>
      </c>
      <c r="W246" s="337" t="s">
        <v>5254</v>
      </c>
      <c r="X246" s="339" t="s">
        <v>917</v>
      </c>
      <c r="Y246" s="331">
        <v>12</v>
      </c>
      <c r="Z246" s="336">
        <v>0.26731343283582082</v>
      </c>
      <c r="AA246" s="333">
        <v>3.2089552238805972</v>
      </c>
      <c r="AB246" s="337" t="s">
        <v>5255</v>
      </c>
      <c r="AC246" s="340" t="s">
        <v>919</v>
      </c>
      <c r="AD246" s="331">
        <v>20</v>
      </c>
      <c r="AE246" s="336">
        <v>0.15447761194029855</v>
      </c>
      <c r="AF246" s="333">
        <v>3.08955223880597</v>
      </c>
      <c r="AG246" s="303" t="s">
        <v>5256</v>
      </c>
      <c r="AH246" s="301"/>
      <c r="AI246" s="329"/>
    </row>
    <row r="247" spans="1:35" x14ac:dyDescent="0.25">
      <c r="A247" s="301" t="s">
        <v>366</v>
      </c>
      <c r="B247" s="329" t="s">
        <v>85</v>
      </c>
      <c r="C247" s="303" t="s">
        <v>1282</v>
      </c>
      <c r="D247" s="330" t="s">
        <v>85</v>
      </c>
      <c r="E247" s="331" t="s">
        <v>85</v>
      </c>
      <c r="F247" s="332" t="s">
        <v>85</v>
      </c>
      <c r="G247" s="333" t="s">
        <v>85</v>
      </c>
      <c r="H247" s="334" t="s">
        <v>85</v>
      </c>
      <c r="I247" s="331">
        <v>0</v>
      </c>
      <c r="J247" s="331" t="s">
        <v>85</v>
      </c>
      <c r="K247" s="333" t="s">
        <v>85</v>
      </c>
      <c r="L247" s="333" t="s">
        <v>85</v>
      </c>
      <c r="M247" s="333" t="s">
        <v>85</v>
      </c>
      <c r="N247" s="335" t="s">
        <v>85</v>
      </c>
      <c r="O247" s="331" t="s">
        <v>85</v>
      </c>
      <c r="P247" s="336" t="s">
        <v>85</v>
      </c>
      <c r="Q247" s="333" t="s">
        <v>85</v>
      </c>
      <c r="R247" s="337" t="s">
        <v>85</v>
      </c>
      <c r="S247" s="338" t="s">
        <v>85</v>
      </c>
      <c r="T247" s="331" t="s">
        <v>85</v>
      </c>
      <c r="U247" s="336" t="s">
        <v>85</v>
      </c>
      <c r="V247" s="333" t="s">
        <v>85</v>
      </c>
      <c r="W247" s="337" t="s">
        <v>85</v>
      </c>
      <c r="X247" s="339" t="s">
        <v>85</v>
      </c>
      <c r="Y247" s="331" t="s">
        <v>85</v>
      </c>
      <c r="Z247" s="336" t="s">
        <v>85</v>
      </c>
      <c r="AA247" s="333" t="s">
        <v>85</v>
      </c>
      <c r="AB247" s="337" t="s">
        <v>85</v>
      </c>
      <c r="AC247" s="340" t="s">
        <v>85</v>
      </c>
      <c r="AD247" s="331" t="s">
        <v>85</v>
      </c>
      <c r="AE247" s="336" t="s">
        <v>85</v>
      </c>
      <c r="AF247" s="333" t="s">
        <v>85</v>
      </c>
      <c r="AG247" s="303" t="s">
        <v>85</v>
      </c>
      <c r="AH247" s="301"/>
      <c r="AI247" s="329"/>
    </row>
    <row r="248" spans="1:35" x14ac:dyDescent="0.25">
      <c r="A248" s="301" t="s">
        <v>367</v>
      </c>
      <c r="B248" s="329" t="s">
        <v>85</v>
      </c>
      <c r="C248" s="303" t="s">
        <v>1283</v>
      </c>
      <c r="D248" s="330" t="s">
        <v>85</v>
      </c>
      <c r="E248" s="331" t="s">
        <v>85</v>
      </c>
      <c r="F248" s="332" t="s">
        <v>85</v>
      </c>
      <c r="G248" s="333" t="s">
        <v>85</v>
      </c>
      <c r="H248" s="334" t="s">
        <v>85</v>
      </c>
      <c r="I248" s="331">
        <v>0</v>
      </c>
      <c r="J248" s="331" t="s">
        <v>85</v>
      </c>
      <c r="K248" s="333" t="s">
        <v>85</v>
      </c>
      <c r="L248" s="333" t="s">
        <v>85</v>
      </c>
      <c r="M248" s="333" t="s">
        <v>85</v>
      </c>
      <c r="N248" s="335" t="s">
        <v>85</v>
      </c>
      <c r="O248" s="331" t="s">
        <v>85</v>
      </c>
      <c r="P248" s="336" t="s">
        <v>85</v>
      </c>
      <c r="Q248" s="333" t="s">
        <v>85</v>
      </c>
      <c r="R248" s="337" t="s">
        <v>85</v>
      </c>
      <c r="S248" s="338" t="s">
        <v>85</v>
      </c>
      <c r="T248" s="331" t="s">
        <v>85</v>
      </c>
      <c r="U248" s="336" t="s">
        <v>85</v>
      </c>
      <c r="V248" s="333" t="s">
        <v>85</v>
      </c>
      <c r="W248" s="337" t="s">
        <v>85</v>
      </c>
      <c r="X248" s="339" t="s">
        <v>85</v>
      </c>
      <c r="Y248" s="331" t="s">
        <v>85</v>
      </c>
      <c r="Z248" s="336" t="s">
        <v>85</v>
      </c>
      <c r="AA248" s="333" t="s">
        <v>85</v>
      </c>
      <c r="AB248" s="337" t="s">
        <v>85</v>
      </c>
      <c r="AC248" s="340" t="s">
        <v>85</v>
      </c>
      <c r="AD248" s="331" t="s">
        <v>85</v>
      </c>
      <c r="AE248" s="336" t="s">
        <v>85</v>
      </c>
      <c r="AF248" s="333" t="s">
        <v>85</v>
      </c>
      <c r="AG248" s="303" t="s">
        <v>85</v>
      </c>
      <c r="AH248" s="301"/>
      <c r="AI248" s="329"/>
    </row>
    <row r="249" spans="1:35" x14ac:dyDescent="0.25">
      <c r="A249" s="301" t="s">
        <v>368</v>
      </c>
      <c r="B249" s="329" t="s">
        <v>5233</v>
      </c>
      <c r="C249" s="303" t="s">
        <v>1284</v>
      </c>
      <c r="D249" s="330">
        <v>114</v>
      </c>
      <c r="E249" s="331">
        <v>73</v>
      </c>
      <c r="F249" s="332">
        <v>43.044210526315773</v>
      </c>
      <c r="G249" s="333">
        <v>31.421052631578949</v>
      </c>
      <c r="H249" s="334">
        <v>109</v>
      </c>
      <c r="I249" s="331">
        <v>0</v>
      </c>
      <c r="J249" s="331">
        <v>5</v>
      </c>
      <c r="K249" s="333">
        <v>0.95614035087719296</v>
      </c>
      <c r="L249" s="333">
        <v>0</v>
      </c>
      <c r="M249" s="333">
        <v>4.3859649122807015E-2</v>
      </c>
      <c r="N249" s="335" t="s">
        <v>918</v>
      </c>
      <c r="O249" s="331">
        <v>22</v>
      </c>
      <c r="P249" s="336">
        <v>0.43149122807017537</v>
      </c>
      <c r="Q249" s="333">
        <v>9.5</v>
      </c>
      <c r="R249" s="337" t="s">
        <v>5253</v>
      </c>
      <c r="S249" s="338" t="s">
        <v>920</v>
      </c>
      <c r="T249" s="331">
        <v>19</v>
      </c>
      <c r="U249" s="336">
        <v>0.40578947368421059</v>
      </c>
      <c r="V249" s="333">
        <v>7.7017543859649127</v>
      </c>
      <c r="W249" s="337" t="s">
        <v>5254</v>
      </c>
      <c r="X249" s="339" t="s">
        <v>917</v>
      </c>
      <c r="Y249" s="331">
        <v>12</v>
      </c>
      <c r="Z249" s="336">
        <v>0.43131578947368421</v>
      </c>
      <c r="AA249" s="333">
        <v>5.1754385964912277</v>
      </c>
      <c r="AB249" s="337" t="s">
        <v>5255</v>
      </c>
      <c r="AC249" s="340" t="s">
        <v>919</v>
      </c>
      <c r="AD249" s="331">
        <v>20</v>
      </c>
      <c r="AE249" s="336">
        <v>0.45219298245614042</v>
      </c>
      <c r="AF249" s="333">
        <v>9.0438596491228065</v>
      </c>
      <c r="AG249" s="303" t="s">
        <v>5256</v>
      </c>
      <c r="AH249" s="301"/>
      <c r="AI249" s="329"/>
    </row>
    <row r="250" spans="1:35" x14ac:dyDescent="0.25">
      <c r="A250" s="301" t="s">
        <v>369</v>
      </c>
      <c r="B250" s="329" t="s">
        <v>85</v>
      </c>
      <c r="C250" s="303" t="s">
        <v>1285</v>
      </c>
      <c r="D250" s="330" t="s">
        <v>85</v>
      </c>
      <c r="E250" s="331" t="s">
        <v>85</v>
      </c>
      <c r="F250" s="332" t="s">
        <v>85</v>
      </c>
      <c r="G250" s="333" t="s">
        <v>85</v>
      </c>
      <c r="H250" s="334" t="s">
        <v>85</v>
      </c>
      <c r="I250" s="331">
        <v>0</v>
      </c>
      <c r="J250" s="331" t="s">
        <v>85</v>
      </c>
      <c r="K250" s="333" t="s">
        <v>85</v>
      </c>
      <c r="L250" s="333" t="s">
        <v>85</v>
      </c>
      <c r="M250" s="333" t="s">
        <v>85</v>
      </c>
      <c r="N250" s="335" t="s">
        <v>85</v>
      </c>
      <c r="O250" s="331" t="s">
        <v>85</v>
      </c>
      <c r="P250" s="336" t="s">
        <v>85</v>
      </c>
      <c r="Q250" s="333" t="s">
        <v>85</v>
      </c>
      <c r="R250" s="337" t="s">
        <v>85</v>
      </c>
      <c r="S250" s="338" t="s">
        <v>85</v>
      </c>
      <c r="T250" s="331" t="s">
        <v>85</v>
      </c>
      <c r="U250" s="336" t="s">
        <v>85</v>
      </c>
      <c r="V250" s="333" t="s">
        <v>85</v>
      </c>
      <c r="W250" s="337" t="s">
        <v>85</v>
      </c>
      <c r="X250" s="339" t="s">
        <v>85</v>
      </c>
      <c r="Y250" s="331" t="s">
        <v>85</v>
      </c>
      <c r="Z250" s="336" t="s">
        <v>85</v>
      </c>
      <c r="AA250" s="333" t="s">
        <v>85</v>
      </c>
      <c r="AB250" s="337" t="s">
        <v>85</v>
      </c>
      <c r="AC250" s="340" t="s">
        <v>85</v>
      </c>
      <c r="AD250" s="331" t="s">
        <v>85</v>
      </c>
      <c r="AE250" s="336" t="s">
        <v>85</v>
      </c>
      <c r="AF250" s="333" t="s">
        <v>85</v>
      </c>
      <c r="AG250" s="303" t="s">
        <v>85</v>
      </c>
      <c r="AH250" s="301"/>
      <c r="AI250" s="329"/>
    </row>
    <row r="251" spans="1:35" x14ac:dyDescent="0.25">
      <c r="A251" s="301" t="s">
        <v>370</v>
      </c>
      <c r="B251" s="329" t="s">
        <v>85</v>
      </c>
      <c r="C251" s="303" t="s">
        <v>1286</v>
      </c>
      <c r="D251" s="330" t="s">
        <v>85</v>
      </c>
      <c r="E251" s="331" t="s">
        <v>85</v>
      </c>
      <c r="F251" s="332" t="s">
        <v>85</v>
      </c>
      <c r="G251" s="333" t="s">
        <v>85</v>
      </c>
      <c r="H251" s="334" t="s">
        <v>85</v>
      </c>
      <c r="I251" s="331">
        <v>0</v>
      </c>
      <c r="J251" s="331" t="s">
        <v>85</v>
      </c>
      <c r="K251" s="333" t="s">
        <v>85</v>
      </c>
      <c r="L251" s="333" t="s">
        <v>85</v>
      </c>
      <c r="M251" s="333" t="s">
        <v>85</v>
      </c>
      <c r="N251" s="335" t="s">
        <v>85</v>
      </c>
      <c r="O251" s="331" t="s">
        <v>85</v>
      </c>
      <c r="P251" s="336" t="s">
        <v>85</v>
      </c>
      <c r="Q251" s="333" t="s">
        <v>85</v>
      </c>
      <c r="R251" s="337" t="s">
        <v>85</v>
      </c>
      <c r="S251" s="338" t="s">
        <v>85</v>
      </c>
      <c r="T251" s="331" t="s">
        <v>85</v>
      </c>
      <c r="U251" s="336" t="s">
        <v>85</v>
      </c>
      <c r="V251" s="333" t="s">
        <v>85</v>
      </c>
      <c r="W251" s="337" t="s">
        <v>85</v>
      </c>
      <c r="X251" s="339" t="s">
        <v>85</v>
      </c>
      <c r="Y251" s="331" t="s">
        <v>85</v>
      </c>
      <c r="Z251" s="336" t="s">
        <v>85</v>
      </c>
      <c r="AA251" s="333" t="s">
        <v>85</v>
      </c>
      <c r="AB251" s="337" t="s">
        <v>85</v>
      </c>
      <c r="AC251" s="340" t="s">
        <v>85</v>
      </c>
      <c r="AD251" s="331" t="s">
        <v>85</v>
      </c>
      <c r="AE251" s="336" t="s">
        <v>85</v>
      </c>
      <c r="AF251" s="333" t="s">
        <v>85</v>
      </c>
      <c r="AG251" s="303" t="s">
        <v>85</v>
      </c>
      <c r="AH251" s="301"/>
      <c r="AI251" s="329"/>
    </row>
    <row r="252" spans="1:35" x14ac:dyDescent="0.25">
      <c r="A252" s="301" t="s">
        <v>371</v>
      </c>
      <c r="B252" s="329" t="s">
        <v>85</v>
      </c>
      <c r="C252" s="303" t="s">
        <v>1287</v>
      </c>
      <c r="D252" s="330" t="s">
        <v>85</v>
      </c>
      <c r="E252" s="331" t="s">
        <v>85</v>
      </c>
      <c r="F252" s="332" t="s">
        <v>85</v>
      </c>
      <c r="G252" s="333" t="s">
        <v>85</v>
      </c>
      <c r="H252" s="334" t="s">
        <v>85</v>
      </c>
      <c r="I252" s="331">
        <v>0</v>
      </c>
      <c r="J252" s="331" t="s">
        <v>85</v>
      </c>
      <c r="K252" s="333" t="s">
        <v>85</v>
      </c>
      <c r="L252" s="333" t="s">
        <v>85</v>
      </c>
      <c r="M252" s="333" t="s">
        <v>85</v>
      </c>
      <c r="N252" s="335" t="s">
        <v>85</v>
      </c>
      <c r="O252" s="331" t="s">
        <v>85</v>
      </c>
      <c r="P252" s="336" t="s">
        <v>85</v>
      </c>
      <c r="Q252" s="333" t="s">
        <v>85</v>
      </c>
      <c r="R252" s="337" t="s">
        <v>85</v>
      </c>
      <c r="S252" s="338" t="s">
        <v>85</v>
      </c>
      <c r="T252" s="331" t="s">
        <v>85</v>
      </c>
      <c r="U252" s="336" t="s">
        <v>85</v>
      </c>
      <c r="V252" s="333" t="s">
        <v>85</v>
      </c>
      <c r="W252" s="337" t="s">
        <v>85</v>
      </c>
      <c r="X252" s="339" t="s">
        <v>85</v>
      </c>
      <c r="Y252" s="331" t="s">
        <v>85</v>
      </c>
      <c r="Z252" s="336" t="s">
        <v>85</v>
      </c>
      <c r="AA252" s="333" t="s">
        <v>85</v>
      </c>
      <c r="AB252" s="337" t="s">
        <v>85</v>
      </c>
      <c r="AC252" s="340" t="s">
        <v>85</v>
      </c>
      <c r="AD252" s="331" t="s">
        <v>85</v>
      </c>
      <c r="AE252" s="336" t="s">
        <v>85</v>
      </c>
      <c r="AF252" s="333" t="s">
        <v>85</v>
      </c>
      <c r="AG252" s="303" t="s">
        <v>85</v>
      </c>
      <c r="AH252" s="301"/>
      <c r="AI252" s="329"/>
    </row>
    <row r="253" spans="1:35" x14ac:dyDescent="0.25">
      <c r="A253" s="301" t="s">
        <v>372</v>
      </c>
      <c r="B253" s="329" t="s">
        <v>5233</v>
      </c>
      <c r="C253" s="303" t="s">
        <v>1297</v>
      </c>
      <c r="D253" s="330">
        <v>320</v>
      </c>
      <c r="E253" s="331">
        <v>73</v>
      </c>
      <c r="F253" s="332">
        <v>52.61971874999999</v>
      </c>
      <c r="G253" s="333">
        <v>38.412500000000001</v>
      </c>
      <c r="H253" s="334">
        <v>273</v>
      </c>
      <c r="I253" s="331">
        <v>0</v>
      </c>
      <c r="J253" s="331">
        <v>47</v>
      </c>
      <c r="K253" s="333">
        <v>0.85312500000000002</v>
      </c>
      <c r="L253" s="333">
        <v>0</v>
      </c>
      <c r="M253" s="333">
        <v>0.14687500000000001</v>
      </c>
      <c r="N253" s="335" t="s">
        <v>918</v>
      </c>
      <c r="O253" s="331">
        <v>22</v>
      </c>
      <c r="P253" s="336">
        <v>0.52462499999999967</v>
      </c>
      <c r="Q253" s="333">
        <v>11.540625</v>
      </c>
      <c r="R253" s="337" t="s">
        <v>5253</v>
      </c>
      <c r="S253" s="338" t="s">
        <v>920</v>
      </c>
      <c r="T253" s="331">
        <v>19</v>
      </c>
      <c r="U253" s="336">
        <v>0.48809374999999983</v>
      </c>
      <c r="V253" s="333">
        <v>9.2750000000000004</v>
      </c>
      <c r="W253" s="337" t="s">
        <v>5254</v>
      </c>
      <c r="X253" s="339" t="s">
        <v>917</v>
      </c>
      <c r="Y253" s="331">
        <v>12</v>
      </c>
      <c r="Z253" s="336">
        <v>0.54390624999999981</v>
      </c>
      <c r="AA253" s="333">
        <v>6.5250000000000004</v>
      </c>
      <c r="AB253" s="337" t="s">
        <v>5255</v>
      </c>
      <c r="AC253" s="340" t="s">
        <v>919</v>
      </c>
      <c r="AD253" s="331">
        <v>20</v>
      </c>
      <c r="AE253" s="336">
        <v>0.55359375000000022</v>
      </c>
      <c r="AF253" s="333">
        <v>11.071875</v>
      </c>
      <c r="AG253" s="303" t="s">
        <v>5256</v>
      </c>
      <c r="AH253" s="301"/>
      <c r="AI253" s="329"/>
    </row>
    <row r="254" spans="1:35" x14ac:dyDescent="0.25">
      <c r="A254" s="301" t="s">
        <v>376</v>
      </c>
      <c r="B254" s="329" t="s">
        <v>5233</v>
      </c>
      <c r="C254" s="303" t="s">
        <v>1300</v>
      </c>
      <c r="D254" s="330">
        <v>110</v>
      </c>
      <c r="E254" s="331">
        <v>73</v>
      </c>
      <c r="F254" s="332">
        <v>44.011636363636363</v>
      </c>
      <c r="G254" s="333">
        <v>32.127272727272725</v>
      </c>
      <c r="H254" s="334">
        <v>104</v>
      </c>
      <c r="I254" s="331">
        <v>0</v>
      </c>
      <c r="J254" s="331">
        <v>6</v>
      </c>
      <c r="K254" s="333">
        <v>0.94545454545454544</v>
      </c>
      <c r="L254" s="333">
        <v>0</v>
      </c>
      <c r="M254" s="333">
        <v>5.4545454545454543E-2</v>
      </c>
      <c r="N254" s="335" t="s">
        <v>918</v>
      </c>
      <c r="O254" s="331">
        <v>22</v>
      </c>
      <c r="P254" s="336">
        <v>0.44027272727272732</v>
      </c>
      <c r="Q254" s="333">
        <v>9.6909090909090914</v>
      </c>
      <c r="R254" s="337" t="s">
        <v>5253</v>
      </c>
      <c r="S254" s="338" t="s">
        <v>920</v>
      </c>
      <c r="T254" s="331">
        <v>19</v>
      </c>
      <c r="U254" s="336">
        <v>0.42609090909090919</v>
      </c>
      <c r="V254" s="333">
        <v>8.0909090909090917</v>
      </c>
      <c r="W254" s="337" t="s">
        <v>5254</v>
      </c>
      <c r="X254" s="339" t="s">
        <v>917</v>
      </c>
      <c r="Y254" s="331">
        <v>12</v>
      </c>
      <c r="Z254" s="336">
        <v>0.45936363636363653</v>
      </c>
      <c r="AA254" s="333">
        <v>5.5090909090909088</v>
      </c>
      <c r="AB254" s="337" t="s">
        <v>5255</v>
      </c>
      <c r="AC254" s="340" t="s">
        <v>919</v>
      </c>
      <c r="AD254" s="331">
        <v>20</v>
      </c>
      <c r="AE254" s="336">
        <v>0.441818181818182</v>
      </c>
      <c r="AF254" s="333">
        <v>8.836363636363636</v>
      </c>
      <c r="AG254" s="303" t="s">
        <v>5256</v>
      </c>
      <c r="AH254" s="301"/>
      <c r="AI254" s="329"/>
    </row>
    <row r="255" spans="1:35" x14ac:dyDescent="0.25">
      <c r="A255" s="301" t="s">
        <v>378</v>
      </c>
      <c r="B255" s="329" t="s">
        <v>5233</v>
      </c>
      <c r="C255" s="303" t="s">
        <v>1301</v>
      </c>
      <c r="D255" s="330">
        <v>140</v>
      </c>
      <c r="E255" s="331">
        <v>73</v>
      </c>
      <c r="F255" s="332">
        <v>33.113500000000016</v>
      </c>
      <c r="G255" s="333">
        <v>24.171428571428571</v>
      </c>
      <c r="H255" s="334">
        <v>136</v>
      </c>
      <c r="I255" s="331">
        <v>0</v>
      </c>
      <c r="J255" s="331">
        <v>4</v>
      </c>
      <c r="K255" s="333">
        <v>0.97142857142857142</v>
      </c>
      <c r="L255" s="333">
        <v>0</v>
      </c>
      <c r="M255" s="333">
        <v>2.8571428571428571E-2</v>
      </c>
      <c r="N255" s="335" t="s">
        <v>918</v>
      </c>
      <c r="O255" s="331">
        <v>22</v>
      </c>
      <c r="P255" s="336">
        <v>0.35271428571428576</v>
      </c>
      <c r="Q255" s="333">
        <v>7.7642857142857142</v>
      </c>
      <c r="R255" s="337" t="s">
        <v>5253</v>
      </c>
      <c r="S255" s="338" t="s">
        <v>920</v>
      </c>
      <c r="T255" s="331">
        <v>19</v>
      </c>
      <c r="U255" s="336">
        <v>0.31121428571428561</v>
      </c>
      <c r="V255" s="333">
        <v>5.9071428571428575</v>
      </c>
      <c r="W255" s="337" t="s">
        <v>5254</v>
      </c>
      <c r="X255" s="339" t="s">
        <v>917</v>
      </c>
      <c r="Y255" s="331">
        <v>12</v>
      </c>
      <c r="Z255" s="336">
        <v>0.32192857142857134</v>
      </c>
      <c r="AA255" s="333">
        <v>3.8642857142857143</v>
      </c>
      <c r="AB255" s="337" t="s">
        <v>5255</v>
      </c>
      <c r="AC255" s="340" t="s">
        <v>919</v>
      </c>
      <c r="AD255" s="331">
        <v>20</v>
      </c>
      <c r="AE255" s="336">
        <v>0.33178571428571418</v>
      </c>
      <c r="AF255" s="333">
        <v>6.6357142857142861</v>
      </c>
      <c r="AG255" s="303" t="s">
        <v>5256</v>
      </c>
      <c r="AH255" s="301"/>
      <c r="AI255" s="329"/>
    </row>
    <row r="256" spans="1:35" x14ac:dyDescent="0.25">
      <c r="A256" s="301" t="s">
        <v>379</v>
      </c>
      <c r="B256" s="329" t="s">
        <v>5233</v>
      </c>
      <c r="C256" s="303" t="s">
        <v>1302</v>
      </c>
      <c r="D256" s="330">
        <v>223</v>
      </c>
      <c r="E256" s="331">
        <v>73</v>
      </c>
      <c r="F256" s="332">
        <v>33.143452914798189</v>
      </c>
      <c r="G256" s="333">
        <v>24.192825112107624</v>
      </c>
      <c r="H256" s="334">
        <v>221</v>
      </c>
      <c r="I256" s="331">
        <v>0</v>
      </c>
      <c r="J256" s="331">
        <v>2</v>
      </c>
      <c r="K256" s="333">
        <v>0.99103139013452912</v>
      </c>
      <c r="L256" s="333">
        <v>0</v>
      </c>
      <c r="M256" s="333">
        <v>8.9686098654708519E-3</v>
      </c>
      <c r="N256" s="335" t="s">
        <v>918</v>
      </c>
      <c r="O256" s="331">
        <v>22</v>
      </c>
      <c r="P256" s="336">
        <v>0.35201793721973079</v>
      </c>
      <c r="Q256" s="333">
        <v>7.753363228699552</v>
      </c>
      <c r="R256" s="337" t="s">
        <v>5253</v>
      </c>
      <c r="S256" s="338" t="s">
        <v>920</v>
      </c>
      <c r="T256" s="331">
        <v>19</v>
      </c>
      <c r="U256" s="336">
        <v>0.32690582959641229</v>
      </c>
      <c r="V256" s="333">
        <v>6.1973094170403584</v>
      </c>
      <c r="W256" s="337" t="s">
        <v>5254</v>
      </c>
      <c r="X256" s="339" t="s">
        <v>917</v>
      </c>
      <c r="Y256" s="331">
        <v>12</v>
      </c>
      <c r="Z256" s="336">
        <v>0.30484304932735423</v>
      </c>
      <c r="AA256" s="333">
        <v>3.6591928251121075</v>
      </c>
      <c r="AB256" s="337" t="s">
        <v>5255</v>
      </c>
      <c r="AC256" s="340" t="s">
        <v>919</v>
      </c>
      <c r="AD256" s="331">
        <v>20</v>
      </c>
      <c r="AE256" s="336">
        <v>0.32914798206278023</v>
      </c>
      <c r="AF256" s="333">
        <v>6.5829596412556057</v>
      </c>
      <c r="AG256" s="303" t="s">
        <v>5256</v>
      </c>
      <c r="AH256" s="301"/>
      <c r="AI256" s="329"/>
    </row>
    <row r="257" spans="1:35" x14ac:dyDescent="0.25">
      <c r="A257" s="301" t="s">
        <v>617</v>
      </c>
      <c r="B257" s="329" t="s">
        <v>5233</v>
      </c>
      <c r="C257" s="303" t="s">
        <v>5250</v>
      </c>
      <c r="D257" s="330">
        <v>29</v>
      </c>
      <c r="E257" s="331">
        <v>73</v>
      </c>
      <c r="F257" s="332">
        <v>37.319655172413789</v>
      </c>
      <c r="G257" s="333">
        <v>27.241379310344829</v>
      </c>
      <c r="H257" s="334">
        <v>29</v>
      </c>
      <c r="I257" s="331">
        <v>0</v>
      </c>
      <c r="J257" s="331">
        <v>0</v>
      </c>
      <c r="K257" s="333">
        <v>1</v>
      </c>
      <c r="L257" s="333">
        <v>0</v>
      </c>
      <c r="M257" s="333">
        <v>0</v>
      </c>
      <c r="N257" s="335" t="s">
        <v>918</v>
      </c>
      <c r="O257" s="331">
        <v>22</v>
      </c>
      <c r="P257" s="336">
        <v>0.36931034482758623</v>
      </c>
      <c r="Q257" s="333">
        <v>8.137931034482758</v>
      </c>
      <c r="R257" s="337" t="s">
        <v>5253</v>
      </c>
      <c r="S257" s="338" t="s">
        <v>920</v>
      </c>
      <c r="T257" s="331">
        <v>19</v>
      </c>
      <c r="U257" s="336">
        <v>0.35931034482758634</v>
      </c>
      <c r="V257" s="333">
        <v>6.7931034482758621</v>
      </c>
      <c r="W257" s="337" t="s">
        <v>5254</v>
      </c>
      <c r="X257" s="339" t="s">
        <v>917</v>
      </c>
      <c r="Y257" s="331">
        <v>12</v>
      </c>
      <c r="Z257" s="336">
        <v>0.43137931034482757</v>
      </c>
      <c r="AA257" s="333">
        <v>5.1724137931034484</v>
      </c>
      <c r="AB257" s="337" t="s">
        <v>5255</v>
      </c>
      <c r="AC257" s="340" t="s">
        <v>919</v>
      </c>
      <c r="AD257" s="331">
        <v>20</v>
      </c>
      <c r="AE257" s="336">
        <v>0.35689655172413798</v>
      </c>
      <c r="AF257" s="333">
        <v>7.1379310344827589</v>
      </c>
      <c r="AG257" s="303" t="s">
        <v>5256</v>
      </c>
      <c r="AH257" s="301"/>
      <c r="AI257" s="329"/>
    </row>
    <row r="258" spans="1:35" x14ac:dyDescent="0.25">
      <c r="A258" s="301" t="s">
        <v>996</v>
      </c>
      <c r="B258" s="329" t="s">
        <v>5233</v>
      </c>
      <c r="C258" s="303" t="s">
        <v>1303</v>
      </c>
      <c r="D258" s="330">
        <v>183</v>
      </c>
      <c r="E258" s="331">
        <v>73</v>
      </c>
      <c r="F258" s="332">
        <v>37.991256830601102</v>
      </c>
      <c r="G258" s="333">
        <v>27.73224043715847</v>
      </c>
      <c r="H258" s="334">
        <v>180</v>
      </c>
      <c r="I258" s="331">
        <v>0</v>
      </c>
      <c r="J258" s="331">
        <v>3</v>
      </c>
      <c r="K258" s="333">
        <v>0.98360655737704916</v>
      </c>
      <c r="L258" s="333">
        <v>0</v>
      </c>
      <c r="M258" s="333">
        <v>1.6393442622950821E-2</v>
      </c>
      <c r="N258" s="335" t="s">
        <v>918</v>
      </c>
      <c r="O258" s="331">
        <v>22</v>
      </c>
      <c r="P258" s="336">
        <v>0.39797814207650256</v>
      </c>
      <c r="Q258" s="333">
        <v>8.7650273224043715</v>
      </c>
      <c r="R258" s="337" t="s">
        <v>5253</v>
      </c>
      <c r="S258" s="338" t="s">
        <v>920</v>
      </c>
      <c r="T258" s="331">
        <v>19</v>
      </c>
      <c r="U258" s="336">
        <v>0.36125683060109298</v>
      </c>
      <c r="V258" s="333">
        <v>6.8633879781420761</v>
      </c>
      <c r="W258" s="337" t="s">
        <v>5254</v>
      </c>
      <c r="X258" s="339" t="s">
        <v>917</v>
      </c>
      <c r="Y258" s="331">
        <v>12</v>
      </c>
      <c r="Z258" s="336">
        <v>0.37792349726775953</v>
      </c>
      <c r="AA258" s="333">
        <v>4.5355191256830603</v>
      </c>
      <c r="AB258" s="337" t="s">
        <v>5255</v>
      </c>
      <c r="AC258" s="340" t="s">
        <v>919</v>
      </c>
      <c r="AD258" s="331">
        <v>20</v>
      </c>
      <c r="AE258" s="336">
        <v>0.37841530054644801</v>
      </c>
      <c r="AF258" s="333">
        <v>7.5683060109289615</v>
      </c>
      <c r="AG258" s="303" t="s">
        <v>5256</v>
      </c>
      <c r="AH258" s="301"/>
      <c r="AI258" s="329"/>
    </row>
    <row r="259" spans="1:35" x14ac:dyDescent="0.25">
      <c r="A259" s="301" t="s">
        <v>998</v>
      </c>
      <c r="B259" s="329" t="s">
        <v>5233</v>
      </c>
      <c r="C259" s="303" t="s">
        <v>1304</v>
      </c>
      <c r="D259" s="330">
        <v>62</v>
      </c>
      <c r="E259" s="331">
        <v>73</v>
      </c>
      <c r="F259" s="332">
        <v>38.358548387096782</v>
      </c>
      <c r="G259" s="333">
        <v>28</v>
      </c>
      <c r="H259" s="334">
        <v>62</v>
      </c>
      <c r="I259" s="331">
        <v>0</v>
      </c>
      <c r="J259" s="331">
        <v>0</v>
      </c>
      <c r="K259" s="333">
        <v>1</v>
      </c>
      <c r="L259" s="333">
        <v>0</v>
      </c>
      <c r="M259" s="333">
        <v>0</v>
      </c>
      <c r="N259" s="335" t="s">
        <v>918</v>
      </c>
      <c r="O259" s="331">
        <v>22</v>
      </c>
      <c r="P259" s="336">
        <v>0.38758064516129032</v>
      </c>
      <c r="Q259" s="333">
        <v>8.5322580645161299</v>
      </c>
      <c r="R259" s="337" t="s">
        <v>5253</v>
      </c>
      <c r="S259" s="338" t="s">
        <v>920</v>
      </c>
      <c r="T259" s="331">
        <v>19</v>
      </c>
      <c r="U259" s="336">
        <v>0.37725806451612925</v>
      </c>
      <c r="V259" s="333">
        <v>7.161290322580645</v>
      </c>
      <c r="W259" s="337" t="s">
        <v>5254</v>
      </c>
      <c r="X259" s="339" t="s">
        <v>917</v>
      </c>
      <c r="Y259" s="331">
        <v>12</v>
      </c>
      <c r="Z259" s="336">
        <v>0.37903225806451618</v>
      </c>
      <c r="AA259" s="333">
        <v>4.5483870967741939</v>
      </c>
      <c r="AB259" s="337" t="s">
        <v>5255</v>
      </c>
      <c r="AC259" s="340" t="s">
        <v>919</v>
      </c>
      <c r="AD259" s="331">
        <v>20</v>
      </c>
      <c r="AE259" s="336">
        <v>0.38790322580645176</v>
      </c>
      <c r="AF259" s="333">
        <v>7.758064516129032</v>
      </c>
      <c r="AG259" s="303" t="s">
        <v>5256</v>
      </c>
      <c r="AH259" s="301"/>
      <c r="AI259" s="329"/>
    </row>
    <row r="260" spans="1:35" x14ac:dyDescent="0.25">
      <c r="A260" s="301" t="s">
        <v>380</v>
      </c>
      <c r="B260" s="329" t="s">
        <v>5233</v>
      </c>
      <c r="C260" s="303" t="s">
        <v>1305</v>
      </c>
      <c r="D260" s="330">
        <v>136</v>
      </c>
      <c r="E260" s="331">
        <v>73</v>
      </c>
      <c r="F260" s="332">
        <v>31.056250000000006</v>
      </c>
      <c r="G260" s="333">
        <v>22.669117647058822</v>
      </c>
      <c r="H260" s="334">
        <v>136</v>
      </c>
      <c r="I260" s="331">
        <v>0</v>
      </c>
      <c r="J260" s="331">
        <v>0</v>
      </c>
      <c r="K260" s="333">
        <v>1</v>
      </c>
      <c r="L260" s="333">
        <v>0</v>
      </c>
      <c r="M260" s="333">
        <v>0</v>
      </c>
      <c r="N260" s="335" t="s">
        <v>918</v>
      </c>
      <c r="O260" s="331">
        <v>22</v>
      </c>
      <c r="P260" s="336">
        <v>0.34316176470588233</v>
      </c>
      <c r="Q260" s="333">
        <v>7.5661764705882355</v>
      </c>
      <c r="R260" s="337" t="s">
        <v>5253</v>
      </c>
      <c r="S260" s="338" t="s">
        <v>920</v>
      </c>
      <c r="T260" s="331">
        <v>19</v>
      </c>
      <c r="U260" s="336">
        <v>0.29426470588235321</v>
      </c>
      <c r="V260" s="333">
        <v>5.5735294117647056</v>
      </c>
      <c r="W260" s="337" t="s">
        <v>5254</v>
      </c>
      <c r="X260" s="339" t="s">
        <v>917</v>
      </c>
      <c r="Y260" s="331">
        <v>12</v>
      </c>
      <c r="Z260" s="336">
        <v>0.29772058823529407</v>
      </c>
      <c r="AA260" s="333">
        <v>3.5735294117647061</v>
      </c>
      <c r="AB260" s="337" t="s">
        <v>5255</v>
      </c>
      <c r="AC260" s="340" t="s">
        <v>919</v>
      </c>
      <c r="AD260" s="331">
        <v>20</v>
      </c>
      <c r="AE260" s="336">
        <v>0.29779411764705865</v>
      </c>
      <c r="AF260" s="333">
        <v>5.9558823529411766</v>
      </c>
      <c r="AG260" s="303" t="s">
        <v>5256</v>
      </c>
      <c r="AH260" s="301"/>
      <c r="AI260" s="329"/>
    </row>
    <row r="261" spans="1:35" x14ac:dyDescent="0.25">
      <c r="A261" s="301" t="s">
        <v>381</v>
      </c>
      <c r="B261" s="329" t="s">
        <v>5233</v>
      </c>
      <c r="C261" s="303" t="s">
        <v>1306</v>
      </c>
      <c r="D261" s="330">
        <v>444</v>
      </c>
      <c r="E261" s="331">
        <v>73</v>
      </c>
      <c r="F261" s="332">
        <v>46.788648648648625</v>
      </c>
      <c r="G261" s="333">
        <v>34.155405405405403</v>
      </c>
      <c r="H261" s="334">
        <v>396</v>
      </c>
      <c r="I261" s="331">
        <v>0</v>
      </c>
      <c r="J261" s="331">
        <v>48</v>
      </c>
      <c r="K261" s="333">
        <v>0.89189189189189189</v>
      </c>
      <c r="L261" s="333">
        <v>0</v>
      </c>
      <c r="M261" s="333">
        <v>0.10810810810810811</v>
      </c>
      <c r="N261" s="335" t="s">
        <v>918</v>
      </c>
      <c r="O261" s="331">
        <v>22</v>
      </c>
      <c r="P261" s="336">
        <v>0.46833333333333332</v>
      </c>
      <c r="Q261" s="333">
        <v>10.301801801801801</v>
      </c>
      <c r="R261" s="337" t="s">
        <v>5253</v>
      </c>
      <c r="S261" s="338" t="s">
        <v>920</v>
      </c>
      <c r="T261" s="331">
        <v>19</v>
      </c>
      <c r="U261" s="336">
        <v>0.45198198198198175</v>
      </c>
      <c r="V261" s="333">
        <v>8.5900900900900901</v>
      </c>
      <c r="W261" s="337" t="s">
        <v>5254</v>
      </c>
      <c r="X261" s="339" t="s">
        <v>917</v>
      </c>
      <c r="Y261" s="331">
        <v>12</v>
      </c>
      <c r="Z261" s="336">
        <v>0.47315315315315409</v>
      </c>
      <c r="AA261" s="333">
        <v>5.6824324324324325</v>
      </c>
      <c r="AB261" s="337" t="s">
        <v>5255</v>
      </c>
      <c r="AC261" s="340" t="s">
        <v>919</v>
      </c>
      <c r="AD261" s="331">
        <v>20</v>
      </c>
      <c r="AE261" s="336">
        <v>0.47905405405405371</v>
      </c>
      <c r="AF261" s="333">
        <v>9.5810810810810807</v>
      </c>
      <c r="AG261" s="303" t="s">
        <v>5256</v>
      </c>
      <c r="AH261" s="301"/>
      <c r="AI261" s="329"/>
    </row>
    <row r="262" spans="1:35" x14ac:dyDescent="0.25">
      <c r="A262" s="301" t="s">
        <v>382</v>
      </c>
      <c r="B262" s="329" t="s">
        <v>5233</v>
      </c>
      <c r="C262" s="303" t="s">
        <v>1307</v>
      </c>
      <c r="D262" s="330">
        <v>101</v>
      </c>
      <c r="E262" s="331">
        <v>73</v>
      </c>
      <c r="F262" s="332">
        <v>39.80970297029701</v>
      </c>
      <c r="G262" s="333">
        <v>29.059405940594058</v>
      </c>
      <c r="H262" s="334">
        <v>99</v>
      </c>
      <c r="I262" s="331">
        <v>0</v>
      </c>
      <c r="J262" s="331">
        <v>2</v>
      </c>
      <c r="K262" s="333">
        <v>0.98019801980198018</v>
      </c>
      <c r="L262" s="333">
        <v>0</v>
      </c>
      <c r="M262" s="333">
        <v>1.9801980198019802E-2</v>
      </c>
      <c r="N262" s="335" t="s">
        <v>918</v>
      </c>
      <c r="O262" s="331">
        <v>22</v>
      </c>
      <c r="P262" s="336">
        <v>0.41207920792079206</v>
      </c>
      <c r="Q262" s="333">
        <v>9.0693069306930685</v>
      </c>
      <c r="R262" s="337" t="s">
        <v>5253</v>
      </c>
      <c r="S262" s="338" t="s">
        <v>920</v>
      </c>
      <c r="T262" s="331">
        <v>19</v>
      </c>
      <c r="U262" s="336">
        <v>0.38712871287128736</v>
      </c>
      <c r="V262" s="333">
        <v>7.3465346534653468</v>
      </c>
      <c r="W262" s="337" t="s">
        <v>5254</v>
      </c>
      <c r="X262" s="339" t="s">
        <v>917</v>
      </c>
      <c r="Y262" s="331">
        <v>12</v>
      </c>
      <c r="Z262" s="336">
        <v>0.36297029702970302</v>
      </c>
      <c r="AA262" s="333">
        <v>4.3564356435643568</v>
      </c>
      <c r="AB262" s="337" t="s">
        <v>5255</v>
      </c>
      <c r="AC262" s="340" t="s">
        <v>919</v>
      </c>
      <c r="AD262" s="331">
        <v>20</v>
      </c>
      <c r="AE262" s="336">
        <v>0.41435643564356428</v>
      </c>
      <c r="AF262" s="333">
        <v>8.2871287128712865</v>
      </c>
      <c r="AG262" s="303" t="s">
        <v>5256</v>
      </c>
      <c r="AH262" s="301"/>
      <c r="AI262" s="329"/>
    </row>
    <row r="263" spans="1:35" x14ac:dyDescent="0.25">
      <c r="A263" s="301" t="s">
        <v>383</v>
      </c>
      <c r="B263" s="329" t="s">
        <v>5233</v>
      </c>
      <c r="C263" s="303" t="s">
        <v>1308</v>
      </c>
      <c r="D263" s="330">
        <v>242</v>
      </c>
      <c r="E263" s="331">
        <v>73</v>
      </c>
      <c r="F263" s="332">
        <v>40.599421487603301</v>
      </c>
      <c r="G263" s="333">
        <v>29.636363636363637</v>
      </c>
      <c r="H263" s="334">
        <v>237</v>
      </c>
      <c r="I263" s="331">
        <v>0</v>
      </c>
      <c r="J263" s="331">
        <v>5</v>
      </c>
      <c r="K263" s="333">
        <v>0.97933884297520657</v>
      </c>
      <c r="L263" s="333">
        <v>0</v>
      </c>
      <c r="M263" s="333">
        <v>2.0661157024793389E-2</v>
      </c>
      <c r="N263" s="335" t="s">
        <v>918</v>
      </c>
      <c r="O263" s="331">
        <v>22</v>
      </c>
      <c r="P263" s="336">
        <v>0.42119834710743759</v>
      </c>
      <c r="Q263" s="333">
        <v>9.2685950413223139</v>
      </c>
      <c r="R263" s="337" t="s">
        <v>5253</v>
      </c>
      <c r="S263" s="338" t="s">
        <v>920</v>
      </c>
      <c r="T263" s="331">
        <v>19</v>
      </c>
      <c r="U263" s="336">
        <v>0.39136363636363614</v>
      </c>
      <c r="V263" s="333">
        <v>7.4338842975206614</v>
      </c>
      <c r="W263" s="337" t="s">
        <v>5254</v>
      </c>
      <c r="X263" s="339" t="s">
        <v>917</v>
      </c>
      <c r="Y263" s="331">
        <v>12</v>
      </c>
      <c r="Z263" s="336">
        <v>0.40173553719008281</v>
      </c>
      <c r="AA263" s="333">
        <v>4.8181818181818183</v>
      </c>
      <c r="AB263" s="337" t="s">
        <v>5255</v>
      </c>
      <c r="AC263" s="340" t="s">
        <v>919</v>
      </c>
      <c r="AD263" s="331">
        <v>20</v>
      </c>
      <c r="AE263" s="336">
        <v>0.40578512396694216</v>
      </c>
      <c r="AF263" s="333">
        <v>8.115702479338843</v>
      </c>
      <c r="AG263" s="303" t="s">
        <v>5256</v>
      </c>
      <c r="AH263" s="301"/>
      <c r="AI263" s="329"/>
    </row>
    <row r="264" spans="1:35" x14ac:dyDescent="0.25">
      <c r="A264" s="301" t="s">
        <v>385</v>
      </c>
      <c r="B264" s="329" t="s">
        <v>5233</v>
      </c>
      <c r="C264" s="303" t="s">
        <v>1309</v>
      </c>
      <c r="D264" s="330">
        <v>394</v>
      </c>
      <c r="E264" s="331">
        <v>73</v>
      </c>
      <c r="F264" s="332">
        <v>44.309543147208132</v>
      </c>
      <c r="G264" s="333">
        <v>32.345177664974621</v>
      </c>
      <c r="H264" s="334">
        <v>368</v>
      </c>
      <c r="I264" s="331">
        <v>0</v>
      </c>
      <c r="J264" s="331">
        <v>26</v>
      </c>
      <c r="K264" s="333">
        <v>0.93401015228426398</v>
      </c>
      <c r="L264" s="333">
        <v>0</v>
      </c>
      <c r="M264" s="333">
        <v>6.5989847715736044E-2</v>
      </c>
      <c r="N264" s="335" t="s">
        <v>918</v>
      </c>
      <c r="O264" s="331">
        <v>22</v>
      </c>
      <c r="P264" s="336">
        <v>0.45477157360406101</v>
      </c>
      <c r="Q264" s="333">
        <v>10.01015228426396</v>
      </c>
      <c r="R264" s="337" t="s">
        <v>5253</v>
      </c>
      <c r="S264" s="338" t="s">
        <v>920</v>
      </c>
      <c r="T264" s="331">
        <v>19</v>
      </c>
      <c r="U264" s="336">
        <v>0.42269035532994897</v>
      </c>
      <c r="V264" s="333">
        <v>8.0304568527918789</v>
      </c>
      <c r="W264" s="337" t="s">
        <v>5254</v>
      </c>
      <c r="X264" s="339" t="s">
        <v>917</v>
      </c>
      <c r="Y264" s="331">
        <v>12</v>
      </c>
      <c r="Z264" s="336">
        <v>0.45619289340101526</v>
      </c>
      <c r="AA264" s="333">
        <v>5.4746192893401018</v>
      </c>
      <c r="AB264" s="337" t="s">
        <v>5255</v>
      </c>
      <c r="AC264" s="340" t="s">
        <v>919</v>
      </c>
      <c r="AD264" s="331">
        <v>20</v>
      </c>
      <c r="AE264" s="336">
        <v>0.44149746192893397</v>
      </c>
      <c r="AF264" s="333">
        <v>8.8299492385786795</v>
      </c>
      <c r="AG264" s="303" t="s">
        <v>5256</v>
      </c>
      <c r="AH264" s="301"/>
      <c r="AI264" s="329"/>
    </row>
    <row r="265" spans="1:35" x14ac:dyDescent="0.25">
      <c r="A265" s="301" t="s">
        <v>386</v>
      </c>
      <c r="B265" s="329" t="s">
        <v>5233</v>
      </c>
      <c r="C265" s="303" t="s">
        <v>1310</v>
      </c>
      <c r="D265" s="330">
        <v>169</v>
      </c>
      <c r="E265" s="331">
        <v>73</v>
      </c>
      <c r="F265" s="332">
        <v>26.305562130177535</v>
      </c>
      <c r="G265" s="333">
        <v>19.201183431952664</v>
      </c>
      <c r="H265" s="334">
        <v>169</v>
      </c>
      <c r="I265" s="331">
        <v>0</v>
      </c>
      <c r="J265" s="331">
        <v>0</v>
      </c>
      <c r="K265" s="333">
        <v>1</v>
      </c>
      <c r="L265" s="333">
        <v>0</v>
      </c>
      <c r="M265" s="333">
        <v>0</v>
      </c>
      <c r="N265" s="335" t="s">
        <v>918</v>
      </c>
      <c r="O265" s="331">
        <v>22</v>
      </c>
      <c r="P265" s="336">
        <v>0.28550295857988173</v>
      </c>
      <c r="Q265" s="333">
        <v>6.27810650887574</v>
      </c>
      <c r="R265" s="337" t="s">
        <v>5253</v>
      </c>
      <c r="S265" s="338" t="s">
        <v>920</v>
      </c>
      <c r="T265" s="331">
        <v>19</v>
      </c>
      <c r="U265" s="336">
        <v>0.2840828402366864</v>
      </c>
      <c r="V265" s="333">
        <v>5.390532544378698</v>
      </c>
      <c r="W265" s="337" t="s">
        <v>5254</v>
      </c>
      <c r="X265" s="339" t="s">
        <v>917</v>
      </c>
      <c r="Y265" s="331">
        <v>12</v>
      </c>
      <c r="Z265" s="336">
        <v>0.24994082840236687</v>
      </c>
      <c r="AA265" s="333">
        <v>3</v>
      </c>
      <c r="AB265" s="337" t="s">
        <v>5255</v>
      </c>
      <c r="AC265" s="340" t="s">
        <v>919</v>
      </c>
      <c r="AD265" s="331">
        <v>20</v>
      </c>
      <c r="AE265" s="336">
        <v>0.2266272189349112</v>
      </c>
      <c r="AF265" s="333">
        <v>4.5325443786982245</v>
      </c>
      <c r="AG265" s="303" t="s">
        <v>5256</v>
      </c>
      <c r="AH265" s="301"/>
      <c r="AI265" s="329"/>
    </row>
    <row r="266" spans="1:35" x14ac:dyDescent="0.25">
      <c r="A266" s="301" t="s">
        <v>387</v>
      </c>
      <c r="B266" s="329" t="s">
        <v>5233</v>
      </c>
      <c r="C266" s="303" t="s">
        <v>1311</v>
      </c>
      <c r="D266" s="330">
        <v>251</v>
      </c>
      <c r="E266" s="331">
        <v>73</v>
      </c>
      <c r="F266" s="332">
        <v>43.171314741035836</v>
      </c>
      <c r="G266" s="333">
        <v>31.513944223107568</v>
      </c>
      <c r="H266" s="334">
        <v>239</v>
      </c>
      <c r="I266" s="331">
        <v>0</v>
      </c>
      <c r="J266" s="331">
        <v>12</v>
      </c>
      <c r="K266" s="333">
        <v>0.952191235059761</v>
      </c>
      <c r="L266" s="333">
        <v>0</v>
      </c>
      <c r="M266" s="333">
        <v>4.7808764940239043E-2</v>
      </c>
      <c r="N266" s="335" t="s">
        <v>918</v>
      </c>
      <c r="O266" s="331">
        <v>22</v>
      </c>
      <c r="P266" s="336">
        <v>0.43517928286852547</v>
      </c>
      <c r="Q266" s="333">
        <v>9.5816733067729078</v>
      </c>
      <c r="R266" s="337" t="s">
        <v>5253</v>
      </c>
      <c r="S266" s="338" t="s">
        <v>920</v>
      </c>
      <c r="T266" s="331">
        <v>19</v>
      </c>
      <c r="U266" s="336">
        <v>0.4257370517928285</v>
      </c>
      <c r="V266" s="333">
        <v>8.0836653386454191</v>
      </c>
      <c r="W266" s="337" t="s">
        <v>5254</v>
      </c>
      <c r="X266" s="339" t="s">
        <v>917</v>
      </c>
      <c r="Y266" s="331">
        <v>12</v>
      </c>
      <c r="Z266" s="336">
        <v>0.46768924302788839</v>
      </c>
      <c r="AA266" s="333">
        <v>5.6135458167330681</v>
      </c>
      <c r="AB266" s="337" t="s">
        <v>5255</v>
      </c>
      <c r="AC266" s="340" t="s">
        <v>919</v>
      </c>
      <c r="AD266" s="331">
        <v>20</v>
      </c>
      <c r="AE266" s="336">
        <v>0.41175298804780874</v>
      </c>
      <c r="AF266" s="333">
        <v>8.235059760956176</v>
      </c>
      <c r="AG266" s="303" t="s">
        <v>5256</v>
      </c>
      <c r="AH266" s="301"/>
      <c r="AI266" s="329"/>
    </row>
    <row r="267" spans="1:35" x14ac:dyDescent="0.25">
      <c r="A267" s="301" t="s">
        <v>388</v>
      </c>
      <c r="B267" s="329" t="s">
        <v>5233</v>
      </c>
      <c r="C267" s="303" t="s">
        <v>1312</v>
      </c>
      <c r="D267" s="330">
        <v>86</v>
      </c>
      <c r="E267" s="331">
        <v>73</v>
      </c>
      <c r="F267" s="332">
        <v>53.296976744186033</v>
      </c>
      <c r="G267" s="333">
        <v>38.906976744186046</v>
      </c>
      <c r="H267" s="334">
        <v>73</v>
      </c>
      <c r="I267" s="331">
        <v>0</v>
      </c>
      <c r="J267" s="331">
        <v>13</v>
      </c>
      <c r="K267" s="333">
        <v>0.84883720930232553</v>
      </c>
      <c r="L267" s="333">
        <v>0</v>
      </c>
      <c r="M267" s="333">
        <v>0.15116279069767441</v>
      </c>
      <c r="N267" s="335" t="s">
        <v>918</v>
      </c>
      <c r="O267" s="331">
        <v>22</v>
      </c>
      <c r="P267" s="336">
        <v>0.53918604651162771</v>
      </c>
      <c r="Q267" s="333">
        <v>11.86046511627907</v>
      </c>
      <c r="R267" s="337" t="s">
        <v>5253</v>
      </c>
      <c r="S267" s="338" t="s">
        <v>920</v>
      </c>
      <c r="T267" s="331">
        <v>19</v>
      </c>
      <c r="U267" s="336">
        <v>0.51883720930232569</v>
      </c>
      <c r="V267" s="333">
        <v>9.8488372093023262</v>
      </c>
      <c r="W267" s="337" t="s">
        <v>5254</v>
      </c>
      <c r="X267" s="339" t="s">
        <v>917</v>
      </c>
      <c r="Y267" s="331">
        <v>12</v>
      </c>
      <c r="Z267" s="336">
        <v>0.50395348837209308</v>
      </c>
      <c r="AA267" s="333">
        <v>6.0465116279069768</v>
      </c>
      <c r="AB267" s="337" t="s">
        <v>5255</v>
      </c>
      <c r="AC267" s="340" t="s">
        <v>919</v>
      </c>
      <c r="AD267" s="331">
        <v>20</v>
      </c>
      <c r="AE267" s="336">
        <v>0.55755813953488398</v>
      </c>
      <c r="AF267" s="333">
        <v>11.151162790697674</v>
      </c>
      <c r="AG267" s="303" t="s">
        <v>5256</v>
      </c>
      <c r="AH267" s="301"/>
      <c r="AI267" s="329"/>
    </row>
    <row r="268" spans="1:35" x14ac:dyDescent="0.25">
      <c r="A268" s="301" t="s">
        <v>389</v>
      </c>
      <c r="B268" s="329" t="s">
        <v>5233</v>
      </c>
      <c r="C268" s="303" t="s">
        <v>1313</v>
      </c>
      <c r="D268" s="330">
        <v>116</v>
      </c>
      <c r="E268" s="331">
        <v>73</v>
      </c>
      <c r="F268" s="332">
        <v>36.693189655172411</v>
      </c>
      <c r="G268" s="333">
        <v>26.78448275862069</v>
      </c>
      <c r="H268" s="334">
        <v>115</v>
      </c>
      <c r="I268" s="331">
        <v>0</v>
      </c>
      <c r="J268" s="331">
        <v>1</v>
      </c>
      <c r="K268" s="333">
        <v>0.99137931034482762</v>
      </c>
      <c r="L268" s="333">
        <v>0</v>
      </c>
      <c r="M268" s="333">
        <v>8.6206896551724137E-3</v>
      </c>
      <c r="N268" s="335" t="s">
        <v>918</v>
      </c>
      <c r="O268" s="331">
        <v>22</v>
      </c>
      <c r="P268" s="336">
        <v>0.36456896551724149</v>
      </c>
      <c r="Q268" s="333">
        <v>8.0258620689655178</v>
      </c>
      <c r="R268" s="337" t="s">
        <v>5253</v>
      </c>
      <c r="S268" s="338" t="s">
        <v>920</v>
      </c>
      <c r="T268" s="331">
        <v>19</v>
      </c>
      <c r="U268" s="336">
        <v>0.38137931034482742</v>
      </c>
      <c r="V268" s="333">
        <v>7.25</v>
      </c>
      <c r="W268" s="337" t="s">
        <v>5254</v>
      </c>
      <c r="X268" s="339" t="s">
        <v>917</v>
      </c>
      <c r="Y268" s="331">
        <v>12</v>
      </c>
      <c r="Z268" s="336">
        <v>0.35948275862068968</v>
      </c>
      <c r="AA268" s="333">
        <v>4.3103448275862073</v>
      </c>
      <c r="AB268" s="337" t="s">
        <v>5255</v>
      </c>
      <c r="AC268" s="340" t="s">
        <v>919</v>
      </c>
      <c r="AD268" s="331">
        <v>20</v>
      </c>
      <c r="AE268" s="336">
        <v>0.35991379310344823</v>
      </c>
      <c r="AF268" s="333">
        <v>7.1982758620689653</v>
      </c>
      <c r="AG268" s="303" t="s">
        <v>5256</v>
      </c>
      <c r="AH268" s="301"/>
      <c r="AI268" s="329"/>
    </row>
    <row r="269" spans="1:35" x14ac:dyDescent="0.25">
      <c r="A269" s="301" t="s">
        <v>390</v>
      </c>
      <c r="B269" s="329" t="s">
        <v>5233</v>
      </c>
      <c r="C269" s="303" t="s">
        <v>1314</v>
      </c>
      <c r="D269" s="330">
        <v>27</v>
      </c>
      <c r="E269" s="331">
        <v>73</v>
      </c>
      <c r="F269" s="332">
        <v>43.127037037037042</v>
      </c>
      <c r="G269" s="333">
        <v>31.481481481481481</v>
      </c>
      <c r="H269" s="334">
        <v>27</v>
      </c>
      <c r="I269" s="331">
        <v>0</v>
      </c>
      <c r="J269" s="331">
        <v>0</v>
      </c>
      <c r="K269" s="333">
        <v>1</v>
      </c>
      <c r="L269" s="333">
        <v>0</v>
      </c>
      <c r="M269" s="333">
        <v>0</v>
      </c>
      <c r="N269" s="335" t="s">
        <v>918</v>
      </c>
      <c r="O269" s="331">
        <v>22</v>
      </c>
      <c r="P269" s="336">
        <v>0.43851851851851853</v>
      </c>
      <c r="Q269" s="333">
        <v>9.6296296296296298</v>
      </c>
      <c r="R269" s="337" t="s">
        <v>5253</v>
      </c>
      <c r="S269" s="338" t="s">
        <v>920</v>
      </c>
      <c r="T269" s="331">
        <v>19</v>
      </c>
      <c r="U269" s="336">
        <v>0.42296296296296304</v>
      </c>
      <c r="V269" s="333">
        <v>8.0370370370370363</v>
      </c>
      <c r="W269" s="337" t="s">
        <v>5254</v>
      </c>
      <c r="X269" s="339" t="s">
        <v>917</v>
      </c>
      <c r="Y269" s="331">
        <v>12</v>
      </c>
      <c r="Z269" s="336">
        <v>0.40185185185185185</v>
      </c>
      <c r="AA269" s="333">
        <v>4.8148148148148149</v>
      </c>
      <c r="AB269" s="337" t="s">
        <v>5255</v>
      </c>
      <c r="AC269" s="340" t="s">
        <v>919</v>
      </c>
      <c r="AD269" s="331">
        <v>20</v>
      </c>
      <c r="AE269" s="336">
        <v>0.44999999999999996</v>
      </c>
      <c r="AF269" s="333">
        <v>9</v>
      </c>
      <c r="AG269" s="303" t="s">
        <v>5256</v>
      </c>
      <c r="AH269" s="301"/>
      <c r="AI269" s="329"/>
    </row>
    <row r="270" spans="1:35" x14ac:dyDescent="0.25">
      <c r="A270" s="301" t="s">
        <v>613</v>
      </c>
      <c r="B270" s="329" t="s">
        <v>5233</v>
      </c>
      <c r="C270" s="303" t="s">
        <v>1315</v>
      </c>
      <c r="D270" s="330">
        <v>77</v>
      </c>
      <c r="E270" s="331">
        <v>73</v>
      </c>
      <c r="F270" s="332">
        <v>49.706493506493516</v>
      </c>
      <c r="G270" s="333">
        <v>36.285714285714285</v>
      </c>
      <c r="H270" s="334">
        <v>69</v>
      </c>
      <c r="I270" s="331">
        <v>0</v>
      </c>
      <c r="J270" s="331">
        <v>8</v>
      </c>
      <c r="K270" s="333">
        <v>0.89610389610389607</v>
      </c>
      <c r="L270" s="333">
        <v>0</v>
      </c>
      <c r="M270" s="333">
        <v>0.1038961038961039</v>
      </c>
      <c r="N270" s="335" t="s">
        <v>918</v>
      </c>
      <c r="O270" s="331">
        <v>22</v>
      </c>
      <c r="P270" s="336">
        <v>0.49649350649350638</v>
      </c>
      <c r="Q270" s="333">
        <v>10.922077922077921</v>
      </c>
      <c r="R270" s="337" t="s">
        <v>5253</v>
      </c>
      <c r="S270" s="338" t="s">
        <v>920</v>
      </c>
      <c r="T270" s="331">
        <v>19</v>
      </c>
      <c r="U270" s="336">
        <v>0.43662337662337697</v>
      </c>
      <c r="V270" s="333">
        <v>8.2987012987012996</v>
      </c>
      <c r="W270" s="337" t="s">
        <v>5254</v>
      </c>
      <c r="X270" s="339" t="s">
        <v>917</v>
      </c>
      <c r="Y270" s="331">
        <v>12</v>
      </c>
      <c r="Z270" s="336">
        <v>0.55181818181818176</v>
      </c>
      <c r="AA270" s="333">
        <v>6.6233766233766236</v>
      </c>
      <c r="AB270" s="337" t="s">
        <v>5255</v>
      </c>
      <c r="AC270" s="340" t="s">
        <v>919</v>
      </c>
      <c r="AD270" s="331">
        <v>20</v>
      </c>
      <c r="AE270" s="336">
        <v>0.52207792207792192</v>
      </c>
      <c r="AF270" s="333">
        <v>10.441558441558442</v>
      </c>
      <c r="AG270" s="303" t="s">
        <v>5256</v>
      </c>
      <c r="AH270" s="301"/>
      <c r="AI270" s="329"/>
    </row>
    <row r="271" spans="1:35" x14ac:dyDescent="0.25">
      <c r="A271" s="301" t="s">
        <v>392</v>
      </c>
      <c r="B271" s="329" t="s">
        <v>5233</v>
      </c>
      <c r="C271" s="303" t="s">
        <v>1316</v>
      </c>
      <c r="D271" s="330">
        <v>18</v>
      </c>
      <c r="E271" s="331">
        <v>73</v>
      </c>
      <c r="F271" s="332">
        <v>35.466111111111111</v>
      </c>
      <c r="G271" s="333">
        <v>25.888888888888889</v>
      </c>
      <c r="H271" s="334">
        <v>18</v>
      </c>
      <c r="I271" s="331">
        <v>0</v>
      </c>
      <c r="J271" s="331">
        <v>0</v>
      </c>
      <c r="K271" s="333">
        <v>1</v>
      </c>
      <c r="L271" s="333">
        <v>0</v>
      </c>
      <c r="M271" s="333">
        <v>0</v>
      </c>
      <c r="N271" s="335" t="s">
        <v>918</v>
      </c>
      <c r="O271" s="331">
        <v>22</v>
      </c>
      <c r="P271" s="336">
        <v>0.36722222222222228</v>
      </c>
      <c r="Q271" s="333">
        <v>8.1111111111111107</v>
      </c>
      <c r="R271" s="337" t="s">
        <v>5253</v>
      </c>
      <c r="S271" s="338" t="s">
        <v>920</v>
      </c>
      <c r="T271" s="331">
        <v>19</v>
      </c>
      <c r="U271" s="336">
        <v>0.35</v>
      </c>
      <c r="V271" s="333">
        <v>6.666666666666667</v>
      </c>
      <c r="W271" s="337" t="s">
        <v>5254</v>
      </c>
      <c r="X271" s="339" t="s">
        <v>917</v>
      </c>
      <c r="Y271" s="331">
        <v>12</v>
      </c>
      <c r="Z271" s="336">
        <v>0.35166666666666668</v>
      </c>
      <c r="AA271" s="333">
        <v>4.2222222222222223</v>
      </c>
      <c r="AB271" s="337" t="s">
        <v>5255</v>
      </c>
      <c r="AC271" s="340" t="s">
        <v>919</v>
      </c>
      <c r="AD271" s="331">
        <v>20</v>
      </c>
      <c r="AE271" s="336">
        <v>0.34444444444444439</v>
      </c>
      <c r="AF271" s="333">
        <v>6.8888888888888893</v>
      </c>
      <c r="AG271" s="303" t="s">
        <v>5256</v>
      </c>
      <c r="AH271" s="301"/>
      <c r="AI271" s="329"/>
    </row>
    <row r="272" spans="1:35" x14ac:dyDescent="0.25">
      <c r="A272" s="301" t="s">
        <v>395</v>
      </c>
      <c r="B272" s="329" t="s">
        <v>5233</v>
      </c>
      <c r="C272" s="303" t="s">
        <v>1317</v>
      </c>
      <c r="D272" s="330">
        <v>143</v>
      </c>
      <c r="E272" s="331">
        <v>73</v>
      </c>
      <c r="F272" s="332">
        <v>31.835244755244773</v>
      </c>
      <c r="G272" s="333">
        <v>23.237762237762237</v>
      </c>
      <c r="H272" s="334">
        <v>140</v>
      </c>
      <c r="I272" s="331">
        <v>0</v>
      </c>
      <c r="J272" s="331">
        <v>3</v>
      </c>
      <c r="K272" s="333">
        <v>0.97902097902097907</v>
      </c>
      <c r="L272" s="333">
        <v>0</v>
      </c>
      <c r="M272" s="333">
        <v>2.097902097902098E-2</v>
      </c>
      <c r="N272" s="335" t="s">
        <v>918</v>
      </c>
      <c r="O272" s="331">
        <v>22</v>
      </c>
      <c r="P272" s="336">
        <v>0.30867132867132879</v>
      </c>
      <c r="Q272" s="333">
        <v>6.8041958041958042</v>
      </c>
      <c r="R272" s="337" t="s">
        <v>5253</v>
      </c>
      <c r="S272" s="338" t="s">
        <v>920</v>
      </c>
      <c r="T272" s="331">
        <v>19</v>
      </c>
      <c r="U272" s="336">
        <v>0.33377622377622362</v>
      </c>
      <c r="V272" s="333">
        <v>6.3356643356643358</v>
      </c>
      <c r="W272" s="337" t="s">
        <v>5254</v>
      </c>
      <c r="X272" s="339" t="s">
        <v>917</v>
      </c>
      <c r="Y272" s="331">
        <v>12</v>
      </c>
      <c r="Z272" s="336">
        <v>0.32181818181818189</v>
      </c>
      <c r="AA272" s="333">
        <v>3.86013986013986</v>
      </c>
      <c r="AB272" s="337" t="s">
        <v>5255</v>
      </c>
      <c r="AC272" s="340" t="s">
        <v>919</v>
      </c>
      <c r="AD272" s="331">
        <v>20</v>
      </c>
      <c r="AE272" s="336">
        <v>0.311888111888112</v>
      </c>
      <c r="AF272" s="333">
        <v>6.2377622377622375</v>
      </c>
      <c r="AG272" s="303" t="s">
        <v>5256</v>
      </c>
      <c r="AH272" s="301"/>
      <c r="AI272" s="329"/>
    </row>
    <row r="273" spans="1:35" x14ac:dyDescent="0.25">
      <c r="A273" s="301" t="s">
        <v>396</v>
      </c>
      <c r="B273" s="329" t="s">
        <v>5233</v>
      </c>
      <c r="C273" s="303" t="s">
        <v>1318</v>
      </c>
      <c r="D273" s="330">
        <v>240</v>
      </c>
      <c r="E273" s="331">
        <v>73</v>
      </c>
      <c r="F273" s="332">
        <v>33.580583333333351</v>
      </c>
      <c r="G273" s="333">
        <v>24.512499999999999</v>
      </c>
      <c r="H273" s="334">
        <v>239</v>
      </c>
      <c r="I273" s="331">
        <v>0</v>
      </c>
      <c r="J273" s="331">
        <v>1</v>
      </c>
      <c r="K273" s="333">
        <v>0.99583333333333335</v>
      </c>
      <c r="L273" s="333">
        <v>0</v>
      </c>
      <c r="M273" s="333">
        <v>4.1666666666666666E-3</v>
      </c>
      <c r="N273" s="335" t="s">
        <v>918</v>
      </c>
      <c r="O273" s="331">
        <v>22</v>
      </c>
      <c r="P273" s="336">
        <v>0.35695833333333332</v>
      </c>
      <c r="Q273" s="333">
        <v>7.8583333333333334</v>
      </c>
      <c r="R273" s="337" t="s">
        <v>5253</v>
      </c>
      <c r="S273" s="338" t="s">
        <v>920</v>
      </c>
      <c r="T273" s="331">
        <v>19</v>
      </c>
      <c r="U273" s="336">
        <v>0.33870833333333317</v>
      </c>
      <c r="V273" s="333">
        <v>6.4291666666666663</v>
      </c>
      <c r="W273" s="337" t="s">
        <v>5254</v>
      </c>
      <c r="X273" s="339" t="s">
        <v>917</v>
      </c>
      <c r="Y273" s="331">
        <v>12</v>
      </c>
      <c r="Z273" s="336">
        <v>0.32504166666666656</v>
      </c>
      <c r="AA273" s="333">
        <v>3.9041666666666668</v>
      </c>
      <c r="AB273" s="337" t="s">
        <v>5255</v>
      </c>
      <c r="AC273" s="340" t="s">
        <v>919</v>
      </c>
      <c r="AD273" s="331">
        <v>20</v>
      </c>
      <c r="AE273" s="336">
        <v>0.31604166666666672</v>
      </c>
      <c r="AF273" s="333">
        <v>6.3208333333333337</v>
      </c>
      <c r="AG273" s="303" t="s">
        <v>5256</v>
      </c>
      <c r="AH273" s="301"/>
      <c r="AI273" s="329"/>
    </row>
    <row r="274" spans="1:35" x14ac:dyDescent="0.25">
      <c r="A274" s="301" t="s">
        <v>397</v>
      </c>
      <c r="B274" s="329" t="s">
        <v>5233</v>
      </c>
      <c r="C274" s="303" t="s">
        <v>1319</v>
      </c>
      <c r="D274" s="330">
        <v>79</v>
      </c>
      <c r="E274" s="331">
        <v>73</v>
      </c>
      <c r="F274" s="332">
        <v>33.260506329113916</v>
      </c>
      <c r="G274" s="333">
        <v>24.278481012658229</v>
      </c>
      <c r="H274" s="334">
        <v>77</v>
      </c>
      <c r="I274" s="331">
        <v>0</v>
      </c>
      <c r="J274" s="331">
        <v>2</v>
      </c>
      <c r="K274" s="333">
        <v>0.97468354430379744</v>
      </c>
      <c r="L274" s="333">
        <v>0</v>
      </c>
      <c r="M274" s="333">
        <v>2.5316455696202531E-2</v>
      </c>
      <c r="N274" s="335" t="s">
        <v>918</v>
      </c>
      <c r="O274" s="331">
        <v>22</v>
      </c>
      <c r="P274" s="336">
        <v>0.3429113924050633</v>
      </c>
      <c r="Q274" s="333">
        <v>7.5443037974683547</v>
      </c>
      <c r="R274" s="337" t="s">
        <v>5253</v>
      </c>
      <c r="S274" s="338" t="s">
        <v>920</v>
      </c>
      <c r="T274" s="331">
        <v>19</v>
      </c>
      <c r="U274" s="336">
        <v>0.3593670886075952</v>
      </c>
      <c r="V274" s="333">
        <v>6.8227848101265822</v>
      </c>
      <c r="W274" s="337" t="s">
        <v>5254</v>
      </c>
      <c r="X274" s="339" t="s">
        <v>917</v>
      </c>
      <c r="Y274" s="331">
        <v>12</v>
      </c>
      <c r="Z274" s="336">
        <v>0.32506329113924048</v>
      </c>
      <c r="AA274" s="333">
        <v>3.8987341772151898</v>
      </c>
      <c r="AB274" s="337" t="s">
        <v>5255</v>
      </c>
      <c r="AC274" s="340" t="s">
        <v>919</v>
      </c>
      <c r="AD274" s="331">
        <v>20</v>
      </c>
      <c r="AE274" s="336">
        <v>0.30063291139240506</v>
      </c>
      <c r="AF274" s="333">
        <v>6.0126582278481013</v>
      </c>
      <c r="AG274" s="303" t="s">
        <v>5256</v>
      </c>
      <c r="AH274" s="301"/>
      <c r="AI274" s="329"/>
    </row>
    <row r="275" spans="1:35" x14ac:dyDescent="0.25">
      <c r="A275" s="301" t="s">
        <v>399</v>
      </c>
      <c r="B275" s="329" t="s">
        <v>5233</v>
      </c>
      <c r="C275" s="303" t="s">
        <v>1320</v>
      </c>
      <c r="D275" s="330">
        <v>131</v>
      </c>
      <c r="E275" s="331">
        <v>73</v>
      </c>
      <c r="F275" s="332">
        <v>29.397251908396967</v>
      </c>
      <c r="G275" s="333">
        <v>21.458015267175572</v>
      </c>
      <c r="H275" s="334">
        <v>131</v>
      </c>
      <c r="I275" s="331">
        <v>0</v>
      </c>
      <c r="J275" s="331">
        <v>0</v>
      </c>
      <c r="K275" s="333">
        <v>1</v>
      </c>
      <c r="L275" s="333">
        <v>0</v>
      </c>
      <c r="M275" s="333">
        <v>0</v>
      </c>
      <c r="N275" s="335" t="s">
        <v>918</v>
      </c>
      <c r="O275" s="331">
        <v>22</v>
      </c>
      <c r="P275" s="336">
        <v>0.31412213740458006</v>
      </c>
      <c r="Q275" s="333">
        <v>6.9160305343511448</v>
      </c>
      <c r="R275" s="337" t="s">
        <v>5253</v>
      </c>
      <c r="S275" s="338" t="s">
        <v>920</v>
      </c>
      <c r="T275" s="331">
        <v>19</v>
      </c>
      <c r="U275" s="336">
        <v>0.29183206106870246</v>
      </c>
      <c r="V275" s="333">
        <v>5.5343511450381682</v>
      </c>
      <c r="W275" s="337" t="s">
        <v>5254</v>
      </c>
      <c r="X275" s="339" t="s">
        <v>917</v>
      </c>
      <c r="Y275" s="331">
        <v>12</v>
      </c>
      <c r="Z275" s="336">
        <v>0.27908396946564906</v>
      </c>
      <c r="AA275" s="333">
        <v>3.3435114503816794</v>
      </c>
      <c r="AB275" s="337" t="s">
        <v>5255</v>
      </c>
      <c r="AC275" s="340" t="s">
        <v>919</v>
      </c>
      <c r="AD275" s="331">
        <v>20</v>
      </c>
      <c r="AE275" s="336">
        <v>0.28320610687022896</v>
      </c>
      <c r="AF275" s="333">
        <v>5.66412213740458</v>
      </c>
      <c r="AG275" s="303" t="s">
        <v>5256</v>
      </c>
      <c r="AH275" s="301"/>
      <c r="AI275" s="329"/>
    </row>
    <row r="276" spans="1:35" x14ac:dyDescent="0.25">
      <c r="A276" s="301" t="s">
        <v>400</v>
      </c>
      <c r="B276" s="329" t="s">
        <v>5233</v>
      </c>
      <c r="C276" s="303" t="s">
        <v>1321</v>
      </c>
      <c r="D276" s="330">
        <v>234</v>
      </c>
      <c r="E276" s="331">
        <v>73</v>
      </c>
      <c r="F276" s="332">
        <v>58.37004273504273</v>
      </c>
      <c r="G276" s="333">
        <v>42.611111111111114</v>
      </c>
      <c r="H276" s="334">
        <v>172</v>
      </c>
      <c r="I276" s="331">
        <v>0</v>
      </c>
      <c r="J276" s="331">
        <v>62</v>
      </c>
      <c r="K276" s="333">
        <v>0.7350427350427351</v>
      </c>
      <c r="L276" s="333">
        <v>0</v>
      </c>
      <c r="M276" s="333">
        <v>0.26495726495726496</v>
      </c>
      <c r="N276" s="335" t="s">
        <v>918</v>
      </c>
      <c r="O276" s="331">
        <v>22</v>
      </c>
      <c r="P276" s="336">
        <v>0.602094017094017</v>
      </c>
      <c r="Q276" s="333">
        <v>13.243589743589743</v>
      </c>
      <c r="R276" s="337" t="s">
        <v>5253</v>
      </c>
      <c r="S276" s="338" t="s">
        <v>920</v>
      </c>
      <c r="T276" s="331">
        <v>19</v>
      </c>
      <c r="U276" s="336">
        <v>0.54256410256410281</v>
      </c>
      <c r="V276" s="333">
        <v>10.311965811965813</v>
      </c>
      <c r="W276" s="337" t="s">
        <v>5254</v>
      </c>
      <c r="X276" s="339" t="s">
        <v>917</v>
      </c>
      <c r="Y276" s="331">
        <v>12</v>
      </c>
      <c r="Z276" s="336">
        <v>0.57999999999999974</v>
      </c>
      <c r="AA276" s="333">
        <v>6.9615384615384617</v>
      </c>
      <c r="AB276" s="337" t="s">
        <v>5255</v>
      </c>
      <c r="AC276" s="340" t="s">
        <v>919</v>
      </c>
      <c r="AD276" s="331">
        <v>20</v>
      </c>
      <c r="AE276" s="336">
        <v>0.60470085470085433</v>
      </c>
      <c r="AF276" s="333">
        <v>12.094017094017094</v>
      </c>
      <c r="AG276" s="303" t="s">
        <v>5256</v>
      </c>
      <c r="AH276" s="301"/>
      <c r="AI276" s="329"/>
    </row>
    <row r="277" spans="1:35" x14ac:dyDescent="0.25">
      <c r="A277" s="301" t="s">
        <v>952</v>
      </c>
      <c r="B277" s="329" t="s">
        <v>5233</v>
      </c>
      <c r="C277" s="303" t="s">
        <v>5234</v>
      </c>
      <c r="D277" s="330">
        <v>83</v>
      </c>
      <c r="E277" s="331">
        <v>73</v>
      </c>
      <c r="F277" s="332">
        <v>43.936024096385523</v>
      </c>
      <c r="G277" s="333">
        <v>32.072289156626503</v>
      </c>
      <c r="H277" s="334">
        <v>76</v>
      </c>
      <c r="I277" s="331">
        <v>0</v>
      </c>
      <c r="J277" s="331">
        <v>7</v>
      </c>
      <c r="K277" s="333">
        <v>0.91566265060240959</v>
      </c>
      <c r="L277" s="333">
        <v>0</v>
      </c>
      <c r="M277" s="333">
        <v>8.4337349397590355E-2</v>
      </c>
      <c r="N277" s="335" t="s">
        <v>918</v>
      </c>
      <c r="O277" s="331">
        <v>22</v>
      </c>
      <c r="P277" s="336">
        <v>0.45650602409638563</v>
      </c>
      <c r="Q277" s="333">
        <v>10.036144578313253</v>
      </c>
      <c r="R277" s="337" t="s">
        <v>5253</v>
      </c>
      <c r="S277" s="338" t="s">
        <v>920</v>
      </c>
      <c r="T277" s="331">
        <v>19</v>
      </c>
      <c r="U277" s="336">
        <v>0.41301204819277121</v>
      </c>
      <c r="V277" s="333">
        <v>7.8433734939759034</v>
      </c>
      <c r="W277" s="337" t="s">
        <v>5254</v>
      </c>
      <c r="X277" s="339" t="s">
        <v>917</v>
      </c>
      <c r="Y277" s="331">
        <v>12</v>
      </c>
      <c r="Z277" s="336">
        <v>0.43951807228915651</v>
      </c>
      <c r="AA277" s="333">
        <v>5.2771084337349397</v>
      </c>
      <c r="AB277" s="337" t="s">
        <v>5255</v>
      </c>
      <c r="AC277" s="340" t="s">
        <v>919</v>
      </c>
      <c r="AD277" s="331">
        <v>20</v>
      </c>
      <c r="AE277" s="336">
        <v>0.44578313253012064</v>
      </c>
      <c r="AF277" s="333">
        <v>8.9156626506024104</v>
      </c>
      <c r="AG277" s="303" t="s">
        <v>5256</v>
      </c>
      <c r="AH277" s="301"/>
      <c r="AI277" s="329"/>
    </row>
    <row r="278" spans="1:35" x14ac:dyDescent="0.25">
      <c r="A278" s="301" t="s">
        <v>402</v>
      </c>
      <c r="B278" s="329" t="s">
        <v>5233</v>
      </c>
      <c r="C278" s="303" t="s">
        <v>1322</v>
      </c>
      <c r="D278" s="330">
        <v>300</v>
      </c>
      <c r="E278" s="331">
        <v>73</v>
      </c>
      <c r="F278" s="332">
        <v>34.33956666666667</v>
      </c>
      <c r="G278" s="333">
        <v>25.066666666666666</v>
      </c>
      <c r="H278" s="334">
        <v>294</v>
      </c>
      <c r="I278" s="331">
        <v>0</v>
      </c>
      <c r="J278" s="331">
        <v>6</v>
      </c>
      <c r="K278" s="333">
        <v>0.98</v>
      </c>
      <c r="L278" s="333">
        <v>0</v>
      </c>
      <c r="M278" s="333">
        <v>0.02</v>
      </c>
      <c r="N278" s="335" t="s">
        <v>918</v>
      </c>
      <c r="O278" s="331">
        <v>22</v>
      </c>
      <c r="P278" s="336">
        <v>0.34506666666666652</v>
      </c>
      <c r="Q278" s="333">
        <v>7.5933333333333337</v>
      </c>
      <c r="R278" s="337" t="s">
        <v>5253</v>
      </c>
      <c r="S278" s="338" t="s">
        <v>920</v>
      </c>
      <c r="T278" s="331">
        <v>19</v>
      </c>
      <c r="U278" s="336">
        <v>0.34689999999999943</v>
      </c>
      <c r="V278" s="333">
        <v>6.58</v>
      </c>
      <c r="W278" s="337" t="s">
        <v>5254</v>
      </c>
      <c r="X278" s="339" t="s">
        <v>917</v>
      </c>
      <c r="Y278" s="331">
        <v>12</v>
      </c>
      <c r="Z278" s="336">
        <v>0.32863333333333339</v>
      </c>
      <c r="AA278" s="333">
        <v>3.9433333333333334</v>
      </c>
      <c r="AB278" s="337" t="s">
        <v>5255</v>
      </c>
      <c r="AC278" s="340" t="s">
        <v>919</v>
      </c>
      <c r="AD278" s="331">
        <v>20</v>
      </c>
      <c r="AE278" s="336">
        <v>0.34750000000000025</v>
      </c>
      <c r="AF278" s="333">
        <v>6.95</v>
      </c>
      <c r="AG278" s="303" t="s">
        <v>5256</v>
      </c>
      <c r="AH278" s="301"/>
      <c r="AI278" s="329"/>
    </row>
    <row r="279" spans="1:35" x14ac:dyDescent="0.25">
      <c r="A279" s="301" t="s">
        <v>403</v>
      </c>
      <c r="B279" s="329" t="s">
        <v>5233</v>
      </c>
      <c r="C279" s="303" t="s">
        <v>1323</v>
      </c>
      <c r="D279" s="330">
        <v>284</v>
      </c>
      <c r="E279" s="331">
        <v>73</v>
      </c>
      <c r="F279" s="332">
        <v>35.796725352112681</v>
      </c>
      <c r="G279" s="333">
        <v>26.130281690140844</v>
      </c>
      <c r="H279" s="334">
        <v>278</v>
      </c>
      <c r="I279" s="331">
        <v>0</v>
      </c>
      <c r="J279" s="331">
        <v>6</v>
      </c>
      <c r="K279" s="333">
        <v>0.97887323943661975</v>
      </c>
      <c r="L279" s="333">
        <v>0</v>
      </c>
      <c r="M279" s="333">
        <v>2.1126760563380281E-2</v>
      </c>
      <c r="N279" s="335" t="s">
        <v>918</v>
      </c>
      <c r="O279" s="331">
        <v>22</v>
      </c>
      <c r="P279" s="336">
        <v>0.36077464788732355</v>
      </c>
      <c r="Q279" s="333">
        <v>7.936619718309859</v>
      </c>
      <c r="R279" s="337" t="s">
        <v>5253</v>
      </c>
      <c r="S279" s="338" t="s">
        <v>920</v>
      </c>
      <c r="T279" s="331">
        <v>19</v>
      </c>
      <c r="U279" s="336">
        <v>0.3749999999999995</v>
      </c>
      <c r="V279" s="333">
        <v>7.119718309859155</v>
      </c>
      <c r="W279" s="337" t="s">
        <v>5254</v>
      </c>
      <c r="X279" s="339" t="s">
        <v>917</v>
      </c>
      <c r="Y279" s="331">
        <v>12</v>
      </c>
      <c r="Z279" s="336">
        <v>0.34845070422535218</v>
      </c>
      <c r="AA279" s="333">
        <v>4.179577464788732</v>
      </c>
      <c r="AB279" s="337" t="s">
        <v>5255</v>
      </c>
      <c r="AC279" s="340" t="s">
        <v>919</v>
      </c>
      <c r="AD279" s="331">
        <v>20</v>
      </c>
      <c r="AE279" s="336">
        <v>0.34471830985915503</v>
      </c>
      <c r="AF279" s="333">
        <v>6.894366197183099</v>
      </c>
      <c r="AG279" s="303" t="s">
        <v>5256</v>
      </c>
      <c r="AH279" s="301"/>
      <c r="AI279" s="329"/>
    </row>
    <row r="280" spans="1:35" x14ac:dyDescent="0.25">
      <c r="A280" s="301" t="s">
        <v>404</v>
      </c>
      <c r="B280" s="329" t="s">
        <v>5233</v>
      </c>
      <c r="C280" s="303" t="s">
        <v>1324</v>
      </c>
      <c r="D280" s="330">
        <v>188</v>
      </c>
      <c r="E280" s="331">
        <v>73</v>
      </c>
      <c r="F280" s="332">
        <v>36.835106382978744</v>
      </c>
      <c r="G280" s="333">
        <v>26.888297872340427</v>
      </c>
      <c r="H280" s="334">
        <v>183</v>
      </c>
      <c r="I280" s="331">
        <v>0</v>
      </c>
      <c r="J280" s="331">
        <v>5</v>
      </c>
      <c r="K280" s="333">
        <v>0.97340425531914898</v>
      </c>
      <c r="L280" s="333">
        <v>0</v>
      </c>
      <c r="M280" s="333">
        <v>2.6595744680851064E-2</v>
      </c>
      <c r="N280" s="335" t="s">
        <v>918</v>
      </c>
      <c r="O280" s="331">
        <v>22</v>
      </c>
      <c r="P280" s="336">
        <v>0.39515957446808531</v>
      </c>
      <c r="Q280" s="333">
        <v>8.7021276595744688</v>
      </c>
      <c r="R280" s="337" t="s">
        <v>5253</v>
      </c>
      <c r="S280" s="338" t="s">
        <v>920</v>
      </c>
      <c r="T280" s="331">
        <v>19</v>
      </c>
      <c r="U280" s="336">
        <v>0.36276595744680823</v>
      </c>
      <c r="V280" s="333">
        <v>6.8882978723404253</v>
      </c>
      <c r="W280" s="337" t="s">
        <v>5254</v>
      </c>
      <c r="X280" s="339" t="s">
        <v>917</v>
      </c>
      <c r="Y280" s="331">
        <v>12</v>
      </c>
      <c r="Z280" s="336">
        <v>0.34861702127659572</v>
      </c>
      <c r="AA280" s="333">
        <v>4.1861702127659575</v>
      </c>
      <c r="AB280" s="337" t="s">
        <v>5255</v>
      </c>
      <c r="AC280" s="340" t="s">
        <v>919</v>
      </c>
      <c r="AD280" s="331">
        <v>20</v>
      </c>
      <c r="AE280" s="336">
        <v>0.35558510638297885</v>
      </c>
      <c r="AF280" s="333">
        <v>7.1117021276595747</v>
      </c>
      <c r="AG280" s="303" t="s">
        <v>5256</v>
      </c>
      <c r="AH280" s="301"/>
      <c r="AI280" s="329"/>
    </row>
    <row r="281" spans="1:35" x14ac:dyDescent="0.25">
      <c r="A281" s="301" t="s">
        <v>979</v>
      </c>
      <c r="B281" s="329" t="s">
        <v>5233</v>
      </c>
      <c r="C281" s="303" t="s">
        <v>5251</v>
      </c>
      <c r="D281" s="330">
        <v>23</v>
      </c>
      <c r="E281" s="331">
        <v>73</v>
      </c>
      <c r="F281" s="332">
        <v>44.254347826086963</v>
      </c>
      <c r="G281" s="333">
        <v>32.304347826086953</v>
      </c>
      <c r="H281" s="334">
        <v>21</v>
      </c>
      <c r="I281" s="331">
        <v>0</v>
      </c>
      <c r="J281" s="331">
        <v>2</v>
      </c>
      <c r="K281" s="333">
        <v>0.91304347826086951</v>
      </c>
      <c r="L281" s="333">
        <v>0</v>
      </c>
      <c r="M281" s="333">
        <v>8.6956521739130432E-2</v>
      </c>
      <c r="N281" s="335" t="s">
        <v>918</v>
      </c>
      <c r="O281" s="331">
        <v>22</v>
      </c>
      <c r="P281" s="336">
        <v>0.46</v>
      </c>
      <c r="Q281" s="333">
        <v>10.130434782608695</v>
      </c>
      <c r="R281" s="337" t="s">
        <v>5253</v>
      </c>
      <c r="S281" s="338" t="s">
        <v>920</v>
      </c>
      <c r="T281" s="331">
        <v>19</v>
      </c>
      <c r="U281" s="336">
        <v>0.39782608695652166</v>
      </c>
      <c r="V281" s="333">
        <v>7.5652173913043477</v>
      </c>
      <c r="W281" s="337" t="s">
        <v>5254</v>
      </c>
      <c r="X281" s="339" t="s">
        <v>917</v>
      </c>
      <c r="Y281" s="331">
        <v>12</v>
      </c>
      <c r="Z281" s="336">
        <v>0.44565217391304346</v>
      </c>
      <c r="AA281" s="333">
        <v>5.3478260869565215</v>
      </c>
      <c r="AB281" s="337" t="s">
        <v>5255</v>
      </c>
      <c r="AC281" s="340" t="s">
        <v>919</v>
      </c>
      <c r="AD281" s="331">
        <v>20</v>
      </c>
      <c r="AE281" s="336">
        <v>0.46304347826086956</v>
      </c>
      <c r="AF281" s="333">
        <v>9.2608695652173907</v>
      </c>
      <c r="AG281" s="303" t="s">
        <v>5256</v>
      </c>
      <c r="AH281" s="301"/>
      <c r="AI281" s="329"/>
    </row>
    <row r="282" spans="1:35" x14ac:dyDescent="0.25">
      <c r="A282" s="301" t="s">
        <v>406</v>
      </c>
      <c r="B282" s="329" t="s">
        <v>5233</v>
      </c>
      <c r="C282" s="303" t="s">
        <v>1325</v>
      </c>
      <c r="D282" s="330">
        <v>203</v>
      </c>
      <c r="E282" s="331">
        <v>73</v>
      </c>
      <c r="F282" s="332">
        <v>42.129852216748745</v>
      </c>
      <c r="G282" s="333">
        <v>30.753694581280786</v>
      </c>
      <c r="H282" s="334">
        <v>197</v>
      </c>
      <c r="I282" s="331">
        <v>0</v>
      </c>
      <c r="J282" s="331">
        <v>6</v>
      </c>
      <c r="K282" s="333">
        <v>0.97044334975369462</v>
      </c>
      <c r="L282" s="333">
        <v>0</v>
      </c>
      <c r="M282" s="333">
        <v>2.9556650246305417E-2</v>
      </c>
      <c r="N282" s="335" t="s">
        <v>918</v>
      </c>
      <c r="O282" s="331">
        <v>22</v>
      </c>
      <c r="P282" s="336">
        <v>0.41965517241379274</v>
      </c>
      <c r="Q282" s="333">
        <v>9.2364532019704431</v>
      </c>
      <c r="R282" s="337" t="s">
        <v>5253</v>
      </c>
      <c r="S282" s="338" t="s">
        <v>920</v>
      </c>
      <c r="T282" s="331">
        <v>19</v>
      </c>
      <c r="U282" s="336">
        <v>0.3994581280788177</v>
      </c>
      <c r="V282" s="333">
        <v>7.5862068965517242</v>
      </c>
      <c r="W282" s="337" t="s">
        <v>5254</v>
      </c>
      <c r="X282" s="339" t="s">
        <v>917</v>
      </c>
      <c r="Y282" s="331">
        <v>12</v>
      </c>
      <c r="Z282" s="336">
        <v>0.42640394088669947</v>
      </c>
      <c r="AA282" s="333">
        <v>5.1182266009852215</v>
      </c>
      <c r="AB282" s="337" t="s">
        <v>5255</v>
      </c>
      <c r="AC282" s="340" t="s">
        <v>919</v>
      </c>
      <c r="AD282" s="331">
        <v>20</v>
      </c>
      <c r="AE282" s="336">
        <v>0.44064039408866967</v>
      </c>
      <c r="AF282" s="333">
        <v>8.8128078817733986</v>
      </c>
      <c r="AG282" s="303" t="s">
        <v>5256</v>
      </c>
      <c r="AH282" s="301"/>
      <c r="AI282" s="329"/>
    </row>
    <row r="283" spans="1:35" x14ac:dyDescent="0.25">
      <c r="A283" s="301" t="s">
        <v>407</v>
      </c>
      <c r="B283" s="329" t="s">
        <v>5233</v>
      </c>
      <c r="C283" s="303" t="s">
        <v>1326</v>
      </c>
      <c r="D283" s="330">
        <v>311</v>
      </c>
      <c r="E283" s="331">
        <v>73</v>
      </c>
      <c r="F283" s="332">
        <v>37.860032154340828</v>
      </c>
      <c r="G283" s="333">
        <v>27.636655948553056</v>
      </c>
      <c r="H283" s="334">
        <v>291</v>
      </c>
      <c r="I283" s="331">
        <v>0</v>
      </c>
      <c r="J283" s="331">
        <v>20</v>
      </c>
      <c r="K283" s="333">
        <v>0.93569131832797425</v>
      </c>
      <c r="L283" s="333">
        <v>0</v>
      </c>
      <c r="M283" s="333">
        <v>6.4308681672025719E-2</v>
      </c>
      <c r="N283" s="335" t="s">
        <v>918</v>
      </c>
      <c r="O283" s="331">
        <v>22</v>
      </c>
      <c r="P283" s="336">
        <v>0.38479099678456569</v>
      </c>
      <c r="Q283" s="333">
        <v>8.469453376205788</v>
      </c>
      <c r="R283" s="337" t="s">
        <v>5253</v>
      </c>
      <c r="S283" s="338" t="s">
        <v>920</v>
      </c>
      <c r="T283" s="331">
        <v>19</v>
      </c>
      <c r="U283" s="336">
        <v>0.38713826366559451</v>
      </c>
      <c r="V283" s="333">
        <v>7.3536977491961411</v>
      </c>
      <c r="W283" s="337" t="s">
        <v>5254</v>
      </c>
      <c r="X283" s="339" t="s">
        <v>917</v>
      </c>
      <c r="Y283" s="331">
        <v>12</v>
      </c>
      <c r="Z283" s="336">
        <v>0.37289389067524109</v>
      </c>
      <c r="AA283" s="333">
        <v>4.47588424437299</v>
      </c>
      <c r="AB283" s="337" t="s">
        <v>5255</v>
      </c>
      <c r="AC283" s="340" t="s">
        <v>919</v>
      </c>
      <c r="AD283" s="331">
        <v>20</v>
      </c>
      <c r="AE283" s="336">
        <v>0.36688102893890667</v>
      </c>
      <c r="AF283" s="333">
        <v>7.337620578778135</v>
      </c>
      <c r="AG283" s="303" t="s">
        <v>5256</v>
      </c>
      <c r="AH283" s="301"/>
      <c r="AI283" s="329"/>
    </row>
    <row r="284" spans="1:35" x14ac:dyDescent="0.25">
      <c r="A284" s="301" t="s">
        <v>408</v>
      </c>
      <c r="B284" s="329" t="s">
        <v>5233</v>
      </c>
      <c r="C284" s="303" t="s">
        <v>1327</v>
      </c>
      <c r="D284" s="330">
        <v>269</v>
      </c>
      <c r="E284" s="331">
        <v>73</v>
      </c>
      <c r="F284" s="332">
        <v>41.413122676579938</v>
      </c>
      <c r="G284" s="333">
        <v>30.230483271375466</v>
      </c>
      <c r="H284" s="334">
        <v>261</v>
      </c>
      <c r="I284" s="331">
        <v>0</v>
      </c>
      <c r="J284" s="331">
        <v>8</v>
      </c>
      <c r="K284" s="333">
        <v>0.97026022304832715</v>
      </c>
      <c r="L284" s="333">
        <v>0</v>
      </c>
      <c r="M284" s="333">
        <v>2.9739776951672861E-2</v>
      </c>
      <c r="N284" s="335" t="s">
        <v>918</v>
      </c>
      <c r="O284" s="331">
        <v>22</v>
      </c>
      <c r="P284" s="336">
        <v>0.4276579925650556</v>
      </c>
      <c r="Q284" s="333">
        <v>9.4163568773234196</v>
      </c>
      <c r="R284" s="337" t="s">
        <v>5253</v>
      </c>
      <c r="S284" s="338" t="s">
        <v>920</v>
      </c>
      <c r="T284" s="331">
        <v>19</v>
      </c>
      <c r="U284" s="336">
        <v>0.40665427509293617</v>
      </c>
      <c r="V284" s="333">
        <v>7.7249070631970262</v>
      </c>
      <c r="W284" s="337" t="s">
        <v>5254</v>
      </c>
      <c r="X284" s="339" t="s">
        <v>917</v>
      </c>
      <c r="Y284" s="331">
        <v>12</v>
      </c>
      <c r="Z284" s="336">
        <v>0.41178438661710043</v>
      </c>
      <c r="AA284" s="333">
        <v>4.9405204460966541</v>
      </c>
      <c r="AB284" s="337" t="s">
        <v>5255</v>
      </c>
      <c r="AC284" s="340" t="s">
        <v>919</v>
      </c>
      <c r="AD284" s="331">
        <v>20</v>
      </c>
      <c r="AE284" s="336">
        <v>0.4074349442379181</v>
      </c>
      <c r="AF284" s="333">
        <v>8.1486988847583639</v>
      </c>
      <c r="AG284" s="303" t="s">
        <v>5256</v>
      </c>
      <c r="AH284" s="301"/>
      <c r="AI284" s="329"/>
    </row>
    <row r="285" spans="1:35" x14ac:dyDescent="0.25">
      <c r="A285" s="301" t="s">
        <v>409</v>
      </c>
      <c r="B285" s="329" t="s">
        <v>5233</v>
      </c>
      <c r="C285" s="303" t="s">
        <v>1328</v>
      </c>
      <c r="D285" s="330">
        <v>247</v>
      </c>
      <c r="E285" s="331">
        <v>73</v>
      </c>
      <c r="F285" s="332">
        <v>35.064089068825886</v>
      </c>
      <c r="G285" s="333">
        <v>25.595141700404859</v>
      </c>
      <c r="H285" s="334">
        <v>244</v>
      </c>
      <c r="I285" s="331">
        <v>0</v>
      </c>
      <c r="J285" s="331">
        <v>3</v>
      </c>
      <c r="K285" s="333">
        <v>0.98785425101214575</v>
      </c>
      <c r="L285" s="333">
        <v>0</v>
      </c>
      <c r="M285" s="333">
        <v>1.2145748987854251E-2</v>
      </c>
      <c r="N285" s="335" t="s">
        <v>918</v>
      </c>
      <c r="O285" s="331">
        <v>22</v>
      </c>
      <c r="P285" s="336">
        <v>0.3672874493927123</v>
      </c>
      <c r="Q285" s="333">
        <v>8.0850202429149789</v>
      </c>
      <c r="R285" s="337" t="s">
        <v>5253</v>
      </c>
      <c r="S285" s="338" t="s">
        <v>920</v>
      </c>
      <c r="T285" s="331">
        <v>19</v>
      </c>
      <c r="U285" s="336">
        <v>0.35582995951416985</v>
      </c>
      <c r="V285" s="333">
        <v>6.7530364372469638</v>
      </c>
      <c r="W285" s="337" t="s">
        <v>5254</v>
      </c>
      <c r="X285" s="339" t="s">
        <v>917</v>
      </c>
      <c r="Y285" s="331">
        <v>12</v>
      </c>
      <c r="Z285" s="336">
        <v>0.34352226720647777</v>
      </c>
      <c r="AA285" s="333">
        <v>4.1214574898785425</v>
      </c>
      <c r="AB285" s="337" t="s">
        <v>5255</v>
      </c>
      <c r="AC285" s="340" t="s">
        <v>919</v>
      </c>
      <c r="AD285" s="331">
        <v>20</v>
      </c>
      <c r="AE285" s="336">
        <v>0.3317813765182186</v>
      </c>
      <c r="AF285" s="333">
        <v>6.6356275303643724</v>
      </c>
      <c r="AG285" s="303" t="s">
        <v>5256</v>
      </c>
      <c r="AH285" s="301"/>
      <c r="AI285" s="329"/>
    </row>
    <row r="286" spans="1:35" x14ac:dyDescent="0.25">
      <c r="A286" s="301" t="s">
        <v>410</v>
      </c>
      <c r="B286" s="329" t="s">
        <v>5233</v>
      </c>
      <c r="C286" s="303" t="s">
        <v>1329</v>
      </c>
      <c r="D286" s="330">
        <v>224</v>
      </c>
      <c r="E286" s="331">
        <v>73</v>
      </c>
      <c r="F286" s="332">
        <v>35.960892857142852</v>
      </c>
      <c r="G286" s="333">
        <v>26.25</v>
      </c>
      <c r="H286" s="334">
        <v>218</v>
      </c>
      <c r="I286" s="331">
        <v>0</v>
      </c>
      <c r="J286" s="331">
        <v>6</v>
      </c>
      <c r="K286" s="333">
        <v>0.9732142857142857</v>
      </c>
      <c r="L286" s="333">
        <v>0</v>
      </c>
      <c r="M286" s="333">
        <v>2.6785714285714284E-2</v>
      </c>
      <c r="N286" s="335" t="s">
        <v>918</v>
      </c>
      <c r="O286" s="331">
        <v>22</v>
      </c>
      <c r="P286" s="336">
        <v>0.35687499999999989</v>
      </c>
      <c r="Q286" s="333">
        <v>7.8616071428571432</v>
      </c>
      <c r="R286" s="337" t="s">
        <v>5253</v>
      </c>
      <c r="S286" s="338" t="s">
        <v>920</v>
      </c>
      <c r="T286" s="331">
        <v>19</v>
      </c>
      <c r="U286" s="336">
        <v>0.37281249999999982</v>
      </c>
      <c r="V286" s="333">
        <v>7.0758928571428568</v>
      </c>
      <c r="W286" s="337" t="s">
        <v>5254</v>
      </c>
      <c r="X286" s="339" t="s">
        <v>917</v>
      </c>
      <c r="Y286" s="331">
        <v>12</v>
      </c>
      <c r="Z286" s="336">
        <v>0.35575892857142855</v>
      </c>
      <c r="AA286" s="333">
        <v>4.2678571428571432</v>
      </c>
      <c r="AB286" s="337" t="s">
        <v>5255</v>
      </c>
      <c r="AC286" s="340" t="s">
        <v>919</v>
      </c>
      <c r="AD286" s="331">
        <v>20</v>
      </c>
      <c r="AE286" s="336">
        <v>0.35223214285714283</v>
      </c>
      <c r="AF286" s="333">
        <v>7.0446428571428568</v>
      </c>
      <c r="AG286" s="303" t="s">
        <v>5256</v>
      </c>
      <c r="AH286" s="301"/>
      <c r="AI286" s="329"/>
    </row>
    <row r="287" spans="1:35" x14ac:dyDescent="0.25">
      <c r="A287" s="301" t="s">
        <v>411</v>
      </c>
      <c r="B287" s="329" t="s">
        <v>5233</v>
      </c>
      <c r="C287" s="303" t="s">
        <v>1330</v>
      </c>
      <c r="D287" s="330">
        <v>277</v>
      </c>
      <c r="E287" s="331">
        <v>73</v>
      </c>
      <c r="F287" s="332">
        <v>36.172093862815899</v>
      </c>
      <c r="G287" s="333">
        <v>26.404332129963898</v>
      </c>
      <c r="H287" s="334">
        <v>271</v>
      </c>
      <c r="I287" s="331">
        <v>0</v>
      </c>
      <c r="J287" s="331">
        <v>6</v>
      </c>
      <c r="K287" s="333">
        <v>0.97833935018050544</v>
      </c>
      <c r="L287" s="333">
        <v>0</v>
      </c>
      <c r="M287" s="333">
        <v>2.1660649819494584E-2</v>
      </c>
      <c r="N287" s="335" t="s">
        <v>918</v>
      </c>
      <c r="O287" s="331">
        <v>22</v>
      </c>
      <c r="P287" s="336">
        <v>0.3703249097472926</v>
      </c>
      <c r="Q287" s="333">
        <v>8.1480144404332133</v>
      </c>
      <c r="R287" s="337" t="s">
        <v>5253</v>
      </c>
      <c r="S287" s="338" t="s">
        <v>920</v>
      </c>
      <c r="T287" s="331">
        <v>19</v>
      </c>
      <c r="U287" s="336">
        <v>0.35516245487364601</v>
      </c>
      <c r="V287" s="333">
        <v>6.7400722021660648</v>
      </c>
      <c r="W287" s="337" t="s">
        <v>5254</v>
      </c>
      <c r="X287" s="339" t="s">
        <v>917</v>
      </c>
      <c r="Y287" s="331">
        <v>12</v>
      </c>
      <c r="Z287" s="336">
        <v>0.36148014440433229</v>
      </c>
      <c r="AA287" s="333">
        <v>4.3357400722021664</v>
      </c>
      <c r="AB287" s="337" t="s">
        <v>5255</v>
      </c>
      <c r="AC287" s="340" t="s">
        <v>919</v>
      </c>
      <c r="AD287" s="331">
        <v>20</v>
      </c>
      <c r="AE287" s="336">
        <v>0.35902527075812274</v>
      </c>
      <c r="AF287" s="333">
        <v>7.1805054151624548</v>
      </c>
      <c r="AG287" s="303" t="s">
        <v>5256</v>
      </c>
      <c r="AH287" s="301"/>
      <c r="AI287" s="329"/>
    </row>
    <row r="288" spans="1:35" x14ac:dyDescent="0.25">
      <c r="A288" s="301" t="s">
        <v>412</v>
      </c>
      <c r="B288" s="329" t="s">
        <v>5233</v>
      </c>
      <c r="C288" s="303" t="s">
        <v>1331</v>
      </c>
      <c r="D288" s="330">
        <v>225</v>
      </c>
      <c r="E288" s="331">
        <v>73</v>
      </c>
      <c r="F288" s="332">
        <v>35.746222222222229</v>
      </c>
      <c r="G288" s="333">
        <v>26.093333333333334</v>
      </c>
      <c r="H288" s="334">
        <v>220</v>
      </c>
      <c r="I288" s="331">
        <v>0</v>
      </c>
      <c r="J288" s="331">
        <v>5</v>
      </c>
      <c r="K288" s="333">
        <v>0.97777777777777775</v>
      </c>
      <c r="L288" s="333">
        <v>0</v>
      </c>
      <c r="M288" s="333">
        <v>2.2222222222222223E-2</v>
      </c>
      <c r="N288" s="335" t="s">
        <v>918</v>
      </c>
      <c r="O288" s="331">
        <v>22</v>
      </c>
      <c r="P288" s="336">
        <v>0.36528888888888889</v>
      </c>
      <c r="Q288" s="333">
        <v>8.0399999999999991</v>
      </c>
      <c r="R288" s="337" t="s">
        <v>5253</v>
      </c>
      <c r="S288" s="338" t="s">
        <v>920</v>
      </c>
      <c r="T288" s="331">
        <v>19</v>
      </c>
      <c r="U288" s="336">
        <v>0.34182222222222225</v>
      </c>
      <c r="V288" s="333">
        <v>6.48</v>
      </c>
      <c r="W288" s="337" t="s">
        <v>5254</v>
      </c>
      <c r="X288" s="339" t="s">
        <v>917</v>
      </c>
      <c r="Y288" s="331">
        <v>12</v>
      </c>
      <c r="Z288" s="336">
        <v>0.36115555555555562</v>
      </c>
      <c r="AA288" s="333">
        <v>4.333333333333333</v>
      </c>
      <c r="AB288" s="337" t="s">
        <v>5255</v>
      </c>
      <c r="AC288" s="340" t="s">
        <v>919</v>
      </c>
      <c r="AD288" s="331">
        <v>20</v>
      </c>
      <c r="AE288" s="336">
        <v>0.3620000000000001</v>
      </c>
      <c r="AF288" s="333">
        <v>7.24</v>
      </c>
      <c r="AG288" s="303" t="s">
        <v>5256</v>
      </c>
      <c r="AH288" s="301"/>
      <c r="AI288" s="329"/>
    </row>
    <row r="289" spans="1:35" x14ac:dyDescent="0.25">
      <c r="A289" s="301" t="s">
        <v>413</v>
      </c>
      <c r="B289" s="329" t="s">
        <v>5233</v>
      </c>
      <c r="C289" s="303" t="s">
        <v>1332</v>
      </c>
      <c r="D289" s="330">
        <v>107</v>
      </c>
      <c r="E289" s="331">
        <v>73</v>
      </c>
      <c r="F289" s="332">
        <v>38.639345794392533</v>
      </c>
      <c r="G289" s="333">
        <v>28.205607476635514</v>
      </c>
      <c r="H289" s="334">
        <v>103</v>
      </c>
      <c r="I289" s="331">
        <v>0</v>
      </c>
      <c r="J289" s="331">
        <v>4</v>
      </c>
      <c r="K289" s="333">
        <v>0.96261682242990654</v>
      </c>
      <c r="L289" s="333">
        <v>0</v>
      </c>
      <c r="M289" s="333">
        <v>3.7383177570093455E-2</v>
      </c>
      <c r="N289" s="335" t="s">
        <v>918</v>
      </c>
      <c r="O289" s="331">
        <v>22</v>
      </c>
      <c r="P289" s="336">
        <v>0.39429906542056081</v>
      </c>
      <c r="Q289" s="333">
        <v>8.6822429906542062</v>
      </c>
      <c r="R289" s="337" t="s">
        <v>5253</v>
      </c>
      <c r="S289" s="338" t="s">
        <v>920</v>
      </c>
      <c r="T289" s="331">
        <v>19</v>
      </c>
      <c r="U289" s="336">
        <v>0.34289719626168225</v>
      </c>
      <c r="V289" s="333">
        <v>6.5046728971962615</v>
      </c>
      <c r="W289" s="337" t="s">
        <v>5254</v>
      </c>
      <c r="X289" s="339" t="s">
        <v>917</v>
      </c>
      <c r="Y289" s="331">
        <v>12</v>
      </c>
      <c r="Z289" s="336">
        <v>0.40878504672897209</v>
      </c>
      <c r="AA289" s="333">
        <v>4.9065420560747661</v>
      </c>
      <c r="AB289" s="337" t="s">
        <v>5255</v>
      </c>
      <c r="AC289" s="340" t="s">
        <v>919</v>
      </c>
      <c r="AD289" s="331">
        <v>20</v>
      </c>
      <c r="AE289" s="336">
        <v>0.405607476635514</v>
      </c>
      <c r="AF289" s="333">
        <v>8.1121495327102799</v>
      </c>
      <c r="AG289" s="303" t="s">
        <v>5256</v>
      </c>
      <c r="AH289" s="301"/>
      <c r="AI289" s="329"/>
    </row>
    <row r="290" spans="1:35" x14ac:dyDescent="0.25">
      <c r="A290" s="301" t="s">
        <v>414</v>
      </c>
      <c r="B290" s="329" t="s">
        <v>5233</v>
      </c>
      <c r="C290" s="303" t="s">
        <v>1333</v>
      </c>
      <c r="D290" s="330">
        <v>237</v>
      </c>
      <c r="E290" s="331">
        <v>73</v>
      </c>
      <c r="F290" s="332">
        <v>35.942278481012693</v>
      </c>
      <c r="G290" s="333">
        <v>26.236286919831223</v>
      </c>
      <c r="H290" s="334">
        <v>232</v>
      </c>
      <c r="I290" s="331">
        <v>0</v>
      </c>
      <c r="J290" s="331">
        <v>5</v>
      </c>
      <c r="K290" s="333">
        <v>0.97890295358649793</v>
      </c>
      <c r="L290" s="333">
        <v>0</v>
      </c>
      <c r="M290" s="333">
        <v>2.1097046413502109E-2</v>
      </c>
      <c r="N290" s="335" t="s">
        <v>918</v>
      </c>
      <c r="O290" s="331">
        <v>22</v>
      </c>
      <c r="P290" s="336">
        <v>0.37324894514767887</v>
      </c>
      <c r="Q290" s="333">
        <v>8.2194092827004219</v>
      </c>
      <c r="R290" s="337" t="s">
        <v>5253</v>
      </c>
      <c r="S290" s="338" t="s">
        <v>920</v>
      </c>
      <c r="T290" s="331">
        <v>19</v>
      </c>
      <c r="U290" s="336">
        <v>0.34042194092826977</v>
      </c>
      <c r="V290" s="333">
        <v>6.4599156118143464</v>
      </c>
      <c r="W290" s="337" t="s">
        <v>5254</v>
      </c>
      <c r="X290" s="339" t="s">
        <v>917</v>
      </c>
      <c r="Y290" s="331">
        <v>12</v>
      </c>
      <c r="Z290" s="336">
        <v>0.3612236286919831</v>
      </c>
      <c r="AA290" s="333">
        <v>4.333333333333333</v>
      </c>
      <c r="AB290" s="337" t="s">
        <v>5255</v>
      </c>
      <c r="AC290" s="340" t="s">
        <v>919</v>
      </c>
      <c r="AD290" s="331">
        <v>20</v>
      </c>
      <c r="AE290" s="336">
        <v>0.3611814345991558</v>
      </c>
      <c r="AF290" s="333">
        <v>7.2236286919831221</v>
      </c>
      <c r="AG290" s="303" t="s">
        <v>5256</v>
      </c>
      <c r="AH290" s="301"/>
      <c r="AI290" s="329"/>
    </row>
    <row r="291" spans="1:35" x14ac:dyDescent="0.25">
      <c r="A291" s="301" t="s">
        <v>415</v>
      </c>
      <c r="B291" s="329" t="s">
        <v>5233</v>
      </c>
      <c r="C291" s="303" t="s">
        <v>1334</v>
      </c>
      <c r="D291" s="330">
        <v>413</v>
      </c>
      <c r="E291" s="331">
        <v>73</v>
      </c>
      <c r="F291" s="332">
        <v>38.055932203389865</v>
      </c>
      <c r="G291" s="333">
        <v>27.779661016949152</v>
      </c>
      <c r="H291" s="334">
        <v>402</v>
      </c>
      <c r="I291" s="331">
        <v>0</v>
      </c>
      <c r="J291" s="331">
        <v>11</v>
      </c>
      <c r="K291" s="333">
        <v>0.9733656174334141</v>
      </c>
      <c r="L291" s="333">
        <v>0</v>
      </c>
      <c r="M291" s="333">
        <v>2.6634382566585957E-2</v>
      </c>
      <c r="N291" s="335" t="s">
        <v>918</v>
      </c>
      <c r="O291" s="331">
        <v>22</v>
      </c>
      <c r="P291" s="336">
        <v>0.39026634382566566</v>
      </c>
      <c r="Q291" s="333">
        <v>8.5907990314769975</v>
      </c>
      <c r="R291" s="337" t="s">
        <v>5253</v>
      </c>
      <c r="S291" s="338" t="s">
        <v>920</v>
      </c>
      <c r="T291" s="331">
        <v>19</v>
      </c>
      <c r="U291" s="336">
        <v>0.37627118644067736</v>
      </c>
      <c r="V291" s="333">
        <v>7.1452784503631959</v>
      </c>
      <c r="W291" s="337" t="s">
        <v>5254</v>
      </c>
      <c r="X291" s="339" t="s">
        <v>917</v>
      </c>
      <c r="Y291" s="331">
        <v>12</v>
      </c>
      <c r="Z291" s="336">
        <v>0.37791767554479411</v>
      </c>
      <c r="AA291" s="333">
        <v>4.5326876513317194</v>
      </c>
      <c r="AB291" s="337" t="s">
        <v>5255</v>
      </c>
      <c r="AC291" s="340" t="s">
        <v>919</v>
      </c>
      <c r="AD291" s="331">
        <v>20</v>
      </c>
      <c r="AE291" s="336">
        <v>0.37554479418886211</v>
      </c>
      <c r="AF291" s="333">
        <v>7.5108958837772395</v>
      </c>
      <c r="AG291" s="303" t="s">
        <v>5256</v>
      </c>
      <c r="AH291" s="301"/>
      <c r="AI291" s="329"/>
    </row>
    <row r="292" spans="1:35" x14ac:dyDescent="0.25">
      <c r="A292" s="301" t="s">
        <v>416</v>
      </c>
      <c r="B292" s="329" t="s">
        <v>5233</v>
      </c>
      <c r="C292" s="303" t="s">
        <v>1335</v>
      </c>
      <c r="D292" s="330">
        <v>216</v>
      </c>
      <c r="E292" s="331">
        <v>73</v>
      </c>
      <c r="F292" s="332">
        <v>36.734768518518507</v>
      </c>
      <c r="G292" s="333">
        <v>26.814814814814813</v>
      </c>
      <c r="H292" s="334">
        <v>213</v>
      </c>
      <c r="I292" s="331">
        <v>0</v>
      </c>
      <c r="J292" s="331">
        <v>3</v>
      </c>
      <c r="K292" s="333">
        <v>0.98611111111111116</v>
      </c>
      <c r="L292" s="333">
        <v>0</v>
      </c>
      <c r="M292" s="333">
        <v>1.3888888888888888E-2</v>
      </c>
      <c r="N292" s="335" t="s">
        <v>918</v>
      </c>
      <c r="O292" s="331">
        <v>22</v>
      </c>
      <c r="P292" s="336">
        <v>0.3627777777777777</v>
      </c>
      <c r="Q292" s="333">
        <v>7.9861111111111107</v>
      </c>
      <c r="R292" s="337" t="s">
        <v>5253</v>
      </c>
      <c r="S292" s="338" t="s">
        <v>920</v>
      </c>
      <c r="T292" s="331">
        <v>19</v>
      </c>
      <c r="U292" s="336">
        <v>0.34532407407407378</v>
      </c>
      <c r="V292" s="333">
        <v>6.5509259259259256</v>
      </c>
      <c r="W292" s="337" t="s">
        <v>5254</v>
      </c>
      <c r="X292" s="339" t="s">
        <v>917</v>
      </c>
      <c r="Y292" s="331">
        <v>12</v>
      </c>
      <c r="Z292" s="336">
        <v>0.3906944444444444</v>
      </c>
      <c r="AA292" s="333">
        <v>4.6898148148148149</v>
      </c>
      <c r="AB292" s="337" t="s">
        <v>5255</v>
      </c>
      <c r="AC292" s="340" t="s">
        <v>919</v>
      </c>
      <c r="AD292" s="331">
        <v>20</v>
      </c>
      <c r="AE292" s="336">
        <v>0.3793981481481481</v>
      </c>
      <c r="AF292" s="333">
        <v>7.5879629629629628</v>
      </c>
      <c r="AG292" s="303" t="s">
        <v>5256</v>
      </c>
      <c r="AH292" s="301"/>
      <c r="AI292" s="329"/>
    </row>
    <row r="293" spans="1:35" x14ac:dyDescent="0.25">
      <c r="A293" s="301" t="s">
        <v>417</v>
      </c>
      <c r="B293" s="329" t="s">
        <v>5233</v>
      </c>
      <c r="C293" s="303" t="s">
        <v>1336</v>
      </c>
      <c r="D293" s="330">
        <v>195</v>
      </c>
      <c r="E293" s="331">
        <v>73</v>
      </c>
      <c r="F293" s="332">
        <v>27.055487179487184</v>
      </c>
      <c r="G293" s="333">
        <v>19.74871794871795</v>
      </c>
      <c r="H293" s="334">
        <v>194</v>
      </c>
      <c r="I293" s="331">
        <v>0</v>
      </c>
      <c r="J293" s="331">
        <v>1</v>
      </c>
      <c r="K293" s="333">
        <v>0.99487179487179489</v>
      </c>
      <c r="L293" s="333">
        <v>0</v>
      </c>
      <c r="M293" s="333">
        <v>5.1282051282051282E-3</v>
      </c>
      <c r="N293" s="335" t="s">
        <v>918</v>
      </c>
      <c r="O293" s="331">
        <v>22</v>
      </c>
      <c r="P293" s="336">
        <v>0.28389743589743593</v>
      </c>
      <c r="Q293" s="333">
        <v>6.2512820512820513</v>
      </c>
      <c r="R293" s="337" t="s">
        <v>5253</v>
      </c>
      <c r="S293" s="338" t="s">
        <v>920</v>
      </c>
      <c r="T293" s="331">
        <v>19</v>
      </c>
      <c r="U293" s="336">
        <v>0.2866666666666664</v>
      </c>
      <c r="V293" s="333">
        <v>5.4358974358974361</v>
      </c>
      <c r="W293" s="337" t="s">
        <v>5254</v>
      </c>
      <c r="X293" s="339" t="s">
        <v>917</v>
      </c>
      <c r="Y293" s="331">
        <v>12</v>
      </c>
      <c r="Z293" s="336">
        <v>0.23584615384615384</v>
      </c>
      <c r="AA293" s="333">
        <v>2.8307692307692309</v>
      </c>
      <c r="AB293" s="337" t="s">
        <v>5255</v>
      </c>
      <c r="AC293" s="340" t="s">
        <v>919</v>
      </c>
      <c r="AD293" s="331">
        <v>20</v>
      </c>
      <c r="AE293" s="336">
        <v>0.26153846153846161</v>
      </c>
      <c r="AF293" s="333">
        <v>5.2307692307692308</v>
      </c>
      <c r="AG293" s="303" t="s">
        <v>5256</v>
      </c>
      <c r="AH293" s="301"/>
      <c r="AI293" s="329"/>
    </row>
    <row r="294" spans="1:35" x14ac:dyDescent="0.25">
      <c r="A294" s="301" t="s">
        <v>418</v>
      </c>
      <c r="B294" s="329" t="s">
        <v>5233</v>
      </c>
      <c r="C294" s="303" t="s">
        <v>1337</v>
      </c>
      <c r="D294" s="330">
        <v>150</v>
      </c>
      <c r="E294" s="331">
        <v>73</v>
      </c>
      <c r="F294" s="332">
        <v>30.394799999999996</v>
      </c>
      <c r="G294" s="333">
        <v>22.186666666666667</v>
      </c>
      <c r="H294" s="334">
        <v>147</v>
      </c>
      <c r="I294" s="331">
        <v>0</v>
      </c>
      <c r="J294" s="331">
        <v>3</v>
      </c>
      <c r="K294" s="333">
        <v>0.98</v>
      </c>
      <c r="L294" s="333">
        <v>0</v>
      </c>
      <c r="M294" s="333">
        <v>0.02</v>
      </c>
      <c r="N294" s="335" t="s">
        <v>918</v>
      </c>
      <c r="O294" s="331">
        <v>22</v>
      </c>
      <c r="P294" s="336">
        <v>0.30193333333333339</v>
      </c>
      <c r="Q294" s="333">
        <v>6.6466666666666665</v>
      </c>
      <c r="R294" s="337" t="s">
        <v>5253</v>
      </c>
      <c r="S294" s="338" t="s">
        <v>920</v>
      </c>
      <c r="T294" s="331">
        <v>19</v>
      </c>
      <c r="U294" s="336">
        <v>0.31720000000000015</v>
      </c>
      <c r="V294" s="333">
        <v>6.0066666666666668</v>
      </c>
      <c r="W294" s="337" t="s">
        <v>5254</v>
      </c>
      <c r="X294" s="339" t="s">
        <v>917</v>
      </c>
      <c r="Y294" s="331">
        <v>12</v>
      </c>
      <c r="Z294" s="336">
        <v>0.3027999999999999</v>
      </c>
      <c r="AA294" s="333">
        <v>3.6333333333333333</v>
      </c>
      <c r="AB294" s="337" t="s">
        <v>5255</v>
      </c>
      <c r="AC294" s="340" t="s">
        <v>919</v>
      </c>
      <c r="AD294" s="331">
        <v>20</v>
      </c>
      <c r="AE294" s="336">
        <v>0.29499999999999987</v>
      </c>
      <c r="AF294" s="333">
        <v>5.9</v>
      </c>
      <c r="AG294" s="303" t="s">
        <v>5256</v>
      </c>
      <c r="AH294" s="301"/>
      <c r="AI294" s="329"/>
    </row>
    <row r="295" spans="1:35" x14ac:dyDescent="0.25">
      <c r="A295" s="301" t="s">
        <v>419</v>
      </c>
      <c r="B295" s="329" t="s">
        <v>5233</v>
      </c>
      <c r="C295" s="303" t="s">
        <v>1338</v>
      </c>
      <c r="D295" s="330">
        <v>237</v>
      </c>
      <c r="E295" s="331">
        <v>73</v>
      </c>
      <c r="F295" s="332">
        <v>35.838312236286932</v>
      </c>
      <c r="G295" s="333">
        <v>26.160337552742615</v>
      </c>
      <c r="H295" s="334">
        <v>233</v>
      </c>
      <c r="I295" s="331">
        <v>0</v>
      </c>
      <c r="J295" s="331">
        <v>4</v>
      </c>
      <c r="K295" s="333">
        <v>0.9831223628691983</v>
      </c>
      <c r="L295" s="333">
        <v>0</v>
      </c>
      <c r="M295" s="333">
        <v>1.6877637130801686E-2</v>
      </c>
      <c r="N295" s="335" t="s">
        <v>918</v>
      </c>
      <c r="O295" s="331">
        <v>22</v>
      </c>
      <c r="P295" s="336">
        <v>0.35198312236286927</v>
      </c>
      <c r="Q295" s="333">
        <v>7.7510548523206753</v>
      </c>
      <c r="R295" s="337" t="s">
        <v>5253</v>
      </c>
      <c r="S295" s="338" t="s">
        <v>920</v>
      </c>
      <c r="T295" s="331">
        <v>19</v>
      </c>
      <c r="U295" s="336">
        <v>0.36227848101265814</v>
      </c>
      <c r="V295" s="333">
        <v>6.8860759493670889</v>
      </c>
      <c r="W295" s="337" t="s">
        <v>5254</v>
      </c>
      <c r="X295" s="339" t="s">
        <v>917</v>
      </c>
      <c r="Y295" s="331">
        <v>12</v>
      </c>
      <c r="Z295" s="336">
        <v>0.36641350210970453</v>
      </c>
      <c r="AA295" s="333">
        <v>4.4008438818565399</v>
      </c>
      <c r="AB295" s="337" t="s">
        <v>5255</v>
      </c>
      <c r="AC295" s="340" t="s">
        <v>919</v>
      </c>
      <c r="AD295" s="331">
        <v>20</v>
      </c>
      <c r="AE295" s="336">
        <v>0.35611814345991538</v>
      </c>
      <c r="AF295" s="333">
        <v>7.1223628691983123</v>
      </c>
      <c r="AG295" s="303" t="s">
        <v>5256</v>
      </c>
      <c r="AH295" s="301"/>
      <c r="AI295" s="329"/>
    </row>
    <row r="296" spans="1:35" x14ac:dyDescent="0.25">
      <c r="A296" s="301" t="s">
        <v>420</v>
      </c>
      <c r="B296" s="329" t="s">
        <v>5233</v>
      </c>
      <c r="C296" s="303" t="s">
        <v>1339</v>
      </c>
      <c r="D296" s="330">
        <v>227</v>
      </c>
      <c r="E296" s="331">
        <v>73</v>
      </c>
      <c r="F296" s="332">
        <v>37.283832599118959</v>
      </c>
      <c r="G296" s="333">
        <v>27.215859030837006</v>
      </c>
      <c r="H296" s="334">
        <v>223</v>
      </c>
      <c r="I296" s="331">
        <v>0</v>
      </c>
      <c r="J296" s="331">
        <v>4</v>
      </c>
      <c r="K296" s="333">
        <v>0.98237885462555063</v>
      </c>
      <c r="L296" s="333">
        <v>0</v>
      </c>
      <c r="M296" s="333">
        <v>1.7621145374449341E-2</v>
      </c>
      <c r="N296" s="335" t="s">
        <v>918</v>
      </c>
      <c r="O296" s="331">
        <v>22</v>
      </c>
      <c r="P296" s="336">
        <v>0.39563876651982355</v>
      </c>
      <c r="Q296" s="333">
        <v>8.7048458149779737</v>
      </c>
      <c r="R296" s="337" t="s">
        <v>5253</v>
      </c>
      <c r="S296" s="338" t="s">
        <v>920</v>
      </c>
      <c r="T296" s="331">
        <v>19</v>
      </c>
      <c r="U296" s="336">
        <v>0.36792951541850188</v>
      </c>
      <c r="V296" s="333">
        <v>6.9867841409691627</v>
      </c>
      <c r="W296" s="337" t="s">
        <v>5254</v>
      </c>
      <c r="X296" s="339" t="s">
        <v>917</v>
      </c>
      <c r="Y296" s="331">
        <v>12</v>
      </c>
      <c r="Z296" s="336">
        <v>0.34572687224669607</v>
      </c>
      <c r="AA296" s="333">
        <v>4.1497797356828192</v>
      </c>
      <c r="AB296" s="337" t="s">
        <v>5255</v>
      </c>
      <c r="AC296" s="340" t="s">
        <v>919</v>
      </c>
      <c r="AD296" s="331">
        <v>20</v>
      </c>
      <c r="AE296" s="336">
        <v>0.36872246696035205</v>
      </c>
      <c r="AF296" s="333">
        <v>7.3744493392070485</v>
      </c>
      <c r="AG296" s="303" t="s">
        <v>5256</v>
      </c>
      <c r="AH296" s="301"/>
      <c r="AI296" s="329"/>
    </row>
    <row r="297" spans="1:35" x14ac:dyDescent="0.25">
      <c r="A297" s="301" t="s">
        <v>422</v>
      </c>
      <c r="B297" s="329" t="s">
        <v>5233</v>
      </c>
      <c r="C297" s="303" t="s">
        <v>1340</v>
      </c>
      <c r="D297" s="330">
        <v>263</v>
      </c>
      <c r="E297" s="331">
        <v>73</v>
      </c>
      <c r="F297" s="332">
        <v>35.212319391634999</v>
      </c>
      <c r="G297" s="333">
        <v>25.70342205323194</v>
      </c>
      <c r="H297" s="334">
        <v>255</v>
      </c>
      <c r="I297" s="331">
        <v>0</v>
      </c>
      <c r="J297" s="331">
        <v>8</v>
      </c>
      <c r="K297" s="333">
        <v>0.96958174904942962</v>
      </c>
      <c r="L297" s="333">
        <v>0</v>
      </c>
      <c r="M297" s="333">
        <v>3.0418250950570342E-2</v>
      </c>
      <c r="N297" s="335" t="s">
        <v>918</v>
      </c>
      <c r="O297" s="331">
        <v>22</v>
      </c>
      <c r="P297" s="336">
        <v>0.35452471482889703</v>
      </c>
      <c r="Q297" s="333">
        <v>7.8022813688212924</v>
      </c>
      <c r="R297" s="337" t="s">
        <v>5253</v>
      </c>
      <c r="S297" s="338" t="s">
        <v>920</v>
      </c>
      <c r="T297" s="331">
        <v>19</v>
      </c>
      <c r="U297" s="336">
        <v>0.3601901140684412</v>
      </c>
      <c r="V297" s="333">
        <v>6.8403041825095059</v>
      </c>
      <c r="W297" s="337" t="s">
        <v>5254</v>
      </c>
      <c r="X297" s="339" t="s">
        <v>917</v>
      </c>
      <c r="Y297" s="331">
        <v>12</v>
      </c>
      <c r="Z297" s="336">
        <v>0.35193916349809873</v>
      </c>
      <c r="AA297" s="333">
        <v>4.2243346007604563</v>
      </c>
      <c r="AB297" s="337" t="s">
        <v>5255</v>
      </c>
      <c r="AC297" s="340" t="s">
        <v>919</v>
      </c>
      <c r="AD297" s="331">
        <v>20</v>
      </c>
      <c r="AE297" s="336">
        <v>0.34182509505703418</v>
      </c>
      <c r="AF297" s="333">
        <v>6.836501901140684</v>
      </c>
      <c r="AG297" s="303" t="s">
        <v>5256</v>
      </c>
      <c r="AH297" s="301"/>
      <c r="AI297" s="329"/>
    </row>
    <row r="298" spans="1:35" x14ac:dyDescent="0.25">
      <c r="A298" s="301" t="s">
        <v>423</v>
      </c>
      <c r="B298" s="329" t="s">
        <v>5233</v>
      </c>
      <c r="C298" s="303" t="s">
        <v>1341</v>
      </c>
      <c r="D298" s="330">
        <v>385</v>
      </c>
      <c r="E298" s="331">
        <v>73</v>
      </c>
      <c r="F298" s="332">
        <v>37.450779220779239</v>
      </c>
      <c r="G298" s="333">
        <v>27.337662337662337</v>
      </c>
      <c r="H298" s="334">
        <v>374</v>
      </c>
      <c r="I298" s="331">
        <v>0</v>
      </c>
      <c r="J298" s="331">
        <v>11</v>
      </c>
      <c r="K298" s="333">
        <v>0.97142857142857142</v>
      </c>
      <c r="L298" s="333">
        <v>0</v>
      </c>
      <c r="M298" s="333">
        <v>2.8571428571428571E-2</v>
      </c>
      <c r="N298" s="335" t="s">
        <v>918</v>
      </c>
      <c r="O298" s="331">
        <v>22</v>
      </c>
      <c r="P298" s="336">
        <v>0.38371428571428567</v>
      </c>
      <c r="Q298" s="333">
        <v>8.4493506493506487</v>
      </c>
      <c r="R298" s="337" t="s">
        <v>5253</v>
      </c>
      <c r="S298" s="338" t="s">
        <v>920</v>
      </c>
      <c r="T298" s="331">
        <v>19</v>
      </c>
      <c r="U298" s="336">
        <v>0.36109090909090852</v>
      </c>
      <c r="V298" s="333">
        <v>6.8571428571428568</v>
      </c>
      <c r="W298" s="337" t="s">
        <v>5254</v>
      </c>
      <c r="X298" s="339" t="s">
        <v>917</v>
      </c>
      <c r="Y298" s="331">
        <v>12</v>
      </c>
      <c r="Z298" s="336">
        <v>0.38197402597402613</v>
      </c>
      <c r="AA298" s="333">
        <v>4.5844155844155843</v>
      </c>
      <c r="AB298" s="337" t="s">
        <v>5255</v>
      </c>
      <c r="AC298" s="340" t="s">
        <v>919</v>
      </c>
      <c r="AD298" s="331">
        <v>20</v>
      </c>
      <c r="AE298" s="336">
        <v>0.37233766233766269</v>
      </c>
      <c r="AF298" s="333">
        <v>7.4467532467532465</v>
      </c>
      <c r="AG298" s="303" t="s">
        <v>5256</v>
      </c>
      <c r="AH298" s="301"/>
      <c r="AI298" s="329"/>
    </row>
    <row r="299" spans="1:35" x14ac:dyDescent="0.25">
      <c r="A299" s="301" t="s">
        <v>424</v>
      </c>
      <c r="B299" s="329" t="s">
        <v>5233</v>
      </c>
      <c r="C299" s="303" t="s">
        <v>1342</v>
      </c>
      <c r="D299" s="330">
        <v>226</v>
      </c>
      <c r="E299" s="331">
        <v>73</v>
      </c>
      <c r="F299" s="332">
        <v>36.400398230088477</v>
      </c>
      <c r="G299" s="333">
        <v>26.570796460176989</v>
      </c>
      <c r="H299" s="334">
        <v>224</v>
      </c>
      <c r="I299" s="331">
        <v>0</v>
      </c>
      <c r="J299" s="331">
        <v>2</v>
      </c>
      <c r="K299" s="333">
        <v>0.99115044247787609</v>
      </c>
      <c r="L299" s="333">
        <v>0</v>
      </c>
      <c r="M299" s="333">
        <v>8.8495575221238937E-3</v>
      </c>
      <c r="N299" s="335" t="s">
        <v>918</v>
      </c>
      <c r="O299" s="331">
        <v>22</v>
      </c>
      <c r="P299" s="336">
        <v>0.36712389380530974</v>
      </c>
      <c r="Q299" s="333">
        <v>8.0840707964601766</v>
      </c>
      <c r="R299" s="337" t="s">
        <v>5253</v>
      </c>
      <c r="S299" s="338" t="s">
        <v>920</v>
      </c>
      <c r="T299" s="331">
        <v>19</v>
      </c>
      <c r="U299" s="336">
        <v>0.37929203539822998</v>
      </c>
      <c r="V299" s="333">
        <v>7.1946902654867255</v>
      </c>
      <c r="W299" s="337" t="s">
        <v>5254</v>
      </c>
      <c r="X299" s="339" t="s">
        <v>917</v>
      </c>
      <c r="Y299" s="331">
        <v>12</v>
      </c>
      <c r="Z299" s="336">
        <v>0.35066371681415925</v>
      </c>
      <c r="AA299" s="333">
        <v>4.2079646017699117</v>
      </c>
      <c r="AB299" s="337" t="s">
        <v>5255</v>
      </c>
      <c r="AC299" s="340" t="s">
        <v>919</v>
      </c>
      <c r="AD299" s="331">
        <v>20</v>
      </c>
      <c r="AE299" s="336">
        <v>0.35420353982300889</v>
      </c>
      <c r="AF299" s="333">
        <v>7.0840707964601766</v>
      </c>
      <c r="AG299" s="303" t="s">
        <v>5256</v>
      </c>
      <c r="AH299" s="301"/>
      <c r="AI299" s="329"/>
    </row>
    <row r="300" spans="1:35" x14ac:dyDescent="0.25">
      <c r="A300" s="301" t="s">
        <v>425</v>
      </c>
      <c r="B300" s="329" t="s">
        <v>5233</v>
      </c>
      <c r="C300" s="303" t="s">
        <v>1343</v>
      </c>
      <c r="D300" s="330">
        <v>329</v>
      </c>
      <c r="E300" s="331">
        <v>73</v>
      </c>
      <c r="F300" s="332">
        <v>38.329240121580511</v>
      </c>
      <c r="G300" s="333">
        <v>27.978723404255319</v>
      </c>
      <c r="H300" s="334">
        <v>322</v>
      </c>
      <c r="I300" s="331">
        <v>0</v>
      </c>
      <c r="J300" s="331">
        <v>7</v>
      </c>
      <c r="K300" s="333">
        <v>0.97872340425531912</v>
      </c>
      <c r="L300" s="333">
        <v>0</v>
      </c>
      <c r="M300" s="333">
        <v>2.1276595744680851E-2</v>
      </c>
      <c r="N300" s="335" t="s">
        <v>918</v>
      </c>
      <c r="O300" s="331">
        <v>22</v>
      </c>
      <c r="P300" s="336">
        <v>0.39075987841945253</v>
      </c>
      <c r="Q300" s="333">
        <v>8.6048632218844983</v>
      </c>
      <c r="R300" s="337" t="s">
        <v>5253</v>
      </c>
      <c r="S300" s="338" t="s">
        <v>920</v>
      </c>
      <c r="T300" s="331">
        <v>19</v>
      </c>
      <c r="U300" s="336">
        <v>0.36890577507598771</v>
      </c>
      <c r="V300" s="333">
        <v>7.0091185410334349</v>
      </c>
      <c r="W300" s="337" t="s">
        <v>5254</v>
      </c>
      <c r="X300" s="339" t="s">
        <v>917</v>
      </c>
      <c r="Y300" s="331">
        <v>12</v>
      </c>
      <c r="Z300" s="336">
        <v>0.38933130699088137</v>
      </c>
      <c r="AA300" s="333">
        <v>4.6747720364741641</v>
      </c>
      <c r="AB300" s="337" t="s">
        <v>5255</v>
      </c>
      <c r="AC300" s="340" t="s">
        <v>919</v>
      </c>
      <c r="AD300" s="331">
        <v>20</v>
      </c>
      <c r="AE300" s="336">
        <v>0.38449848024316119</v>
      </c>
      <c r="AF300" s="333">
        <v>7.6899696048632222</v>
      </c>
      <c r="AG300" s="303" t="s">
        <v>5256</v>
      </c>
      <c r="AH300" s="301"/>
      <c r="AI300" s="329"/>
    </row>
    <row r="301" spans="1:35" x14ac:dyDescent="0.25">
      <c r="A301" s="301" t="s">
        <v>426</v>
      </c>
      <c r="B301" s="329" t="s">
        <v>5233</v>
      </c>
      <c r="C301" s="303" t="s">
        <v>1344</v>
      </c>
      <c r="D301" s="330">
        <v>197</v>
      </c>
      <c r="E301" s="331">
        <v>73</v>
      </c>
      <c r="F301" s="332">
        <v>33.84573604060914</v>
      </c>
      <c r="G301" s="333">
        <v>24.705583756345177</v>
      </c>
      <c r="H301" s="334">
        <v>196</v>
      </c>
      <c r="I301" s="331">
        <v>0</v>
      </c>
      <c r="J301" s="331">
        <v>1</v>
      </c>
      <c r="K301" s="333">
        <v>0.99492385786802029</v>
      </c>
      <c r="L301" s="333">
        <v>0</v>
      </c>
      <c r="M301" s="333">
        <v>5.076142131979695E-3</v>
      </c>
      <c r="N301" s="335" t="s">
        <v>918</v>
      </c>
      <c r="O301" s="331">
        <v>22</v>
      </c>
      <c r="P301" s="336">
        <v>0.35172588832487284</v>
      </c>
      <c r="Q301" s="333">
        <v>7.751269035532995</v>
      </c>
      <c r="R301" s="337" t="s">
        <v>5253</v>
      </c>
      <c r="S301" s="338" t="s">
        <v>920</v>
      </c>
      <c r="T301" s="331">
        <v>19</v>
      </c>
      <c r="U301" s="336">
        <v>0.30832487309644635</v>
      </c>
      <c r="V301" s="333">
        <v>5.8527918781725887</v>
      </c>
      <c r="W301" s="337" t="s">
        <v>5254</v>
      </c>
      <c r="X301" s="339" t="s">
        <v>917</v>
      </c>
      <c r="Y301" s="331">
        <v>12</v>
      </c>
      <c r="Z301" s="336">
        <v>0.35827411167512702</v>
      </c>
      <c r="AA301" s="333">
        <v>4.2944162436548226</v>
      </c>
      <c r="AB301" s="337" t="s">
        <v>5255</v>
      </c>
      <c r="AC301" s="340" t="s">
        <v>919</v>
      </c>
      <c r="AD301" s="331">
        <v>20</v>
      </c>
      <c r="AE301" s="336">
        <v>0.34035532994923873</v>
      </c>
      <c r="AF301" s="333">
        <v>6.8071065989847712</v>
      </c>
      <c r="AG301" s="303" t="s">
        <v>5256</v>
      </c>
      <c r="AH301" s="301"/>
      <c r="AI301" s="329"/>
    </row>
    <row r="302" spans="1:35" x14ac:dyDescent="0.25">
      <c r="A302" s="301" t="s">
        <v>427</v>
      </c>
      <c r="B302" s="329" t="s">
        <v>5233</v>
      </c>
      <c r="C302" s="303" t="s">
        <v>1345</v>
      </c>
      <c r="D302" s="330">
        <v>285</v>
      </c>
      <c r="E302" s="331">
        <v>73</v>
      </c>
      <c r="F302" s="332">
        <v>37.04115789473687</v>
      </c>
      <c r="G302" s="333">
        <v>27.03859649122807</v>
      </c>
      <c r="H302" s="334">
        <v>279</v>
      </c>
      <c r="I302" s="331">
        <v>0</v>
      </c>
      <c r="J302" s="331">
        <v>6</v>
      </c>
      <c r="K302" s="333">
        <v>0.97894736842105268</v>
      </c>
      <c r="L302" s="333">
        <v>0</v>
      </c>
      <c r="M302" s="333">
        <v>2.1052631578947368E-2</v>
      </c>
      <c r="N302" s="335" t="s">
        <v>918</v>
      </c>
      <c r="O302" s="331">
        <v>22</v>
      </c>
      <c r="P302" s="336">
        <v>0.37614035087719316</v>
      </c>
      <c r="Q302" s="333">
        <v>8.2771929824561408</v>
      </c>
      <c r="R302" s="337" t="s">
        <v>5253</v>
      </c>
      <c r="S302" s="338" t="s">
        <v>920</v>
      </c>
      <c r="T302" s="331">
        <v>19</v>
      </c>
      <c r="U302" s="336">
        <v>0.36473684210526297</v>
      </c>
      <c r="V302" s="333">
        <v>6.9228070175438594</v>
      </c>
      <c r="W302" s="337" t="s">
        <v>5254</v>
      </c>
      <c r="X302" s="339" t="s">
        <v>917</v>
      </c>
      <c r="Y302" s="331">
        <v>12</v>
      </c>
      <c r="Z302" s="336">
        <v>0.37649122807017543</v>
      </c>
      <c r="AA302" s="333">
        <v>4.5192982456140349</v>
      </c>
      <c r="AB302" s="337" t="s">
        <v>5255</v>
      </c>
      <c r="AC302" s="340" t="s">
        <v>919</v>
      </c>
      <c r="AD302" s="331">
        <v>20</v>
      </c>
      <c r="AE302" s="336">
        <v>0.36596491228070177</v>
      </c>
      <c r="AF302" s="333">
        <v>7.3192982456140347</v>
      </c>
      <c r="AG302" s="303" t="s">
        <v>5256</v>
      </c>
      <c r="AH302" s="301"/>
      <c r="AI302" s="329"/>
    </row>
    <row r="303" spans="1:35" x14ac:dyDescent="0.25">
      <c r="A303" s="301" t="s">
        <v>428</v>
      </c>
      <c r="B303" s="329" t="s">
        <v>5233</v>
      </c>
      <c r="C303" s="303" t="s">
        <v>1346</v>
      </c>
      <c r="D303" s="330">
        <v>332</v>
      </c>
      <c r="E303" s="331">
        <v>73</v>
      </c>
      <c r="F303" s="332">
        <v>40.123915662650617</v>
      </c>
      <c r="G303" s="333">
        <v>29.289156626506024</v>
      </c>
      <c r="H303" s="334">
        <v>318</v>
      </c>
      <c r="I303" s="331">
        <v>0</v>
      </c>
      <c r="J303" s="331">
        <v>14</v>
      </c>
      <c r="K303" s="333">
        <v>0.95783132530120485</v>
      </c>
      <c r="L303" s="333">
        <v>0</v>
      </c>
      <c r="M303" s="333">
        <v>4.2168674698795178E-2</v>
      </c>
      <c r="N303" s="335" t="s">
        <v>918</v>
      </c>
      <c r="O303" s="331">
        <v>22</v>
      </c>
      <c r="P303" s="336">
        <v>0.41316265060240975</v>
      </c>
      <c r="Q303" s="333">
        <v>9.0993975903614466</v>
      </c>
      <c r="R303" s="337" t="s">
        <v>5253</v>
      </c>
      <c r="S303" s="338" t="s">
        <v>920</v>
      </c>
      <c r="T303" s="331">
        <v>19</v>
      </c>
      <c r="U303" s="336">
        <v>0.37240963855421677</v>
      </c>
      <c r="V303" s="333">
        <v>7.0662650602409638</v>
      </c>
      <c r="W303" s="337" t="s">
        <v>5254</v>
      </c>
      <c r="X303" s="339" t="s">
        <v>917</v>
      </c>
      <c r="Y303" s="331">
        <v>12</v>
      </c>
      <c r="Z303" s="336">
        <v>0.40656626506024091</v>
      </c>
      <c r="AA303" s="333">
        <v>4.8795180722891569</v>
      </c>
      <c r="AB303" s="337" t="s">
        <v>5255</v>
      </c>
      <c r="AC303" s="340" t="s">
        <v>919</v>
      </c>
      <c r="AD303" s="331">
        <v>20</v>
      </c>
      <c r="AE303" s="336">
        <v>0.41219879518072289</v>
      </c>
      <c r="AF303" s="333">
        <v>8.2439759036144586</v>
      </c>
      <c r="AG303" s="303" t="s">
        <v>5256</v>
      </c>
      <c r="AH303" s="301"/>
      <c r="AI303" s="329"/>
    </row>
    <row r="304" spans="1:35" x14ac:dyDescent="0.25">
      <c r="A304" s="301" t="s">
        <v>429</v>
      </c>
      <c r="B304" s="329" t="s">
        <v>5233</v>
      </c>
      <c r="C304" s="303" t="s">
        <v>1347</v>
      </c>
      <c r="D304" s="330">
        <v>341</v>
      </c>
      <c r="E304" s="331">
        <v>73</v>
      </c>
      <c r="F304" s="332">
        <v>33.393079178885664</v>
      </c>
      <c r="G304" s="333">
        <v>24.375366568914956</v>
      </c>
      <c r="H304" s="334">
        <v>334</v>
      </c>
      <c r="I304" s="331">
        <v>0</v>
      </c>
      <c r="J304" s="331">
        <v>7</v>
      </c>
      <c r="K304" s="333">
        <v>0.97947214076246336</v>
      </c>
      <c r="L304" s="333">
        <v>0</v>
      </c>
      <c r="M304" s="333">
        <v>2.0527859237536656E-2</v>
      </c>
      <c r="N304" s="335" t="s">
        <v>918</v>
      </c>
      <c r="O304" s="331">
        <v>22</v>
      </c>
      <c r="P304" s="336">
        <v>0.34310850439882679</v>
      </c>
      <c r="Q304" s="333">
        <v>7.5542521994134901</v>
      </c>
      <c r="R304" s="337" t="s">
        <v>5253</v>
      </c>
      <c r="S304" s="338" t="s">
        <v>920</v>
      </c>
      <c r="T304" s="331">
        <v>19</v>
      </c>
      <c r="U304" s="336">
        <v>0.34123167155425177</v>
      </c>
      <c r="V304" s="333">
        <v>6.4750733137829908</v>
      </c>
      <c r="W304" s="337" t="s">
        <v>5254</v>
      </c>
      <c r="X304" s="339" t="s">
        <v>917</v>
      </c>
      <c r="Y304" s="331">
        <v>12</v>
      </c>
      <c r="Z304" s="336">
        <v>0.31712609970674488</v>
      </c>
      <c r="AA304" s="333">
        <v>3.806451612903226</v>
      </c>
      <c r="AB304" s="337" t="s">
        <v>5255</v>
      </c>
      <c r="AC304" s="340" t="s">
        <v>919</v>
      </c>
      <c r="AD304" s="331">
        <v>20</v>
      </c>
      <c r="AE304" s="336">
        <v>0.32697947214076256</v>
      </c>
      <c r="AF304" s="333">
        <v>6.5395894428152497</v>
      </c>
      <c r="AG304" s="303" t="s">
        <v>5256</v>
      </c>
      <c r="AH304" s="301"/>
      <c r="AI304" s="329"/>
    </row>
    <row r="305" spans="1:35" x14ac:dyDescent="0.25">
      <c r="A305" s="301" t="s">
        <v>430</v>
      </c>
      <c r="B305" s="329" t="s">
        <v>5233</v>
      </c>
      <c r="C305" s="303" t="s">
        <v>1348</v>
      </c>
      <c r="D305" s="330">
        <v>296</v>
      </c>
      <c r="E305" s="331">
        <v>73</v>
      </c>
      <c r="F305" s="332">
        <v>26.547837837837836</v>
      </c>
      <c r="G305" s="333">
        <v>19.378378378378379</v>
      </c>
      <c r="H305" s="334">
        <v>294</v>
      </c>
      <c r="I305" s="331">
        <v>0</v>
      </c>
      <c r="J305" s="331">
        <v>2</v>
      </c>
      <c r="K305" s="333">
        <v>0.9932432432432432</v>
      </c>
      <c r="L305" s="333">
        <v>0</v>
      </c>
      <c r="M305" s="333">
        <v>6.7567567567567571E-3</v>
      </c>
      <c r="N305" s="335" t="s">
        <v>918</v>
      </c>
      <c r="O305" s="331">
        <v>22</v>
      </c>
      <c r="P305" s="336">
        <v>0.27081081081081071</v>
      </c>
      <c r="Q305" s="333">
        <v>5.9527027027027026</v>
      </c>
      <c r="R305" s="337" t="s">
        <v>5253</v>
      </c>
      <c r="S305" s="338" t="s">
        <v>920</v>
      </c>
      <c r="T305" s="331">
        <v>19</v>
      </c>
      <c r="U305" s="336">
        <v>0.3026013513513508</v>
      </c>
      <c r="V305" s="333">
        <v>5.7398648648648649</v>
      </c>
      <c r="W305" s="337" t="s">
        <v>5254</v>
      </c>
      <c r="X305" s="339" t="s">
        <v>917</v>
      </c>
      <c r="Y305" s="331">
        <v>12</v>
      </c>
      <c r="Z305" s="336">
        <v>0.21327702702702686</v>
      </c>
      <c r="AA305" s="333">
        <v>2.564189189189189</v>
      </c>
      <c r="AB305" s="337" t="s">
        <v>5255</v>
      </c>
      <c r="AC305" s="340" t="s">
        <v>919</v>
      </c>
      <c r="AD305" s="331">
        <v>20</v>
      </c>
      <c r="AE305" s="336">
        <v>0.25608108108108102</v>
      </c>
      <c r="AF305" s="333">
        <v>5.1216216216216219</v>
      </c>
      <c r="AG305" s="303" t="s">
        <v>5256</v>
      </c>
      <c r="AH305" s="301"/>
      <c r="AI305" s="329"/>
    </row>
    <row r="306" spans="1:35" x14ac:dyDescent="0.25">
      <c r="A306" s="301" t="s">
        <v>432</v>
      </c>
      <c r="B306" s="329" t="s">
        <v>5233</v>
      </c>
      <c r="C306" s="303" t="s">
        <v>1349</v>
      </c>
      <c r="D306" s="330">
        <v>263</v>
      </c>
      <c r="E306" s="331">
        <v>73</v>
      </c>
      <c r="F306" s="332">
        <v>37.247908745247159</v>
      </c>
      <c r="G306" s="333">
        <v>27.190114068441066</v>
      </c>
      <c r="H306" s="334">
        <v>257</v>
      </c>
      <c r="I306" s="331">
        <v>0</v>
      </c>
      <c r="J306" s="331">
        <v>6</v>
      </c>
      <c r="K306" s="333">
        <v>0.97718631178707227</v>
      </c>
      <c r="L306" s="333">
        <v>0</v>
      </c>
      <c r="M306" s="333">
        <v>2.2813688212927757E-2</v>
      </c>
      <c r="N306" s="335" t="s">
        <v>918</v>
      </c>
      <c r="O306" s="331">
        <v>22</v>
      </c>
      <c r="P306" s="336">
        <v>0.37749049429657805</v>
      </c>
      <c r="Q306" s="333">
        <v>8.3117870722433462</v>
      </c>
      <c r="R306" s="337" t="s">
        <v>5253</v>
      </c>
      <c r="S306" s="338" t="s">
        <v>920</v>
      </c>
      <c r="T306" s="331">
        <v>19</v>
      </c>
      <c r="U306" s="336">
        <v>0.35756653992395382</v>
      </c>
      <c r="V306" s="333">
        <v>6.7870722433460076</v>
      </c>
      <c r="W306" s="337" t="s">
        <v>5254</v>
      </c>
      <c r="X306" s="339" t="s">
        <v>917</v>
      </c>
      <c r="Y306" s="331">
        <v>12</v>
      </c>
      <c r="Z306" s="336">
        <v>0.36760456273764264</v>
      </c>
      <c r="AA306" s="333">
        <v>4.4106463878327</v>
      </c>
      <c r="AB306" s="337" t="s">
        <v>5255</v>
      </c>
      <c r="AC306" s="340" t="s">
        <v>919</v>
      </c>
      <c r="AD306" s="331">
        <v>20</v>
      </c>
      <c r="AE306" s="336">
        <v>0.38403041825095036</v>
      </c>
      <c r="AF306" s="333">
        <v>7.6806083650190118</v>
      </c>
      <c r="AG306" s="303" t="s">
        <v>5256</v>
      </c>
      <c r="AH306" s="301"/>
      <c r="AI306" s="329"/>
    </row>
    <row r="307" spans="1:35" x14ac:dyDescent="0.25">
      <c r="A307" s="301" t="s">
        <v>433</v>
      </c>
      <c r="B307" s="329" t="s">
        <v>5233</v>
      </c>
      <c r="C307" s="303" t="s">
        <v>1350</v>
      </c>
      <c r="D307" s="330">
        <v>191</v>
      </c>
      <c r="E307" s="331">
        <v>73</v>
      </c>
      <c r="F307" s="332">
        <v>36.034816753926712</v>
      </c>
      <c r="G307" s="333">
        <v>26.30366492146597</v>
      </c>
      <c r="H307" s="334">
        <v>191</v>
      </c>
      <c r="I307" s="331">
        <v>0</v>
      </c>
      <c r="J307" s="331">
        <v>0</v>
      </c>
      <c r="K307" s="333">
        <v>1</v>
      </c>
      <c r="L307" s="333">
        <v>0</v>
      </c>
      <c r="M307" s="333">
        <v>0</v>
      </c>
      <c r="N307" s="335" t="s">
        <v>918</v>
      </c>
      <c r="O307" s="331">
        <v>22</v>
      </c>
      <c r="P307" s="336">
        <v>0.37214659685863888</v>
      </c>
      <c r="Q307" s="333">
        <v>8.1937172774869111</v>
      </c>
      <c r="R307" s="337" t="s">
        <v>5253</v>
      </c>
      <c r="S307" s="338" t="s">
        <v>920</v>
      </c>
      <c r="T307" s="331">
        <v>19</v>
      </c>
      <c r="U307" s="336">
        <v>0.35722513089005209</v>
      </c>
      <c r="V307" s="333">
        <v>6.7801047120418847</v>
      </c>
      <c r="W307" s="337" t="s">
        <v>5254</v>
      </c>
      <c r="X307" s="339" t="s">
        <v>917</v>
      </c>
      <c r="Y307" s="331">
        <v>12</v>
      </c>
      <c r="Z307" s="336">
        <v>0.33952879581151835</v>
      </c>
      <c r="AA307" s="333">
        <v>4.0732984293193715</v>
      </c>
      <c r="AB307" s="337" t="s">
        <v>5255</v>
      </c>
      <c r="AC307" s="340" t="s">
        <v>919</v>
      </c>
      <c r="AD307" s="331">
        <v>20</v>
      </c>
      <c r="AE307" s="336">
        <v>0.36282722513088994</v>
      </c>
      <c r="AF307" s="333">
        <v>7.2565445026178015</v>
      </c>
      <c r="AG307" s="303" t="s">
        <v>5256</v>
      </c>
      <c r="AH307" s="301"/>
      <c r="AI307" s="329"/>
    </row>
    <row r="308" spans="1:35" x14ac:dyDescent="0.25">
      <c r="A308" s="301" t="s">
        <v>434</v>
      </c>
      <c r="B308" s="329" t="s">
        <v>5233</v>
      </c>
      <c r="C308" s="303" t="s">
        <v>1351</v>
      </c>
      <c r="D308" s="330">
        <v>182</v>
      </c>
      <c r="E308" s="331">
        <v>73</v>
      </c>
      <c r="F308" s="332">
        <v>36.559120879120897</v>
      </c>
      <c r="G308" s="333">
        <v>26.686813186813186</v>
      </c>
      <c r="H308" s="334">
        <v>176</v>
      </c>
      <c r="I308" s="331">
        <v>0</v>
      </c>
      <c r="J308" s="331">
        <v>6</v>
      </c>
      <c r="K308" s="333">
        <v>0.96703296703296704</v>
      </c>
      <c r="L308" s="333">
        <v>0</v>
      </c>
      <c r="M308" s="333">
        <v>3.2967032967032968E-2</v>
      </c>
      <c r="N308" s="335" t="s">
        <v>918</v>
      </c>
      <c r="O308" s="331">
        <v>22</v>
      </c>
      <c r="P308" s="336">
        <v>0.3671428571428571</v>
      </c>
      <c r="Q308" s="333">
        <v>8.0824175824175821</v>
      </c>
      <c r="R308" s="337" t="s">
        <v>5253</v>
      </c>
      <c r="S308" s="338" t="s">
        <v>920</v>
      </c>
      <c r="T308" s="331">
        <v>19</v>
      </c>
      <c r="U308" s="336">
        <v>0.36203296703296678</v>
      </c>
      <c r="V308" s="333">
        <v>6.8736263736263732</v>
      </c>
      <c r="W308" s="337" t="s">
        <v>5254</v>
      </c>
      <c r="X308" s="339" t="s">
        <v>917</v>
      </c>
      <c r="Y308" s="331">
        <v>12</v>
      </c>
      <c r="Z308" s="336">
        <v>0.36159340659340655</v>
      </c>
      <c r="AA308" s="333">
        <v>4.3406593406593403</v>
      </c>
      <c r="AB308" s="337" t="s">
        <v>5255</v>
      </c>
      <c r="AC308" s="340" t="s">
        <v>919</v>
      </c>
      <c r="AD308" s="331">
        <v>20</v>
      </c>
      <c r="AE308" s="336">
        <v>0.36950549450549453</v>
      </c>
      <c r="AF308" s="333">
        <v>7.3901098901098905</v>
      </c>
      <c r="AG308" s="303" t="s">
        <v>5256</v>
      </c>
      <c r="AH308" s="301"/>
      <c r="AI308" s="329"/>
    </row>
    <row r="309" spans="1:35" x14ac:dyDescent="0.25">
      <c r="A309" s="301" t="s">
        <v>435</v>
      </c>
      <c r="B309" s="329" t="s">
        <v>5233</v>
      </c>
      <c r="C309" s="303" t="s">
        <v>1352</v>
      </c>
      <c r="D309" s="330">
        <v>510</v>
      </c>
      <c r="E309" s="331">
        <v>73</v>
      </c>
      <c r="F309" s="332">
        <v>35.078607843137199</v>
      </c>
      <c r="G309" s="333">
        <v>25.605882352941176</v>
      </c>
      <c r="H309" s="334">
        <v>500</v>
      </c>
      <c r="I309" s="331">
        <v>0</v>
      </c>
      <c r="J309" s="331">
        <v>10</v>
      </c>
      <c r="K309" s="333">
        <v>0.98039215686274506</v>
      </c>
      <c r="L309" s="333">
        <v>0</v>
      </c>
      <c r="M309" s="333">
        <v>1.9607843137254902E-2</v>
      </c>
      <c r="N309" s="335" t="s">
        <v>918</v>
      </c>
      <c r="O309" s="331">
        <v>22</v>
      </c>
      <c r="P309" s="336">
        <v>0.35939215686274478</v>
      </c>
      <c r="Q309" s="333">
        <v>7.9098039215686278</v>
      </c>
      <c r="R309" s="337" t="s">
        <v>5253</v>
      </c>
      <c r="S309" s="338" t="s">
        <v>920</v>
      </c>
      <c r="T309" s="331">
        <v>19</v>
      </c>
      <c r="U309" s="336">
        <v>0.36494117647058716</v>
      </c>
      <c r="V309" s="333">
        <v>6.9254901960784316</v>
      </c>
      <c r="W309" s="337" t="s">
        <v>5254</v>
      </c>
      <c r="X309" s="339" t="s">
        <v>917</v>
      </c>
      <c r="Y309" s="331">
        <v>12</v>
      </c>
      <c r="Z309" s="336">
        <v>0.33739215686274543</v>
      </c>
      <c r="AA309" s="333">
        <v>4.0509803921568626</v>
      </c>
      <c r="AB309" s="337" t="s">
        <v>5255</v>
      </c>
      <c r="AC309" s="340" t="s">
        <v>919</v>
      </c>
      <c r="AD309" s="331">
        <v>20</v>
      </c>
      <c r="AE309" s="336">
        <v>0.3359803921568626</v>
      </c>
      <c r="AF309" s="333">
        <v>6.719607843137255</v>
      </c>
      <c r="AG309" s="303" t="s">
        <v>5256</v>
      </c>
      <c r="AH309" s="301"/>
      <c r="AI309" s="329"/>
    </row>
    <row r="310" spans="1:35" x14ac:dyDescent="0.25">
      <c r="A310" s="301" t="s">
        <v>436</v>
      </c>
      <c r="B310" s="329" t="s">
        <v>5233</v>
      </c>
      <c r="C310" s="303" t="s">
        <v>1353</v>
      </c>
      <c r="D310" s="330">
        <v>205</v>
      </c>
      <c r="E310" s="331">
        <v>73</v>
      </c>
      <c r="F310" s="332">
        <v>36.567024390243887</v>
      </c>
      <c r="G310" s="333">
        <v>26.692682926829267</v>
      </c>
      <c r="H310" s="334">
        <v>194</v>
      </c>
      <c r="I310" s="331">
        <v>0</v>
      </c>
      <c r="J310" s="331">
        <v>11</v>
      </c>
      <c r="K310" s="333">
        <v>0.9463414634146341</v>
      </c>
      <c r="L310" s="333">
        <v>0</v>
      </c>
      <c r="M310" s="333">
        <v>5.3658536585365853E-2</v>
      </c>
      <c r="N310" s="335" t="s">
        <v>918</v>
      </c>
      <c r="O310" s="331">
        <v>22</v>
      </c>
      <c r="P310" s="336">
        <v>0.3650243902439026</v>
      </c>
      <c r="Q310" s="333">
        <v>8.0341463414634138</v>
      </c>
      <c r="R310" s="337" t="s">
        <v>5253</v>
      </c>
      <c r="S310" s="338" t="s">
        <v>920</v>
      </c>
      <c r="T310" s="331">
        <v>19</v>
      </c>
      <c r="U310" s="336">
        <v>0.36078048780487787</v>
      </c>
      <c r="V310" s="333">
        <v>6.8487804878048779</v>
      </c>
      <c r="W310" s="337" t="s">
        <v>5254</v>
      </c>
      <c r="X310" s="339" t="s">
        <v>917</v>
      </c>
      <c r="Y310" s="331">
        <v>12</v>
      </c>
      <c r="Z310" s="336">
        <v>0.37209756097560981</v>
      </c>
      <c r="AA310" s="333">
        <v>4.4634146341463419</v>
      </c>
      <c r="AB310" s="337" t="s">
        <v>5255</v>
      </c>
      <c r="AC310" s="340" t="s">
        <v>919</v>
      </c>
      <c r="AD310" s="331">
        <v>20</v>
      </c>
      <c r="AE310" s="336">
        <v>0.36731707317073181</v>
      </c>
      <c r="AF310" s="333">
        <v>7.3463414634146345</v>
      </c>
      <c r="AG310" s="303" t="s">
        <v>5256</v>
      </c>
      <c r="AH310" s="301"/>
      <c r="AI310" s="329"/>
    </row>
    <row r="311" spans="1:35" x14ac:dyDescent="0.25">
      <c r="A311" s="301" t="s">
        <v>437</v>
      </c>
      <c r="B311" s="329" t="s">
        <v>5233</v>
      </c>
      <c r="C311" s="303" t="s">
        <v>1354</v>
      </c>
      <c r="D311" s="330">
        <v>122</v>
      </c>
      <c r="E311" s="331">
        <v>73</v>
      </c>
      <c r="F311" s="332">
        <v>34.58573770491806</v>
      </c>
      <c r="G311" s="333">
        <v>25.245901639344261</v>
      </c>
      <c r="H311" s="334">
        <v>120</v>
      </c>
      <c r="I311" s="331">
        <v>0</v>
      </c>
      <c r="J311" s="331">
        <v>2</v>
      </c>
      <c r="K311" s="333">
        <v>0.98360655737704916</v>
      </c>
      <c r="L311" s="333">
        <v>0</v>
      </c>
      <c r="M311" s="333">
        <v>1.6393442622950821E-2</v>
      </c>
      <c r="N311" s="335" t="s">
        <v>918</v>
      </c>
      <c r="O311" s="331">
        <v>22</v>
      </c>
      <c r="P311" s="336">
        <v>0.36959016393442623</v>
      </c>
      <c r="Q311" s="333">
        <v>8.1311475409836067</v>
      </c>
      <c r="R311" s="337" t="s">
        <v>5253</v>
      </c>
      <c r="S311" s="338" t="s">
        <v>920</v>
      </c>
      <c r="T311" s="331">
        <v>19</v>
      </c>
      <c r="U311" s="336">
        <v>0.35008196721311474</v>
      </c>
      <c r="V311" s="333">
        <v>6.6475409836065573</v>
      </c>
      <c r="W311" s="337" t="s">
        <v>5254</v>
      </c>
      <c r="X311" s="339" t="s">
        <v>917</v>
      </c>
      <c r="Y311" s="331">
        <v>12</v>
      </c>
      <c r="Z311" s="336">
        <v>0.34459016393442604</v>
      </c>
      <c r="AA311" s="333">
        <v>4.139344262295082</v>
      </c>
      <c r="AB311" s="337" t="s">
        <v>5255</v>
      </c>
      <c r="AC311" s="340" t="s">
        <v>919</v>
      </c>
      <c r="AD311" s="331">
        <v>20</v>
      </c>
      <c r="AE311" s="336">
        <v>0.31639344262295083</v>
      </c>
      <c r="AF311" s="333">
        <v>6.3278688524590168</v>
      </c>
      <c r="AG311" s="303" t="s">
        <v>5256</v>
      </c>
      <c r="AH311" s="301"/>
      <c r="AI311" s="329"/>
    </row>
    <row r="312" spans="1:35" x14ac:dyDescent="0.25">
      <c r="A312" s="301" t="s">
        <v>438</v>
      </c>
      <c r="B312" s="329" t="s">
        <v>5233</v>
      </c>
      <c r="C312" s="303" t="s">
        <v>1355</v>
      </c>
      <c r="D312" s="330">
        <v>153</v>
      </c>
      <c r="E312" s="331">
        <v>73</v>
      </c>
      <c r="F312" s="332">
        <v>27.981568627450986</v>
      </c>
      <c r="G312" s="333">
        <v>20.424836601307188</v>
      </c>
      <c r="H312" s="334">
        <v>153</v>
      </c>
      <c r="I312" s="331">
        <v>0</v>
      </c>
      <c r="J312" s="331">
        <v>0</v>
      </c>
      <c r="K312" s="333">
        <v>1</v>
      </c>
      <c r="L312" s="333">
        <v>0</v>
      </c>
      <c r="M312" s="333">
        <v>0</v>
      </c>
      <c r="N312" s="335" t="s">
        <v>918</v>
      </c>
      <c r="O312" s="331">
        <v>22</v>
      </c>
      <c r="P312" s="336">
        <v>0.28196078431372551</v>
      </c>
      <c r="Q312" s="333">
        <v>6.2026143790849675</v>
      </c>
      <c r="R312" s="337" t="s">
        <v>5253</v>
      </c>
      <c r="S312" s="338" t="s">
        <v>920</v>
      </c>
      <c r="T312" s="331">
        <v>19</v>
      </c>
      <c r="U312" s="336">
        <v>0.29758169934640522</v>
      </c>
      <c r="V312" s="333">
        <v>5.6470588235294121</v>
      </c>
      <c r="W312" s="337" t="s">
        <v>5254</v>
      </c>
      <c r="X312" s="339" t="s">
        <v>917</v>
      </c>
      <c r="Y312" s="331">
        <v>12</v>
      </c>
      <c r="Z312" s="336">
        <v>0.27457516339869287</v>
      </c>
      <c r="AA312" s="333">
        <v>3.2941176470588234</v>
      </c>
      <c r="AB312" s="337" t="s">
        <v>5255</v>
      </c>
      <c r="AC312" s="340" t="s">
        <v>919</v>
      </c>
      <c r="AD312" s="331">
        <v>20</v>
      </c>
      <c r="AE312" s="336">
        <v>0.2640522875816993</v>
      </c>
      <c r="AF312" s="333">
        <v>5.2810457516339868</v>
      </c>
      <c r="AG312" s="303" t="s">
        <v>5256</v>
      </c>
      <c r="AH312" s="301"/>
      <c r="AI312" s="329"/>
    </row>
    <row r="313" spans="1:35" x14ac:dyDescent="0.25">
      <c r="A313" s="301" t="s">
        <v>439</v>
      </c>
      <c r="B313" s="329" t="s">
        <v>5233</v>
      </c>
      <c r="C313" s="303" t="s">
        <v>1356</v>
      </c>
      <c r="D313" s="330">
        <v>266</v>
      </c>
      <c r="E313" s="331">
        <v>73</v>
      </c>
      <c r="F313" s="332">
        <v>32.183759398496257</v>
      </c>
      <c r="G313" s="333">
        <v>23.492481203007518</v>
      </c>
      <c r="H313" s="334">
        <v>262</v>
      </c>
      <c r="I313" s="331">
        <v>0</v>
      </c>
      <c r="J313" s="331">
        <v>4</v>
      </c>
      <c r="K313" s="333">
        <v>0.98496240601503759</v>
      </c>
      <c r="L313" s="333">
        <v>0</v>
      </c>
      <c r="M313" s="333">
        <v>1.5037593984962405E-2</v>
      </c>
      <c r="N313" s="335" t="s">
        <v>918</v>
      </c>
      <c r="O313" s="331">
        <v>22</v>
      </c>
      <c r="P313" s="336">
        <v>0.32586466165413525</v>
      </c>
      <c r="Q313" s="333">
        <v>7.1729323308270674</v>
      </c>
      <c r="R313" s="337" t="s">
        <v>5253</v>
      </c>
      <c r="S313" s="338" t="s">
        <v>920</v>
      </c>
      <c r="T313" s="331">
        <v>19</v>
      </c>
      <c r="U313" s="336">
        <v>0.32492481203007506</v>
      </c>
      <c r="V313" s="333">
        <v>6.1654135338345863</v>
      </c>
      <c r="W313" s="337" t="s">
        <v>5254</v>
      </c>
      <c r="X313" s="339" t="s">
        <v>917</v>
      </c>
      <c r="Y313" s="331">
        <v>12</v>
      </c>
      <c r="Z313" s="336">
        <v>0.32947368421052636</v>
      </c>
      <c r="AA313" s="333">
        <v>3.9548872180451129</v>
      </c>
      <c r="AB313" s="337" t="s">
        <v>5255</v>
      </c>
      <c r="AC313" s="340" t="s">
        <v>919</v>
      </c>
      <c r="AD313" s="331">
        <v>20</v>
      </c>
      <c r="AE313" s="336">
        <v>0.30996240601503766</v>
      </c>
      <c r="AF313" s="333">
        <v>6.1992481203007515</v>
      </c>
      <c r="AG313" s="303" t="s">
        <v>5256</v>
      </c>
      <c r="AH313" s="301"/>
      <c r="AI313" s="329"/>
    </row>
    <row r="314" spans="1:35" x14ac:dyDescent="0.25">
      <c r="A314" s="301" t="s">
        <v>440</v>
      </c>
      <c r="B314" s="329" t="s">
        <v>5233</v>
      </c>
      <c r="C314" s="303" t="s">
        <v>1357</v>
      </c>
      <c r="D314" s="330">
        <v>470</v>
      </c>
      <c r="E314" s="331">
        <v>73</v>
      </c>
      <c r="F314" s="332">
        <v>46.016127659574472</v>
      </c>
      <c r="G314" s="333">
        <v>33.591489361702131</v>
      </c>
      <c r="H314" s="334">
        <v>407</v>
      </c>
      <c r="I314" s="331">
        <v>0</v>
      </c>
      <c r="J314" s="331">
        <v>63</v>
      </c>
      <c r="K314" s="333">
        <v>0.86595744680851061</v>
      </c>
      <c r="L314" s="333">
        <v>0</v>
      </c>
      <c r="M314" s="333">
        <v>0.13404255319148936</v>
      </c>
      <c r="N314" s="335" t="s">
        <v>918</v>
      </c>
      <c r="O314" s="331">
        <v>22</v>
      </c>
      <c r="P314" s="336">
        <v>0.46031914893617004</v>
      </c>
      <c r="Q314" s="333">
        <v>10.125531914893617</v>
      </c>
      <c r="R314" s="337" t="s">
        <v>5253</v>
      </c>
      <c r="S314" s="338" t="s">
        <v>920</v>
      </c>
      <c r="T314" s="331">
        <v>19</v>
      </c>
      <c r="U314" s="336">
        <v>0.44521276595744624</v>
      </c>
      <c r="V314" s="333">
        <v>8.4553191489361694</v>
      </c>
      <c r="W314" s="337" t="s">
        <v>5254</v>
      </c>
      <c r="X314" s="339" t="s">
        <v>917</v>
      </c>
      <c r="Y314" s="331">
        <v>12</v>
      </c>
      <c r="Z314" s="336">
        <v>0.47780851063829782</v>
      </c>
      <c r="AA314" s="333">
        <v>5.7340425531914896</v>
      </c>
      <c r="AB314" s="337" t="s">
        <v>5255</v>
      </c>
      <c r="AC314" s="340" t="s">
        <v>919</v>
      </c>
      <c r="AD314" s="331">
        <v>20</v>
      </c>
      <c r="AE314" s="336">
        <v>0.46382978723404211</v>
      </c>
      <c r="AF314" s="333">
        <v>9.2765957446808507</v>
      </c>
      <c r="AG314" s="303" t="s">
        <v>5256</v>
      </c>
      <c r="AH314" s="301"/>
      <c r="AI314" s="329"/>
    </row>
    <row r="315" spans="1:35" x14ac:dyDescent="0.25">
      <c r="A315" s="301" t="s">
        <v>441</v>
      </c>
      <c r="B315" s="329" t="s">
        <v>5233</v>
      </c>
      <c r="C315" s="303" t="s">
        <v>1358</v>
      </c>
      <c r="D315" s="330">
        <v>301</v>
      </c>
      <c r="E315" s="331">
        <v>73</v>
      </c>
      <c r="F315" s="332">
        <v>50.653189368770761</v>
      </c>
      <c r="G315" s="333">
        <v>36.97674418604651</v>
      </c>
      <c r="H315" s="334">
        <v>242</v>
      </c>
      <c r="I315" s="331">
        <v>0</v>
      </c>
      <c r="J315" s="331">
        <v>59</v>
      </c>
      <c r="K315" s="333">
        <v>0.8039867109634552</v>
      </c>
      <c r="L315" s="333">
        <v>0</v>
      </c>
      <c r="M315" s="333">
        <v>0.19601328903654486</v>
      </c>
      <c r="N315" s="335" t="s">
        <v>918</v>
      </c>
      <c r="O315" s="331">
        <v>22</v>
      </c>
      <c r="P315" s="336">
        <v>0.50627906976744186</v>
      </c>
      <c r="Q315" s="333">
        <v>11.142857142857142</v>
      </c>
      <c r="R315" s="337" t="s">
        <v>5253</v>
      </c>
      <c r="S315" s="338" t="s">
        <v>920</v>
      </c>
      <c r="T315" s="331">
        <v>19</v>
      </c>
      <c r="U315" s="336">
        <v>0.48654485049833873</v>
      </c>
      <c r="V315" s="333">
        <v>9.2458471760797334</v>
      </c>
      <c r="W315" s="337" t="s">
        <v>5254</v>
      </c>
      <c r="X315" s="339" t="s">
        <v>917</v>
      </c>
      <c r="Y315" s="331">
        <v>12</v>
      </c>
      <c r="Z315" s="336">
        <v>0.51225913621262498</v>
      </c>
      <c r="AA315" s="333">
        <v>6.1461794019933551</v>
      </c>
      <c r="AB315" s="337" t="s">
        <v>5255</v>
      </c>
      <c r="AC315" s="340" t="s">
        <v>919</v>
      </c>
      <c r="AD315" s="331">
        <v>20</v>
      </c>
      <c r="AE315" s="336">
        <v>0.5220930232558143</v>
      </c>
      <c r="AF315" s="333">
        <v>10.44186046511628</v>
      </c>
      <c r="AG315" s="303" t="s">
        <v>5256</v>
      </c>
      <c r="AH315" s="301"/>
      <c r="AI315" s="329"/>
    </row>
    <row r="316" spans="1:35" x14ac:dyDescent="0.25">
      <c r="A316" s="301" t="s">
        <v>442</v>
      </c>
      <c r="B316" s="329" t="s">
        <v>5233</v>
      </c>
      <c r="C316" s="303" t="s">
        <v>1359</v>
      </c>
      <c r="D316" s="330">
        <v>210</v>
      </c>
      <c r="E316" s="331">
        <v>73</v>
      </c>
      <c r="F316" s="332">
        <v>38.521190476190498</v>
      </c>
      <c r="G316" s="333">
        <v>28.11904761904762</v>
      </c>
      <c r="H316" s="334">
        <v>201</v>
      </c>
      <c r="I316" s="331">
        <v>0</v>
      </c>
      <c r="J316" s="331">
        <v>9</v>
      </c>
      <c r="K316" s="333">
        <v>0.95714285714285718</v>
      </c>
      <c r="L316" s="333">
        <v>0</v>
      </c>
      <c r="M316" s="333">
        <v>4.2857142857142858E-2</v>
      </c>
      <c r="N316" s="335" t="s">
        <v>918</v>
      </c>
      <c r="O316" s="331">
        <v>22</v>
      </c>
      <c r="P316" s="336">
        <v>0.38990476190476203</v>
      </c>
      <c r="Q316" s="333">
        <v>8.5809523809523807</v>
      </c>
      <c r="R316" s="337" t="s">
        <v>5253</v>
      </c>
      <c r="S316" s="338" t="s">
        <v>920</v>
      </c>
      <c r="T316" s="331">
        <v>19</v>
      </c>
      <c r="U316" s="336">
        <v>0.39061904761904764</v>
      </c>
      <c r="V316" s="333">
        <v>7.4190476190476193</v>
      </c>
      <c r="W316" s="337" t="s">
        <v>5254</v>
      </c>
      <c r="X316" s="339" t="s">
        <v>917</v>
      </c>
      <c r="Y316" s="331">
        <v>12</v>
      </c>
      <c r="Z316" s="336">
        <v>0.38990476190476198</v>
      </c>
      <c r="AA316" s="333">
        <v>4.6761904761904765</v>
      </c>
      <c r="AB316" s="337" t="s">
        <v>5255</v>
      </c>
      <c r="AC316" s="340" t="s">
        <v>919</v>
      </c>
      <c r="AD316" s="331">
        <v>20</v>
      </c>
      <c r="AE316" s="336">
        <v>0.37214285714285722</v>
      </c>
      <c r="AF316" s="333">
        <v>7.4428571428571431</v>
      </c>
      <c r="AG316" s="303" t="s">
        <v>5256</v>
      </c>
      <c r="AH316" s="301"/>
      <c r="AI316" s="329"/>
    </row>
    <row r="317" spans="1:35" x14ac:dyDescent="0.25">
      <c r="A317" s="350" t="s">
        <v>443</v>
      </c>
      <c r="B317" s="329" t="s">
        <v>5233</v>
      </c>
      <c r="C317" s="303" t="s">
        <v>5268</v>
      </c>
      <c r="D317" s="330">
        <v>274</v>
      </c>
      <c r="E317" s="331">
        <v>73</v>
      </c>
      <c r="F317" s="332">
        <v>45.14</v>
      </c>
      <c r="G317" s="333">
        <v>32.92</v>
      </c>
      <c r="H317" s="334">
        <v>246</v>
      </c>
      <c r="I317" s="331">
        <v>0</v>
      </c>
      <c r="J317" s="331">
        <v>28</v>
      </c>
      <c r="K317" s="333">
        <v>0.8978102189781022</v>
      </c>
      <c r="L317" s="333">
        <v>0</v>
      </c>
      <c r="M317" s="333">
        <v>0.10218978102189781</v>
      </c>
      <c r="N317" s="335" t="s">
        <v>918</v>
      </c>
      <c r="O317" s="331">
        <v>22</v>
      </c>
      <c r="P317" s="336">
        <v>0.4592</v>
      </c>
      <c r="Q317" s="333"/>
      <c r="R317" s="337" t="s">
        <v>5253</v>
      </c>
      <c r="S317" s="338" t="s">
        <v>920</v>
      </c>
      <c r="T317" s="331">
        <v>19</v>
      </c>
      <c r="U317" s="336">
        <v>0.42820000000000003</v>
      </c>
      <c r="V317" s="333"/>
      <c r="W317" s="337" t="s">
        <v>5254</v>
      </c>
      <c r="X317" s="339" t="s">
        <v>917</v>
      </c>
      <c r="Y317" s="331">
        <v>12</v>
      </c>
      <c r="Z317" s="336">
        <v>0.45069999999999999</v>
      </c>
      <c r="AA317" s="333"/>
      <c r="AB317" s="337" t="s">
        <v>5255</v>
      </c>
      <c r="AC317" s="340" t="s">
        <v>919</v>
      </c>
      <c r="AD317" s="331">
        <v>20</v>
      </c>
      <c r="AE317" s="336">
        <v>0.46529999999999999</v>
      </c>
      <c r="AF317" s="333"/>
      <c r="AG317" s="303" t="s">
        <v>5256</v>
      </c>
      <c r="AH317" s="301"/>
      <c r="AI317" s="329"/>
    </row>
    <row r="318" spans="1:35" x14ac:dyDescent="0.25">
      <c r="A318" s="301" t="s">
        <v>444</v>
      </c>
      <c r="B318" s="329" t="s">
        <v>5233</v>
      </c>
      <c r="C318" s="303" t="s">
        <v>1361</v>
      </c>
      <c r="D318" s="330">
        <v>278</v>
      </c>
      <c r="E318" s="331">
        <v>73</v>
      </c>
      <c r="F318" s="332">
        <v>37.278776978417305</v>
      </c>
      <c r="G318" s="333">
        <v>27.212230215827336</v>
      </c>
      <c r="H318" s="334">
        <v>270</v>
      </c>
      <c r="I318" s="331">
        <v>0</v>
      </c>
      <c r="J318" s="331">
        <v>8</v>
      </c>
      <c r="K318" s="333">
        <v>0.97122302158273377</v>
      </c>
      <c r="L318" s="333">
        <v>0</v>
      </c>
      <c r="M318" s="333">
        <v>2.8776978417266189E-2</v>
      </c>
      <c r="N318" s="335" t="s">
        <v>918</v>
      </c>
      <c r="O318" s="331">
        <v>22</v>
      </c>
      <c r="P318" s="336">
        <v>0.38996402877697794</v>
      </c>
      <c r="Q318" s="333">
        <v>8.5827338129496411</v>
      </c>
      <c r="R318" s="337" t="s">
        <v>5253</v>
      </c>
      <c r="S318" s="338" t="s">
        <v>920</v>
      </c>
      <c r="T318" s="331">
        <v>19</v>
      </c>
      <c r="U318" s="336">
        <v>0.36428057553956811</v>
      </c>
      <c r="V318" s="333">
        <v>6.9100719424460433</v>
      </c>
      <c r="W318" s="337" t="s">
        <v>5254</v>
      </c>
      <c r="X318" s="339" t="s">
        <v>917</v>
      </c>
      <c r="Y318" s="331">
        <v>12</v>
      </c>
      <c r="Z318" s="336">
        <v>0.36568345323741008</v>
      </c>
      <c r="AA318" s="333">
        <v>4.3884892086330938</v>
      </c>
      <c r="AB318" s="337" t="s">
        <v>5255</v>
      </c>
      <c r="AC318" s="340" t="s">
        <v>919</v>
      </c>
      <c r="AD318" s="331">
        <v>20</v>
      </c>
      <c r="AE318" s="336">
        <v>0.36654676258992797</v>
      </c>
      <c r="AF318" s="333">
        <v>7.3309352517985609</v>
      </c>
      <c r="AG318" s="303" t="s">
        <v>5256</v>
      </c>
      <c r="AH318" s="301"/>
      <c r="AI318" s="329"/>
    </row>
    <row r="319" spans="1:35" x14ac:dyDescent="0.25">
      <c r="A319" s="301" t="s">
        <v>459</v>
      </c>
      <c r="B319" s="329" t="s">
        <v>5233</v>
      </c>
      <c r="C319" s="303" t="s">
        <v>1363</v>
      </c>
      <c r="D319" s="330">
        <v>21</v>
      </c>
      <c r="E319" s="331">
        <v>73</v>
      </c>
      <c r="F319" s="332">
        <v>39.271428571428565</v>
      </c>
      <c r="G319" s="333">
        <v>28.666666666666668</v>
      </c>
      <c r="H319" s="334">
        <v>21</v>
      </c>
      <c r="I319" s="331">
        <v>0</v>
      </c>
      <c r="J319" s="331">
        <v>0</v>
      </c>
      <c r="K319" s="333">
        <v>1</v>
      </c>
      <c r="L319" s="333">
        <v>0</v>
      </c>
      <c r="M319" s="333">
        <v>0</v>
      </c>
      <c r="N319" s="335" t="s">
        <v>918</v>
      </c>
      <c r="O319" s="331">
        <v>22</v>
      </c>
      <c r="P319" s="336">
        <v>0.40285714285714291</v>
      </c>
      <c r="Q319" s="333">
        <v>8.8571428571428577</v>
      </c>
      <c r="R319" s="337" t="s">
        <v>5253</v>
      </c>
      <c r="S319" s="338" t="s">
        <v>920</v>
      </c>
      <c r="T319" s="331">
        <v>19</v>
      </c>
      <c r="U319" s="336">
        <v>0.38571428571428568</v>
      </c>
      <c r="V319" s="333">
        <v>7.333333333333333</v>
      </c>
      <c r="W319" s="337" t="s">
        <v>5254</v>
      </c>
      <c r="X319" s="339" t="s">
        <v>917</v>
      </c>
      <c r="Y319" s="331">
        <v>12</v>
      </c>
      <c r="Z319" s="336">
        <v>0.35761904761904761</v>
      </c>
      <c r="AA319" s="333">
        <v>4.2857142857142856</v>
      </c>
      <c r="AB319" s="337" t="s">
        <v>5255</v>
      </c>
      <c r="AC319" s="340" t="s">
        <v>919</v>
      </c>
      <c r="AD319" s="331">
        <v>20</v>
      </c>
      <c r="AE319" s="336">
        <v>0.4095238095238094</v>
      </c>
      <c r="AF319" s="333">
        <v>8.1904761904761898</v>
      </c>
      <c r="AG319" s="303" t="s">
        <v>5256</v>
      </c>
      <c r="AH319" s="301"/>
      <c r="AI319" s="329"/>
    </row>
    <row r="320" spans="1:35" x14ac:dyDescent="0.25">
      <c r="A320" s="301" t="s">
        <v>588</v>
      </c>
      <c r="B320" s="329" t="s">
        <v>5233</v>
      </c>
      <c r="C320" s="303" t="s">
        <v>1364</v>
      </c>
      <c r="D320" s="330">
        <v>144</v>
      </c>
      <c r="E320" s="331">
        <v>73</v>
      </c>
      <c r="F320" s="332">
        <v>39.490069444444451</v>
      </c>
      <c r="G320" s="333">
        <v>28.826388888888889</v>
      </c>
      <c r="H320" s="334">
        <v>141</v>
      </c>
      <c r="I320" s="331">
        <v>0</v>
      </c>
      <c r="J320" s="331">
        <v>3</v>
      </c>
      <c r="K320" s="333">
        <v>0.97916666666666663</v>
      </c>
      <c r="L320" s="333">
        <v>0</v>
      </c>
      <c r="M320" s="333">
        <v>2.0833333333333332E-2</v>
      </c>
      <c r="N320" s="335" t="s">
        <v>918</v>
      </c>
      <c r="O320" s="331">
        <v>22</v>
      </c>
      <c r="P320" s="336">
        <v>0.39722222222222192</v>
      </c>
      <c r="Q320" s="333">
        <v>8.7361111111111107</v>
      </c>
      <c r="R320" s="337" t="s">
        <v>5253</v>
      </c>
      <c r="S320" s="338" t="s">
        <v>920</v>
      </c>
      <c r="T320" s="331">
        <v>19</v>
      </c>
      <c r="U320" s="336">
        <v>0.38881944444444444</v>
      </c>
      <c r="V320" s="333">
        <v>7.3819444444444446</v>
      </c>
      <c r="W320" s="337" t="s">
        <v>5254</v>
      </c>
      <c r="X320" s="339" t="s">
        <v>917</v>
      </c>
      <c r="Y320" s="331">
        <v>12</v>
      </c>
      <c r="Z320" s="336">
        <v>0.38749999999999984</v>
      </c>
      <c r="AA320" s="333">
        <v>4.6527777777777777</v>
      </c>
      <c r="AB320" s="337" t="s">
        <v>5255</v>
      </c>
      <c r="AC320" s="340" t="s">
        <v>919</v>
      </c>
      <c r="AD320" s="331">
        <v>20</v>
      </c>
      <c r="AE320" s="336">
        <v>0.40277777777777757</v>
      </c>
      <c r="AF320" s="333">
        <v>8.0555555555555554</v>
      </c>
      <c r="AG320" s="303" t="s">
        <v>5256</v>
      </c>
      <c r="AH320" s="301"/>
      <c r="AI320" s="329"/>
    </row>
    <row r="321" spans="1:35" x14ac:dyDescent="0.25">
      <c r="A321" s="301" t="s">
        <v>462</v>
      </c>
      <c r="B321" s="329" t="s">
        <v>85</v>
      </c>
      <c r="C321" s="303" t="s">
        <v>5257</v>
      </c>
      <c r="D321" s="330" t="s">
        <v>85</v>
      </c>
      <c r="E321" s="331" t="s">
        <v>85</v>
      </c>
      <c r="F321" s="332" t="s">
        <v>85</v>
      </c>
      <c r="G321" s="333" t="s">
        <v>85</v>
      </c>
      <c r="H321" s="334" t="s">
        <v>85</v>
      </c>
      <c r="I321" s="331">
        <v>0</v>
      </c>
      <c r="J321" s="331" t="s">
        <v>85</v>
      </c>
      <c r="K321" s="333" t="s">
        <v>85</v>
      </c>
      <c r="L321" s="333" t="s">
        <v>85</v>
      </c>
      <c r="M321" s="333" t="s">
        <v>85</v>
      </c>
      <c r="N321" s="335" t="s">
        <v>85</v>
      </c>
      <c r="O321" s="331" t="s">
        <v>85</v>
      </c>
      <c r="P321" s="336" t="s">
        <v>85</v>
      </c>
      <c r="Q321" s="333" t="s">
        <v>85</v>
      </c>
      <c r="R321" s="337" t="s">
        <v>85</v>
      </c>
      <c r="S321" s="338" t="s">
        <v>85</v>
      </c>
      <c r="T321" s="331" t="s">
        <v>85</v>
      </c>
      <c r="U321" s="336" t="s">
        <v>85</v>
      </c>
      <c r="V321" s="333" t="s">
        <v>85</v>
      </c>
      <c r="W321" s="337" t="s">
        <v>85</v>
      </c>
      <c r="X321" s="339" t="s">
        <v>85</v>
      </c>
      <c r="Y321" s="331" t="s">
        <v>85</v>
      </c>
      <c r="Z321" s="336" t="s">
        <v>85</v>
      </c>
      <c r="AA321" s="333" t="s">
        <v>85</v>
      </c>
      <c r="AB321" s="337" t="s">
        <v>85</v>
      </c>
      <c r="AC321" s="340" t="s">
        <v>85</v>
      </c>
      <c r="AD321" s="331" t="s">
        <v>85</v>
      </c>
      <c r="AE321" s="336" t="s">
        <v>85</v>
      </c>
      <c r="AF321" s="333" t="s">
        <v>85</v>
      </c>
      <c r="AG321" s="303" t="s">
        <v>85</v>
      </c>
      <c r="AH321" s="301"/>
      <c r="AI321" s="329"/>
    </row>
    <row r="322" spans="1:35" x14ac:dyDescent="0.25">
      <c r="A322" s="301" t="s">
        <v>475</v>
      </c>
      <c r="B322" s="329" t="s">
        <v>5233</v>
      </c>
      <c r="C322" s="303" t="s">
        <v>1365</v>
      </c>
      <c r="D322" s="330">
        <v>90</v>
      </c>
      <c r="E322" s="331">
        <v>73</v>
      </c>
      <c r="F322" s="332">
        <v>38.495333333333335</v>
      </c>
      <c r="G322" s="333">
        <v>28.1</v>
      </c>
      <c r="H322" s="334">
        <v>88</v>
      </c>
      <c r="I322" s="331">
        <v>0</v>
      </c>
      <c r="J322" s="331">
        <v>2</v>
      </c>
      <c r="K322" s="333">
        <v>0.97777777777777775</v>
      </c>
      <c r="L322" s="333">
        <v>0</v>
      </c>
      <c r="M322" s="333">
        <v>2.2222222222222223E-2</v>
      </c>
      <c r="N322" s="335" t="s">
        <v>918</v>
      </c>
      <c r="O322" s="331">
        <v>22</v>
      </c>
      <c r="P322" s="336">
        <v>0.39666666666666678</v>
      </c>
      <c r="Q322" s="333">
        <v>8.7333333333333325</v>
      </c>
      <c r="R322" s="337" t="s">
        <v>5253</v>
      </c>
      <c r="S322" s="338" t="s">
        <v>920</v>
      </c>
      <c r="T322" s="331">
        <v>19</v>
      </c>
      <c r="U322" s="336">
        <v>0.38300000000000012</v>
      </c>
      <c r="V322" s="333">
        <v>7.2666666666666666</v>
      </c>
      <c r="W322" s="337" t="s">
        <v>5254</v>
      </c>
      <c r="X322" s="339" t="s">
        <v>917</v>
      </c>
      <c r="Y322" s="331">
        <v>12</v>
      </c>
      <c r="Z322" s="336">
        <v>0.37155555555555558</v>
      </c>
      <c r="AA322" s="333">
        <v>4.4555555555555557</v>
      </c>
      <c r="AB322" s="337" t="s">
        <v>5255</v>
      </c>
      <c r="AC322" s="340" t="s">
        <v>919</v>
      </c>
      <c r="AD322" s="331">
        <v>20</v>
      </c>
      <c r="AE322" s="336">
        <v>0.3822222222222223</v>
      </c>
      <c r="AF322" s="333">
        <v>7.6444444444444448</v>
      </c>
      <c r="AG322" s="303" t="s">
        <v>5256</v>
      </c>
      <c r="AH322" s="301"/>
      <c r="AI322" s="329"/>
    </row>
    <row r="323" spans="1:35" x14ac:dyDescent="0.25">
      <c r="A323" s="301" t="s">
        <v>911</v>
      </c>
      <c r="B323" s="329" t="s">
        <v>5233</v>
      </c>
      <c r="C323" s="303" t="s">
        <v>1366</v>
      </c>
      <c r="D323" s="330">
        <v>79</v>
      </c>
      <c r="E323" s="331">
        <v>73</v>
      </c>
      <c r="F323" s="332">
        <v>48.257721518987331</v>
      </c>
      <c r="G323" s="333">
        <v>35.22784810126582</v>
      </c>
      <c r="H323" s="334">
        <v>69</v>
      </c>
      <c r="I323" s="331">
        <v>0</v>
      </c>
      <c r="J323" s="331">
        <v>10</v>
      </c>
      <c r="K323" s="333">
        <v>0.87341772151898733</v>
      </c>
      <c r="L323" s="333">
        <v>0</v>
      </c>
      <c r="M323" s="333">
        <v>0.12658227848101267</v>
      </c>
      <c r="N323" s="335" t="s">
        <v>918</v>
      </c>
      <c r="O323" s="331">
        <v>22</v>
      </c>
      <c r="P323" s="336">
        <v>0.51126582278481036</v>
      </c>
      <c r="Q323" s="333">
        <v>11.253164556962025</v>
      </c>
      <c r="R323" s="337" t="s">
        <v>5253</v>
      </c>
      <c r="S323" s="338" t="s">
        <v>920</v>
      </c>
      <c r="T323" s="331">
        <v>19</v>
      </c>
      <c r="U323" s="336">
        <v>0.47265822784810124</v>
      </c>
      <c r="V323" s="333">
        <v>8.9873417721518987</v>
      </c>
      <c r="W323" s="337" t="s">
        <v>5254</v>
      </c>
      <c r="X323" s="339" t="s">
        <v>917</v>
      </c>
      <c r="Y323" s="331">
        <v>12</v>
      </c>
      <c r="Z323" s="336">
        <v>0.47886075949367096</v>
      </c>
      <c r="AA323" s="333">
        <v>5.7468354430379751</v>
      </c>
      <c r="AB323" s="337" t="s">
        <v>5255</v>
      </c>
      <c r="AC323" s="340" t="s">
        <v>919</v>
      </c>
      <c r="AD323" s="331">
        <v>20</v>
      </c>
      <c r="AE323" s="336">
        <v>0.46202531645569611</v>
      </c>
      <c r="AF323" s="333">
        <v>9.2405063291139236</v>
      </c>
      <c r="AG323" s="303" t="s">
        <v>5256</v>
      </c>
      <c r="AH323" s="301"/>
      <c r="AI323" s="329"/>
    </row>
    <row r="324" spans="1:35" x14ac:dyDescent="0.25">
      <c r="A324" s="301" t="s">
        <v>913</v>
      </c>
      <c r="B324" s="329" t="s">
        <v>5233</v>
      </c>
      <c r="C324" s="303" t="s">
        <v>1367</v>
      </c>
      <c r="D324" s="330">
        <v>86</v>
      </c>
      <c r="E324" s="331">
        <v>73</v>
      </c>
      <c r="F324" s="332">
        <v>43.83720930232559</v>
      </c>
      <c r="G324" s="333">
        <v>32</v>
      </c>
      <c r="H324" s="334">
        <v>83</v>
      </c>
      <c r="I324" s="331">
        <v>0</v>
      </c>
      <c r="J324" s="331">
        <v>3</v>
      </c>
      <c r="K324" s="333">
        <v>0.96511627906976749</v>
      </c>
      <c r="L324" s="333">
        <v>0</v>
      </c>
      <c r="M324" s="333">
        <v>3.4883720930232558E-2</v>
      </c>
      <c r="N324" s="335" t="s">
        <v>918</v>
      </c>
      <c r="O324" s="331">
        <v>22</v>
      </c>
      <c r="P324" s="336">
        <v>0.42046511627906974</v>
      </c>
      <c r="Q324" s="333">
        <v>9.2558139534883725</v>
      </c>
      <c r="R324" s="337" t="s">
        <v>5253</v>
      </c>
      <c r="S324" s="338" t="s">
        <v>920</v>
      </c>
      <c r="T324" s="331">
        <v>19</v>
      </c>
      <c r="U324" s="336">
        <v>0.39558139534883752</v>
      </c>
      <c r="V324" s="333">
        <v>7.5</v>
      </c>
      <c r="W324" s="337" t="s">
        <v>5254</v>
      </c>
      <c r="X324" s="339" t="s">
        <v>917</v>
      </c>
      <c r="Y324" s="331">
        <v>12</v>
      </c>
      <c r="Z324" s="336">
        <v>0.48953488372093018</v>
      </c>
      <c r="AA324" s="333">
        <v>5.8720930232558137</v>
      </c>
      <c r="AB324" s="337" t="s">
        <v>5255</v>
      </c>
      <c r="AC324" s="340" t="s">
        <v>919</v>
      </c>
      <c r="AD324" s="331">
        <v>20</v>
      </c>
      <c r="AE324" s="336">
        <v>0.46860465116279065</v>
      </c>
      <c r="AF324" s="333">
        <v>9.3720930232558146</v>
      </c>
      <c r="AG324" s="303" t="s">
        <v>5256</v>
      </c>
      <c r="AH324" s="301"/>
      <c r="AI324" s="329"/>
    </row>
    <row r="325" spans="1:35" x14ac:dyDescent="0.25">
      <c r="A325" s="301" t="s">
        <v>485</v>
      </c>
      <c r="B325" s="329" t="s">
        <v>85</v>
      </c>
      <c r="C325" s="303" t="s">
        <v>5258</v>
      </c>
      <c r="D325" s="330" t="s">
        <v>85</v>
      </c>
      <c r="E325" s="331" t="s">
        <v>85</v>
      </c>
      <c r="F325" s="332" t="s">
        <v>85</v>
      </c>
      <c r="G325" s="333" t="s">
        <v>85</v>
      </c>
      <c r="H325" s="334" t="s">
        <v>85</v>
      </c>
      <c r="I325" s="331">
        <v>0</v>
      </c>
      <c r="J325" s="331" t="s">
        <v>85</v>
      </c>
      <c r="K325" s="333" t="s">
        <v>85</v>
      </c>
      <c r="L325" s="333" t="s">
        <v>85</v>
      </c>
      <c r="M325" s="333" t="s">
        <v>85</v>
      </c>
      <c r="N325" s="335" t="s">
        <v>85</v>
      </c>
      <c r="O325" s="331" t="s">
        <v>85</v>
      </c>
      <c r="P325" s="336" t="s">
        <v>85</v>
      </c>
      <c r="Q325" s="333" t="s">
        <v>85</v>
      </c>
      <c r="R325" s="337" t="s">
        <v>85</v>
      </c>
      <c r="S325" s="338" t="s">
        <v>85</v>
      </c>
      <c r="T325" s="331" t="s">
        <v>85</v>
      </c>
      <c r="U325" s="336" t="s">
        <v>85</v>
      </c>
      <c r="V325" s="333" t="s">
        <v>85</v>
      </c>
      <c r="W325" s="337" t="s">
        <v>85</v>
      </c>
      <c r="X325" s="339" t="s">
        <v>85</v>
      </c>
      <c r="Y325" s="331" t="s">
        <v>85</v>
      </c>
      <c r="Z325" s="336" t="s">
        <v>85</v>
      </c>
      <c r="AA325" s="333" t="s">
        <v>85</v>
      </c>
      <c r="AB325" s="337" t="s">
        <v>85</v>
      </c>
      <c r="AC325" s="340" t="s">
        <v>85</v>
      </c>
      <c r="AD325" s="331" t="s">
        <v>85</v>
      </c>
      <c r="AE325" s="336" t="s">
        <v>85</v>
      </c>
      <c r="AF325" s="333" t="s">
        <v>85</v>
      </c>
      <c r="AG325" s="303" t="s">
        <v>85</v>
      </c>
      <c r="AH325" s="301"/>
      <c r="AI325" s="329"/>
    </row>
    <row r="326" spans="1:35" x14ac:dyDescent="0.25">
      <c r="A326" s="301" t="s">
        <v>493</v>
      </c>
      <c r="B326" s="329" t="s">
        <v>85</v>
      </c>
      <c r="C326" s="303" t="s">
        <v>1379</v>
      </c>
      <c r="D326" s="330" t="s">
        <v>85</v>
      </c>
      <c r="E326" s="331" t="s">
        <v>85</v>
      </c>
      <c r="F326" s="332" t="s">
        <v>85</v>
      </c>
      <c r="G326" s="333" t="s">
        <v>85</v>
      </c>
      <c r="H326" s="334" t="s">
        <v>85</v>
      </c>
      <c r="I326" s="331">
        <v>0</v>
      </c>
      <c r="J326" s="331" t="s">
        <v>85</v>
      </c>
      <c r="K326" s="333" t="s">
        <v>85</v>
      </c>
      <c r="L326" s="333" t="s">
        <v>85</v>
      </c>
      <c r="M326" s="333" t="s">
        <v>85</v>
      </c>
      <c r="N326" s="335" t="s">
        <v>85</v>
      </c>
      <c r="O326" s="331" t="s">
        <v>85</v>
      </c>
      <c r="P326" s="336" t="s">
        <v>85</v>
      </c>
      <c r="Q326" s="333" t="s">
        <v>85</v>
      </c>
      <c r="R326" s="337" t="s">
        <v>85</v>
      </c>
      <c r="S326" s="338" t="s">
        <v>85</v>
      </c>
      <c r="T326" s="331" t="s">
        <v>85</v>
      </c>
      <c r="U326" s="336" t="s">
        <v>85</v>
      </c>
      <c r="V326" s="333" t="s">
        <v>85</v>
      </c>
      <c r="W326" s="337" t="s">
        <v>85</v>
      </c>
      <c r="X326" s="339" t="s">
        <v>85</v>
      </c>
      <c r="Y326" s="331" t="s">
        <v>85</v>
      </c>
      <c r="Z326" s="336" t="s">
        <v>85</v>
      </c>
      <c r="AA326" s="333" t="s">
        <v>85</v>
      </c>
      <c r="AB326" s="337" t="s">
        <v>85</v>
      </c>
      <c r="AC326" s="340" t="s">
        <v>85</v>
      </c>
      <c r="AD326" s="331" t="s">
        <v>85</v>
      </c>
      <c r="AE326" s="336" t="s">
        <v>85</v>
      </c>
      <c r="AF326" s="333" t="s">
        <v>85</v>
      </c>
      <c r="AG326" s="303" t="s">
        <v>85</v>
      </c>
      <c r="AH326" s="301"/>
      <c r="AI326" s="329"/>
    </row>
    <row r="327" spans="1:35" x14ac:dyDescent="0.25">
      <c r="A327" s="301" t="s">
        <v>498</v>
      </c>
      <c r="B327" s="329" t="s">
        <v>85</v>
      </c>
      <c r="C327" s="303" t="s">
        <v>5259</v>
      </c>
      <c r="D327" s="330" t="s">
        <v>85</v>
      </c>
      <c r="E327" s="331" t="s">
        <v>85</v>
      </c>
      <c r="F327" s="332" t="s">
        <v>85</v>
      </c>
      <c r="G327" s="333" t="s">
        <v>85</v>
      </c>
      <c r="H327" s="334" t="s">
        <v>85</v>
      </c>
      <c r="I327" s="331">
        <v>0</v>
      </c>
      <c r="J327" s="331" t="s">
        <v>85</v>
      </c>
      <c r="K327" s="333" t="s">
        <v>85</v>
      </c>
      <c r="L327" s="333" t="s">
        <v>85</v>
      </c>
      <c r="M327" s="333" t="s">
        <v>85</v>
      </c>
      <c r="N327" s="335" t="s">
        <v>85</v>
      </c>
      <c r="O327" s="331" t="s">
        <v>85</v>
      </c>
      <c r="P327" s="336" t="s">
        <v>85</v>
      </c>
      <c r="Q327" s="333" t="s">
        <v>85</v>
      </c>
      <c r="R327" s="337" t="s">
        <v>85</v>
      </c>
      <c r="S327" s="338" t="s">
        <v>85</v>
      </c>
      <c r="T327" s="331" t="s">
        <v>85</v>
      </c>
      <c r="U327" s="336" t="s">
        <v>85</v>
      </c>
      <c r="V327" s="333" t="s">
        <v>85</v>
      </c>
      <c r="W327" s="337" t="s">
        <v>85</v>
      </c>
      <c r="X327" s="339" t="s">
        <v>85</v>
      </c>
      <c r="Y327" s="331" t="s">
        <v>85</v>
      </c>
      <c r="Z327" s="336" t="s">
        <v>85</v>
      </c>
      <c r="AA327" s="333" t="s">
        <v>85</v>
      </c>
      <c r="AB327" s="337" t="s">
        <v>85</v>
      </c>
      <c r="AC327" s="340" t="s">
        <v>85</v>
      </c>
      <c r="AD327" s="331" t="s">
        <v>85</v>
      </c>
      <c r="AE327" s="336" t="s">
        <v>85</v>
      </c>
      <c r="AF327" s="333" t="s">
        <v>85</v>
      </c>
      <c r="AG327" s="303" t="s">
        <v>85</v>
      </c>
      <c r="AH327" s="301"/>
      <c r="AI327" s="329"/>
    </row>
    <row r="328" spans="1:35" x14ac:dyDescent="0.25">
      <c r="A328" s="301" t="s">
        <v>1381</v>
      </c>
      <c r="B328" s="329" t="s">
        <v>5233</v>
      </c>
      <c r="C328" s="303" t="s">
        <v>1425</v>
      </c>
      <c r="D328" s="330">
        <v>2</v>
      </c>
      <c r="E328" s="331">
        <v>73</v>
      </c>
      <c r="F328" s="332">
        <v>25.344999999999999</v>
      </c>
      <c r="G328" s="333">
        <v>18.5</v>
      </c>
      <c r="H328" s="334">
        <v>2</v>
      </c>
      <c r="I328" s="331">
        <v>0</v>
      </c>
      <c r="J328" s="331">
        <v>0</v>
      </c>
      <c r="K328" s="333">
        <v>1</v>
      </c>
      <c r="L328" s="333">
        <v>0</v>
      </c>
      <c r="M328" s="333">
        <v>0</v>
      </c>
      <c r="N328" s="335" t="s">
        <v>918</v>
      </c>
      <c r="O328" s="331">
        <v>22</v>
      </c>
      <c r="P328" s="336">
        <v>0.27500000000000002</v>
      </c>
      <c r="Q328" s="333">
        <v>6</v>
      </c>
      <c r="R328" s="337" t="s">
        <v>5253</v>
      </c>
      <c r="S328" s="338" t="s">
        <v>920</v>
      </c>
      <c r="T328" s="331">
        <v>19</v>
      </c>
      <c r="U328" s="336">
        <v>0.26500000000000001</v>
      </c>
      <c r="V328" s="333">
        <v>5</v>
      </c>
      <c r="W328" s="337" t="s">
        <v>5254</v>
      </c>
      <c r="X328" s="339" t="s">
        <v>917</v>
      </c>
      <c r="Y328" s="331">
        <v>12</v>
      </c>
      <c r="Z328" s="336">
        <v>0.20500000000000002</v>
      </c>
      <c r="AA328" s="333">
        <v>2.5</v>
      </c>
      <c r="AB328" s="337" t="s">
        <v>5255</v>
      </c>
      <c r="AC328" s="340" t="s">
        <v>919</v>
      </c>
      <c r="AD328" s="331">
        <v>20</v>
      </c>
      <c r="AE328" s="336">
        <v>0.25</v>
      </c>
      <c r="AF328" s="333">
        <v>5</v>
      </c>
      <c r="AG328" s="303" t="s">
        <v>5256</v>
      </c>
      <c r="AH328" s="301"/>
      <c r="AI328" s="329"/>
    </row>
    <row r="329" spans="1:35" x14ac:dyDescent="0.25">
      <c r="A329" s="301" t="s">
        <v>569</v>
      </c>
      <c r="B329" s="329" t="s">
        <v>5233</v>
      </c>
      <c r="C329" s="303" t="s">
        <v>1369</v>
      </c>
      <c r="D329" s="330">
        <v>10</v>
      </c>
      <c r="E329" s="331">
        <v>73</v>
      </c>
      <c r="F329" s="332">
        <v>33.427999999999997</v>
      </c>
      <c r="G329" s="333">
        <v>24.4</v>
      </c>
      <c r="H329" s="334">
        <v>10</v>
      </c>
      <c r="I329" s="331">
        <v>0</v>
      </c>
      <c r="J329" s="331">
        <v>0</v>
      </c>
      <c r="K329" s="333">
        <v>1</v>
      </c>
      <c r="L329" s="333">
        <v>0</v>
      </c>
      <c r="M329" s="333">
        <v>0</v>
      </c>
      <c r="N329" s="335" t="s">
        <v>918</v>
      </c>
      <c r="O329" s="331">
        <v>22</v>
      </c>
      <c r="P329" s="336">
        <v>0.36199999999999999</v>
      </c>
      <c r="Q329" s="333">
        <v>8</v>
      </c>
      <c r="R329" s="337" t="s">
        <v>5253</v>
      </c>
      <c r="S329" s="338" t="s">
        <v>920</v>
      </c>
      <c r="T329" s="331">
        <v>19</v>
      </c>
      <c r="U329" s="336">
        <v>0.27399999999999997</v>
      </c>
      <c r="V329" s="333">
        <v>5.2</v>
      </c>
      <c r="W329" s="337" t="s">
        <v>5254</v>
      </c>
      <c r="X329" s="339" t="s">
        <v>917</v>
      </c>
      <c r="Y329" s="331">
        <v>12</v>
      </c>
      <c r="Z329" s="336">
        <v>0.41600000000000004</v>
      </c>
      <c r="AA329" s="333">
        <v>5</v>
      </c>
      <c r="AB329" s="337" t="s">
        <v>5255</v>
      </c>
      <c r="AC329" s="340" t="s">
        <v>919</v>
      </c>
      <c r="AD329" s="331">
        <v>20</v>
      </c>
      <c r="AE329" s="336">
        <v>0.31</v>
      </c>
      <c r="AF329" s="333">
        <v>6.2</v>
      </c>
      <c r="AG329" s="303" t="s">
        <v>5256</v>
      </c>
      <c r="AH329" s="301"/>
      <c r="AI329" s="329"/>
    </row>
    <row r="330" spans="1:35" x14ac:dyDescent="0.25">
      <c r="A330" s="301" t="s">
        <v>566</v>
      </c>
      <c r="B330" s="329" t="s">
        <v>5233</v>
      </c>
      <c r="C330" s="303" t="s">
        <v>1293</v>
      </c>
      <c r="D330" s="330">
        <v>46</v>
      </c>
      <c r="E330" s="331">
        <v>73</v>
      </c>
      <c r="F330" s="332">
        <v>32.550869565217397</v>
      </c>
      <c r="G330" s="333">
        <v>23.760869565217391</v>
      </c>
      <c r="H330" s="334">
        <v>46</v>
      </c>
      <c r="I330" s="331">
        <v>0</v>
      </c>
      <c r="J330" s="331">
        <v>0</v>
      </c>
      <c r="K330" s="333">
        <v>1</v>
      </c>
      <c r="L330" s="333">
        <v>0</v>
      </c>
      <c r="M330" s="333">
        <v>0</v>
      </c>
      <c r="N330" s="335" t="s">
        <v>918</v>
      </c>
      <c r="O330" s="331">
        <v>22</v>
      </c>
      <c r="P330" s="336">
        <v>0.34195652173913049</v>
      </c>
      <c r="Q330" s="333">
        <v>7.5217391304347823</v>
      </c>
      <c r="R330" s="337" t="s">
        <v>5253</v>
      </c>
      <c r="S330" s="338" t="s">
        <v>920</v>
      </c>
      <c r="T330" s="331">
        <v>19</v>
      </c>
      <c r="U330" s="336">
        <v>0.31586956521739129</v>
      </c>
      <c r="V330" s="333">
        <v>6</v>
      </c>
      <c r="W330" s="337" t="s">
        <v>5254</v>
      </c>
      <c r="X330" s="339" t="s">
        <v>917</v>
      </c>
      <c r="Y330" s="331">
        <v>12</v>
      </c>
      <c r="Z330" s="336">
        <v>0.27891304347826085</v>
      </c>
      <c r="AA330" s="333">
        <v>3.347826086956522</v>
      </c>
      <c r="AB330" s="337" t="s">
        <v>5255</v>
      </c>
      <c r="AC330" s="340" t="s">
        <v>919</v>
      </c>
      <c r="AD330" s="331">
        <v>20</v>
      </c>
      <c r="AE330" s="336">
        <v>0.34456521739130441</v>
      </c>
      <c r="AF330" s="333">
        <v>6.8913043478260869</v>
      </c>
      <c r="AG330" s="303" t="s">
        <v>5256</v>
      </c>
      <c r="AH330" s="301"/>
      <c r="AI330" s="329"/>
    </row>
    <row r="331" spans="1:35" x14ac:dyDescent="0.25">
      <c r="A331" s="301" t="s">
        <v>502</v>
      </c>
      <c r="B331" s="329" t="s">
        <v>5233</v>
      </c>
      <c r="C331" s="303" t="s">
        <v>1370</v>
      </c>
      <c r="D331" s="330">
        <v>2</v>
      </c>
      <c r="E331" s="331">
        <v>73</v>
      </c>
      <c r="F331" s="332">
        <v>38.36</v>
      </c>
      <c r="G331" s="333">
        <v>28</v>
      </c>
      <c r="H331" s="334">
        <v>2</v>
      </c>
      <c r="I331" s="331">
        <v>0</v>
      </c>
      <c r="J331" s="331">
        <v>0</v>
      </c>
      <c r="K331" s="333">
        <v>1</v>
      </c>
      <c r="L331" s="333">
        <v>0</v>
      </c>
      <c r="M331" s="333">
        <v>0</v>
      </c>
      <c r="N331" s="335" t="s">
        <v>918</v>
      </c>
      <c r="O331" s="331">
        <v>22</v>
      </c>
      <c r="P331" s="336">
        <v>0.36499999999999999</v>
      </c>
      <c r="Q331" s="333">
        <v>8</v>
      </c>
      <c r="R331" s="337" t="s">
        <v>5253</v>
      </c>
      <c r="S331" s="338" t="s">
        <v>920</v>
      </c>
      <c r="T331" s="331">
        <v>19</v>
      </c>
      <c r="U331" s="336">
        <v>0.5</v>
      </c>
      <c r="V331" s="333">
        <v>9.5</v>
      </c>
      <c r="W331" s="337" t="s">
        <v>5254</v>
      </c>
      <c r="X331" s="339" t="s">
        <v>917</v>
      </c>
      <c r="Y331" s="331">
        <v>12</v>
      </c>
      <c r="Z331" s="336">
        <v>0.33</v>
      </c>
      <c r="AA331" s="333">
        <v>4</v>
      </c>
      <c r="AB331" s="337" t="s">
        <v>5255</v>
      </c>
      <c r="AC331" s="340" t="s">
        <v>919</v>
      </c>
      <c r="AD331" s="331">
        <v>20</v>
      </c>
      <c r="AE331" s="336">
        <v>0.32500000000000001</v>
      </c>
      <c r="AF331" s="333">
        <v>6.5</v>
      </c>
      <c r="AG331" s="303" t="s">
        <v>5256</v>
      </c>
      <c r="AH331" s="301"/>
      <c r="AI331" s="329"/>
    </row>
    <row r="332" spans="1:35" x14ac:dyDescent="0.25">
      <c r="A332" s="301" t="s">
        <v>562</v>
      </c>
      <c r="B332" s="329" t="s">
        <v>5233</v>
      </c>
      <c r="C332" s="303" t="s">
        <v>1371</v>
      </c>
      <c r="D332" s="330">
        <v>7</v>
      </c>
      <c r="E332" s="331">
        <v>73</v>
      </c>
      <c r="F332" s="332">
        <v>15.852857142857143</v>
      </c>
      <c r="G332" s="333">
        <v>11.571428571428571</v>
      </c>
      <c r="H332" s="334">
        <v>7</v>
      </c>
      <c r="I332" s="331">
        <v>0</v>
      </c>
      <c r="J332" s="331">
        <v>0</v>
      </c>
      <c r="K332" s="333">
        <v>1</v>
      </c>
      <c r="L332" s="333">
        <v>0</v>
      </c>
      <c r="M332" s="333">
        <v>0</v>
      </c>
      <c r="N332" s="335" t="s">
        <v>918</v>
      </c>
      <c r="O332" s="331">
        <v>22</v>
      </c>
      <c r="P332" s="336">
        <v>0.17571428571428574</v>
      </c>
      <c r="Q332" s="333">
        <v>3.8571428571428572</v>
      </c>
      <c r="R332" s="337" t="s">
        <v>5253</v>
      </c>
      <c r="S332" s="338" t="s">
        <v>920</v>
      </c>
      <c r="T332" s="331">
        <v>19</v>
      </c>
      <c r="U332" s="336">
        <v>0.17285714285714285</v>
      </c>
      <c r="V332" s="333">
        <v>3.2857142857142856</v>
      </c>
      <c r="W332" s="337" t="s">
        <v>5254</v>
      </c>
      <c r="X332" s="339" t="s">
        <v>917</v>
      </c>
      <c r="Y332" s="331">
        <v>12</v>
      </c>
      <c r="Z332" s="336">
        <v>0.11857142857142858</v>
      </c>
      <c r="AA332" s="333">
        <v>1.4285714285714286</v>
      </c>
      <c r="AB332" s="337" t="s">
        <v>5255</v>
      </c>
      <c r="AC332" s="340" t="s">
        <v>919</v>
      </c>
      <c r="AD332" s="331">
        <v>20</v>
      </c>
      <c r="AE332" s="336">
        <v>0.15</v>
      </c>
      <c r="AF332" s="333">
        <v>3</v>
      </c>
      <c r="AG332" s="303" t="s">
        <v>5256</v>
      </c>
      <c r="AH332" s="301"/>
      <c r="AI332" s="329"/>
    </row>
    <row r="333" spans="1:35" x14ac:dyDescent="0.25">
      <c r="A333" s="301" t="s">
        <v>505</v>
      </c>
      <c r="B333" s="329" t="s">
        <v>5233</v>
      </c>
      <c r="C333" s="303" t="s">
        <v>1288</v>
      </c>
      <c r="D333" s="330">
        <v>6</v>
      </c>
      <c r="E333" s="331">
        <v>73</v>
      </c>
      <c r="F333" s="332">
        <v>27.171666666666667</v>
      </c>
      <c r="G333" s="333">
        <v>19.833333333333332</v>
      </c>
      <c r="H333" s="334">
        <v>6</v>
      </c>
      <c r="I333" s="331">
        <v>0</v>
      </c>
      <c r="J333" s="331">
        <v>0</v>
      </c>
      <c r="K333" s="333">
        <v>1</v>
      </c>
      <c r="L333" s="333">
        <v>0</v>
      </c>
      <c r="M333" s="333">
        <v>0</v>
      </c>
      <c r="N333" s="335" t="s">
        <v>918</v>
      </c>
      <c r="O333" s="331">
        <v>22</v>
      </c>
      <c r="P333" s="336">
        <v>0.28833333333333333</v>
      </c>
      <c r="Q333" s="333">
        <v>6.333333333333333</v>
      </c>
      <c r="R333" s="337" t="s">
        <v>5253</v>
      </c>
      <c r="S333" s="338" t="s">
        <v>920</v>
      </c>
      <c r="T333" s="331">
        <v>19</v>
      </c>
      <c r="U333" s="336">
        <v>0.255</v>
      </c>
      <c r="V333" s="333">
        <v>4.833333333333333</v>
      </c>
      <c r="W333" s="337" t="s">
        <v>5254</v>
      </c>
      <c r="X333" s="339" t="s">
        <v>917</v>
      </c>
      <c r="Y333" s="331">
        <v>12</v>
      </c>
      <c r="Z333" s="336">
        <v>0.25</v>
      </c>
      <c r="AA333" s="333">
        <v>3</v>
      </c>
      <c r="AB333" s="337" t="s">
        <v>5255</v>
      </c>
      <c r="AC333" s="340" t="s">
        <v>919</v>
      </c>
      <c r="AD333" s="331">
        <v>20</v>
      </c>
      <c r="AE333" s="336">
        <v>0.28333333333333333</v>
      </c>
      <c r="AF333" s="333">
        <v>5.666666666666667</v>
      </c>
      <c r="AG333" s="303" t="s">
        <v>5256</v>
      </c>
      <c r="AH333" s="301"/>
      <c r="AI333" s="329"/>
    </row>
    <row r="334" spans="1:35" x14ac:dyDescent="0.25">
      <c r="A334" s="301" t="s">
        <v>506</v>
      </c>
      <c r="B334" s="329" t="s">
        <v>5233</v>
      </c>
      <c r="C334" s="303" t="s">
        <v>5232</v>
      </c>
      <c r="D334" s="330">
        <v>8</v>
      </c>
      <c r="E334" s="331">
        <v>73</v>
      </c>
      <c r="F334" s="332">
        <v>30.14</v>
      </c>
      <c r="G334" s="333">
        <v>22</v>
      </c>
      <c r="H334" s="334">
        <v>8</v>
      </c>
      <c r="I334" s="331">
        <v>0</v>
      </c>
      <c r="J334" s="331">
        <v>0</v>
      </c>
      <c r="K334" s="333">
        <v>1</v>
      </c>
      <c r="L334" s="333">
        <v>0</v>
      </c>
      <c r="M334" s="333">
        <v>0</v>
      </c>
      <c r="N334" s="335" t="s">
        <v>918</v>
      </c>
      <c r="O334" s="331">
        <v>22</v>
      </c>
      <c r="P334" s="336">
        <v>0.35750000000000004</v>
      </c>
      <c r="Q334" s="333">
        <v>7.875</v>
      </c>
      <c r="R334" s="337" t="s">
        <v>5253</v>
      </c>
      <c r="S334" s="338" t="s">
        <v>920</v>
      </c>
      <c r="T334" s="331">
        <v>19</v>
      </c>
      <c r="U334" s="336">
        <v>0.25875000000000004</v>
      </c>
      <c r="V334" s="333">
        <v>4.875</v>
      </c>
      <c r="W334" s="337" t="s">
        <v>5254</v>
      </c>
      <c r="X334" s="339" t="s">
        <v>917</v>
      </c>
      <c r="Y334" s="331">
        <v>12</v>
      </c>
      <c r="Z334" s="336">
        <v>0.31374999999999997</v>
      </c>
      <c r="AA334" s="333">
        <v>3.75</v>
      </c>
      <c r="AB334" s="337" t="s">
        <v>5255</v>
      </c>
      <c r="AC334" s="340" t="s">
        <v>919</v>
      </c>
      <c r="AD334" s="331">
        <v>20</v>
      </c>
      <c r="AE334" s="336">
        <v>0.27500000000000002</v>
      </c>
      <c r="AF334" s="333">
        <v>5.5</v>
      </c>
      <c r="AG334" s="303" t="s">
        <v>5256</v>
      </c>
      <c r="AH334" s="301"/>
      <c r="AI334" s="329"/>
    </row>
    <row r="335" spans="1:35" x14ac:dyDescent="0.25">
      <c r="A335" s="301" t="s">
        <v>507</v>
      </c>
      <c r="B335" s="329" t="s">
        <v>5233</v>
      </c>
      <c r="C335" s="303" t="s">
        <v>1290</v>
      </c>
      <c r="D335" s="330">
        <v>6</v>
      </c>
      <c r="E335" s="331">
        <v>73</v>
      </c>
      <c r="F335" s="332">
        <v>31.508333333333329</v>
      </c>
      <c r="G335" s="333">
        <v>23</v>
      </c>
      <c r="H335" s="334">
        <v>6</v>
      </c>
      <c r="I335" s="331">
        <v>0</v>
      </c>
      <c r="J335" s="331">
        <v>0</v>
      </c>
      <c r="K335" s="333">
        <v>1</v>
      </c>
      <c r="L335" s="333">
        <v>0</v>
      </c>
      <c r="M335" s="333">
        <v>0</v>
      </c>
      <c r="N335" s="335" t="s">
        <v>918</v>
      </c>
      <c r="O335" s="331">
        <v>22</v>
      </c>
      <c r="P335" s="336">
        <v>0.37833333333333335</v>
      </c>
      <c r="Q335" s="333">
        <v>8.3333333333333339</v>
      </c>
      <c r="R335" s="337" t="s">
        <v>5253</v>
      </c>
      <c r="S335" s="338" t="s">
        <v>920</v>
      </c>
      <c r="T335" s="331">
        <v>19</v>
      </c>
      <c r="U335" s="336">
        <v>0.32499999999999996</v>
      </c>
      <c r="V335" s="333">
        <v>6.166666666666667</v>
      </c>
      <c r="W335" s="337" t="s">
        <v>5254</v>
      </c>
      <c r="X335" s="339" t="s">
        <v>917</v>
      </c>
      <c r="Y335" s="331">
        <v>12</v>
      </c>
      <c r="Z335" s="336">
        <v>0.30333333333333334</v>
      </c>
      <c r="AA335" s="333">
        <v>3.6666666666666665</v>
      </c>
      <c r="AB335" s="337" t="s">
        <v>5255</v>
      </c>
      <c r="AC335" s="340" t="s">
        <v>919</v>
      </c>
      <c r="AD335" s="331">
        <v>20</v>
      </c>
      <c r="AE335" s="336">
        <v>0.2416666666666667</v>
      </c>
      <c r="AF335" s="333">
        <v>4.833333333333333</v>
      </c>
      <c r="AG335" s="303" t="s">
        <v>5256</v>
      </c>
      <c r="AH335" s="301"/>
      <c r="AI335" s="329"/>
    </row>
    <row r="336" spans="1:35" x14ac:dyDescent="0.25">
      <c r="A336" s="301" t="s">
        <v>508</v>
      </c>
      <c r="B336" s="329" t="s">
        <v>5233</v>
      </c>
      <c r="C336" s="303" t="s">
        <v>5235</v>
      </c>
      <c r="D336" s="330">
        <v>19849</v>
      </c>
      <c r="E336" s="331">
        <v>73</v>
      </c>
      <c r="F336" s="332">
        <v>39.227314222381217</v>
      </c>
      <c r="G336" s="333">
        <v>28.634792684770012</v>
      </c>
      <c r="H336" s="334">
        <v>18876</v>
      </c>
      <c r="I336" s="331">
        <v>0</v>
      </c>
      <c r="J336" s="331">
        <v>973</v>
      </c>
      <c r="K336" s="333">
        <v>0.95097989823164897</v>
      </c>
      <c r="L336" s="333">
        <v>0</v>
      </c>
      <c r="M336" s="333">
        <v>4.9020101768351053E-2</v>
      </c>
      <c r="N336" s="335" t="s">
        <v>918</v>
      </c>
      <c r="O336" s="331">
        <v>22</v>
      </c>
      <c r="P336" s="336">
        <v>0.4002095823467014</v>
      </c>
      <c r="Q336" s="333">
        <v>8.8088568693636962</v>
      </c>
      <c r="R336" s="337" t="s">
        <v>5253</v>
      </c>
      <c r="S336" s="338" t="s">
        <v>920</v>
      </c>
      <c r="T336" s="331">
        <v>19</v>
      </c>
      <c r="U336" s="336">
        <v>0.38459821653483378</v>
      </c>
      <c r="V336" s="333">
        <v>7.3021310897274425</v>
      </c>
      <c r="W336" s="337" t="s">
        <v>5254</v>
      </c>
      <c r="X336" s="339" t="s">
        <v>917</v>
      </c>
      <c r="Y336" s="331">
        <v>12</v>
      </c>
      <c r="Z336" s="336">
        <v>0.39090583908509174</v>
      </c>
      <c r="AA336" s="333">
        <v>4.6910675600785936</v>
      </c>
      <c r="AB336" s="337" t="s">
        <v>5255</v>
      </c>
      <c r="AC336" s="340" t="s">
        <v>919</v>
      </c>
      <c r="AD336" s="331">
        <v>20</v>
      </c>
      <c r="AE336" s="336">
        <v>0.39163685828001327</v>
      </c>
      <c r="AF336" s="333">
        <v>7.8327371656002818</v>
      </c>
      <c r="AG336" s="303" t="s">
        <v>5256</v>
      </c>
      <c r="AH336" s="301"/>
      <c r="AI336" s="32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theme="9" tint="-0.249977111117893"/>
  </sheetPr>
  <dimension ref="A1:AG336"/>
  <sheetViews>
    <sheetView workbookViewId="0">
      <pane xSplit="3" ySplit="3" topLeftCell="D333" activePane="bottomRight" state="frozen"/>
      <selection pane="topRight" activeCell="D1" sqref="D1"/>
      <selection pane="bottomLeft" activeCell="A4" sqref="A4"/>
      <selection pane="bottomRight" activeCell="F335" sqref="F335"/>
    </sheetView>
  </sheetViews>
  <sheetFormatPr defaultColWidth="8.85546875" defaultRowHeight="15" outlineLevelCol="1" x14ac:dyDescent="0.25"/>
  <cols>
    <col min="1" max="2" width="8.85546875" style="89"/>
    <col min="3" max="3" width="19.140625" style="89" customWidth="1"/>
    <col min="4" max="6" width="8.85546875" style="89"/>
    <col min="7" max="15" width="8.85546875" style="89" customWidth="1" outlineLevel="1"/>
    <col min="16" max="16" width="8.85546875" style="89"/>
    <col min="17" max="20" width="8.85546875" style="89" customWidth="1" outlineLevel="1"/>
    <col min="21" max="21" width="8.85546875" style="89"/>
    <col min="22" max="25" width="8.85546875" style="89" customWidth="1" outlineLevel="1"/>
    <col min="26" max="26" width="8.85546875" style="89"/>
    <col min="27" max="30" width="8.85546875" style="89" customWidth="1" outlineLevel="1"/>
    <col min="31" max="16384" width="8.85546875" style="89"/>
  </cols>
  <sheetData>
    <row r="1" spans="1:33" x14ac:dyDescent="0.25">
      <c r="A1" s="104">
        <f>COLUMN()</f>
        <v>1</v>
      </c>
      <c r="B1" s="104">
        <f>COLUMN()</f>
        <v>2</v>
      </c>
      <c r="C1" s="104">
        <f>COLUMN()</f>
        <v>3</v>
      </c>
      <c r="D1" s="105">
        <f>COLUMN()</f>
        <v>4</v>
      </c>
      <c r="E1" s="104">
        <f>COLUMN()</f>
        <v>5</v>
      </c>
      <c r="F1" s="105">
        <f>COLUMN()</f>
        <v>6</v>
      </c>
      <c r="G1" s="104">
        <f>COLUMN()</f>
        <v>7</v>
      </c>
      <c r="H1" s="104">
        <f>COLUMN()</f>
        <v>8</v>
      </c>
      <c r="I1" s="104">
        <f>COLUMN()</f>
        <v>9</v>
      </c>
      <c r="J1" s="104">
        <f>COLUMN()</f>
        <v>10</v>
      </c>
      <c r="K1" s="104">
        <f>COLUMN()</f>
        <v>11</v>
      </c>
      <c r="L1" s="104">
        <f>COLUMN()</f>
        <v>12</v>
      </c>
      <c r="M1" s="104">
        <f>COLUMN()</f>
        <v>13</v>
      </c>
      <c r="N1" s="104">
        <f>COLUMN()</f>
        <v>14</v>
      </c>
      <c r="O1" s="104">
        <f>COLUMN()</f>
        <v>15</v>
      </c>
      <c r="P1" s="105">
        <f>COLUMN()</f>
        <v>16</v>
      </c>
      <c r="Q1" s="104">
        <f>COLUMN()</f>
        <v>17</v>
      </c>
      <c r="R1" s="104">
        <f>COLUMN()</f>
        <v>18</v>
      </c>
      <c r="S1" s="104">
        <f>COLUMN()</f>
        <v>19</v>
      </c>
      <c r="T1" s="104">
        <f>COLUMN()</f>
        <v>20</v>
      </c>
      <c r="U1" s="105">
        <f>COLUMN()</f>
        <v>21</v>
      </c>
      <c r="V1" s="104">
        <f>COLUMN()</f>
        <v>22</v>
      </c>
      <c r="W1" s="104">
        <f>COLUMN()</f>
        <v>23</v>
      </c>
      <c r="X1" s="104">
        <f>COLUMN()</f>
        <v>24</v>
      </c>
      <c r="Y1" s="104">
        <f>COLUMN()</f>
        <v>25</v>
      </c>
      <c r="Z1" s="105">
        <f>COLUMN()</f>
        <v>26</v>
      </c>
      <c r="AA1" s="104">
        <f>COLUMN()</f>
        <v>27</v>
      </c>
      <c r="AB1" s="104">
        <f>COLUMN()</f>
        <v>28</v>
      </c>
      <c r="AC1" s="104">
        <f>COLUMN()</f>
        <v>29</v>
      </c>
      <c r="AD1" s="104">
        <f>COLUMN()</f>
        <v>30</v>
      </c>
      <c r="AE1" s="105">
        <f>COLUMN()</f>
        <v>31</v>
      </c>
      <c r="AF1" s="104">
        <f>COLUMN()</f>
        <v>32</v>
      </c>
      <c r="AG1" s="104">
        <f>COLUMN()</f>
        <v>33</v>
      </c>
    </row>
    <row r="2" spans="1:33" s="90" customFormat="1" x14ac:dyDescent="0.2">
      <c r="A2" s="344"/>
      <c r="B2" s="343" t="s">
        <v>5218</v>
      </c>
      <c r="C2" s="344"/>
      <c r="D2" s="345"/>
      <c r="E2" s="344"/>
      <c r="F2" s="344"/>
      <c r="G2" s="346"/>
      <c r="H2" s="344"/>
      <c r="I2" s="344"/>
      <c r="J2" s="344"/>
      <c r="K2" s="344"/>
      <c r="L2" s="344"/>
      <c r="M2" s="344"/>
      <c r="N2" s="344" t="s">
        <v>918</v>
      </c>
      <c r="O2" s="344"/>
      <c r="P2" s="346"/>
      <c r="Q2" s="346"/>
      <c r="R2" s="344" t="s">
        <v>5219</v>
      </c>
      <c r="S2" s="344" t="s">
        <v>920</v>
      </c>
      <c r="T2" s="344"/>
      <c r="U2" s="346"/>
      <c r="V2" s="346"/>
      <c r="W2" s="344" t="s">
        <v>5220</v>
      </c>
      <c r="X2" s="344" t="s">
        <v>917</v>
      </c>
      <c r="Y2" s="344"/>
      <c r="Z2" s="346"/>
      <c r="AA2" s="346"/>
      <c r="AB2" s="344" t="s">
        <v>5221</v>
      </c>
      <c r="AC2" s="344" t="s">
        <v>919</v>
      </c>
      <c r="AD2" s="344"/>
      <c r="AE2" s="346"/>
      <c r="AF2" s="346"/>
      <c r="AG2" s="344" t="s">
        <v>5222</v>
      </c>
    </row>
    <row r="3" spans="1:33" ht="63.75" x14ac:dyDescent="0.25">
      <c r="A3" s="90" t="s">
        <v>983</v>
      </c>
      <c r="B3" s="90" t="s">
        <v>91</v>
      </c>
      <c r="C3" s="90" t="s">
        <v>15</v>
      </c>
      <c r="D3" s="312" t="s">
        <v>1383</v>
      </c>
      <c r="E3" s="312" t="s">
        <v>1010</v>
      </c>
      <c r="F3" s="312" t="s">
        <v>90</v>
      </c>
      <c r="G3" s="313" t="s">
        <v>89</v>
      </c>
      <c r="H3" s="314" t="s">
        <v>1011</v>
      </c>
      <c r="I3" s="314" t="s">
        <v>1012</v>
      </c>
      <c r="J3" s="314" t="s">
        <v>1013</v>
      </c>
      <c r="K3" s="314" t="s">
        <v>1014</v>
      </c>
      <c r="L3" s="314" t="s">
        <v>1015</v>
      </c>
      <c r="M3" s="314" t="s">
        <v>1016</v>
      </c>
      <c r="N3" s="315" t="s">
        <v>1017</v>
      </c>
      <c r="O3" s="316" t="s">
        <v>5238</v>
      </c>
      <c r="P3" s="317" t="s">
        <v>5239</v>
      </c>
      <c r="Q3" s="317" t="s">
        <v>5240</v>
      </c>
      <c r="R3" s="318" t="s">
        <v>1385</v>
      </c>
      <c r="S3" s="319" t="s">
        <v>1021</v>
      </c>
      <c r="T3" s="300" t="s">
        <v>5241</v>
      </c>
      <c r="U3" s="320" t="s">
        <v>5242</v>
      </c>
      <c r="V3" s="320" t="s">
        <v>5243</v>
      </c>
      <c r="W3" s="321" t="s">
        <v>1387</v>
      </c>
      <c r="X3" s="322" t="s">
        <v>1025</v>
      </c>
      <c r="Y3" s="323" t="s">
        <v>5244</v>
      </c>
      <c r="Z3" s="324" t="s">
        <v>5245</v>
      </c>
      <c r="AA3" s="324" t="s">
        <v>5246</v>
      </c>
      <c r="AB3" s="322" t="s">
        <v>1389</v>
      </c>
      <c r="AC3" s="325" t="s">
        <v>1029</v>
      </c>
      <c r="AD3" s="326" t="s">
        <v>5247</v>
      </c>
      <c r="AE3" s="327" t="s">
        <v>5248</v>
      </c>
      <c r="AF3" s="327" t="s">
        <v>5249</v>
      </c>
      <c r="AG3" s="325" t="s">
        <v>1391</v>
      </c>
    </row>
    <row r="4" spans="1:33" x14ac:dyDescent="0.25">
      <c r="A4" s="301" t="s">
        <v>133</v>
      </c>
      <c r="B4" s="329" t="s">
        <v>5218</v>
      </c>
      <c r="C4" s="303" t="s">
        <v>1037</v>
      </c>
      <c r="D4" s="330">
        <v>127</v>
      </c>
      <c r="E4" s="331">
        <v>66</v>
      </c>
      <c r="F4" s="332">
        <v>57.946141732283486</v>
      </c>
      <c r="G4" s="333">
        <v>38.244094488188978</v>
      </c>
      <c r="H4" s="334">
        <v>109</v>
      </c>
      <c r="I4" s="331">
        <v>0</v>
      </c>
      <c r="J4" s="331">
        <v>18</v>
      </c>
      <c r="K4" s="333">
        <v>0.8582677165354331</v>
      </c>
      <c r="L4" s="333">
        <v>0</v>
      </c>
      <c r="M4" s="333">
        <v>0.14173228346456693</v>
      </c>
      <c r="N4" s="335" t="s">
        <v>918</v>
      </c>
      <c r="O4" s="331">
        <v>19</v>
      </c>
      <c r="P4" s="336">
        <v>0.51992125984251969</v>
      </c>
      <c r="Q4" s="333">
        <v>9.8818897637795278</v>
      </c>
      <c r="R4" s="337" t="s">
        <v>5219</v>
      </c>
      <c r="S4" s="338" t="s">
        <v>920</v>
      </c>
      <c r="T4" s="331">
        <v>15</v>
      </c>
      <c r="U4" s="336">
        <v>0.56748031496063023</v>
      </c>
      <c r="V4" s="333">
        <v>8.5118110236220481</v>
      </c>
      <c r="W4" s="337" t="s">
        <v>5220</v>
      </c>
      <c r="X4" s="339" t="s">
        <v>917</v>
      </c>
      <c r="Y4" s="331">
        <v>8</v>
      </c>
      <c r="Z4" s="336">
        <v>0.4719685039370084</v>
      </c>
      <c r="AA4" s="333">
        <v>3.7559055118110236</v>
      </c>
      <c r="AB4" s="337" t="s">
        <v>5221</v>
      </c>
      <c r="AC4" s="340" t="s">
        <v>919</v>
      </c>
      <c r="AD4" s="331">
        <v>24</v>
      </c>
      <c r="AE4" s="336">
        <v>0.67149606299212605</v>
      </c>
      <c r="AF4" s="333">
        <v>16.094488188976378</v>
      </c>
      <c r="AG4" s="303" t="s">
        <v>5222</v>
      </c>
    </row>
    <row r="5" spans="1:33" x14ac:dyDescent="0.25">
      <c r="A5" s="301" t="s">
        <v>134</v>
      </c>
      <c r="B5" s="329" t="s">
        <v>5218</v>
      </c>
      <c r="C5" s="303" t="s">
        <v>1038</v>
      </c>
      <c r="D5" s="330">
        <v>28</v>
      </c>
      <c r="E5" s="331">
        <v>66</v>
      </c>
      <c r="F5" s="332">
        <v>37.716785714285713</v>
      </c>
      <c r="G5" s="333">
        <v>24.892857142857142</v>
      </c>
      <c r="H5" s="334">
        <v>28</v>
      </c>
      <c r="I5" s="331">
        <v>0</v>
      </c>
      <c r="J5" s="331">
        <v>0</v>
      </c>
      <c r="K5" s="333">
        <v>1</v>
      </c>
      <c r="L5" s="333">
        <v>0</v>
      </c>
      <c r="M5" s="333">
        <v>0</v>
      </c>
      <c r="N5" s="335" t="s">
        <v>918</v>
      </c>
      <c r="O5" s="331">
        <v>19</v>
      </c>
      <c r="P5" s="336">
        <v>0.30499999999999999</v>
      </c>
      <c r="Q5" s="333">
        <v>5.7857142857142856</v>
      </c>
      <c r="R5" s="337" t="s">
        <v>5219</v>
      </c>
      <c r="S5" s="338" t="s">
        <v>920</v>
      </c>
      <c r="T5" s="331">
        <v>15</v>
      </c>
      <c r="U5" s="336">
        <v>0.39000000000000007</v>
      </c>
      <c r="V5" s="333">
        <v>5.8571428571428568</v>
      </c>
      <c r="W5" s="337" t="s">
        <v>5220</v>
      </c>
      <c r="X5" s="339" t="s">
        <v>917</v>
      </c>
      <c r="Y5" s="331">
        <v>8</v>
      </c>
      <c r="Z5" s="336">
        <v>0.3239285714285714</v>
      </c>
      <c r="AA5" s="333">
        <v>2.5714285714285716</v>
      </c>
      <c r="AB5" s="337" t="s">
        <v>5221</v>
      </c>
      <c r="AC5" s="340" t="s">
        <v>919</v>
      </c>
      <c r="AD5" s="331">
        <v>24</v>
      </c>
      <c r="AE5" s="336">
        <v>0.44642857142857151</v>
      </c>
      <c r="AF5" s="333">
        <v>10.678571428571429</v>
      </c>
      <c r="AG5" s="303" t="s">
        <v>5222</v>
      </c>
    </row>
    <row r="6" spans="1:33" x14ac:dyDescent="0.25">
      <c r="A6" s="301" t="s">
        <v>135</v>
      </c>
      <c r="B6" s="329" t="s">
        <v>5218</v>
      </c>
      <c r="C6" s="303" t="s">
        <v>1039</v>
      </c>
      <c r="D6" s="330">
        <v>201</v>
      </c>
      <c r="E6" s="331">
        <v>66</v>
      </c>
      <c r="F6" s="332">
        <v>50.180845771144263</v>
      </c>
      <c r="G6" s="333">
        <v>33.119402985074629</v>
      </c>
      <c r="H6" s="334">
        <v>167</v>
      </c>
      <c r="I6" s="331">
        <v>0</v>
      </c>
      <c r="J6" s="331">
        <v>34</v>
      </c>
      <c r="K6" s="333">
        <v>0.8308457711442786</v>
      </c>
      <c r="L6" s="333">
        <v>0</v>
      </c>
      <c r="M6" s="333">
        <v>0.1691542288557214</v>
      </c>
      <c r="N6" s="335" t="s">
        <v>918</v>
      </c>
      <c r="O6" s="331">
        <v>19</v>
      </c>
      <c r="P6" s="336">
        <v>0.47432835820895469</v>
      </c>
      <c r="Q6" s="333">
        <v>9.0049751243781095</v>
      </c>
      <c r="R6" s="337" t="s">
        <v>5219</v>
      </c>
      <c r="S6" s="338" t="s">
        <v>920</v>
      </c>
      <c r="T6" s="331">
        <v>15</v>
      </c>
      <c r="U6" s="336">
        <v>0.50164179104477613</v>
      </c>
      <c r="V6" s="333">
        <v>7.5223880597014929</v>
      </c>
      <c r="W6" s="337" t="s">
        <v>5220</v>
      </c>
      <c r="X6" s="339" t="s">
        <v>917</v>
      </c>
      <c r="Y6" s="331">
        <v>8</v>
      </c>
      <c r="Z6" s="336">
        <v>0.41482587064676602</v>
      </c>
      <c r="AA6" s="333">
        <v>3.2985074626865671</v>
      </c>
      <c r="AB6" s="337" t="s">
        <v>5221</v>
      </c>
      <c r="AC6" s="340" t="s">
        <v>919</v>
      </c>
      <c r="AD6" s="331">
        <v>24</v>
      </c>
      <c r="AE6" s="336">
        <v>0.55492537313432844</v>
      </c>
      <c r="AF6" s="333">
        <v>13.293532338308458</v>
      </c>
      <c r="AG6" s="303" t="s">
        <v>5222</v>
      </c>
    </row>
    <row r="7" spans="1:33" x14ac:dyDescent="0.25">
      <c r="A7" s="301" t="s">
        <v>136</v>
      </c>
      <c r="B7" s="329" t="s">
        <v>5218</v>
      </c>
      <c r="C7" s="303" t="s">
        <v>1040</v>
      </c>
      <c r="D7" s="330">
        <v>50</v>
      </c>
      <c r="E7" s="331">
        <v>66</v>
      </c>
      <c r="F7" s="332">
        <v>52.211800000000011</v>
      </c>
      <c r="G7" s="333">
        <v>34.46</v>
      </c>
      <c r="H7" s="334">
        <v>45</v>
      </c>
      <c r="I7" s="331">
        <v>0</v>
      </c>
      <c r="J7" s="331">
        <v>5</v>
      </c>
      <c r="K7" s="333">
        <v>0.9</v>
      </c>
      <c r="L7" s="333">
        <v>0</v>
      </c>
      <c r="M7" s="333">
        <v>0.1</v>
      </c>
      <c r="N7" s="335" t="s">
        <v>918</v>
      </c>
      <c r="O7" s="331">
        <v>19</v>
      </c>
      <c r="P7" s="336">
        <v>0.50719999999999987</v>
      </c>
      <c r="Q7" s="333">
        <v>9.6199999999999992</v>
      </c>
      <c r="R7" s="337" t="s">
        <v>5219</v>
      </c>
      <c r="S7" s="338" t="s">
        <v>920</v>
      </c>
      <c r="T7" s="331">
        <v>15</v>
      </c>
      <c r="U7" s="336">
        <v>0.50819999999999987</v>
      </c>
      <c r="V7" s="333">
        <v>7.62</v>
      </c>
      <c r="W7" s="337" t="s">
        <v>5220</v>
      </c>
      <c r="X7" s="339" t="s">
        <v>917</v>
      </c>
      <c r="Y7" s="331">
        <v>8</v>
      </c>
      <c r="Z7" s="336">
        <v>0.37280000000000008</v>
      </c>
      <c r="AA7" s="333">
        <v>2.96</v>
      </c>
      <c r="AB7" s="337" t="s">
        <v>5221</v>
      </c>
      <c r="AC7" s="340" t="s">
        <v>919</v>
      </c>
      <c r="AD7" s="331">
        <v>24</v>
      </c>
      <c r="AE7" s="336">
        <v>0.59520000000000006</v>
      </c>
      <c r="AF7" s="333">
        <v>14.26</v>
      </c>
      <c r="AG7" s="303" t="s">
        <v>5222</v>
      </c>
    </row>
    <row r="8" spans="1:33" x14ac:dyDescent="0.25">
      <c r="A8" s="301" t="s">
        <v>137</v>
      </c>
      <c r="B8" s="329" t="s">
        <v>5218</v>
      </c>
      <c r="C8" s="303" t="s">
        <v>1041</v>
      </c>
      <c r="D8" s="330">
        <v>103</v>
      </c>
      <c r="E8" s="331">
        <v>66</v>
      </c>
      <c r="F8" s="332">
        <v>43.365242718446595</v>
      </c>
      <c r="G8" s="333">
        <v>28.621359223300971</v>
      </c>
      <c r="H8" s="334">
        <v>102</v>
      </c>
      <c r="I8" s="331">
        <v>0</v>
      </c>
      <c r="J8" s="331">
        <v>1</v>
      </c>
      <c r="K8" s="333">
        <v>0.99029126213592233</v>
      </c>
      <c r="L8" s="333">
        <v>0</v>
      </c>
      <c r="M8" s="333">
        <v>9.7087378640776691E-3</v>
      </c>
      <c r="N8" s="335" t="s">
        <v>918</v>
      </c>
      <c r="O8" s="331">
        <v>19</v>
      </c>
      <c r="P8" s="336">
        <v>0.41262135922330118</v>
      </c>
      <c r="Q8" s="333">
        <v>7.8349514563106792</v>
      </c>
      <c r="R8" s="337" t="s">
        <v>5219</v>
      </c>
      <c r="S8" s="338" t="s">
        <v>920</v>
      </c>
      <c r="T8" s="331">
        <v>15</v>
      </c>
      <c r="U8" s="336">
        <v>0.39611650485436883</v>
      </c>
      <c r="V8" s="333">
        <v>5.941747572815534</v>
      </c>
      <c r="W8" s="337" t="s">
        <v>5220</v>
      </c>
      <c r="X8" s="339" t="s">
        <v>917</v>
      </c>
      <c r="Y8" s="331">
        <v>8</v>
      </c>
      <c r="Z8" s="336">
        <v>0.30106796116504841</v>
      </c>
      <c r="AA8" s="333">
        <v>2.3883495145631066</v>
      </c>
      <c r="AB8" s="337" t="s">
        <v>5221</v>
      </c>
      <c r="AC8" s="340" t="s">
        <v>919</v>
      </c>
      <c r="AD8" s="331">
        <v>24</v>
      </c>
      <c r="AE8" s="336">
        <v>0.51970873786407767</v>
      </c>
      <c r="AF8" s="333">
        <v>12.456310679611651</v>
      </c>
      <c r="AG8" s="303" t="s">
        <v>5222</v>
      </c>
    </row>
    <row r="9" spans="1:33" x14ac:dyDescent="0.25">
      <c r="A9" s="301" t="s">
        <v>138</v>
      </c>
      <c r="B9" s="329" t="s">
        <v>5218</v>
      </c>
      <c r="C9" s="303" t="s">
        <v>1042</v>
      </c>
      <c r="D9" s="330">
        <v>60</v>
      </c>
      <c r="E9" s="331">
        <v>66</v>
      </c>
      <c r="F9" s="332">
        <v>43.938999999999993</v>
      </c>
      <c r="G9" s="333">
        <v>29</v>
      </c>
      <c r="H9" s="334">
        <v>59</v>
      </c>
      <c r="I9" s="331">
        <v>0</v>
      </c>
      <c r="J9" s="331">
        <v>1</v>
      </c>
      <c r="K9" s="333">
        <v>0.98333333333333328</v>
      </c>
      <c r="L9" s="333">
        <v>0</v>
      </c>
      <c r="M9" s="333">
        <v>1.6666666666666666E-2</v>
      </c>
      <c r="N9" s="335" t="s">
        <v>918</v>
      </c>
      <c r="O9" s="331">
        <v>19</v>
      </c>
      <c r="P9" s="336">
        <v>0.40250000000000036</v>
      </c>
      <c r="Q9" s="333">
        <v>7.65</v>
      </c>
      <c r="R9" s="337" t="s">
        <v>5219</v>
      </c>
      <c r="S9" s="338" t="s">
        <v>920</v>
      </c>
      <c r="T9" s="331">
        <v>15</v>
      </c>
      <c r="U9" s="336">
        <v>0.4076666666666664</v>
      </c>
      <c r="V9" s="333">
        <v>6.1166666666666663</v>
      </c>
      <c r="W9" s="337" t="s">
        <v>5220</v>
      </c>
      <c r="X9" s="339" t="s">
        <v>917</v>
      </c>
      <c r="Y9" s="331">
        <v>8</v>
      </c>
      <c r="Z9" s="336">
        <v>0.31533333333333347</v>
      </c>
      <c r="AA9" s="333">
        <v>2.5</v>
      </c>
      <c r="AB9" s="337" t="s">
        <v>5221</v>
      </c>
      <c r="AC9" s="340" t="s">
        <v>919</v>
      </c>
      <c r="AD9" s="331">
        <v>24</v>
      </c>
      <c r="AE9" s="336">
        <v>0.53099999999999992</v>
      </c>
      <c r="AF9" s="333">
        <v>12.733333333333333</v>
      </c>
      <c r="AG9" s="303" t="s">
        <v>5222</v>
      </c>
    </row>
    <row r="10" spans="1:33" x14ac:dyDescent="0.25">
      <c r="A10" s="301" t="s">
        <v>139</v>
      </c>
      <c r="B10" s="329" t="s">
        <v>5218</v>
      </c>
      <c r="C10" s="303" t="s">
        <v>1043</v>
      </c>
      <c r="D10" s="330">
        <v>198</v>
      </c>
      <c r="E10" s="331">
        <v>66</v>
      </c>
      <c r="F10" s="332">
        <v>47.045606060606055</v>
      </c>
      <c r="G10" s="333">
        <v>31.050505050505052</v>
      </c>
      <c r="H10" s="334">
        <v>182</v>
      </c>
      <c r="I10" s="331">
        <v>0</v>
      </c>
      <c r="J10" s="331">
        <v>16</v>
      </c>
      <c r="K10" s="333">
        <v>0.91919191919191923</v>
      </c>
      <c r="L10" s="333">
        <v>0</v>
      </c>
      <c r="M10" s="333">
        <v>8.0808080808080815E-2</v>
      </c>
      <c r="N10" s="335" t="s">
        <v>918</v>
      </c>
      <c r="O10" s="331">
        <v>19</v>
      </c>
      <c r="P10" s="336">
        <v>0.44479797979798003</v>
      </c>
      <c r="Q10" s="333">
        <v>8.4494949494949498</v>
      </c>
      <c r="R10" s="337" t="s">
        <v>5219</v>
      </c>
      <c r="S10" s="338" t="s">
        <v>920</v>
      </c>
      <c r="T10" s="331">
        <v>15</v>
      </c>
      <c r="U10" s="336">
        <v>0.46742424242424246</v>
      </c>
      <c r="V10" s="333">
        <v>7.0101010101010104</v>
      </c>
      <c r="W10" s="337" t="s">
        <v>5220</v>
      </c>
      <c r="X10" s="339" t="s">
        <v>917</v>
      </c>
      <c r="Y10" s="331">
        <v>8</v>
      </c>
      <c r="Z10" s="336">
        <v>0.373787878787879</v>
      </c>
      <c r="AA10" s="333">
        <v>2.9696969696969697</v>
      </c>
      <c r="AB10" s="337" t="s">
        <v>5221</v>
      </c>
      <c r="AC10" s="340" t="s">
        <v>919</v>
      </c>
      <c r="AD10" s="331">
        <v>24</v>
      </c>
      <c r="AE10" s="336">
        <v>0.52696969696969687</v>
      </c>
      <c r="AF10" s="333">
        <v>12.621212121212121</v>
      </c>
      <c r="AG10" s="303" t="s">
        <v>5222</v>
      </c>
    </row>
    <row r="11" spans="1:33" x14ac:dyDescent="0.25">
      <c r="A11" s="301" t="s">
        <v>140</v>
      </c>
      <c r="B11" s="329" t="s">
        <v>5218</v>
      </c>
      <c r="C11" s="303" t="s">
        <v>1044</v>
      </c>
      <c r="D11" s="330">
        <v>221</v>
      </c>
      <c r="E11" s="331">
        <v>66</v>
      </c>
      <c r="F11" s="332">
        <v>55.717828054298643</v>
      </c>
      <c r="G11" s="333">
        <v>36.773755656108598</v>
      </c>
      <c r="H11" s="334">
        <v>186</v>
      </c>
      <c r="I11" s="331">
        <v>0</v>
      </c>
      <c r="J11" s="331">
        <v>35</v>
      </c>
      <c r="K11" s="333">
        <v>0.84162895927601811</v>
      </c>
      <c r="L11" s="333">
        <v>0</v>
      </c>
      <c r="M11" s="333">
        <v>0.15837104072398189</v>
      </c>
      <c r="N11" s="335" t="s">
        <v>918</v>
      </c>
      <c r="O11" s="331">
        <v>19</v>
      </c>
      <c r="P11" s="336">
        <v>0.51045248868778292</v>
      </c>
      <c r="Q11" s="333">
        <v>9.7013574660633477</v>
      </c>
      <c r="R11" s="337" t="s">
        <v>5219</v>
      </c>
      <c r="S11" s="338" t="s">
        <v>920</v>
      </c>
      <c r="T11" s="331">
        <v>15</v>
      </c>
      <c r="U11" s="336">
        <v>0.54674208144796355</v>
      </c>
      <c r="V11" s="333">
        <v>8.1990950226244337</v>
      </c>
      <c r="W11" s="337" t="s">
        <v>5220</v>
      </c>
      <c r="X11" s="339" t="s">
        <v>917</v>
      </c>
      <c r="Y11" s="331">
        <v>8</v>
      </c>
      <c r="Z11" s="336">
        <v>0.42886877828054248</v>
      </c>
      <c r="AA11" s="333">
        <v>3.4117647058823528</v>
      </c>
      <c r="AB11" s="337" t="s">
        <v>5221</v>
      </c>
      <c r="AC11" s="340" t="s">
        <v>919</v>
      </c>
      <c r="AD11" s="331">
        <v>24</v>
      </c>
      <c r="AE11" s="336">
        <v>0.64475113122171968</v>
      </c>
      <c r="AF11" s="333">
        <v>15.461538461538462</v>
      </c>
      <c r="AG11" s="303" t="s">
        <v>5222</v>
      </c>
    </row>
    <row r="12" spans="1:33" x14ac:dyDescent="0.25">
      <c r="A12" s="301" t="s">
        <v>142</v>
      </c>
      <c r="B12" s="329" t="s">
        <v>5218</v>
      </c>
      <c r="C12" s="303" t="s">
        <v>1046</v>
      </c>
      <c r="D12" s="330">
        <v>62</v>
      </c>
      <c r="E12" s="331">
        <v>66</v>
      </c>
      <c r="F12" s="332">
        <v>43.694677419354853</v>
      </c>
      <c r="G12" s="333">
        <v>28.838709677419356</v>
      </c>
      <c r="H12" s="334">
        <v>62</v>
      </c>
      <c r="I12" s="331">
        <v>0</v>
      </c>
      <c r="J12" s="331">
        <v>0</v>
      </c>
      <c r="K12" s="333">
        <v>1</v>
      </c>
      <c r="L12" s="333">
        <v>0</v>
      </c>
      <c r="M12" s="333">
        <v>0</v>
      </c>
      <c r="N12" s="335" t="s">
        <v>918</v>
      </c>
      <c r="O12" s="331">
        <v>19</v>
      </c>
      <c r="P12" s="336">
        <v>0.38919354838709697</v>
      </c>
      <c r="Q12" s="333">
        <v>7.387096774193548</v>
      </c>
      <c r="R12" s="337" t="s">
        <v>5219</v>
      </c>
      <c r="S12" s="338" t="s">
        <v>920</v>
      </c>
      <c r="T12" s="331">
        <v>15</v>
      </c>
      <c r="U12" s="336">
        <v>0.43451612903225778</v>
      </c>
      <c r="V12" s="333">
        <v>6.5161290322580649</v>
      </c>
      <c r="W12" s="337" t="s">
        <v>5220</v>
      </c>
      <c r="X12" s="339" t="s">
        <v>917</v>
      </c>
      <c r="Y12" s="331">
        <v>8</v>
      </c>
      <c r="Z12" s="336">
        <v>0.33112903225806456</v>
      </c>
      <c r="AA12" s="333">
        <v>2.629032258064516</v>
      </c>
      <c r="AB12" s="337" t="s">
        <v>5221</v>
      </c>
      <c r="AC12" s="340" t="s">
        <v>919</v>
      </c>
      <c r="AD12" s="331">
        <v>24</v>
      </c>
      <c r="AE12" s="336">
        <v>0.51338709677419336</v>
      </c>
      <c r="AF12" s="333">
        <v>12.306451612903226</v>
      </c>
      <c r="AG12" s="303" t="s">
        <v>5222</v>
      </c>
    </row>
    <row r="13" spans="1:33" x14ac:dyDescent="0.25">
      <c r="A13" s="301" t="s">
        <v>143</v>
      </c>
      <c r="B13" s="329" t="s">
        <v>5218</v>
      </c>
      <c r="C13" s="303" t="s">
        <v>1292</v>
      </c>
      <c r="D13" s="330">
        <v>79</v>
      </c>
      <c r="E13" s="331">
        <v>66</v>
      </c>
      <c r="F13" s="332">
        <v>43.248354430379734</v>
      </c>
      <c r="G13" s="333">
        <v>28.544303797468356</v>
      </c>
      <c r="H13" s="334">
        <v>74</v>
      </c>
      <c r="I13" s="331">
        <v>0</v>
      </c>
      <c r="J13" s="331">
        <v>5</v>
      </c>
      <c r="K13" s="333">
        <v>0.93670886075949367</v>
      </c>
      <c r="L13" s="333">
        <v>0</v>
      </c>
      <c r="M13" s="333">
        <v>6.3291139240506333E-2</v>
      </c>
      <c r="N13" s="335" t="s">
        <v>918</v>
      </c>
      <c r="O13" s="331">
        <v>19</v>
      </c>
      <c r="P13" s="336">
        <v>0.41126582278481033</v>
      </c>
      <c r="Q13" s="333">
        <v>7.8101265822784809</v>
      </c>
      <c r="R13" s="337" t="s">
        <v>5219</v>
      </c>
      <c r="S13" s="338" t="s">
        <v>920</v>
      </c>
      <c r="T13" s="331">
        <v>15</v>
      </c>
      <c r="U13" s="336">
        <v>0.42822784810126563</v>
      </c>
      <c r="V13" s="333">
        <v>6.4303797468354427</v>
      </c>
      <c r="W13" s="337" t="s">
        <v>5220</v>
      </c>
      <c r="X13" s="339" t="s">
        <v>917</v>
      </c>
      <c r="Y13" s="331">
        <v>8</v>
      </c>
      <c r="Z13" s="336">
        <v>0.30531645569620253</v>
      </c>
      <c r="AA13" s="333">
        <v>2.4177215189873418</v>
      </c>
      <c r="AB13" s="337" t="s">
        <v>5221</v>
      </c>
      <c r="AC13" s="340" t="s">
        <v>919</v>
      </c>
      <c r="AD13" s="331">
        <v>24</v>
      </c>
      <c r="AE13" s="336">
        <v>0.4958227848101267</v>
      </c>
      <c r="AF13" s="333">
        <v>11.886075949367088</v>
      </c>
      <c r="AG13" s="303" t="s">
        <v>5222</v>
      </c>
    </row>
    <row r="14" spans="1:33" x14ac:dyDescent="0.25">
      <c r="A14" s="301" t="s">
        <v>144</v>
      </c>
      <c r="B14" s="329" t="s">
        <v>5218</v>
      </c>
      <c r="C14" s="303" t="s">
        <v>1047</v>
      </c>
      <c r="D14" s="330">
        <v>94</v>
      </c>
      <c r="E14" s="331">
        <v>66</v>
      </c>
      <c r="F14" s="332">
        <v>45.551063829787239</v>
      </c>
      <c r="G14" s="333">
        <v>30.063829787234042</v>
      </c>
      <c r="H14" s="334">
        <v>90</v>
      </c>
      <c r="I14" s="331">
        <v>0</v>
      </c>
      <c r="J14" s="331">
        <v>4</v>
      </c>
      <c r="K14" s="333">
        <v>0.95744680851063835</v>
      </c>
      <c r="L14" s="333">
        <v>0</v>
      </c>
      <c r="M14" s="333">
        <v>4.2553191489361701E-2</v>
      </c>
      <c r="N14" s="335" t="s">
        <v>918</v>
      </c>
      <c r="O14" s="331">
        <v>19</v>
      </c>
      <c r="P14" s="336">
        <v>0.43010638297872333</v>
      </c>
      <c r="Q14" s="333">
        <v>8.1808510638297864</v>
      </c>
      <c r="R14" s="337" t="s">
        <v>5219</v>
      </c>
      <c r="S14" s="338" t="s">
        <v>920</v>
      </c>
      <c r="T14" s="331">
        <v>15</v>
      </c>
      <c r="U14" s="336">
        <v>0.43276595744680846</v>
      </c>
      <c r="V14" s="333">
        <v>6.5</v>
      </c>
      <c r="W14" s="337" t="s">
        <v>5220</v>
      </c>
      <c r="X14" s="339" t="s">
        <v>917</v>
      </c>
      <c r="Y14" s="331">
        <v>8</v>
      </c>
      <c r="Z14" s="336">
        <v>0.33627659574468072</v>
      </c>
      <c r="AA14" s="333">
        <v>2.6702127659574466</v>
      </c>
      <c r="AB14" s="337" t="s">
        <v>5221</v>
      </c>
      <c r="AC14" s="340" t="s">
        <v>919</v>
      </c>
      <c r="AD14" s="331">
        <v>24</v>
      </c>
      <c r="AE14" s="336">
        <v>0.53053191489361706</v>
      </c>
      <c r="AF14" s="333">
        <v>12.712765957446809</v>
      </c>
      <c r="AG14" s="303" t="s">
        <v>5222</v>
      </c>
    </row>
    <row r="15" spans="1:33" x14ac:dyDescent="0.25">
      <c r="A15" s="301" t="s">
        <v>145</v>
      </c>
      <c r="B15" s="329" t="s">
        <v>5218</v>
      </c>
      <c r="C15" s="303" t="s">
        <v>1048</v>
      </c>
      <c r="D15" s="330">
        <v>129</v>
      </c>
      <c r="E15" s="331">
        <v>66</v>
      </c>
      <c r="F15" s="332">
        <v>43.53968992248064</v>
      </c>
      <c r="G15" s="333">
        <v>28.736434108527131</v>
      </c>
      <c r="H15" s="334">
        <v>116</v>
      </c>
      <c r="I15" s="331">
        <v>0</v>
      </c>
      <c r="J15" s="331">
        <v>13</v>
      </c>
      <c r="K15" s="333">
        <v>0.89922480620155043</v>
      </c>
      <c r="L15" s="333">
        <v>0</v>
      </c>
      <c r="M15" s="333">
        <v>0.10077519379844961</v>
      </c>
      <c r="N15" s="335" t="s">
        <v>918</v>
      </c>
      <c r="O15" s="331">
        <v>19</v>
      </c>
      <c r="P15" s="336">
        <v>0.4251937984496123</v>
      </c>
      <c r="Q15" s="333">
        <v>8.0775193798449614</v>
      </c>
      <c r="R15" s="337" t="s">
        <v>5219</v>
      </c>
      <c r="S15" s="338" t="s">
        <v>920</v>
      </c>
      <c r="T15" s="331">
        <v>15</v>
      </c>
      <c r="U15" s="336">
        <v>0.43465116279069771</v>
      </c>
      <c r="V15" s="333">
        <v>6.5193798449612403</v>
      </c>
      <c r="W15" s="337" t="s">
        <v>5220</v>
      </c>
      <c r="X15" s="339" t="s">
        <v>917</v>
      </c>
      <c r="Y15" s="331">
        <v>8</v>
      </c>
      <c r="Z15" s="336">
        <v>0.31000000000000011</v>
      </c>
      <c r="AA15" s="333">
        <v>2.4573643410852712</v>
      </c>
      <c r="AB15" s="337" t="s">
        <v>5221</v>
      </c>
      <c r="AC15" s="340" t="s">
        <v>919</v>
      </c>
      <c r="AD15" s="331">
        <v>24</v>
      </c>
      <c r="AE15" s="336">
        <v>0.48720930232558146</v>
      </c>
      <c r="AF15" s="333">
        <v>11.682170542635658</v>
      </c>
      <c r="AG15" s="303" t="s">
        <v>5222</v>
      </c>
    </row>
    <row r="16" spans="1:33" x14ac:dyDescent="0.25">
      <c r="A16" s="301" t="s">
        <v>146</v>
      </c>
      <c r="B16" s="329" t="s">
        <v>5218</v>
      </c>
      <c r="C16" s="303" t="s">
        <v>1049</v>
      </c>
      <c r="D16" s="330">
        <v>197</v>
      </c>
      <c r="E16" s="331">
        <v>66</v>
      </c>
      <c r="F16" s="332">
        <v>50.807918781725895</v>
      </c>
      <c r="G16" s="333">
        <v>33.532994923857871</v>
      </c>
      <c r="H16" s="334">
        <v>179</v>
      </c>
      <c r="I16" s="331">
        <v>0</v>
      </c>
      <c r="J16" s="331">
        <v>18</v>
      </c>
      <c r="K16" s="333">
        <v>0.90862944162436543</v>
      </c>
      <c r="L16" s="333">
        <v>0</v>
      </c>
      <c r="M16" s="333">
        <v>9.1370558375634514E-2</v>
      </c>
      <c r="N16" s="335" t="s">
        <v>918</v>
      </c>
      <c r="O16" s="331">
        <v>19</v>
      </c>
      <c r="P16" s="336">
        <v>0.49720812182741103</v>
      </c>
      <c r="Q16" s="333">
        <v>9.4467005076142136</v>
      </c>
      <c r="R16" s="337" t="s">
        <v>5219</v>
      </c>
      <c r="S16" s="338" t="s">
        <v>920</v>
      </c>
      <c r="T16" s="331">
        <v>15</v>
      </c>
      <c r="U16" s="336">
        <v>0.5009137055837567</v>
      </c>
      <c r="V16" s="333">
        <v>7.5126903553299496</v>
      </c>
      <c r="W16" s="337" t="s">
        <v>5220</v>
      </c>
      <c r="X16" s="339" t="s">
        <v>917</v>
      </c>
      <c r="Y16" s="331">
        <v>8</v>
      </c>
      <c r="Z16" s="336">
        <v>0.38451776649746205</v>
      </c>
      <c r="AA16" s="333">
        <v>3.0558375634517767</v>
      </c>
      <c r="AB16" s="337" t="s">
        <v>5221</v>
      </c>
      <c r="AC16" s="340" t="s">
        <v>919</v>
      </c>
      <c r="AD16" s="331">
        <v>24</v>
      </c>
      <c r="AE16" s="336">
        <v>0.56411167512690308</v>
      </c>
      <c r="AF16" s="333">
        <v>13.517766497461929</v>
      </c>
      <c r="AG16" s="303" t="s">
        <v>5222</v>
      </c>
    </row>
    <row r="17" spans="1:33" x14ac:dyDescent="0.25">
      <c r="A17" s="301" t="s">
        <v>147</v>
      </c>
      <c r="B17" s="329" t="s">
        <v>5218</v>
      </c>
      <c r="C17" s="303" t="s">
        <v>1050</v>
      </c>
      <c r="D17" s="330">
        <v>183</v>
      </c>
      <c r="E17" s="331">
        <v>66</v>
      </c>
      <c r="F17" s="332">
        <v>55.431639344262315</v>
      </c>
      <c r="G17" s="333">
        <v>36.584699453551913</v>
      </c>
      <c r="H17" s="334">
        <v>151</v>
      </c>
      <c r="I17" s="331">
        <v>0</v>
      </c>
      <c r="J17" s="331">
        <v>32</v>
      </c>
      <c r="K17" s="333">
        <v>0.82513661202185795</v>
      </c>
      <c r="L17" s="333">
        <v>0</v>
      </c>
      <c r="M17" s="333">
        <v>0.17486338797814208</v>
      </c>
      <c r="N17" s="335" t="s">
        <v>918</v>
      </c>
      <c r="O17" s="331">
        <v>19</v>
      </c>
      <c r="P17" s="336">
        <v>0.48846994535519134</v>
      </c>
      <c r="Q17" s="333">
        <v>9.278688524590164</v>
      </c>
      <c r="R17" s="337" t="s">
        <v>5219</v>
      </c>
      <c r="S17" s="338" t="s">
        <v>920</v>
      </c>
      <c r="T17" s="331">
        <v>15</v>
      </c>
      <c r="U17" s="336">
        <v>0.55491803278688534</v>
      </c>
      <c r="V17" s="333">
        <v>8.3169398907103833</v>
      </c>
      <c r="W17" s="337" t="s">
        <v>5220</v>
      </c>
      <c r="X17" s="339" t="s">
        <v>917</v>
      </c>
      <c r="Y17" s="331">
        <v>8</v>
      </c>
      <c r="Z17" s="336">
        <v>0.4507650273224042</v>
      </c>
      <c r="AA17" s="333">
        <v>3.5846994535519126</v>
      </c>
      <c r="AB17" s="337" t="s">
        <v>5221</v>
      </c>
      <c r="AC17" s="340" t="s">
        <v>919</v>
      </c>
      <c r="AD17" s="331">
        <v>24</v>
      </c>
      <c r="AE17" s="336">
        <v>0.64245901639344272</v>
      </c>
      <c r="AF17" s="333">
        <v>15.404371584699453</v>
      </c>
      <c r="AG17" s="303" t="s">
        <v>5222</v>
      </c>
    </row>
    <row r="18" spans="1:33" x14ac:dyDescent="0.25">
      <c r="A18" s="301" t="s">
        <v>149</v>
      </c>
      <c r="B18" s="329" t="s">
        <v>5218</v>
      </c>
      <c r="C18" s="303" t="s">
        <v>1051</v>
      </c>
      <c r="D18" s="330">
        <v>61</v>
      </c>
      <c r="E18" s="331">
        <v>66</v>
      </c>
      <c r="F18" s="332">
        <v>49.204754098360652</v>
      </c>
      <c r="G18" s="333">
        <v>32.475409836065573</v>
      </c>
      <c r="H18" s="334">
        <v>55</v>
      </c>
      <c r="I18" s="331">
        <v>0</v>
      </c>
      <c r="J18" s="331">
        <v>6</v>
      </c>
      <c r="K18" s="333">
        <v>0.90163934426229508</v>
      </c>
      <c r="L18" s="333">
        <v>0</v>
      </c>
      <c r="M18" s="333">
        <v>9.8360655737704916E-2</v>
      </c>
      <c r="N18" s="335" t="s">
        <v>918</v>
      </c>
      <c r="O18" s="331">
        <v>19</v>
      </c>
      <c r="P18" s="336">
        <v>0.44721311475409853</v>
      </c>
      <c r="Q18" s="333">
        <v>8.4918032786885238</v>
      </c>
      <c r="R18" s="337" t="s">
        <v>5219</v>
      </c>
      <c r="S18" s="338" t="s">
        <v>920</v>
      </c>
      <c r="T18" s="331">
        <v>15</v>
      </c>
      <c r="U18" s="336">
        <v>0.48295081967213094</v>
      </c>
      <c r="V18" s="333">
        <v>7.2459016393442619</v>
      </c>
      <c r="W18" s="337" t="s">
        <v>5220</v>
      </c>
      <c r="X18" s="339" t="s">
        <v>917</v>
      </c>
      <c r="Y18" s="331">
        <v>8</v>
      </c>
      <c r="Z18" s="336">
        <v>0.3955737704918032</v>
      </c>
      <c r="AA18" s="333">
        <v>3.1475409836065573</v>
      </c>
      <c r="AB18" s="337" t="s">
        <v>5221</v>
      </c>
      <c r="AC18" s="340" t="s">
        <v>919</v>
      </c>
      <c r="AD18" s="331">
        <v>24</v>
      </c>
      <c r="AE18" s="336">
        <v>0.5672131147540983</v>
      </c>
      <c r="AF18" s="333">
        <v>13.590163934426229</v>
      </c>
      <c r="AG18" s="303" t="s">
        <v>5222</v>
      </c>
    </row>
    <row r="19" spans="1:33" x14ac:dyDescent="0.25">
      <c r="A19" s="301" t="s">
        <v>150</v>
      </c>
      <c r="B19" s="329" t="s">
        <v>5218</v>
      </c>
      <c r="C19" s="303" t="s">
        <v>1052</v>
      </c>
      <c r="D19" s="330">
        <v>138</v>
      </c>
      <c r="E19" s="331">
        <v>66</v>
      </c>
      <c r="F19" s="332">
        <v>54.32644927536235</v>
      </c>
      <c r="G19" s="333">
        <v>35.855072463768117</v>
      </c>
      <c r="H19" s="334">
        <v>110</v>
      </c>
      <c r="I19" s="331">
        <v>0</v>
      </c>
      <c r="J19" s="331">
        <v>28</v>
      </c>
      <c r="K19" s="333">
        <v>0.79710144927536231</v>
      </c>
      <c r="L19" s="333">
        <v>0</v>
      </c>
      <c r="M19" s="333">
        <v>0.20289855072463769</v>
      </c>
      <c r="N19" s="335" t="s">
        <v>918</v>
      </c>
      <c r="O19" s="331">
        <v>19</v>
      </c>
      <c r="P19" s="336">
        <v>0.49391304347826093</v>
      </c>
      <c r="Q19" s="333">
        <v>9.3840579710144922</v>
      </c>
      <c r="R19" s="337" t="s">
        <v>5219</v>
      </c>
      <c r="S19" s="338" t="s">
        <v>920</v>
      </c>
      <c r="T19" s="331">
        <v>15</v>
      </c>
      <c r="U19" s="336">
        <v>0.53028985507246362</v>
      </c>
      <c r="V19" s="333">
        <v>7.9565217391304346</v>
      </c>
      <c r="W19" s="337" t="s">
        <v>5220</v>
      </c>
      <c r="X19" s="339" t="s">
        <v>917</v>
      </c>
      <c r="Y19" s="331">
        <v>8</v>
      </c>
      <c r="Z19" s="336">
        <v>0.43833333333333396</v>
      </c>
      <c r="AA19" s="333">
        <v>3.4855072463768115</v>
      </c>
      <c r="AB19" s="337" t="s">
        <v>5221</v>
      </c>
      <c r="AC19" s="340" t="s">
        <v>919</v>
      </c>
      <c r="AD19" s="331">
        <v>24</v>
      </c>
      <c r="AE19" s="336">
        <v>0.62681159420289867</v>
      </c>
      <c r="AF19" s="333">
        <v>15.028985507246377</v>
      </c>
      <c r="AG19" s="303" t="s">
        <v>5222</v>
      </c>
    </row>
    <row r="20" spans="1:33" x14ac:dyDescent="0.25">
      <c r="A20" s="301" t="s">
        <v>151</v>
      </c>
      <c r="B20" s="329" t="s">
        <v>5218</v>
      </c>
      <c r="C20" s="303" t="s">
        <v>1053</v>
      </c>
      <c r="D20" s="330">
        <v>244</v>
      </c>
      <c r="E20" s="331">
        <v>66</v>
      </c>
      <c r="F20" s="332">
        <v>50.453196721311457</v>
      </c>
      <c r="G20" s="333">
        <v>33.299180327868854</v>
      </c>
      <c r="H20" s="334">
        <v>210</v>
      </c>
      <c r="I20" s="331">
        <v>0</v>
      </c>
      <c r="J20" s="331">
        <v>34</v>
      </c>
      <c r="K20" s="333">
        <v>0.86065573770491799</v>
      </c>
      <c r="L20" s="333">
        <v>0</v>
      </c>
      <c r="M20" s="333">
        <v>0.13934426229508196</v>
      </c>
      <c r="N20" s="335" t="s">
        <v>918</v>
      </c>
      <c r="O20" s="331">
        <v>19</v>
      </c>
      <c r="P20" s="336">
        <v>0.48467213114754099</v>
      </c>
      <c r="Q20" s="333">
        <v>9.2090163934426226</v>
      </c>
      <c r="R20" s="337" t="s">
        <v>5219</v>
      </c>
      <c r="S20" s="338" t="s">
        <v>920</v>
      </c>
      <c r="T20" s="331">
        <v>15</v>
      </c>
      <c r="U20" s="336">
        <v>0.49258196721311459</v>
      </c>
      <c r="V20" s="333">
        <v>7.389344262295082</v>
      </c>
      <c r="W20" s="337" t="s">
        <v>5220</v>
      </c>
      <c r="X20" s="339" t="s">
        <v>917</v>
      </c>
      <c r="Y20" s="331">
        <v>8</v>
      </c>
      <c r="Z20" s="336">
        <v>0.39368852459016351</v>
      </c>
      <c r="AA20" s="333">
        <v>3.1311475409836067</v>
      </c>
      <c r="AB20" s="337" t="s">
        <v>5221</v>
      </c>
      <c r="AC20" s="340" t="s">
        <v>919</v>
      </c>
      <c r="AD20" s="331">
        <v>24</v>
      </c>
      <c r="AE20" s="336">
        <v>0.56651639344262228</v>
      </c>
      <c r="AF20" s="333">
        <v>13.569672131147541</v>
      </c>
      <c r="AG20" s="303" t="s">
        <v>5222</v>
      </c>
    </row>
    <row r="21" spans="1:33" x14ac:dyDescent="0.25">
      <c r="A21" s="301" t="s">
        <v>152</v>
      </c>
      <c r="B21" s="329" t="s">
        <v>5218</v>
      </c>
      <c r="C21" s="303" t="s">
        <v>1054</v>
      </c>
      <c r="D21" s="330">
        <v>158</v>
      </c>
      <c r="E21" s="331">
        <v>66</v>
      </c>
      <c r="F21" s="332">
        <v>53.289556962025294</v>
      </c>
      <c r="G21" s="333">
        <v>35.170886075949369</v>
      </c>
      <c r="H21" s="334">
        <v>137</v>
      </c>
      <c r="I21" s="331">
        <v>0</v>
      </c>
      <c r="J21" s="331">
        <v>21</v>
      </c>
      <c r="K21" s="333">
        <v>0.86708860759493667</v>
      </c>
      <c r="L21" s="333">
        <v>0</v>
      </c>
      <c r="M21" s="333">
        <v>0.13291139240506328</v>
      </c>
      <c r="N21" s="335" t="s">
        <v>918</v>
      </c>
      <c r="O21" s="331">
        <v>19</v>
      </c>
      <c r="P21" s="336">
        <v>0.50430379746835441</v>
      </c>
      <c r="Q21" s="333">
        <v>9.575949367088608</v>
      </c>
      <c r="R21" s="337" t="s">
        <v>5219</v>
      </c>
      <c r="S21" s="338" t="s">
        <v>920</v>
      </c>
      <c r="T21" s="331">
        <v>15</v>
      </c>
      <c r="U21" s="336">
        <v>0.52936708860759518</v>
      </c>
      <c r="V21" s="333">
        <v>7.943037974683544</v>
      </c>
      <c r="W21" s="337" t="s">
        <v>5220</v>
      </c>
      <c r="X21" s="339" t="s">
        <v>917</v>
      </c>
      <c r="Y21" s="331">
        <v>8</v>
      </c>
      <c r="Z21" s="336">
        <v>0.43936708860759538</v>
      </c>
      <c r="AA21" s="333">
        <v>3.4936708860759493</v>
      </c>
      <c r="AB21" s="337" t="s">
        <v>5221</v>
      </c>
      <c r="AC21" s="340" t="s">
        <v>919</v>
      </c>
      <c r="AD21" s="331">
        <v>24</v>
      </c>
      <c r="AE21" s="336">
        <v>0.59088607594936704</v>
      </c>
      <c r="AF21" s="333">
        <v>14.158227848101266</v>
      </c>
      <c r="AG21" s="303" t="s">
        <v>5222</v>
      </c>
    </row>
    <row r="22" spans="1:33" x14ac:dyDescent="0.25">
      <c r="A22" s="301" t="s">
        <v>153</v>
      </c>
      <c r="B22" s="329" t="s">
        <v>5218</v>
      </c>
      <c r="C22" s="303" t="s">
        <v>1055</v>
      </c>
      <c r="D22" s="330">
        <v>122</v>
      </c>
      <c r="E22" s="331">
        <v>66</v>
      </c>
      <c r="F22" s="332">
        <v>54.619836065573772</v>
      </c>
      <c r="G22" s="333">
        <v>36.049180327868854</v>
      </c>
      <c r="H22" s="334">
        <v>105</v>
      </c>
      <c r="I22" s="331">
        <v>0</v>
      </c>
      <c r="J22" s="331">
        <v>17</v>
      </c>
      <c r="K22" s="333">
        <v>0.86065573770491799</v>
      </c>
      <c r="L22" s="333">
        <v>0</v>
      </c>
      <c r="M22" s="333">
        <v>0.13934426229508196</v>
      </c>
      <c r="N22" s="335" t="s">
        <v>918</v>
      </c>
      <c r="O22" s="331">
        <v>19</v>
      </c>
      <c r="P22" s="336">
        <v>0.51942622950819684</v>
      </c>
      <c r="Q22" s="333">
        <v>9.8770491803278695</v>
      </c>
      <c r="R22" s="337" t="s">
        <v>5219</v>
      </c>
      <c r="S22" s="338" t="s">
        <v>920</v>
      </c>
      <c r="T22" s="331">
        <v>15</v>
      </c>
      <c r="U22" s="336">
        <v>0.52713114754098356</v>
      </c>
      <c r="V22" s="333">
        <v>7.9098360655737707</v>
      </c>
      <c r="W22" s="337" t="s">
        <v>5220</v>
      </c>
      <c r="X22" s="339" t="s">
        <v>917</v>
      </c>
      <c r="Y22" s="331">
        <v>8</v>
      </c>
      <c r="Z22" s="336">
        <v>0.4388524590163938</v>
      </c>
      <c r="AA22" s="333">
        <v>3.4918032786885247</v>
      </c>
      <c r="AB22" s="337" t="s">
        <v>5221</v>
      </c>
      <c r="AC22" s="340" t="s">
        <v>919</v>
      </c>
      <c r="AD22" s="331">
        <v>24</v>
      </c>
      <c r="AE22" s="336">
        <v>0.61639344262295104</v>
      </c>
      <c r="AF22" s="333">
        <v>14.770491803278688</v>
      </c>
      <c r="AG22" s="303" t="s">
        <v>5222</v>
      </c>
    </row>
    <row r="23" spans="1:33" x14ac:dyDescent="0.25">
      <c r="A23" s="301" t="s">
        <v>154</v>
      </c>
      <c r="B23" s="329" t="s">
        <v>5218</v>
      </c>
      <c r="C23" s="303" t="s">
        <v>1056</v>
      </c>
      <c r="D23" s="330">
        <v>57</v>
      </c>
      <c r="E23" s="331">
        <v>66</v>
      </c>
      <c r="F23" s="332">
        <v>44.497543859649141</v>
      </c>
      <c r="G23" s="333">
        <v>29.368421052631579</v>
      </c>
      <c r="H23" s="334">
        <v>55</v>
      </c>
      <c r="I23" s="331">
        <v>0</v>
      </c>
      <c r="J23" s="331">
        <v>2</v>
      </c>
      <c r="K23" s="333">
        <v>0.96491228070175439</v>
      </c>
      <c r="L23" s="333">
        <v>0</v>
      </c>
      <c r="M23" s="333">
        <v>3.5087719298245612E-2</v>
      </c>
      <c r="N23" s="335" t="s">
        <v>918</v>
      </c>
      <c r="O23" s="331">
        <v>19</v>
      </c>
      <c r="P23" s="336">
        <v>0.43719298245614052</v>
      </c>
      <c r="Q23" s="333">
        <v>8.2982456140350873</v>
      </c>
      <c r="R23" s="337" t="s">
        <v>5219</v>
      </c>
      <c r="S23" s="338" t="s">
        <v>920</v>
      </c>
      <c r="T23" s="331">
        <v>15</v>
      </c>
      <c r="U23" s="336">
        <v>0.41473684210526313</v>
      </c>
      <c r="V23" s="333">
        <v>6.2280701754385968</v>
      </c>
      <c r="W23" s="337" t="s">
        <v>5220</v>
      </c>
      <c r="X23" s="339" t="s">
        <v>917</v>
      </c>
      <c r="Y23" s="331">
        <v>8</v>
      </c>
      <c r="Z23" s="336">
        <v>0.33157894736842103</v>
      </c>
      <c r="AA23" s="333">
        <v>2.6315789473684212</v>
      </c>
      <c r="AB23" s="337" t="s">
        <v>5221</v>
      </c>
      <c r="AC23" s="340" t="s">
        <v>919</v>
      </c>
      <c r="AD23" s="331">
        <v>24</v>
      </c>
      <c r="AE23" s="336">
        <v>0.50982456140350885</v>
      </c>
      <c r="AF23" s="333">
        <v>12.210526315789474</v>
      </c>
      <c r="AG23" s="303" t="s">
        <v>5222</v>
      </c>
    </row>
    <row r="24" spans="1:33" x14ac:dyDescent="0.25">
      <c r="A24" s="301" t="s">
        <v>155</v>
      </c>
      <c r="B24" s="329" t="s">
        <v>5218</v>
      </c>
      <c r="C24" s="303" t="s">
        <v>5223</v>
      </c>
      <c r="D24" s="330">
        <v>73</v>
      </c>
      <c r="E24" s="331">
        <v>66</v>
      </c>
      <c r="F24" s="332">
        <v>48.028493150684938</v>
      </c>
      <c r="G24" s="333">
        <v>31.698630136986303</v>
      </c>
      <c r="H24" s="334">
        <v>67</v>
      </c>
      <c r="I24" s="331">
        <v>0</v>
      </c>
      <c r="J24" s="331">
        <v>6</v>
      </c>
      <c r="K24" s="333">
        <v>0.9178082191780822</v>
      </c>
      <c r="L24" s="333">
        <v>0</v>
      </c>
      <c r="M24" s="333">
        <v>8.2191780821917804E-2</v>
      </c>
      <c r="N24" s="335" t="s">
        <v>918</v>
      </c>
      <c r="O24" s="331">
        <v>19</v>
      </c>
      <c r="P24" s="336">
        <v>0.43684931506849345</v>
      </c>
      <c r="Q24" s="333">
        <v>8.3013698630136989</v>
      </c>
      <c r="R24" s="337" t="s">
        <v>5219</v>
      </c>
      <c r="S24" s="338" t="s">
        <v>920</v>
      </c>
      <c r="T24" s="331">
        <v>15</v>
      </c>
      <c r="U24" s="336">
        <v>0.47438356164383583</v>
      </c>
      <c r="V24" s="333">
        <v>7.1095890410958908</v>
      </c>
      <c r="W24" s="337" t="s">
        <v>5220</v>
      </c>
      <c r="X24" s="339" t="s">
        <v>917</v>
      </c>
      <c r="Y24" s="331">
        <v>8</v>
      </c>
      <c r="Z24" s="336">
        <v>0.35876712328767113</v>
      </c>
      <c r="AA24" s="333">
        <v>2.8493150684931505</v>
      </c>
      <c r="AB24" s="337" t="s">
        <v>5221</v>
      </c>
      <c r="AC24" s="340" t="s">
        <v>919</v>
      </c>
      <c r="AD24" s="331">
        <v>24</v>
      </c>
      <c r="AE24" s="336">
        <v>0.56095890410958893</v>
      </c>
      <c r="AF24" s="333">
        <v>13.438356164383562</v>
      </c>
      <c r="AG24" s="303" t="s">
        <v>5222</v>
      </c>
    </row>
    <row r="25" spans="1:33" x14ac:dyDescent="0.25">
      <c r="A25" s="301" t="s">
        <v>156</v>
      </c>
      <c r="B25" s="329" t="s">
        <v>5218</v>
      </c>
      <c r="C25" s="303" t="s">
        <v>1057</v>
      </c>
      <c r="D25" s="330">
        <v>74</v>
      </c>
      <c r="E25" s="331">
        <v>66</v>
      </c>
      <c r="F25" s="332">
        <v>41.973378378378378</v>
      </c>
      <c r="G25" s="333">
        <v>27.702702702702702</v>
      </c>
      <c r="H25" s="334">
        <v>73</v>
      </c>
      <c r="I25" s="331">
        <v>0</v>
      </c>
      <c r="J25" s="331">
        <v>1</v>
      </c>
      <c r="K25" s="333">
        <v>0.98648648648648651</v>
      </c>
      <c r="L25" s="333">
        <v>0</v>
      </c>
      <c r="M25" s="333">
        <v>1.3513513513513514E-2</v>
      </c>
      <c r="N25" s="335" t="s">
        <v>918</v>
      </c>
      <c r="O25" s="331">
        <v>19</v>
      </c>
      <c r="P25" s="336">
        <v>0.39797297297297313</v>
      </c>
      <c r="Q25" s="333">
        <v>7.5540540540540544</v>
      </c>
      <c r="R25" s="337" t="s">
        <v>5219</v>
      </c>
      <c r="S25" s="338" t="s">
        <v>920</v>
      </c>
      <c r="T25" s="331">
        <v>15</v>
      </c>
      <c r="U25" s="336">
        <v>0.39986486486486439</v>
      </c>
      <c r="V25" s="333">
        <v>6</v>
      </c>
      <c r="W25" s="337" t="s">
        <v>5220</v>
      </c>
      <c r="X25" s="339" t="s">
        <v>917</v>
      </c>
      <c r="Y25" s="331">
        <v>8</v>
      </c>
      <c r="Z25" s="336">
        <v>0.35527027027027014</v>
      </c>
      <c r="AA25" s="333">
        <v>2.8243243243243241</v>
      </c>
      <c r="AB25" s="337" t="s">
        <v>5221</v>
      </c>
      <c r="AC25" s="340" t="s">
        <v>919</v>
      </c>
      <c r="AD25" s="331">
        <v>24</v>
      </c>
      <c r="AE25" s="336">
        <v>0.47270270270270265</v>
      </c>
      <c r="AF25" s="333">
        <v>11.324324324324325</v>
      </c>
      <c r="AG25" s="303" t="s">
        <v>5222</v>
      </c>
    </row>
    <row r="26" spans="1:33" x14ac:dyDescent="0.25">
      <c r="A26" s="301" t="s">
        <v>157</v>
      </c>
      <c r="B26" s="329" t="s">
        <v>5218</v>
      </c>
      <c r="C26" s="303" t="s">
        <v>1058</v>
      </c>
      <c r="D26" s="330">
        <v>92</v>
      </c>
      <c r="E26" s="331">
        <v>66</v>
      </c>
      <c r="F26" s="332">
        <v>55.286739130434796</v>
      </c>
      <c r="G26" s="333">
        <v>36.489130434782609</v>
      </c>
      <c r="H26" s="334">
        <v>83</v>
      </c>
      <c r="I26" s="331">
        <v>0</v>
      </c>
      <c r="J26" s="331">
        <v>9</v>
      </c>
      <c r="K26" s="333">
        <v>0.90217391304347827</v>
      </c>
      <c r="L26" s="333">
        <v>0</v>
      </c>
      <c r="M26" s="333">
        <v>9.7826086956521743E-2</v>
      </c>
      <c r="N26" s="335" t="s">
        <v>918</v>
      </c>
      <c r="O26" s="331">
        <v>19</v>
      </c>
      <c r="P26" s="336">
        <v>0.53771739130434792</v>
      </c>
      <c r="Q26" s="333">
        <v>10.217391304347826</v>
      </c>
      <c r="R26" s="337" t="s">
        <v>5219</v>
      </c>
      <c r="S26" s="338" t="s">
        <v>920</v>
      </c>
      <c r="T26" s="331">
        <v>15</v>
      </c>
      <c r="U26" s="336">
        <v>0.51326086956521744</v>
      </c>
      <c r="V26" s="333">
        <v>7.6956521739130439</v>
      </c>
      <c r="W26" s="337" t="s">
        <v>5220</v>
      </c>
      <c r="X26" s="339" t="s">
        <v>917</v>
      </c>
      <c r="Y26" s="331">
        <v>8</v>
      </c>
      <c r="Z26" s="336">
        <v>0.47163043478260891</v>
      </c>
      <c r="AA26" s="333">
        <v>3.75</v>
      </c>
      <c r="AB26" s="337" t="s">
        <v>5221</v>
      </c>
      <c r="AC26" s="340" t="s">
        <v>919</v>
      </c>
      <c r="AD26" s="331">
        <v>24</v>
      </c>
      <c r="AE26" s="336">
        <v>0.61880434782608718</v>
      </c>
      <c r="AF26" s="333">
        <v>14.826086956521738</v>
      </c>
      <c r="AG26" s="303" t="s">
        <v>5222</v>
      </c>
    </row>
    <row r="27" spans="1:33" x14ac:dyDescent="0.25">
      <c r="A27" s="301" t="s">
        <v>158</v>
      </c>
      <c r="B27" s="329" t="s">
        <v>5218</v>
      </c>
      <c r="C27" s="303" t="s">
        <v>1059</v>
      </c>
      <c r="D27" s="330">
        <v>97</v>
      </c>
      <c r="E27" s="331">
        <v>66</v>
      </c>
      <c r="F27" s="332">
        <v>45.766597938144301</v>
      </c>
      <c r="G27" s="333">
        <v>30.206185567010309</v>
      </c>
      <c r="H27" s="334">
        <v>90</v>
      </c>
      <c r="I27" s="331">
        <v>0</v>
      </c>
      <c r="J27" s="331">
        <v>7</v>
      </c>
      <c r="K27" s="333">
        <v>0.92783505154639179</v>
      </c>
      <c r="L27" s="333">
        <v>0</v>
      </c>
      <c r="M27" s="333">
        <v>7.2164948453608241E-2</v>
      </c>
      <c r="N27" s="335" t="s">
        <v>918</v>
      </c>
      <c r="O27" s="331">
        <v>19</v>
      </c>
      <c r="P27" s="336">
        <v>0.44432989690721653</v>
      </c>
      <c r="Q27" s="333">
        <v>8.4432989690721651</v>
      </c>
      <c r="R27" s="337" t="s">
        <v>5219</v>
      </c>
      <c r="S27" s="338" t="s">
        <v>920</v>
      </c>
      <c r="T27" s="331">
        <v>15</v>
      </c>
      <c r="U27" s="336">
        <v>0.4482474226804124</v>
      </c>
      <c r="V27" s="333">
        <v>6.7216494845360826</v>
      </c>
      <c r="W27" s="337" t="s">
        <v>5220</v>
      </c>
      <c r="X27" s="339" t="s">
        <v>917</v>
      </c>
      <c r="Y27" s="331">
        <v>8</v>
      </c>
      <c r="Z27" s="336">
        <v>0.33206185567010293</v>
      </c>
      <c r="AA27" s="333">
        <v>2.6391752577319587</v>
      </c>
      <c r="AB27" s="337" t="s">
        <v>5221</v>
      </c>
      <c r="AC27" s="340" t="s">
        <v>919</v>
      </c>
      <c r="AD27" s="331">
        <v>24</v>
      </c>
      <c r="AE27" s="336">
        <v>0.51721649484536081</v>
      </c>
      <c r="AF27" s="333">
        <v>12.402061855670103</v>
      </c>
      <c r="AG27" s="303" t="s">
        <v>5222</v>
      </c>
    </row>
    <row r="28" spans="1:33" x14ac:dyDescent="0.25">
      <c r="A28" s="301" t="s">
        <v>159</v>
      </c>
      <c r="B28" s="329" t="s">
        <v>5218</v>
      </c>
      <c r="C28" s="303" t="s">
        <v>1060</v>
      </c>
      <c r="D28" s="330">
        <v>75</v>
      </c>
      <c r="E28" s="331">
        <v>66</v>
      </c>
      <c r="F28" s="332">
        <v>53.010400000000004</v>
      </c>
      <c r="G28" s="333">
        <v>34.986666666666665</v>
      </c>
      <c r="H28" s="334">
        <v>62</v>
      </c>
      <c r="I28" s="331">
        <v>0</v>
      </c>
      <c r="J28" s="331">
        <v>13</v>
      </c>
      <c r="K28" s="333">
        <v>0.82666666666666666</v>
      </c>
      <c r="L28" s="333">
        <v>0</v>
      </c>
      <c r="M28" s="333">
        <v>0.17333333333333334</v>
      </c>
      <c r="N28" s="335" t="s">
        <v>918</v>
      </c>
      <c r="O28" s="331">
        <v>19</v>
      </c>
      <c r="P28" s="336">
        <v>0.49719999999999998</v>
      </c>
      <c r="Q28" s="333">
        <v>9.4533333333333331</v>
      </c>
      <c r="R28" s="337" t="s">
        <v>5219</v>
      </c>
      <c r="S28" s="338" t="s">
        <v>920</v>
      </c>
      <c r="T28" s="331">
        <v>15</v>
      </c>
      <c r="U28" s="336">
        <v>0.52200000000000013</v>
      </c>
      <c r="V28" s="333">
        <v>7.8266666666666671</v>
      </c>
      <c r="W28" s="337" t="s">
        <v>5220</v>
      </c>
      <c r="X28" s="339" t="s">
        <v>917</v>
      </c>
      <c r="Y28" s="331">
        <v>8</v>
      </c>
      <c r="Z28" s="336">
        <v>0.4171999999999999</v>
      </c>
      <c r="AA28" s="333">
        <v>3.32</v>
      </c>
      <c r="AB28" s="337" t="s">
        <v>5221</v>
      </c>
      <c r="AC28" s="340" t="s">
        <v>919</v>
      </c>
      <c r="AD28" s="331">
        <v>24</v>
      </c>
      <c r="AE28" s="336">
        <v>0.60013333333333341</v>
      </c>
      <c r="AF28" s="333">
        <v>14.386666666666667</v>
      </c>
      <c r="AG28" s="303" t="s">
        <v>5222</v>
      </c>
    </row>
    <row r="29" spans="1:33" x14ac:dyDescent="0.25">
      <c r="A29" s="301" t="s">
        <v>785</v>
      </c>
      <c r="B29" s="329" t="s">
        <v>5218</v>
      </c>
      <c r="C29" s="303" t="s">
        <v>5236</v>
      </c>
      <c r="D29" s="330">
        <v>75</v>
      </c>
      <c r="E29" s="331">
        <v>66</v>
      </c>
      <c r="F29" s="332">
        <v>47.21200000000001</v>
      </c>
      <c r="G29" s="333">
        <v>31.16</v>
      </c>
      <c r="H29" s="334">
        <v>73</v>
      </c>
      <c r="I29" s="331">
        <v>0</v>
      </c>
      <c r="J29" s="331">
        <v>2</v>
      </c>
      <c r="K29" s="333">
        <v>0.97333333333333338</v>
      </c>
      <c r="L29" s="333">
        <v>0</v>
      </c>
      <c r="M29" s="333">
        <v>2.6666666666666668E-2</v>
      </c>
      <c r="N29" s="335" t="s">
        <v>918</v>
      </c>
      <c r="O29" s="331">
        <v>19</v>
      </c>
      <c r="P29" s="336">
        <v>0.42946666666666677</v>
      </c>
      <c r="Q29" s="333">
        <v>8.16</v>
      </c>
      <c r="R29" s="337" t="s">
        <v>5219</v>
      </c>
      <c r="S29" s="338" t="s">
        <v>920</v>
      </c>
      <c r="T29" s="331">
        <v>15</v>
      </c>
      <c r="U29" s="336">
        <v>0.46826666666666644</v>
      </c>
      <c r="V29" s="333">
        <v>7.0266666666666664</v>
      </c>
      <c r="W29" s="337" t="s">
        <v>5220</v>
      </c>
      <c r="X29" s="339" t="s">
        <v>917</v>
      </c>
      <c r="Y29" s="331">
        <v>8</v>
      </c>
      <c r="Z29" s="336">
        <v>0.36933333333333318</v>
      </c>
      <c r="AA29" s="333">
        <v>2.9333333333333331</v>
      </c>
      <c r="AB29" s="337" t="s">
        <v>5221</v>
      </c>
      <c r="AC29" s="340" t="s">
        <v>919</v>
      </c>
      <c r="AD29" s="331">
        <v>24</v>
      </c>
      <c r="AE29" s="336">
        <v>0.54506666666666703</v>
      </c>
      <c r="AF29" s="333">
        <v>13.04</v>
      </c>
      <c r="AG29" s="303" t="s">
        <v>5222</v>
      </c>
    </row>
    <row r="30" spans="1:33" x14ac:dyDescent="0.25">
      <c r="A30" s="301" t="s">
        <v>160</v>
      </c>
      <c r="B30" s="329" t="s">
        <v>5218</v>
      </c>
      <c r="C30" s="303" t="s">
        <v>1061</v>
      </c>
      <c r="D30" s="330">
        <v>94</v>
      </c>
      <c r="E30" s="331">
        <v>66</v>
      </c>
      <c r="F30" s="332">
        <v>46.808829787234046</v>
      </c>
      <c r="G30" s="333">
        <v>30.893617021276597</v>
      </c>
      <c r="H30" s="334">
        <v>92</v>
      </c>
      <c r="I30" s="331">
        <v>0</v>
      </c>
      <c r="J30" s="331">
        <v>2</v>
      </c>
      <c r="K30" s="333">
        <v>0.97872340425531912</v>
      </c>
      <c r="L30" s="333">
        <v>0</v>
      </c>
      <c r="M30" s="333">
        <v>2.1276595744680851E-2</v>
      </c>
      <c r="N30" s="335" t="s">
        <v>918</v>
      </c>
      <c r="O30" s="331">
        <v>19</v>
      </c>
      <c r="P30" s="336">
        <v>0.45712765957446821</v>
      </c>
      <c r="Q30" s="333">
        <v>8.6914893617021285</v>
      </c>
      <c r="R30" s="337" t="s">
        <v>5219</v>
      </c>
      <c r="S30" s="338" t="s">
        <v>920</v>
      </c>
      <c r="T30" s="331">
        <v>15</v>
      </c>
      <c r="U30" s="336">
        <v>0.41414893617021276</v>
      </c>
      <c r="V30" s="333">
        <v>6.2127659574468082</v>
      </c>
      <c r="W30" s="337" t="s">
        <v>5220</v>
      </c>
      <c r="X30" s="339" t="s">
        <v>917</v>
      </c>
      <c r="Y30" s="331">
        <v>8</v>
      </c>
      <c r="Z30" s="336">
        <v>0.31627659574468064</v>
      </c>
      <c r="AA30" s="333">
        <v>2.5106382978723403</v>
      </c>
      <c r="AB30" s="337" t="s">
        <v>5221</v>
      </c>
      <c r="AC30" s="340" t="s">
        <v>919</v>
      </c>
      <c r="AD30" s="331">
        <v>24</v>
      </c>
      <c r="AE30" s="336">
        <v>0.56276595744680868</v>
      </c>
      <c r="AF30" s="333">
        <v>13.478723404255319</v>
      </c>
      <c r="AG30" s="303" t="s">
        <v>5222</v>
      </c>
    </row>
    <row r="31" spans="1:33" x14ac:dyDescent="0.25">
      <c r="A31" s="301" t="s">
        <v>162</v>
      </c>
      <c r="B31" s="329" t="s">
        <v>5218</v>
      </c>
      <c r="C31" s="303" t="s">
        <v>1063</v>
      </c>
      <c r="D31" s="330">
        <v>46</v>
      </c>
      <c r="E31" s="331">
        <v>66</v>
      </c>
      <c r="F31" s="332">
        <v>49.242173913043466</v>
      </c>
      <c r="G31" s="333">
        <v>32.5</v>
      </c>
      <c r="H31" s="334">
        <v>45</v>
      </c>
      <c r="I31" s="331">
        <v>0</v>
      </c>
      <c r="J31" s="331">
        <v>1</v>
      </c>
      <c r="K31" s="333">
        <v>0.97826086956521741</v>
      </c>
      <c r="L31" s="333">
        <v>0</v>
      </c>
      <c r="M31" s="333">
        <v>2.1739130434782608E-2</v>
      </c>
      <c r="N31" s="335" t="s">
        <v>918</v>
      </c>
      <c r="O31" s="331">
        <v>19</v>
      </c>
      <c r="P31" s="336">
        <v>0.5099999999999999</v>
      </c>
      <c r="Q31" s="333">
        <v>9.6739130434782616</v>
      </c>
      <c r="R31" s="337" t="s">
        <v>5219</v>
      </c>
      <c r="S31" s="338" t="s">
        <v>920</v>
      </c>
      <c r="T31" s="331">
        <v>15</v>
      </c>
      <c r="U31" s="336">
        <v>0.44826086956521732</v>
      </c>
      <c r="V31" s="333">
        <v>6.7173913043478262</v>
      </c>
      <c r="W31" s="337" t="s">
        <v>5220</v>
      </c>
      <c r="X31" s="339" t="s">
        <v>917</v>
      </c>
      <c r="Y31" s="331">
        <v>8</v>
      </c>
      <c r="Z31" s="336">
        <v>0.36108695652173928</v>
      </c>
      <c r="AA31" s="333">
        <v>2.8695652173913042</v>
      </c>
      <c r="AB31" s="337" t="s">
        <v>5221</v>
      </c>
      <c r="AC31" s="340" t="s">
        <v>919</v>
      </c>
      <c r="AD31" s="331">
        <v>24</v>
      </c>
      <c r="AE31" s="336">
        <v>0.55260869565217374</v>
      </c>
      <c r="AF31" s="333">
        <v>13.239130434782609</v>
      </c>
      <c r="AG31" s="303" t="s">
        <v>5222</v>
      </c>
    </row>
    <row r="32" spans="1:33" x14ac:dyDescent="0.25">
      <c r="A32" s="301" t="s">
        <v>164</v>
      </c>
      <c r="B32" s="329" t="s">
        <v>5218</v>
      </c>
      <c r="C32" s="303" t="s">
        <v>1064</v>
      </c>
      <c r="D32" s="330">
        <v>81</v>
      </c>
      <c r="E32" s="331">
        <v>66</v>
      </c>
      <c r="F32" s="332">
        <v>40.889876543209859</v>
      </c>
      <c r="G32" s="333">
        <v>26.987654320987655</v>
      </c>
      <c r="H32" s="334">
        <v>77</v>
      </c>
      <c r="I32" s="331">
        <v>0</v>
      </c>
      <c r="J32" s="331">
        <v>4</v>
      </c>
      <c r="K32" s="333">
        <v>0.95061728395061729</v>
      </c>
      <c r="L32" s="333">
        <v>0</v>
      </c>
      <c r="M32" s="333">
        <v>4.9382716049382713E-2</v>
      </c>
      <c r="N32" s="335" t="s">
        <v>918</v>
      </c>
      <c r="O32" s="331">
        <v>19</v>
      </c>
      <c r="P32" s="336">
        <v>0.38234567901234601</v>
      </c>
      <c r="Q32" s="333">
        <v>7.2592592592592595</v>
      </c>
      <c r="R32" s="337" t="s">
        <v>5219</v>
      </c>
      <c r="S32" s="338" t="s">
        <v>920</v>
      </c>
      <c r="T32" s="331">
        <v>15</v>
      </c>
      <c r="U32" s="336">
        <v>0.37518518518518496</v>
      </c>
      <c r="V32" s="333">
        <v>5.6296296296296298</v>
      </c>
      <c r="W32" s="337" t="s">
        <v>5220</v>
      </c>
      <c r="X32" s="339" t="s">
        <v>917</v>
      </c>
      <c r="Y32" s="331">
        <v>8</v>
      </c>
      <c r="Z32" s="336">
        <v>0.31283950617283945</v>
      </c>
      <c r="AA32" s="333">
        <v>2.4814814814814814</v>
      </c>
      <c r="AB32" s="337" t="s">
        <v>5221</v>
      </c>
      <c r="AC32" s="340" t="s">
        <v>919</v>
      </c>
      <c r="AD32" s="331">
        <v>24</v>
      </c>
      <c r="AE32" s="336">
        <v>0.48518518518518522</v>
      </c>
      <c r="AF32" s="333">
        <v>11.617283950617283</v>
      </c>
      <c r="AG32" s="303" t="s">
        <v>5222</v>
      </c>
    </row>
    <row r="33" spans="1:33" x14ac:dyDescent="0.25">
      <c r="A33" s="301" t="s">
        <v>819</v>
      </c>
      <c r="B33" s="329" t="s">
        <v>5218</v>
      </c>
      <c r="C33" s="303" t="s">
        <v>1065</v>
      </c>
      <c r="D33" s="330">
        <v>94</v>
      </c>
      <c r="E33" s="331">
        <v>66</v>
      </c>
      <c r="F33" s="332">
        <v>60.348936170212745</v>
      </c>
      <c r="G33" s="333">
        <v>39.829787234042556</v>
      </c>
      <c r="H33" s="334">
        <v>68</v>
      </c>
      <c r="I33" s="331">
        <v>0</v>
      </c>
      <c r="J33" s="331">
        <v>26</v>
      </c>
      <c r="K33" s="333">
        <v>0.72340425531914898</v>
      </c>
      <c r="L33" s="333">
        <v>0</v>
      </c>
      <c r="M33" s="333">
        <v>0.27659574468085107</v>
      </c>
      <c r="N33" s="335" t="s">
        <v>918</v>
      </c>
      <c r="O33" s="331">
        <v>19</v>
      </c>
      <c r="P33" s="336">
        <v>0.56404255319148933</v>
      </c>
      <c r="Q33" s="333">
        <v>10.723404255319149</v>
      </c>
      <c r="R33" s="337" t="s">
        <v>5219</v>
      </c>
      <c r="S33" s="338" t="s">
        <v>920</v>
      </c>
      <c r="T33" s="331">
        <v>15</v>
      </c>
      <c r="U33" s="336">
        <v>0.57936170212765969</v>
      </c>
      <c r="V33" s="333">
        <v>8.6914893617021285</v>
      </c>
      <c r="W33" s="337" t="s">
        <v>5220</v>
      </c>
      <c r="X33" s="339" t="s">
        <v>917</v>
      </c>
      <c r="Y33" s="331">
        <v>8</v>
      </c>
      <c r="Z33" s="336">
        <v>0.47627659574468112</v>
      </c>
      <c r="AA33" s="333">
        <v>3.7872340425531914</v>
      </c>
      <c r="AB33" s="337" t="s">
        <v>5221</v>
      </c>
      <c r="AC33" s="340" t="s">
        <v>919</v>
      </c>
      <c r="AD33" s="331">
        <v>24</v>
      </c>
      <c r="AE33" s="336">
        <v>0.69361702127659597</v>
      </c>
      <c r="AF33" s="333">
        <v>16.627659574468087</v>
      </c>
      <c r="AG33" s="303" t="s">
        <v>5222</v>
      </c>
    </row>
    <row r="34" spans="1:33" x14ac:dyDescent="0.25">
      <c r="A34" s="301" t="s">
        <v>165</v>
      </c>
      <c r="B34" s="329" t="s">
        <v>5218</v>
      </c>
      <c r="C34" s="303" t="s">
        <v>1066</v>
      </c>
      <c r="D34" s="330">
        <v>64</v>
      </c>
      <c r="E34" s="331">
        <v>66</v>
      </c>
      <c r="F34" s="332">
        <v>52.603906250000001</v>
      </c>
      <c r="G34" s="333">
        <v>34.71875</v>
      </c>
      <c r="H34" s="334">
        <v>52</v>
      </c>
      <c r="I34" s="331">
        <v>0</v>
      </c>
      <c r="J34" s="331">
        <v>12</v>
      </c>
      <c r="K34" s="333">
        <v>0.8125</v>
      </c>
      <c r="L34" s="333">
        <v>0</v>
      </c>
      <c r="M34" s="333">
        <v>0.1875</v>
      </c>
      <c r="N34" s="335" t="s">
        <v>918</v>
      </c>
      <c r="O34" s="331">
        <v>19</v>
      </c>
      <c r="P34" s="336">
        <v>0.50171874999999999</v>
      </c>
      <c r="Q34" s="333">
        <v>9.53125</v>
      </c>
      <c r="R34" s="337" t="s">
        <v>5219</v>
      </c>
      <c r="S34" s="338" t="s">
        <v>920</v>
      </c>
      <c r="T34" s="331">
        <v>15</v>
      </c>
      <c r="U34" s="336">
        <v>0.5446875000000001</v>
      </c>
      <c r="V34" s="333">
        <v>8.15625</v>
      </c>
      <c r="W34" s="337" t="s">
        <v>5220</v>
      </c>
      <c r="X34" s="339" t="s">
        <v>917</v>
      </c>
      <c r="Y34" s="331">
        <v>8</v>
      </c>
      <c r="Z34" s="336">
        <v>0.41718749999999982</v>
      </c>
      <c r="AA34" s="333">
        <v>3.3125</v>
      </c>
      <c r="AB34" s="337" t="s">
        <v>5221</v>
      </c>
      <c r="AC34" s="340" t="s">
        <v>919</v>
      </c>
      <c r="AD34" s="331">
        <v>24</v>
      </c>
      <c r="AE34" s="336">
        <v>0.57250000000000001</v>
      </c>
      <c r="AF34" s="333">
        <v>13.71875</v>
      </c>
      <c r="AG34" s="303" t="s">
        <v>5222</v>
      </c>
    </row>
    <row r="35" spans="1:33" x14ac:dyDescent="0.25">
      <c r="A35" s="301" t="s">
        <v>166</v>
      </c>
      <c r="B35" s="329" t="s">
        <v>5218</v>
      </c>
      <c r="C35" s="303" t="s">
        <v>1067</v>
      </c>
      <c r="D35" s="330">
        <v>124</v>
      </c>
      <c r="E35" s="331">
        <v>66</v>
      </c>
      <c r="F35" s="332">
        <v>50.244354838709647</v>
      </c>
      <c r="G35" s="333">
        <v>33.161290322580648</v>
      </c>
      <c r="H35" s="334">
        <v>113</v>
      </c>
      <c r="I35" s="331">
        <v>0</v>
      </c>
      <c r="J35" s="331">
        <v>11</v>
      </c>
      <c r="K35" s="333">
        <v>0.91129032258064513</v>
      </c>
      <c r="L35" s="333">
        <v>0</v>
      </c>
      <c r="M35" s="333">
        <v>8.8709677419354843E-2</v>
      </c>
      <c r="N35" s="335" t="s">
        <v>918</v>
      </c>
      <c r="O35" s="331">
        <v>19</v>
      </c>
      <c r="P35" s="336">
        <v>0.44137096774193568</v>
      </c>
      <c r="Q35" s="333">
        <v>8.379032258064516</v>
      </c>
      <c r="R35" s="337" t="s">
        <v>5219</v>
      </c>
      <c r="S35" s="338" t="s">
        <v>920</v>
      </c>
      <c r="T35" s="331">
        <v>15</v>
      </c>
      <c r="U35" s="336">
        <v>0.51233870967741901</v>
      </c>
      <c r="V35" s="333">
        <v>7.685483870967742</v>
      </c>
      <c r="W35" s="337" t="s">
        <v>5220</v>
      </c>
      <c r="X35" s="339" t="s">
        <v>917</v>
      </c>
      <c r="Y35" s="331">
        <v>8</v>
      </c>
      <c r="Z35" s="336">
        <v>0.39483870967741963</v>
      </c>
      <c r="AA35" s="333">
        <v>3.1370967741935485</v>
      </c>
      <c r="AB35" s="337" t="s">
        <v>5221</v>
      </c>
      <c r="AC35" s="340" t="s">
        <v>919</v>
      </c>
      <c r="AD35" s="331">
        <v>24</v>
      </c>
      <c r="AE35" s="336">
        <v>0.58282258064516157</v>
      </c>
      <c r="AF35" s="333">
        <v>13.959677419354838</v>
      </c>
      <c r="AG35" s="303" t="s">
        <v>5222</v>
      </c>
    </row>
    <row r="36" spans="1:33" x14ac:dyDescent="0.25">
      <c r="A36" s="301" t="s">
        <v>167</v>
      </c>
      <c r="B36" s="329" t="s">
        <v>5218</v>
      </c>
      <c r="C36" s="303" t="s">
        <v>1068</v>
      </c>
      <c r="D36" s="330">
        <v>86</v>
      </c>
      <c r="E36" s="331">
        <v>66</v>
      </c>
      <c r="F36" s="332">
        <v>45.92976744186047</v>
      </c>
      <c r="G36" s="333">
        <v>30.313953488372093</v>
      </c>
      <c r="H36" s="334">
        <v>83</v>
      </c>
      <c r="I36" s="331">
        <v>0</v>
      </c>
      <c r="J36" s="331">
        <v>3</v>
      </c>
      <c r="K36" s="333">
        <v>0.96511627906976749</v>
      </c>
      <c r="L36" s="333">
        <v>0</v>
      </c>
      <c r="M36" s="333">
        <v>3.4883720930232558E-2</v>
      </c>
      <c r="N36" s="335" t="s">
        <v>918</v>
      </c>
      <c r="O36" s="331">
        <v>19</v>
      </c>
      <c r="P36" s="336">
        <v>0.4172093023255814</v>
      </c>
      <c r="Q36" s="333">
        <v>7.9186046511627906</v>
      </c>
      <c r="R36" s="337" t="s">
        <v>5219</v>
      </c>
      <c r="S36" s="338" t="s">
        <v>920</v>
      </c>
      <c r="T36" s="331">
        <v>15</v>
      </c>
      <c r="U36" s="336">
        <v>0.44302325581395335</v>
      </c>
      <c r="V36" s="333">
        <v>6.6511627906976747</v>
      </c>
      <c r="W36" s="337" t="s">
        <v>5220</v>
      </c>
      <c r="X36" s="339" t="s">
        <v>917</v>
      </c>
      <c r="Y36" s="331">
        <v>8</v>
      </c>
      <c r="Z36" s="336">
        <v>0.30325581395348833</v>
      </c>
      <c r="AA36" s="333">
        <v>2.4069767441860463</v>
      </c>
      <c r="AB36" s="337" t="s">
        <v>5221</v>
      </c>
      <c r="AC36" s="340" t="s">
        <v>919</v>
      </c>
      <c r="AD36" s="331">
        <v>24</v>
      </c>
      <c r="AE36" s="336">
        <v>0.5563953488372092</v>
      </c>
      <c r="AF36" s="333">
        <v>13.337209302325581</v>
      </c>
      <c r="AG36" s="303" t="s">
        <v>5222</v>
      </c>
    </row>
    <row r="37" spans="1:33" x14ac:dyDescent="0.25">
      <c r="A37" s="301" t="s">
        <v>168</v>
      </c>
      <c r="B37" s="329" t="s">
        <v>5218</v>
      </c>
      <c r="C37" s="303" t="s">
        <v>1069</v>
      </c>
      <c r="D37" s="330">
        <v>99</v>
      </c>
      <c r="E37" s="331">
        <v>66</v>
      </c>
      <c r="F37" s="332">
        <v>36.302121212121207</v>
      </c>
      <c r="G37" s="333">
        <v>23.959595959595958</v>
      </c>
      <c r="H37" s="334">
        <v>99</v>
      </c>
      <c r="I37" s="331">
        <v>0</v>
      </c>
      <c r="J37" s="331">
        <v>0</v>
      </c>
      <c r="K37" s="333">
        <v>1</v>
      </c>
      <c r="L37" s="333">
        <v>0</v>
      </c>
      <c r="M37" s="333">
        <v>0</v>
      </c>
      <c r="N37" s="335" t="s">
        <v>918</v>
      </c>
      <c r="O37" s="331">
        <v>19</v>
      </c>
      <c r="P37" s="336">
        <v>0.29929292929292955</v>
      </c>
      <c r="Q37" s="333">
        <v>5.6767676767676765</v>
      </c>
      <c r="R37" s="337" t="s">
        <v>5219</v>
      </c>
      <c r="S37" s="338" t="s">
        <v>920</v>
      </c>
      <c r="T37" s="331">
        <v>15</v>
      </c>
      <c r="U37" s="336">
        <v>0.36252525252525231</v>
      </c>
      <c r="V37" s="333">
        <v>5.4343434343434343</v>
      </c>
      <c r="W37" s="337" t="s">
        <v>5220</v>
      </c>
      <c r="X37" s="339" t="s">
        <v>917</v>
      </c>
      <c r="Y37" s="331">
        <v>8</v>
      </c>
      <c r="Z37" s="336">
        <v>0.26757575757575741</v>
      </c>
      <c r="AA37" s="333">
        <v>2.1212121212121211</v>
      </c>
      <c r="AB37" s="337" t="s">
        <v>5221</v>
      </c>
      <c r="AC37" s="340" t="s">
        <v>919</v>
      </c>
      <c r="AD37" s="331">
        <v>24</v>
      </c>
      <c r="AE37" s="336">
        <v>0.44767676767676773</v>
      </c>
      <c r="AF37" s="333">
        <v>10.727272727272727</v>
      </c>
      <c r="AG37" s="303" t="s">
        <v>5222</v>
      </c>
    </row>
    <row r="38" spans="1:33" x14ac:dyDescent="0.25">
      <c r="A38" s="301" t="s">
        <v>171</v>
      </c>
      <c r="B38" s="329" t="s">
        <v>5218</v>
      </c>
      <c r="C38" s="303" t="s">
        <v>1072</v>
      </c>
      <c r="D38" s="330">
        <v>70</v>
      </c>
      <c r="E38" s="331">
        <v>66</v>
      </c>
      <c r="F38" s="332">
        <v>44.956142857142851</v>
      </c>
      <c r="G38" s="333">
        <v>29.671428571428571</v>
      </c>
      <c r="H38" s="334">
        <v>66</v>
      </c>
      <c r="I38" s="331">
        <v>0</v>
      </c>
      <c r="J38" s="331">
        <v>4</v>
      </c>
      <c r="K38" s="333">
        <v>0.94285714285714284</v>
      </c>
      <c r="L38" s="333">
        <v>0</v>
      </c>
      <c r="M38" s="333">
        <v>5.7142857142857141E-2</v>
      </c>
      <c r="N38" s="335" t="s">
        <v>918</v>
      </c>
      <c r="O38" s="331">
        <v>19</v>
      </c>
      <c r="P38" s="336">
        <v>0.42528571428571443</v>
      </c>
      <c r="Q38" s="333">
        <v>8.0857142857142854</v>
      </c>
      <c r="R38" s="337" t="s">
        <v>5219</v>
      </c>
      <c r="S38" s="338" t="s">
        <v>920</v>
      </c>
      <c r="T38" s="331">
        <v>15</v>
      </c>
      <c r="U38" s="336">
        <v>0.4218571428571426</v>
      </c>
      <c r="V38" s="333">
        <v>6.3285714285714283</v>
      </c>
      <c r="W38" s="337" t="s">
        <v>5220</v>
      </c>
      <c r="X38" s="339" t="s">
        <v>917</v>
      </c>
      <c r="Y38" s="331">
        <v>8</v>
      </c>
      <c r="Z38" s="336">
        <v>0.33757142857142863</v>
      </c>
      <c r="AA38" s="333">
        <v>2.6857142857142855</v>
      </c>
      <c r="AB38" s="337" t="s">
        <v>5221</v>
      </c>
      <c r="AC38" s="340" t="s">
        <v>919</v>
      </c>
      <c r="AD38" s="331">
        <v>24</v>
      </c>
      <c r="AE38" s="336">
        <v>0.52428571428571424</v>
      </c>
      <c r="AF38" s="333">
        <v>12.571428571428571</v>
      </c>
      <c r="AG38" s="303" t="s">
        <v>5222</v>
      </c>
    </row>
    <row r="39" spans="1:33" x14ac:dyDescent="0.25">
      <c r="A39" s="301" t="s">
        <v>172</v>
      </c>
      <c r="B39" s="329" t="s">
        <v>5218</v>
      </c>
      <c r="C39" s="303" t="s">
        <v>1073</v>
      </c>
      <c r="D39" s="330">
        <v>101</v>
      </c>
      <c r="E39" s="331">
        <v>66</v>
      </c>
      <c r="F39" s="332">
        <v>43.278910891089119</v>
      </c>
      <c r="G39" s="333">
        <v>28.564356435643564</v>
      </c>
      <c r="H39" s="334">
        <v>98</v>
      </c>
      <c r="I39" s="331">
        <v>0</v>
      </c>
      <c r="J39" s="331">
        <v>3</v>
      </c>
      <c r="K39" s="333">
        <v>0.97029702970297027</v>
      </c>
      <c r="L39" s="333">
        <v>0</v>
      </c>
      <c r="M39" s="333">
        <v>2.9702970297029702E-2</v>
      </c>
      <c r="N39" s="335" t="s">
        <v>918</v>
      </c>
      <c r="O39" s="331">
        <v>19</v>
      </c>
      <c r="P39" s="336">
        <v>0.41287128712871268</v>
      </c>
      <c r="Q39" s="333">
        <v>7.8415841584158414</v>
      </c>
      <c r="R39" s="337" t="s">
        <v>5219</v>
      </c>
      <c r="S39" s="338" t="s">
        <v>920</v>
      </c>
      <c r="T39" s="331">
        <v>15</v>
      </c>
      <c r="U39" s="336">
        <v>0.41188118811881169</v>
      </c>
      <c r="V39" s="333">
        <v>6.1782178217821784</v>
      </c>
      <c r="W39" s="337" t="s">
        <v>5220</v>
      </c>
      <c r="X39" s="339" t="s">
        <v>917</v>
      </c>
      <c r="Y39" s="331">
        <v>8</v>
      </c>
      <c r="Z39" s="336">
        <v>0.31217821782178207</v>
      </c>
      <c r="AA39" s="333">
        <v>2.4752475247524752</v>
      </c>
      <c r="AB39" s="337" t="s">
        <v>5221</v>
      </c>
      <c r="AC39" s="340" t="s">
        <v>919</v>
      </c>
      <c r="AD39" s="331">
        <v>24</v>
      </c>
      <c r="AE39" s="336">
        <v>0.50316831683168317</v>
      </c>
      <c r="AF39" s="333">
        <v>12.069306930693068</v>
      </c>
      <c r="AG39" s="303" t="s">
        <v>5222</v>
      </c>
    </row>
    <row r="40" spans="1:33" x14ac:dyDescent="0.25">
      <c r="A40" s="301" t="s">
        <v>173</v>
      </c>
      <c r="B40" s="329" t="s">
        <v>5218</v>
      </c>
      <c r="C40" s="303" t="s">
        <v>1074</v>
      </c>
      <c r="D40" s="330">
        <v>108</v>
      </c>
      <c r="E40" s="331">
        <v>66</v>
      </c>
      <c r="F40" s="332">
        <v>52.440833333333359</v>
      </c>
      <c r="G40" s="333">
        <v>34.611111111111114</v>
      </c>
      <c r="H40" s="334">
        <v>91</v>
      </c>
      <c r="I40" s="331">
        <v>0</v>
      </c>
      <c r="J40" s="331">
        <v>17</v>
      </c>
      <c r="K40" s="333">
        <v>0.84259259259259256</v>
      </c>
      <c r="L40" s="333">
        <v>0</v>
      </c>
      <c r="M40" s="333">
        <v>0.15740740740740741</v>
      </c>
      <c r="N40" s="335" t="s">
        <v>918</v>
      </c>
      <c r="O40" s="331">
        <v>19</v>
      </c>
      <c r="P40" s="336">
        <v>0.49092592592592604</v>
      </c>
      <c r="Q40" s="333">
        <v>9.3148148148148149</v>
      </c>
      <c r="R40" s="337" t="s">
        <v>5219</v>
      </c>
      <c r="S40" s="338" t="s">
        <v>920</v>
      </c>
      <c r="T40" s="331">
        <v>15</v>
      </c>
      <c r="U40" s="336">
        <v>0.54231481481481481</v>
      </c>
      <c r="V40" s="333">
        <v>8.1296296296296298</v>
      </c>
      <c r="W40" s="337" t="s">
        <v>5220</v>
      </c>
      <c r="X40" s="339" t="s">
        <v>917</v>
      </c>
      <c r="Y40" s="331">
        <v>8</v>
      </c>
      <c r="Z40" s="336">
        <v>0.39592592592592624</v>
      </c>
      <c r="AA40" s="333">
        <v>3.1481481481481484</v>
      </c>
      <c r="AB40" s="337" t="s">
        <v>5221</v>
      </c>
      <c r="AC40" s="340" t="s">
        <v>919</v>
      </c>
      <c r="AD40" s="331">
        <v>24</v>
      </c>
      <c r="AE40" s="336">
        <v>0.58527777777777801</v>
      </c>
      <c r="AF40" s="333">
        <v>14.018518518518519</v>
      </c>
      <c r="AG40" s="303" t="s">
        <v>5222</v>
      </c>
    </row>
    <row r="41" spans="1:33" x14ac:dyDescent="0.25">
      <c r="A41" s="301" t="s">
        <v>174</v>
      </c>
      <c r="B41" s="329" t="s">
        <v>5218</v>
      </c>
      <c r="C41" s="303" t="s">
        <v>1075</v>
      </c>
      <c r="D41" s="330">
        <v>28</v>
      </c>
      <c r="E41" s="331">
        <v>66</v>
      </c>
      <c r="F41" s="332">
        <v>49.02571428571428</v>
      </c>
      <c r="G41" s="333">
        <v>32.357142857142854</v>
      </c>
      <c r="H41" s="334">
        <v>26</v>
      </c>
      <c r="I41" s="331">
        <v>0</v>
      </c>
      <c r="J41" s="331">
        <v>2</v>
      </c>
      <c r="K41" s="333">
        <v>0.9285714285714286</v>
      </c>
      <c r="L41" s="333">
        <v>0</v>
      </c>
      <c r="M41" s="333">
        <v>7.1428571428571425E-2</v>
      </c>
      <c r="N41" s="335" t="s">
        <v>918</v>
      </c>
      <c r="O41" s="331">
        <v>19</v>
      </c>
      <c r="P41" s="336">
        <v>0.44749999999999995</v>
      </c>
      <c r="Q41" s="333">
        <v>8.5</v>
      </c>
      <c r="R41" s="337" t="s">
        <v>5219</v>
      </c>
      <c r="S41" s="338" t="s">
        <v>920</v>
      </c>
      <c r="T41" s="331">
        <v>15</v>
      </c>
      <c r="U41" s="336">
        <v>0.46607142857142853</v>
      </c>
      <c r="V41" s="333">
        <v>7</v>
      </c>
      <c r="W41" s="337" t="s">
        <v>5220</v>
      </c>
      <c r="X41" s="339" t="s">
        <v>917</v>
      </c>
      <c r="Y41" s="331">
        <v>8</v>
      </c>
      <c r="Z41" s="336">
        <v>0.36821428571428572</v>
      </c>
      <c r="AA41" s="333">
        <v>2.9285714285714284</v>
      </c>
      <c r="AB41" s="337" t="s">
        <v>5221</v>
      </c>
      <c r="AC41" s="340" t="s">
        <v>919</v>
      </c>
      <c r="AD41" s="331">
        <v>24</v>
      </c>
      <c r="AE41" s="336">
        <v>0.58142857142857152</v>
      </c>
      <c r="AF41" s="333">
        <v>13.928571428571429</v>
      </c>
      <c r="AG41" s="303" t="s">
        <v>5222</v>
      </c>
    </row>
    <row r="42" spans="1:33" x14ac:dyDescent="0.25">
      <c r="A42" s="301" t="s">
        <v>175</v>
      </c>
      <c r="B42" s="329" t="s">
        <v>5218</v>
      </c>
      <c r="C42" s="303" t="s">
        <v>1076</v>
      </c>
      <c r="D42" s="330">
        <v>98</v>
      </c>
      <c r="E42" s="331">
        <v>66</v>
      </c>
      <c r="F42" s="332">
        <v>42.237959183673475</v>
      </c>
      <c r="G42" s="333">
        <v>27.877551020408163</v>
      </c>
      <c r="H42" s="334">
        <v>94</v>
      </c>
      <c r="I42" s="331">
        <v>0</v>
      </c>
      <c r="J42" s="331">
        <v>4</v>
      </c>
      <c r="K42" s="333">
        <v>0.95918367346938771</v>
      </c>
      <c r="L42" s="333">
        <v>0</v>
      </c>
      <c r="M42" s="333">
        <v>4.0816326530612242E-2</v>
      </c>
      <c r="N42" s="335" t="s">
        <v>918</v>
      </c>
      <c r="O42" s="331">
        <v>19</v>
      </c>
      <c r="P42" s="336">
        <v>0.40326530612244893</v>
      </c>
      <c r="Q42" s="333">
        <v>7.6632653061224492</v>
      </c>
      <c r="R42" s="337" t="s">
        <v>5219</v>
      </c>
      <c r="S42" s="338" t="s">
        <v>920</v>
      </c>
      <c r="T42" s="331">
        <v>15</v>
      </c>
      <c r="U42" s="336">
        <v>0.41500000000000015</v>
      </c>
      <c r="V42" s="333">
        <v>6.2244897959183669</v>
      </c>
      <c r="W42" s="337" t="s">
        <v>5220</v>
      </c>
      <c r="X42" s="339" t="s">
        <v>917</v>
      </c>
      <c r="Y42" s="331">
        <v>8</v>
      </c>
      <c r="Z42" s="336">
        <v>0.29326530612244889</v>
      </c>
      <c r="AA42" s="333">
        <v>2.3265306122448979</v>
      </c>
      <c r="AB42" s="337" t="s">
        <v>5221</v>
      </c>
      <c r="AC42" s="340" t="s">
        <v>919</v>
      </c>
      <c r="AD42" s="331">
        <v>24</v>
      </c>
      <c r="AE42" s="336">
        <v>0.48683673469387762</v>
      </c>
      <c r="AF42" s="333">
        <v>11.663265306122449</v>
      </c>
      <c r="AG42" s="303" t="s">
        <v>5222</v>
      </c>
    </row>
    <row r="43" spans="1:33" x14ac:dyDescent="0.25">
      <c r="A43" s="301" t="s">
        <v>176</v>
      </c>
      <c r="B43" s="329" t="s">
        <v>5218</v>
      </c>
      <c r="C43" s="303" t="s">
        <v>1077</v>
      </c>
      <c r="D43" s="330">
        <v>90</v>
      </c>
      <c r="E43" s="331">
        <v>66</v>
      </c>
      <c r="F43" s="332">
        <v>42.154444444444437</v>
      </c>
      <c r="G43" s="333">
        <v>27.822222222222223</v>
      </c>
      <c r="H43" s="334">
        <v>86</v>
      </c>
      <c r="I43" s="331">
        <v>0</v>
      </c>
      <c r="J43" s="331">
        <v>4</v>
      </c>
      <c r="K43" s="333">
        <v>0.9555555555555556</v>
      </c>
      <c r="L43" s="333">
        <v>0</v>
      </c>
      <c r="M43" s="333">
        <v>4.4444444444444446E-2</v>
      </c>
      <c r="N43" s="335" t="s">
        <v>918</v>
      </c>
      <c r="O43" s="331">
        <v>19</v>
      </c>
      <c r="P43" s="336">
        <v>0.40788888888888897</v>
      </c>
      <c r="Q43" s="333">
        <v>7.7444444444444445</v>
      </c>
      <c r="R43" s="337" t="s">
        <v>5219</v>
      </c>
      <c r="S43" s="338" t="s">
        <v>920</v>
      </c>
      <c r="T43" s="331">
        <v>15</v>
      </c>
      <c r="U43" s="336">
        <v>0.39644444444444421</v>
      </c>
      <c r="V43" s="333">
        <v>5.9444444444444446</v>
      </c>
      <c r="W43" s="337" t="s">
        <v>5220</v>
      </c>
      <c r="X43" s="339" t="s">
        <v>917</v>
      </c>
      <c r="Y43" s="331">
        <v>8</v>
      </c>
      <c r="Z43" s="336">
        <v>0.31211111111111101</v>
      </c>
      <c r="AA43" s="333">
        <v>2.4777777777777779</v>
      </c>
      <c r="AB43" s="337" t="s">
        <v>5221</v>
      </c>
      <c r="AC43" s="340" t="s">
        <v>919</v>
      </c>
      <c r="AD43" s="331">
        <v>24</v>
      </c>
      <c r="AE43" s="336">
        <v>0.4864444444444444</v>
      </c>
      <c r="AF43" s="333">
        <v>11.655555555555555</v>
      </c>
      <c r="AG43" s="303" t="s">
        <v>5222</v>
      </c>
    </row>
    <row r="44" spans="1:33" x14ac:dyDescent="0.25">
      <c r="A44" s="301" t="s">
        <v>177</v>
      </c>
      <c r="B44" s="329" t="s">
        <v>5218</v>
      </c>
      <c r="C44" s="303" t="s">
        <v>1078</v>
      </c>
      <c r="D44" s="330">
        <v>134</v>
      </c>
      <c r="E44" s="331">
        <v>66</v>
      </c>
      <c r="F44" s="332">
        <v>40.524104477611928</v>
      </c>
      <c r="G44" s="333">
        <v>26.746268656716417</v>
      </c>
      <c r="H44" s="334">
        <v>134</v>
      </c>
      <c r="I44" s="331">
        <v>0</v>
      </c>
      <c r="J44" s="331">
        <v>0</v>
      </c>
      <c r="K44" s="333">
        <v>1</v>
      </c>
      <c r="L44" s="333">
        <v>0</v>
      </c>
      <c r="M44" s="333">
        <v>0</v>
      </c>
      <c r="N44" s="335" t="s">
        <v>918</v>
      </c>
      <c r="O44" s="331">
        <v>19</v>
      </c>
      <c r="P44" s="336">
        <v>0.31246268656716442</v>
      </c>
      <c r="Q44" s="333">
        <v>5.9328358208955221</v>
      </c>
      <c r="R44" s="337" t="s">
        <v>5219</v>
      </c>
      <c r="S44" s="338" t="s">
        <v>920</v>
      </c>
      <c r="T44" s="331">
        <v>15</v>
      </c>
      <c r="U44" s="336">
        <v>0.42970149253731349</v>
      </c>
      <c r="V44" s="333">
        <v>6.4477611940298507</v>
      </c>
      <c r="W44" s="337" t="s">
        <v>5220</v>
      </c>
      <c r="X44" s="339" t="s">
        <v>917</v>
      </c>
      <c r="Y44" s="331">
        <v>8</v>
      </c>
      <c r="Z44" s="336">
        <v>0.28686567164179111</v>
      </c>
      <c r="AA44" s="333">
        <v>2.2761194029850746</v>
      </c>
      <c r="AB44" s="337" t="s">
        <v>5221</v>
      </c>
      <c r="AC44" s="340" t="s">
        <v>919</v>
      </c>
      <c r="AD44" s="331">
        <v>24</v>
      </c>
      <c r="AE44" s="336">
        <v>0.50425373134328366</v>
      </c>
      <c r="AF44" s="333">
        <v>12.08955223880597</v>
      </c>
      <c r="AG44" s="303" t="s">
        <v>5222</v>
      </c>
    </row>
    <row r="45" spans="1:33" x14ac:dyDescent="0.25">
      <c r="A45" s="301" t="s">
        <v>178</v>
      </c>
      <c r="B45" s="329" t="s">
        <v>5218</v>
      </c>
      <c r="C45" s="303" t="s">
        <v>1079</v>
      </c>
      <c r="D45" s="330">
        <v>59</v>
      </c>
      <c r="E45" s="331">
        <v>66</v>
      </c>
      <c r="F45" s="332">
        <v>44.863389830508488</v>
      </c>
      <c r="G45" s="333">
        <v>29.610169491525422</v>
      </c>
      <c r="H45" s="334">
        <v>58</v>
      </c>
      <c r="I45" s="331">
        <v>0</v>
      </c>
      <c r="J45" s="331">
        <v>1</v>
      </c>
      <c r="K45" s="333">
        <v>0.98305084745762716</v>
      </c>
      <c r="L45" s="333">
        <v>0</v>
      </c>
      <c r="M45" s="333">
        <v>1.6949152542372881E-2</v>
      </c>
      <c r="N45" s="335" t="s">
        <v>918</v>
      </c>
      <c r="O45" s="331">
        <v>19</v>
      </c>
      <c r="P45" s="336">
        <v>0.40627118644067822</v>
      </c>
      <c r="Q45" s="333">
        <v>7.7118644067796609</v>
      </c>
      <c r="R45" s="337" t="s">
        <v>5219</v>
      </c>
      <c r="S45" s="338" t="s">
        <v>920</v>
      </c>
      <c r="T45" s="331">
        <v>15</v>
      </c>
      <c r="U45" s="336">
        <v>0.43983050847457617</v>
      </c>
      <c r="V45" s="333">
        <v>6.593220338983051</v>
      </c>
      <c r="W45" s="337" t="s">
        <v>5220</v>
      </c>
      <c r="X45" s="339" t="s">
        <v>917</v>
      </c>
      <c r="Y45" s="331">
        <v>8</v>
      </c>
      <c r="Z45" s="336">
        <v>0.35830508474576278</v>
      </c>
      <c r="AA45" s="333">
        <v>2.847457627118644</v>
      </c>
      <c r="AB45" s="337" t="s">
        <v>5221</v>
      </c>
      <c r="AC45" s="340" t="s">
        <v>919</v>
      </c>
      <c r="AD45" s="331">
        <v>24</v>
      </c>
      <c r="AE45" s="336">
        <v>0.51966101694915245</v>
      </c>
      <c r="AF45" s="333">
        <v>12.457627118644067</v>
      </c>
      <c r="AG45" s="303" t="s">
        <v>5222</v>
      </c>
    </row>
    <row r="46" spans="1:33" x14ac:dyDescent="0.25">
      <c r="A46" s="301" t="s">
        <v>179</v>
      </c>
      <c r="B46" s="329" t="s">
        <v>5218</v>
      </c>
      <c r="C46" s="303" t="s">
        <v>1080</v>
      </c>
      <c r="D46" s="330">
        <v>65</v>
      </c>
      <c r="E46" s="331">
        <v>66</v>
      </c>
      <c r="F46" s="332">
        <v>48.158769230769224</v>
      </c>
      <c r="G46" s="333">
        <v>31.784615384615385</v>
      </c>
      <c r="H46" s="334">
        <v>60</v>
      </c>
      <c r="I46" s="331">
        <v>0</v>
      </c>
      <c r="J46" s="331">
        <v>5</v>
      </c>
      <c r="K46" s="333">
        <v>0.92307692307692313</v>
      </c>
      <c r="L46" s="333">
        <v>0</v>
      </c>
      <c r="M46" s="333">
        <v>7.6923076923076927E-2</v>
      </c>
      <c r="N46" s="335" t="s">
        <v>918</v>
      </c>
      <c r="O46" s="331">
        <v>19</v>
      </c>
      <c r="P46" s="336">
        <v>0.43938461538461515</v>
      </c>
      <c r="Q46" s="333">
        <v>8.338461538461539</v>
      </c>
      <c r="R46" s="337" t="s">
        <v>5219</v>
      </c>
      <c r="S46" s="338" t="s">
        <v>920</v>
      </c>
      <c r="T46" s="331">
        <v>15</v>
      </c>
      <c r="U46" s="336">
        <v>0.50169230769230777</v>
      </c>
      <c r="V46" s="333">
        <v>7.523076923076923</v>
      </c>
      <c r="W46" s="337" t="s">
        <v>5220</v>
      </c>
      <c r="X46" s="339" t="s">
        <v>917</v>
      </c>
      <c r="Y46" s="331">
        <v>8</v>
      </c>
      <c r="Z46" s="336">
        <v>0.340923076923077</v>
      </c>
      <c r="AA46" s="333">
        <v>2.7076923076923078</v>
      </c>
      <c r="AB46" s="337" t="s">
        <v>5221</v>
      </c>
      <c r="AC46" s="340" t="s">
        <v>919</v>
      </c>
      <c r="AD46" s="331">
        <v>24</v>
      </c>
      <c r="AE46" s="336">
        <v>0.55215384615384622</v>
      </c>
      <c r="AF46" s="333">
        <v>13.215384615384615</v>
      </c>
      <c r="AG46" s="303" t="s">
        <v>5222</v>
      </c>
    </row>
    <row r="47" spans="1:33" x14ac:dyDescent="0.25">
      <c r="A47" s="301" t="s">
        <v>180</v>
      </c>
      <c r="B47" s="329" t="s">
        <v>5218</v>
      </c>
      <c r="C47" s="303" t="s">
        <v>5224</v>
      </c>
      <c r="D47" s="330">
        <v>68</v>
      </c>
      <c r="E47" s="331">
        <v>66</v>
      </c>
      <c r="F47" s="332">
        <v>45.744264705882358</v>
      </c>
      <c r="G47" s="333">
        <v>30.191176470588236</v>
      </c>
      <c r="H47" s="334">
        <v>67</v>
      </c>
      <c r="I47" s="331">
        <v>0</v>
      </c>
      <c r="J47" s="331">
        <v>1</v>
      </c>
      <c r="K47" s="333">
        <v>0.98529411764705888</v>
      </c>
      <c r="L47" s="333">
        <v>0</v>
      </c>
      <c r="M47" s="333">
        <v>1.4705882352941176E-2</v>
      </c>
      <c r="N47" s="335" t="s">
        <v>918</v>
      </c>
      <c r="O47" s="331">
        <v>19</v>
      </c>
      <c r="P47" s="336">
        <v>0.42720588235294138</v>
      </c>
      <c r="Q47" s="333">
        <v>8.117647058823529</v>
      </c>
      <c r="R47" s="337" t="s">
        <v>5219</v>
      </c>
      <c r="S47" s="338" t="s">
        <v>920</v>
      </c>
      <c r="T47" s="331">
        <v>15</v>
      </c>
      <c r="U47" s="336">
        <v>0.46058823529411752</v>
      </c>
      <c r="V47" s="333">
        <v>6.9117647058823533</v>
      </c>
      <c r="W47" s="337" t="s">
        <v>5220</v>
      </c>
      <c r="X47" s="339" t="s">
        <v>917</v>
      </c>
      <c r="Y47" s="331">
        <v>8</v>
      </c>
      <c r="Z47" s="336">
        <v>0.34602941176470581</v>
      </c>
      <c r="AA47" s="333">
        <v>2.75</v>
      </c>
      <c r="AB47" s="337" t="s">
        <v>5221</v>
      </c>
      <c r="AC47" s="340" t="s">
        <v>919</v>
      </c>
      <c r="AD47" s="331">
        <v>24</v>
      </c>
      <c r="AE47" s="336">
        <v>0.51779411764705885</v>
      </c>
      <c r="AF47" s="333">
        <v>12.411764705882353</v>
      </c>
      <c r="AG47" s="303" t="s">
        <v>5222</v>
      </c>
    </row>
    <row r="48" spans="1:33" x14ac:dyDescent="0.25">
      <c r="A48" s="301" t="s">
        <v>181</v>
      </c>
      <c r="B48" s="329" t="s">
        <v>5218</v>
      </c>
      <c r="C48" s="303" t="s">
        <v>1082</v>
      </c>
      <c r="D48" s="330">
        <v>70</v>
      </c>
      <c r="E48" s="331">
        <v>66</v>
      </c>
      <c r="F48" s="332">
        <v>45.367571428571431</v>
      </c>
      <c r="G48" s="333">
        <v>29.942857142857143</v>
      </c>
      <c r="H48" s="334">
        <v>69</v>
      </c>
      <c r="I48" s="331">
        <v>0</v>
      </c>
      <c r="J48" s="331">
        <v>1</v>
      </c>
      <c r="K48" s="333">
        <v>0.98571428571428577</v>
      </c>
      <c r="L48" s="333">
        <v>0</v>
      </c>
      <c r="M48" s="333">
        <v>1.4285714285714285E-2</v>
      </c>
      <c r="N48" s="335" t="s">
        <v>918</v>
      </c>
      <c r="O48" s="331">
        <v>19</v>
      </c>
      <c r="P48" s="336">
        <v>0.4274285714285716</v>
      </c>
      <c r="Q48" s="333">
        <v>8.1142857142857139</v>
      </c>
      <c r="R48" s="337" t="s">
        <v>5219</v>
      </c>
      <c r="S48" s="338" t="s">
        <v>920</v>
      </c>
      <c r="T48" s="331">
        <v>15</v>
      </c>
      <c r="U48" s="336">
        <v>0.45871428571428569</v>
      </c>
      <c r="V48" s="333">
        <v>6.8857142857142861</v>
      </c>
      <c r="W48" s="337" t="s">
        <v>5220</v>
      </c>
      <c r="X48" s="339" t="s">
        <v>917</v>
      </c>
      <c r="Y48" s="331">
        <v>8</v>
      </c>
      <c r="Z48" s="336">
        <v>0.30285714285714282</v>
      </c>
      <c r="AA48" s="333">
        <v>2.4</v>
      </c>
      <c r="AB48" s="337" t="s">
        <v>5221</v>
      </c>
      <c r="AC48" s="340" t="s">
        <v>919</v>
      </c>
      <c r="AD48" s="331">
        <v>24</v>
      </c>
      <c r="AE48" s="336">
        <v>0.5229999999999998</v>
      </c>
      <c r="AF48" s="333">
        <v>12.542857142857143</v>
      </c>
      <c r="AG48" s="303" t="s">
        <v>5222</v>
      </c>
    </row>
    <row r="49" spans="1:33" x14ac:dyDescent="0.25">
      <c r="A49" s="301" t="s">
        <v>182</v>
      </c>
      <c r="B49" s="329" t="s">
        <v>5218</v>
      </c>
      <c r="C49" s="303" t="s">
        <v>1083</v>
      </c>
      <c r="D49" s="330">
        <v>107</v>
      </c>
      <c r="E49" s="331">
        <v>66</v>
      </c>
      <c r="F49" s="332">
        <v>45.581121495327118</v>
      </c>
      <c r="G49" s="333">
        <v>30.084112149532711</v>
      </c>
      <c r="H49" s="334">
        <v>97</v>
      </c>
      <c r="I49" s="331">
        <v>0</v>
      </c>
      <c r="J49" s="331">
        <v>10</v>
      </c>
      <c r="K49" s="333">
        <v>0.90654205607476634</v>
      </c>
      <c r="L49" s="333">
        <v>0</v>
      </c>
      <c r="M49" s="333">
        <v>9.3457943925233641E-2</v>
      </c>
      <c r="N49" s="335" t="s">
        <v>918</v>
      </c>
      <c r="O49" s="331">
        <v>19</v>
      </c>
      <c r="P49" s="336">
        <v>0.42299065420560733</v>
      </c>
      <c r="Q49" s="333">
        <v>8.0373831775700939</v>
      </c>
      <c r="R49" s="337" t="s">
        <v>5219</v>
      </c>
      <c r="S49" s="338" t="s">
        <v>920</v>
      </c>
      <c r="T49" s="331">
        <v>15</v>
      </c>
      <c r="U49" s="336">
        <v>0.44093457943925241</v>
      </c>
      <c r="V49" s="333">
        <v>6.6168224299065423</v>
      </c>
      <c r="W49" s="337" t="s">
        <v>5220</v>
      </c>
      <c r="X49" s="339" t="s">
        <v>917</v>
      </c>
      <c r="Y49" s="331">
        <v>8</v>
      </c>
      <c r="Z49" s="336">
        <v>0.36467289719626172</v>
      </c>
      <c r="AA49" s="333">
        <v>2.8971962616822431</v>
      </c>
      <c r="AB49" s="337" t="s">
        <v>5221</v>
      </c>
      <c r="AC49" s="340" t="s">
        <v>919</v>
      </c>
      <c r="AD49" s="331">
        <v>24</v>
      </c>
      <c r="AE49" s="336">
        <v>0.52233644859813089</v>
      </c>
      <c r="AF49" s="333">
        <v>12.532710280373832</v>
      </c>
      <c r="AG49" s="303" t="s">
        <v>5222</v>
      </c>
    </row>
    <row r="50" spans="1:33" x14ac:dyDescent="0.25">
      <c r="A50" s="301" t="s">
        <v>183</v>
      </c>
      <c r="B50" s="329" t="s">
        <v>5218</v>
      </c>
      <c r="C50" s="303" t="s">
        <v>1084</v>
      </c>
      <c r="D50" s="330">
        <v>59</v>
      </c>
      <c r="E50" s="331">
        <v>66</v>
      </c>
      <c r="F50" s="332">
        <v>56.754745762711877</v>
      </c>
      <c r="G50" s="333">
        <v>37.457627118644069</v>
      </c>
      <c r="H50" s="334">
        <v>48</v>
      </c>
      <c r="I50" s="331">
        <v>0</v>
      </c>
      <c r="J50" s="331">
        <v>11</v>
      </c>
      <c r="K50" s="333">
        <v>0.81355932203389836</v>
      </c>
      <c r="L50" s="333">
        <v>0</v>
      </c>
      <c r="M50" s="333">
        <v>0.1864406779661017</v>
      </c>
      <c r="N50" s="335" t="s">
        <v>918</v>
      </c>
      <c r="O50" s="331">
        <v>19</v>
      </c>
      <c r="P50" s="336">
        <v>0.52559322033898292</v>
      </c>
      <c r="Q50" s="333">
        <v>9.9830508474576263</v>
      </c>
      <c r="R50" s="337" t="s">
        <v>5219</v>
      </c>
      <c r="S50" s="338" t="s">
        <v>920</v>
      </c>
      <c r="T50" s="331">
        <v>15</v>
      </c>
      <c r="U50" s="336">
        <v>0.55881355932203425</v>
      </c>
      <c r="V50" s="333">
        <v>8.3898305084745761</v>
      </c>
      <c r="W50" s="337" t="s">
        <v>5220</v>
      </c>
      <c r="X50" s="339" t="s">
        <v>917</v>
      </c>
      <c r="Y50" s="331">
        <v>8</v>
      </c>
      <c r="Z50" s="336">
        <v>0.45627118644067782</v>
      </c>
      <c r="AA50" s="333">
        <v>3.6271186440677967</v>
      </c>
      <c r="AB50" s="337" t="s">
        <v>5221</v>
      </c>
      <c r="AC50" s="340" t="s">
        <v>919</v>
      </c>
      <c r="AD50" s="331">
        <v>24</v>
      </c>
      <c r="AE50" s="336">
        <v>0.64508474576271191</v>
      </c>
      <c r="AF50" s="333">
        <v>15.457627118644067</v>
      </c>
      <c r="AG50" s="303" t="s">
        <v>5222</v>
      </c>
    </row>
    <row r="51" spans="1:33" x14ac:dyDescent="0.25">
      <c r="A51" s="301" t="s">
        <v>184</v>
      </c>
      <c r="B51" s="329" t="s">
        <v>5218</v>
      </c>
      <c r="C51" s="303" t="s">
        <v>1085</v>
      </c>
      <c r="D51" s="330">
        <v>64</v>
      </c>
      <c r="E51" s="331">
        <v>66</v>
      </c>
      <c r="F51" s="332">
        <v>48.958281250000006</v>
      </c>
      <c r="G51" s="333">
        <v>32.3125</v>
      </c>
      <c r="H51" s="334">
        <v>54</v>
      </c>
      <c r="I51" s="331">
        <v>0</v>
      </c>
      <c r="J51" s="331">
        <v>10</v>
      </c>
      <c r="K51" s="333">
        <v>0.84375</v>
      </c>
      <c r="L51" s="333">
        <v>0</v>
      </c>
      <c r="M51" s="333">
        <v>0.15625</v>
      </c>
      <c r="N51" s="335" t="s">
        <v>918</v>
      </c>
      <c r="O51" s="331">
        <v>19</v>
      </c>
      <c r="P51" s="336">
        <v>0.46906249999999999</v>
      </c>
      <c r="Q51" s="333">
        <v>8.921875</v>
      </c>
      <c r="R51" s="337" t="s">
        <v>5219</v>
      </c>
      <c r="S51" s="338" t="s">
        <v>920</v>
      </c>
      <c r="T51" s="331">
        <v>15</v>
      </c>
      <c r="U51" s="336">
        <v>0.47296874999999988</v>
      </c>
      <c r="V51" s="333">
        <v>7.09375</v>
      </c>
      <c r="W51" s="337" t="s">
        <v>5220</v>
      </c>
      <c r="X51" s="339" t="s">
        <v>917</v>
      </c>
      <c r="Y51" s="331">
        <v>8</v>
      </c>
      <c r="Z51" s="336">
        <v>0.37171874999999999</v>
      </c>
      <c r="AA51" s="333">
        <v>2.953125</v>
      </c>
      <c r="AB51" s="337" t="s">
        <v>5221</v>
      </c>
      <c r="AC51" s="340" t="s">
        <v>919</v>
      </c>
      <c r="AD51" s="331">
        <v>24</v>
      </c>
      <c r="AE51" s="336">
        <v>0.55703125000000009</v>
      </c>
      <c r="AF51" s="333">
        <v>13.34375</v>
      </c>
      <c r="AG51" s="303" t="s">
        <v>5222</v>
      </c>
    </row>
    <row r="52" spans="1:33" x14ac:dyDescent="0.25">
      <c r="A52" s="301" t="s">
        <v>185</v>
      </c>
      <c r="B52" s="329" t="s">
        <v>5218</v>
      </c>
      <c r="C52" s="303" t="s">
        <v>1086</v>
      </c>
      <c r="D52" s="330">
        <v>34</v>
      </c>
      <c r="E52" s="331">
        <v>66</v>
      </c>
      <c r="F52" s="332">
        <v>43.761764705882356</v>
      </c>
      <c r="G52" s="333">
        <v>28.882352941176471</v>
      </c>
      <c r="H52" s="334">
        <v>32</v>
      </c>
      <c r="I52" s="331">
        <v>0</v>
      </c>
      <c r="J52" s="331">
        <v>2</v>
      </c>
      <c r="K52" s="333">
        <v>0.94117647058823528</v>
      </c>
      <c r="L52" s="333">
        <v>0</v>
      </c>
      <c r="M52" s="333">
        <v>5.8823529411764705E-2</v>
      </c>
      <c r="N52" s="335" t="s">
        <v>918</v>
      </c>
      <c r="O52" s="331">
        <v>19</v>
      </c>
      <c r="P52" s="336">
        <v>0.37647058823529411</v>
      </c>
      <c r="Q52" s="333">
        <v>7.1470588235294121</v>
      </c>
      <c r="R52" s="337" t="s">
        <v>5219</v>
      </c>
      <c r="S52" s="338" t="s">
        <v>920</v>
      </c>
      <c r="T52" s="331">
        <v>15</v>
      </c>
      <c r="U52" s="336">
        <v>0.41088235294117648</v>
      </c>
      <c r="V52" s="333">
        <v>6.1764705882352944</v>
      </c>
      <c r="W52" s="337" t="s">
        <v>5220</v>
      </c>
      <c r="X52" s="339" t="s">
        <v>917</v>
      </c>
      <c r="Y52" s="331">
        <v>8</v>
      </c>
      <c r="Z52" s="336">
        <v>0.35617647058823543</v>
      </c>
      <c r="AA52" s="333">
        <v>2.8235294117647061</v>
      </c>
      <c r="AB52" s="337" t="s">
        <v>5221</v>
      </c>
      <c r="AC52" s="340" t="s">
        <v>919</v>
      </c>
      <c r="AD52" s="331">
        <v>24</v>
      </c>
      <c r="AE52" s="336">
        <v>0.53205882352941192</v>
      </c>
      <c r="AF52" s="333">
        <v>12.735294117647058</v>
      </c>
      <c r="AG52" s="303" t="s">
        <v>5222</v>
      </c>
    </row>
    <row r="53" spans="1:33" x14ac:dyDescent="0.25">
      <c r="A53" s="301" t="s">
        <v>189</v>
      </c>
      <c r="B53" s="329" t="s">
        <v>5218</v>
      </c>
      <c r="C53" s="303" t="s">
        <v>1088</v>
      </c>
      <c r="D53" s="330">
        <v>89</v>
      </c>
      <c r="E53" s="331">
        <v>66</v>
      </c>
      <c r="F53" s="332">
        <v>51.447191011235944</v>
      </c>
      <c r="G53" s="333">
        <v>33.955056179775283</v>
      </c>
      <c r="H53" s="334">
        <v>77</v>
      </c>
      <c r="I53" s="331">
        <v>0</v>
      </c>
      <c r="J53" s="331">
        <v>12</v>
      </c>
      <c r="K53" s="333">
        <v>0.8651685393258427</v>
      </c>
      <c r="L53" s="333">
        <v>0</v>
      </c>
      <c r="M53" s="333">
        <v>0.1348314606741573</v>
      </c>
      <c r="N53" s="335" t="s">
        <v>918</v>
      </c>
      <c r="O53" s="331">
        <v>19</v>
      </c>
      <c r="P53" s="336">
        <v>0.49471910112359546</v>
      </c>
      <c r="Q53" s="333">
        <v>9.3932584269662929</v>
      </c>
      <c r="R53" s="337" t="s">
        <v>5219</v>
      </c>
      <c r="S53" s="338" t="s">
        <v>920</v>
      </c>
      <c r="T53" s="331">
        <v>15</v>
      </c>
      <c r="U53" s="336">
        <v>0.51348314606741585</v>
      </c>
      <c r="V53" s="333">
        <v>7.6966292134831464</v>
      </c>
      <c r="W53" s="337" t="s">
        <v>5220</v>
      </c>
      <c r="X53" s="339" t="s">
        <v>917</v>
      </c>
      <c r="Y53" s="331">
        <v>8</v>
      </c>
      <c r="Z53" s="336">
        <v>0.40134831460674147</v>
      </c>
      <c r="AA53" s="333">
        <v>3.191011235955056</v>
      </c>
      <c r="AB53" s="337" t="s">
        <v>5221</v>
      </c>
      <c r="AC53" s="340" t="s">
        <v>919</v>
      </c>
      <c r="AD53" s="331">
        <v>24</v>
      </c>
      <c r="AE53" s="336">
        <v>0.57101123595505654</v>
      </c>
      <c r="AF53" s="333">
        <v>13.674157303370787</v>
      </c>
      <c r="AG53" s="303" t="s">
        <v>5222</v>
      </c>
    </row>
    <row r="54" spans="1:33" x14ac:dyDescent="0.25">
      <c r="A54" s="301" t="s">
        <v>190</v>
      </c>
      <c r="B54" s="329" t="s">
        <v>5218</v>
      </c>
      <c r="C54" s="303" t="s">
        <v>1089</v>
      </c>
      <c r="D54" s="330">
        <v>143</v>
      </c>
      <c r="E54" s="331">
        <v>66</v>
      </c>
      <c r="F54" s="332">
        <v>33.216363636363624</v>
      </c>
      <c r="G54" s="333">
        <v>21.923076923076923</v>
      </c>
      <c r="H54" s="334">
        <v>141</v>
      </c>
      <c r="I54" s="331">
        <v>0</v>
      </c>
      <c r="J54" s="331">
        <v>2</v>
      </c>
      <c r="K54" s="333">
        <v>0.98601398601398604</v>
      </c>
      <c r="L54" s="333">
        <v>0</v>
      </c>
      <c r="M54" s="333">
        <v>1.3986013986013986E-2</v>
      </c>
      <c r="N54" s="335" t="s">
        <v>918</v>
      </c>
      <c r="O54" s="331">
        <v>19</v>
      </c>
      <c r="P54" s="336">
        <v>0.32426573426573435</v>
      </c>
      <c r="Q54" s="333">
        <v>6.1538461538461542</v>
      </c>
      <c r="R54" s="337" t="s">
        <v>5219</v>
      </c>
      <c r="S54" s="338" t="s">
        <v>920</v>
      </c>
      <c r="T54" s="331">
        <v>15</v>
      </c>
      <c r="U54" s="336">
        <v>0.34559440559440535</v>
      </c>
      <c r="V54" s="333">
        <v>5.1888111888111892</v>
      </c>
      <c r="W54" s="337" t="s">
        <v>5220</v>
      </c>
      <c r="X54" s="339" t="s">
        <v>917</v>
      </c>
      <c r="Y54" s="331">
        <v>8</v>
      </c>
      <c r="Z54" s="336">
        <v>0.27475524475524488</v>
      </c>
      <c r="AA54" s="333">
        <v>2.174825174825175</v>
      </c>
      <c r="AB54" s="337" t="s">
        <v>5221</v>
      </c>
      <c r="AC54" s="340" t="s">
        <v>919</v>
      </c>
      <c r="AD54" s="331">
        <v>24</v>
      </c>
      <c r="AE54" s="336">
        <v>0.35139860139860157</v>
      </c>
      <c r="AF54" s="333">
        <v>8.405594405594405</v>
      </c>
      <c r="AG54" s="303" t="s">
        <v>5222</v>
      </c>
    </row>
    <row r="55" spans="1:33" x14ac:dyDescent="0.25">
      <c r="A55" s="301" t="s">
        <v>191</v>
      </c>
      <c r="B55" s="329" t="s">
        <v>5218</v>
      </c>
      <c r="C55" s="303" t="s">
        <v>1090</v>
      </c>
      <c r="D55" s="330">
        <v>174</v>
      </c>
      <c r="E55" s="331">
        <v>66</v>
      </c>
      <c r="F55" s="332">
        <v>54.266896551724152</v>
      </c>
      <c r="G55" s="333">
        <v>35.816091954022987</v>
      </c>
      <c r="H55" s="334">
        <v>143</v>
      </c>
      <c r="I55" s="331">
        <v>0</v>
      </c>
      <c r="J55" s="331">
        <v>31</v>
      </c>
      <c r="K55" s="333">
        <v>0.82183908045977017</v>
      </c>
      <c r="L55" s="333">
        <v>0</v>
      </c>
      <c r="M55" s="333">
        <v>0.17816091954022989</v>
      </c>
      <c r="N55" s="335" t="s">
        <v>918</v>
      </c>
      <c r="O55" s="331">
        <v>19</v>
      </c>
      <c r="P55" s="336">
        <v>0.52258620689655166</v>
      </c>
      <c r="Q55" s="333">
        <v>9.931034482758621</v>
      </c>
      <c r="R55" s="337" t="s">
        <v>5219</v>
      </c>
      <c r="S55" s="338" t="s">
        <v>920</v>
      </c>
      <c r="T55" s="331">
        <v>15</v>
      </c>
      <c r="U55" s="336">
        <v>0.54390804597701148</v>
      </c>
      <c r="V55" s="333">
        <v>8.1609195402298855</v>
      </c>
      <c r="W55" s="337" t="s">
        <v>5220</v>
      </c>
      <c r="X55" s="339" t="s">
        <v>917</v>
      </c>
      <c r="Y55" s="331">
        <v>8</v>
      </c>
      <c r="Z55" s="336">
        <v>0.42080459770114959</v>
      </c>
      <c r="AA55" s="333">
        <v>3.3448275862068964</v>
      </c>
      <c r="AB55" s="337" t="s">
        <v>5221</v>
      </c>
      <c r="AC55" s="340" t="s">
        <v>919</v>
      </c>
      <c r="AD55" s="331">
        <v>24</v>
      </c>
      <c r="AE55" s="336">
        <v>0.59999999999999976</v>
      </c>
      <c r="AF55" s="333">
        <v>14.379310344827585</v>
      </c>
      <c r="AG55" s="303" t="s">
        <v>5222</v>
      </c>
    </row>
    <row r="56" spans="1:33" x14ac:dyDescent="0.25">
      <c r="A56" s="301" t="s">
        <v>764</v>
      </c>
      <c r="B56" s="329" t="s">
        <v>5218</v>
      </c>
      <c r="C56" s="303" t="s">
        <v>1091</v>
      </c>
      <c r="D56" s="330">
        <v>79</v>
      </c>
      <c r="E56" s="331">
        <v>66</v>
      </c>
      <c r="F56" s="332">
        <v>57.518481012658206</v>
      </c>
      <c r="G56" s="333">
        <v>37.962025316455694</v>
      </c>
      <c r="H56" s="334">
        <v>68</v>
      </c>
      <c r="I56" s="331">
        <v>0</v>
      </c>
      <c r="J56" s="331">
        <v>11</v>
      </c>
      <c r="K56" s="333">
        <v>0.86075949367088611</v>
      </c>
      <c r="L56" s="333">
        <v>0</v>
      </c>
      <c r="M56" s="333">
        <v>0.13924050632911392</v>
      </c>
      <c r="N56" s="335" t="s">
        <v>918</v>
      </c>
      <c r="O56" s="331">
        <v>19</v>
      </c>
      <c r="P56" s="336">
        <v>0.5292405063291139</v>
      </c>
      <c r="Q56" s="333">
        <v>10.050632911392405</v>
      </c>
      <c r="R56" s="337" t="s">
        <v>5219</v>
      </c>
      <c r="S56" s="338" t="s">
        <v>920</v>
      </c>
      <c r="T56" s="331">
        <v>15</v>
      </c>
      <c r="U56" s="336">
        <v>0.54886075949367075</v>
      </c>
      <c r="V56" s="333">
        <v>8.2278481012658222</v>
      </c>
      <c r="W56" s="337" t="s">
        <v>5220</v>
      </c>
      <c r="X56" s="339" t="s">
        <v>917</v>
      </c>
      <c r="Y56" s="331">
        <v>8</v>
      </c>
      <c r="Z56" s="336">
        <v>0.46506329113924055</v>
      </c>
      <c r="AA56" s="333">
        <v>3.6962025316455698</v>
      </c>
      <c r="AB56" s="337" t="s">
        <v>5221</v>
      </c>
      <c r="AC56" s="340" t="s">
        <v>919</v>
      </c>
      <c r="AD56" s="331">
        <v>24</v>
      </c>
      <c r="AE56" s="336">
        <v>0.66683544303797482</v>
      </c>
      <c r="AF56" s="333">
        <v>15.987341772151899</v>
      </c>
      <c r="AG56" s="303" t="s">
        <v>5222</v>
      </c>
    </row>
    <row r="57" spans="1:33" x14ac:dyDescent="0.25">
      <c r="A57" s="301" t="s">
        <v>763</v>
      </c>
      <c r="B57" s="329" t="s">
        <v>5218</v>
      </c>
      <c r="C57" s="303" t="s">
        <v>1092</v>
      </c>
      <c r="D57" s="330">
        <v>24</v>
      </c>
      <c r="E57" s="331">
        <v>66</v>
      </c>
      <c r="F57" s="332">
        <v>47.600833333333334</v>
      </c>
      <c r="G57" s="333">
        <v>31.416666666666668</v>
      </c>
      <c r="H57" s="334">
        <v>22</v>
      </c>
      <c r="I57" s="331">
        <v>0</v>
      </c>
      <c r="J57" s="331">
        <v>2</v>
      </c>
      <c r="K57" s="333">
        <v>0.91666666666666663</v>
      </c>
      <c r="L57" s="333">
        <v>0</v>
      </c>
      <c r="M57" s="333">
        <v>8.3333333333333329E-2</v>
      </c>
      <c r="N57" s="335" t="s">
        <v>918</v>
      </c>
      <c r="O57" s="331">
        <v>19</v>
      </c>
      <c r="P57" s="336">
        <v>0.45874999999999999</v>
      </c>
      <c r="Q57" s="333">
        <v>8.7083333333333339</v>
      </c>
      <c r="R57" s="337" t="s">
        <v>5219</v>
      </c>
      <c r="S57" s="338" t="s">
        <v>920</v>
      </c>
      <c r="T57" s="331">
        <v>15</v>
      </c>
      <c r="U57" s="336">
        <v>0.43916666666666665</v>
      </c>
      <c r="V57" s="333">
        <v>6.583333333333333</v>
      </c>
      <c r="W57" s="337" t="s">
        <v>5220</v>
      </c>
      <c r="X57" s="339" t="s">
        <v>917</v>
      </c>
      <c r="Y57" s="331">
        <v>8</v>
      </c>
      <c r="Z57" s="336">
        <v>0.34125</v>
      </c>
      <c r="AA57" s="333">
        <v>2.7083333333333335</v>
      </c>
      <c r="AB57" s="337" t="s">
        <v>5221</v>
      </c>
      <c r="AC57" s="340" t="s">
        <v>919</v>
      </c>
      <c r="AD57" s="331">
        <v>24</v>
      </c>
      <c r="AE57" s="336">
        <v>0.5591666666666667</v>
      </c>
      <c r="AF57" s="333">
        <v>13.416666666666666</v>
      </c>
      <c r="AG57" s="303" t="s">
        <v>5222</v>
      </c>
    </row>
    <row r="58" spans="1:33" x14ac:dyDescent="0.25">
      <c r="A58" s="301" t="s">
        <v>192</v>
      </c>
      <c r="B58" s="329" t="s">
        <v>5218</v>
      </c>
      <c r="C58" s="303" t="s">
        <v>1093</v>
      </c>
      <c r="D58" s="330">
        <v>93</v>
      </c>
      <c r="E58" s="331">
        <v>66</v>
      </c>
      <c r="F58" s="332">
        <v>51.140752688172043</v>
      </c>
      <c r="G58" s="333">
        <v>33.752688172043008</v>
      </c>
      <c r="H58" s="334">
        <v>82</v>
      </c>
      <c r="I58" s="331">
        <v>0</v>
      </c>
      <c r="J58" s="331">
        <v>11</v>
      </c>
      <c r="K58" s="333">
        <v>0.88172043010752688</v>
      </c>
      <c r="L58" s="333">
        <v>0</v>
      </c>
      <c r="M58" s="333">
        <v>0.11827956989247312</v>
      </c>
      <c r="N58" s="335" t="s">
        <v>918</v>
      </c>
      <c r="O58" s="331">
        <v>19</v>
      </c>
      <c r="P58" s="336">
        <v>0.49129032258064498</v>
      </c>
      <c r="Q58" s="333">
        <v>9.3333333333333339</v>
      </c>
      <c r="R58" s="337" t="s">
        <v>5219</v>
      </c>
      <c r="S58" s="338" t="s">
        <v>920</v>
      </c>
      <c r="T58" s="331">
        <v>15</v>
      </c>
      <c r="U58" s="336">
        <v>0.50118279569892499</v>
      </c>
      <c r="V58" s="333">
        <v>7.5161290322580649</v>
      </c>
      <c r="W58" s="337" t="s">
        <v>5220</v>
      </c>
      <c r="X58" s="339" t="s">
        <v>917</v>
      </c>
      <c r="Y58" s="331">
        <v>8</v>
      </c>
      <c r="Z58" s="336">
        <v>0.38924731182795702</v>
      </c>
      <c r="AA58" s="333">
        <v>3.096774193548387</v>
      </c>
      <c r="AB58" s="337" t="s">
        <v>5221</v>
      </c>
      <c r="AC58" s="340" t="s">
        <v>919</v>
      </c>
      <c r="AD58" s="331">
        <v>24</v>
      </c>
      <c r="AE58" s="336">
        <v>0.57623655913978522</v>
      </c>
      <c r="AF58" s="333">
        <v>13.806451612903226</v>
      </c>
      <c r="AG58" s="303" t="s">
        <v>5222</v>
      </c>
    </row>
    <row r="59" spans="1:33" x14ac:dyDescent="0.25">
      <c r="A59" s="301" t="s">
        <v>193</v>
      </c>
      <c r="B59" s="329" t="s">
        <v>5218</v>
      </c>
      <c r="C59" s="303" t="s">
        <v>1094</v>
      </c>
      <c r="D59" s="330">
        <v>144</v>
      </c>
      <c r="E59" s="331">
        <v>66</v>
      </c>
      <c r="F59" s="332">
        <v>55.755625000000002</v>
      </c>
      <c r="G59" s="333">
        <v>36.798611111111114</v>
      </c>
      <c r="H59" s="334">
        <v>119</v>
      </c>
      <c r="I59" s="331">
        <v>0</v>
      </c>
      <c r="J59" s="331">
        <v>25</v>
      </c>
      <c r="K59" s="333">
        <v>0.82638888888888884</v>
      </c>
      <c r="L59" s="333">
        <v>0</v>
      </c>
      <c r="M59" s="333">
        <v>0.1736111111111111</v>
      </c>
      <c r="N59" s="335" t="s">
        <v>918</v>
      </c>
      <c r="O59" s="331">
        <v>19</v>
      </c>
      <c r="P59" s="336">
        <v>0.49374999999999974</v>
      </c>
      <c r="Q59" s="333">
        <v>9.3819444444444446</v>
      </c>
      <c r="R59" s="337" t="s">
        <v>5219</v>
      </c>
      <c r="S59" s="338" t="s">
        <v>920</v>
      </c>
      <c r="T59" s="331">
        <v>15</v>
      </c>
      <c r="U59" s="336">
        <v>0.57826388888888891</v>
      </c>
      <c r="V59" s="333">
        <v>8.6736111111111107</v>
      </c>
      <c r="W59" s="337" t="s">
        <v>5220</v>
      </c>
      <c r="X59" s="339" t="s">
        <v>917</v>
      </c>
      <c r="Y59" s="331">
        <v>8</v>
      </c>
      <c r="Z59" s="336">
        <v>0.45194444444444515</v>
      </c>
      <c r="AA59" s="333">
        <v>3.5972222222222223</v>
      </c>
      <c r="AB59" s="337" t="s">
        <v>5221</v>
      </c>
      <c r="AC59" s="340" t="s">
        <v>919</v>
      </c>
      <c r="AD59" s="331">
        <v>24</v>
      </c>
      <c r="AE59" s="336">
        <v>0.63187500000000052</v>
      </c>
      <c r="AF59" s="333">
        <v>15.145833333333334</v>
      </c>
      <c r="AG59" s="303" t="s">
        <v>5222</v>
      </c>
    </row>
    <row r="60" spans="1:33" x14ac:dyDescent="0.25">
      <c r="A60" s="301" t="s">
        <v>195</v>
      </c>
      <c r="B60" s="329" t="s">
        <v>5218</v>
      </c>
      <c r="C60" s="303" t="s">
        <v>1096</v>
      </c>
      <c r="D60" s="330">
        <v>172</v>
      </c>
      <c r="E60" s="331">
        <v>66</v>
      </c>
      <c r="F60" s="332">
        <v>48.625581395348831</v>
      </c>
      <c r="G60" s="333">
        <v>32.093023255813954</v>
      </c>
      <c r="H60" s="334">
        <v>157</v>
      </c>
      <c r="I60" s="331">
        <v>0</v>
      </c>
      <c r="J60" s="331">
        <v>15</v>
      </c>
      <c r="K60" s="333">
        <v>0.91279069767441856</v>
      </c>
      <c r="L60" s="333">
        <v>0</v>
      </c>
      <c r="M60" s="333">
        <v>8.7209302325581398E-2</v>
      </c>
      <c r="N60" s="335" t="s">
        <v>918</v>
      </c>
      <c r="O60" s="331">
        <v>19</v>
      </c>
      <c r="P60" s="336">
        <v>0.45970930232558155</v>
      </c>
      <c r="Q60" s="333">
        <v>8.7383720930232567</v>
      </c>
      <c r="R60" s="337" t="s">
        <v>5219</v>
      </c>
      <c r="S60" s="338" t="s">
        <v>920</v>
      </c>
      <c r="T60" s="331">
        <v>15</v>
      </c>
      <c r="U60" s="336">
        <v>0.50901162790697696</v>
      </c>
      <c r="V60" s="333">
        <v>7.6337209302325579</v>
      </c>
      <c r="W60" s="337" t="s">
        <v>5220</v>
      </c>
      <c r="X60" s="339" t="s">
        <v>917</v>
      </c>
      <c r="Y60" s="331">
        <v>8</v>
      </c>
      <c r="Z60" s="336">
        <v>0.35308139534883759</v>
      </c>
      <c r="AA60" s="333">
        <v>2.808139534883721</v>
      </c>
      <c r="AB60" s="337" t="s">
        <v>5221</v>
      </c>
      <c r="AC60" s="340" t="s">
        <v>919</v>
      </c>
      <c r="AD60" s="331">
        <v>24</v>
      </c>
      <c r="AE60" s="336">
        <v>0.53848837209302292</v>
      </c>
      <c r="AF60" s="333">
        <v>12.912790697674419</v>
      </c>
      <c r="AG60" s="303" t="s">
        <v>5222</v>
      </c>
    </row>
    <row r="61" spans="1:33" x14ac:dyDescent="0.25">
      <c r="A61" s="301" t="s">
        <v>196</v>
      </c>
      <c r="B61" s="329" t="s">
        <v>5218</v>
      </c>
      <c r="C61" s="303" t="s">
        <v>1097</v>
      </c>
      <c r="D61" s="330">
        <v>39</v>
      </c>
      <c r="E61" s="331">
        <v>66</v>
      </c>
      <c r="F61" s="332">
        <v>48.989230769230758</v>
      </c>
      <c r="G61" s="333">
        <v>32.333333333333336</v>
      </c>
      <c r="H61" s="334">
        <v>37</v>
      </c>
      <c r="I61" s="331">
        <v>0</v>
      </c>
      <c r="J61" s="331">
        <v>2</v>
      </c>
      <c r="K61" s="333">
        <v>0.94871794871794868</v>
      </c>
      <c r="L61" s="333">
        <v>0</v>
      </c>
      <c r="M61" s="333">
        <v>5.128205128205128E-2</v>
      </c>
      <c r="N61" s="335" t="s">
        <v>918</v>
      </c>
      <c r="O61" s="331">
        <v>19</v>
      </c>
      <c r="P61" s="336">
        <v>0.44871794871794879</v>
      </c>
      <c r="Q61" s="333">
        <v>8.5384615384615383</v>
      </c>
      <c r="R61" s="337" t="s">
        <v>5219</v>
      </c>
      <c r="S61" s="338" t="s">
        <v>920</v>
      </c>
      <c r="T61" s="331">
        <v>15</v>
      </c>
      <c r="U61" s="336">
        <v>0.47153846153846157</v>
      </c>
      <c r="V61" s="333">
        <v>7.0769230769230766</v>
      </c>
      <c r="W61" s="337" t="s">
        <v>5220</v>
      </c>
      <c r="X61" s="339" t="s">
        <v>917</v>
      </c>
      <c r="Y61" s="331">
        <v>8</v>
      </c>
      <c r="Z61" s="336">
        <v>0.40256410256410269</v>
      </c>
      <c r="AA61" s="333">
        <v>3.2051282051282053</v>
      </c>
      <c r="AB61" s="337" t="s">
        <v>5221</v>
      </c>
      <c r="AC61" s="340" t="s">
        <v>919</v>
      </c>
      <c r="AD61" s="331">
        <v>24</v>
      </c>
      <c r="AE61" s="336">
        <v>0.56358974358974356</v>
      </c>
      <c r="AF61" s="333">
        <v>13.512820512820513</v>
      </c>
      <c r="AG61" s="303" t="s">
        <v>5222</v>
      </c>
    </row>
    <row r="62" spans="1:33" x14ac:dyDescent="0.25">
      <c r="A62" s="301" t="s">
        <v>197</v>
      </c>
      <c r="B62" s="329" t="s">
        <v>5218</v>
      </c>
      <c r="C62" s="303" t="s">
        <v>1098</v>
      </c>
      <c r="D62" s="330">
        <v>98</v>
      </c>
      <c r="E62" s="331">
        <v>66</v>
      </c>
      <c r="F62" s="332">
        <v>46.629387755102044</v>
      </c>
      <c r="G62" s="333">
        <v>30.775510204081634</v>
      </c>
      <c r="H62" s="334">
        <v>90</v>
      </c>
      <c r="I62" s="331">
        <v>0</v>
      </c>
      <c r="J62" s="331">
        <v>8</v>
      </c>
      <c r="K62" s="333">
        <v>0.91836734693877553</v>
      </c>
      <c r="L62" s="333">
        <v>0</v>
      </c>
      <c r="M62" s="333">
        <v>8.1632653061224483E-2</v>
      </c>
      <c r="N62" s="335" t="s">
        <v>918</v>
      </c>
      <c r="O62" s="331">
        <v>19</v>
      </c>
      <c r="P62" s="336">
        <v>0.42775510204081613</v>
      </c>
      <c r="Q62" s="333">
        <v>8.1224489795918373</v>
      </c>
      <c r="R62" s="337" t="s">
        <v>5219</v>
      </c>
      <c r="S62" s="338" t="s">
        <v>920</v>
      </c>
      <c r="T62" s="331">
        <v>15</v>
      </c>
      <c r="U62" s="336">
        <v>0.46479591836734685</v>
      </c>
      <c r="V62" s="333">
        <v>6.9693877551020407</v>
      </c>
      <c r="W62" s="337" t="s">
        <v>5220</v>
      </c>
      <c r="X62" s="339" t="s">
        <v>917</v>
      </c>
      <c r="Y62" s="331">
        <v>8</v>
      </c>
      <c r="Z62" s="336">
        <v>0.34183673469387743</v>
      </c>
      <c r="AA62" s="333">
        <v>2.7142857142857144</v>
      </c>
      <c r="AB62" s="337" t="s">
        <v>5221</v>
      </c>
      <c r="AC62" s="340" t="s">
        <v>919</v>
      </c>
      <c r="AD62" s="331">
        <v>24</v>
      </c>
      <c r="AE62" s="336">
        <v>0.54091836734693888</v>
      </c>
      <c r="AF62" s="333">
        <v>12.969387755102041</v>
      </c>
      <c r="AG62" s="303" t="s">
        <v>5222</v>
      </c>
    </row>
    <row r="63" spans="1:33" x14ac:dyDescent="0.25">
      <c r="A63" s="301" t="s">
        <v>198</v>
      </c>
      <c r="B63" s="329" t="s">
        <v>5218</v>
      </c>
      <c r="C63" s="303" t="s">
        <v>1099</v>
      </c>
      <c r="D63" s="330">
        <v>43</v>
      </c>
      <c r="E63" s="331">
        <v>66</v>
      </c>
      <c r="F63" s="332">
        <v>45.419069767441854</v>
      </c>
      <c r="G63" s="333">
        <v>29.976744186046513</v>
      </c>
      <c r="H63" s="334">
        <v>41</v>
      </c>
      <c r="I63" s="331">
        <v>0</v>
      </c>
      <c r="J63" s="331">
        <v>2</v>
      </c>
      <c r="K63" s="333">
        <v>0.95348837209302328</v>
      </c>
      <c r="L63" s="333">
        <v>0</v>
      </c>
      <c r="M63" s="333">
        <v>4.6511627906976744E-2</v>
      </c>
      <c r="N63" s="335" t="s">
        <v>918</v>
      </c>
      <c r="O63" s="331">
        <v>19</v>
      </c>
      <c r="P63" s="336">
        <v>0.40255813953488379</v>
      </c>
      <c r="Q63" s="333">
        <v>7.6279069767441863</v>
      </c>
      <c r="R63" s="337" t="s">
        <v>5219</v>
      </c>
      <c r="S63" s="338" t="s">
        <v>920</v>
      </c>
      <c r="T63" s="331">
        <v>15</v>
      </c>
      <c r="U63" s="336">
        <v>0.47558139534883709</v>
      </c>
      <c r="V63" s="333">
        <v>7.1395348837209305</v>
      </c>
      <c r="W63" s="337" t="s">
        <v>5220</v>
      </c>
      <c r="X63" s="339" t="s">
        <v>917</v>
      </c>
      <c r="Y63" s="331">
        <v>8</v>
      </c>
      <c r="Z63" s="336">
        <v>0.41232558139534886</v>
      </c>
      <c r="AA63" s="333">
        <v>3.2790697674418605</v>
      </c>
      <c r="AB63" s="337" t="s">
        <v>5221</v>
      </c>
      <c r="AC63" s="340" t="s">
        <v>919</v>
      </c>
      <c r="AD63" s="331">
        <v>24</v>
      </c>
      <c r="AE63" s="336">
        <v>0.49860465116279079</v>
      </c>
      <c r="AF63" s="333">
        <v>11.930232558139535</v>
      </c>
      <c r="AG63" s="303" t="s">
        <v>5222</v>
      </c>
    </row>
    <row r="64" spans="1:33" x14ac:dyDescent="0.25">
      <c r="A64" s="301" t="s">
        <v>199</v>
      </c>
      <c r="B64" s="329" t="s">
        <v>5218</v>
      </c>
      <c r="C64" s="303" t="s">
        <v>1100</v>
      </c>
      <c r="D64" s="330">
        <v>175</v>
      </c>
      <c r="E64" s="331">
        <v>66</v>
      </c>
      <c r="F64" s="332">
        <v>54.303428571428562</v>
      </c>
      <c r="G64" s="333">
        <v>35.840000000000003</v>
      </c>
      <c r="H64" s="334">
        <v>154</v>
      </c>
      <c r="I64" s="331">
        <v>0</v>
      </c>
      <c r="J64" s="331">
        <v>21</v>
      </c>
      <c r="K64" s="333">
        <v>0.88</v>
      </c>
      <c r="L64" s="333">
        <v>0</v>
      </c>
      <c r="M64" s="333">
        <v>0.12</v>
      </c>
      <c r="N64" s="335" t="s">
        <v>918</v>
      </c>
      <c r="O64" s="331">
        <v>19</v>
      </c>
      <c r="P64" s="336">
        <v>0.49302857142857154</v>
      </c>
      <c r="Q64" s="333">
        <v>9.3714285714285719</v>
      </c>
      <c r="R64" s="337" t="s">
        <v>5219</v>
      </c>
      <c r="S64" s="338" t="s">
        <v>920</v>
      </c>
      <c r="T64" s="331">
        <v>15</v>
      </c>
      <c r="U64" s="336">
        <v>0.5432571428571431</v>
      </c>
      <c r="V64" s="333">
        <v>8.1485714285714277</v>
      </c>
      <c r="W64" s="337" t="s">
        <v>5220</v>
      </c>
      <c r="X64" s="339" t="s">
        <v>917</v>
      </c>
      <c r="Y64" s="331">
        <v>8</v>
      </c>
      <c r="Z64" s="336">
        <v>0.41851428571428595</v>
      </c>
      <c r="AA64" s="333">
        <v>3.3257142857142856</v>
      </c>
      <c r="AB64" s="337" t="s">
        <v>5221</v>
      </c>
      <c r="AC64" s="340" t="s">
        <v>919</v>
      </c>
      <c r="AD64" s="331">
        <v>24</v>
      </c>
      <c r="AE64" s="336">
        <v>0.62571428571428522</v>
      </c>
      <c r="AF64" s="333">
        <v>14.994285714285715</v>
      </c>
      <c r="AG64" s="303" t="s">
        <v>5222</v>
      </c>
    </row>
    <row r="65" spans="1:33" x14ac:dyDescent="0.25">
      <c r="A65" s="301" t="s">
        <v>200</v>
      </c>
      <c r="B65" s="329" t="s">
        <v>5218</v>
      </c>
      <c r="C65" s="303" t="s">
        <v>1101</v>
      </c>
      <c r="D65" s="330">
        <v>28</v>
      </c>
      <c r="E65" s="331">
        <v>66</v>
      </c>
      <c r="F65" s="332">
        <v>39.880357142857129</v>
      </c>
      <c r="G65" s="333">
        <v>26.321428571428573</v>
      </c>
      <c r="H65" s="334">
        <v>28</v>
      </c>
      <c r="I65" s="331">
        <v>0</v>
      </c>
      <c r="J65" s="331">
        <v>0</v>
      </c>
      <c r="K65" s="333">
        <v>1</v>
      </c>
      <c r="L65" s="333">
        <v>0</v>
      </c>
      <c r="M65" s="333">
        <v>0</v>
      </c>
      <c r="N65" s="335" t="s">
        <v>918</v>
      </c>
      <c r="O65" s="331">
        <v>19</v>
      </c>
      <c r="P65" s="336">
        <v>0.37785714285714284</v>
      </c>
      <c r="Q65" s="333">
        <v>7.1785714285714288</v>
      </c>
      <c r="R65" s="337" t="s">
        <v>5219</v>
      </c>
      <c r="S65" s="338" t="s">
        <v>920</v>
      </c>
      <c r="T65" s="331">
        <v>15</v>
      </c>
      <c r="U65" s="336">
        <v>0.36857142857142861</v>
      </c>
      <c r="V65" s="333">
        <v>5.5357142857142856</v>
      </c>
      <c r="W65" s="337" t="s">
        <v>5220</v>
      </c>
      <c r="X65" s="339" t="s">
        <v>917</v>
      </c>
      <c r="Y65" s="331">
        <v>8</v>
      </c>
      <c r="Z65" s="336">
        <v>0.31928571428571428</v>
      </c>
      <c r="AA65" s="333">
        <v>2.5357142857142856</v>
      </c>
      <c r="AB65" s="337" t="s">
        <v>5221</v>
      </c>
      <c r="AC65" s="340" t="s">
        <v>919</v>
      </c>
      <c r="AD65" s="331">
        <v>24</v>
      </c>
      <c r="AE65" s="336">
        <v>0.4617857142857143</v>
      </c>
      <c r="AF65" s="333">
        <v>11.071428571428571</v>
      </c>
      <c r="AG65" s="303" t="s">
        <v>5222</v>
      </c>
    </row>
    <row r="66" spans="1:33" x14ac:dyDescent="0.25">
      <c r="A66" s="301" t="s">
        <v>201</v>
      </c>
      <c r="B66" s="329" t="s">
        <v>5218</v>
      </c>
      <c r="C66" s="303" t="s">
        <v>1102</v>
      </c>
      <c r="D66" s="330">
        <v>150</v>
      </c>
      <c r="E66" s="331">
        <v>66</v>
      </c>
      <c r="F66" s="332">
        <v>50.616333333333351</v>
      </c>
      <c r="G66" s="333">
        <v>33.406666666666666</v>
      </c>
      <c r="H66" s="334">
        <v>141</v>
      </c>
      <c r="I66" s="331">
        <v>0</v>
      </c>
      <c r="J66" s="331">
        <v>9</v>
      </c>
      <c r="K66" s="333">
        <v>0.94</v>
      </c>
      <c r="L66" s="333">
        <v>0</v>
      </c>
      <c r="M66" s="333">
        <v>0.06</v>
      </c>
      <c r="N66" s="335" t="s">
        <v>918</v>
      </c>
      <c r="O66" s="331">
        <v>19</v>
      </c>
      <c r="P66" s="336">
        <v>0.48400000000000004</v>
      </c>
      <c r="Q66" s="333">
        <v>9.1933333333333334</v>
      </c>
      <c r="R66" s="337" t="s">
        <v>5219</v>
      </c>
      <c r="S66" s="338" t="s">
        <v>920</v>
      </c>
      <c r="T66" s="331">
        <v>15</v>
      </c>
      <c r="U66" s="336">
        <v>0.49119999999999997</v>
      </c>
      <c r="V66" s="333">
        <v>7.3666666666666663</v>
      </c>
      <c r="W66" s="337" t="s">
        <v>5220</v>
      </c>
      <c r="X66" s="339" t="s">
        <v>917</v>
      </c>
      <c r="Y66" s="331">
        <v>8</v>
      </c>
      <c r="Z66" s="336">
        <v>0.37453333333333377</v>
      </c>
      <c r="AA66" s="333">
        <v>2.98</v>
      </c>
      <c r="AB66" s="337" t="s">
        <v>5221</v>
      </c>
      <c r="AC66" s="340" t="s">
        <v>919</v>
      </c>
      <c r="AD66" s="331">
        <v>24</v>
      </c>
      <c r="AE66" s="336">
        <v>0.57840000000000025</v>
      </c>
      <c r="AF66" s="333">
        <v>13.866666666666667</v>
      </c>
      <c r="AG66" s="303" t="s">
        <v>5222</v>
      </c>
    </row>
    <row r="67" spans="1:33" x14ac:dyDescent="0.25">
      <c r="A67" s="301" t="s">
        <v>202</v>
      </c>
      <c r="B67" s="329" t="s">
        <v>5218</v>
      </c>
      <c r="C67" s="303" t="s">
        <v>1103</v>
      </c>
      <c r="D67" s="330">
        <v>30</v>
      </c>
      <c r="E67" s="331">
        <v>66</v>
      </c>
      <c r="F67" s="332">
        <v>44.443666666666665</v>
      </c>
      <c r="G67" s="333">
        <v>29.333333333333332</v>
      </c>
      <c r="H67" s="334">
        <v>30</v>
      </c>
      <c r="I67" s="331">
        <v>0</v>
      </c>
      <c r="J67" s="331">
        <v>0</v>
      </c>
      <c r="K67" s="333">
        <v>1</v>
      </c>
      <c r="L67" s="333">
        <v>0</v>
      </c>
      <c r="M67" s="333">
        <v>0</v>
      </c>
      <c r="N67" s="335" t="s">
        <v>918</v>
      </c>
      <c r="O67" s="331">
        <v>19</v>
      </c>
      <c r="P67" s="336">
        <v>0.43566666666666659</v>
      </c>
      <c r="Q67" s="333">
        <v>8.2666666666666675</v>
      </c>
      <c r="R67" s="337" t="s">
        <v>5219</v>
      </c>
      <c r="S67" s="338" t="s">
        <v>920</v>
      </c>
      <c r="T67" s="331">
        <v>15</v>
      </c>
      <c r="U67" s="336">
        <v>0.41366666666666674</v>
      </c>
      <c r="V67" s="333">
        <v>6.2</v>
      </c>
      <c r="W67" s="337" t="s">
        <v>5220</v>
      </c>
      <c r="X67" s="339" t="s">
        <v>917</v>
      </c>
      <c r="Y67" s="331">
        <v>8</v>
      </c>
      <c r="Z67" s="336">
        <v>0.31466666666666665</v>
      </c>
      <c r="AA67" s="333">
        <v>2.5</v>
      </c>
      <c r="AB67" s="337" t="s">
        <v>5221</v>
      </c>
      <c r="AC67" s="340" t="s">
        <v>919</v>
      </c>
      <c r="AD67" s="331">
        <v>24</v>
      </c>
      <c r="AE67" s="336">
        <v>0.51633333333333342</v>
      </c>
      <c r="AF67" s="333">
        <v>12.366666666666667</v>
      </c>
      <c r="AG67" s="303" t="s">
        <v>5222</v>
      </c>
    </row>
    <row r="68" spans="1:33" x14ac:dyDescent="0.25">
      <c r="A68" s="301" t="s">
        <v>203</v>
      </c>
      <c r="B68" s="329" t="s">
        <v>5218</v>
      </c>
      <c r="C68" s="303" t="s">
        <v>1104</v>
      </c>
      <c r="D68" s="330">
        <v>53</v>
      </c>
      <c r="E68" s="331">
        <v>66</v>
      </c>
      <c r="F68" s="332">
        <v>43.56735849056605</v>
      </c>
      <c r="G68" s="333">
        <v>28.754716981132077</v>
      </c>
      <c r="H68" s="334">
        <v>52</v>
      </c>
      <c r="I68" s="331">
        <v>0</v>
      </c>
      <c r="J68" s="331">
        <v>1</v>
      </c>
      <c r="K68" s="333">
        <v>0.98113207547169812</v>
      </c>
      <c r="L68" s="333">
        <v>0</v>
      </c>
      <c r="M68" s="333">
        <v>1.8867924528301886E-2</v>
      </c>
      <c r="N68" s="335" t="s">
        <v>918</v>
      </c>
      <c r="O68" s="331">
        <v>19</v>
      </c>
      <c r="P68" s="336">
        <v>0.39830188679245293</v>
      </c>
      <c r="Q68" s="333">
        <v>7.5660377358490569</v>
      </c>
      <c r="R68" s="337" t="s">
        <v>5219</v>
      </c>
      <c r="S68" s="338" t="s">
        <v>920</v>
      </c>
      <c r="T68" s="331">
        <v>15</v>
      </c>
      <c r="U68" s="336">
        <v>0.39698113207547153</v>
      </c>
      <c r="V68" s="333">
        <v>5.9622641509433958</v>
      </c>
      <c r="W68" s="337" t="s">
        <v>5220</v>
      </c>
      <c r="X68" s="339" t="s">
        <v>917</v>
      </c>
      <c r="Y68" s="331">
        <v>8</v>
      </c>
      <c r="Z68" s="336">
        <v>0.36301886792452837</v>
      </c>
      <c r="AA68" s="333">
        <v>2.8867924528301887</v>
      </c>
      <c r="AB68" s="337" t="s">
        <v>5221</v>
      </c>
      <c r="AC68" s="340" t="s">
        <v>919</v>
      </c>
      <c r="AD68" s="331">
        <v>24</v>
      </c>
      <c r="AE68" s="336">
        <v>0.51547169811320759</v>
      </c>
      <c r="AF68" s="333">
        <v>12.339622641509434</v>
      </c>
      <c r="AG68" s="303" t="s">
        <v>5222</v>
      </c>
    </row>
    <row r="69" spans="1:33" x14ac:dyDescent="0.25">
      <c r="A69" s="301" t="s">
        <v>204</v>
      </c>
      <c r="B69" s="329" t="s">
        <v>5218</v>
      </c>
      <c r="C69" s="303" t="s">
        <v>1105</v>
      </c>
      <c r="D69" s="330">
        <v>113</v>
      </c>
      <c r="E69" s="331">
        <v>66</v>
      </c>
      <c r="F69" s="332">
        <v>47.559823008849563</v>
      </c>
      <c r="G69" s="333">
        <v>31.389380530973451</v>
      </c>
      <c r="H69" s="334">
        <v>106</v>
      </c>
      <c r="I69" s="331">
        <v>0</v>
      </c>
      <c r="J69" s="331">
        <v>7</v>
      </c>
      <c r="K69" s="333">
        <v>0.93805309734513276</v>
      </c>
      <c r="L69" s="333">
        <v>0</v>
      </c>
      <c r="M69" s="333">
        <v>6.1946902654867256E-2</v>
      </c>
      <c r="N69" s="335" t="s">
        <v>918</v>
      </c>
      <c r="O69" s="331">
        <v>19</v>
      </c>
      <c r="P69" s="336">
        <v>0.45035398230088486</v>
      </c>
      <c r="Q69" s="333">
        <v>8.5486725663716818</v>
      </c>
      <c r="R69" s="337" t="s">
        <v>5219</v>
      </c>
      <c r="S69" s="338" t="s">
        <v>920</v>
      </c>
      <c r="T69" s="331">
        <v>15</v>
      </c>
      <c r="U69" s="336">
        <v>0.47486725663716828</v>
      </c>
      <c r="V69" s="333">
        <v>7.1238938053097343</v>
      </c>
      <c r="W69" s="337" t="s">
        <v>5220</v>
      </c>
      <c r="X69" s="339" t="s">
        <v>917</v>
      </c>
      <c r="Y69" s="331">
        <v>8</v>
      </c>
      <c r="Z69" s="336">
        <v>0.35831858407079659</v>
      </c>
      <c r="AA69" s="333">
        <v>2.8495575221238938</v>
      </c>
      <c r="AB69" s="337" t="s">
        <v>5221</v>
      </c>
      <c r="AC69" s="340" t="s">
        <v>919</v>
      </c>
      <c r="AD69" s="331">
        <v>24</v>
      </c>
      <c r="AE69" s="336">
        <v>0.53716814159292059</v>
      </c>
      <c r="AF69" s="333">
        <v>12.867256637168142</v>
      </c>
      <c r="AG69" s="303" t="s">
        <v>5222</v>
      </c>
    </row>
    <row r="70" spans="1:33" x14ac:dyDescent="0.25">
      <c r="A70" s="301" t="s">
        <v>205</v>
      </c>
      <c r="B70" s="329" t="s">
        <v>5218</v>
      </c>
      <c r="C70" s="303" t="s">
        <v>1106</v>
      </c>
      <c r="D70" s="330">
        <v>69</v>
      </c>
      <c r="E70" s="331">
        <v>66</v>
      </c>
      <c r="F70" s="332">
        <v>47.342608695652189</v>
      </c>
      <c r="G70" s="333">
        <v>31.246376811594203</v>
      </c>
      <c r="H70" s="334">
        <v>68</v>
      </c>
      <c r="I70" s="331">
        <v>0</v>
      </c>
      <c r="J70" s="331">
        <v>1</v>
      </c>
      <c r="K70" s="333">
        <v>0.98550724637681164</v>
      </c>
      <c r="L70" s="333">
        <v>0</v>
      </c>
      <c r="M70" s="333">
        <v>1.4492753623188406E-2</v>
      </c>
      <c r="N70" s="335" t="s">
        <v>918</v>
      </c>
      <c r="O70" s="331">
        <v>19</v>
      </c>
      <c r="P70" s="336">
        <v>0.41565217391304377</v>
      </c>
      <c r="Q70" s="333">
        <v>7.8840579710144931</v>
      </c>
      <c r="R70" s="337" t="s">
        <v>5219</v>
      </c>
      <c r="S70" s="338" t="s">
        <v>920</v>
      </c>
      <c r="T70" s="331">
        <v>15</v>
      </c>
      <c r="U70" s="336">
        <v>0.48304347826086952</v>
      </c>
      <c r="V70" s="333">
        <v>7.2463768115942031</v>
      </c>
      <c r="W70" s="337" t="s">
        <v>5220</v>
      </c>
      <c r="X70" s="339" t="s">
        <v>917</v>
      </c>
      <c r="Y70" s="331">
        <v>8</v>
      </c>
      <c r="Z70" s="336">
        <v>0.36739130434782591</v>
      </c>
      <c r="AA70" s="333">
        <v>2.9130434782608696</v>
      </c>
      <c r="AB70" s="337" t="s">
        <v>5221</v>
      </c>
      <c r="AC70" s="340" t="s">
        <v>919</v>
      </c>
      <c r="AD70" s="331">
        <v>24</v>
      </c>
      <c r="AE70" s="336">
        <v>0.55072463768115931</v>
      </c>
      <c r="AF70" s="333">
        <v>13.202898550724637</v>
      </c>
      <c r="AG70" s="303" t="s">
        <v>5222</v>
      </c>
    </row>
    <row r="71" spans="1:33" x14ac:dyDescent="0.25">
      <c r="A71" s="301" t="s">
        <v>206</v>
      </c>
      <c r="B71" s="329" t="s">
        <v>5218</v>
      </c>
      <c r="C71" s="303" t="s">
        <v>1107</v>
      </c>
      <c r="D71" s="330">
        <v>57</v>
      </c>
      <c r="E71" s="331">
        <v>66</v>
      </c>
      <c r="F71" s="332">
        <v>39.12754385964913</v>
      </c>
      <c r="G71" s="333">
        <v>25.82456140350877</v>
      </c>
      <c r="H71" s="334">
        <v>57</v>
      </c>
      <c r="I71" s="331">
        <v>0</v>
      </c>
      <c r="J71" s="331">
        <v>0</v>
      </c>
      <c r="K71" s="333">
        <v>1</v>
      </c>
      <c r="L71" s="333">
        <v>0</v>
      </c>
      <c r="M71" s="333">
        <v>0</v>
      </c>
      <c r="N71" s="335" t="s">
        <v>918</v>
      </c>
      <c r="O71" s="331">
        <v>19</v>
      </c>
      <c r="P71" s="336">
        <v>0.37859649122807015</v>
      </c>
      <c r="Q71" s="333">
        <v>7.192982456140351</v>
      </c>
      <c r="R71" s="337" t="s">
        <v>5219</v>
      </c>
      <c r="S71" s="338" t="s">
        <v>920</v>
      </c>
      <c r="T71" s="331">
        <v>15</v>
      </c>
      <c r="U71" s="336">
        <v>0.36526315789473673</v>
      </c>
      <c r="V71" s="333">
        <v>5.4736842105263159</v>
      </c>
      <c r="W71" s="337" t="s">
        <v>5220</v>
      </c>
      <c r="X71" s="339" t="s">
        <v>917</v>
      </c>
      <c r="Y71" s="331">
        <v>8</v>
      </c>
      <c r="Z71" s="336">
        <v>0.32929824561403515</v>
      </c>
      <c r="AA71" s="333">
        <v>2.6140350877192984</v>
      </c>
      <c r="AB71" s="337" t="s">
        <v>5221</v>
      </c>
      <c r="AC71" s="340" t="s">
        <v>919</v>
      </c>
      <c r="AD71" s="331">
        <v>24</v>
      </c>
      <c r="AE71" s="336">
        <v>0.44035087719298238</v>
      </c>
      <c r="AF71" s="333">
        <v>10.543859649122806</v>
      </c>
      <c r="AG71" s="303" t="s">
        <v>5222</v>
      </c>
    </row>
    <row r="72" spans="1:33" x14ac:dyDescent="0.25">
      <c r="A72" s="301" t="s">
        <v>207</v>
      </c>
      <c r="B72" s="329" t="s">
        <v>5218</v>
      </c>
      <c r="C72" s="303" t="s">
        <v>1108</v>
      </c>
      <c r="D72" s="330">
        <v>42</v>
      </c>
      <c r="E72" s="331">
        <v>66</v>
      </c>
      <c r="F72" s="332">
        <v>40.043095238095233</v>
      </c>
      <c r="G72" s="333">
        <v>26.428571428571427</v>
      </c>
      <c r="H72" s="334">
        <v>40</v>
      </c>
      <c r="I72" s="331">
        <v>0</v>
      </c>
      <c r="J72" s="331">
        <v>2</v>
      </c>
      <c r="K72" s="333">
        <v>0.95238095238095233</v>
      </c>
      <c r="L72" s="333">
        <v>0</v>
      </c>
      <c r="M72" s="333">
        <v>4.7619047619047616E-2</v>
      </c>
      <c r="N72" s="335" t="s">
        <v>918</v>
      </c>
      <c r="O72" s="331">
        <v>19</v>
      </c>
      <c r="P72" s="336">
        <v>0.3554761904761905</v>
      </c>
      <c r="Q72" s="333">
        <v>6.7380952380952381</v>
      </c>
      <c r="R72" s="337" t="s">
        <v>5219</v>
      </c>
      <c r="S72" s="338" t="s">
        <v>920</v>
      </c>
      <c r="T72" s="331">
        <v>15</v>
      </c>
      <c r="U72" s="336">
        <v>0.3780952380952381</v>
      </c>
      <c r="V72" s="333">
        <v>5.666666666666667</v>
      </c>
      <c r="W72" s="337" t="s">
        <v>5220</v>
      </c>
      <c r="X72" s="339" t="s">
        <v>917</v>
      </c>
      <c r="Y72" s="331">
        <v>8</v>
      </c>
      <c r="Z72" s="336">
        <v>0.32071428571428584</v>
      </c>
      <c r="AA72" s="333">
        <v>2.5476190476190474</v>
      </c>
      <c r="AB72" s="337" t="s">
        <v>5221</v>
      </c>
      <c r="AC72" s="340" t="s">
        <v>919</v>
      </c>
      <c r="AD72" s="331">
        <v>24</v>
      </c>
      <c r="AE72" s="336">
        <v>0.47880952380952352</v>
      </c>
      <c r="AF72" s="333">
        <v>11.476190476190476</v>
      </c>
      <c r="AG72" s="303" t="s">
        <v>5222</v>
      </c>
    </row>
    <row r="73" spans="1:33" x14ac:dyDescent="0.25">
      <c r="A73" s="301" t="s">
        <v>208</v>
      </c>
      <c r="B73" s="329" t="s">
        <v>5218</v>
      </c>
      <c r="C73" s="303" t="s">
        <v>1109</v>
      </c>
      <c r="D73" s="330">
        <v>43</v>
      </c>
      <c r="E73" s="331">
        <v>66</v>
      </c>
      <c r="F73" s="332">
        <v>52.713488372093032</v>
      </c>
      <c r="G73" s="333">
        <v>34.790697674418603</v>
      </c>
      <c r="H73" s="334">
        <v>36</v>
      </c>
      <c r="I73" s="331">
        <v>0</v>
      </c>
      <c r="J73" s="331">
        <v>7</v>
      </c>
      <c r="K73" s="333">
        <v>0.83720930232558144</v>
      </c>
      <c r="L73" s="333">
        <v>0</v>
      </c>
      <c r="M73" s="333">
        <v>0.16279069767441862</v>
      </c>
      <c r="N73" s="335" t="s">
        <v>918</v>
      </c>
      <c r="O73" s="331">
        <v>19</v>
      </c>
      <c r="P73" s="336">
        <v>0.49302325581395345</v>
      </c>
      <c r="Q73" s="333">
        <v>9.3720930232558146</v>
      </c>
      <c r="R73" s="337" t="s">
        <v>5219</v>
      </c>
      <c r="S73" s="338" t="s">
        <v>920</v>
      </c>
      <c r="T73" s="331">
        <v>15</v>
      </c>
      <c r="U73" s="336">
        <v>0.46511627906976727</v>
      </c>
      <c r="V73" s="333">
        <v>6.9767441860465116</v>
      </c>
      <c r="W73" s="337" t="s">
        <v>5220</v>
      </c>
      <c r="X73" s="339" t="s">
        <v>917</v>
      </c>
      <c r="Y73" s="331">
        <v>8</v>
      </c>
      <c r="Z73" s="336">
        <v>0.4474418604651163</v>
      </c>
      <c r="AA73" s="333">
        <v>3.558139534883721</v>
      </c>
      <c r="AB73" s="337" t="s">
        <v>5221</v>
      </c>
      <c r="AC73" s="340" t="s">
        <v>919</v>
      </c>
      <c r="AD73" s="331">
        <v>24</v>
      </c>
      <c r="AE73" s="336">
        <v>0.62139534883720926</v>
      </c>
      <c r="AF73" s="333">
        <v>14.883720930232558</v>
      </c>
      <c r="AG73" s="303" t="s">
        <v>5222</v>
      </c>
    </row>
    <row r="74" spans="1:33" x14ac:dyDescent="0.25">
      <c r="A74" s="301" t="s">
        <v>209</v>
      </c>
      <c r="B74" s="329" t="s">
        <v>5218</v>
      </c>
      <c r="C74" s="303" t="s">
        <v>1110</v>
      </c>
      <c r="D74" s="330">
        <v>41</v>
      </c>
      <c r="E74" s="331">
        <v>66</v>
      </c>
      <c r="F74" s="332">
        <v>45.528292682926839</v>
      </c>
      <c r="G74" s="333">
        <v>30.048780487804876</v>
      </c>
      <c r="H74" s="334">
        <v>41</v>
      </c>
      <c r="I74" s="331">
        <v>0</v>
      </c>
      <c r="J74" s="331">
        <v>0</v>
      </c>
      <c r="K74" s="333">
        <v>1</v>
      </c>
      <c r="L74" s="333">
        <v>0</v>
      </c>
      <c r="M74" s="333">
        <v>0</v>
      </c>
      <c r="N74" s="335" t="s">
        <v>918</v>
      </c>
      <c r="O74" s="331">
        <v>19</v>
      </c>
      <c r="P74" s="336">
        <v>0.42048780487804893</v>
      </c>
      <c r="Q74" s="333">
        <v>7.975609756097561</v>
      </c>
      <c r="R74" s="337" t="s">
        <v>5219</v>
      </c>
      <c r="S74" s="338" t="s">
        <v>920</v>
      </c>
      <c r="T74" s="331">
        <v>15</v>
      </c>
      <c r="U74" s="336">
        <v>0.45609756097560955</v>
      </c>
      <c r="V74" s="333">
        <v>6.8292682926829267</v>
      </c>
      <c r="W74" s="337" t="s">
        <v>5220</v>
      </c>
      <c r="X74" s="339" t="s">
        <v>917</v>
      </c>
      <c r="Y74" s="331">
        <v>8</v>
      </c>
      <c r="Z74" s="336">
        <v>0.30487804878048796</v>
      </c>
      <c r="AA74" s="333">
        <v>2.4146341463414633</v>
      </c>
      <c r="AB74" s="337" t="s">
        <v>5221</v>
      </c>
      <c r="AC74" s="340" t="s">
        <v>919</v>
      </c>
      <c r="AD74" s="331">
        <v>24</v>
      </c>
      <c r="AE74" s="336">
        <v>0.53585365853658551</v>
      </c>
      <c r="AF74" s="333">
        <v>12.829268292682928</v>
      </c>
      <c r="AG74" s="303" t="s">
        <v>5222</v>
      </c>
    </row>
    <row r="75" spans="1:33" x14ac:dyDescent="0.25">
      <c r="A75" s="301" t="s">
        <v>210</v>
      </c>
      <c r="B75" s="329" t="s">
        <v>5218</v>
      </c>
      <c r="C75" s="303" t="s">
        <v>1111</v>
      </c>
      <c r="D75" s="330">
        <v>143</v>
      </c>
      <c r="E75" s="331">
        <v>66</v>
      </c>
      <c r="F75" s="332">
        <v>52.341748251748236</v>
      </c>
      <c r="G75" s="333">
        <v>34.545454545454547</v>
      </c>
      <c r="H75" s="334">
        <v>124</v>
      </c>
      <c r="I75" s="331">
        <v>0</v>
      </c>
      <c r="J75" s="331">
        <v>19</v>
      </c>
      <c r="K75" s="333">
        <v>0.86713286713286708</v>
      </c>
      <c r="L75" s="333">
        <v>0</v>
      </c>
      <c r="M75" s="333">
        <v>0.13286713286713286</v>
      </c>
      <c r="N75" s="335" t="s">
        <v>918</v>
      </c>
      <c r="O75" s="331">
        <v>19</v>
      </c>
      <c r="P75" s="336">
        <v>0.48594405594405593</v>
      </c>
      <c r="Q75" s="333">
        <v>9.2377622377622384</v>
      </c>
      <c r="R75" s="337" t="s">
        <v>5219</v>
      </c>
      <c r="S75" s="338" t="s">
        <v>920</v>
      </c>
      <c r="T75" s="331">
        <v>15</v>
      </c>
      <c r="U75" s="336">
        <v>0.50916083916083898</v>
      </c>
      <c r="V75" s="333">
        <v>7.6363636363636367</v>
      </c>
      <c r="W75" s="337" t="s">
        <v>5220</v>
      </c>
      <c r="X75" s="339" t="s">
        <v>917</v>
      </c>
      <c r="Y75" s="331">
        <v>8</v>
      </c>
      <c r="Z75" s="336">
        <v>0.42181818181818237</v>
      </c>
      <c r="AA75" s="333">
        <v>3.3566433566433567</v>
      </c>
      <c r="AB75" s="337" t="s">
        <v>5221</v>
      </c>
      <c r="AC75" s="340" t="s">
        <v>919</v>
      </c>
      <c r="AD75" s="331">
        <v>24</v>
      </c>
      <c r="AE75" s="336">
        <v>0.59748251748251735</v>
      </c>
      <c r="AF75" s="333">
        <v>14.314685314685315</v>
      </c>
      <c r="AG75" s="303" t="s">
        <v>5222</v>
      </c>
    </row>
    <row r="76" spans="1:33" x14ac:dyDescent="0.25">
      <c r="A76" s="301" t="s">
        <v>211</v>
      </c>
      <c r="B76" s="329" t="s">
        <v>5218</v>
      </c>
      <c r="C76" s="303" t="s">
        <v>1112</v>
      </c>
      <c r="D76" s="330">
        <v>98</v>
      </c>
      <c r="E76" s="331">
        <v>66</v>
      </c>
      <c r="F76" s="332">
        <v>52.180102040816323</v>
      </c>
      <c r="G76" s="333">
        <v>34.438775510204081</v>
      </c>
      <c r="H76" s="334">
        <v>86</v>
      </c>
      <c r="I76" s="331">
        <v>0</v>
      </c>
      <c r="J76" s="331">
        <v>12</v>
      </c>
      <c r="K76" s="333">
        <v>0.87755102040816324</v>
      </c>
      <c r="L76" s="333">
        <v>0</v>
      </c>
      <c r="M76" s="333">
        <v>0.12244897959183673</v>
      </c>
      <c r="N76" s="335" t="s">
        <v>918</v>
      </c>
      <c r="O76" s="331">
        <v>19</v>
      </c>
      <c r="P76" s="336">
        <v>0.48908163265306132</v>
      </c>
      <c r="Q76" s="333">
        <v>9.295918367346939</v>
      </c>
      <c r="R76" s="337" t="s">
        <v>5219</v>
      </c>
      <c r="S76" s="338" t="s">
        <v>920</v>
      </c>
      <c r="T76" s="331">
        <v>15</v>
      </c>
      <c r="U76" s="336">
        <v>0.49775510204081624</v>
      </c>
      <c r="V76" s="333">
        <v>7.4693877551020407</v>
      </c>
      <c r="W76" s="337" t="s">
        <v>5220</v>
      </c>
      <c r="X76" s="339" t="s">
        <v>917</v>
      </c>
      <c r="Y76" s="331">
        <v>8</v>
      </c>
      <c r="Z76" s="336">
        <v>0.40316326530612256</v>
      </c>
      <c r="AA76" s="333">
        <v>3.204081632653061</v>
      </c>
      <c r="AB76" s="337" t="s">
        <v>5221</v>
      </c>
      <c r="AC76" s="340" t="s">
        <v>919</v>
      </c>
      <c r="AD76" s="331">
        <v>24</v>
      </c>
      <c r="AE76" s="336">
        <v>0.60316326530612252</v>
      </c>
      <c r="AF76" s="333">
        <v>14.469387755102041</v>
      </c>
      <c r="AG76" s="303" t="s">
        <v>5222</v>
      </c>
    </row>
    <row r="77" spans="1:33" x14ac:dyDescent="0.25">
      <c r="A77" s="301" t="s">
        <v>212</v>
      </c>
      <c r="B77" s="329" t="s">
        <v>5218</v>
      </c>
      <c r="C77" s="303" t="s">
        <v>1113</v>
      </c>
      <c r="D77" s="330">
        <v>95</v>
      </c>
      <c r="E77" s="331">
        <v>66</v>
      </c>
      <c r="F77" s="332">
        <v>53.811894736842127</v>
      </c>
      <c r="G77" s="333">
        <v>35.515789473684208</v>
      </c>
      <c r="H77" s="334">
        <v>83</v>
      </c>
      <c r="I77" s="331">
        <v>0</v>
      </c>
      <c r="J77" s="331">
        <v>12</v>
      </c>
      <c r="K77" s="333">
        <v>0.87368421052631584</v>
      </c>
      <c r="L77" s="333">
        <v>0</v>
      </c>
      <c r="M77" s="333">
        <v>0.12631578947368421</v>
      </c>
      <c r="N77" s="335" t="s">
        <v>918</v>
      </c>
      <c r="O77" s="331">
        <v>19</v>
      </c>
      <c r="P77" s="336">
        <v>0.49800000000000011</v>
      </c>
      <c r="Q77" s="333">
        <v>9.4526315789473685</v>
      </c>
      <c r="R77" s="337" t="s">
        <v>5219</v>
      </c>
      <c r="S77" s="338" t="s">
        <v>920</v>
      </c>
      <c r="T77" s="331">
        <v>15</v>
      </c>
      <c r="U77" s="336">
        <v>0.56315789473684219</v>
      </c>
      <c r="V77" s="333">
        <v>8.4421052631578952</v>
      </c>
      <c r="W77" s="337" t="s">
        <v>5220</v>
      </c>
      <c r="X77" s="339" t="s">
        <v>917</v>
      </c>
      <c r="Y77" s="331">
        <v>8</v>
      </c>
      <c r="Z77" s="336">
        <v>0.42231578947368426</v>
      </c>
      <c r="AA77" s="333">
        <v>3.357894736842105</v>
      </c>
      <c r="AB77" s="337" t="s">
        <v>5221</v>
      </c>
      <c r="AC77" s="340" t="s">
        <v>919</v>
      </c>
      <c r="AD77" s="331">
        <v>24</v>
      </c>
      <c r="AE77" s="336">
        <v>0.59494736842105267</v>
      </c>
      <c r="AF77" s="333">
        <v>14.263157894736842</v>
      </c>
      <c r="AG77" s="303" t="s">
        <v>5222</v>
      </c>
    </row>
    <row r="78" spans="1:33" x14ac:dyDescent="0.25">
      <c r="A78" s="301" t="s">
        <v>213</v>
      </c>
      <c r="B78" s="329" t="s">
        <v>5218</v>
      </c>
      <c r="C78" s="303" t="s">
        <v>1114</v>
      </c>
      <c r="D78" s="330">
        <v>104</v>
      </c>
      <c r="E78" s="331">
        <v>66</v>
      </c>
      <c r="F78" s="332">
        <v>45.615000000000009</v>
      </c>
      <c r="G78" s="333">
        <v>30.10576923076923</v>
      </c>
      <c r="H78" s="334">
        <v>94</v>
      </c>
      <c r="I78" s="331">
        <v>0</v>
      </c>
      <c r="J78" s="331">
        <v>10</v>
      </c>
      <c r="K78" s="333">
        <v>0.90384615384615385</v>
      </c>
      <c r="L78" s="333">
        <v>0</v>
      </c>
      <c r="M78" s="333">
        <v>9.6153846153846159E-2</v>
      </c>
      <c r="N78" s="335" t="s">
        <v>918</v>
      </c>
      <c r="O78" s="331">
        <v>19</v>
      </c>
      <c r="P78" s="336">
        <v>0.43336538461538482</v>
      </c>
      <c r="Q78" s="333">
        <v>8.2307692307692299</v>
      </c>
      <c r="R78" s="337" t="s">
        <v>5219</v>
      </c>
      <c r="S78" s="338" t="s">
        <v>920</v>
      </c>
      <c r="T78" s="331">
        <v>15</v>
      </c>
      <c r="U78" s="336">
        <v>0.42942307692307674</v>
      </c>
      <c r="V78" s="333">
        <v>6.4423076923076925</v>
      </c>
      <c r="W78" s="337" t="s">
        <v>5220</v>
      </c>
      <c r="X78" s="339" t="s">
        <v>917</v>
      </c>
      <c r="Y78" s="331">
        <v>8</v>
      </c>
      <c r="Z78" s="336">
        <v>0.33759615384615377</v>
      </c>
      <c r="AA78" s="333">
        <v>2.6826923076923075</v>
      </c>
      <c r="AB78" s="337" t="s">
        <v>5221</v>
      </c>
      <c r="AC78" s="340" t="s">
        <v>919</v>
      </c>
      <c r="AD78" s="331">
        <v>24</v>
      </c>
      <c r="AE78" s="336">
        <v>0.5313461538461538</v>
      </c>
      <c r="AF78" s="333">
        <v>12.75</v>
      </c>
      <c r="AG78" s="303" t="s">
        <v>5222</v>
      </c>
    </row>
    <row r="79" spans="1:33" x14ac:dyDescent="0.25">
      <c r="A79" s="301" t="s">
        <v>214</v>
      </c>
      <c r="B79" s="329" t="s">
        <v>5218</v>
      </c>
      <c r="C79" s="303" t="s">
        <v>1115</v>
      </c>
      <c r="D79" s="330">
        <v>63</v>
      </c>
      <c r="E79" s="331">
        <v>66</v>
      </c>
      <c r="F79" s="332">
        <v>53.126507936507913</v>
      </c>
      <c r="G79" s="333">
        <v>35.063492063492063</v>
      </c>
      <c r="H79" s="334">
        <v>58</v>
      </c>
      <c r="I79" s="331">
        <v>0</v>
      </c>
      <c r="J79" s="331">
        <v>5</v>
      </c>
      <c r="K79" s="333">
        <v>0.92063492063492058</v>
      </c>
      <c r="L79" s="333">
        <v>0</v>
      </c>
      <c r="M79" s="333">
        <v>7.9365079365079361E-2</v>
      </c>
      <c r="N79" s="335" t="s">
        <v>918</v>
      </c>
      <c r="O79" s="331">
        <v>19</v>
      </c>
      <c r="P79" s="336">
        <v>0.49222222222222212</v>
      </c>
      <c r="Q79" s="333">
        <v>9.3492063492063497</v>
      </c>
      <c r="R79" s="337" t="s">
        <v>5219</v>
      </c>
      <c r="S79" s="338" t="s">
        <v>920</v>
      </c>
      <c r="T79" s="331">
        <v>15</v>
      </c>
      <c r="U79" s="336">
        <v>0.53888888888888919</v>
      </c>
      <c r="V79" s="333">
        <v>8.0952380952380949</v>
      </c>
      <c r="W79" s="337" t="s">
        <v>5220</v>
      </c>
      <c r="X79" s="339" t="s">
        <v>917</v>
      </c>
      <c r="Y79" s="331">
        <v>8</v>
      </c>
      <c r="Z79" s="336">
        <v>0.40365079365079354</v>
      </c>
      <c r="AA79" s="333">
        <v>3.2063492063492065</v>
      </c>
      <c r="AB79" s="337" t="s">
        <v>5221</v>
      </c>
      <c r="AC79" s="340" t="s">
        <v>919</v>
      </c>
      <c r="AD79" s="331">
        <v>24</v>
      </c>
      <c r="AE79" s="336">
        <v>0.60190476190476205</v>
      </c>
      <c r="AF79" s="333">
        <v>14.412698412698413</v>
      </c>
      <c r="AG79" s="303" t="s">
        <v>5222</v>
      </c>
    </row>
    <row r="80" spans="1:33" x14ac:dyDescent="0.25">
      <c r="A80" s="301" t="s">
        <v>215</v>
      </c>
      <c r="B80" s="329" t="s">
        <v>5218</v>
      </c>
      <c r="C80" s="303" t="s">
        <v>1116</v>
      </c>
      <c r="D80" s="330">
        <v>64</v>
      </c>
      <c r="E80" s="331">
        <v>66</v>
      </c>
      <c r="F80" s="332">
        <v>48.792500000000004</v>
      </c>
      <c r="G80" s="333">
        <v>32.203125</v>
      </c>
      <c r="H80" s="334">
        <v>58</v>
      </c>
      <c r="I80" s="331">
        <v>0</v>
      </c>
      <c r="J80" s="331">
        <v>6</v>
      </c>
      <c r="K80" s="333">
        <v>0.90625</v>
      </c>
      <c r="L80" s="333">
        <v>0</v>
      </c>
      <c r="M80" s="333">
        <v>9.375E-2</v>
      </c>
      <c r="N80" s="335" t="s">
        <v>918</v>
      </c>
      <c r="O80" s="331">
        <v>19</v>
      </c>
      <c r="P80" s="336">
        <v>0.46390625000000019</v>
      </c>
      <c r="Q80" s="333">
        <v>8.828125</v>
      </c>
      <c r="R80" s="337" t="s">
        <v>5219</v>
      </c>
      <c r="S80" s="338" t="s">
        <v>920</v>
      </c>
      <c r="T80" s="331">
        <v>15</v>
      </c>
      <c r="U80" s="336">
        <v>0.51765624999999993</v>
      </c>
      <c r="V80" s="333">
        <v>7.765625</v>
      </c>
      <c r="W80" s="337" t="s">
        <v>5220</v>
      </c>
      <c r="X80" s="339" t="s">
        <v>917</v>
      </c>
      <c r="Y80" s="331">
        <v>8</v>
      </c>
      <c r="Z80" s="336">
        <v>0.34640624999999997</v>
      </c>
      <c r="AA80" s="333">
        <v>2.75</v>
      </c>
      <c r="AB80" s="337" t="s">
        <v>5221</v>
      </c>
      <c r="AC80" s="340" t="s">
        <v>919</v>
      </c>
      <c r="AD80" s="331">
        <v>24</v>
      </c>
      <c r="AE80" s="336">
        <v>0.53703125000000018</v>
      </c>
      <c r="AF80" s="333">
        <v>12.859375</v>
      </c>
      <c r="AG80" s="303" t="s">
        <v>5222</v>
      </c>
    </row>
    <row r="81" spans="1:33" x14ac:dyDescent="0.25">
      <c r="A81" s="301" t="s">
        <v>216</v>
      </c>
      <c r="B81" s="329" t="s">
        <v>5218</v>
      </c>
      <c r="C81" s="303" t="s">
        <v>1117</v>
      </c>
      <c r="D81" s="330">
        <v>106</v>
      </c>
      <c r="E81" s="331">
        <v>66</v>
      </c>
      <c r="F81" s="332">
        <v>44.282358490566047</v>
      </c>
      <c r="G81" s="333">
        <v>29.226415094339622</v>
      </c>
      <c r="H81" s="334">
        <v>96</v>
      </c>
      <c r="I81" s="331">
        <v>0</v>
      </c>
      <c r="J81" s="331">
        <v>10</v>
      </c>
      <c r="K81" s="333">
        <v>0.90566037735849059</v>
      </c>
      <c r="L81" s="333">
        <v>0</v>
      </c>
      <c r="M81" s="333">
        <v>9.4339622641509441E-2</v>
      </c>
      <c r="N81" s="335" t="s">
        <v>918</v>
      </c>
      <c r="O81" s="331">
        <v>19</v>
      </c>
      <c r="P81" s="336">
        <v>0.41613207547169817</v>
      </c>
      <c r="Q81" s="333">
        <v>7.9056603773584904</v>
      </c>
      <c r="R81" s="337" t="s">
        <v>5219</v>
      </c>
      <c r="S81" s="338" t="s">
        <v>920</v>
      </c>
      <c r="T81" s="331">
        <v>15</v>
      </c>
      <c r="U81" s="336">
        <v>0.42018867924528314</v>
      </c>
      <c r="V81" s="333">
        <v>6.3113207547169807</v>
      </c>
      <c r="W81" s="337" t="s">
        <v>5220</v>
      </c>
      <c r="X81" s="339" t="s">
        <v>917</v>
      </c>
      <c r="Y81" s="331">
        <v>8</v>
      </c>
      <c r="Z81" s="336">
        <v>0.36811320754716992</v>
      </c>
      <c r="AA81" s="333">
        <v>2.9245283018867925</v>
      </c>
      <c r="AB81" s="337" t="s">
        <v>5221</v>
      </c>
      <c r="AC81" s="340" t="s">
        <v>919</v>
      </c>
      <c r="AD81" s="331">
        <v>24</v>
      </c>
      <c r="AE81" s="336">
        <v>0.50443396226415116</v>
      </c>
      <c r="AF81" s="333">
        <v>12.084905660377359</v>
      </c>
      <c r="AG81" s="303" t="s">
        <v>5222</v>
      </c>
    </row>
    <row r="82" spans="1:33" x14ac:dyDescent="0.25">
      <c r="A82" s="301" t="s">
        <v>217</v>
      </c>
      <c r="B82" s="329" t="s">
        <v>5218</v>
      </c>
      <c r="C82" s="303" t="s">
        <v>1118</v>
      </c>
      <c r="D82" s="330">
        <v>107</v>
      </c>
      <c r="E82" s="331">
        <v>66</v>
      </c>
      <c r="F82" s="332">
        <v>47.054672897196241</v>
      </c>
      <c r="G82" s="333">
        <v>31.056074766355142</v>
      </c>
      <c r="H82" s="334">
        <v>103</v>
      </c>
      <c r="I82" s="331">
        <v>0</v>
      </c>
      <c r="J82" s="331">
        <v>4</v>
      </c>
      <c r="K82" s="333">
        <v>0.96261682242990654</v>
      </c>
      <c r="L82" s="333">
        <v>0</v>
      </c>
      <c r="M82" s="333">
        <v>3.7383177570093455E-2</v>
      </c>
      <c r="N82" s="335" t="s">
        <v>918</v>
      </c>
      <c r="O82" s="331">
        <v>19</v>
      </c>
      <c r="P82" s="336">
        <v>0.45121495327102801</v>
      </c>
      <c r="Q82" s="333">
        <v>8.5700934579439245</v>
      </c>
      <c r="R82" s="337" t="s">
        <v>5219</v>
      </c>
      <c r="S82" s="338" t="s">
        <v>920</v>
      </c>
      <c r="T82" s="331">
        <v>15</v>
      </c>
      <c r="U82" s="336">
        <v>0.4497196261682242</v>
      </c>
      <c r="V82" s="333">
        <v>6.7476635514018692</v>
      </c>
      <c r="W82" s="337" t="s">
        <v>5220</v>
      </c>
      <c r="X82" s="339" t="s">
        <v>917</v>
      </c>
      <c r="Y82" s="331">
        <v>8</v>
      </c>
      <c r="Z82" s="336">
        <v>0.37140186915887879</v>
      </c>
      <c r="AA82" s="333">
        <v>2.9532710280373831</v>
      </c>
      <c r="AB82" s="337" t="s">
        <v>5221</v>
      </c>
      <c r="AC82" s="340" t="s">
        <v>919</v>
      </c>
      <c r="AD82" s="331">
        <v>24</v>
      </c>
      <c r="AE82" s="336">
        <v>0.53345794392523371</v>
      </c>
      <c r="AF82" s="333">
        <v>12.785046728971963</v>
      </c>
      <c r="AG82" s="303" t="s">
        <v>5222</v>
      </c>
    </row>
    <row r="83" spans="1:33" x14ac:dyDescent="0.25">
      <c r="A83" s="301" t="s">
        <v>218</v>
      </c>
      <c r="B83" s="329" t="s">
        <v>5218</v>
      </c>
      <c r="C83" s="303" t="s">
        <v>1119</v>
      </c>
      <c r="D83" s="330">
        <v>98</v>
      </c>
      <c r="E83" s="331">
        <v>66</v>
      </c>
      <c r="F83" s="332">
        <v>44.928367346938771</v>
      </c>
      <c r="G83" s="333">
        <v>29.653061224489797</v>
      </c>
      <c r="H83" s="334">
        <v>94</v>
      </c>
      <c r="I83" s="331">
        <v>0</v>
      </c>
      <c r="J83" s="331">
        <v>4</v>
      </c>
      <c r="K83" s="333">
        <v>0.95918367346938771</v>
      </c>
      <c r="L83" s="333">
        <v>0</v>
      </c>
      <c r="M83" s="333">
        <v>4.0816326530612242E-2</v>
      </c>
      <c r="N83" s="335" t="s">
        <v>918</v>
      </c>
      <c r="O83" s="331">
        <v>19</v>
      </c>
      <c r="P83" s="336">
        <v>0.41316326530612235</v>
      </c>
      <c r="Q83" s="333">
        <v>7.8469387755102042</v>
      </c>
      <c r="R83" s="337" t="s">
        <v>5219</v>
      </c>
      <c r="S83" s="338" t="s">
        <v>920</v>
      </c>
      <c r="T83" s="331">
        <v>15</v>
      </c>
      <c r="U83" s="336">
        <v>0.43163265306122417</v>
      </c>
      <c r="V83" s="333">
        <v>6.4795918367346941</v>
      </c>
      <c r="W83" s="337" t="s">
        <v>5220</v>
      </c>
      <c r="X83" s="339" t="s">
        <v>917</v>
      </c>
      <c r="Y83" s="331">
        <v>8</v>
      </c>
      <c r="Z83" s="336">
        <v>0.35061224489795906</v>
      </c>
      <c r="AA83" s="333">
        <v>2.7857142857142856</v>
      </c>
      <c r="AB83" s="337" t="s">
        <v>5221</v>
      </c>
      <c r="AC83" s="340" t="s">
        <v>919</v>
      </c>
      <c r="AD83" s="331">
        <v>24</v>
      </c>
      <c r="AE83" s="336">
        <v>0.52387755102040845</v>
      </c>
      <c r="AF83" s="333">
        <v>12.540816326530612</v>
      </c>
      <c r="AG83" s="303" t="s">
        <v>5222</v>
      </c>
    </row>
    <row r="84" spans="1:33" x14ac:dyDescent="0.25">
      <c r="A84" s="301" t="s">
        <v>5208</v>
      </c>
      <c r="B84" s="329" t="s">
        <v>5218</v>
      </c>
      <c r="C84" s="303" t="s">
        <v>5225</v>
      </c>
      <c r="D84" s="330">
        <v>10</v>
      </c>
      <c r="E84" s="331">
        <v>66</v>
      </c>
      <c r="F84" s="332">
        <v>49.395000000000003</v>
      </c>
      <c r="G84" s="333">
        <v>32.6</v>
      </c>
      <c r="H84" s="334">
        <v>9</v>
      </c>
      <c r="I84" s="331">
        <v>0</v>
      </c>
      <c r="J84" s="331">
        <v>1</v>
      </c>
      <c r="K84" s="333">
        <v>0.9</v>
      </c>
      <c r="L84" s="333">
        <v>0</v>
      </c>
      <c r="M84" s="333">
        <v>0.1</v>
      </c>
      <c r="N84" s="335" t="s">
        <v>918</v>
      </c>
      <c r="O84" s="331">
        <v>19</v>
      </c>
      <c r="P84" s="336">
        <v>0.50600000000000001</v>
      </c>
      <c r="Q84" s="333">
        <v>9.6</v>
      </c>
      <c r="R84" s="337" t="s">
        <v>5219</v>
      </c>
      <c r="S84" s="338" t="s">
        <v>920</v>
      </c>
      <c r="T84" s="331">
        <v>15</v>
      </c>
      <c r="U84" s="336">
        <v>0.48599999999999993</v>
      </c>
      <c r="V84" s="333">
        <v>7.3</v>
      </c>
      <c r="W84" s="337" t="s">
        <v>5220</v>
      </c>
      <c r="X84" s="339" t="s">
        <v>917</v>
      </c>
      <c r="Y84" s="331">
        <v>8</v>
      </c>
      <c r="Z84" s="336">
        <v>0.378</v>
      </c>
      <c r="AA84" s="333">
        <v>3</v>
      </c>
      <c r="AB84" s="337" t="s">
        <v>5221</v>
      </c>
      <c r="AC84" s="340" t="s">
        <v>919</v>
      </c>
      <c r="AD84" s="331">
        <v>24</v>
      </c>
      <c r="AE84" s="336">
        <v>0.53</v>
      </c>
      <c r="AF84" s="333">
        <v>12.7</v>
      </c>
      <c r="AG84" s="303" t="s">
        <v>5222</v>
      </c>
    </row>
    <row r="85" spans="1:33" x14ac:dyDescent="0.25">
      <c r="A85" s="301" t="s">
        <v>821</v>
      </c>
      <c r="B85" s="329" t="s">
        <v>5218</v>
      </c>
      <c r="C85" s="303" t="s">
        <v>1120</v>
      </c>
      <c r="D85" s="330">
        <v>73</v>
      </c>
      <c r="E85" s="331">
        <v>66</v>
      </c>
      <c r="F85" s="332">
        <v>51.867945205479437</v>
      </c>
      <c r="G85" s="333">
        <v>34.232876712328768</v>
      </c>
      <c r="H85" s="334">
        <v>64</v>
      </c>
      <c r="I85" s="331">
        <v>0</v>
      </c>
      <c r="J85" s="331">
        <v>9</v>
      </c>
      <c r="K85" s="333">
        <v>0.87671232876712324</v>
      </c>
      <c r="L85" s="333">
        <v>0</v>
      </c>
      <c r="M85" s="333">
        <v>0.12328767123287671</v>
      </c>
      <c r="N85" s="335" t="s">
        <v>918</v>
      </c>
      <c r="O85" s="331">
        <v>19</v>
      </c>
      <c r="P85" s="336">
        <v>0.47945205479452047</v>
      </c>
      <c r="Q85" s="333">
        <v>9.1095890410958908</v>
      </c>
      <c r="R85" s="337" t="s">
        <v>5219</v>
      </c>
      <c r="S85" s="338" t="s">
        <v>920</v>
      </c>
      <c r="T85" s="331">
        <v>15</v>
      </c>
      <c r="U85" s="336">
        <v>0.54164383561643836</v>
      </c>
      <c r="V85" s="333">
        <v>8.1232876712328768</v>
      </c>
      <c r="W85" s="337" t="s">
        <v>5220</v>
      </c>
      <c r="X85" s="339" t="s">
        <v>917</v>
      </c>
      <c r="Y85" s="331">
        <v>8</v>
      </c>
      <c r="Z85" s="336">
        <v>0.4286301369863012</v>
      </c>
      <c r="AA85" s="333">
        <v>3.4109589041095889</v>
      </c>
      <c r="AB85" s="337" t="s">
        <v>5221</v>
      </c>
      <c r="AC85" s="340" t="s">
        <v>919</v>
      </c>
      <c r="AD85" s="331">
        <v>24</v>
      </c>
      <c r="AE85" s="336">
        <v>0.56726027397260281</v>
      </c>
      <c r="AF85" s="333">
        <v>13.58904109589041</v>
      </c>
      <c r="AG85" s="303" t="s">
        <v>5222</v>
      </c>
    </row>
    <row r="86" spans="1:33" x14ac:dyDescent="0.25">
      <c r="A86" s="301" t="s">
        <v>742</v>
      </c>
      <c r="B86" s="329" t="s">
        <v>5218</v>
      </c>
      <c r="C86" s="303" t="s">
        <v>1122</v>
      </c>
      <c r="D86" s="330">
        <v>98</v>
      </c>
      <c r="E86" s="331">
        <v>66</v>
      </c>
      <c r="F86" s="332">
        <v>60.389999999999986</v>
      </c>
      <c r="G86" s="333">
        <v>39.857142857142854</v>
      </c>
      <c r="H86" s="334">
        <v>72</v>
      </c>
      <c r="I86" s="331">
        <v>0</v>
      </c>
      <c r="J86" s="331">
        <v>26</v>
      </c>
      <c r="K86" s="333">
        <v>0.73469387755102045</v>
      </c>
      <c r="L86" s="333">
        <v>0</v>
      </c>
      <c r="M86" s="333">
        <v>0.26530612244897961</v>
      </c>
      <c r="N86" s="335" t="s">
        <v>918</v>
      </c>
      <c r="O86" s="331">
        <v>19</v>
      </c>
      <c r="P86" s="336">
        <v>0.56816326530612249</v>
      </c>
      <c r="Q86" s="333">
        <v>10.806122448979592</v>
      </c>
      <c r="R86" s="337" t="s">
        <v>5219</v>
      </c>
      <c r="S86" s="338" t="s">
        <v>920</v>
      </c>
      <c r="T86" s="331">
        <v>15</v>
      </c>
      <c r="U86" s="336">
        <v>0.63642857142857123</v>
      </c>
      <c r="V86" s="333">
        <v>9.5510204081632661</v>
      </c>
      <c r="W86" s="337" t="s">
        <v>5220</v>
      </c>
      <c r="X86" s="339" t="s">
        <v>917</v>
      </c>
      <c r="Y86" s="331">
        <v>8</v>
      </c>
      <c r="Z86" s="336">
        <v>0.47326530612244927</v>
      </c>
      <c r="AA86" s="333">
        <v>3.7653061224489797</v>
      </c>
      <c r="AB86" s="337" t="s">
        <v>5221</v>
      </c>
      <c r="AC86" s="340" t="s">
        <v>919</v>
      </c>
      <c r="AD86" s="331">
        <v>24</v>
      </c>
      <c r="AE86" s="336">
        <v>0.65653061224489795</v>
      </c>
      <c r="AF86" s="333">
        <v>15.73469387755102</v>
      </c>
      <c r="AG86" s="303" t="s">
        <v>5222</v>
      </c>
    </row>
    <row r="87" spans="1:33" x14ac:dyDescent="0.25">
      <c r="A87" s="301" t="s">
        <v>741</v>
      </c>
      <c r="B87" s="329" t="s">
        <v>5218</v>
      </c>
      <c r="C87" s="303" t="s">
        <v>5237</v>
      </c>
      <c r="D87" s="330">
        <v>35</v>
      </c>
      <c r="E87" s="331">
        <v>66</v>
      </c>
      <c r="F87" s="332">
        <v>47.272571428571418</v>
      </c>
      <c r="G87" s="333">
        <v>31.2</v>
      </c>
      <c r="H87" s="334">
        <v>34</v>
      </c>
      <c r="I87" s="331">
        <v>0</v>
      </c>
      <c r="J87" s="331">
        <v>1</v>
      </c>
      <c r="K87" s="333">
        <v>0.97142857142857142</v>
      </c>
      <c r="L87" s="333">
        <v>0</v>
      </c>
      <c r="M87" s="333">
        <v>2.8571428571428571E-2</v>
      </c>
      <c r="N87" s="335" t="s">
        <v>918</v>
      </c>
      <c r="O87" s="331">
        <v>19</v>
      </c>
      <c r="P87" s="336">
        <v>0.41685714285714293</v>
      </c>
      <c r="Q87" s="333">
        <v>7.9142857142857146</v>
      </c>
      <c r="R87" s="337" t="s">
        <v>5219</v>
      </c>
      <c r="S87" s="338" t="s">
        <v>920</v>
      </c>
      <c r="T87" s="331">
        <v>15</v>
      </c>
      <c r="U87" s="336">
        <v>0.44371428571428573</v>
      </c>
      <c r="V87" s="333">
        <v>6.6571428571428575</v>
      </c>
      <c r="W87" s="337" t="s">
        <v>5220</v>
      </c>
      <c r="X87" s="339" t="s">
        <v>917</v>
      </c>
      <c r="Y87" s="331">
        <v>8</v>
      </c>
      <c r="Z87" s="336">
        <v>0.38171428571428589</v>
      </c>
      <c r="AA87" s="333">
        <v>3.0285714285714285</v>
      </c>
      <c r="AB87" s="337" t="s">
        <v>5221</v>
      </c>
      <c r="AC87" s="340" t="s">
        <v>919</v>
      </c>
      <c r="AD87" s="331">
        <v>24</v>
      </c>
      <c r="AE87" s="336">
        <v>0.56800000000000006</v>
      </c>
      <c r="AF87" s="333">
        <v>13.6</v>
      </c>
      <c r="AG87" s="303" t="s">
        <v>5222</v>
      </c>
    </row>
    <row r="88" spans="1:33" x14ac:dyDescent="0.25">
      <c r="A88" s="301" t="s">
        <v>220</v>
      </c>
      <c r="B88" s="329" t="s">
        <v>5218</v>
      </c>
      <c r="C88" s="303" t="s">
        <v>1123</v>
      </c>
      <c r="D88" s="330">
        <v>74</v>
      </c>
      <c r="E88" s="331">
        <v>66</v>
      </c>
      <c r="F88" s="332">
        <v>49.160270270270274</v>
      </c>
      <c r="G88" s="333">
        <v>32.445945945945944</v>
      </c>
      <c r="H88" s="334">
        <v>62</v>
      </c>
      <c r="I88" s="331">
        <v>0</v>
      </c>
      <c r="J88" s="331">
        <v>12</v>
      </c>
      <c r="K88" s="333">
        <v>0.83783783783783783</v>
      </c>
      <c r="L88" s="333">
        <v>0</v>
      </c>
      <c r="M88" s="333">
        <v>0.16216216216216217</v>
      </c>
      <c r="N88" s="335" t="s">
        <v>918</v>
      </c>
      <c r="O88" s="331">
        <v>19</v>
      </c>
      <c r="P88" s="336">
        <v>0.46472972972972976</v>
      </c>
      <c r="Q88" s="333">
        <v>8.8378378378378386</v>
      </c>
      <c r="R88" s="337" t="s">
        <v>5219</v>
      </c>
      <c r="S88" s="338" t="s">
        <v>920</v>
      </c>
      <c r="T88" s="331">
        <v>15</v>
      </c>
      <c r="U88" s="336">
        <v>0.49972972972972968</v>
      </c>
      <c r="V88" s="333">
        <v>7.5</v>
      </c>
      <c r="W88" s="337" t="s">
        <v>5220</v>
      </c>
      <c r="X88" s="339" t="s">
        <v>917</v>
      </c>
      <c r="Y88" s="331">
        <v>8</v>
      </c>
      <c r="Z88" s="336">
        <v>0.37797297297297289</v>
      </c>
      <c r="AA88" s="333">
        <v>3</v>
      </c>
      <c r="AB88" s="337" t="s">
        <v>5221</v>
      </c>
      <c r="AC88" s="340" t="s">
        <v>919</v>
      </c>
      <c r="AD88" s="331">
        <v>24</v>
      </c>
      <c r="AE88" s="336">
        <v>0.54662162162162142</v>
      </c>
      <c r="AF88" s="333">
        <v>13.108108108108109</v>
      </c>
      <c r="AG88" s="303" t="s">
        <v>5222</v>
      </c>
    </row>
    <row r="89" spans="1:33" x14ac:dyDescent="0.25">
      <c r="A89" s="301" t="s">
        <v>221</v>
      </c>
      <c r="B89" s="329" t="s">
        <v>5218</v>
      </c>
      <c r="C89" s="303" t="s">
        <v>1124</v>
      </c>
      <c r="D89" s="330">
        <v>59</v>
      </c>
      <c r="E89" s="331">
        <v>66</v>
      </c>
      <c r="F89" s="332">
        <v>41.910847457627113</v>
      </c>
      <c r="G89" s="333">
        <v>27.661016949152543</v>
      </c>
      <c r="H89" s="334">
        <v>59</v>
      </c>
      <c r="I89" s="331">
        <v>0</v>
      </c>
      <c r="J89" s="331">
        <v>0</v>
      </c>
      <c r="K89" s="333">
        <v>1</v>
      </c>
      <c r="L89" s="333">
        <v>0</v>
      </c>
      <c r="M89" s="333">
        <v>0</v>
      </c>
      <c r="N89" s="335" t="s">
        <v>918</v>
      </c>
      <c r="O89" s="331">
        <v>19</v>
      </c>
      <c r="P89" s="336">
        <v>0.39491525423728818</v>
      </c>
      <c r="Q89" s="333">
        <v>7.4915254237288131</v>
      </c>
      <c r="R89" s="337" t="s">
        <v>5219</v>
      </c>
      <c r="S89" s="338" t="s">
        <v>920</v>
      </c>
      <c r="T89" s="331">
        <v>15</v>
      </c>
      <c r="U89" s="336">
        <v>0.40508474576271153</v>
      </c>
      <c r="V89" s="333">
        <v>6.0847457627118642</v>
      </c>
      <c r="W89" s="337" t="s">
        <v>5220</v>
      </c>
      <c r="X89" s="339" t="s">
        <v>917</v>
      </c>
      <c r="Y89" s="331">
        <v>8</v>
      </c>
      <c r="Z89" s="336">
        <v>0.34338983050847455</v>
      </c>
      <c r="AA89" s="333">
        <v>2.7288135593220337</v>
      </c>
      <c r="AB89" s="337" t="s">
        <v>5221</v>
      </c>
      <c r="AC89" s="340" t="s">
        <v>919</v>
      </c>
      <c r="AD89" s="331">
        <v>24</v>
      </c>
      <c r="AE89" s="336">
        <v>0.47389830508474573</v>
      </c>
      <c r="AF89" s="333">
        <v>11.35593220338983</v>
      </c>
      <c r="AG89" s="303" t="s">
        <v>5222</v>
      </c>
    </row>
    <row r="90" spans="1:33" x14ac:dyDescent="0.25">
      <c r="A90" s="301" t="s">
        <v>222</v>
      </c>
      <c r="B90" s="329" t="s">
        <v>5218</v>
      </c>
      <c r="C90" s="303" t="s">
        <v>1125</v>
      </c>
      <c r="D90" s="330">
        <v>25</v>
      </c>
      <c r="E90" s="331">
        <v>66</v>
      </c>
      <c r="F90" s="332">
        <v>43.938800000000001</v>
      </c>
      <c r="G90" s="333">
        <v>29</v>
      </c>
      <c r="H90" s="334">
        <v>25</v>
      </c>
      <c r="I90" s="331">
        <v>0</v>
      </c>
      <c r="J90" s="331">
        <v>0</v>
      </c>
      <c r="K90" s="333">
        <v>1</v>
      </c>
      <c r="L90" s="333">
        <v>0</v>
      </c>
      <c r="M90" s="333">
        <v>0</v>
      </c>
      <c r="N90" s="335" t="s">
        <v>918</v>
      </c>
      <c r="O90" s="331">
        <v>19</v>
      </c>
      <c r="P90" s="336">
        <v>0.4304</v>
      </c>
      <c r="Q90" s="333">
        <v>8.1999999999999993</v>
      </c>
      <c r="R90" s="337" t="s">
        <v>5219</v>
      </c>
      <c r="S90" s="338" t="s">
        <v>920</v>
      </c>
      <c r="T90" s="331">
        <v>15</v>
      </c>
      <c r="U90" s="336">
        <v>0.42080000000000001</v>
      </c>
      <c r="V90" s="333">
        <v>6.32</v>
      </c>
      <c r="W90" s="337" t="s">
        <v>5220</v>
      </c>
      <c r="X90" s="339" t="s">
        <v>917</v>
      </c>
      <c r="Y90" s="331">
        <v>8</v>
      </c>
      <c r="Z90" s="336">
        <v>0.27239999999999998</v>
      </c>
      <c r="AA90" s="333">
        <v>2.16</v>
      </c>
      <c r="AB90" s="337" t="s">
        <v>5221</v>
      </c>
      <c r="AC90" s="340" t="s">
        <v>919</v>
      </c>
      <c r="AD90" s="331">
        <v>24</v>
      </c>
      <c r="AE90" s="336">
        <v>0.51400000000000001</v>
      </c>
      <c r="AF90" s="333">
        <v>12.32</v>
      </c>
      <c r="AG90" s="303" t="s">
        <v>5222</v>
      </c>
    </row>
    <row r="91" spans="1:33" x14ac:dyDescent="0.25">
      <c r="A91" s="301" t="s">
        <v>223</v>
      </c>
      <c r="B91" s="329" t="s">
        <v>5218</v>
      </c>
      <c r="C91" s="303" t="s">
        <v>1126</v>
      </c>
      <c r="D91" s="330">
        <v>85</v>
      </c>
      <c r="E91" s="331">
        <v>66</v>
      </c>
      <c r="F91" s="332">
        <v>41.728588235294119</v>
      </c>
      <c r="G91" s="333">
        <v>27.541176470588237</v>
      </c>
      <c r="H91" s="334">
        <v>83</v>
      </c>
      <c r="I91" s="331">
        <v>0</v>
      </c>
      <c r="J91" s="331">
        <v>2</v>
      </c>
      <c r="K91" s="333">
        <v>0.97647058823529409</v>
      </c>
      <c r="L91" s="333">
        <v>0</v>
      </c>
      <c r="M91" s="333">
        <v>2.3529411764705882E-2</v>
      </c>
      <c r="N91" s="335" t="s">
        <v>918</v>
      </c>
      <c r="O91" s="331">
        <v>19</v>
      </c>
      <c r="P91" s="336">
        <v>0.37317647058823561</v>
      </c>
      <c r="Q91" s="333">
        <v>7.0823529411764703</v>
      </c>
      <c r="R91" s="337" t="s">
        <v>5219</v>
      </c>
      <c r="S91" s="338" t="s">
        <v>920</v>
      </c>
      <c r="T91" s="331">
        <v>15</v>
      </c>
      <c r="U91" s="336">
        <v>0.41000000000000003</v>
      </c>
      <c r="V91" s="333">
        <v>6.1411764705882357</v>
      </c>
      <c r="W91" s="337" t="s">
        <v>5220</v>
      </c>
      <c r="X91" s="339" t="s">
        <v>917</v>
      </c>
      <c r="Y91" s="331">
        <v>8</v>
      </c>
      <c r="Z91" s="336">
        <v>0.31058823529411761</v>
      </c>
      <c r="AA91" s="333">
        <v>2.4588235294117649</v>
      </c>
      <c r="AB91" s="337" t="s">
        <v>5221</v>
      </c>
      <c r="AC91" s="340" t="s">
        <v>919</v>
      </c>
      <c r="AD91" s="331">
        <v>24</v>
      </c>
      <c r="AE91" s="336">
        <v>0.49517647058823516</v>
      </c>
      <c r="AF91" s="333">
        <v>11.858823529411765</v>
      </c>
      <c r="AG91" s="303" t="s">
        <v>5222</v>
      </c>
    </row>
    <row r="92" spans="1:33" x14ac:dyDescent="0.25">
      <c r="A92" s="301" t="s">
        <v>224</v>
      </c>
      <c r="B92" s="329" t="s">
        <v>5218</v>
      </c>
      <c r="C92" s="303" t="s">
        <v>1127</v>
      </c>
      <c r="D92" s="330">
        <v>141</v>
      </c>
      <c r="E92" s="331">
        <v>66</v>
      </c>
      <c r="F92" s="332">
        <v>48.721347517730472</v>
      </c>
      <c r="G92" s="333">
        <v>32.156028368794324</v>
      </c>
      <c r="H92" s="334">
        <v>134</v>
      </c>
      <c r="I92" s="331">
        <v>0</v>
      </c>
      <c r="J92" s="331">
        <v>7</v>
      </c>
      <c r="K92" s="333">
        <v>0.95035460992907805</v>
      </c>
      <c r="L92" s="333">
        <v>0</v>
      </c>
      <c r="M92" s="333">
        <v>4.9645390070921988E-2</v>
      </c>
      <c r="N92" s="335" t="s">
        <v>918</v>
      </c>
      <c r="O92" s="331">
        <v>19</v>
      </c>
      <c r="P92" s="336">
        <v>0.45808510638297867</v>
      </c>
      <c r="Q92" s="333">
        <v>8.7021276595744688</v>
      </c>
      <c r="R92" s="337" t="s">
        <v>5219</v>
      </c>
      <c r="S92" s="338" t="s">
        <v>920</v>
      </c>
      <c r="T92" s="331">
        <v>15</v>
      </c>
      <c r="U92" s="336">
        <v>0.48624113475177294</v>
      </c>
      <c r="V92" s="333">
        <v>7.2907801418439719</v>
      </c>
      <c r="W92" s="337" t="s">
        <v>5220</v>
      </c>
      <c r="X92" s="339" t="s">
        <v>917</v>
      </c>
      <c r="Y92" s="331">
        <v>8</v>
      </c>
      <c r="Z92" s="336">
        <v>0.37581560283687981</v>
      </c>
      <c r="AA92" s="333">
        <v>2.9858156028368796</v>
      </c>
      <c r="AB92" s="337" t="s">
        <v>5221</v>
      </c>
      <c r="AC92" s="340" t="s">
        <v>919</v>
      </c>
      <c r="AD92" s="331">
        <v>24</v>
      </c>
      <c r="AE92" s="336">
        <v>0.55028368794326266</v>
      </c>
      <c r="AF92" s="333">
        <v>13.177304964539006</v>
      </c>
      <c r="AG92" s="303" t="s">
        <v>5222</v>
      </c>
    </row>
    <row r="93" spans="1:33" x14ac:dyDescent="0.25">
      <c r="A93" s="301" t="s">
        <v>225</v>
      </c>
      <c r="B93" s="329" t="s">
        <v>5218</v>
      </c>
      <c r="C93" s="303" t="s">
        <v>1128</v>
      </c>
      <c r="D93" s="330">
        <v>164</v>
      </c>
      <c r="E93" s="331">
        <v>66</v>
      </c>
      <c r="F93" s="332">
        <v>52.734817073170724</v>
      </c>
      <c r="G93" s="333">
        <v>34.804878048780488</v>
      </c>
      <c r="H93" s="334">
        <v>148</v>
      </c>
      <c r="I93" s="331">
        <v>0</v>
      </c>
      <c r="J93" s="331">
        <v>16</v>
      </c>
      <c r="K93" s="333">
        <v>0.90243902439024393</v>
      </c>
      <c r="L93" s="333">
        <v>0</v>
      </c>
      <c r="M93" s="333">
        <v>9.7560975609756101E-2</v>
      </c>
      <c r="N93" s="335" t="s">
        <v>918</v>
      </c>
      <c r="O93" s="331">
        <v>19</v>
      </c>
      <c r="P93" s="336">
        <v>0.48140243902439001</v>
      </c>
      <c r="Q93" s="333">
        <v>9.1402439024390247</v>
      </c>
      <c r="R93" s="337" t="s">
        <v>5219</v>
      </c>
      <c r="S93" s="338" t="s">
        <v>920</v>
      </c>
      <c r="T93" s="331">
        <v>15</v>
      </c>
      <c r="U93" s="336">
        <v>0.5500609756097562</v>
      </c>
      <c r="V93" s="333">
        <v>8.2560975609756095</v>
      </c>
      <c r="W93" s="337" t="s">
        <v>5220</v>
      </c>
      <c r="X93" s="339" t="s">
        <v>917</v>
      </c>
      <c r="Y93" s="331">
        <v>8</v>
      </c>
      <c r="Z93" s="336">
        <v>0.39932926829268334</v>
      </c>
      <c r="AA93" s="333">
        <v>3.1768292682926829</v>
      </c>
      <c r="AB93" s="337" t="s">
        <v>5221</v>
      </c>
      <c r="AC93" s="340" t="s">
        <v>919</v>
      </c>
      <c r="AD93" s="331">
        <v>24</v>
      </c>
      <c r="AE93" s="336">
        <v>0.59396341463414626</v>
      </c>
      <c r="AF93" s="333">
        <v>14.231707317073171</v>
      </c>
      <c r="AG93" s="303" t="s">
        <v>5222</v>
      </c>
    </row>
    <row r="94" spans="1:33" x14ac:dyDescent="0.25">
      <c r="A94" s="301" t="s">
        <v>226</v>
      </c>
      <c r="B94" s="329" t="s">
        <v>5218</v>
      </c>
      <c r="C94" s="303" t="s">
        <v>1129</v>
      </c>
      <c r="D94" s="330">
        <v>26</v>
      </c>
      <c r="E94" s="331">
        <v>66</v>
      </c>
      <c r="F94" s="332">
        <v>38.984999999999999</v>
      </c>
      <c r="G94" s="333">
        <v>25.73076923076923</v>
      </c>
      <c r="H94" s="334">
        <v>26</v>
      </c>
      <c r="I94" s="331">
        <v>0</v>
      </c>
      <c r="J94" s="331">
        <v>0</v>
      </c>
      <c r="K94" s="333">
        <v>1</v>
      </c>
      <c r="L94" s="333">
        <v>0</v>
      </c>
      <c r="M94" s="333">
        <v>0</v>
      </c>
      <c r="N94" s="335" t="s">
        <v>918</v>
      </c>
      <c r="O94" s="331">
        <v>19</v>
      </c>
      <c r="P94" s="336">
        <v>0.35038461538461535</v>
      </c>
      <c r="Q94" s="333">
        <v>6.6538461538461542</v>
      </c>
      <c r="R94" s="337" t="s">
        <v>5219</v>
      </c>
      <c r="S94" s="338" t="s">
        <v>920</v>
      </c>
      <c r="T94" s="331">
        <v>15</v>
      </c>
      <c r="U94" s="336">
        <v>0.36384615384615387</v>
      </c>
      <c r="V94" s="333">
        <v>5.4615384615384617</v>
      </c>
      <c r="W94" s="337" t="s">
        <v>5220</v>
      </c>
      <c r="X94" s="339" t="s">
        <v>917</v>
      </c>
      <c r="Y94" s="331">
        <v>8</v>
      </c>
      <c r="Z94" s="336">
        <v>0.29038461538461535</v>
      </c>
      <c r="AA94" s="333">
        <v>2.3076923076923075</v>
      </c>
      <c r="AB94" s="337" t="s">
        <v>5221</v>
      </c>
      <c r="AC94" s="340" t="s">
        <v>919</v>
      </c>
      <c r="AD94" s="331">
        <v>24</v>
      </c>
      <c r="AE94" s="336">
        <v>0.47115384615384615</v>
      </c>
      <c r="AF94" s="333">
        <v>11.307692307692308</v>
      </c>
      <c r="AG94" s="303" t="s">
        <v>5222</v>
      </c>
    </row>
    <row r="95" spans="1:33" x14ac:dyDescent="0.25">
      <c r="A95" s="301" t="s">
        <v>227</v>
      </c>
      <c r="B95" s="329" t="s">
        <v>5218</v>
      </c>
      <c r="C95" s="303" t="s">
        <v>1130</v>
      </c>
      <c r="D95" s="330">
        <v>140</v>
      </c>
      <c r="E95" s="331">
        <v>66</v>
      </c>
      <c r="F95" s="332">
        <v>51.233999999999973</v>
      </c>
      <c r="G95" s="333">
        <v>33.814285714285717</v>
      </c>
      <c r="H95" s="334">
        <v>127</v>
      </c>
      <c r="I95" s="331">
        <v>0</v>
      </c>
      <c r="J95" s="331">
        <v>13</v>
      </c>
      <c r="K95" s="333">
        <v>0.90714285714285714</v>
      </c>
      <c r="L95" s="333">
        <v>0</v>
      </c>
      <c r="M95" s="333">
        <v>9.285714285714286E-2</v>
      </c>
      <c r="N95" s="335" t="s">
        <v>918</v>
      </c>
      <c r="O95" s="331">
        <v>19</v>
      </c>
      <c r="P95" s="336">
        <v>0.49457142857142866</v>
      </c>
      <c r="Q95" s="333">
        <v>9.3928571428571423</v>
      </c>
      <c r="R95" s="337" t="s">
        <v>5219</v>
      </c>
      <c r="S95" s="338" t="s">
        <v>920</v>
      </c>
      <c r="T95" s="331">
        <v>15</v>
      </c>
      <c r="U95" s="336">
        <v>0.50085714285714267</v>
      </c>
      <c r="V95" s="333">
        <v>7.5142857142857142</v>
      </c>
      <c r="W95" s="337" t="s">
        <v>5220</v>
      </c>
      <c r="X95" s="339" t="s">
        <v>917</v>
      </c>
      <c r="Y95" s="331">
        <v>8</v>
      </c>
      <c r="Z95" s="336">
        <v>0.39435714285714329</v>
      </c>
      <c r="AA95" s="333">
        <v>3.1357142857142857</v>
      </c>
      <c r="AB95" s="337" t="s">
        <v>5221</v>
      </c>
      <c r="AC95" s="340" t="s">
        <v>919</v>
      </c>
      <c r="AD95" s="331">
        <v>24</v>
      </c>
      <c r="AE95" s="336">
        <v>0.57471428571428573</v>
      </c>
      <c r="AF95" s="333">
        <v>13.771428571428572</v>
      </c>
      <c r="AG95" s="303" t="s">
        <v>5222</v>
      </c>
    </row>
    <row r="96" spans="1:33" x14ac:dyDescent="0.25">
      <c r="A96" s="301" t="s">
        <v>228</v>
      </c>
      <c r="B96" s="329" t="s">
        <v>5218</v>
      </c>
      <c r="C96" s="303" t="s">
        <v>1131</v>
      </c>
      <c r="D96" s="330">
        <v>273</v>
      </c>
      <c r="E96" s="331">
        <v>66</v>
      </c>
      <c r="F96" s="332">
        <v>44.188681318681319</v>
      </c>
      <c r="G96" s="333">
        <v>29.164835164835164</v>
      </c>
      <c r="H96" s="334">
        <v>261</v>
      </c>
      <c r="I96" s="331">
        <v>0</v>
      </c>
      <c r="J96" s="331">
        <v>12</v>
      </c>
      <c r="K96" s="333">
        <v>0.95604395604395609</v>
      </c>
      <c r="L96" s="333">
        <v>0</v>
      </c>
      <c r="M96" s="333">
        <v>4.3956043956043959E-2</v>
      </c>
      <c r="N96" s="335" t="s">
        <v>918</v>
      </c>
      <c r="O96" s="331">
        <v>19</v>
      </c>
      <c r="P96" s="336">
        <v>0.41926739926739909</v>
      </c>
      <c r="Q96" s="333">
        <v>7.9633699633699635</v>
      </c>
      <c r="R96" s="337" t="s">
        <v>5219</v>
      </c>
      <c r="S96" s="338" t="s">
        <v>920</v>
      </c>
      <c r="T96" s="331">
        <v>15</v>
      </c>
      <c r="U96" s="336">
        <v>0.43633699633699669</v>
      </c>
      <c r="V96" s="333">
        <v>6.542124542124542</v>
      </c>
      <c r="W96" s="337" t="s">
        <v>5220</v>
      </c>
      <c r="X96" s="339" t="s">
        <v>917</v>
      </c>
      <c r="Y96" s="331">
        <v>8</v>
      </c>
      <c r="Z96" s="336">
        <v>0.31549450549450547</v>
      </c>
      <c r="AA96" s="333">
        <v>2.5054945054945055</v>
      </c>
      <c r="AB96" s="337" t="s">
        <v>5221</v>
      </c>
      <c r="AC96" s="340" t="s">
        <v>919</v>
      </c>
      <c r="AD96" s="331">
        <v>24</v>
      </c>
      <c r="AE96" s="336">
        <v>0.50703296703296652</v>
      </c>
      <c r="AF96" s="333">
        <v>12.153846153846153</v>
      </c>
      <c r="AG96" s="303" t="s">
        <v>5222</v>
      </c>
    </row>
    <row r="97" spans="1:33" x14ac:dyDescent="0.25">
      <c r="A97" s="301" t="s">
        <v>229</v>
      </c>
      <c r="B97" s="329" t="s">
        <v>5218</v>
      </c>
      <c r="C97" s="303" t="s">
        <v>1132</v>
      </c>
      <c r="D97" s="330">
        <v>77</v>
      </c>
      <c r="E97" s="331">
        <v>66</v>
      </c>
      <c r="F97" s="332">
        <v>45.316233766233751</v>
      </c>
      <c r="G97" s="333">
        <v>29.90909090909091</v>
      </c>
      <c r="H97" s="334">
        <v>75</v>
      </c>
      <c r="I97" s="331">
        <v>0</v>
      </c>
      <c r="J97" s="331">
        <v>2</v>
      </c>
      <c r="K97" s="333">
        <v>0.97402597402597402</v>
      </c>
      <c r="L97" s="333">
        <v>0</v>
      </c>
      <c r="M97" s="333">
        <v>2.5974025974025976E-2</v>
      </c>
      <c r="N97" s="335" t="s">
        <v>918</v>
      </c>
      <c r="O97" s="331">
        <v>19</v>
      </c>
      <c r="P97" s="336">
        <v>0.41935064935064953</v>
      </c>
      <c r="Q97" s="333">
        <v>7.9610389610389607</v>
      </c>
      <c r="R97" s="337" t="s">
        <v>5219</v>
      </c>
      <c r="S97" s="338" t="s">
        <v>920</v>
      </c>
      <c r="T97" s="331">
        <v>15</v>
      </c>
      <c r="U97" s="336">
        <v>0.43792207792207782</v>
      </c>
      <c r="V97" s="333">
        <v>6.5584415584415581</v>
      </c>
      <c r="W97" s="337" t="s">
        <v>5220</v>
      </c>
      <c r="X97" s="339" t="s">
        <v>917</v>
      </c>
      <c r="Y97" s="331">
        <v>8</v>
      </c>
      <c r="Z97" s="336">
        <v>0.33831168831168823</v>
      </c>
      <c r="AA97" s="333">
        <v>2.6883116883116882</v>
      </c>
      <c r="AB97" s="337" t="s">
        <v>5221</v>
      </c>
      <c r="AC97" s="340" t="s">
        <v>919</v>
      </c>
      <c r="AD97" s="331">
        <v>24</v>
      </c>
      <c r="AE97" s="336">
        <v>0.52974025974025996</v>
      </c>
      <c r="AF97" s="333">
        <v>12.7012987012987</v>
      </c>
      <c r="AG97" s="303" t="s">
        <v>5222</v>
      </c>
    </row>
    <row r="98" spans="1:33" x14ac:dyDescent="0.25">
      <c r="A98" s="301" t="s">
        <v>230</v>
      </c>
      <c r="B98" s="329" t="s">
        <v>5218</v>
      </c>
      <c r="C98" s="303" t="s">
        <v>1133</v>
      </c>
      <c r="D98" s="330">
        <v>77</v>
      </c>
      <c r="E98" s="331">
        <v>66</v>
      </c>
      <c r="F98" s="332">
        <v>47.087402597402601</v>
      </c>
      <c r="G98" s="333">
        <v>31.077922077922079</v>
      </c>
      <c r="H98" s="334">
        <v>73</v>
      </c>
      <c r="I98" s="331">
        <v>0</v>
      </c>
      <c r="J98" s="331">
        <v>4</v>
      </c>
      <c r="K98" s="333">
        <v>0.94805194805194803</v>
      </c>
      <c r="L98" s="333">
        <v>0</v>
      </c>
      <c r="M98" s="333">
        <v>5.1948051948051951E-2</v>
      </c>
      <c r="N98" s="335" t="s">
        <v>918</v>
      </c>
      <c r="O98" s="331">
        <v>19</v>
      </c>
      <c r="P98" s="336">
        <v>0.44246753246753256</v>
      </c>
      <c r="Q98" s="333">
        <v>8.4155844155844157</v>
      </c>
      <c r="R98" s="337" t="s">
        <v>5219</v>
      </c>
      <c r="S98" s="338" t="s">
        <v>920</v>
      </c>
      <c r="T98" s="331">
        <v>15</v>
      </c>
      <c r="U98" s="336">
        <v>0.47844155844155828</v>
      </c>
      <c r="V98" s="333">
        <v>7.1818181818181817</v>
      </c>
      <c r="W98" s="337" t="s">
        <v>5220</v>
      </c>
      <c r="X98" s="339" t="s">
        <v>917</v>
      </c>
      <c r="Y98" s="331">
        <v>8</v>
      </c>
      <c r="Z98" s="336">
        <v>0.34493506493506482</v>
      </c>
      <c r="AA98" s="333">
        <v>2.7402597402597402</v>
      </c>
      <c r="AB98" s="337" t="s">
        <v>5221</v>
      </c>
      <c r="AC98" s="340" t="s">
        <v>919</v>
      </c>
      <c r="AD98" s="331">
        <v>24</v>
      </c>
      <c r="AE98" s="336">
        <v>0.53129870129870116</v>
      </c>
      <c r="AF98" s="333">
        <v>12.74025974025974</v>
      </c>
      <c r="AG98" s="303" t="s">
        <v>5222</v>
      </c>
    </row>
    <row r="99" spans="1:33" x14ac:dyDescent="0.25">
      <c r="A99" s="301" t="s">
        <v>231</v>
      </c>
      <c r="B99" s="329" t="s">
        <v>5218</v>
      </c>
      <c r="C99" s="303" t="s">
        <v>1134</v>
      </c>
      <c r="D99" s="330">
        <v>90</v>
      </c>
      <c r="E99" s="331">
        <v>66</v>
      </c>
      <c r="F99" s="332">
        <v>48.855111111111093</v>
      </c>
      <c r="G99" s="333">
        <v>32.244444444444447</v>
      </c>
      <c r="H99" s="334">
        <v>81</v>
      </c>
      <c r="I99" s="331">
        <v>0</v>
      </c>
      <c r="J99" s="331">
        <v>9</v>
      </c>
      <c r="K99" s="333">
        <v>0.9</v>
      </c>
      <c r="L99" s="333">
        <v>0</v>
      </c>
      <c r="M99" s="333">
        <v>0.1</v>
      </c>
      <c r="N99" s="335" t="s">
        <v>918</v>
      </c>
      <c r="O99" s="331">
        <v>19</v>
      </c>
      <c r="P99" s="336">
        <v>0.44033333333333313</v>
      </c>
      <c r="Q99" s="333">
        <v>8.3666666666666671</v>
      </c>
      <c r="R99" s="337" t="s">
        <v>5219</v>
      </c>
      <c r="S99" s="338" t="s">
        <v>920</v>
      </c>
      <c r="T99" s="331">
        <v>15</v>
      </c>
      <c r="U99" s="336">
        <v>0.49044444444444452</v>
      </c>
      <c r="V99" s="333">
        <v>7.3555555555555552</v>
      </c>
      <c r="W99" s="337" t="s">
        <v>5220</v>
      </c>
      <c r="X99" s="339" t="s">
        <v>917</v>
      </c>
      <c r="Y99" s="331">
        <v>8</v>
      </c>
      <c r="Z99" s="336">
        <v>0.38144444444444453</v>
      </c>
      <c r="AA99" s="333">
        <v>3.0333333333333332</v>
      </c>
      <c r="AB99" s="337" t="s">
        <v>5221</v>
      </c>
      <c r="AC99" s="340" t="s">
        <v>919</v>
      </c>
      <c r="AD99" s="331">
        <v>24</v>
      </c>
      <c r="AE99" s="336">
        <v>0.56277777777777771</v>
      </c>
      <c r="AF99" s="333">
        <v>13.488888888888889</v>
      </c>
      <c r="AG99" s="303" t="s">
        <v>5222</v>
      </c>
    </row>
    <row r="100" spans="1:33" x14ac:dyDescent="0.25">
      <c r="A100" s="301" t="s">
        <v>232</v>
      </c>
      <c r="B100" s="329" t="s">
        <v>5218</v>
      </c>
      <c r="C100" s="303" t="s">
        <v>1135</v>
      </c>
      <c r="D100" s="330">
        <v>66</v>
      </c>
      <c r="E100" s="331">
        <v>66</v>
      </c>
      <c r="F100" s="332">
        <v>53.581363636363633</v>
      </c>
      <c r="G100" s="333">
        <v>35.363636363636367</v>
      </c>
      <c r="H100" s="334">
        <v>55</v>
      </c>
      <c r="I100" s="331">
        <v>0</v>
      </c>
      <c r="J100" s="331">
        <v>11</v>
      </c>
      <c r="K100" s="333">
        <v>0.83333333333333337</v>
      </c>
      <c r="L100" s="333">
        <v>0</v>
      </c>
      <c r="M100" s="333">
        <v>0.16666666666666666</v>
      </c>
      <c r="N100" s="335" t="s">
        <v>918</v>
      </c>
      <c r="O100" s="331">
        <v>19</v>
      </c>
      <c r="P100" s="336">
        <v>0.50181818181818194</v>
      </c>
      <c r="Q100" s="333">
        <v>9.5303030303030312</v>
      </c>
      <c r="R100" s="337" t="s">
        <v>5219</v>
      </c>
      <c r="S100" s="338" t="s">
        <v>920</v>
      </c>
      <c r="T100" s="331">
        <v>15</v>
      </c>
      <c r="U100" s="336">
        <v>0.52833333333333343</v>
      </c>
      <c r="V100" s="333">
        <v>7.9242424242424239</v>
      </c>
      <c r="W100" s="337" t="s">
        <v>5220</v>
      </c>
      <c r="X100" s="339" t="s">
        <v>917</v>
      </c>
      <c r="Y100" s="331">
        <v>8</v>
      </c>
      <c r="Z100" s="336">
        <v>0.44727272727272716</v>
      </c>
      <c r="AA100" s="333">
        <v>3.5606060606060606</v>
      </c>
      <c r="AB100" s="337" t="s">
        <v>5221</v>
      </c>
      <c r="AC100" s="340" t="s">
        <v>919</v>
      </c>
      <c r="AD100" s="331">
        <v>24</v>
      </c>
      <c r="AE100" s="336">
        <v>0.59878787878787887</v>
      </c>
      <c r="AF100" s="333">
        <v>14.348484848484848</v>
      </c>
      <c r="AG100" s="303" t="s">
        <v>5222</v>
      </c>
    </row>
    <row r="101" spans="1:33" x14ac:dyDescent="0.25">
      <c r="A101" s="301" t="s">
        <v>233</v>
      </c>
      <c r="B101" s="329" t="s">
        <v>5218</v>
      </c>
      <c r="C101" s="303" t="s">
        <v>1136</v>
      </c>
      <c r="D101" s="330">
        <v>139</v>
      </c>
      <c r="E101" s="331">
        <v>66</v>
      </c>
      <c r="F101" s="332">
        <v>45.737841726618718</v>
      </c>
      <c r="G101" s="333">
        <v>30.187050359712231</v>
      </c>
      <c r="H101" s="334">
        <v>128</v>
      </c>
      <c r="I101" s="331">
        <v>0</v>
      </c>
      <c r="J101" s="331">
        <v>11</v>
      </c>
      <c r="K101" s="333">
        <v>0.92086330935251803</v>
      </c>
      <c r="L101" s="333">
        <v>0</v>
      </c>
      <c r="M101" s="333">
        <v>7.9136690647482008E-2</v>
      </c>
      <c r="N101" s="335" t="s">
        <v>918</v>
      </c>
      <c r="O101" s="331">
        <v>19</v>
      </c>
      <c r="P101" s="336">
        <v>0.42697841726618718</v>
      </c>
      <c r="Q101" s="333">
        <v>8.1079136690647484</v>
      </c>
      <c r="R101" s="337" t="s">
        <v>5219</v>
      </c>
      <c r="S101" s="338" t="s">
        <v>920</v>
      </c>
      <c r="T101" s="331">
        <v>15</v>
      </c>
      <c r="U101" s="336">
        <v>0.4436690647482015</v>
      </c>
      <c r="V101" s="333">
        <v>6.6474820143884896</v>
      </c>
      <c r="W101" s="337" t="s">
        <v>5220</v>
      </c>
      <c r="X101" s="339" t="s">
        <v>917</v>
      </c>
      <c r="Y101" s="331">
        <v>8</v>
      </c>
      <c r="Z101" s="336">
        <v>0.34863309352518024</v>
      </c>
      <c r="AA101" s="333">
        <v>2.7697841726618706</v>
      </c>
      <c r="AB101" s="337" t="s">
        <v>5221</v>
      </c>
      <c r="AC101" s="340" t="s">
        <v>919</v>
      </c>
      <c r="AD101" s="331">
        <v>24</v>
      </c>
      <c r="AE101" s="336">
        <v>0.52820143884892057</v>
      </c>
      <c r="AF101" s="333">
        <v>12.661870503597122</v>
      </c>
      <c r="AG101" s="303" t="s">
        <v>5222</v>
      </c>
    </row>
    <row r="102" spans="1:33" x14ac:dyDescent="0.25">
      <c r="A102" s="301" t="s">
        <v>234</v>
      </c>
      <c r="B102" s="329" t="s">
        <v>5218</v>
      </c>
      <c r="C102" s="303" t="s">
        <v>1137</v>
      </c>
      <c r="D102" s="330">
        <v>92</v>
      </c>
      <c r="E102" s="331">
        <v>66</v>
      </c>
      <c r="F102" s="332">
        <v>49.884673913043471</v>
      </c>
      <c r="G102" s="333">
        <v>32.923913043478258</v>
      </c>
      <c r="H102" s="334">
        <v>90</v>
      </c>
      <c r="I102" s="331">
        <v>0</v>
      </c>
      <c r="J102" s="331">
        <v>2</v>
      </c>
      <c r="K102" s="333">
        <v>0.97826086956521741</v>
      </c>
      <c r="L102" s="333">
        <v>0</v>
      </c>
      <c r="M102" s="333">
        <v>2.1739130434782608E-2</v>
      </c>
      <c r="N102" s="335" t="s">
        <v>918</v>
      </c>
      <c r="O102" s="331">
        <v>19</v>
      </c>
      <c r="P102" s="336">
        <v>0.4802173913043476</v>
      </c>
      <c r="Q102" s="333">
        <v>9.1195652173913047</v>
      </c>
      <c r="R102" s="337" t="s">
        <v>5219</v>
      </c>
      <c r="S102" s="338" t="s">
        <v>920</v>
      </c>
      <c r="T102" s="331">
        <v>15</v>
      </c>
      <c r="U102" s="336">
        <v>0.47880434782608672</v>
      </c>
      <c r="V102" s="333">
        <v>7.1847826086956523</v>
      </c>
      <c r="W102" s="337" t="s">
        <v>5220</v>
      </c>
      <c r="X102" s="339" t="s">
        <v>917</v>
      </c>
      <c r="Y102" s="331">
        <v>8</v>
      </c>
      <c r="Z102" s="336">
        <v>0.35891304347826075</v>
      </c>
      <c r="AA102" s="333">
        <v>2.847826086956522</v>
      </c>
      <c r="AB102" s="337" t="s">
        <v>5221</v>
      </c>
      <c r="AC102" s="340" t="s">
        <v>919</v>
      </c>
      <c r="AD102" s="331">
        <v>24</v>
      </c>
      <c r="AE102" s="336">
        <v>0.57489130434782643</v>
      </c>
      <c r="AF102" s="333">
        <v>13.771739130434783</v>
      </c>
      <c r="AG102" s="303" t="s">
        <v>5222</v>
      </c>
    </row>
    <row r="103" spans="1:33" x14ac:dyDescent="0.25">
      <c r="A103" s="301" t="s">
        <v>235</v>
      </c>
      <c r="B103" s="329" t="s">
        <v>5218</v>
      </c>
      <c r="C103" s="303" t="s">
        <v>1138</v>
      </c>
      <c r="D103" s="330">
        <v>61</v>
      </c>
      <c r="E103" s="331">
        <v>66</v>
      </c>
      <c r="F103" s="332">
        <v>40.013934426229518</v>
      </c>
      <c r="G103" s="333">
        <v>26.409836065573771</v>
      </c>
      <c r="H103" s="334">
        <v>60</v>
      </c>
      <c r="I103" s="331">
        <v>0</v>
      </c>
      <c r="J103" s="331">
        <v>1</v>
      </c>
      <c r="K103" s="333">
        <v>0.98360655737704916</v>
      </c>
      <c r="L103" s="333">
        <v>0</v>
      </c>
      <c r="M103" s="333">
        <v>1.6393442622950821E-2</v>
      </c>
      <c r="N103" s="335" t="s">
        <v>918</v>
      </c>
      <c r="O103" s="331">
        <v>19</v>
      </c>
      <c r="P103" s="336">
        <v>0.35852459016393462</v>
      </c>
      <c r="Q103" s="333">
        <v>6.8032786885245899</v>
      </c>
      <c r="R103" s="337" t="s">
        <v>5219</v>
      </c>
      <c r="S103" s="338" t="s">
        <v>920</v>
      </c>
      <c r="T103" s="331">
        <v>15</v>
      </c>
      <c r="U103" s="336">
        <v>0.39737704918032762</v>
      </c>
      <c r="V103" s="333">
        <v>5.9508196721311473</v>
      </c>
      <c r="W103" s="337" t="s">
        <v>5220</v>
      </c>
      <c r="X103" s="339" t="s">
        <v>917</v>
      </c>
      <c r="Y103" s="331">
        <v>8</v>
      </c>
      <c r="Z103" s="336">
        <v>0.28737704918032797</v>
      </c>
      <c r="AA103" s="333">
        <v>2.278688524590164</v>
      </c>
      <c r="AB103" s="337" t="s">
        <v>5221</v>
      </c>
      <c r="AC103" s="340" t="s">
        <v>919</v>
      </c>
      <c r="AD103" s="331">
        <v>24</v>
      </c>
      <c r="AE103" s="336">
        <v>0.47491803278688516</v>
      </c>
      <c r="AF103" s="333">
        <v>11.377049180327869</v>
      </c>
      <c r="AG103" s="303" t="s">
        <v>5222</v>
      </c>
    </row>
    <row r="104" spans="1:33" x14ac:dyDescent="0.25">
      <c r="A104" s="301" t="s">
        <v>237</v>
      </c>
      <c r="B104" s="329" t="s">
        <v>5218</v>
      </c>
      <c r="C104" s="303" t="s">
        <v>1140</v>
      </c>
      <c r="D104" s="330">
        <v>239</v>
      </c>
      <c r="E104" s="331">
        <v>66</v>
      </c>
      <c r="F104" s="332">
        <v>39.589790794979073</v>
      </c>
      <c r="G104" s="333">
        <v>26.12970711297071</v>
      </c>
      <c r="H104" s="334">
        <v>237</v>
      </c>
      <c r="I104" s="331">
        <v>0</v>
      </c>
      <c r="J104" s="331">
        <v>2</v>
      </c>
      <c r="K104" s="333">
        <v>0.99163179916317989</v>
      </c>
      <c r="L104" s="333">
        <v>0</v>
      </c>
      <c r="M104" s="333">
        <v>8.368200836820083E-3</v>
      </c>
      <c r="N104" s="335" t="s">
        <v>918</v>
      </c>
      <c r="O104" s="331">
        <v>19</v>
      </c>
      <c r="P104" s="336">
        <v>0.35887029288702915</v>
      </c>
      <c r="Q104" s="333">
        <v>6.8075313807531384</v>
      </c>
      <c r="R104" s="337" t="s">
        <v>5219</v>
      </c>
      <c r="S104" s="338" t="s">
        <v>920</v>
      </c>
      <c r="T104" s="331">
        <v>15</v>
      </c>
      <c r="U104" s="336">
        <v>0.3998744769874476</v>
      </c>
      <c r="V104" s="333">
        <v>6</v>
      </c>
      <c r="W104" s="337" t="s">
        <v>5220</v>
      </c>
      <c r="X104" s="339" t="s">
        <v>917</v>
      </c>
      <c r="Y104" s="331">
        <v>8</v>
      </c>
      <c r="Z104" s="336">
        <v>0.27225941422594174</v>
      </c>
      <c r="AA104" s="333">
        <v>2.1589958158995817</v>
      </c>
      <c r="AB104" s="337" t="s">
        <v>5221</v>
      </c>
      <c r="AC104" s="340" t="s">
        <v>919</v>
      </c>
      <c r="AD104" s="331">
        <v>24</v>
      </c>
      <c r="AE104" s="336">
        <v>0.46594142259414212</v>
      </c>
      <c r="AF104" s="333">
        <v>11.163179916317992</v>
      </c>
      <c r="AG104" s="303" t="s">
        <v>5222</v>
      </c>
    </row>
    <row r="105" spans="1:33" x14ac:dyDescent="0.25">
      <c r="A105" s="301" t="s">
        <v>240</v>
      </c>
      <c r="B105" s="329" t="s">
        <v>5218</v>
      </c>
      <c r="C105" s="303" t="s">
        <v>1143</v>
      </c>
      <c r="D105" s="330">
        <v>55</v>
      </c>
      <c r="E105" s="331">
        <v>66</v>
      </c>
      <c r="F105" s="332">
        <v>44.076727272727268</v>
      </c>
      <c r="G105" s="333">
        <v>29.09090909090909</v>
      </c>
      <c r="H105" s="334">
        <v>55</v>
      </c>
      <c r="I105" s="331">
        <v>0</v>
      </c>
      <c r="J105" s="331">
        <v>0</v>
      </c>
      <c r="K105" s="333">
        <v>1</v>
      </c>
      <c r="L105" s="333">
        <v>0</v>
      </c>
      <c r="M105" s="333">
        <v>0</v>
      </c>
      <c r="N105" s="335" t="s">
        <v>918</v>
      </c>
      <c r="O105" s="331">
        <v>19</v>
      </c>
      <c r="P105" s="336">
        <v>0.41254545454545466</v>
      </c>
      <c r="Q105" s="333">
        <v>7.836363636363636</v>
      </c>
      <c r="R105" s="337" t="s">
        <v>5219</v>
      </c>
      <c r="S105" s="338" t="s">
        <v>920</v>
      </c>
      <c r="T105" s="331">
        <v>15</v>
      </c>
      <c r="U105" s="336">
        <v>0.4365454545454544</v>
      </c>
      <c r="V105" s="333">
        <v>6.5454545454545459</v>
      </c>
      <c r="W105" s="337" t="s">
        <v>5220</v>
      </c>
      <c r="X105" s="339" t="s">
        <v>917</v>
      </c>
      <c r="Y105" s="331">
        <v>8</v>
      </c>
      <c r="Z105" s="336">
        <v>0.33018181818181824</v>
      </c>
      <c r="AA105" s="333">
        <v>2.6181818181818182</v>
      </c>
      <c r="AB105" s="337" t="s">
        <v>5221</v>
      </c>
      <c r="AC105" s="340" t="s">
        <v>919</v>
      </c>
      <c r="AD105" s="331">
        <v>24</v>
      </c>
      <c r="AE105" s="336">
        <v>0.50490909090909086</v>
      </c>
      <c r="AF105" s="333">
        <v>12.090909090909092</v>
      </c>
      <c r="AG105" s="303" t="s">
        <v>5222</v>
      </c>
    </row>
    <row r="106" spans="1:33" x14ac:dyDescent="0.25">
      <c r="A106" s="301" t="s">
        <v>241</v>
      </c>
      <c r="B106" s="329" t="s">
        <v>5218</v>
      </c>
      <c r="C106" s="303" t="s">
        <v>1144</v>
      </c>
      <c r="D106" s="330">
        <v>110</v>
      </c>
      <c r="E106" s="331">
        <v>66</v>
      </c>
      <c r="F106" s="332">
        <v>44.104363636363644</v>
      </c>
      <c r="G106" s="333">
        <v>29.109090909090909</v>
      </c>
      <c r="H106" s="334">
        <v>103</v>
      </c>
      <c r="I106" s="331">
        <v>0</v>
      </c>
      <c r="J106" s="331">
        <v>7</v>
      </c>
      <c r="K106" s="333">
        <v>0.9363636363636364</v>
      </c>
      <c r="L106" s="333">
        <v>0</v>
      </c>
      <c r="M106" s="333">
        <v>6.363636363636363E-2</v>
      </c>
      <c r="N106" s="335" t="s">
        <v>918</v>
      </c>
      <c r="O106" s="331">
        <v>19</v>
      </c>
      <c r="P106" s="336">
        <v>0.42781818181818215</v>
      </c>
      <c r="Q106" s="333">
        <v>8.1363636363636367</v>
      </c>
      <c r="R106" s="337" t="s">
        <v>5219</v>
      </c>
      <c r="S106" s="338" t="s">
        <v>920</v>
      </c>
      <c r="T106" s="331">
        <v>15</v>
      </c>
      <c r="U106" s="336">
        <v>0.428181818181818</v>
      </c>
      <c r="V106" s="333">
        <v>6.418181818181818</v>
      </c>
      <c r="W106" s="337" t="s">
        <v>5220</v>
      </c>
      <c r="X106" s="339" t="s">
        <v>917</v>
      </c>
      <c r="Y106" s="331">
        <v>8</v>
      </c>
      <c r="Z106" s="336">
        <v>0.32409090909090904</v>
      </c>
      <c r="AA106" s="333">
        <v>2.5727272727272728</v>
      </c>
      <c r="AB106" s="337" t="s">
        <v>5221</v>
      </c>
      <c r="AC106" s="340" t="s">
        <v>919</v>
      </c>
      <c r="AD106" s="331">
        <v>24</v>
      </c>
      <c r="AE106" s="336">
        <v>0.49990909090909108</v>
      </c>
      <c r="AF106" s="333">
        <v>11.981818181818182</v>
      </c>
      <c r="AG106" s="303" t="s">
        <v>5222</v>
      </c>
    </row>
    <row r="107" spans="1:33" x14ac:dyDescent="0.25">
      <c r="A107" s="301" t="s">
        <v>242</v>
      </c>
      <c r="B107" s="329" t="s">
        <v>5218</v>
      </c>
      <c r="C107" s="303" t="s">
        <v>1145</v>
      </c>
      <c r="D107" s="330">
        <v>127</v>
      </c>
      <c r="E107" s="331">
        <v>66</v>
      </c>
      <c r="F107" s="332">
        <v>50.775433070866164</v>
      </c>
      <c r="G107" s="333">
        <v>33.511811023622045</v>
      </c>
      <c r="H107" s="334">
        <v>115</v>
      </c>
      <c r="I107" s="331">
        <v>0</v>
      </c>
      <c r="J107" s="331">
        <v>12</v>
      </c>
      <c r="K107" s="333">
        <v>0.90551181102362199</v>
      </c>
      <c r="L107" s="333">
        <v>0</v>
      </c>
      <c r="M107" s="333">
        <v>9.4488188976377951E-2</v>
      </c>
      <c r="N107" s="335" t="s">
        <v>918</v>
      </c>
      <c r="O107" s="331">
        <v>19</v>
      </c>
      <c r="P107" s="336">
        <v>0.47267716535433085</v>
      </c>
      <c r="Q107" s="333">
        <v>8.9763779527559056</v>
      </c>
      <c r="R107" s="337" t="s">
        <v>5219</v>
      </c>
      <c r="S107" s="338" t="s">
        <v>920</v>
      </c>
      <c r="T107" s="331">
        <v>15</v>
      </c>
      <c r="U107" s="336">
        <v>0.5079527559055117</v>
      </c>
      <c r="V107" s="333">
        <v>7.6141732283464565</v>
      </c>
      <c r="W107" s="337" t="s">
        <v>5220</v>
      </c>
      <c r="X107" s="339" t="s">
        <v>917</v>
      </c>
      <c r="Y107" s="331">
        <v>8</v>
      </c>
      <c r="Z107" s="336">
        <v>0.38551181102362253</v>
      </c>
      <c r="AA107" s="333">
        <v>3.0629921259842519</v>
      </c>
      <c r="AB107" s="337" t="s">
        <v>5221</v>
      </c>
      <c r="AC107" s="340" t="s">
        <v>919</v>
      </c>
      <c r="AD107" s="331">
        <v>24</v>
      </c>
      <c r="AE107" s="336">
        <v>0.57858267716535439</v>
      </c>
      <c r="AF107" s="333">
        <v>13.858267716535433</v>
      </c>
      <c r="AG107" s="303" t="s">
        <v>5222</v>
      </c>
    </row>
    <row r="108" spans="1:33" x14ac:dyDescent="0.25">
      <c r="A108" s="301" t="s">
        <v>244</v>
      </c>
      <c r="B108" s="329" t="s">
        <v>5218</v>
      </c>
      <c r="C108" s="303" t="s">
        <v>1146</v>
      </c>
      <c r="D108" s="330">
        <v>97</v>
      </c>
      <c r="E108" s="331">
        <v>66</v>
      </c>
      <c r="F108" s="332">
        <v>53.623814432989676</v>
      </c>
      <c r="G108" s="333">
        <v>35.391752577319586</v>
      </c>
      <c r="H108" s="334">
        <v>79</v>
      </c>
      <c r="I108" s="331">
        <v>0</v>
      </c>
      <c r="J108" s="331">
        <v>18</v>
      </c>
      <c r="K108" s="333">
        <v>0.81443298969072164</v>
      </c>
      <c r="L108" s="333">
        <v>0</v>
      </c>
      <c r="M108" s="333">
        <v>0.18556701030927836</v>
      </c>
      <c r="N108" s="335" t="s">
        <v>918</v>
      </c>
      <c r="O108" s="331">
        <v>19</v>
      </c>
      <c r="P108" s="336">
        <v>0.48206185567010329</v>
      </c>
      <c r="Q108" s="333">
        <v>9.1649484536082468</v>
      </c>
      <c r="R108" s="337" t="s">
        <v>5219</v>
      </c>
      <c r="S108" s="338" t="s">
        <v>920</v>
      </c>
      <c r="T108" s="331">
        <v>15</v>
      </c>
      <c r="U108" s="336">
        <v>0.53494845360824728</v>
      </c>
      <c r="V108" s="333">
        <v>8.0206185567010309</v>
      </c>
      <c r="W108" s="337" t="s">
        <v>5220</v>
      </c>
      <c r="X108" s="339" t="s">
        <v>917</v>
      </c>
      <c r="Y108" s="331">
        <v>8</v>
      </c>
      <c r="Z108" s="336">
        <v>0.44175257731958772</v>
      </c>
      <c r="AA108" s="333">
        <v>3.5154639175257731</v>
      </c>
      <c r="AB108" s="337" t="s">
        <v>5221</v>
      </c>
      <c r="AC108" s="340" t="s">
        <v>919</v>
      </c>
      <c r="AD108" s="331">
        <v>24</v>
      </c>
      <c r="AE108" s="336">
        <v>0.61288659793814471</v>
      </c>
      <c r="AF108" s="333">
        <v>14.690721649484535</v>
      </c>
      <c r="AG108" s="303" t="s">
        <v>5222</v>
      </c>
    </row>
    <row r="109" spans="1:33" x14ac:dyDescent="0.25">
      <c r="A109" s="301" t="s">
        <v>245</v>
      </c>
      <c r="B109" s="329" t="s">
        <v>5218</v>
      </c>
      <c r="C109" s="303" t="s">
        <v>1147</v>
      </c>
      <c r="D109" s="330">
        <v>111</v>
      </c>
      <c r="E109" s="331">
        <v>66</v>
      </c>
      <c r="F109" s="332">
        <v>49.017027027027055</v>
      </c>
      <c r="G109" s="333">
        <v>32.351351351351354</v>
      </c>
      <c r="H109" s="334">
        <v>107</v>
      </c>
      <c r="I109" s="331">
        <v>0</v>
      </c>
      <c r="J109" s="331">
        <v>4</v>
      </c>
      <c r="K109" s="333">
        <v>0.963963963963964</v>
      </c>
      <c r="L109" s="333">
        <v>0</v>
      </c>
      <c r="M109" s="333">
        <v>3.6036036036036036E-2</v>
      </c>
      <c r="N109" s="335" t="s">
        <v>918</v>
      </c>
      <c r="O109" s="331">
        <v>19</v>
      </c>
      <c r="P109" s="336">
        <v>0.46423423423423443</v>
      </c>
      <c r="Q109" s="333">
        <v>8.8198198198198199</v>
      </c>
      <c r="R109" s="337" t="s">
        <v>5219</v>
      </c>
      <c r="S109" s="338" t="s">
        <v>920</v>
      </c>
      <c r="T109" s="331">
        <v>15</v>
      </c>
      <c r="U109" s="336">
        <v>0.47918918918918924</v>
      </c>
      <c r="V109" s="333">
        <v>7.1891891891891895</v>
      </c>
      <c r="W109" s="337" t="s">
        <v>5220</v>
      </c>
      <c r="X109" s="339" t="s">
        <v>917</v>
      </c>
      <c r="Y109" s="331">
        <v>8</v>
      </c>
      <c r="Z109" s="336">
        <v>0.39252252252252279</v>
      </c>
      <c r="AA109" s="333">
        <v>3.1171171171171173</v>
      </c>
      <c r="AB109" s="337" t="s">
        <v>5221</v>
      </c>
      <c r="AC109" s="340" t="s">
        <v>919</v>
      </c>
      <c r="AD109" s="331">
        <v>24</v>
      </c>
      <c r="AE109" s="336">
        <v>0.55216216216216252</v>
      </c>
      <c r="AF109" s="333">
        <v>13.225225225225225</v>
      </c>
      <c r="AG109" s="303" t="s">
        <v>5222</v>
      </c>
    </row>
    <row r="110" spans="1:33" x14ac:dyDescent="0.25">
      <c r="A110" s="301" t="s">
        <v>246</v>
      </c>
      <c r="B110" s="329" t="s">
        <v>5218</v>
      </c>
      <c r="C110" s="303" t="s">
        <v>1148</v>
      </c>
      <c r="D110" s="330">
        <v>78</v>
      </c>
      <c r="E110" s="331">
        <v>66</v>
      </c>
      <c r="F110" s="332">
        <v>54.740384615384627</v>
      </c>
      <c r="G110" s="333">
        <v>36.128205128205131</v>
      </c>
      <c r="H110" s="334">
        <v>68</v>
      </c>
      <c r="I110" s="331">
        <v>0</v>
      </c>
      <c r="J110" s="331">
        <v>10</v>
      </c>
      <c r="K110" s="333">
        <v>0.87179487179487181</v>
      </c>
      <c r="L110" s="333">
        <v>0</v>
      </c>
      <c r="M110" s="333">
        <v>0.12820512820512819</v>
      </c>
      <c r="N110" s="335" t="s">
        <v>918</v>
      </c>
      <c r="O110" s="331">
        <v>19</v>
      </c>
      <c r="P110" s="336">
        <v>0.49897435897435899</v>
      </c>
      <c r="Q110" s="333">
        <v>9.4743589743589745</v>
      </c>
      <c r="R110" s="337" t="s">
        <v>5219</v>
      </c>
      <c r="S110" s="338" t="s">
        <v>920</v>
      </c>
      <c r="T110" s="331">
        <v>15</v>
      </c>
      <c r="U110" s="336">
        <v>0.54448717948717951</v>
      </c>
      <c r="V110" s="333">
        <v>8.1794871794871788</v>
      </c>
      <c r="W110" s="337" t="s">
        <v>5220</v>
      </c>
      <c r="X110" s="339" t="s">
        <v>917</v>
      </c>
      <c r="Y110" s="331">
        <v>8</v>
      </c>
      <c r="Z110" s="336">
        <v>0.42282051282051281</v>
      </c>
      <c r="AA110" s="333">
        <v>3.358974358974359</v>
      </c>
      <c r="AB110" s="337" t="s">
        <v>5221</v>
      </c>
      <c r="AC110" s="340" t="s">
        <v>919</v>
      </c>
      <c r="AD110" s="331">
        <v>24</v>
      </c>
      <c r="AE110" s="336">
        <v>0.6312820512820515</v>
      </c>
      <c r="AF110" s="333">
        <v>15.115384615384615</v>
      </c>
      <c r="AG110" s="303" t="s">
        <v>5222</v>
      </c>
    </row>
    <row r="111" spans="1:33" x14ac:dyDescent="0.25">
      <c r="A111" s="301" t="s">
        <v>247</v>
      </c>
      <c r="B111" s="329" t="s">
        <v>5218</v>
      </c>
      <c r="C111" s="303" t="s">
        <v>1149</v>
      </c>
      <c r="D111" s="330">
        <v>103</v>
      </c>
      <c r="E111" s="331">
        <v>66</v>
      </c>
      <c r="F111" s="332">
        <v>48.911262135922343</v>
      </c>
      <c r="G111" s="333">
        <v>32.28155339805825</v>
      </c>
      <c r="H111" s="334">
        <v>89</v>
      </c>
      <c r="I111" s="331">
        <v>0</v>
      </c>
      <c r="J111" s="331">
        <v>14</v>
      </c>
      <c r="K111" s="333">
        <v>0.86407766990291257</v>
      </c>
      <c r="L111" s="333">
        <v>0</v>
      </c>
      <c r="M111" s="333">
        <v>0.13592233009708737</v>
      </c>
      <c r="N111" s="335" t="s">
        <v>918</v>
      </c>
      <c r="O111" s="331">
        <v>19</v>
      </c>
      <c r="P111" s="336">
        <v>0.43834951456310667</v>
      </c>
      <c r="Q111" s="333">
        <v>8.3300970873786415</v>
      </c>
      <c r="R111" s="337" t="s">
        <v>5219</v>
      </c>
      <c r="S111" s="338" t="s">
        <v>920</v>
      </c>
      <c r="T111" s="331">
        <v>15</v>
      </c>
      <c r="U111" s="336">
        <v>0.48436893203883508</v>
      </c>
      <c r="V111" s="333">
        <v>7.2621359223300974</v>
      </c>
      <c r="W111" s="337" t="s">
        <v>5220</v>
      </c>
      <c r="X111" s="339" t="s">
        <v>917</v>
      </c>
      <c r="Y111" s="331">
        <v>8</v>
      </c>
      <c r="Z111" s="336">
        <v>0.41116504854368952</v>
      </c>
      <c r="AA111" s="333">
        <v>3.2718446601941746</v>
      </c>
      <c r="AB111" s="337" t="s">
        <v>5221</v>
      </c>
      <c r="AC111" s="340" t="s">
        <v>919</v>
      </c>
      <c r="AD111" s="331">
        <v>24</v>
      </c>
      <c r="AE111" s="336">
        <v>0.55961165048543693</v>
      </c>
      <c r="AF111" s="333">
        <v>13.41747572815534</v>
      </c>
      <c r="AG111" s="303" t="s">
        <v>5222</v>
      </c>
    </row>
    <row r="112" spans="1:33" x14ac:dyDescent="0.25">
      <c r="A112" s="301" t="s">
        <v>248</v>
      </c>
      <c r="B112" s="329" t="s">
        <v>5218</v>
      </c>
      <c r="C112" s="303" t="s">
        <v>1150</v>
      </c>
      <c r="D112" s="330">
        <v>157</v>
      </c>
      <c r="E112" s="331">
        <v>66</v>
      </c>
      <c r="F112" s="332">
        <v>47.345923566878987</v>
      </c>
      <c r="G112" s="333">
        <v>31.248407643312103</v>
      </c>
      <c r="H112" s="334">
        <v>149</v>
      </c>
      <c r="I112" s="331">
        <v>0</v>
      </c>
      <c r="J112" s="331">
        <v>8</v>
      </c>
      <c r="K112" s="333">
        <v>0.94904458598726116</v>
      </c>
      <c r="L112" s="333">
        <v>0</v>
      </c>
      <c r="M112" s="333">
        <v>5.0955414012738856E-2</v>
      </c>
      <c r="N112" s="335" t="s">
        <v>918</v>
      </c>
      <c r="O112" s="331">
        <v>19</v>
      </c>
      <c r="P112" s="336">
        <v>0.43573248407643317</v>
      </c>
      <c r="Q112" s="333">
        <v>8.2802547770700645</v>
      </c>
      <c r="R112" s="337" t="s">
        <v>5219</v>
      </c>
      <c r="S112" s="338" t="s">
        <v>920</v>
      </c>
      <c r="T112" s="331">
        <v>15</v>
      </c>
      <c r="U112" s="336">
        <v>0.4692356687898091</v>
      </c>
      <c r="V112" s="333">
        <v>7.031847133757962</v>
      </c>
      <c r="W112" s="337" t="s">
        <v>5220</v>
      </c>
      <c r="X112" s="339" t="s">
        <v>917</v>
      </c>
      <c r="Y112" s="331">
        <v>8</v>
      </c>
      <c r="Z112" s="336">
        <v>0.37509554140127438</v>
      </c>
      <c r="AA112" s="333">
        <v>2.9808917197452227</v>
      </c>
      <c r="AB112" s="337" t="s">
        <v>5221</v>
      </c>
      <c r="AC112" s="340" t="s">
        <v>919</v>
      </c>
      <c r="AD112" s="331">
        <v>24</v>
      </c>
      <c r="AE112" s="336">
        <v>0.54044585987261162</v>
      </c>
      <c r="AF112" s="333">
        <v>12.955414012738853</v>
      </c>
      <c r="AG112" s="303" t="s">
        <v>5222</v>
      </c>
    </row>
    <row r="113" spans="1:33" x14ac:dyDescent="0.25">
      <c r="A113" s="301" t="s">
        <v>249</v>
      </c>
      <c r="B113" s="329" t="s">
        <v>5218</v>
      </c>
      <c r="C113" s="303" t="s">
        <v>1151</v>
      </c>
      <c r="D113" s="330">
        <v>118</v>
      </c>
      <c r="E113" s="331">
        <v>66</v>
      </c>
      <c r="F113" s="332">
        <v>49.589152542372872</v>
      </c>
      <c r="G113" s="333">
        <v>32.728813559322035</v>
      </c>
      <c r="H113" s="334">
        <v>107</v>
      </c>
      <c r="I113" s="331">
        <v>0</v>
      </c>
      <c r="J113" s="331">
        <v>11</v>
      </c>
      <c r="K113" s="333">
        <v>0.90677966101694918</v>
      </c>
      <c r="L113" s="333">
        <v>0</v>
      </c>
      <c r="M113" s="333">
        <v>9.3220338983050849E-2</v>
      </c>
      <c r="N113" s="335" t="s">
        <v>918</v>
      </c>
      <c r="O113" s="331">
        <v>19</v>
      </c>
      <c r="P113" s="336">
        <v>0.43957627118644077</v>
      </c>
      <c r="Q113" s="333">
        <v>8.3474576271186436</v>
      </c>
      <c r="R113" s="337" t="s">
        <v>5219</v>
      </c>
      <c r="S113" s="338" t="s">
        <v>920</v>
      </c>
      <c r="T113" s="331">
        <v>15</v>
      </c>
      <c r="U113" s="336">
        <v>0.50499999999999978</v>
      </c>
      <c r="V113" s="333">
        <v>7.5762711864406782</v>
      </c>
      <c r="W113" s="337" t="s">
        <v>5220</v>
      </c>
      <c r="X113" s="339" t="s">
        <v>917</v>
      </c>
      <c r="Y113" s="331">
        <v>8</v>
      </c>
      <c r="Z113" s="336">
        <v>0.36474576271186476</v>
      </c>
      <c r="AA113" s="333">
        <v>2.8983050847457625</v>
      </c>
      <c r="AB113" s="337" t="s">
        <v>5221</v>
      </c>
      <c r="AC113" s="340" t="s">
        <v>919</v>
      </c>
      <c r="AD113" s="331">
        <v>24</v>
      </c>
      <c r="AE113" s="336">
        <v>0.58067796610169531</v>
      </c>
      <c r="AF113" s="333">
        <v>13.90677966101695</v>
      </c>
      <c r="AG113" s="303" t="s">
        <v>5222</v>
      </c>
    </row>
    <row r="114" spans="1:33" x14ac:dyDescent="0.25">
      <c r="A114" s="301" t="s">
        <v>250</v>
      </c>
      <c r="B114" s="329" t="s">
        <v>5218</v>
      </c>
      <c r="C114" s="303" t="s">
        <v>1152</v>
      </c>
      <c r="D114" s="330">
        <v>172</v>
      </c>
      <c r="E114" s="331">
        <v>66</v>
      </c>
      <c r="F114" s="332">
        <v>55.505639534883741</v>
      </c>
      <c r="G114" s="333">
        <v>36.633720930232556</v>
      </c>
      <c r="H114" s="334">
        <v>146</v>
      </c>
      <c r="I114" s="331">
        <v>0</v>
      </c>
      <c r="J114" s="331">
        <v>26</v>
      </c>
      <c r="K114" s="333">
        <v>0.84883720930232553</v>
      </c>
      <c r="L114" s="333">
        <v>0</v>
      </c>
      <c r="M114" s="333">
        <v>0.15116279069767441</v>
      </c>
      <c r="N114" s="335" t="s">
        <v>918</v>
      </c>
      <c r="O114" s="331">
        <v>19</v>
      </c>
      <c r="P114" s="336">
        <v>0.50994186046511625</v>
      </c>
      <c r="Q114" s="333">
        <v>9.6918604651162799</v>
      </c>
      <c r="R114" s="337" t="s">
        <v>5219</v>
      </c>
      <c r="S114" s="338" t="s">
        <v>920</v>
      </c>
      <c r="T114" s="331">
        <v>15</v>
      </c>
      <c r="U114" s="336">
        <v>0.55360465116279045</v>
      </c>
      <c r="V114" s="333">
        <v>8.3023255813953494</v>
      </c>
      <c r="W114" s="337" t="s">
        <v>5220</v>
      </c>
      <c r="X114" s="339" t="s">
        <v>917</v>
      </c>
      <c r="Y114" s="331">
        <v>8</v>
      </c>
      <c r="Z114" s="336">
        <v>0.47773255813953491</v>
      </c>
      <c r="AA114" s="333">
        <v>3.8023255813953489</v>
      </c>
      <c r="AB114" s="337" t="s">
        <v>5221</v>
      </c>
      <c r="AC114" s="340" t="s">
        <v>919</v>
      </c>
      <c r="AD114" s="331">
        <v>24</v>
      </c>
      <c r="AE114" s="336">
        <v>0.61918604651162734</v>
      </c>
      <c r="AF114" s="333">
        <v>14.837209302325581</v>
      </c>
      <c r="AG114" s="303" t="s">
        <v>5222</v>
      </c>
    </row>
    <row r="115" spans="1:33" x14ac:dyDescent="0.25">
      <c r="A115" s="301" t="s">
        <v>251</v>
      </c>
      <c r="B115" s="329" t="s">
        <v>5218</v>
      </c>
      <c r="C115" s="303" t="s">
        <v>1153</v>
      </c>
      <c r="D115" s="330">
        <v>118</v>
      </c>
      <c r="E115" s="331">
        <v>66</v>
      </c>
      <c r="F115" s="332">
        <v>49.114067796610193</v>
      </c>
      <c r="G115" s="333">
        <v>32.415254237288138</v>
      </c>
      <c r="H115" s="334">
        <v>112</v>
      </c>
      <c r="I115" s="331">
        <v>0</v>
      </c>
      <c r="J115" s="331">
        <v>6</v>
      </c>
      <c r="K115" s="333">
        <v>0.94915254237288138</v>
      </c>
      <c r="L115" s="333">
        <v>0</v>
      </c>
      <c r="M115" s="333">
        <v>5.0847457627118647E-2</v>
      </c>
      <c r="N115" s="335" t="s">
        <v>918</v>
      </c>
      <c r="O115" s="331">
        <v>19</v>
      </c>
      <c r="P115" s="336">
        <v>0.46432203389830501</v>
      </c>
      <c r="Q115" s="333">
        <v>8.8220338983050848</v>
      </c>
      <c r="R115" s="337" t="s">
        <v>5219</v>
      </c>
      <c r="S115" s="338" t="s">
        <v>920</v>
      </c>
      <c r="T115" s="331">
        <v>15</v>
      </c>
      <c r="U115" s="336">
        <v>0.4480508474576273</v>
      </c>
      <c r="V115" s="333">
        <v>6.7203389830508478</v>
      </c>
      <c r="W115" s="337" t="s">
        <v>5220</v>
      </c>
      <c r="X115" s="339" t="s">
        <v>917</v>
      </c>
      <c r="Y115" s="331">
        <v>8</v>
      </c>
      <c r="Z115" s="336">
        <v>0.42262711864406827</v>
      </c>
      <c r="AA115" s="333">
        <v>3.3644067796610169</v>
      </c>
      <c r="AB115" s="337" t="s">
        <v>5221</v>
      </c>
      <c r="AC115" s="340" t="s">
        <v>919</v>
      </c>
      <c r="AD115" s="331">
        <v>24</v>
      </c>
      <c r="AE115" s="336">
        <v>0.56364406779661025</v>
      </c>
      <c r="AF115" s="333">
        <v>13.508474576271187</v>
      </c>
      <c r="AG115" s="303" t="s">
        <v>5222</v>
      </c>
    </row>
    <row r="116" spans="1:33" x14ac:dyDescent="0.25">
      <c r="A116" s="301" t="s">
        <v>252</v>
      </c>
      <c r="B116" s="329" t="s">
        <v>5218</v>
      </c>
      <c r="C116" s="303" t="s">
        <v>1154</v>
      </c>
      <c r="D116" s="330">
        <v>37</v>
      </c>
      <c r="E116" s="331">
        <v>66</v>
      </c>
      <c r="F116" s="332">
        <v>48.402972972972975</v>
      </c>
      <c r="G116" s="333">
        <v>31.945945945945947</v>
      </c>
      <c r="H116" s="334">
        <v>36</v>
      </c>
      <c r="I116" s="331">
        <v>0</v>
      </c>
      <c r="J116" s="331">
        <v>1</v>
      </c>
      <c r="K116" s="333">
        <v>0.97297297297297303</v>
      </c>
      <c r="L116" s="333">
        <v>0</v>
      </c>
      <c r="M116" s="333">
        <v>2.7027027027027029E-2</v>
      </c>
      <c r="N116" s="335" t="s">
        <v>918</v>
      </c>
      <c r="O116" s="331">
        <v>19</v>
      </c>
      <c r="P116" s="336">
        <v>0.44351351351351354</v>
      </c>
      <c r="Q116" s="333">
        <v>8.4324324324324316</v>
      </c>
      <c r="R116" s="337" t="s">
        <v>5219</v>
      </c>
      <c r="S116" s="338" t="s">
        <v>920</v>
      </c>
      <c r="T116" s="331">
        <v>15</v>
      </c>
      <c r="U116" s="336">
        <v>0.45567567567567568</v>
      </c>
      <c r="V116" s="333">
        <v>6.8378378378378377</v>
      </c>
      <c r="W116" s="337" t="s">
        <v>5220</v>
      </c>
      <c r="X116" s="339" t="s">
        <v>917</v>
      </c>
      <c r="Y116" s="331">
        <v>8</v>
      </c>
      <c r="Z116" s="336">
        <v>0.32324324324324333</v>
      </c>
      <c r="AA116" s="333">
        <v>2.5675675675675675</v>
      </c>
      <c r="AB116" s="337" t="s">
        <v>5221</v>
      </c>
      <c r="AC116" s="340" t="s">
        <v>919</v>
      </c>
      <c r="AD116" s="331">
        <v>24</v>
      </c>
      <c r="AE116" s="336">
        <v>0.58891891891891901</v>
      </c>
      <c r="AF116" s="333">
        <v>14.108108108108109</v>
      </c>
      <c r="AG116" s="303" t="s">
        <v>5222</v>
      </c>
    </row>
    <row r="117" spans="1:33" x14ac:dyDescent="0.25">
      <c r="A117" s="301" t="s">
        <v>253</v>
      </c>
      <c r="B117" s="329" t="s">
        <v>5218</v>
      </c>
      <c r="C117" s="303" t="s">
        <v>1155</v>
      </c>
      <c r="D117" s="330">
        <v>45</v>
      </c>
      <c r="E117" s="331">
        <v>66</v>
      </c>
      <c r="F117" s="332">
        <v>50.201777777777764</v>
      </c>
      <c r="G117" s="333">
        <v>33.133333333333333</v>
      </c>
      <c r="H117" s="334">
        <v>41</v>
      </c>
      <c r="I117" s="331">
        <v>0</v>
      </c>
      <c r="J117" s="331">
        <v>4</v>
      </c>
      <c r="K117" s="333">
        <v>0.91111111111111109</v>
      </c>
      <c r="L117" s="333">
        <v>0</v>
      </c>
      <c r="M117" s="333">
        <v>8.8888888888888892E-2</v>
      </c>
      <c r="N117" s="335" t="s">
        <v>918</v>
      </c>
      <c r="O117" s="331">
        <v>19</v>
      </c>
      <c r="P117" s="336">
        <v>0.50288888888888883</v>
      </c>
      <c r="Q117" s="333">
        <v>9.5555555555555554</v>
      </c>
      <c r="R117" s="337" t="s">
        <v>5219</v>
      </c>
      <c r="S117" s="338" t="s">
        <v>920</v>
      </c>
      <c r="T117" s="331">
        <v>15</v>
      </c>
      <c r="U117" s="336">
        <v>0.43733333333333335</v>
      </c>
      <c r="V117" s="333">
        <v>6.5555555555555554</v>
      </c>
      <c r="W117" s="337" t="s">
        <v>5220</v>
      </c>
      <c r="X117" s="339" t="s">
        <v>917</v>
      </c>
      <c r="Y117" s="331">
        <v>8</v>
      </c>
      <c r="Z117" s="336">
        <v>0.41422222222222238</v>
      </c>
      <c r="AA117" s="333">
        <v>3.2888888888888888</v>
      </c>
      <c r="AB117" s="337" t="s">
        <v>5221</v>
      </c>
      <c r="AC117" s="340" t="s">
        <v>919</v>
      </c>
      <c r="AD117" s="331">
        <v>24</v>
      </c>
      <c r="AE117" s="336">
        <v>0.57377777777777794</v>
      </c>
      <c r="AF117" s="333">
        <v>13.733333333333333</v>
      </c>
      <c r="AG117" s="303" t="s">
        <v>5222</v>
      </c>
    </row>
    <row r="118" spans="1:33" x14ac:dyDescent="0.25">
      <c r="A118" s="301" t="s">
        <v>254</v>
      </c>
      <c r="B118" s="329" t="s">
        <v>5218</v>
      </c>
      <c r="C118" s="303" t="s">
        <v>1156</v>
      </c>
      <c r="D118" s="330">
        <v>76</v>
      </c>
      <c r="E118" s="331">
        <v>66</v>
      </c>
      <c r="F118" s="332">
        <v>54.904210526315808</v>
      </c>
      <c r="G118" s="333">
        <v>36.236842105263158</v>
      </c>
      <c r="H118" s="334">
        <v>65</v>
      </c>
      <c r="I118" s="331">
        <v>0</v>
      </c>
      <c r="J118" s="331">
        <v>11</v>
      </c>
      <c r="K118" s="333">
        <v>0.85526315789473684</v>
      </c>
      <c r="L118" s="333">
        <v>0</v>
      </c>
      <c r="M118" s="333">
        <v>0.14473684210526316</v>
      </c>
      <c r="N118" s="335" t="s">
        <v>918</v>
      </c>
      <c r="O118" s="331">
        <v>19</v>
      </c>
      <c r="P118" s="336">
        <v>0.49500000000000005</v>
      </c>
      <c r="Q118" s="333">
        <v>9.3947368421052637</v>
      </c>
      <c r="R118" s="337" t="s">
        <v>5219</v>
      </c>
      <c r="S118" s="338" t="s">
        <v>920</v>
      </c>
      <c r="T118" s="331">
        <v>15</v>
      </c>
      <c r="U118" s="336">
        <v>0.55828947368421045</v>
      </c>
      <c r="V118" s="333">
        <v>8.3684210526315788</v>
      </c>
      <c r="W118" s="337" t="s">
        <v>5220</v>
      </c>
      <c r="X118" s="339" t="s">
        <v>917</v>
      </c>
      <c r="Y118" s="331">
        <v>8</v>
      </c>
      <c r="Z118" s="336">
        <v>0.45302631578947361</v>
      </c>
      <c r="AA118" s="333">
        <v>3.6052631578947367</v>
      </c>
      <c r="AB118" s="337" t="s">
        <v>5221</v>
      </c>
      <c r="AC118" s="340" t="s">
        <v>919</v>
      </c>
      <c r="AD118" s="331">
        <v>24</v>
      </c>
      <c r="AE118" s="336">
        <v>0.62039473684210544</v>
      </c>
      <c r="AF118" s="333">
        <v>14.868421052631579</v>
      </c>
      <c r="AG118" s="303" t="s">
        <v>5222</v>
      </c>
    </row>
    <row r="119" spans="1:33" x14ac:dyDescent="0.25">
      <c r="A119" s="301" t="s">
        <v>255</v>
      </c>
      <c r="B119" s="329" t="s">
        <v>5218</v>
      </c>
      <c r="C119" s="303" t="s">
        <v>1157</v>
      </c>
      <c r="D119" s="330">
        <v>81</v>
      </c>
      <c r="E119" s="331">
        <v>66</v>
      </c>
      <c r="F119" s="332">
        <v>52.731481481481495</v>
      </c>
      <c r="G119" s="333">
        <v>34.802469135802468</v>
      </c>
      <c r="H119" s="334">
        <v>73</v>
      </c>
      <c r="I119" s="331">
        <v>0</v>
      </c>
      <c r="J119" s="331">
        <v>8</v>
      </c>
      <c r="K119" s="333">
        <v>0.90123456790123457</v>
      </c>
      <c r="L119" s="333">
        <v>0</v>
      </c>
      <c r="M119" s="333">
        <v>9.8765432098765427E-2</v>
      </c>
      <c r="N119" s="335" t="s">
        <v>918</v>
      </c>
      <c r="O119" s="331">
        <v>19</v>
      </c>
      <c r="P119" s="336">
        <v>0.47407407407407404</v>
      </c>
      <c r="Q119" s="333">
        <v>9</v>
      </c>
      <c r="R119" s="337" t="s">
        <v>5219</v>
      </c>
      <c r="S119" s="338" t="s">
        <v>920</v>
      </c>
      <c r="T119" s="331">
        <v>15</v>
      </c>
      <c r="U119" s="336">
        <v>0.48999999999999988</v>
      </c>
      <c r="V119" s="333">
        <v>7.3456790123456788</v>
      </c>
      <c r="W119" s="337" t="s">
        <v>5220</v>
      </c>
      <c r="X119" s="339" t="s">
        <v>917</v>
      </c>
      <c r="Y119" s="331">
        <v>8</v>
      </c>
      <c r="Z119" s="336">
        <v>0.42555555555555552</v>
      </c>
      <c r="AA119" s="333">
        <v>3.382716049382716</v>
      </c>
      <c r="AB119" s="337" t="s">
        <v>5221</v>
      </c>
      <c r="AC119" s="340" t="s">
        <v>919</v>
      </c>
      <c r="AD119" s="331">
        <v>24</v>
      </c>
      <c r="AE119" s="336">
        <v>0.62888888888888916</v>
      </c>
      <c r="AF119" s="333">
        <v>15.074074074074074</v>
      </c>
      <c r="AG119" s="303" t="s">
        <v>5222</v>
      </c>
    </row>
    <row r="120" spans="1:33" x14ac:dyDescent="0.25">
      <c r="A120" s="301" t="s">
        <v>256</v>
      </c>
      <c r="B120" s="329" t="s">
        <v>5218</v>
      </c>
      <c r="C120" s="303" t="s">
        <v>1158</v>
      </c>
      <c r="D120" s="330">
        <v>113</v>
      </c>
      <c r="E120" s="331">
        <v>66</v>
      </c>
      <c r="F120" s="332">
        <v>40.426194690265497</v>
      </c>
      <c r="G120" s="333">
        <v>26.681415929203538</v>
      </c>
      <c r="H120" s="334">
        <v>113</v>
      </c>
      <c r="I120" s="331">
        <v>0</v>
      </c>
      <c r="J120" s="331">
        <v>0</v>
      </c>
      <c r="K120" s="333">
        <v>1</v>
      </c>
      <c r="L120" s="333">
        <v>0</v>
      </c>
      <c r="M120" s="333">
        <v>0</v>
      </c>
      <c r="N120" s="335" t="s">
        <v>918</v>
      </c>
      <c r="O120" s="331">
        <v>19</v>
      </c>
      <c r="P120" s="336">
        <v>0.37274336283185844</v>
      </c>
      <c r="Q120" s="333">
        <v>7.0707964601769913</v>
      </c>
      <c r="R120" s="337" t="s">
        <v>5219</v>
      </c>
      <c r="S120" s="338" t="s">
        <v>920</v>
      </c>
      <c r="T120" s="331">
        <v>15</v>
      </c>
      <c r="U120" s="336">
        <v>0.3813274336283185</v>
      </c>
      <c r="V120" s="333">
        <v>5.716814159292035</v>
      </c>
      <c r="W120" s="337" t="s">
        <v>5220</v>
      </c>
      <c r="X120" s="339" t="s">
        <v>917</v>
      </c>
      <c r="Y120" s="331">
        <v>8</v>
      </c>
      <c r="Z120" s="336">
        <v>0.2931858407079645</v>
      </c>
      <c r="AA120" s="333">
        <v>2.3274336283185839</v>
      </c>
      <c r="AB120" s="337" t="s">
        <v>5221</v>
      </c>
      <c r="AC120" s="340" t="s">
        <v>919</v>
      </c>
      <c r="AD120" s="331">
        <v>24</v>
      </c>
      <c r="AE120" s="336">
        <v>0.48221238938053101</v>
      </c>
      <c r="AF120" s="333">
        <v>11.56637168141593</v>
      </c>
      <c r="AG120" s="303" t="s">
        <v>5222</v>
      </c>
    </row>
    <row r="121" spans="1:33" x14ac:dyDescent="0.25">
      <c r="A121" s="301" t="s">
        <v>257</v>
      </c>
      <c r="B121" s="329" t="s">
        <v>5218</v>
      </c>
      <c r="C121" s="303" t="s">
        <v>1159</v>
      </c>
      <c r="D121" s="330">
        <v>97</v>
      </c>
      <c r="E121" s="331">
        <v>66</v>
      </c>
      <c r="F121" s="332">
        <v>43.923092783505155</v>
      </c>
      <c r="G121" s="333">
        <v>28.989690721649485</v>
      </c>
      <c r="H121" s="334">
        <v>95</v>
      </c>
      <c r="I121" s="331">
        <v>0</v>
      </c>
      <c r="J121" s="331">
        <v>2</v>
      </c>
      <c r="K121" s="333">
        <v>0.97938144329896903</v>
      </c>
      <c r="L121" s="333">
        <v>0</v>
      </c>
      <c r="M121" s="333">
        <v>2.0618556701030927E-2</v>
      </c>
      <c r="N121" s="335" t="s">
        <v>918</v>
      </c>
      <c r="O121" s="331">
        <v>19</v>
      </c>
      <c r="P121" s="336">
        <v>0.40164948453608257</v>
      </c>
      <c r="Q121" s="333">
        <v>7.6288659793814437</v>
      </c>
      <c r="R121" s="337" t="s">
        <v>5219</v>
      </c>
      <c r="S121" s="338" t="s">
        <v>920</v>
      </c>
      <c r="T121" s="331">
        <v>15</v>
      </c>
      <c r="U121" s="336">
        <v>0.42123711340206182</v>
      </c>
      <c r="V121" s="333">
        <v>6.3195876288659791</v>
      </c>
      <c r="W121" s="337" t="s">
        <v>5220</v>
      </c>
      <c r="X121" s="339" t="s">
        <v>917</v>
      </c>
      <c r="Y121" s="331">
        <v>8</v>
      </c>
      <c r="Z121" s="336">
        <v>0.32773195876288636</v>
      </c>
      <c r="AA121" s="333">
        <v>2.597938144329897</v>
      </c>
      <c r="AB121" s="337" t="s">
        <v>5221</v>
      </c>
      <c r="AC121" s="340" t="s">
        <v>919</v>
      </c>
      <c r="AD121" s="331">
        <v>24</v>
      </c>
      <c r="AE121" s="336">
        <v>0.51917525773195894</v>
      </c>
      <c r="AF121" s="333">
        <v>12.443298969072165</v>
      </c>
      <c r="AG121" s="303" t="s">
        <v>5222</v>
      </c>
    </row>
    <row r="122" spans="1:33" x14ac:dyDescent="0.25">
      <c r="A122" s="301" t="s">
        <v>258</v>
      </c>
      <c r="B122" s="329" t="s">
        <v>5218</v>
      </c>
      <c r="C122" s="303" t="s">
        <v>1160</v>
      </c>
      <c r="D122" s="330">
        <v>84</v>
      </c>
      <c r="E122" s="331">
        <v>66</v>
      </c>
      <c r="F122" s="332">
        <v>41.503809523809537</v>
      </c>
      <c r="G122" s="333">
        <v>27.392857142857142</v>
      </c>
      <c r="H122" s="334">
        <v>83</v>
      </c>
      <c r="I122" s="331">
        <v>0</v>
      </c>
      <c r="J122" s="331">
        <v>1</v>
      </c>
      <c r="K122" s="333">
        <v>0.98809523809523814</v>
      </c>
      <c r="L122" s="333">
        <v>0</v>
      </c>
      <c r="M122" s="333">
        <v>1.1904761904761904E-2</v>
      </c>
      <c r="N122" s="335" t="s">
        <v>918</v>
      </c>
      <c r="O122" s="331">
        <v>19</v>
      </c>
      <c r="P122" s="336">
        <v>0.38059523809523832</v>
      </c>
      <c r="Q122" s="333">
        <v>7.2261904761904763</v>
      </c>
      <c r="R122" s="337" t="s">
        <v>5219</v>
      </c>
      <c r="S122" s="338" t="s">
        <v>920</v>
      </c>
      <c r="T122" s="331">
        <v>15</v>
      </c>
      <c r="U122" s="336">
        <v>0.39499999999999968</v>
      </c>
      <c r="V122" s="333">
        <v>5.9285714285714288</v>
      </c>
      <c r="W122" s="337" t="s">
        <v>5220</v>
      </c>
      <c r="X122" s="339" t="s">
        <v>917</v>
      </c>
      <c r="Y122" s="331">
        <v>8</v>
      </c>
      <c r="Z122" s="336">
        <v>0.33011904761904748</v>
      </c>
      <c r="AA122" s="333">
        <v>2.6190476190476191</v>
      </c>
      <c r="AB122" s="337" t="s">
        <v>5221</v>
      </c>
      <c r="AC122" s="340" t="s">
        <v>919</v>
      </c>
      <c r="AD122" s="331">
        <v>24</v>
      </c>
      <c r="AE122" s="336">
        <v>0.48523809523809519</v>
      </c>
      <c r="AF122" s="333">
        <v>11.619047619047619</v>
      </c>
      <c r="AG122" s="303" t="s">
        <v>5222</v>
      </c>
    </row>
    <row r="123" spans="1:33" x14ac:dyDescent="0.25">
      <c r="A123" s="301" t="s">
        <v>259</v>
      </c>
      <c r="B123" s="329" t="s">
        <v>5218</v>
      </c>
      <c r="C123" s="303" t="s">
        <v>1161</v>
      </c>
      <c r="D123" s="330">
        <v>38</v>
      </c>
      <c r="E123" s="331">
        <v>66</v>
      </c>
      <c r="F123" s="332">
        <v>38.875263157894743</v>
      </c>
      <c r="G123" s="333">
        <v>25.657894736842106</v>
      </c>
      <c r="H123" s="334">
        <v>37</v>
      </c>
      <c r="I123" s="331">
        <v>0</v>
      </c>
      <c r="J123" s="331">
        <v>1</v>
      </c>
      <c r="K123" s="333">
        <v>0.97368421052631582</v>
      </c>
      <c r="L123" s="333">
        <v>0</v>
      </c>
      <c r="M123" s="333">
        <v>2.6315789473684209E-2</v>
      </c>
      <c r="N123" s="335" t="s">
        <v>918</v>
      </c>
      <c r="O123" s="331">
        <v>19</v>
      </c>
      <c r="P123" s="336">
        <v>0.35815789473684212</v>
      </c>
      <c r="Q123" s="333">
        <v>6.7894736842105265</v>
      </c>
      <c r="R123" s="337" t="s">
        <v>5219</v>
      </c>
      <c r="S123" s="338" t="s">
        <v>920</v>
      </c>
      <c r="T123" s="331">
        <v>15</v>
      </c>
      <c r="U123" s="336">
        <v>0.35631578947368431</v>
      </c>
      <c r="V123" s="333">
        <v>5.3421052631578947</v>
      </c>
      <c r="W123" s="337" t="s">
        <v>5220</v>
      </c>
      <c r="X123" s="339" t="s">
        <v>917</v>
      </c>
      <c r="Y123" s="331">
        <v>8</v>
      </c>
      <c r="Z123" s="336">
        <v>0.28763157894736846</v>
      </c>
      <c r="AA123" s="333">
        <v>2.2894736842105261</v>
      </c>
      <c r="AB123" s="337" t="s">
        <v>5221</v>
      </c>
      <c r="AC123" s="340" t="s">
        <v>919</v>
      </c>
      <c r="AD123" s="331">
        <v>24</v>
      </c>
      <c r="AE123" s="336">
        <v>0.46947368421052632</v>
      </c>
      <c r="AF123" s="333">
        <v>11.236842105263158</v>
      </c>
      <c r="AG123" s="303" t="s">
        <v>5222</v>
      </c>
    </row>
    <row r="124" spans="1:33" x14ac:dyDescent="0.25">
      <c r="A124" s="301" t="s">
        <v>260</v>
      </c>
      <c r="B124" s="329" t="s">
        <v>5218</v>
      </c>
      <c r="C124" s="303" t="s">
        <v>1162</v>
      </c>
      <c r="D124" s="330">
        <v>78</v>
      </c>
      <c r="E124" s="331">
        <v>66</v>
      </c>
      <c r="F124" s="332">
        <v>41.141538461538474</v>
      </c>
      <c r="G124" s="333">
        <v>27.153846153846153</v>
      </c>
      <c r="H124" s="334">
        <v>77</v>
      </c>
      <c r="I124" s="331">
        <v>0</v>
      </c>
      <c r="J124" s="331">
        <v>1</v>
      </c>
      <c r="K124" s="333">
        <v>0.98717948717948723</v>
      </c>
      <c r="L124" s="333">
        <v>0</v>
      </c>
      <c r="M124" s="333">
        <v>1.282051282051282E-2</v>
      </c>
      <c r="N124" s="335" t="s">
        <v>918</v>
      </c>
      <c r="O124" s="331">
        <v>19</v>
      </c>
      <c r="P124" s="336">
        <v>0.38051282051282076</v>
      </c>
      <c r="Q124" s="333">
        <v>7.2307692307692308</v>
      </c>
      <c r="R124" s="337" t="s">
        <v>5219</v>
      </c>
      <c r="S124" s="338" t="s">
        <v>920</v>
      </c>
      <c r="T124" s="331">
        <v>15</v>
      </c>
      <c r="U124" s="336">
        <v>0.40064102564102544</v>
      </c>
      <c r="V124" s="333">
        <v>6.0128205128205128</v>
      </c>
      <c r="W124" s="337" t="s">
        <v>5220</v>
      </c>
      <c r="X124" s="339" t="s">
        <v>917</v>
      </c>
      <c r="Y124" s="331">
        <v>8</v>
      </c>
      <c r="Z124" s="336">
        <v>0.35371794871794854</v>
      </c>
      <c r="AA124" s="333">
        <v>2.8076923076923075</v>
      </c>
      <c r="AB124" s="337" t="s">
        <v>5221</v>
      </c>
      <c r="AC124" s="340" t="s">
        <v>919</v>
      </c>
      <c r="AD124" s="331">
        <v>24</v>
      </c>
      <c r="AE124" s="336">
        <v>0.4634615384615387</v>
      </c>
      <c r="AF124" s="333">
        <v>11.102564102564102</v>
      </c>
      <c r="AG124" s="303" t="s">
        <v>5222</v>
      </c>
    </row>
    <row r="125" spans="1:33" x14ac:dyDescent="0.25">
      <c r="A125" s="301" t="s">
        <v>864</v>
      </c>
      <c r="B125" s="329" t="s">
        <v>5218</v>
      </c>
      <c r="C125" s="303" t="s">
        <v>1163</v>
      </c>
      <c r="D125" s="330">
        <v>40</v>
      </c>
      <c r="E125" s="331">
        <v>66</v>
      </c>
      <c r="F125" s="332">
        <v>58.67524999999997</v>
      </c>
      <c r="G125" s="333">
        <v>38.725000000000001</v>
      </c>
      <c r="H125" s="334">
        <v>35</v>
      </c>
      <c r="I125" s="331">
        <v>0</v>
      </c>
      <c r="J125" s="331">
        <v>5</v>
      </c>
      <c r="K125" s="333">
        <v>0.875</v>
      </c>
      <c r="L125" s="333">
        <v>0</v>
      </c>
      <c r="M125" s="333">
        <v>0.125</v>
      </c>
      <c r="N125" s="335" t="s">
        <v>918</v>
      </c>
      <c r="O125" s="331">
        <v>19</v>
      </c>
      <c r="P125" s="336">
        <v>0.54175000000000006</v>
      </c>
      <c r="Q125" s="333">
        <v>10.3</v>
      </c>
      <c r="R125" s="337" t="s">
        <v>5219</v>
      </c>
      <c r="S125" s="338" t="s">
        <v>920</v>
      </c>
      <c r="T125" s="331">
        <v>15</v>
      </c>
      <c r="U125" s="336">
        <v>0.58950000000000014</v>
      </c>
      <c r="V125" s="333">
        <v>8.85</v>
      </c>
      <c r="W125" s="337" t="s">
        <v>5220</v>
      </c>
      <c r="X125" s="339" t="s">
        <v>917</v>
      </c>
      <c r="Y125" s="331">
        <v>8</v>
      </c>
      <c r="Z125" s="336">
        <v>0.43900000000000006</v>
      </c>
      <c r="AA125" s="333">
        <v>3.5</v>
      </c>
      <c r="AB125" s="337" t="s">
        <v>5221</v>
      </c>
      <c r="AC125" s="340" t="s">
        <v>919</v>
      </c>
      <c r="AD125" s="331">
        <v>24</v>
      </c>
      <c r="AE125" s="336">
        <v>0.67099999999999993</v>
      </c>
      <c r="AF125" s="333">
        <v>16.074999999999999</v>
      </c>
      <c r="AG125" s="303" t="s">
        <v>5222</v>
      </c>
    </row>
    <row r="126" spans="1:33" x14ac:dyDescent="0.25">
      <c r="A126" s="301" t="s">
        <v>870</v>
      </c>
      <c r="B126" s="329" t="s">
        <v>85</v>
      </c>
      <c r="C126" s="303" t="s">
        <v>1294</v>
      </c>
      <c r="D126" s="330" t="s">
        <v>85</v>
      </c>
      <c r="E126" s="331" t="s">
        <v>85</v>
      </c>
      <c r="F126" s="332" t="s">
        <v>85</v>
      </c>
      <c r="G126" s="333" t="s">
        <v>85</v>
      </c>
      <c r="H126" s="334" t="s">
        <v>85</v>
      </c>
      <c r="I126" s="331">
        <v>0</v>
      </c>
      <c r="J126" s="331" t="s">
        <v>85</v>
      </c>
      <c r="K126" s="333" t="s">
        <v>85</v>
      </c>
      <c r="L126" s="333" t="s">
        <v>85</v>
      </c>
      <c r="M126" s="333" t="s">
        <v>85</v>
      </c>
      <c r="N126" s="335" t="s">
        <v>85</v>
      </c>
      <c r="O126" s="331" t="s">
        <v>85</v>
      </c>
      <c r="P126" s="336" t="s">
        <v>85</v>
      </c>
      <c r="Q126" s="333" t="s">
        <v>85</v>
      </c>
      <c r="R126" s="337" t="s">
        <v>85</v>
      </c>
      <c r="S126" s="338" t="s">
        <v>85</v>
      </c>
      <c r="T126" s="331" t="s">
        <v>85</v>
      </c>
      <c r="U126" s="336" t="s">
        <v>85</v>
      </c>
      <c r="V126" s="333" t="s">
        <v>85</v>
      </c>
      <c r="W126" s="337" t="s">
        <v>85</v>
      </c>
      <c r="X126" s="339" t="s">
        <v>85</v>
      </c>
      <c r="Y126" s="331" t="s">
        <v>85</v>
      </c>
      <c r="Z126" s="336" t="s">
        <v>85</v>
      </c>
      <c r="AA126" s="333" t="s">
        <v>85</v>
      </c>
      <c r="AB126" s="337" t="s">
        <v>85</v>
      </c>
      <c r="AC126" s="340" t="s">
        <v>85</v>
      </c>
      <c r="AD126" s="331" t="s">
        <v>85</v>
      </c>
      <c r="AE126" s="336" t="s">
        <v>85</v>
      </c>
      <c r="AF126" s="333" t="s">
        <v>85</v>
      </c>
      <c r="AG126" s="303" t="s">
        <v>85</v>
      </c>
    </row>
    <row r="127" spans="1:33" x14ac:dyDescent="0.25">
      <c r="A127" s="301" t="s">
        <v>261</v>
      </c>
      <c r="B127" s="329" t="s">
        <v>5218</v>
      </c>
      <c r="C127" s="303" t="s">
        <v>1164</v>
      </c>
      <c r="D127" s="330">
        <v>176</v>
      </c>
      <c r="E127" s="331">
        <v>66</v>
      </c>
      <c r="F127" s="332">
        <v>49.095909090909096</v>
      </c>
      <c r="G127" s="333">
        <v>32.403409090909093</v>
      </c>
      <c r="H127" s="334">
        <v>163</v>
      </c>
      <c r="I127" s="331">
        <v>0</v>
      </c>
      <c r="J127" s="331">
        <v>13</v>
      </c>
      <c r="K127" s="333">
        <v>0.92613636363636365</v>
      </c>
      <c r="L127" s="333">
        <v>0</v>
      </c>
      <c r="M127" s="333">
        <v>7.3863636363636367E-2</v>
      </c>
      <c r="N127" s="335" t="s">
        <v>918</v>
      </c>
      <c r="O127" s="331">
        <v>19</v>
      </c>
      <c r="P127" s="336">
        <v>0.43823863636363641</v>
      </c>
      <c r="Q127" s="333">
        <v>8.3181818181818183</v>
      </c>
      <c r="R127" s="337" t="s">
        <v>5219</v>
      </c>
      <c r="S127" s="338" t="s">
        <v>920</v>
      </c>
      <c r="T127" s="331">
        <v>15</v>
      </c>
      <c r="U127" s="336">
        <v>0.47301136363636348</v>
      </c>
      <c r="V127" s="333">
        <v>7.0965909090909092</v>
      </c>
      <c r="W127" s="337" t="s">
        <v>5220</v>
      </c>
      <c r="X127" s="339" t="s">
        <v>917</v>
      </c>
      <c r="Y127" s="331">
        <v>8</v>
      </c>
      <c r="Z127" s="336">
        <v>0.40829545454545485</v>
      </c>
      <c r="AA127" s="333">
        <v>3.2443181818181817</v>
      </c>
      <c r="AB127" s="337" t="s">
        <v>5221</v>
      </c>
      <c r="AC127" s="340" t="s">
        <v>919</v>
      </c>
      <c r="AD127" s="331">
        <v>24</v>
      </c>
      <c r="AE127" s="336">
        <v>0.57380681818181822</v>
      </c>
      <c r="AF127" s="333">
        <v>13.744318181818182</v>
      </c>
      <c r="AG127" s="303" t="s">
        <v>5222</v>
      </c>
    </row>
    <row r="128" spans="1:33" x14ac:dyDescent="0.25">
      <c r="A128" s="301" t="s">
        <v>941</v>
      </c>
      <c r="B128" s="329" t="s">
        <v>85</v>
      </c>
      <c r="C128" s="303" t="s">
        <v>1295</v>
      </c>
      <c r="D128" s="330" t="s">
        <v>85</v>
      </c>
      <c r="E128" s="331" t="s">
        <v>85</v>
      </c>
      <c r="F128" s="332" t="s">
        <v>85</v>
      </c>
      <c r="G128" s="333" t="s">
        <v>85</v>
      </c>
      <c r="H128" s="334" t="s">
        <v>85</v>
      </c>
      <c r="I128" s="331">
        <v>0</v>
      </c>
      <c r="J128" s="331" t="s">
        <v>85</v>
      </c>
      <c r="K128" s="333" t="s">
        <v>85</v>
      </c>
      <c r="L128" s="333" t="s">
        <v>85</v>
      </c>
      <c r="M128" s="333" t="s">
        <v>85</v>
      </c>
      <c r="N128" s="335" t="s">
        <v>85</v>
      </c>
      <c r="O128" s="331" t="s">
        <v>85</v>
      </c>
      <c r="P128" s="336" t="s">
        <v>85</v>
      </c>
      <c r="Q128" s="333" t="s">
        <v>85</v>
      </c>
      <c r="R128" s="337" t="s">
        <v>85</v>
      </c>
      <c r="S128" s="338" t="s">
        <v>85</v>
      </c>
      <c r="T128" s="331" t="s">
        <v>85</v>
      </c>
      <c r="U128" s="336" t="s">
        <v>85</v>
      </c>
      <c r="V128" s="333" t="s">
        <v>85</v>
      </c>
      <c r="W128" s="337" t="s">
        <v>85</v>
      </c>
      <c r="X128" s="339" t="s">
        <v>85</v>
      </c>
      <c r="Y128" s="331" t="s">
        <v>85</v>
      </c>
      <c r="Z128" s="336" t="s">
        <v>85</v>
      </c>
      <c r="AA128" s="333" t="s">
        <v>85</v>
      </c>
      <c r="AB128" s="337" t="s">
        <v>85</v>
      </c>
      <c r="AC128" s="340" t="s">
        <v>85</v>
      </c>
      <c r="AD128" s="331" t="s">
        <v>85</v>
      </c>
      <c r="AE128" s="336" t="s">
        <v>85</v>
      </c>
      <c r="AF128" s="333" t="s">
        <v>85</v>
      </c>
      <c r="AG128" s="303" t="s">
        <v>85</v>
      </c>
    </row>
    <row r="129" spans="1:33" x14ac:dyDescent="0.25">
      <c r="A129" s="301" t="s">
        <v>874</v>
      </c>
      <c r="B129" s="329" t="s">
        <v>5218</v>
      </c>
      <c r="C129" s="303" t="s">
        <v>1165</v>
      </c>
      <c r="D129" s="330">
        <v>2</v>
      </c>
      <c r="E129" s="331">
        <v>66</v>
      </c>
      <c r="F129" s="332">
        <v>61.365000000000002</v>
      </c>
      <c r="G129" s="333">
        <v>40.5</v>
      </c>
      <c r="H129" s="334">
        <v>2</v>
      </c>
      <c r="I129" s="331">
        <v>0</v>
      </c>
      <c r="J129" s="331">
        <v>0</v>
      </c>
      <c r="K129" s="333">
        <v>1</v>
      </c>
      <c r="L129" s="333">
        <v>0</v>
      </c>
      <c r="M129" s="333">
        <v>0</v>
      </c>
      <c r="N129" s="335" t="s">
        <v>918</v>
      </c>
      <c r="O129" s="331">
        <v>19</v>
      </c>
      <c r="P129" s="336">
        <v>0.66</v>
      </c>
      <c r="Q129" s="333">
        <v>12.5</v>
      </c>
      <c r="R129" s="337" t="s">
        <v>5219</v>
      </c>
      <c r="S129" s="338" t="s">
        <v>920</v>
      </c>
      <c r="T129" s="331">
        <v>15</v>
      </c>
      <c r="U129" s="336">
        <v>0.56499999999999995</v>
      </c>
      <c r="V129" s="333">
        <v>8.5</v>
      </c>
      <c r="W129" s="337" t="s">
        <v>5220</v>
      </c>
      <c r="X129" s="339" t="s">
        <v>917</v>
      </c>
      <c r="Y129" s="331">
        <v>8</v>
      </c>
      <c r="Z129" s="336">
        <v>0.44</v>
      </c>
      <c r="AA129" s="333">
        <v>3.5</v>
      </c>
      <c r="AB129" s="337" t="s">
        <v>5221</v>
      </c>
      <c r="AC129" s="340" t="s">
        <v>919</v>
      </c>
      <c r="AD129" s="331">
        <v>24</v>
      </c>
      <c r="AE129" s="336">
        <v>0.66999999999999993</v>
      </c>
      <c r="AF129" s="333">
        <v>16</v>
      </c>
      <c r="AG129" s="303" t="s">
        <v>5222</v>
      </c>
    </row>
    <row r="130" spans="1:33" x14ac:dyDescent="0.25">
      <c r="A130" s="301" t="s">
        <v>875</v>
      </c>
      <c r="B130" s="329" t="s">
        <v>5218</v>
      </c>
      <c r="C130" s="303" t="s">
        <v>1166</v>
      </c>
      <c r="D130" s="330">
        <v>23</v>
      </c>
      <c r="E130" s="331">
        <v>66</v>
      </c>
      <c r="F130" s="332">
        <v>50.527826086956516</v>
      </c>
      <c r="G130" s="333">
        <v>33.347826086956523</v>
      </c>
      <c r="H130" s="334">
        <v>21</v>
      </c>
      <c r="I130" s="331">
        <v>0</v>
      </c>
      <c r="J130" s="331">
        <v>2</v>
      </c>
      <c r="K130" s="333">
        <v>0.91304347826086951</v>
      </c>
      <c r="L130" s="333">
        <v>0</v>
      </c>
      <c r="M130" s="333">
        <v>8.6956521739130432E-2</v>
      </c>
      <c r="N130" s="335" t="s">
        <v>918</v>
      </c>
      <c r="O130" s="331">
        <v>19</v>
      </c>
      <c r="P130" s="336">
        <v>0.48565217391304333</v>
      </c>
      <c r="Q130" s="333">
        <v>9.2173913043478262</v>
      </c>
      <c r="R130" s="337" t="s">
        <v>5219</v>
      </c>
      <c r="S130" s="338" t="s">
        <v>920</v>
      </c>
      <c r="T130" s="331">
        <v>15</v>
      </c>
      <c r="U130" s="336">
        <v>0.49608695652173912</v>
      </c>
      <c r="V130" s="333">
        <v>7.4347826086956523</v>
      </c>
      <c r="W130" s="337" t="s">
        <v>5220</v>
      </c>
      <c r="X130" s="339" t="s">
        <v>917</v>
      </c>
      <c r="Y130" s="331">
        <v>8</v>
      </c>
      <c r="Z130" s="336">
        <v>0.39956521739130441</v>
      </c>
      <c r="AA130" s="333">
        <v>3.1739130434782608</v>
      </c>
      <c r="AB130" s="337" t="s">
        <v>5221</v>
      </c>
      <c r="AC130" s="340" t="s">
        <v>919</v>
      </c>
      <c r="AD130" s="331">
        <v>24</v>
      </c>
      <c r="AE130" s="336">
        <v>0.56434782608695655</v>
      </c>
      <c r="AF130" s="333">
        <v>13.521739130434783</v>
      </c>
      <c r="AG130" s="303" t="s">
        <v>5222</v>
      </c>
    </row>
    <row r="131" spans="1:33" x14ac:dyDescent="0.25">
      <c r="A131" s="301" t="s">
        <v>262</v>
      </c>
      <c r="B131" s="329" t="s">
        <v>5218</v>
      </c>
      <c r="C131" s="303" t="s">
        <v>1167</v>
      </c>
      <c r="D131" s="330">
        <v>82</v>
      </c>
      <c r="E131" s="331">
        <v>66</v>
      </c>
      <c r="F131" s="332">
        <v>43.532560975609762</v>
      </c>
      <c r="G131" s="333">
        <v>28.73170731707317</v>
      </c>
      <c r="H131" s="334">
        <v>80</v>
      </c>
      <c r="I131" s="331">
        <v>0</v>
      </c>
      <c r="J131" s="331">
        <v>2</v>
      </c>
      <c r="K131" s="333">
        <v>0.97560975609756095</v>
      </c>
      <c r="L131" s="333">
        <v>0</v>
      </c>
      <c r="M131" s="333">
        <v>2.4390243902439025E-2</v>
      </c>
      <c r="N131" s="335" t="s">
        <v>918</v>
      </c>
      <c r="O131" s="331">
        <v>19</v>
      </c>
      <c r="P131" s="336">
        <v>0.38536585365853671</v>
      </c>
      <c r="Q131" s="333">
        <v>7.3170731707317076</v>
      </c>
      <c r="R131" s="337" t="s">
        <v>5219</v>
      </c>
      <c r="S131" s="338" t="s">
        <v>920</v>
      </c>
      <c r="T131" s="331">
        <v>15</v>
      </c>
      <c r="U131" s="336">
        <v>0.40170731707317053</v>
      </c>
      <c r="V131" s="333">
        <v>6.024390243902439</v>
      </c>
      <c r="W131" s="337" t="s">
        <v>5220</v>
      </c>
      <c r="X131" s="339" t="s">
        <v>917</v>
      </c>
      <c r="Y131" s="331">
        <v>8</v>
      </c>
      <c r="Z131" s="336">
        <v>0.35609756097560963</v>
      </c>
      <c r="AA131" s="333">
        <v>2.8292682926829267</v>
      </c>
      <c r="AB131" s="337" t="s">
        <v>5221</v>
      </c>
      <c r="AC131" s="340" t="s">
        <v>919</v>
      </c>
      <c r="AD131" s="331">
        <v>24</v>
      </c>
      <c r="AE131" s="336">
        <v>0.52451219512195146</v>
      </c>
      <c r="AF131" s="333">
        <v>12.560975609756097</v>
      </c>
      <c r="AG131" s="303" t="s">
        <v>5222</v>
      </c>
    </row>
    <row r="132" spans="1:33" x14ac:dyDescent="0.25">
      <c r="A132" s="301" t="s">
        <v>263</v>
      </c>
      <c r="B132" s="329" t="s">
        <v>5218</v>
      </c>
      <c r="C132" s="303" t="s">
        <v>5226</v>
      </c>
      <c r="D132" s="330">
        <v>68</v>
      </c>
      <c r="E132" s="331">
        <v>66</v>
      </c>
      <c r="F132" s="332">
        <v>38.278823529411781</v>
      </c>
      <c r="G132" s="333">
        <v>25.264705882352942</v>
      </c>
      <c r="H132" s="334">
        <v>67</v>
      </c>
      <c r="I132" s="331">
        <v>0</v>
      </c>
      <c r="J132" s="331">
        <v>1</v>
      </c>
      <c r="K132" s="333">
        <v>0.98529411764705888</v>
      </c>
      <c r="L132" s="333">
        <v>0</v>
      </c>
      <c r="M132" s="333">
        <v>1.4705882352941176E-2</v>
      </c>
      <c r="N132" s="335" t="s">
        <v>918</v>
      </c>
      <c r="O132" s="331">
        <v>19</v>
      </c>
      <c r="P132" s="336">
        <v>0.35970588235294132</v>
      </c>
      <c r="Q132" s="333">
        <v>6.8235294117647056</v>
      </c>
      <c r="R132" s="337" t="s">
        <v>5219</v>
      </c>
      <c r="S132" s="338" t="s">
        <v>920</v>
      </c>
      <c r="T132" s="331">
        <v>15</v>
      </c>
      <c r="U132" s="336">
        <v>0.35455882352941176</v>
      </c>
      <c r="V132" s="333">
        <v>5.3088235294117645</v>
      </c>
      <c r="W132" s="337" t="s">
        <v>5220</v>
      </c>
      <c r="X132" s="339" t="s">
        <v>917</v>
      </c>
      <c r="Y132" s="331">
        <v>8</v>
      </c>
      <c r="Z132" s="336">
        <v>0.28941176470588242</v>
      </c>
      <c r="AA132" s="333">
        <v>2.2941176470588234</v>
      </c>
      <c r="AB132" s="337" t="s">
        <v>5221</v>
      </c>
      <c r="AC132" s="340" t="s">
        <v>919</v>
      </c>
      <c r="AD132" s="331">
        <v>24</v>
      </c>
      <c r="AE132" s="336">
        <v>0.45264705882352951</v>
      </c>
      <c r="AF132" s="333">
        <v>10.838235294117647</v>
      </c>
      <c r="AG132" s="303" t="s">
        <v>5222</v>
      </c>
    </row>
    <row r="133" spans="1:33" x14ac:dyDescent="0.25">
      <c r="A133" s="301" t="s">
        <v>264</v>
      </c>
      <c r="B133" s="329" t="s">
        <v>5218</v>
      </c>
      <c r="C133" s="303" t="s">
        <v>1169</v>
      </c>
      <c r="D133" s="330">
        <v>52</v>
      </c>
      <c r="E133" s="331">
        <v>66</v>
      </c>
      <c r="F133" s="332">
        <v>50.435961538461541</v>
      </c>
      <c r="G133" s="333">
        <v>33.28846153846154</v>
      </c>
      <c r="H133" s="334">
        <v>43</v>
      </c>
      <c r="I133" s="331">
        <v>0</v>
      </c>
      <c r="J133" s="331">
        <v>9</v>
      </c>
      <c r="K133" s="333">
        <v>0.82692307692307687</v>
      </c>
      <c r="L133" s="333">
        <v>0</v>
      </c>
      <c r="M133" s="333">
        <v>0.17307692307692307</v>
      </c>
      <c r="N133" s="335" t="s">
        <v>918</v>
      </c>
      <c r="O133" s="331">
        <v>19</v>
      </c>
      <c r="P133" s="336">
        <v>0.49903846153846143</v>
      </c>
      <c r="Q133" s="333">
        <v>9.4807692307692299</v>
      </c>
      <c r="R133" s="337" t="s">
        <v>5219</v>
      </c>
      <c r="S133" s="338" t="s">
        <v>920</v>
      </c>
      <c r="T133" s="331">
        <v>15</v>
      </c>
      <c r="U133" s="336">
        <v>0.49615384615384595</v>
      </c>
      <c r="V133" s="333">
        <v>7.4423076923076925</v>
      </c>
      <c r="W133" s="337" t="s">
        <v>5220</v>
      </c>
      <c r="X133" s="339" t="s">
        <v>917</v>
      </c>
      <c r="Y133" s="331">
        <v>8</v>
      </c>
      <c r="Z133" s="336">
        <v>0.39230769230769236</v>
      </c>
      <c r="AA133" s="333">
        <v>3.1153846153846154</v>
      </c>
      <c r="AB133" s="337" t="s">
        <v>5221</v>
      </c>
      <c r="AC133" s="340" t="s">
        <v>919</v>
      </c>
      <c r="AD133" s="331">
        <v>24</v>
      </c>
      <c r="AE133" s="336">
        <v>0.55269230769230782</v>
      </c>
      <c r="AF133" s="333">
        <v>13.25</v>
      </c>
      <c r="AG133" s="303" t="s">
        <v>5222</v>
      </c>
    </row>
    <row r="134" spans="1:33" x14ac:dyDescent="0.25">
      <c r="A134" s="301" t="s">
        <v>265</v>
      </c>
      <c r="B134" s="329" t="s">
        <v>5218</v>
      </c>
      <c r="C134" s="303" t="s">
        <v>1170</v>
      </c>
      <c r="D134" s="330">
        <v>65</v>
      </c>
      <c r="E134" s="331">
        <v>66</v>
      </c>
      <c r="F134" s="332">
        <v>57.087384615384622</v>
      </c>
      <c r="G134" s="333">
        <v>37.676923076923075</v>
      </c>
      <c r="H134" s="334">
        <v>59</v>
      </c>
      <c r="I134" s="331">
        <v>0</v>
      </c>
      <c r="J134" s="331">
        <v>6</v>
      </c>
      <c r="K134" s="333">
        <v>0.90769230769230769</v>
      </c>
      <c r="L134" s="333">
        <v>0</v>
      </c>
      <c r="M134" s="333">
        <v>9.2307692307692313E-2</v>
      </c>
      <c r="N134" s="335" t="s">
        <v>918</v>
      </c>
      <c r="O134" s="331">
        <v>19</v>
      </c>
      <c r="P134" s="336">
        <v>0.5170769230769231</v>
      </c>
      <c r="Q134" s="333">
        <v>9.8307692307692314</v>
      </c>
      <c r="R134" s="337" t="s">
        <v>5219</v>
      </c>
      <c r="S134" s="338" t="s">
        <v>920</v>
      </c>
      <c r="T134" s="331">
        <v>15</v>
      </c>
      <c r="U134" s="336">
        <v>0.57307692307692326</v>
      </c>
      <c r="V134" s="333">
        <v>8.6</v>
      </c>
      <c r="W134" s="337" t="s">
        <v>5220</v>
      </c>
      <c r="X134" s="339" t="s">
        <v>917</v>
      </c>
      <c r="Y134" s="331">
        <v>8</v>
      </c>
      <c r="Z134" s="336">
        <v>0.43523076923076903</v>
      </c>
      <c r="AA134" s="333">
        <v>3.4615384615384617</v>
      </c>
      <c r="AB134" s="337" t="s">
        <v>5221</v>
      </c>
      <c r="AC134" s="340" t="s">
        <v>919</v>
      </c>
      <c r="AD134" s="331">
        <v>24</v>
      </c>
      <c r="AE134" s="336">
        <v>0.65907692307692323</v>
      </c>
      <c r="AF134" s="333">
        <v>15.784615384615385</v>
      </c>
      <c r="AG134" s="303" t="s">
        <v>5222</v>
      </c>
    </row>
    <row r="135" spans="1:33" x14ac:dyDescent="0.25">
      <c r="A135" s="301" t="s">
        <v>266</v>
      </c>
      <c r="B135" s="329" t="s">
        <v>5218</v>
      </c>
      <c r="C135" s="303" t="s">
        <v>1171</v>
      </c>
      <c r="D135" s="330">
        <v>123</v>
      </c>
      <c r="E135" s="331">
        <v>66</v>
      </c>
      <c r="F135" s="332">
        <v>57.206585365853648</v>
      </c>
      <c r="G135" s="333">
        <v>37.756097560975611</v>
      </c>
      <c r="H135" s="334">
        <v>101</v>
      </c>
      <c r="I135" s="331">
        <v>0</v>
      </c>
      <c r="J135" s="331">
        <v>22</v>
      </c>
      <c r="K135" s="333">
        <v>0.82113821138211385</v>
      </c>
      <c r="L135" s="333">
        <v>0</v>
      </c>
      <c r="M135" s="333">
        <v>0.17886178861788618</v>
      </c>
      <c r="N135" s="335" t="s">
        <v>918</v>
      </c>
      <c r="O135" s="331">
        <v>19</v>
      </c>
      <c r="P135" s="336">
        <v>0.52569105691056905</v>
      </c>
      <c r="Q135" s="333">
        <v>9.9918699186991873</v>
      </c>
      <c r="R135" s="337" t="s">
        <v>5219</v>
      </c>
      <c r="S135" s="338" t="s">
        <v>920</v>
      </c>
      <c r="T135" s="331">
        <v>15</v>
      </c>
      <c r="U135" s="336">
        <v>0.56308943089430863</v>
      </c>
      <c r="V135" s="333">
        <v>8.4471544715447155</v>
      </c>
      <c r="W135" s="337" t="s">
        <v>5220</v>
      </c>
      <c r="X135" s="339" t="s">
        <v>917</v>
      </c>
      <c r="Y135" s="331">
        <v>8</v>
      </c>
      <c r="Z135" s="336">
        <v>0.46406504065040699</v>
      </c>
      <c r="AA135" s="333">
        <v>3.6910569105691056</v>
      </c>
      <c r="AB135" s="337" t="s">
        <v>5221</v>
      </c>
      <c r="AC135" s="340" t="s">
        <v>919</v>
      </c>
      <c r="AD135" s="331">
        <v>24</v>
      </c>
      <c r="AE135" s="336">
        <v>0.65186991869918698</v>
      </c>
      <c r="AF135" s="333">
        <v>15.626016260162602</v>
      </c>
      <c r="AG135" s="303" t="s">
        <v>5222</v>
      </c>
    </row>
    <row r="136" spans="1:33" x14ac:dyDescent="0.25">
      <c r="A136" s="301" t="s">
        <v>267</v>
      </c>
      <c r="B136" s="329" t="s">
        <v>5218</v>
      </c>
      <c r="C136" s="303" t="s">
        <v>1172</v>
      </c>
      <c r="D136" s="330">
        <v>69</v>
      </c>
      <c r="E136" s="331">
        <v>66</v>
      </c>
      <c r="F136" s="332">
        <v>55.863478260869584</v>
      </c>
      <c r="G136" s="333">
        <v>36.869565217391305</v>
      </c>
      <c r="H136" s="334">
        <v>58</v>
      </c>
      <c r="I136" s="331">
        <v>0</v>
      </c>
      <c r="J136" s="331">
        <v>11</v>
      </c>
      <c r="K136" s="333">
        <v>0.84057971014492749</v>
      </c>
      <c r="L136" s="333">
        <v>0</v>
      </c>
      <c r="M136" s="333">
        <v>0.15942028985507245</v>
      </c>
      <c r="N136" s="335" t="s">
        <v>918</v>
      </c>
      <c r="O136" s="331">
        <v>19</v>
      </c>
      <c r="P136" s="336">
        <v>0.48289855072463778</v>
      </c>
      <c r="Q136" s="333">
        <v>9.1739130434782616</v>
      </c>
      <c r="R136" s="337" t="s">
        <v>5219</v>
      </c>
      <c r="S136" s="338" t="s">
        <v>920</v>
      </c>
      <c r="T136" s="331">
        <v>15</v>
      </c>
      <c r="U136" s="336">
        <v>0.56376811594202914</v>
      </c>
      <c r="V136" s="333">
        <v>8.4492753623188399</v>
      </c>
      <c r="W136" s="337" t="s">
        <v>5220</v>
      </c>
      <c r="X136" s="339" t="s">
        <v>917</v>
      </c>
      <c r="Y136" s="331">
        <v>8</v>
      </c>
      <c r="Z136" s="336">
        <v>0.43347826086956509</v>
      </c>
      <c r="AA136" s="333">
        <v>3.4492753623188408</v>
      </c>
      <c r="AB136" s="337" t="s">
        <v>5221</v>
      </c>
      <c r="AC136" s="340" t="s">
        <v>919</v>
      </c>
      <c r="AD136" s="331">
        <v>24</v>
      </c>
      <c r="AE136" s="336">
        <v>0.65869565217391324</v>
      </c>
      <c r="AF136" s="333">
        <v>15.797101449275363</v>
      </c>
      <c r="AG136" s="303" t="s">
        <v>5222</v>
      </c>
    </row>
    <row r="137" spans="1:33" x14ac:dyDescent="0.25">
      <c r="A137" s="301" t="s">
        <v>268</v>
      </c>
      <c r="B137" s="329" t="s">
        <v>5218</v>
      </c>
      <c r="C137" s="303" t="s">
        <v>1173</v>
      </c>
      <c r="D137" s="330">
        <v>171</v>
      </c>
      <c r="E137" s="331">
        <v>66</v>
      </c>
      <c r="F137" s="332">
        <v>44.364736842105245</v>
      </c>
      <c r="G137" s="333">
        <v>29.280701754385966</v>
      </c>
      <c r="H137" s="334">
        <v>167</v>
      </c>
      <c r="I137" s="331">
        <v>0</v>
      </c>
      <c r="J137" s="331">
        <v>4</v>
      </c>
      <c r="K137" s="333">
        <v>0.97660818713450293</v>
      </c>
      <c r="L137" s="333">
        <v>0</v>
      </c>
      <c r="M137" s="333">
        <v>2.3391812865497075E-2</v>
      </c>
      <c r="N137" s="335" t="s">
        <v>918</v>
      </c>
      <c r="O137" s="331">
        <v>19</v>
      </c>
      <c r="P137" s="336">
        <v>0.42163742690058476</v>
      </c>
      <c r="Q137" s="333">
        <v>8.0116959064327489</v>
      </c>
      <c r="R137" s="337" t="s">
        <v>5219</v>
      </c>
      <c r="S137" s="338" t="s">
        <v>920</v>
      </c>
      <c r="T137" s="331">
        <v>15</v>
      </c>
      <c r="U137" s="336">
        <v>0.42994152046783624</v>
      </c>
      <c r="V137" s="333">
        <v>6.4444444444444446</v>
      </c>
      <c r="W137" s="337" t="s">
        <v>5220</v>
      </c>
      <c r="X137" s="339" t="s">
        <v>917</v>
      </c>
      <c r="Y137" s="331">
        <v>8</v>
      </c>
      <c r="Z137" s="336">
        <v>0.34947368421052682</v>
      </c>
      <c r="AA137" s="333">
        <v>2.7777777777777777</v>
      </c>
      <c r="AB137" s="337" t="s">
        <v>5221</v>
      </c>
      <c r="AC137" s="340" t="s">
        <v>919</v>
      </c>
      <c r="AD137" s="331">
        <v>24</v>
      </c>
      <c r="AE137" s="336">
        <v>0.50245614035087693</v>
      </c>
      <c r="AF137" s="333">
        <v>12.046783625730994</v>
      </c>
      <c r="AG137" s="303" t="s">
        <v>5222</v>
      </c>
    </row>
    <row r="138" spans="1:33" x14ac:dyDescent="0.25">
      <c r="A138" s="301" t="s">
        <v>269</v>
      </c>
      <c r="B138" s="329" t="s">
        <v>5218</v>
      </c>
      <c r="C138" s="303" t="s">
        <v>1174</v>
      </c>
      <c r="D138" s="330">
        <v>76</v>
      </c>
      <c r="E138" s="331">
        <v>66</v>
      </c>
      <c r="F138" s="332">
        <v>44.317894736842106</v>
      </c>
      <c r="G138" s="333">
        <v>29.25</v>
      </c>
      <c r="H138" s="334">
        <v>67</v>
      </c>
      <c r="I138" s="331">
        <v>0</v>
      </c>
      <c r="J138" s="331">
        <v>9</v>
      </c>
      <c r="K138" s="333">
        <v>0.88157894736842102</v>
      </c>
      <c r="L138" s="333">
        <v>0</v>
      </c>
      <c r="M138" s="333">
        <v>0.11842105263157894</v>
      </c>
      <c r="N138" s="335" t="s">
        <v>918</v>
      </c>
      <c r="O138" s="331">
        <v>19</v>
      </c>
      <c r="P138" s="336">
        <v>0.40828947368421087</v>
      </c>
      <c r="Q138" s="333">
        <v>7.75</v>
      </c>
      <c r="R138" s="337" t="s">
        <v>5219</v>
      </c>
      <c r="S138" s="338" t="s">
        <v>920</v>
      </c>
      <c r="T138" s="331">
        <v>15</v>
      </c>
      <c r="U138" s="336">
        <v>0.43763157894736809</v>
      </c>
      <c r="V138" s="333">
        <v>6.5657894736842106</v>
      </c>
      <c r="W138" s="337" t="s">
        <v>5220</v>
      </c>
      <c r="X138" s="339" t="s">
        <v>917</v>
      </c>
      <c r="Y138" s="331">
        <v>8</v>
      </c>
      <c r="Z138" s="336">
        <v>0.34460526315789469</v>
      </c>
      <c r="AA138" s="333">
        <v>2.736842105263158</v>
      </c>
      <c r="AB138" s="337" t="s">
        <v>5221</v>
      </c>
      <c r="AC138" s="340" t="s">
        <v>919</v>
      </c>
      <c r="AD138" s="331">
        <v>24</v>
      </c>
      <c r="AE138" s="336">
        <v>0.50881578947368444</v>
      </c>
      <c r="AF138" s="333">
        <v>12.197368421052632</v>
      </c>
      <c r="AG138" s="303" t="s">
        <v>5222</v>
      </c>
    </row>
    <row r="139" spans="1:33" x14ac:dyDescent="0.25">
      <c r="A139" s="301" t="s">
        <v>270</v>
      </c>
      <c r="B139" s="329" t="s">
        <v>5218</v>
      </c>
      <c r="C139" s="303" t="s">
        <v>5227</v>
      </c>
      <c r="D139" s="330">
        <v>81</v>
      </c>
      <c r="E139" s="331">
        <v>66</v>
      </c>
      <c r="F139" s="332">
        <v>60.606913580246911</v>
      </c>
      <c r="G139" s="333">
        <v>40</v>
      </c>
      <c r="H139" s="334">
        <v>62</v>
      </c>
      <c r="I139" s="331">
        <v>0</v>
      </c>
      <c r="J139" s="331">
        <v>19</v>
      </c>
      <c r="K139" s="333">
        <v>0.76543209876543206</v>
      </c>
      <c r="L139" s="333">
        <v>0</v>
      </c>
      <c r="M139" s="333">
        <v>0.23456790123456789</v>
      </c>
      <c r="N139" s="335" t="s">
        <v>918</v>
      </c>
      <c r="O139" s="331">
        <v>19</v>
      </c>
      <c r="P139" s="336">
        <v>0.57098765432098775</v>
      </c>
      <c r="Q139" s="333">
        <v>10.851851851851851</v>
      </c>
      <c r="R139" s="337" t="s">
        <v>5219</v>
      </c>
      <c r="S139" s="338" t="s">
        <v>920</v>
      </c>
      <c r="T139" s="331">
        <v>15</v>
      </c>
      <c r="U139" s="336">
        <v>0.6350617283950617</v>
      </c>
      <c r="V139" s="333">
        <v>9.5308641975308639</v>
      </c>
      <c r="W139" s="337" t="s">
        <v>5220</v>
      </c>
      <c r="X139" s="339" t="s">
        <v>917</v>
      </c>
      <c r="Y139" s="331">
        <v>8</v>
      </c>
      <c r="Z139" s="336">
        <v>0.48567901234567912</v>
      </c>
      <c r="AA139" s="333">
        <v>3.8641975308641974</v>
      </c>
      <c r="AB139" s="337" t="s">
        <v>5221</v>
      </c>
      <c r="AC139" s="340" t="s">
        <v>919</v>
      </c>
      <c r="AD139" s="331">
        <v>24</v>
      </c>
      <c r="AE139" s="336">
        <v>0.65740740740740766</v>
      </c>
      <c r="AF139" s="333">
        <v>15.753086419753087</v>
      </c>
      <c r="AG139" s="303" t="s">
        <v>5222</v>
      </c>
    </row>
    <row r="140" spans="1:33" x14ac:dyDescent="0.25">
      <c r="A140" s="301" t="s">
        <v>271</v>
      </c>
      <c r="B140" s="329" t="s">
        <v>5218</v>
      </c>
      <c r="C140" s="303" t="s">
        <v>1175</v>
      </c>
      <c r="D140" s="330">
        <v>41</v>
      </c>
      <c r="E140" s="331">
        <v>66</v>
      </c>
      <c r="F140" s="332">
        <v>47.190975609756109</v>
      </c>
      <c r="G140" s="333">
        <v>31.146341463414632</v>
      </c>
      <c r="H140" s="334">
        <v>36</v>
      </c>
      <c r="I140" s="331">
        <v>0</v>
      </c>
      <c r="J140" s="331">
        <v>5</v>
      </c>
      <c r="K140" s="333">
        <v>0.87804878048780488</v>
      </c>
      <c r="L140" s="333">
        <v>0</v>
      </c>
      <c r="M140" s="333">
        <v>0.12195121951219512</v>
      </c>
      <c r="N140" s="335" t="s">
        <v>918</v>
      </c>
      <c r="O140" s="331">
        <v>19</v>
      </c>
      <c r="P140" s="336">
        <v>0.4658536585365855</v>
      </c>
      <c r="Q140" s="333">
        <v>8.8292682926829276</v>
      </c>
      <c r="R140" s="337" t="s">
        <v>5219</v>
      </c>
      <c r="S140" s="338" t="s">
        <v>920</v>
      </c>
      <c r="T140" s="331">
        <v>15</v>
      </c>
      <c r="U140" s="336">
        <v>0.45024390243902424</v>
      </c>
      <c r="V140" s="333">
        <v>6.7560975609756095</v>
      </c>
      <c r="W140" s="337" t="s">
        <v>5220</v>
      </c>
      <c r="X140" s="339" t="s">
        <v>917</v>
      </c>
      <c r="Y140" s="331">
        <v>8</v>
      </c>
      <c r="Z140" s="336">
        <v>0.35268292682926838</v>
      </c>
      <c r="AA140" s="333">
        <v>2.8048780487804876</v>
      </c>
      <c r="AB140" s="337" t="s">
        <v>5221</v>
      </c>
      <c r="AC140" s="340" t="s">
        <v>919</v>
      </c>
      <c r="AD140" s="331">
        <v>24</v>
      </c>
      <c r="AE140" s="336">
        <v>0.53195121951219515</v>
      </c>
      <c r="AF140" s="333">
        <v>12.75609756097561</v>
      </c>
      <c r="AG140" s="303" t="s">
        <v>5222</v>
      </c>
    </row>
    <row r="141" spans="1:33" x14ac:dyDescent="0.25">
      <c r="A141" s="301" t="s">
        <v>272</v>
      </c>
      <c r="B141" s="329" t="s">
        <v>5218</v>
      </c>
      <c r="C141" s="303" t="s">
        <v>1176</v>
      </c>
      <c r="D141" s="330">
        <v>145</v>
      </c>
      <c r="E141" s="331">
        <v>66</v>
      </c>
      <c r="F141" s="332">
        <v>45.06758620689655</v>
      </c>
      <c r="G141" s="333">
        <v>29.744827586206895</v>
      </c>
      <c r="H141" s="334">
        <v>140</v>
      </c>
      <c r="I141" s="331">
        <v>0</v>
      </c>
      <c r="J141" s="331">
        <v>5</v>
      </c>
      <c r="K141" s="333">
        <v>0.96551724137931039</v>
      </c>
      <c r="L141" s="333">
        <v>0</v>
      </c>
      <c r="M141" s="333">
        <v>3.4482758620689655E-2</v>
      </c>
      <c r="N141" s="335" t="s">
        <v>918</v>
      </c>
      <c r="O141" s="331">
        <v>19</v>
      </c>
      <c r="P141" s="336">
        <v>0.43372413793103426</v>
      </c>
      <c r="Q141" s="333">
        <v>8.2482758620689651</v>
      </c>
      <c r="R141" s="337" t="s">
        <v>5219</v>
      </c>
      <c r="S141" s="338" t="s">
        <v>920</v>
      </c>
      <c r="T141" s="331">
        <v>15</v>
      </c>
      <c r="U141" s="336">
        <v>0.42758620689655186</v>
      </c>
      <c r="V141" s="333">
        <v>6.4068965517241381</v>
      </c>
      <c r="W141" s="337" t="s">
        <v>5220</v>
      </c>
      <c r="X141" s="339" t="s">
        <v>917</v>
      </c>
      <c r="Y141" s="331">
        <v>8</v>
      </c>
      <c r="Z141" s="336">
        <v>0.35179310344827636</v>
      </c>
      <c r="AA141" s="333">
        <v>2.7931034482758621</v>
      </c>
      <c r="AB141" s="337" t="s">
        <v>5221</v>
      </c>
      <c r="AC141" s="340" t="s">
        <v>919</v>
      </c>
      <c r="AD141" s="331">
        <v>24</v>
      </c>
      <c r="AE141" s="336">
        <v>0.51296551724137929</v>
      </c>
      <c r="AF141" s="333">
        <v>12.296551724137931</v>
      </c>
      <c r="AG141" s="303" t="s">
        <v>5222</v>
      </c>
    </row>
    <row r="142" spans="1:33" x14ac:dyDescent="0.25">
      <c r="A142" s="301" t="s">
        <v>273</v>
      </c>
      <c r="B142" s="329" t="s">
        <v>5218</v>
      </c>
      <c r="C142" s="303" t="s">
        <v>1177</v>
      </c>
      <c r="D142" s="330">
        <v>141</v>
      </c>
      <c r="E142" s="331">
        <v>66</v>
      </c>
      <c r="F142" s="332">
        <v>52.052411347517719</v>
      </c>
      <c r="G142" s="333">
        <v>34.354609929078016</v>
      </c>
      <c r="H142" s="334">
        <v>121</v>
      </c>
      <c r="I142" s="331">
        <v>0</v>
      </c>
      <c r="J142" s="331">
        <v>20</v>
      </c>
      <c r="K142" s="333">
        <v>0.85815602836879434</v>
      </c>
      <c r="L142" s="333">
        <v>0</v>
      </c>
      <c r="M142" s="333">
        <v>0.14184397163120568</v>
      </c>
      <c r="N142" s="335" t="s">
        <v>918</v>
      </c>
      <c r="O142" s="331">
        <v>19</v>
      </c>
      <c r="P142" s="336">
        <v>0.48865248226950347</v>
      </c>
      <c r="Q142" s="333">
        <v>9.2836879432624109</v>
      </c>
      <c r="R142" s="337" t="s">
        <v>5219</v>
      </c>
      <c r="S142" s="338" t="s">
        <v>920</v>
      </c>
      <c r="T142" s="331">
        <v>15</v>
      </c>
      <c r="U142" s="336">
        <v>0.50687943262411339</v>
      </c>
      <c r="V142" s="333">
        <v>7.6099290780141846</v>
      </c>
      <c r="W142" s="337" t="s">
        <v>5220</v>
      </c>
      <c r="X142" s="339" t="s">
        <v>917</v>
      </c>
      <c r="Y142" s="331">
        <v>8</v>
      </c>
      <c r="Z142" s="336">
        <v>0.39390070921985854</v>
      </c>
      <c r="AA142" s="333">
        <v>3.1347517730496453</v>
      </c>
      <c r="AB142" s="337" t="s">
        <v>5221</v>
      </c>
      <c r="AC142" s="340" t="s">
        <v>919</v>
      </c>
      <c r="AD142" s="331">
        <v>24</v>
      </c>
      <c r="AE142" s="336">
        <v>0.59765957446808493</v>
      </c>
      <c r="AF142" s="333">
        <v>14.326241134751774</v>
      </c>
      <c r="AG142" s="303" t="s">
        <v>5222</v>
      </c>
    </row>
    <row r="143" spans="1:33" x14ac:dyDescent="0.25">
      <c r="A143" s="301" t="s">
        <v>274</v>
      </c>
      <c r="B143" s="329" t="s">
        <v>5218</v>
      </c>
      <c r="C143" s="303" t="s">
        <v>1178</v>
      </c>
      <c r="D143" s="330">
        <v>49</v>
      </c>
      <c r="E143" s="331">
        <v>66</v>
      </c>
      <c r="F143" s="332">
        <v>44.27918367346939</v>
      </c>
      <c r="G143" s="333">
        <v>29.224489795918366</v>
      </c>
      <c r="H143" s="334">
        <v>49</v>
      </c>
      <c r="I143" s="331">
        <v>0</v>
      </c>
      <c r="J143" s="331">
        <v>0</v>
      </c>
      <c r="K143" s="333">
        <v>1</v>
      </c>
      <c r="L143" s="333">
        <v>0</v>
      </c>
      <c r="M143" s="333">
        <v>0</v>
      </c>
      <c r="N143" s="335" t="s">
        <v>918</v>
      </c>
      <c r="O143" s="331">
        <v>19</v>
      </c>
      <c r="P143" s="336">
        <v>0.42122448979591837</v>
      </c>
      <c r="Q143" s="333">
        <v>8</v>
      </c>
      <c r="R143" s="337" t="s">
        <v>5219</v>
      </c>
      <c r="S143" s="338" t="s">
        <v>920</v>
      </c>
      <c r="T143" s="331">
        <v>15</v>
      </c>
      <c r="U143" s="336">
        <v>0.42448979591836739</v>
      </c>
      <c r="V143" s="333">
        <v>6.3673469387755102</v>
      </c>
      <c r="W143" s="337" t="s">
        <v>5220</v>
      </c>
      <c r="X143" s="339" t="s">
        <v>917</v>
      </c>
      <c r="Y143" s="331">
        <v>8</v>
      </c>
      <c r="Z143" s="336">
        <v>0.36530612244897975</v>
      </c>
      <c r="AA143" s="333">
        <v>2.8979591836734695</v>
      </c>
      <c r="AB143" s="337" t="s">
        <v>5221</v>
      </c>
      <c r="AC143" s="340" t="s">
        <v>919</v>
      </c>
      <c r="AD143" s="331">
        <v>24</v>
      </c>
      <c r="AE143" s="336">
        <v>0.49979591836734688</v>
      </c>
      <c r="AF143" s="333">
        <v>11.959183673469388</v>
      </c>
      <c r="AG143" s="303" t="s">
        <v>5222</v>
      </c>
    </row>
    <row r="144" spans="1:33" x14ac:dyDescent="0.25">
      <c r="A144" s="301" t="s">
        <v>275</v>
      </c>
      <c r="B144" s="329" t="s">
        <v>5218</v>
      </c>
      <c r="C144" s="303" t="s">
        <v>1179</v>
      </c>
      <c r="D144" s="330">
        <v>109</v>
      </c>
      <c r="E144" s="331">
        <v>66</v>
      </c>
      <c r="F144" s="332">
        <v>48.095596330275235</v>
      </c>
      <c r="G144" s="333">
        <v>31.743119266055047</v>
      </c>
      <c r="H144" s="334">
        <v>101</v>
      </c>
      <c r="I144" s="331">
        <v>0</v>
      </c>
      <c r="J144" s="331">
        <v>8</v>
      </c>
      <c r="K144" s="333">
        <v>0.92660550458715596</v>
      </c>
      <c r="L144" s="333">
        <v>0</v>
      </c>
      <c r="M144" s="333">
        <v>7.3394495412844041E-2</v>
      </c>
      <c r="N144" s="335" t="s">
        <v>918</v>
      </c>
      <c r="O144" s="331">
        <v>19</v>
      </c>
      <c r="P144" s="336">
        <v>0.45788990825688092</v>
      </c>
      <c r="Q144" s="333">
        <v>8.6972477064220186</v>
      </c>
      <c r="R144" s="337" t="s">
        <v>5219</v>
      </c>
      <c r="S144" s="338" t="s">
        <v>920</v>
      </c>
      <c r="T144" s="331">
        <v>15</v>
      </c>
      <c r="U144" s="336">
        <v>0.4543119266055044</v>
      </c>
      <c r="V144" s="333">
        <v>6.8165137614678901</v>
      </c>
      <c r="W144" s="337" t="s">
        <v>5220</v>
      </c>
      <c r="X144" s="339" t="s">
        <v>917</v>
      </c>
      <c r="Y144" s="331">
        <v>8</v>
      </c>
      <c r="Z144" s="336">
        <v>0.37055045871559644</v>
      </c>
      <c r="AA144" s="333">
        <v>2.9449541284403669</v>
      </c>
      <c r="AB144" s="337" t="s">
        <v>5221</v>
      </c>
      <c r="AC144" s="340" t="s">
        <v>919</v>
      </c>
      <c r="AD144" s="331">
        <v>24</v>
      </c>
      <c r="AE144" s="336">
        <v>0.55431192660550477</v>
      </c>
      <c r="AF144" s="333">
        <v>13.284403669724771</v>
      </c>
      <c r="AG144" s="303" t="s">
        <v>5222</v>
      </c>
    </row>
    <row r="145" spans="1:33" x14ac:dyDescent="0.25">
      <c r="A145" s="301" t="s">
        <v>276</v>
      </c>
      <c r="B145" s="329" t="s">
        <v>5218</v>
      </c>
      <c r="C145" s="303" t="s">
        <v>1180</v>
      </c>
      <c r="D145" s="330">
        <v>65</v>
      </c>
      <c r="E145" s="331">
        <v>66</v>
      </c>
      <c r="F145" s="332">
        <v>48.088769230769245</v>
      </c>
      <c r="G145" s="333">
        <v>31.738461538461539</v>
      </c>
      <c r="H145" s="334">
        <v>60</v>
      </c>
      <c r="I145" s="331">
        <v>0</v>
      </c>
      <c r="J145" s="331">
        <v>5</v>
      </c>
      <c r="K145" s="333">
        <v>0.92307692307692313</v>
      </c>
      <c r="L145" s="333">
        <v>0</v>
      </c>
      <c r="M145" s="333">
        <v>7.6923076923076927E-2</v>
      </c>
      <c r="N145" s="335" t="s">
        <v>918</v>
      </c>
      <c r="O145" s="331">
        <v>19</v>
      </c>
      <c r="P145" s="336">
        <v>0.43276923076923091</v>
      </c>
      <c r="Q145" s="333">
        <v>8.2307692307692299</v>
      </c>
      <c r="R145" s="337" t="s">
        <v>5219</v>
      </c>
      <c r="S145" s="338" t="s">
        <v>920</v>
      </c>
      <c r="T145" s="331">
        <v>15</v>
      </c>
      <c r="U145" s="336">
        <v>0.50923076923076949</v>
      </c>
      <c r="V145" s="333">
        <v>7.6307692307692312</v>
      </c>
      <c r="W145" s="337" t="s">
        <v>5220</v>
      </c>
      <c r="X145" s="339" t="s">
        <v>917</v>
      </c>
      <c r="Y145" s="331">
        <v>8</v>
      </c>
      <c r="Z145" s="336">
        <v>0.36999999999999988</v>
      </c>
      <c r="AA145" s="333">
        <v>2.9384615384615387</v>
      </c>
      <c r="AB145" s="337" t="s">
        <v>5221</v>
      </c>
      <c r="AC145" s="340" t="s">
        <v>919</v>
      </c>
      <c r="AD145" s="331">
        <v>24</v>
      </c>
      <c r="AE145" s="336">
        <v>0.53984615384615364</v>
      </c>
      <c r="AF145" s="333">
        <v>12.938461538461539</v>
      </c>
      <c r="AG145" s="303" t="s">
        <v>5222</v>
      </c>
    </row>
    <row r="146" spans="1:33" x14ac:dyDescent="0.25">
      <c r="A146" s="301" t="s">
        <v>277</v>
      </c>
      <c r="B146" s="329" t="s">
        <v>5218</v>
      </c>
      <c r="C146" s="303" t="s">
        <v>1181</v>
      </c>
      <c r="D146" s="330">
        <v>81</v>
      </c>
      <c r="E146" s="331">
        <v>66</v>
      </c>
      <c r="F146" s="332">
        <v>47.006913580246902</v>
      </c>
      <c r="G146" s="333">
        <v>31.02469135802469</v>
      </c>
      <c r="H146" s="334">
        <v>74</v>
      </c>
      <c r="I146" s="331">
        <v>0</v>
      </c>
      <c r="J146" s="331">
        <v>7</v>
      </c>
      <c r="K146" s="333">
        <v>0.9135802469135802</v>
      </c>
      <c r="L146" s="333">
        <v>0</v>
      </c>
      <c r="M146" s="333">
        <v>8.6419753086419748E-2</v>
      </c>
      <c r="N146" s="335" t="s">
        <v>918</v>
      </c>
      <c r="O146" s="331">
        <v>19</v>
      </c>
      <c r="P146" s="336">
        <v>0.42617283950617285</v>
      </c>
      <c r="Q146" s="333">
        <v>8.0987654320987659</v>
      </c>
      <c r="R146" s="337" t="s">
        <v>5219</v>
      </c>
      <c r="S146" s="338" t="s">
        <v>920</v>
      </c>
      <c r="T146" s="331">
        <v>15</v>
      </c>
      <c r="U146" s="336">
        <v>0.45765432098765424</v>
      </c>
      <c r="V146" s="333">
        <v>6.8641975308641978</v>
      </c>
      <c r="W146" s="337" t="s">
        <v>5220</v>
      </c>
      <c r="X146" s="339" t="s">
        <v>917</v>
      </c>
      <c r="Y146" s="331">
        <v>8</v>
      </c>
      <c r="Z146" s="336">
        <v>0.36333333333333317</v>
      </c>
      <c r="AA146" s="333">
        <v>2.8888888888888888</v>
      </c>
      <c r="AB146" s="337" t="s">
        <v>5221</v>
      </c>
      <c r="AC146" s="340" t="s">
        <v>919</v>
      </c>
      <c r="AD146" s="331">
        <v>24</v>
      </c>
      <c r="AE146" s="336">
        <v>0.55000000000000004</v>
      </c>
      <c r="AF146" s="333">
        <v>13.17283950617284</v>
      </c>
      <c r="AG146" s="303" t="s">
        <v>5222</v>
      </c>
    </row>
    <row r="147" spans="1:33" x14ac:dyDescent="0.25">
      <c r="A147" s="301" t="s">
        <v>278</v>
      </c>
      <c r="B147" s="329" t="s">
        <v>5218</v>
      </c>
      <c r="C147" s="303" t="s">
        <v>1182</v>
      </c>
      <c r="D147" s="330">
        <v>83</v>
      </c>
      <c r="E147" s="331">
        <v>66</v>
      </c>
      <c r="F147" s="332">
        <v>46.421686746987952</v>
      </c>
      <c r="G147" s="333">
        <v>30.638554216867469</v>
      </c>
      <c r="H147" s="334">
        <v>78</v>
      </c>
      <c r="I147" s="331">
        <v>0</v>
      </c>
      <c r="J147" s="331">
        <v>5</v>
      </c>
      <c r="K147" s="333">
        <v>0.93975903614457834</v>
      </c>
      <c r="L147" s="333">
        <v>0</v>
      </c>
      <c r="M147" s="333">
        <v>6.0240963855421686E-2</v>
      </c>
      <c r="N147" s="335" t="s">
        <v>918</v>
      </c>
      <c r="O147" s="331">
        <v>19</v>
      </c>
      <c r="P147" s="336">
        <v>0.44096385542168692</v>
      </c>
      <c r="Q147" s="333">
        <v>8.3734939759036138</v>
      </c>
      <c r="R147" s="337" t="s">
        <v>5219</v>
      </c>
      <c r="S147" s="338" t="s">
        <v>920</v>
      </c>
      <c r="T147" s="331">
        <v>15</v>
      </c>
      <c r="U147" s="336">
        <v>0.45060240963855402</v>
      </c>
      <c r="V147" s="333">
        <v>6.7590361445783129</v>
      </c>
      <c r="W147" s="337" t="s">
        <v>5220</v>
      </c>
      <c r="X147" s="339" t="s">
        <v>917</v>
      </c>
      <c r="Y147" s="331">
        <v>8</v>
      </c>
      <c r="Z147" s="336">
        <v>0.40903614457831311</v>
      </c>
      <c r="AA147" s="333">
        <v>3.2530120481927711</v>
      </c>
      <c r="AB147" s="337" t="s">
        <v>5221</v>
      </c>
      <c r="AC147" s="340" t="s">
        <v>919</v>
      </c>
      <c r="AD147" s="331">
        <v>24</v>
      </c>
      <c r="AE147" s="336">
        <v>0.51120481927710859</v>
      </c>
      <c r="AF147" s="333">
        <v>12.253012048192771</v>
      </c>
      <c r="AG147" s="303" t="s">
        <v>5222</v>
      </c>
    </row>
    <row r="148" spans="1:33" x14ac:dyDescent="0.25">
      <c r="A148" s="301" t="s">
        <v>279</v>
      </c>
      <c r="B148" s="329" t="s">
        <v>5218</v>
      </c>
      <c r="C148" s="303" t="s">
        <v>1183</v>
      </c>
      <c r="D148" s="330">
        <v>55</v>
      </c>
      <c r="E148" s="331">
        <v>66</v>
      </c>
      <c r="F148" s="332">
        <v>41.569818181818192</v>
      </c>
      <c r="G148" s="333">
        <v>27.436363636363637</v>
      </c>
      <c r="H148" s="334">
        <v>53</v>
      </c>
      <c r="I148" s="331">
        <v>0</v>
      </c>
      <c r="J148" s="331">
        <v>2</v>
      </c>
      <c r="K148" s="333">
        <v>0.96363636363636362</v>
      </c>
      <c r="L148" s="333">
        <v>0</v>
      </c>
      <c r="M148" s="333">
        <v>3.6363636363636362E-2</v>
      </c>
      <c r="N148" s="335" t="s">
        <v>918</v>
      </c>
      <c r="O148" s="331">
        <v>19</v>
      </c>
      <c r="P148" s="336">
        <v>0.39727272727272755</v>
      </c>
      <c r="Q148" s="333">
        <v>7.5454545454545459</v>
      </c>
      <c r="R148" s="337" t="s">
        <v>5219</v>
      </c>
      <c r="S148" s="338" t="s">
        <v>920</v>
      </c>
      <c r="T148" s="331">
        <v>15</v>
      </c>
      <c r="U148" s="336">
        <v>0.41218181818181787</v>
      </c>
      <c r="V148" s="333">
        <v>6.1818181818181817</v>
      </c>
      <c r="W148" s="337" t="s">
        <v>5220</v>
      </c>
      <c r="X148" s="339" t="s">
        <v>917</v>
      </c>
      <c r="Y148" s="331">
        <v>8</v>
      </c>
      <c r="Z148" s="336">
        <v>0.29072727272727289</v>
      </c>
      <c r="AA148" s="333">
        <v>2.3090909090909091</v>
      </c>
      <c r="AB148" s="337" t="s">
        <v>5221</v>
      </c>
      <c r="AC148" s="340" t="s">
        <v>919</v>
      </c>
      <c r="AD148" s="331">
        <v>24</v>
      </c>
      <c r="AE148" s="336">
        <v>0.4758181818181817</v>
      </c>
      <c r="AF148" s="333">
        <v>11.4</v>
      </c>
      <c r="AG148" s="303" t="s">
        <v>5222</v>
      </c>
    </row>
    <row r="149" spans="1:33" x14ac:dyDescent="0.25">
      <c r="A149" s="301" t="s">
        <v>280</v>
      </c>
      <c r="B149" s="329" t="s">
        <v>5218</v>
      </c>
      <c r="C149" s="303" t="s">
        <v>1184</v>
      </c>
      <c r="D149" s="330">
        <v>46</v>
      </c>
      <c r="E149" s="331">
        <v>66</v>
      </c>
      <c r="F149" s="332">
        <v>39.789130434782606</v>
      </c>
      <c r="G149" s="333">
        <v>26.260869565217391</v>
      </c>
      <c r="H149" s="334">
        <v>45</v>
      </c>
      <c r="I149" s="331">
        <v>0</v>
      </c>
      <c r="J149" s="331">
        <v>1</v>
      </c>
      <c r="K149" s="333">
        <v>0.97826086956521741</v>
      </c>
      <c r="L149" s="333">
        <v>0</v>
      </c>
      <c r="M149" s="333">
        <v>2.1739130434782608E-2</v>
      </c>
      <c r="N149" s="335" t="s">
        <v>918</v>
      </c>
      <c r="O149" s="331">
        <v>19</v>
      </c>
      <c r="P149" s="336">
        <v>0.35739130434782612</v>
      </c>
      <c r="Q149" s="333">
        <v>6.7826086956521738</v>
      </c>
      <c r="R149" s="337" t="s">
        <v>5219</v>
      </c>
      <c r="S149" s="338" t="s">
        <v>920</v>
      </c>
      <c r="T149" s="331">
        <v>15</v>
      </c>
      <c r="U149" s="336">
        <v>0.37826086956521726</v>
      </c>
      <c r="V149" s="333">
        <v>5.6739130434782608</v>
      </c>
      <c r="W149" s="337" t="s">
        <v>5220</v>
      </c>
      <c r="X149" s="339" t="s">
        <v>917</v>
      </c>
      <c r="Y149" s="331">
        <v>8</v>
      </c>
      <c r="Z149" s="336">
        <v>0.33652173913043493</v>
      </c>
      <c r="AA149" s="333">
        <v>2.6739130434782608</v>
      </c>
      <c r="AB149" s="337" t="s">
        <v>5221</v>
      </c>
      <c r="AC149" s="340" t="s">
        <v>919</v>
      </c>
      <c r="AD149" s="331">
        <v>24</v>
      </c>
      <c r="AE149" s="336">
        <v>0.46456521739130424</v>
      </c>
      <c r="AF149" s="333">
        <v>11.130434782608695</v>
      </c>
      <c r="AG149" s="303" t="s">
        <v>5222</v>
      </c>
    </row>
    <row r="150" spans="1:33" x14ac:dyDescent="0.25">
      <c r="A150" s="301" t="s">
        <v>281</v>
      </c>
      <c r="B150" s="329" t="s">
        <v>5218</v>
      </c>
      <c r="C150" s="303" t="s">
        <v>1185</v>
      </c>
      <c r="D150" s="330">
        <v>58</v>
      </c>
      <c r="E150" s="331">
        <v>66</v>
      </c>
      <c r="F150" s="332">
        <v>46.420689655172417</v>
      </c>
      <c r="G150" s="333">
        <v>30.637931034482758</v>
      </c>
      <c r="H150" s="334">
        <v>57</v>
      </c>
      <c r="I150" s="331">
        <v>0</v>
      </c>
      <c r="J150" s="331">
        <v>1</v>
      </c>
      <c r="K150" s="333">
        <v>0.98275862068965514</v>
      </c>
      <c r="L150" s="333">
        <v>0</v>
      </c>
      <c r="M150" s="333">
        <v>1.7241379310344827E-2</v>
      </c>
      <c r="N150" s="335" t="s">
        <v>918</v>
      </c>
      <c r="O150" s="331">
        <v>19</v>
      </c>
      <c r="P150" s="336">
        <v>0.41103448275862098</v>
      </c>
      <c r="Q150" s="333">
        <v>7.8103448275862073</v>
      </c>
      <c r="R150" s="337" t="s">
        <v>5219</v>
      </c>
      <c r="S150" s="338" t="s">
        <v>920</v>
      </c>
      <c r="T150" s="331">
        <v>15</v>
      </c>
      <c r="U150" s="336">
        <v>0.40810344827586181</v>
      </c>
      <c r="V150" s="333">
        <v>6.1206896551724137</v>
      </c>
      <c r="W150" s="337" t="s">
        <v>5220</v>
      </c>
      <c r="X150" s="339" t="s">
        <v>917</v>
      </c>
      <c r="Y150" s="331">
        <v>8</v>
      </c>
      <c r="Z150" s="336">
        <v>0.38189655172413789</v>
      </c>
      <c r="AA150" s="333">
        <v>3.0344827586206895</v>
      </c>
      <c r="AB150" s="337" t="s">
        <v>5221</v>
      </c>
      <c r="AC150" s="340" t="s">
        <v>919</v>
      </c>
      <c r="AD150" s="331">
        <v>24</v>
      </c>
      <c r="AE150" s="336">
        <v>0.57068965517241377</v>
      </c>
      <c r="AF150" s="333">
        <v>13.672413793103448</v>
      </c>
      <c r="AG150" s="303" t="s">
        <v>5222</v>
      </c>
    </row>
    <row r="151" spans="1:33" x14ac:dyDescent="0.25">
      <c r="A151" s="301" t="s">
        <v>283</v>
      </c>
      <c r="B151" s="329" t="s">
        <v>5218</v>
      </c>
      <c r="C151" s="303" t="s">
        <v>5228</v>
      </c>
      <c r="D151" s="330">
        <v>3</v>
      </c>
      <c r="E151" s="331">
        <v>66</v>
      </c>
      <c r="F151" s="332">
        <v>48.99</v>
      </c>
      <c r="G151" s="333">
        <v>32.333333333333336</v>
      </c>
      <c r="H151" s="334">
        <v>2</v>
      </c>
      <c r="I151" s="331">
        <v>0</v>
      </c>
      <c r="J151" s="331">
        <v>1</v>
      </c>
      <c r="K151" s="333">
        <v>0.66666666666666663</v>
      </c>
      <c r="L151" s="333">
        <v>0</v>
      </c>
      <c r="M151" s="333">
        <v>0.33333333333333331</v>
      </c>
      <c r="N151" s="335" t="s">
        <v>918</v>
      </c>
      <c r="O151" s="331">
        <v>19</v>
      </c>
      <c r="P151" s="336">
        <v>0.42</v>
      </c>
      <c r="Q151" s="333">
        <v>8</v>
      </c>
      <c r="R151" s="337" t="s">
        <v>5219</v>
      </c>
      <c r="S151" s="338" t="s">
        <v>920</v>
      </c>
      <c r="T151" s="331">
        <v>15</v>
      </c>
      <c r="U151" s="336">
        <v>0.53333333333333333</v>
      </c>
      <c r="V151" s="333">
        <v>8</v>
      </c>
      <c r="W151" s="337" t="s">
        <v>5220</v>
      </c>
      <c r="X151" s="339" t="s">
        <v>917</v>
      </c>
      <c r="Y151" s="331">
        <v>8</v>
      </c>
      <c r="Z151" s="336">
        <v>0.54333333333333333</v>
      </c>
      <c r="AA151" s="333">
        <v>4.333333333333333</v>
      </c>
      <c r="AB151" s="337" t="s">
        <v>5221</v>
      </c>
      <c r="AC151" s="340" t="s">
        <v>919</v>
      </c>
      <c r="AD151" s="331">
        <v>24</v>
      </c>
      <c r="AE151" s="336">
        <v>0.5</v>
      </c>
      <c r="AF151" s="333">
        <v>12</v>
      </c>
      <c r="AG151" s="303" t="s">
        <v>5222</v>
      </c>
    </row>
    <row r="152" spans="1:33" x14ac:dyDescent="0.25">
      <c r="A152" s="301" t="s">
        <v>284</v>
      </c>
      <c r="B152" s="329" t="s">
        <v>5218</v>
      </c>
      <c r="C152" s="303" t="s">
        <v>1186</v>
      </c>
      <c r="D152" s="330">
        <v>169</v>
      </c>
      <c r="E152" s="331">
        <v>66</v>
      </c>
      <c r="F152" s="332">
        <v>45.23905325443787</v>
      </c>
      <c r="G152" s="333">
        <v>29.857988165680474</v>
      </c>
      <c r="H152" s="334">
        <v>163</v>
      </c>
      <c r="I152" s="331">
        <v>0</v>
      </c>
      <c r="J152" s="331">
        <v>6</v>
      </c>
      <c r="K152" s="333">
        <v>0.96449704142011838</v>
      </c>
      <c r="L152" s="333">
        <v>0</v>
      </c>
      <c r="M152" s="333">
        <v>3.5502958579881658E-2</v>
      </c>
      <c r="N152" s="335" t="s">
        <v>918</v>
      </c>
      <c r="O152" s="331">
        <v>19</v>
      </c>
      <c r="P152" s="336">
        <v>0.42988165680473384</v>
      </c>
      <c r="Q152" s="333">
        <v>8.165680473372781</v>
      </c>
      <c r="R152" s="337" t="s">
        <v>5219</v>
      </c>
      <c r="S152" s="338" t="s">
        <v>920</v>
      </c>
      <c r="T152" s="331">
        <v>15</v>
      </c>
      <c r="U152" s="336">
        <v>0.4300000000000001</v>
      </c>
      <c r="V152" s="333">
        <v>6.4556213017751478</v>
      </c>
      <c r="W152" s="337" t="s">
        <v>5220</v>
      </c>
      <c r="X152" s="339" t="s">
        <v>917</v>
      </c>
      <c r="Y152" s="331">
        <v>8</v>
      </c>
      <c r="Z152" s="336">
        <v>0.31573964497041457</v>
      </c>
      <c r="AA152" s="333">
        <v>2.5088757396449703</v>
      </c>
      <c r="AB152" s="337" t="s">
        <v>5221</v>
      </c>
      <c r="AC152" s="340" t="s">
        <v>919</v>
      </c>
      <c r="AD152" s="331">
        <v>24</v>
      </c>
      <c r="AE152" s="336">
        <v>0.53100591715976342</v>
      </c>
      <c r="AF152" s="333">
        <v>12.727810650887575</v>
      </c>
      <c r="AG152" s="303" t="s">
        <v>5222</v>
      </c>
    </row>
    <row r="153" spans="1:33" x14ac:dyDescent="0.25">
      <c r="A153" s="301" t="s">
        <v>285</v>
      </c>
      <c r="B153" s="329" t="s">
        <v>5218</v>
      </c>
      <c r="C153" s="303" t="s">
        <v>1187</v>
      </c>
      <c r="D153" s="330">
        <v>94</v>
      </c>
      <c r="E153" s="331">
        <v>66</v>
      </c>
      <c r="F153" s="332">
        <v>46.9691489361702</v>
      </c>
      <c r="G153" s="333">
        <v>31</v>
      </c>
      <c r="H153" s="334">
        <v>87</v>
      </c>
      <c r="I153" s="331">
        <v>0</v>
      </c>
      <c r="J153" s="331">
        <v>7</v>
      </c>
      <c r="K153" s="333">
        <v>0.92553191489361697</v>
      </c>
      <c r="L153" s="333">
        <v>0</v>
      </c>
      <c r="M153" s="333">
        <v>7.4468085106382975E-2</v>
      </c>
      <c r="N153" s="335" t="s">
        <v>918</v>
      </c>
      <c r="O153" s="331">
        <v>19</v>
      </c>
      <c r="P153" s="336">
        <v>0.4403191489361703</v>
      </c>
      <c r="Q153" s="333">
        <v>8.3723404255319149</v>
      </c>
      <c r="R153" s="337" t="s">
        <v>5219</v>
      </c>
      <c r="S153" s="338" t="s">
        <v>920</v>
      </c>
      <c r="T153" s="331">
        <v>15</v>
      </c>
      <c r="U153" s="336">
        <v>0.45638297872340411</v>
      </c>
      <c r="V153" s="333">
        <v>6.8510638297872344</v>
      </c>
      <c r="W153" s="337" t="s">
        <v>5220</v>
      </c>
      <c r="X153" s="339" t="s">
        <v>917</v>
      </c>
      <c r="Y153" s="331">
        <v>8</v>
      </c>
      <c r="Z153" s="336">
        <v>0.34170212765957431</v>
      </c>
      <c r="AA153" s="333">
        <v>2.7127659574468086</v>
      </c>
      <c r="AB153" s="337" t="s">
        <v>5221</v>
      </c>
      <c r="AC153" s="340" t="s">
        <v>919</v>
      </c>
      <c r="AD153" s="331">
        <v>24</v>
      </c>
      <c r="AE153" s="336">
        <v>0.54531914893617051</v>
      </c>
      <c r="AF153" s="333">
        <v>13.063829787234043</v>
      </c>
      <c r="AG153" s="303" t="s">
        <v>5222</v>
      </c>
    </row>
    <row r="154" spans="1:33" x14ac:dyDescent="0.25">
      <c r="A154" s="301" t="s">
        <v>286</v>
      </c>
      <c r="B154" s="329" t="s">
        <v>5218</v>
      </c>
      <c r="C154" s="303" t="s">
        <v>1188</v>
      </c>
      <c r="D154" s="330">
        <v>90</v>
      </c>
      <c r="E154" s="331">
        <v>66</v>
      </c>
      <c r="F154" s="332">
        <v>45.101111111111123</v>
      </c>
      <c r="G154" s="333">
        <v>29.766666666666666</v>
      </c>
      <c r="H154" s="334">
        <v>90</v>
      </c>
      <c r="I154" s="331">
        <v>0</v>
      </c>
      <c r="J154" s="331">
        <v>0</v>
      </c>
      <c r="K154" s="333">
        <v>1</v>
      </c>
      <c r="L154" s="333">
        <v>0</v>
      </c>
      <c r="M154" s="333">
        <v>0</v>
      </c>
      <c r="N154" s="335" t="s">
        <v>918</v>
      </c>
      <c r="O154" s="331">
        <v>19</v>
      </c>
      <c r="P154" s="336">
        <v>0.40366666666666667</v>
      </c>
      <c r="Q154" s="333">
        <v>7.666666666666667</v>
      </c>
      <c r="R154" s="337" t="s">
        <v>5219</v>
      </c>
      <c r="S154" s="338" t="s">
        <v>920</v>
      </c>
      <c r="T154" s="331">
        <v>15</v>
      </c>
      <c r="U154" s="336">
        <v>0.41922222222222205</v>
      </c>
      <c r="V154" s="333">
        <v>6.2888888888888888</v>
      </c>
      <c r="W154" s="337" t="s">
        <v>5220</v>
      </c>
      <c r="X154" s="339" t="s">
        <v>917</v>
      </c>
      <c r="Y154" s="331">
        <v>8</v>
      </c>
      <c r="Z154" s="336">
        <v>0.3346666666666665</v>
      </c>
      <c r="AA154" s="333">
        <v>2.6555555555555554</v>
      </c>
      <c r="AB154" s="337" t="s">
        <v>5221</v>
      </c>
      <c r="AC154" s="340" t="s">
        <v>919</v>
      </c>
      <c r="AD154" s="331">
        <v>24</v>
      </c>
      <c r="AE154" s="336">
        <v>0.5492222222222225</v>
      </c>
      <c r="AF154" s="333">
        <v>13.155555555555555</v>
      </c>
      <c r="AG154" s="303" t="s">
        <v>5222</v>
      </c>
    </row>
    <row r="155" spans="1:33" x14ac:dyDescent="0.25">
      <c r="A155" s="301" t="s">
        <v>287</v>
      </c>
      <c r="B155" s="329" t="s">
        <v>5218</v>
      </c>
      <c r="C155" s="303" t="s">
        <v>1189</v>
      </c>
      <c r="D155" s="330">
        <v>167</v>
      </c>
      <c r="E155" s="331">
        <v>66</v>
      </c>
      <c r="F155" s="332">
        <v>58.556167664670667</v>
      </c>
      <c r="G155" s="333">
        <v>38.646706586826348</v>
      </c>
      <c r="H155" s="334">
        <v>132</v>
      </c>
      <c r="I155" s="331">
        <v>0</v>
      </c>
      <c r="J155" s="331">
        <v>35</v>
      </c>
      <c r="K155" s="333">
        <v>0.79041916167664672</v>
      </c>
      <c r="L155" s="333">
        <v>0</v>
      </c>
      <c r="M155" s="333">
        <v>0.20958083832335328</v>
      </c>
      <c r="N155" s="335" t="s">
        <v>918</v>
      </c>
      <c r="O155" s="331">
        <v>19</v>
      </c>
      <c r="P155" s="336">
        <v>0.53065868263473082</v>
      </c>
      <c r="Q155" s="333">
        <v>10.083832335329342</v>
      </c>
      <c r="R155" s="337" t="s">
        <v>5219</v>
      </c>
      <c r="S155" s="338" t="s">
        <v>920</v>
      </c>
      <c r="T155" s="331">
        <v>15</v>
      </c>
      <c r="U155" s="336">
        <v>0.56485029940119758</v>
      </c>
      <c r="V155" s="333">
        <v>8.4730538922155691</v>
      </c>
      <c r="W155" s="337" t="s">
        <v>5220</v>
      </c>
      <c r="X155" s="339" t="s">
        <v>917</v>
      </c>
      <c r="Y155" s="331">
        <v>8</v>
      </c>
      <c r="Z155" s="336">
        <v>0.49443113772455105</v>
      </c>
      <c r="AA155" s="333">
        <v>3.9341317365269459</v>
      </c>
      <c r="AB155" s="337" t="s">
        <v>5221</v>
      </c>
      <c r="AC155" s="340" t="s">
        <v>919</v>
      </c>
      <c r="AD155" s="331">
        <v>24</v>
      </c>
      <c r="AE155" s="336">
        <v>0.67365269461077815</v>
      </c>
      <c r="AF155" s="333">
        <v>16.155688622754489</v>
      </c>
      <c r="AG155" s="303" t="s">
        <v>5222</v>
      </c>
    </row>
    <row r="156" spans="1:33" x14ac:dyDescent="0.25">
      <c r="A156" s="301" t="s">
        <v>288</v>
      </c>
      <c r="B156" s="329" t="s">
        <v>5218</v>
      </c>
      <c r="C156" s="303" t="s">
        <v>1190</v>
      </c>
      <c r="D156" s="330">
        <v>35</v>
      </c>
      <c r="E156" s="331">
        <v>66</v>
      </c>
      <c r="F156" s="332">
        <v>44.111428571428583</v>
      </c>
      <c r="G156" s="333">
        <v>29.114285714285714</v>
      </c>
      <c r="H156" s="334">
        <v>35</v>
      </c>
      <c r="I156" s="331">
        <v>0</v>
      </c>
      <c r="J156" s="331">
        <v>0</v>
      </c>
      <c r="K156" s="333">
        <v>1</v>
      </c>
      <c r="L156" s="333">
        <v>0</v>
      </c>
      <c r="M156" s="333">
        <v>0</v>
      </c>
      <c r="N156" s="335" t="s">
        <v>918</v>
      </c>
      <c r="O156" s="331">
        <v>19</v>
      </c>
      <c r="P156" s="336">
        <v>0.37628571428571428</v>
      </c>
      <c r="Q156" s="333">
        <v>7.1428571428571432</v>
      </c>
      <c r="R156" s="337" t="s">
        <v>5219</v>
      </c>
      <c r="S156" s="338" t="s">
        <v>920</v>
      </c>
      <c r="T156" s="331">
        <v>15</v>
      </c>
      <c r="U156" s="336">
        <v>0.38514285714285723</v>
      </c>
      <c r="V156" s="333">
        <v>5.7714285714285714</v>
      </c>
      <c r="W156" s="337" t="s">
        <v>5220</v>
      </c>
      <c r="X156" s="339" t="s">
        <v>917</v>
      </c>
      <c r="Y156" s="331">
        <v>8</v>
      </c>
      <c r="Z156" s="336">
        <v>0.370857142857143</v>
      </c>
      <c r="AA156" s="333">
        <v>2.9428571428571431</v>
      </c>
      <c r="AB156" s="337" t="s">
        <v>5221</v>
      </c>
      <c r="AC156" s="340" t="s">
        <v>919</v>
      </c>
      <c r="AD156" s="331">
        <v>24</v>
      </c>
      <c r="AE156" s="336">
        <v>0.55285714285714294</v>
      </c>
      <c r="AF156" s="333">
        <v>13.257142857142858</v>
      </c>
      <c r="AG156" s="303" t="s">
        <v>5222</v>
      </c>
    </row>
    <row r="157" spans="1:33" x14ac:dyDescent="0.25">
      <c r="A157" s="301" t="s">
        <v>289</v>
      </c>
      <c r="B157" s="329" t="s">
        <v>5218</v>
      </c>
      <c r="C157" s="303" t="s">
        <v>1191</v>
      </c>
      <c r="D157" s="330">
        <v>55</v>
      </c>
      <c r="E157" s="331">
        <v>66</v>
      </c>
      <c r="F157" s="332">
        <v>36.500727272727275</v>
      </c>
      <c r="G157" s="333">
        <v>24.09090909090909</v>
      </c>
      <c r="H157" s="334">
        <v>55</v>
      </c>
      <c r="I157" s="331">
        <v>0</v>
      </c>
      <c r="J157" s="331">
        <v>0</v>
      </c>
      <c r="K157" s="333">
        <v>1</v>
      </c>
      <c r="L157" s="333">
        <v>0</v>
      </c>
      <c r="M157" s="333">
        <v>0</v>
      </c>
      <c r="N157" s="335" t="s">
        <v>918</v>
      </c>
      <c r="O157" s="331">
        <v>19</v>
      </c>
      <c r="P157" s="336">
        <v>0.36727272727272747</v>
      </c>
      <c r="Q157" s="333">
        <v>6.9636363636363638</v>
      </c>
      <c r="R157" s="337" t="s">
        <v>5219</v>
      </c>
      <c r="S157" s="338" t="s">
        <v>920</v>
      </c>
      <c r="T157" s="331">
        <v>15</v>
      </c>
      <c r="U157" s="336">
        <v>0.34618181818181809</v>
      </c>
      <c r="V157" s="333">
        <v>5.2</v>
      </c>
      <c r="W157" s="337" t="s">
        <v>5220</v>
      </c>
      <c r="X157" s="339" t="s">
        <v>917</v>
      </c>
      <c r="Y157" s="331">
        <v>8</v>
      </c>
      <c r="Z157" s="336">
        <v>0.26400000000000018</v>
      </c>
      <c r="AA157" s="333">
        <v>2.0909090909090908</v>
      </c>
      <c r="AB157" s="337" t="s">
        <v>5221</v>
      </c>
      <c r="AC157" s="340" t="s">
        <v>919</v>
      </c>
      <c r="AD157" s="331">
        <v>24</v>
      </c>
      <c r="AE157" s="336">
        <v>0.41054545454545466</v>
      </c>
      <c r="AF157" s="333">
        <v>9.836363636363636</v>
      </c>
      <c r="AG157" s="303" t="s">
        <v>5222</v>
      </c>
    </row>
    <row r="158" spans="1:33" x14ac:dyDescent="0.25">
      <c r="A158" s="301" t="s">
        <v>290</v>
      </c>
      <c r="B158" s="329" t="s">
        <v>5218</v>
      </c>
      <c r="C158" s="303" t="s">
        <v>1192</v>
      </c>
      <c r="D158" s="330">
        <v>45</v>
      </c>
      <c r="E158" s="331">
        <v>66</v>
      </c>
      <c r="F158" s="332">
        <v>43.60177777777777</v>
      </c>
      <c r="G158" s="333">
        <v>28.777777777777779</v>
      </c>
      <c r="H158" s="334">
        <v>43</v>
      </c>
      <c r="I158" s="331">
        <v>0</v>
      </c>
      <c r="J158" s="331">
        <v>2</v>
      </c>
      <c r="K158" s="333">
        <v>0.9555555555555556</v>
      </c>
      <c r="L158" s="333">
        <v>0</v>
      </c>
      <c r="M158" s="333">
        <v>4.4444444444444446E-2</v>
      </c>
      <c r="N158" s="335" t="s">
        <v>918</v>
      </c>
      <c r="O158" s="331">
        <v>19</v>
      </c>
      <c r="P158" s="336">
        <v>0.37222222222222223</v>
      </c>
      <c r="Q158" s="333">
        <v>7.0666666666666664</v>
      </c>
      <c r="R158" s="337" t="s">
        <v>5219</v>
      </c>
      <c r="S158" s="338" t="s">
        <v>920</v>
      </c>
      <c r="T158" s="331">
        <v>15</v>
      </c>
      <c r="U158" s="336">
        <v>0.46177777777777762</v>
      </c>
      <c r="V158" s="333">
        <v>6.9333333333333336</v>
      </c>
      <c r="W158" s="337" t="s">
        <v>5220</v>
      </c>
      <c r="X158" s="339" t="s">
        <v>917</v>
      </c>
      <c r="Y158" s="331">
        <v>8</v>
      </c>
      <c r="Z158" s="336">
        <v>0.32466666666666671</v>
      </c>
      <c r="AA158" s="333">
        <v>2.5777777777777779</v>
      </c>
      <c r="AB158" s="337" t="s">
        <v>5221</v>
      </c>
      <c r="AC158" s="340" t="s">
        <v>919</v>
      </c>
      <c r="AD158" s="331">
        <v>24</v>
      </c>
      <c r="AE158" s="336">
        <v>0.50800000000000001</v>
      </c>
      <c r="AF158" s="333">
        <v>12.2</v>
      </c>
      <c r="AG158" s="303" t="s">
        <v>5222</v>
      </c>
    </row>
    <row r="159" spans="1:33" x14ac:dyDescent="0.25">
      <c r="A159" s="301" t="s">
        <v>291</v>
      </c>
      <c r="B159" s="329" t="s">
        <v>5218</v>
      </c>
      <c r="C159" s="303" t="s">
        <v>1193</v>
      </c>
      <c r="D159" s="330">
        <v>97</v>
      </c>
      <c r="E159" s="331">
        <v>66</v>
      </c>
      <c r="F159" s="332">
        <v>46.594639175257726</v>
      </c>
      <c r="G159" s="333">
        <v>30.75257731958763</v>
      </c>
      <c r="H159" s="334">
        <v>85</v>
      </c>
      <c r="I159" s="331">
        <v>0</v>
      </c>
      <c r="J159" s="331">
        <v>12</v>
      </c>
      <c r="K159" s="333">
        <v>0.87628865979381443</v>
      </c>
      <c r="L159" s="333">
        <v>0</v>
      </c>
      <c r="M159" s="333">
        <v>0.12371134020618557</v>
      </c>
      <c r="N159" s="335" t="s">
        <v>918</v>
      </c>
      <c r="O159" s="331">
        <v>19</v>
      </c>
      <c r="P159" s="336">
        <v>0.42298969072164944</v>
      </c>
      <c r="Q159" s="333">
        <v>8.0412371134020617</v>
      </c>
      <c r="R159" s="337" t="s">
        <v>5219</v>
      </c>
      <c r="S159" s="338" t="s">
        <v>920</v>
      </c>
      <c r="T159" s="331">
        <v>15</v>
      </c>
      <c r="U159" s="336">
        <v>0.48432989690721667</v>
      </c>
      <c r="V159" s="333">
        <v>7.268041237113402</v>
      </c>
      <c r="W159" s="337" t="s">
        <v>5220</v>
      </c>
      <c r="X159" s="339" t="s">
        <v>917</v>
      </c>
      <c r="Y159" s="331">
        <v>8</v>
      </c>
      <c r="Z159" s="336">
        <v>0.39041237113402066</v>
      </c>
      <c r="AA159" s="333">
        <v>3.1030927835051547</v>
      </c>
      <c r="AB159" s="337" t="s">
        <v>5221</v>
      </c>
      <c r="AC159" s="340" t="s">
        <v>919</v>
      </c>
      <c r="AD159" s="331">
        <v>24</v>
      </c>
      <c r="AE159" s="336">
        <v>0.51494845360824748</v>
      </c>
      <c r="AF159" s="333">
        <v>12.340206185567011</v>
      </c>
      <c r="AG159" s="303" t="s">
        <v>5222</v>
      </c>
    </row>
    <row r="160" spans="1:33" x14ac:dyDescent="0.25">
      <c r="A160" s="301" t="s">
        <v>292</v>
      </c>
      <c r="B160" s="329" t="s">
        <v>5218</v>
      </c>
      <c r="C160" s="303" t="s">
        <v>1194</v>
      </c>
      <c r="D160" s="330">
        <v>65</v>
      </c>
      <c r="E160" s="331">
        <v>66</v>
      </c>
      <c r="F160" s="332">
        <v>43.495384615384609</v>
      </c>
      <c r="G160" s="333">
        <v>28.707692307692309</v>
      </c>
      <c r="H160" s="334">
        <v>63</v>
      </c>
      <c r="I160" s="331">
        <v>0</v>
      </c>
      <c r="J160" s="331">
        <v>2</v>
      </c>
      <c r="K160" s="333">
        <v>0.96923076923076923</v>
      </c>
      <c r="L160" s="333">
        <v>0</v>
      </c>
      <c r="M160" s="333">
        <v>3.0769230769230771E-2</v>
      </c>
      <c r="N160" s="335" t="s">
        <v>918</v>
      </c>
      <c r="O160" s="331">
        <v>19</v>
      </c>
      <c r="P160" s="336">
        <v>0.41492307692307717</v>
      </c>
      <c r="Q160" s="333">
        <v>7.8769230769230774</v>
      </c>
      <c r="R160" s="337" t="s">
        <v>5219</v>
      </c>
      <c r="S160" s="338" t="s">
        <v>920</v>
      </c>
      <c r="T160" s="331">
        <v>15</v>
      </c>
      <c r="U160" s="336">
        <v>0.39769230769230762</v>
      </c>
      <c r="V160" s="333">
        <v>5.9692307692307693</v>
      </c>
      <c r="W160" s="337" t="s">
        <v>5220</v>
      </c>
      <c r="X160" s="339" t="s">
        <v>917</v>
      </c>
      <c r="Y160" s="331">
        <v>8</v>
      </c>
      <c r="Z160" s="336">
        <v>0.3521538461538461</v>
      </c>
      <c r="AA160" s="333">
        <v>2.8</v>
      </c>
      <c r="AB160" s="337" t="s">
        <v>5221</v>
      </c>
      <c r="AC160" s="340" t="s">
        <v>919</v>
      </c>
      <c r="AD160" s="331">
        <v>24</v>
      </c>
      <c r="AE160" s="336">
        <v>0.50384615384615383</v>
      </c>
      <c r="AF160" s="333">
        <v>12.061538461538461</v>
      </c>
      <c r="AG160" s="303" t="s">
        <v>5222</v>
      </c>
    </row>
    <row r="161" spans="1:33" x14ac:dyDescent="0.25">
      <c r="A161" s="301" t="s">
        <v>688</v>
      </c>
      <c r="B161" s="329" t="s">
        <v>5218</v>
      </c>
      <c r="C161" s="303" t="s">
        <v>1196</v>
      </c>
      <c r="D161" s="330">
        <v>48</v>
      </c>
      <c r="E161" s="331">
        <v>66</v>
      </c>
      <c r="F161" s="332">
        <v>56.060833333333328</v>
      </c>
      <c r="G161" s="333">
        <v>37</v>
      </c>
      <c r="H161" s="334">
        <v>41</v>
      </c>
      <c r="I161" s="331">
        <v>0</v>
      </c>
      <c r="J161" s="331">
        <v>7</v>
      </c>
      <c r="K161" s="333">
        <v>0.85416666666666663</v>
      </c>
      <c r="L161" s="333">
        <v>0</v>
      </c>
      <c r="M161" s="333">
        <v>0.14583333333333334</v>
      </c>
      <c r="N161" s="335" t="s">
        <v>918</v>
      </c>
      <c r="O161" s="331">
        <v>19</v>
      </c>
      <c r="P161" s="336">
        <v>0.52645833333333358</v>
      </c>
      <c r="Q161" s="333">
        <v>10</v>
      </c>
      <c r="R161" s="337" t="s">
        <v>5219</v>
      </c>
      <c r="S161" s="338" t="s">
        <v>920</v>
      </c>
      <c r="T161" s="331">
        <v>15</v>
      </c>
      <c r="U161" s="336">
        <v>0.55729166666666663</v>
      </c>
      <c r="V161" s="333">
        <v>8.3541666666666661</v>
      </c>
      <c r="W161" s="337" t="s">
        <v>5220</v>
      </c>
      <c r="X161" s="339" t="s">
        <v>917</v>
      </c>
      <c r="Y161" s="331">
        <v>8</v>
      </c>
      <c r="Z161" s="336">
        <v>0.4372916666666668</v>
      </c>
      <c r="AA161" s="333">
        <v>3.4791666666666665</v>
      </c>
      <c r="AB161" s="337" t="s">
        <v>5221</v>
      </c>
      <c r="AC161" s="340" t="s">
        <v>919</v>
      </c>
      <c r="AD161" s="331">
        <v>24</v>
      </c>
      <c r="AE161" s="336">
        <v>0.6327083333333331</v>
      </c>
      <c r="AF161" s="333">
        <v>15.166666666666666</v>
      </c>
      <c r="AG161" s="303" t="s">
        <v>5222</v>
      </c>
    </row>
    <row r="162" spans="1:33" x14ac:dyDescent="0.25">
      <c r="A162" s="301" t="s">
        <v>294</v>
      </c>
      <c r="B162" s="329" t="s">
        <v>5218</v>
      </c>
      <c r="C162" s="303" t="s">
        <v>1197</v>
      </c>
      <c r="D162" s="330">
        <v>92</v>
      </c>
      <c r="E162" s="331">
        <v>66</v>
      </c>
      <c r="F162" s="332">
        <v>42.571739130434771</v>
      </c>
      <c r="G162" s="333">
        <v>28.097826086956523</v>
      </c>
      <c r="H162" s="334">
        <v>90</v>
      </c>
      <c r="I162" s="331">
        <v>0</v>
      </c>
      <c r="J162" s="331">
        <v>2</v>
      </c>
      <c r="K162" s="333">
        <v>0.97826086956521741</v>
      </c>
      <c r="L162" s="333">
        <v>0</v>
      </c>
      <c r="M162" s="333">
        <v>2.1739130434782608E-2</v>
      </c>
      <c r="N162" s="335" t="s">
        <v>918</v>
      </c>
      <c r="O162" s="331">
        <v>19</v>
      </c>
      <c r="P162" s="336">
        <v>0.37706521739130455</v>
      </c>
      <c r="Q162" s="333">
        <v>7.1630434782608692</v>
      </c>
      <c r="R162" s="337" t="s">
        <v>5219</v>
      </c>
      <c r="S162" s="338" t="s">
        <v>920</v>
      </c>
      <c r="T162" s="331">
        <v>15</v>
      </c>
      <c r="U162" s="336">
        <v>0.39413043478260851</v>
      </c>
      <c r="V162" s="333">
        <v>5.9130434782608692</v>
      </c>
      <c r="W162" s="337" t="s">
        <v>5220</v>
      </c>
      <c r="X162" s="339" t="s">
        <v>917</v>
      </c>
      <c r="Y162" s="331">
        <v>8</v>
      </c>
      <c r="Z162" s="336">
        <v>0.35445652173913028</v>
      </c>
      <c r="AA162" s="333">
        <v>2.8152173913043477</v>
      </c>
      <c r="AB162" s="337" t="s">
        <v>5221</v>
      </c>
      <c r="AC162" s="340" t="s">
        <v>919</v>
      </c>
      <c r="AD162" s="331">
        <v>24</v>
      </c>
      <c r="AE162" s="336">
        <v>0.50923913043478264</v>
      </c>
      <c r="AF162" s="333">
        <v>12.206521739130435</v>
      </c>
      <c r="AG162" s="303" t="s">
        <v>5222</v>
      </c>
    </row>
    <row r="163" spans="1:33" x14ac:dyDescent="0.25">
      <c r="A163" s="301" t="s">
        <v>878</v>
      </c>
      <c r="B163" s="329" t="s">
        <v>5218</v>
      </c>
      <c r="C163" s="303" t="s">
        <v>1198</v>
      </c>
      <c r="D163" s="330">
        <v>100</v>
      </c>
      <c r="E163" s="331">
        <v>66</v>
      </c>
      <c r="F163" s="332">
        <v>54.682300000000026</v>
      </c>
      <c r="G163" s="333">
        <v>36.090000000000003</v>
      </c>
      <c r="H163" s="334">
        <v>85</v>
      </c>
      <c r="I163" s="331">
        <v>0</v>
      </c>
      <c r="J163" s="331">
        <v>15</v>
      </c>
      <c r="K163" s="333">
        <v>0.85</v>
      </c>
      <c r="L163" s="333">
        <v>0</v>
      </c>
      <c r="M163" s="333">
        <v>0.15</v>
      </c>
      <c r="N163" s="335" t="s">
        <v>918</v>
      </c>
      <c r="O163" s="331">
        <v>19</v>
      </c>
      <c r="P163" s="336">
        <v>0.48220000000000007</v>
      </c>
      <c r="Q163" s="333">
        <v>9.16</v>
      </c>
      <c r="R163" s="337" t="s">
        <v>5219</v>
      </c>
      <c r="S163" s="338" t="s">
        <v>920</v>
      </c>
      <c r="T163" s="331">
        <v>15</v>
      </c>
      <c r="U163" s="336">
        <v>0.55770000000000008</v>
      </c>
      <c r="V163" s="333">
        <v>8.36</v>
      </c>
      <c r="W163" s="337" t="s">
        <v>5220</v>
      </c>
      <c r="X163" s="339" t="s">
        <v>917</v>
      </c>
      <c r="Y163" s="331">
        <v>8</v>
      </c>
      <c r="Z163" s="336">
        <v>0.43130000000000029</v>
      </c>
      <c r="AA163" s="333">
        <v>3.43</v>
      </c>
      <c r="AB163" s="337" t="s">
        <v>5221</v>
      </c>
      <c r="AC163" s="340" t="s">
        <v>919</v>
      </c>
      <c r="AD163" s="331">
        <v>24</v>
      </c>
      <c r="AE163" s="336">
        <v>0.63160000000000005</v>
      </c>
      <c r="AF163" s="333">
        <v>15.14</v>
      </c>
      <c r="AG163" s="303" t="s">
        <v>5222</v>
      </c>
    </row>
    <row r="164" spans="1:33" x14ac:dyDescent="0.25">
      <c r="A164" s="301" t="s">
        <v>295</v>
      </c>
      <c r="B164" s="329" t="s">
        <v>5218</v>
      </c>
      <c r="C164" s="303" t="s">
        <v>1199</v>
      </c>
      <c r="D164" s="330">
        <v>75</v>
      </c>
      <c r="E164" s="331">
        <v>66</v>
      </c>
      <c r="F164" s="332">
        <v>39.453866666666663</v>
      </c>
      <c r="G164" s="333">
        <v>26.04</v>
      </c>
      <c r="H164" s="334">
        <v>75</v>
      </c>
      <c r="I164" s="331">
        <v>0</v>
      </c>
      <c r="J164" s="331">
        <v>0</v>
      </c>
      <c r="K164" s="333">
        <v>1</v>
      </c>
      <c r="L164" s="333">
        <v>0</v>
      </c>
      <c r="M164" s="333">
        <v>0</v>
      </c>
      <c r="N164" s="335" t="s">
        <v>918</v>
      </c>
      <c r="O164" s="331">
        <v>19</v>
      </c>
      <c r="P164" s="336">
        <v>0.38653333333333356</v>
      </c>
      <c r="Q164" s="333">
        <v>7.333333333333333</v>
      </c>
      <c r="R164" s="337" t="s">
        <v>5219</v>
      </c>
      <c r="S164" s="338" t="s">
        <v>920</v>
      </c>
      <c r="T164" s="331">
        <v>15</v>
      </c>
      <c r="U164" s="336">
        <v>0.35026666666666645</v>
      </c>
      <c r="V164" s="333">
        <v>5.253333333333333</v>
      </c>
      <c r="W164" s="337" t="s">
        <v>5220</v>
      </c>
      <c r="X164" s="339" t="s">
        <v>917</v>
      </c>
      <c r="Y164" s="331">
        <v>8</v>
      </c>
      <c r="Z164" s="336">
        <v>0.24266666666666675</v>
      </c>
      <c r="AA164" s="333">
        <v>1.92</v>
      </c>
      <c r="AB164" s="337" t="s">
        <v>5221</v>
      </c>
      <c r="AC164" s="340" t="s">
        <v>919</v>
      </c>
      <c r="AD164" s="331">
        <v>24</v>
      </c>
      <c r="AE164" s="336">
        <v>0.48159999999999986</v>
      </c>
      <c r="AF164" s="333">
        <v>11.533333333333333</v>
      </c>
      <c r="AG164" s="303" t="s">
        <v>5222</v>
      </c>
    </row>
    <row r="165" spans="1:33" x14ac:dyDescent="0.25">
      <c r="A165" s="301" t="s">
        <v>684</v>
      </c>
      <c r="B165" s="329" t="s">
        <v>5218</v>
      </c>
      <c r="C165" s="303" t="s">
        <v>1200</v>
      </c>
      <c r="D165" s="330">
        <v>183</v>
      </c>
      <c r="E165" s="331">
        <v>66</v>
      </c>
      <c r="F165" s="332">
        <v>45.644754098360671</v>
      </c>
      <c r="G165" s="333">
        <v>30.125683060109289</v>
      </c>
      <c r="H165" s="334">
        <v>176</v>
      </c>
      <c r="I165" s="331">
        <v>0</v>
      </c>
      <c r="J165" s="331">
        <v>7</v>
      </c>
      <c r="K165" s="333">
        <v>0.96174863387978138</v>
      </c>
      <c r="L165" s="333">
        <v>0</v>
      </c>
      <c r="M165" s="333">
        <v>3.825136612021858E-2</v>
      </c>
      <c r="N165" s="335" t="s">
        <v>918</v>
      </c>
      <c r="O165" s="331">
        <v>19</v>
      </c>
      <c r="P165" s="336">
        <v>0.41480874316939881</v>
      </c>
      <c r="Q165" s="333">
        <v>7.8797814207650276</v>
      </c>
      <c r="R165" s="337" t="s">
        <v>5219</v>
      </c>
      <c r="S165" s="338" t="s">
        <v>920</v>
      </c>
      <c r="T165" s="331">
        <v>15</v>
      </c>
      <c r="U165" s="336">
        <v>0.44852459016393409</v>
      </c>
      <c r="V165" s="333">
        <v>6.7267759562841531</v>
      </c>
      <c r="W165" s="337" t="s">
        <v>5220</v>
      </c>
      <c r="X165" s="339" t="s">
        <v>917</v>
      </c>
      <c r="Y165" s="331">
        <v>8</v>
      </c>
      <c r="Z165" s="336">
        <v>0.34054644808743223</v>
      </c>
      <c r="AA165" s="333">
        <v>2.7049180327868854</v>
      </c>
      <c r="AB165" s="337" t="s">
        <v>5221</v>
      </c>
      <c r="AC165" s="340" t="s">
        <v>919</v>
      </c>
      <c r="AD165" s="331">
        <v>24</v>
      </c>
      <c r="AE165" s="336">
        <v>0.53475409836065546</v>
      </c>
      <c r="AF165" s="333">
        <v>12.814207650273223</v>
      </c>
      <c r="AG165" s="303" t="s">
        <v>5222</v>
      </c>
    </row>
    <row r="166" spans="1:33" x14ac:dyDescent="0.25">
      <c r="A166" s="301" t="s">
        <v>296</v>
      </c>
      <c r="B166" s="329" t="s">
        <v>5218</v>
      </c>
      <c r="C166" s="303" t="s">
        <v>1201</v>
      </c>
      <c r="D166" s="330">
        <v>137</v>
      </c>
      <c r="E166" s="331">
        <v>66</v>
      </c>
      <c r="F166" s="332">
        <v>51.526131386861316</v>
      </c>
      <c r="G166" s="333">
        <v>34.007299270072991</v>
      </c>
      <c r="H166" s="334">
        <v>113</v>
      </c>
      <c r="I166" s="331">
        <v>0</v>
      </c>
      <c r="J166" s="331">
        <v>24</v>
      </c>
      <c r="K166" s="333">
        <v>0.82481751824817517</v>
      </c>
      <c r="L166" s="333">
        <v>0</v>
      </c>
      <c r="M166" s="333">
        <v>0.17518248175182483</v>
      </c>
      <c r="N166" s="335" t="s">
        <v>918</v>
      </c>
      <c r="O166" s="331">
        <v>19</v>
      </c>
      <c r="P166" s="336">
        <v>0.49591240875912385</v>
      </c>
      <c r="Q166" s="333">
        <v>9.4233576642335759</v>
      </c>
      <c r="R166" s="337" t="s">
        <v>5219</v>
      </c>
      <c r="S166" s="338" t="s">
        <v>920</v>
      </c>
      <c r="T166" s="331">
        <v>15</v>
      </c>
      <c r="U166" s="336">
        <v>0.49868613138686124</v>
      </c>
      <c r="V166" s="333">
        <v>7.4817518248175183</v>
      </c>
      <c r="W166" s="337" t="s">
        <v>5220</v>
      </c>
      <c r="X166" s="339" t="s">
        <v>917</v>
      </c>
      <c r="Y166" s="331">
        <v>8</v>
      </c>
      <c r="Z166" s="336">
        <v>0.38094890510948948</v>
      </c>
      <c r="AA166" s="333">
        <v>3.0291970802919708</v>
      </c>
      <c r="AB166" s="337" t="s">
        <v>5221</v>
      </c>
      <c r="AC166" s="340" t="s">
        <v>919</v>
      </c>
      <c r="AD166" s="331">
        <v>24</v>
      </c>
      <c r="AE166" s="336">
        <v>0.58708029197080291</v>
      </c>
      <c r="AF166" s="333">
        <v>14.072992700729927</v>
      </c>
      <c r="AG166" s="303" t="s">
        <v>5222</v>
      </c>
    </row>
    <row r="167" spans="1:33" x14ac:dyDescent="0.25">
      <c r="A167" s="301" t="s">
        <v>297</v>
      </c>
      <c r="B167" s="329" t="s">
        <v>5218</v>
      </c>
      <c r="C167" s="303" t="s">
        <v>1202</v>
      </c>
      <c r="D167" s="330">
        <v>51</v>
      </c>
      <c r="E167" s="331">
        <v>66</v>
      </c>
      <c r="F167" s="332">
        <v>44.384705882352954</v>
      </c>
      <c r="G167" s="333">
        <v>29.294117647058822</v>
      </c>
      <c r="H167" s="334">
        <v>50</v>
      </c>
      <c r="I167" s="331">
        <v>0</v>
      </c>
      <c r="J167" s="331">
        <v>1</v>
      </c>
      <c r="K167" s="333">
        <v>0.98039215686274506</v>
      </c>
      <c r="L167" s="333">
        <v>0</v>
      </c>
      <c r="M167" s="333">
        <v>1.9607843137254902E-2</v>
      </c>
      <c r="N167" s="335" t="s">
        <v>918</v>
      </c>
      <c r="O167" s="331">
        <v>19</v>
      </c>
      <c r="P167" s="336">
        <v>0.42607843137254908</v>
      </c>
      <c r="Q167" s="333">
        <v>8.0784313725490193</v>
      </c>
      <c r="R167" s="337" t="s">
        <v>5219</v>
      </c>
      <c r="S167" s="338" t="s">
        <v>920</v>
      </c>
      <c r="T167" s="331">
        <v>15</v>
      </c>
      <c r="U167" s="336">
        <v>0.40490196078431362</v>
      </c>
      <c r="V167" s="333">
        <v>6.0784313725490193</v>
      </c>
      <c r="W167" s="337" t="s">
        <v>5220</v>
      </c>
      <c r="X167" s="339" t="s">
        <v>917</v>
      </c>
      <c r="Y167" s="331">
        <v>8</v>
      </c>
      <c r="Z167" s="336">
        <v>0.30901960784313737</v>
      </c>
      <c r="AA167" s="333">
        <v>2.4509803921568629</v>
      </c>
      <c r="AB167" s="337" t="s">
        <v>5221</v>
      </c>
      <c r="AC167" s="340" t="s">
        <v>919</v>
      </c>
      <c r="AD167" s="331">
        <v>24</v>
      </c>
      <c r="AE167" s="336">
        <v>0.52960784313725462</v>
      </c>
      <c r="AF167" s="333">
        <v>12.686274509803921</v>
      </c>
      <c r="AG167" s="303" t="s">
        <v>5222</v>
      </c>
    </row>
    <row r="168" spans="1:33" x14ac:dyDescent="0.25">
      <c r="A168" s="301" t="s">
        <v>298</v>
      </c>
      <c r="B168" s="329" t="s">
        <v>5218</v>
      </c>
      <c r="C168" s="303" t="s">
        <v>1203</v>
      </c>
      <c r="D168" s="330">
        <v>84</v>
      </c>
      <c r="E168" s="331">
        <v>66</v>
      </c>
      <c r="F168" s="332">
        <v>38.113095238095241</v>
      </c>
      <c r="G168" s="333">
        <v>25.154761904761905</v>
      </c>
      <c r="H168" s="334">
        <v>82</v>
      </c>
      <c r="I168" s="331">
        <v>0</v>
      </c>
      <c r="J168" s="331">
        <v>2</v>
      </c>
      <c r="K168" s="333">
        <v>0.97619047619047616</v>
      </c>
      <c r="L168" s="333">
        <v>0</v>
      </c>
      <c r="M168" s="333">
        <v>2.3809523809523808E-2</v>
      </c>
      <c r="N168" s="335" t="s">
        <v>918</v>
      </c>
      <c r="O168" s="331">
        <v>19</v>
      </c>
      <c r="P168" s="336">
        <v>0.39892857142857163</v>
      </c>
      <c r="Q168" s="333">
        <v>7.583333333333333</v>
      </c>
      <c r="R168" s="337" t="s">
        <v>5219</v>
      </c>
      <c r="S168" s="338" t="s">
        <v>920</v>
      </c>
      <c r="T168" s="331">
        <v>15</v>
      </c>
      <c r="U168" s="336">
        <v>0.36464285714285694</v>
      </c>
      <c r="V168" s="333">
        <v>5.4642857142857144</v>
      </c>
      <c r="W168" s="337" t="s">
        <v>5220</v>
      </c>
      <c r="X168" s="339" t="s">
        <v>917</v>
      </c>
      <c r="Y168" s="331">
        <v>8</v>
      </c>
      <c r="Z168" s="336">
        <v>0.29999999999999993</v>
      </c>
      <c r="AA168" s="333">
        <v>2.3809523809523809</v>
      </c>
      <c r="AB168" s="337" t="s">
        <v>5221</v>
      </c>
      <c r="AC168" s="340" t="s">
        <v>919</v>
      </c>
      <c r="AD168" s="331">
        <v>24</v>
      </c>
      <c r="AE168" s="336">
        <v>0.40547619047619043</v>
      </c>
      <c r="AF168" s="333">
        <v>9.7261904761904763</v>
      </c>
      <c r="AG168" s="303" t="s">
        <v>5222</v>
      </c>
    </row>
    <row r="169" spans="1:33" x14ac:dyDescent="0.25">
      <c r="A169" s="301" t="s">
        <v>299</v>
      </c>
      <c r="B169" s="329" t="s">
        <v>5218</v>
      </c>
      <c r="C169" s="303" t="s">
        <v>1204</v>
      </c>
      <c r="D169" s="330">
        <v>51</v>
      </c>
      <c r="E169" s="331">
        <v>66</v>
      </c>
      <c r="F169" s="332">
        <v>40.165686274509788</v>
      </c>
      <c r="G169" s="333">
        <v>26.509803921568629</v>
      </c>
      <c r="H169" s="334">
        <v>51</v>
      </c>
      <c r="I169" s="331">
        <v>0</v>
      </c>
      <c r="J169" s="331">
        <v>0</v>
      </c>
      <c r="K169" s="333">
        <v>1</v>
      </c>
      <c r="L169" s="333">
        <v>0</v>
      </c>
      <c r="M169" s="333">
        <v>0</v>
      </c>
      <c r="N169" s="335" t="s">
        <v>918</v>
      </c>
      <c r="O169" s="331">
        <v>19</v>
      </c>
      <c r="P169" s="336">
        <v>0.38411764705882362</v>
      </c>
      <c r="Q169" s="333">
        <v>7.2941176470588234</v>
      </c>
      <c r="R169" s="337" t="s">
        <v>5219</v>
      </c>
      <c r="S169" s="338" t="s">
        <v>920</v>
      </c>
      <c r="T169" s="331">
        <v>15</v>
      </c>
      <c r="U169" s="336">
        <v>0.35294117647058809</v>
      </c>
      <c r="V169" s="333">
        <v>5.2941176470588234</v>
      </c>
      <c r="W169" s="337" t="s">
        <v>5220</v>
      </c>
      <c r="X169" s="339" t="s">
        <v>917</v>
      </c>
      <c r="Y169" s="331">
        <v>8</v>
      </c>
      <c r="Z169" s="336">
        <v>0.32333333333333353</v>
      </c>
      <c r="AA169" s="333">
        <v>2.5686274509803924</v>
      </c>
      <c r="AB169" s="337" t="s">
        <v>5221</v>
      </c>
      <c r="AC169" s="340" t="s">
        <v>919</v>
      </c>
      <c r="AD169" s="331">
        <v>24</v>
      </c>
      <c r="AE169" s="336">
        <v>0.47372549019607829</v>
      </c>
      <c r="AF169" s="333">
        <v>11.352941176470589</v>
      </c>
      <c r="AG169" s="303" t="s">
        <v>5222</v>
      </c>
    </row>
    <row r="170" spans="1:33" x14ac:dyDescent="0.25">
      <c r="A170" s="301" t="s">
        <v>300</v>
      </c>
      <c r="B170" s="329" t="s">
        <v>5218</v>
      </c>
      <c r="C170" s="303" t="s">
        <v>1205</v>
      </c>
      <c r="D170" s="330">
        <v>56</v>
      </c>
      <c r="E170" s="331">
        <v>66</v>
      </c>
      <c r="F170" s="332">
        <v>42.261785714285701</v>
      </c>
      <c r="G170" s="333">
        <v>27.892857142857142</v>
      </c>
      <c r="H170" s="334">
        <v>55</v>
      </c>
      <c r="I170" s="331">
        <v>0</v>
      </c>
      <c r="J170" s="331">
        <v>1</v>
      </c>
      <c r="K170" s="333">
        <v>0.9821428571428571</v>
      </c>
      <c r="L170" s="333">
        <v>0</v>
      </c>
      <c r="M170" s="333">
        <v>1.7857142857142856E-2</v>
      </c>
      <c r="N170" s="335" t="s">
        <v>918</v>
      </c>
      <c r="O170" s="331">
        <v>19</v>
      </c>
      <c r="P170" s="336">
        <v>0.40589285714285717</v>
      </c>
      <c r="Q170" s="333">
        <v>7.7142857142857144</v>
      </c>
      <c r="R170" s="337" t="s">
        <v>5219</v>
      </c>
      <c r="S170" s="338" t="s">
        <v>920</v>
      </c>
      <c r="T170" s="331">
        <v>15</v>
      </c>
      <c r="U170" s="336">
        <v>0.39857142857142863</v>
      </c>
      <c r="V170" s="333">
        <v>5.9821428571428568</v>
      </c>
      <c r="W170" s="337" t="s">
        <v>5220</v>
      </c>
      <c r="X170" s="339" t="s">
        <v>917</v>
      </c>
      <c r="Y170" s="331">
        <v>8</v>
      </c>
      <c r="Z170" s="336">
        <v>0.30375000000000008</v>
      </c>
      <c r="AA170" s="333">
        <v>2.4107142857142856</v>
      </c>
      <c r="AB170" s="337" t="s">
        <v>5221</v>
      </c>
      <c r="AC170" s="340" t="s">
        <v>919</v>
      </c>
      <c r="AD170" s="331">
        <v>24</v>
      </c>
      <c r="AE170" s="336">
        <v>0.49214285714285727</v>
      </c>
      <c r="AF170" s="333">
        <v>11.785714285714286</v>
      </c>
      <c r="AG170" s="303" t="s">
        <v>5222</v>
      </c>
    </row>
    <row r="171" spans="1:33" x14ac:dyDescent="0.25">
      <c r="A171" s="301" t="s">
        <v>301</v>
      </c>
      <c r="B171" s="329" t="s">
        <v>5218</v>
      </c>
      <c r="C171" s="303" t="s">
        <v>1206</v>
      </c>
      <c r="D171" s="330">
        <v>96</v>
      </c>
      <c r="E171" s="331">
        <v>66</v>
      </c>
      <c r="F171" s="332">
        <v>56.50312499999999</v>
      </c>
      <c r="G171" s="333">
        <v>37.291666666666664</v>
      </c>
      <c r="H171" s="334">
        <v>73</v>
      </c>
      <c r="I171" s="331">
        <v>0</v>
      </c>
      <c r="J171" s="331">
        <v>23</v>
      </c>
      <c r="K171" s="333">
        <v>0.76041666666666663</v>
      </c>
      <c r="L171" s="333">
        <v>0</v>
      </c>
      <c r="M171" s="333">
        <v>0.23958333333333334</v>
      </c>
      <c r="N171" s="335" t="s">
        <v>918</v>
      </c>
      <c r="O171" s="331">
        <v>19</v>
      </c>
      <c r="P171" s="336">
        <v>0.50239583333333349</v>
      </c>
      <c r="Q171" s="333">
        <v>9.5520833333333339</v>
      </c>
      <c r="R171" s="337" t="s">
        <v>5219</v>
      </c>
      <c r="S171" s="338" t="s">
        <v>920</v>
      </c>
      <c r="T171" s="331">
        <v>15</v>
      </c>
      <c r="U171" s="336">
        <v>0.58468749999999992</v>
      </c>
      <c r="V171" s="333">
        <v>8.7708333333333339</v>
      </c>
      <c r="W171" s="337" t="s">
        <v>5220</v>
      </c>
      <c r="X171" s="339" t="s">
        <v>917</v>
      </c>
      <c r="Y171" s="331">
        <v>8</v>
      </c>
      <c r="Z171" s="336">
        <v>0.43854166666666689</v>
      </c>
      <c r="AA171" s="333">
        <v>3.4895833333333335</v>
      </c>
      <c r="AB171" s="337" t="s">
        <v>5221</v>
      </c>
      <c r="AC171" s="340" t="s">
        <v>919</v>
      </c>
      <c r="AD171" s="331">
        <v>24</v>
      </c>
      <c r="AE171" s="336">
        <v>0.64562500000000023</v>
      </c>
      <c r="AF171" s="333">
        <v>15.479166666666666</v>
      </c>
      <c r="AG171" s="303" t="s">
        <v>5222</v>
      </c>
    </row>
    <row r="172" spans="1:33" x14ac:dyDescent="0.25">
      <c r="A172" s="301" t="s">
        <v>302</v>
      </c>
      <c r="B172" s="329" t="s">
        <v>5218</v>
      </c>
      <c r="C172" s="303" t="s">
        <v>1207</v>
      </c>
      <c r="D172" s="330">
        <v>123</v>
      </c>
      <c r="E172" s="331">
        <v>66</v>
      </c>
      <c r="F172" s="332">
        <v>49.593495934959357</v>
      </c>
      <c r="G172" s="333">
        <v>32.731707317073173</v>
      </c>
      <c r="H172" s="334">
        <v>113</v>
      </c>
      <c r="I172" s="331">
        <v>0</v>
      </c>
      <c r="J172" s="331">
        <v>10</v>
      </c>
      <c r="K172" s="333">
        <v>0.91869918699186992</v>
      </c>
      <c r="L172" s="333">
        <v>0</v>
      </c>
      <c r="M172" s="333">
        <v>8.1300813008130079E-2</v>
      </c>
      <c r="N172" s="335" t="s">
        <v>918</v>
      </c>
      <c r="O172" s="331">
        <v>19</v>
      </c>
      <c r="P172" s="336">
        <v>0.45609756097560972</v>
      </c>
      <c r="Q172" s="333">
        <v>8.6585365853658534</v>
      </c>
      <c r="R172" s="337" t="s">
        <v>5219</v>
      </c>
      <c r="S172" s="338" t="s">
        <v>920</v>
      </c>
      <c r="T172" s="331">
        <v>15</v>
      </c>
      <c r="U172" s="336">
        <v>0.51260162601626036</v>
      </c>
      <c r="V172" s="333">
        <v>7.691056910569106</v>
      </c>
      <c r="W172" s="337" t="s">
        <v>5220</v>
      </c>
      <c r="X172" s="339" t="s">
        <v>917</v>
      </c>
      <c r="Y172" s="331">
        <v>8</v>
      </c>
      <c r="Z172" s="336">
        <v>0.34715447154471551</v>
      </c>
      <c r="AA172" s="333">
        <v>2.7560975609756095</v>
      </c>
      <c r="AB172" s="337" t="s">
        <v>5221</v>
      </c>
      <c r="AC172" s="340" t="s">
        <v>919</v>
      </c>
      <c r="AD172" s="331">
        <v>24</v>
      </c>
      <c r="AE172" s="336">
        <v>0.56878048780487822</v>
      </c>
      <c r="AF172" s="333">
        <v>13.626016260162602</v>
      </c>
      <c r="AG172" s="303" t="s">
        <v>5222</v>
      </c>
    </row>
    <row r="173" spans="1:33" x14ac:dyDescent="0.25">
      <c r="A173" s="301" t="s">
        <v>303</v>
      </c>
      <c r="B173" s="329" t="s">
        <v>5218</v>
      </c>
      <c r="C173" s="303" t="s">
        <v>1208</v>
      </c>
      <c r="D173" s="330">
        <v>109</v>
      </c>
      <c r="E173" s="331">
        <v>66</v>
      </c>
      <c r="F173" s="332">
        <v>42.465779816513773</v>
      </c>
      <c r="G173" s="333">
        <v>28.027522935779817</v>
      </c>
      <c r="H173" s="334">
        <v>108</v>
      </c>
      <c r="I173" s="331">
        <v>0</v>
      </c>
      <c r="J173" s="331">
        <v>1</v>
      </c>
      <c r="K173" s="333">
        <v>0.99082568807339455</v>
      </c>
      <c r="L173" s="333">
        <v>0</v>
      </c>
      <c r="M173" s="333">
        <v>9.1743119266055051E-3</v>
      </c>
      <c r="N173" s="335" t="s">
        <v>918</v>
      </c>
      <c r="O173" s="331">
        <v>19</v>
      </c>
      <c r="P173" s="336">
        <v>0.40467889908256882</v>
      </c>
      <c r="Q173" s="333">
        <v>7.6880733944954125</v>
      </c>
      <c r="R173" s="337" t="s">
        <v>5219</v>
      </c>
      <c r="S173" s="338" t="s">
        <v>920</v>
      </c>
      <c r="T173" s="331">
        <v>15</v>
      </c>
      <c r="U173" s="336">
        <v>0.4130275229357801</v>
      </c>
      <c r="V173" s="333">
        <v>6.192660550458716</v>
      </c>
      <c r="W173" s="337" t="s">
        <v>5220</v>
      </c>
      <c r="X173" s="339" t="s">
        <v>917</v>
      </c>
      <c r="Y173" s="331">
        <v>8</v>
      </c>
      <c r="Z173" s="336">
        <v>0.34550458715596333</v>
      </c>
      <c r="AA173" s="333">
        <v>2.7431192660550461</v>
      </c>
      <c r="AB173" s="337" t="s">
        <v>5221</v>
      </c>
      <c r="AC173" s="340" t="s">
        <v>919</v>
      </c>
      <c r="AD173" s="331">
        <v>24</v>
      </c>
      <c r="AE173" s="336">
        <v>0.47559633027522941</v>
      </c>
      <c r="AF173" s="333">
        <v>11.403669724770642</v>
      </c>
      <c r="AG173" s="303" t="s">
        <v>5222</v>
      </c>
    </row>
    <row r="174" spans="1:33" x14ac:dyDescent="0.25">
      <c r="A174" s="301" t="s">
        <v>304</v>
      </c>
      <c r="B174" s="329" t="s">
        <v>5218</v>
      </c>
      <c r="C174" s="303" t="s">
        <v>1209</v>
      </c>
      <c r="D174" s="330">
        <v>159</v>
      </c>
      <c r="E174" s="331">
        <v>66</v>
      </c>
      <c r="F174" s="332">
        <v>46.778742138364755</v>
      </c>
      <c r="G174" s="333">
        <v>30.874213836477988</v>
      </c>
      <c r="H174" s="334">
        <v>153</v>
      </c>
      <c r="I174" s="331">
        <v>0</v>
      </c>
      <c r="J174" s="331">
        <v>6</v>
      </c>
      <c r="K174" s="333">
        <v>0.96226415094339623</v>
      </c>
      <c r="L174" s="333">
        <v>0</v>
      </c>
      <c r="M174" s="333">
        <v>3.7735849056603772E-2</v>
      </c>
      <c r="N174" s="335" t="s">
        <v>918</v>
      </c>
      <c r="O174" s="331">
        <v>19</v>
      </c>
      <c r="P174" s="336">
        <v>0.43377358490566026</v>
      </c>
      <c r="Q174" s="333">
        <v>8.2389937106918243</v>
      </c>
      <c r="R174" s="337" t="s">
        <v>5219</v>
      </c>
      <c r="S174" s="338" t="s">
        <v>920</v>
      </c>
      <c r="T174" s="331">
        <v>15</v>
      </c>
      <c r="U174" s="336">
        <v>0.44490566037735829</v>
      </c>
      <c r="V174" s="333">
        <v>6.6729559748427674</v>
      </c>
      <c r="W174" s="337" t="s">
        <v>5220</v>
      </c>
      <c r="X174" s="339" t="s">
        <v>917</v>
      </c>
      <c r="Y174" s="331">
        <v>8</v>
      </c>
      <c r="Z174" s="336">
        <v>0.38698113207547225</v>
      </c>
      <c r="AA174" s="333">
        <v>3.0754716981132075</v>
      </c>
      <c r="AB174" s="337" t="s">
        <v>5221</v>
      </c>
      <c r="AC174" s="340" t="s">
        <v>919</v>
      </c>
      <c r="AD174" s="331">
        <v>24</v>
      </c>
      <c r="AE174" s="336">
        <v>0.53779874213836465</v>
      </c>
      <c r="AF174" s="333">
        <v>12.886792452830189</v>
      </c>
      <c r="AG174" s="303" t="s">
        <v>5222</v>
      </c>
    </row>
    <row r="175" spans="1:33" x14ac:dyDescent="0.25">
      <c r="A175" s="301" t="s">
        <v>305</v>
      </c>
      <c r="B175" s="329" t="s">
        <v>5218</v>
      </c>
      <c r="C175" s="303" t="s">
        <v>1210</v>
      </c>
      <c r="D175" s="330">
        <v>36</v>
      </c>
      <c r="E175" s="331">
        <v>66</v>
      </c>
      <c r="F175" s="332">
        <v>44.359722222222224</v>
      </c>
      <c r="G175" s="333">
        <v>29.277777777777779</v>
      </c>
      <c r="H175" s="334">
        <v>35</v>
      </c>
      <c r="I175" s="331">
        <v>0</v>
      </c>
      <c r="J175" s="331">
        <v>1</v>
      </c>
      <c r="K175" s="333">
        <v>0.97222222222222221</v>
      </c>
      <c r="L175" s="333">
        <v>0</v>
      </c>
      <c r="M175" s="333">
        <v>2.7777777777777776E-2</v>
      </c>
      <c r="N175" s="335" t="s">
        <v>918</v>
      </c>
      <c r="O175" s="331">
        <v>19</v>
      </c>
      <c r="P175" s="336">
        <v>0.43583333333333335</v>
      </c>
      <c r="Q175" s="333">
        <v>8.2777777777777786</v>
      </c>
      <c r="R175" s="337" t="s">
        <v>5219</v>
      </c>
      <c r="S175" s="338" t="s">
        <v>920</v>
      </c>
      <c r="T175" s="331">
        <v>15</v>
      </c>
      <c r="U175" s="336">
        <v>0.39361111111111113</v>
      </c>
      <c r="V175" s="333">
        <v>5.916666666666667</v>
      </c>
      <c r="W175" s="337" t="s">
        <v>5220</v>
      </c>
      <c r="X175" s="339" t="s">
        <v>917</v>
      </c>
      <c r="Y175" s="331">
        <v>8</v>
      </c>
      <c r="Z175" s="336">
        <v>0.29138888888888892</v>
      </c>
      <c r="AA175" s="333">
        <v>2.3055555555555554</v>
      </c>
      <c r="AB175" s="337" t="s">
        <v>5221</v>
      </c>
      <c r="AC175" s="340" t="s">
        <v>919</v>
      </c>
      <c r="AD175" s="331">
        <v>24</v>
      </c>
      <c r="AE175" s="336">
        <v>0.53361111111111137</v>
      </c>
      <c r="AF175" s="333">
        <v>12.777777777777779</v>
      </c>
      <c r="AG175" s="303" t="s">
        <v>5222</v>
      </c>
    </row>
    <row r="176" spans="1:33" x14ac:dyDescent="0.25">
      <c r="A176" s="301" t="s">
        <v>306</v>
      </c>
      <c r="B176" s="329" t="s">
        <v>5218</v>
      </c>
      <c r="C176" s="303" t="s">
        <v>1211</v>
      </c>
      <c r="D176" s="330">
        <v>51</v>
      </c>
      <c r="E176" s="331">
        <v>66</v>
      </c>
      <c r="F176" s="332">
        <v>47.771176470588252</v>
      </c>
      <c r="G176" s="333">
        <v>31.529411764705884</v>
      </c>
      <c r="H176" s="334">
        <v>49</v>
      </c>
      <c r="I176" s="331">
        <v>0</v>
      </c>
      <c r="J176" s="331">
        <v>2</v>
      </c>
      <c r="K176" s="333">
        <v>0.96078431372549022</v>
      </c>
      <c r="L176" s="333">
        <v>0</v>
      </c>
      <c r="M176" s="333">
        <v>3.9215686274509803E-2</v>
      </c>
      <c r="N176" s="335" t="s">
        <v>918</v>
      </c>
      <c r="O176" s="331">
        <v>19</v>
      </c>
      <c r="P176" s="336">
        <v>0.44352941176470595</v>
      </c>
      <c r="Q176" s="333">
        <v>8.4313725490196081</v>
      </c>
      <c r="R176" s="337" t="s">
        <v>5219</v>
      </c>
      <c r="S176" s="338" t="s">
        <v>920</v>
      </c>
      <c r="T176" s="331">
        <v>15</v>
      </c>
      <c r="U176" s="336">
        <v>0.47803921568627433</v>
      </c>
      <c r="V176" s="333">
        <v>7.1764705882352944</v>
      </c>
      <c r="W176" s="337" t="s">
        <v>5220</v>
      </c>
      <c r="X176" s="339" t="s">
        <v>917</v>
      </c>
      <c r="Y176" s="331">
        <v>8</v>
      </c>
      <c r="Z176" s="336">
        <v>0.35607843137254908</v>
      </c>
      <c r="AA176" s="333">
        <v>2.8235294117647061</v>
      </c>
      <c r="AB176" s="337" t="s">
        <v>5221</v>
      </c>
      <c r="AC176" s="340" t="s">
        <v>919</v>
      </c>
      <c r="AD176" s="331">
        <v>24</v>
      </c>
      <c r="AE176" s="336">
        <v>0.54686274509803912</v>
      </c>
      <c r="AF176" s="333">
        <v>13.098039215686274</v>
      </c>
      <c r="AG176" s="303" t="s">
        <v>5222</v>
      </c>
    </row>
    <row r="177" spans="1:33" x14ac:dyDescent="0.25">
      <c r="A177" s="301" t="s">
        <v>307</v>
      </c>
      <c r="B177" s="329" t="s">
        <v>5218</v>
      </c>
      <c r="C177" s="303" t="s">
        <v>1212</v>
      </c>
      <c r="D177" s="330">
        <v>141</v>
      </c>
      <c r="E177" s="331">
        <v>66</v>
      </c>
      <c r="F177" s="332">
        <v>48.108723404255322</v>
      </c>
      <c r="G177" s="333">
        <v>31.75177304964539</v>
      </c>
      <c r="H177" s="334">
        <v>124</v>
      </c>
      <c r="I177" s="331">
        <v>0</v>
      </c>
      <c r="J177" s="331">
        <v>17</v>
      </c>
      <c r="K177" s="333">
        <v>0.87943262411347523</v>
      </c>
      <c r="L177" s="333">
        <v>0</v>
      </c>
      <c r="M177" s="333">
        <v>0.12056737588652482</v>
      </c>
      <c r="N177" s="335" t="s">
        <v>918</v>
      </c>
      <c r="O177" s="331">
        <v>19</v>
      </c>
      <c r="P177" s="336">
        <v>0.45226950354609941</v>
      </c>
      <c r="Q177" s="333">
        <v>8.5957446808510642</v>
      </c>
      <c r="R177" s="337" t="s">
        <v>5219</v>
      </c>
      <c r="S177" s="338" t="s">
        <v>920</v>
      </c>
      <c r="T177" s="331">
        <v>15</v>
      </c>
      <c r="U177" s="336">
        <v>0.47014184397163106</v>
      </c>
      <c r="V177" s="333">
        <v>7.0496453900709222</v>
      </c>
      <c r="W177" s="337" t="s">
        <v>5220</v>
      </c>
      <c r="X177" s="339" t="s">
        <v>917</v>
      </c>
      <c r="Y177" s="331">
        <v>8</v>
      </c>
      <c r="Z177" s="336">
        <v>0.37936170212765996</v>
      </c>
      <c r="AA177" s="333">
        <v>3.0141843971631204</v>
      </c>
      <c r="AB177" s="337" t="s">
        <v>5221</v>
      </c>
      <c r="AC177" s="340" t="s">
        <v>919</v>
      </c>
      <c r="AD177" s="331">
        <v>24</v>
      </c>
      <c r="AE177" s="336">
        <v>0.54638297872340424</v>
      </c>
      <c r="AF177" s="333">
        <v>13.092198581560284</v>
      </c>
      <c r="AG177" s="303" t="s">
        <v>5222</v>
      </c>
    </row>
    <row r="178" spans="1:33" x14ac:dyDescent="0.25">
      <c r="A178" s="301" t="s">
        <v>308</v>
      </c>
      <c r="B178" s="329" t="s">
        <v>5218</v>
      </c>
      <c r="C178" s="303" t="s">
        <v>1213</v>
      </c>
      <c r="D178" s="330">
        <v>95</v>
      </c>
      <c r="E178" s="331">
        <v>66</v>
      </c>
      <c r="F178" s="332">
        <v>45.103052631578947</v>
      </c>
      <c r="G178" s="333">
        <v>29.768421052631577</v>
      </c>
      <c r="H178" s="334">
        <v>93</v>
      </c>
      <c r="I178" s="331">
        <v>0</v>
      </c>
      <c r="J178" s="331">
        <v>2</v>
      </c>
      <c r="K178" s="333">
        <v>0.97894736842105268</v>
      </c>
      <c r="L178" s="333">
        <v>0</v>
      </c>
      <c r="M178" s="333">
        <v>2.1052631578947368E-2</v>
      </c>
      <c r="N178" s="335" t="s">
        <v>918</v>
      </c>
      <c r="O178" s="331">
        <v>19</v>
      </c>
      <c r="P178" s="336">
        <v>0.4155789473684211</v>
      </c>
      <c r="Q178" s="333">
        <v>7.8947368421052628</v>
      </c>
      <c r="R178" s="337" t="s">
        <v>5219</v>
      </c>
      <c r="S178" s="338" t="s">
        <v>920</v>
      </c>
      <c r="T178" s="331">
        <v>15</v>
      </c>
      <c r="U178" s="336">
        <v>0.45242105263157906</v>
      </c>
      <c r="V178" s="333">
        <v>6.7789473684210524</v>
      </c>
      <c r="W178" s="337" t="s">
        <v>5220</v>
      </c>
      <c r="X178" s="339" t="s">
        <v>917</v>
      </c>
      <c r="Y178" s="331">
        <v>8</v>
      </c>
      <c r="Z178" s="336">
        <v>0.34842105263157891</v>
      </c>
      <c r="AA178" s="333">
        <v>2.7684210526315791</v>
      </c>
      <c r="AB178" s="337" t="s">
        <v>5221</v>
      </c>
      <c r="AC178" s="340" t="s">
        <v>919</v>
      </c>
      <c r="AD178" s="331">
        <v>24</v>
      </c>
      <c r="AE178" s="336">
        <v>0.51410526315789473</v>
      </c>
      <c r="AF178" s="333">
        <v>12.326315789473684</v>
      </c>
      <c r="AG178" s="303" t="s">
        <v>5222</v>
      </c>
    </row>
    <row r="179" spans="1:33" x14ac:dyDescent="0.25">
      <c r="A179" s="301" t="s">
        <v>309</v>
      </c>
      <c r="B179" s="329" t="s">
        <v>5218</v>
      </c>
      <c r="C179" s="303" t="s">
        <v>1214</v>
      </c>
      <c r="D179" s="330">
        <v>43</v>
      </c>
      <c r="E179" s="331">
        <v>66</v>
      </c>
      <c r="F179" s="332">
        <v>46.899767441860469</v>
      </c>
      <c r="G179" s="333">
        <v>30.953488372093023</v>
      </c>
      <c r="H179" s="334">
        <v>39</v>
      </c>
      <c r="I179" s="331">
        <v>0</v>
      </c>
      <c r="J179" s="331">
        <v>4</v>
      </c>
      <c r="K179" s="333">
        <v>0.90697674418604646</v>
      </c>
      <c r="L179" s="333">
        <v>0</v>
      </c>
      <c r="M179" s="333">
        <v>9.3023255813953487E-2</v>
      </c>
      <c r="N179" s="335" t="s">
        <v>918</v>
      </c>
      <c r="O179" s="331">
        <v>19</v>
      </c>
      <c r="P179" s="336">
        <v>0.42651162790697689</v>
      </c>
      <c r="Q179" s="333">
        <v>8.0930232558139537</v>
      </c>
      <c r="R179" s="337" t="s">
        <v>5219</v>
      </c>
      <c r="S179" s="338" t="s">
        <v>920</v>
      </c>
      <c r="T179" s="331">
        <v>15</v>
      </c>
      <c r="U179" s="336">
        <v>0.43883720930232545</v>
      </c>
      <c r="V179" s="333">
        <v>6.5813953488372094</v>
      </c>
      <c r="W179" s="337" t="s">
        <v>5220</v>
      </c>
      <c r="X179" s="339" t="s">
        <v>917</v>
      </c>
      <c r="Y179" s="331">
        <v>8</v>
      </c>
      <c r="Z179" s="336">
        <v>0.39441860465116291</v>
      </c>
      <c r="AA179" s="333">
        <v>3.13953488372093</v>
      </c>
      <c r="AB179" s="337" t="s">
        <v>5221</v>
      </c>
      <c r="AC179" s="340" t="s">
        <v>919</v>
      </c>
      <c r="AD179" s="331">
        <v>24</v>
      </c>
      <c r="AE179" s="336">
        <v>0.54860465116279089</v>
      </c>
      <c r="AF179" s="333">
        <v>13.13953488372093</v>
      </c>
      <c r="AG179" s="303" t="s">
        <v>5222</v>
      </c>
    </row>
    <row r="180" spans="1:33" x14ac:dyDescent="0.25">
      <c r="A180" s="301" t="s">
        <v>310</v>
      </c>
      <c r="B180" s="329" t="s">
        <v>5218</v>
      </c>
      <c r="C180" s="303" t="s">
        <v>1215</v>
      </c>
      <c r="D180" s="330">
        <v>153</v>
      </c>
      <c r="E180" s="331">
        <v>66</v>
      </c>
      <c r="F180" s="332">
        <v>59.4083006535948</v>
      </c>
      <c r="G180" s="333">
        <v>39.209150326797385</v>
      </c>
      <c r="H180" s="334">
        <v>117</v>
      </c>
      <c r="I180" s="331">
        <v>0</v>
      </c>
      <c r="J180" s="331">
        <v>36</v>
      </c>
      <c r="K180" s="333">
        <v>0.76470588235294112</v>
      </c>
      <c r="L180" s="333">
        <v>0</v>
      </c>
      <c r="M180" s="333">
        <v>0.23529411764705882</v>
      </c>
      <c r="N180" s="335" t="s">
        <v>918</v>
      </c>
      <c r="O180" s="331">
        <v>19</v>
      </c>
      <c r="P180" s="336">
        <v>0.54411764705882404</v>
      </c>
      <c r="Q180" s="333">
        <v>10.339869281045752</v>
      </c>
      <c r="R180" s="337" t="s">
        <v>5219</v>
      </c>
      <c r="S180" s="338" t="s">
        <v>920</v>
      </c>
      <c r="T180" s="331">
        <v>15</v>
      </c>
      <c r="U180" s="336">
        <v>0.58098039215686259</v>
      </c>
      <c r="V180" s="333">
        <v>8.712418300653594</v>
      </c>
      <c r="W180" s="337" t="s">
        <v>5220</v>
      </c>
      <c r="X180" s="339" t="s">
        <v>917</v>
      </c>
      <c r="Y180" s="331">
        <v>8</v>
      </c>
      <c r="Z180" s="336">
        <v>0.47307189542483669</v>
      </c>
      <c r="AA180" s="333">
        <v>3.7647058823529411</v>
      </c>
      <c r="AB180" s="337" t="s">
        <v>5221</v>
      </c>
      <c r="AC180" s="340" t="s">
        <v>919</v>
      </c>
      <c r="AD180" s="331">
        <v>24</v>
      </c>
      <c r="AE180" s="336">
        <v>0.68359477124182966</v>
      </c>
      <c r="AF180" s="333">
        <v>16.392156862745097</v>
      </c>
      <c r="AG180" s="303" t="s">
        <v>5222</v>
      </c>
    </row>
    <row r="181" spans="1:33" x14ac:dyDescent="0.25">
      <c r="A181" s="301" t="s">
        <v>311</v>
      </c>
      <c r="B181" s="329" t="s">
        <v>5218</v>
      </c>
      <c r="C181" s="303" t="s">
        <v>1216</v>
      </c>
      <c r="D181" s="330">
        <v>79</v>
      </c>
      <c r="E181" s="331">
        <v>66</v>
      </c>
      <c r="F181" s="332">
        <v>44.41835443037975</v>
      </c>
      <c r="G181" s="333">
        <v>29.316455696202532</v>
      </c>
      <c r="H181" s="334">
        <v>75</v>
      </c>
      <c r="I181" s="331">
        <v>0</v>
      </c>
      <c r="J181" s="331">
        <v>4</v>
      </c>
      <c r="K181" s="333">
        <v>0.94936708860759489</v>
      </c>
      <c r="L181" s="333">
        <v>0</v>
      </c>
      <c r="M181" s="333">
        <v>5.0632911392405063E-2</v>
      </c>
      <c r="N181" s="335" t="s">
        <v>918</v>
      </c>
      <c r="O181" s="331">
        <v>19</v>
      </c>
      <c r="P181" s="336">
        <v>0.43063291139240512</v>
      </c>
      <c r="Q181" s="333">
        <v>8.1772151898734169</v>
      </c>
      <c r="R181" s="337" t="s">
        <v>5219</v>
      </c>
      <c r="S181" s="338" t="s">
        <v>920</v>
      </c>
      <c r="T181" s="331">
        <v>15</v>
      </c>
      <c r="U181" s="336">
        <v>0.42848101265822786</v>
      </c>
      <c r="V181" s="333">
        <v>6.4303797468354427</v>
      </c>
      <c r="W181" s="337" t="s">
        <v>5220</v>
      </c>
      <c r="X181" s="339" t="s">
        <v>917</v>
      </c>
      <c r="Y181" s="331">
        <v>8</v>
      </c>
      <c r="Z181" s="336">
        <v>0.30886075949367076</v>
      </c>
      <c r="AA181" s="333">
        <v>2.4556962025316458</v>
      </c>
      <c r="AB181" s="337" t="s">
        <v>5221</v>
      </c>
      <c r="AC181" s="340" t="s">
        <v>919</v>
      </c>
      <c r="AD181" s="331">
        <v>24</v>
      </c>
      <c r="AE181" s="336">
        <v>0.51164556962025309</v>
      </c>
      <c r="AF181" s="333">
        <v>12.253164556962025</v>
      </c>
      <c r="AG181" s="303" t="s">
        <v>5222</v>
      </c>
    </row>
    <row r="182" spans="1:33" x14ac:dyDescent="0.25">
      <c r="A182" s="301" t="s">
        <v>312</v>
      </c>
      <c r="B182" s="329" t="s">
        <v>5218</v>
      </c>
      <c r="C182" s="303" t="s">
        <v>1217</v>
      </c>
      <c r="D182" s="330">
        <v>32</v>
      </c>
      <c r="E182" s="331">
        <v>66</v>
      </c>
      <c r="F182" s="332">
        <v>40.15</v>
      </c>
      <c r="G182" s="333">
        <v>26.5</v>
      </c>
      <c r="H182" s="334">
        <v>31</v>
      </c>
      <c r="I182" s="331">
        <v>0</v>
      </c>
      <c r="J182" s="331">
        <v>1</v>
      </c>
      <c r="K182" s="333">
        <v>0.96875</v>
      </c>
      <c r="L182" s="333">
        <v>0</v>
      </c>
      <c r="M182" s="333">
        <v>3.125E-2</v>
      </c>
      <c r="N182" s="335" t="s">
        <v>918</v>
      </c>
      <c r="O182" s="331">
        <v>19</v>
      </c>
      <c r="P182" s="336">
        <v>0.36968749999999995</v>
      </c>
      <c r="Q182" s="333">
        <v>7.03125</v>
      </c>
      <c r="R182" s="337" t="s">
        <v>5219</v>
      </c>
      <c r="S182" s="338" t="s">
        <v>920</v>
      </c>
      <c r="T182" s="331">
        <v>15</v>
      </c>
      <c r="U182" s="336">
        <v>0.37749999999999989</v>
      </c>
      <c r="V182" s="333">
        <v>5.65625</v>
      </c>
      <c r="W182" s="337" t="s">
        <v>5220</v>
      </c>
      <c r="X182" s="339" t="s">
        <v>917</v>
      </c>
      <c r="Y182" s="331">
        <v>8</v>
      </c>
      <c r="Z182" s="336">
        <v>0.30281250000000004</v>
      </c>
      <c r="AA182" s="333">
        <v>2.40625</v>
      </c>
      <c r="AB182" s="337" t="s">
        <v>5221</v>
      </c>
      <c r="AC182" s="340" t="s">
        <v>919</v>
      </c>
      <c r="AD182" s="331">
        <v>24</v>
      </c>
      <c r="AE182" s="336">
        <v>0.47593750000000012</v>
      </c>
      <c r="AF182" s="333">
        <v>11.40625</v>
      </c>
      <c r="AG182" s="303" t="s">
        <v>5222</v>
      </c>
    </row>
    <row r="183" spans="1:33" x14ac:dyDescent="0.25">
      <c r="A183" s="301" t="s">
        <v>313</v>
      </c>
      <c r="B183" s="329" t="s">
        <v>5218</v>
      </c>
      <c r="C183" s="303" t="s">
        <v>1218</v>
      </c>
      <c r="D183" s="330">
        <v>96</v>
      </c>
      <c r="E183" s="331">
        <v>66</v>
      </c>
      <c r="F183" s="332">
        <v>44.017916666666672</v>
      </c>
      <c r="G183" s="333">
        <v>29.052083333333332</v>
      </c>
      <c r="H183" s="334">
        <v>96</v>
      </c>
      <c r="I183" s="331">
        <v>0</v>
      </c>
      <c r="J183" s="331">
        <v>0</v>
      </c>
      <c r="K183" s="333">
        <v>1</v>
      </c>
      <c r="L183" s="333">
        <v>0</v>
      </c>
      <c r="M183" s="333">
        <v>0</v>
      </c>
      <c r="N183" s="335" t="s">
        <v>918</v>
      </c>
      <c r="O183" s="331">
        <v>19</v>
      </c>
      <c r="P183" s="336">
        <v>0.41177083333333336</v>
      </c>
      <c r="Q183" s="333">
        <v>7.8125</v>
      </c>
      <c r="R183" s="337" t="s">
        <v>5219</v>
      </c>
      <c r="S183" s="338" t="s">
        <v>920</v>
      </c>
      <c r="T183" s="331">
        <v>15</v>
      </c>
      <c r="U183" s="336">
        <v>0.40031249999999985</v>
      </c>
      <c r="V183" s="333">
        <v>6</v>
      </c>
      <c r="W183" s="337" t="s">
        <v>5220</v>
      </c>
      <c r="X183" s="339" t="s">
        <v>917</v>
      </c>
      <c r="Y183" s="331">
        <v>8</v>
      </c>
      <c r="Z183" s="336">
        <v>0.35531249999999992</v>
      </c>
      <c r="AA183" s="333">
        <v>2.8229166666666665</v>
      </c>
      <c r="AB183" s="337" t="s">
        <v>5221</v>
      </c>
      <c r="AC183" s="340" t="s">
        <v>919</v>
      </c>
      <c r="AD183" s="331">
        <v>24</v>
      </c>
      <c r="AE183" s="336">
        <v>0.51802083333333326</v>
      </c>
      <c r="AF183" s="333">
        <v>12.416666666666666</v>
      </c>
      <c r="AG183" s="303" t="s">
        <v>5222</v>
      </c>
    </row>
    <row r="184" spans="1:33" x14ac:dyDescent="0.25">
      <c r="A184" s="301" t="s">
        <v>314</v>
      </c>
      <c r="B184" s="329" t="s">
        <v>5218</v>
      </c>
      <c r="C184" s="303" t="s">
        <v>1219</v>
      </c>
      <c r="D184" s="330">
        <v>33</v>
      </c>
      <c r="E184" s="331">
        <v>66</v>
      </c>
      <c r="F184" s="332">
        <v>42.331212121212126</v>
      </c>
      <c r="G184" s="333">
        <v>27.939393939393938</v>
      </c>
      <c r="H184" s="334">
        <v>33</v>
      </c>
      <c r="I184" s="331">
        <v>0</v>
      </c>
      <c r="J184" s="331">
        <v>0</v>
      </c>
      <c r="K184" s="333">
        <v>1</v>
      </c>
      <c r="L184" s="333">
        <v>0</v>
      </c>
      <c r="M184" s="333">
        <v>0</v>
      </c>
      <c r="N184" s="335" t="s">
        <v>918</v>
      </c>
      <c r="O184" s="331">
        <v>19</v>
      </c>
      <c r="P184" s="336">
        <v>0.37757575757575751</v>
      </c>
      <c r="Q184" s="333">
        <v>7.1818181818181817</v>
      </c>
      <c r="R184" s="337" t="s">
        <v>5219</v>
      </c>
      <c r="S184" s="338" t="s">
        <v>920</v>
      </c>
      <c r="T184" s="331">
        <v>15</v>
      </c>
      <c r="U184" s="336">
        <v>0.38757575757575763</v>
      </c>
      <c r="V184" s="333">
        <v>5.8181818181818183</v>
      </c>
      <c r="W184" s="337" t="s">
        <v>5220</v>
      </c>
      <c r="X184" s="339" t="s">
        <v>917</v>
      </c>
      <c r="Y184" s="331">
        <v>8</v>
      </c>
      <c r="Z184" s="336">
        <v>0.34636363636363648</v>
      </c>
      <c r="AA184" s="333">
        <v>2.7575757575757578</v>
      </c>
      <c r="AB184" s="337" t="s">
        <v>5221</v>
      </c>
      <c r="AC184" s="340" t="s">
        <v>919</v>
      </c>
      <c r="AD184" s="331">
        <v>24</v>
      </c>
      <c r="AE184" s="336">
        <v>0.50848484848484854</v>
      </c>
      <c r="AF184" s="333">
        <v>12.181818181818182</v>
      </c>
      <c r="AG184" s="303" t="s">
        <v>5222</v>
      </c>
    </row>
    <row r="185" spans="1:33" x14ac:dyDescent="0.25">
      <c r="A185" s="301" t="s">
        <v>315</v>
      </c>
      <c r="B185" s="329" t="s">
        <v>5218</v>
      </c>
      <c r="C185" s="303" t="s">
        <v>1220</v>
      </c>
      <c r="D185" s="330">
        <v>118</v>
      </c>
      <c r="E185" s="331">
        <v>66</v>
      </c>
      <c r="F185" s="332">
        <v>51.207118644067791</v>
      </c>
      <c r="G185" s="333">
        <v>33.796610169491522</v>
      </c>
      <c r="H185" s="334">
        <v>107</v>
      </c>
      <c r="I185" s="331">
        <v>0</v>
      </c>
      <c r="J185" s="331">
        <v>11</v>
      </c>
      <c r="K185" s="333">
        <v>0.90677966101694918</v>
      </c>
      <c r="L185" s="333">
        <v>0</v>
      </c>
      <c r="M185" s="333">
        <v>9.3220338983050849E-2</v>
      </c>
      <c r="N185" s="335" t="s">
        <v>918</v>
      </c>
      <c r="O185" s="331">
        <v>19</v>
      </c>
      <c r="P185" s="336">
        <v>0.4539830508474576</v>
      </c>
      <c r="Q185" s="333">
        <v>8.6186440677966107</v>
      </c>
      <c r="R185" s="337" t="s">
        <v>5219</v>
      </c>
      <c r="S185" s="338" t="s">
        <v>920</v>
      </c>
      <c r="T185" s="331">
        <v>15</v>
      </c>
      <c r="U185" s="336">
        <v>0.5051694915254239</v>
      </c>
      <c r="V185" s="333">
        <v>7.5762711864406782</v>
      </c>
      <c r="W185" s="337" t="s">
        <v>5220</v>
      </c>
      <c r="X185" s="339" t="s">
        <v>917</v>
      </c>
      <c r="Y185" s="331">
        <v>8</v>
      </c>
      <c r="Z185" s="336">
        <v>0.42288135593220372</v>
      </c>
      <c r="AA185" s="333">
        <v>3.3644067796610169</v>
      </c>
      <c r="AB185" s="337" t="s">
        <v>5221</v>
      </c>
      <c r="AC185" s="340" t="s">
        <v>919</v>
      </c>
      <c r="AD185" s="331">
        <v>24</v>
      </c>
      <c r="AE185" s="336">
        <v>0.5941525423728814</v>
      </c>
      <c r="AF185" s="333">
        <v>14.23728813559322</v>
      </c>
      <c r="AG185" s="303" t="s">
        <v>5222</v>
      </c>
    </row>
    <row r="186" spans="1:33" x14ac:dyDescent="0.25">
      <c r="A186" s="301" t="s">
        <v>316</v>
      </c>
      <c r="B186" s="329" t="s">
        <v>5218</v>
      </c>
      <c r="C186" s="303" t="s">
        <v>1221</v>
      </c>
      <c r="D186" s="330">
        <v>64</v>
      </c>
      <c r="E186" s="331">
        <v>66</v>
      </c>
      <c r="F186" s="332">
        <v>44.057343750000015</v>
      </c>
      <c r="G186" s="333">
        <v>29.078125</v>
      </c>
      <c r="H186" s="334">
        <v>64</v>
      </c>
      <c r="I186" s="331">
        <v>0</v>
      </c>
      <c r="J186" s="331">
        <v>0</v>
      </c>
      <c r="K186" s="333">
        <v>1</v>
      </c>
      <c r="L186" s="333">
        <v>0</v>
      </c>
      <c r="M186" s="333">
        <v>0</v>
      </c>
      <c r="N186" s="335" t="s">
        <v>918</v>
      </c>
      <c r="O186" s="331">
        <v>19</v>
      </c>
      <c r="P186" s="336">
        <v>0.41390625000000025</v>
      </c>
      <c r="Q186" s="333">
        <v>7.859375</v>
      </c>
      <c r="R186" s="337" t="s">
        <v>5219</v>
      </c>
      <c r="S186" s="338" t="s">
        <v>920</v>
      </c>
      <c r="T186" s="331">
        <v>15</v>
      </c>
      <c r="U186" s="336">
        <v>0.43062500000000004</v>
      </c>
      <c r="V186" s="333">
        <v>6.453125</v>
      </c>
      <c r="W186" s="337" t="s">
        <v>5220</v>
      </c>
      <c r="X186" s="339" t="s">
        <v>917</v>
      </c>
      <c r="Y186" s="331">
        <v>8</v>
      </c>
      <c r="Z186" s="336">
        <v>0.26031250000000011</v>
      </c>
      <c r="AA186" s="333">
        <v>2.0625</v>
      </c>
      <c r="AB186" s="337" t="s">
        <v>5221</v>
      </c>
      <c r="AC186" s="340" t="s">
        <v>919</v>
      </c>
      <c r="AD186" s="331">
        <v>24</v>
      </c>
      <c r="AE186" s="336">
        <v>0.52984374999999984</v>
      </c>
      <c r="AF186" s="333">
        <v>12.703125</v>
      </c>
      <c r="AG186" s="303" t="s">
        <v>5222</v>
      </c>
    </row>
    <row r="187" spans="1:33" s="93" customFormat="1" x14ac:dyDescent="0.25">
      <c r="A187" s="301" t="s">
        <v>317</v>
      </c>
      <c r="B187" s="329" t="s">
        <v>5218</v>
      </c>
      <c r="C187" s="303" t="s">
        <v>1222</v>
      </c>
      <c r="D187" s="330">
        <v>128</v>
      </c>
      <c r="E187" s="331">
        <v>66</v>
      </c>
      <c r="F187" s="332">
        <v>45.561171874999992</v>
      </c>
      <c r="G187" s="333">
        <v>30.0703125</v>
      </c>
      <c r="H187" s="334">
        <v>124</v>
      </c>
      <c r="I187" s="331">
        <v>0</v>
      </c>
      <c r="J187" s="331">
        <v>4</v>
      </c>
      <c r="K187" s="333">
        <v>0.96875</v>
      </c>
      <c r="L187" s="333">
        <v>0</v>
      </c>
      <c r="M187" s="333">
        <v>3.125E-2</v>
      </c>
      <c r="N187" s="335" t="s">
        <v>918</v>
      </c>
      <c r="O187" s="331">
        <v>19</v>
      </c>
      <c r="P187" s="336">
        <v>0.41843750000000002</v>
      </c>
      <c r="Q187" s="333">
        <v>7.9453125</v>
      </c>
      <c r="R187" s="337" t="s">
        <v>5219</v>
      </c>
      <c r="S187" s="338" t="s">
        <v>920</v>
      </c>
      <c r="T187" s="331">
        <v>15</v>
      </c>
      <c r="U187" s="336">
        <v>0.45109374999999996</v>
      </c>
      <c r="V187" s="333">
        <v>6.765625</v>
      </c>
      <c r="W187" s="337" t="s">
        <v>5220</v>
      </c>
      <c r="X187" s="339" t="s">
        <v>917</v>
      </c>
      <c r="Y187" s="331">
        <v>8</v>
      </c>
      <c r="Z187" s="336">
        <v>0.35085937500000025</v>
      </c>
      <c r="AA187" s="333">
        <v>2.7890625</v>
      </c>
      <c r="AB187" s="337" t="s">
        <v>5221</v>
      </c>
      <c r="AC187" s="340" t="s">
        <v>919</v>
      </c>
      <c r="AD187" s="331">
        <v>24</v>
      </c>
      <c r="AE187" s="336">
        <v>0.52429687500000011</v>
      </c>
      <c r="AF187" s="333">
        <v>12.5703125</v>
      </c>
      <c r="AG187" s="303" t="s">
        <v>5222</v>
      </c>
    </row>
    <row r="188" spans="1:33" x14ac:dyDescent="0.25">
      <c r="A188" s="301" t="s">
        <v>320</v>
      </c>
      <c r="B188" s="329" t="s">
        <v>5218</v>
      </c>
      <c r="C188" s="303" t="s">
        <v>1224</v>
      </c>
      <c r="D188" s="330">
        <v>157</v>
      </c>
      <c r="E188" s="331">
        <v>66</v>
      </c>
      <c r="F188" s="332">
        <v>42.279108280254761</v>
      </c>
      <c r="G188" s="333">
        <v>27.904458598726116</v>
      </c>
      <c r="H188" s="334">
        <v>151</v>
      </c>
      <c r="I188" s="331">
        <v>0</v>
      </c>
      <c r="J188" s="331">
        <v>6</v>
      </c>
      <c r="K188" s="333">
        <v>0.96178343949044587</v>
      </c>
      <c r="L188" s="333">
        <v>0</v>
      </c>
      <c r="M188" s="333">
        <v>3.8216560509554139E-2</v>
      </c>
      <c r="N188" s="335" t="s">
        <v>918</v>
      </c>
      <c r="O188" s="331">
        <v>19</v>
      </c>
      <c r="P188" s="336">
        <v>0.40878980891719702</v>
      </c>
      <c r="Q188" s="333">
        <v>7.7579617834394901</v>
      </c>
      <c r="R188" s="337" t="s">
        <v>5219</v>
      </c>
      <c r="S188" s="338" t="s">
        <v>920</v>
      </c>
      <c r="T188" s="331">
        <v>15</v>
      </c>
      <c r="U188" s="336">
        <v>0.39643312101910827</v>
      </c>
      <c r="V188" s="333">
        <v>5.9490445859872612</v>
      </c>
      <c r="W188" s="337" t="s">
        <v>5220</v>
      </c>
      <c r="X188" s="339" t="s">
        <v>917</v>
      </c>
      <c r="Y188" s="331">
        <v>8</v>
      </c>
      <c r="Z188" s="336">
        <v>0.33522292993630615</v>
      </c>
      <c r="AA188" s="333">
        <v>2.6624203821656049</v>
      </c>
      <c r="AB188" s="337" t="s">
        <v>5221</v>
      </c>
      <c r="AC188" s="340" t="s">
        <v>919</v>
      </c>
      <c r="AD188" s="331">
        <v>24</v>
      </c>
      <c r="AE188" s="336">
        <v>0.48165605095541403</v>
      </c>
      <c r="AF188" s="333">
        <v>11.535031847133759</v>
      </c>
      <c r="AG188" s="303" t="s">
        <v>5222</v>
      </c>
    </row>
    <row r="189" spans="1:33" x14ac:dyDescent="0.25">
      <c r="A189" s="301" t="s">
        <v>321</v>
      </c>
      <c r="B189" s="329" t="s">
        <v>5218</v>
      </c>
      <c r="C189" s="303" t="s">
        <v>1225</v>
      </c>
      <c r="D189" s="330">
        <v>89</v>
      </c>
      <c r="E189" s="331">
        <v>66</v>
      </c>
      <c r="F189" s="332">
        <v>50.766179775280904</v>
      </c>
      <c r="G189" s="333">
        <v>33.50561797752809</v>
      </c>
      <c r="H189" s="334">
        <v>85</v>
      </c>
      <c r="I189" s="331">
        <v>0</v>
      </c>
      <c r="J189" s="331">
        <v>4</v>
      </c>
      <c r="K189" s="333">
        <v>0.9550561797752809</v>
      </c>
      <c r="L189" s="333">
        <v>0</v>
      </c>
      <c r="M189" s="333">
        <v>4.49438202247191E-2</v>
      </c>
      <c r="N189" s="335" t="s">
        <v>918</v>
      </c>
      <c r="O189" s="331">
        <v>19</v>
      </c>
      <c r="P189" s="336">
        <v>0.45898876404494382</v>
      </c>
      <c r="Q189" s="333">
        <v>8.7078651685393265</v>
      </c>
      <c r="R189" s="337" t="s">
        <v>5219</v>
      </c>
      <c r="S189" s="338" t="s">
        <v>920</v>
      </c>
      <c r="T189" s="331">
        <v>15</v>
      </c>
      <c r="U189" s="336">
        <v>0.51247191011235971</v>
      </c>
      <c r="V189" s="333">
        <v>7.6853932584269664</v>
      </c>
      <c r="W189" s="337" t="s">
        <v>5220</v>
      </c>
      <c r="X189" s="339" t="s">
        <v>917</v>
      </c>
      <c r="Y189" s="331">
        <v>8</v>
      </c>
      <c r="Z189" s="336">
        <v>0.4157303370786517</v>
      </c>
      <c r="AA189" s="333">
        <v>3.303370786516854</v>
      </c>
      <c r="AB189" s="337" t="s">
        <v>5221</v>
      </c>
      <c r="AC189" s="340" t="s">
        <v>919</v>
      </c>
      <c r="AD189" s="331">
        <v>24</v>
      </c>
      <c r="AE189" s="336">
        <v>0.57617977528089925</v>
      </c>
      <c r="AF189" s="333">
        <v>13.808988764044944</v>
      </c>
      <c r="AG189" s="303" t="s">
        <v>5222</v>
      </c>
    </row>
    <row r="190" spans="1:33" x14ac:dyDescent="0.25">
      <c r="A190" s="301" t="s">
        <v>322</v>
      </c>
      <c r="B190" s="329" t="s">
        <v>5218</v>
      </c>
      <c r="C190" s="303" t="s">
        <v>1226</v>
      </c>
      <c r="D190" s="330">
        <v>53</v>
      </c>
      <c r="E190" s="331">
        <v>66</v>
      </c>
      <c r="F190" s="332">
        <v>50.371132075471706</v>
      </c>
      <c r="G190" s="333">
        <v>33.245283018867923</v>
      </c>
      <c r="H190" s="334">
        <v>47</v>
      </c>
      <c r="I190" s="331">
        <v>0</v>
      </c>
      <c r="J190" s="331">
        <v>6</v>
      </c>
      <c r="K190" s="333">
        <v>0.8867924528301887</v>
      </c>
      <c r="L190" s="333">
        <v>0</v>
      </c>
      <c r="M190" s="333">
        <v>0.11320754716981132</v>
      </c>
      <c r="N190" s="335" t="s">
        <v>918</v>
      </c>
      <c r="O190" s="331">
        <v>19</v>
      </c>
      <c r="P190" s="336">
        <v>0.45056603773584908</v>
      </c>
      <c r="Q190" s="333">
        <v>8.566037735849056</v>
      </c>
      <c r="R190" s="337" t="s">
        <v>5219</v>
      </c>
      <c r="S190" s="338" t="s">
        <v>920</v>
      </c>
      <c r="T190" s="331">
        <v>15</v>
      </c>
      <c r="U190" s="336">
        <v>0.51207547169811329</v>
      </c>
      <c r="V190" s="333">
        <v>7.6792452830188678</v>
      </c>
      <c r="W190" s="337" t="s">
        <v>5220</v>
      </c>
      <c r="X190" s="339" t="s">
        <v>917</v>
      </c>
      <c r="Y190" s="331">
        <v>8</v>
      </c>
      <c r="Z190" s="336">
        <v>0.38207547169811323</v>
      </c>
      <c r="AA190" s="333">
        <v>3.0377358490566038</v>
      </c>
      <c r="AB190" s="337" t="s">
        <v>5221</v>
      </c>
      <c r="AC190" s="340" t="s">
        <v>919</v>
      </c>
      <c r="AD190" s="331">
        <v>24</v>
      </c>
      <c r="AE190" s="336">
        <v>0.58245283018867922</v>
      </c>
      <c r="AF190" s="333">
        <v>13.962264150943396</v>
      </c>
      <c r="AG190" s="303" t="s">
        <v>5222</v>
      </c>
    </row>
    <row r="191" spans="1:33" x14ac:dyDescent="0.25">
      <c r="A191" s="301" t="s">
        <v>323</v>
      </c>
      <c r="B191" s="329" t="s">
        <v>5218</v>
      </c>
      <c r="C191" s="303" t="s">
        <v>1227</v>
      </c>
      <c r="D191" s="330">
        <v>75</v>
      </c>
      <c r="E191" s="331">
        <v>66</v>
      </c>
      <c r="F191" s="332">
        <v>48.080666666666687</v>
      </c>
      <c r="G191" s="333">
        <v>31.733333333333334</v>
      </c>
      <c r="H191" s="334">
        <v>70</v>
      </c>
      <c r="I191" s="331">
        <v>0</v>
      </c>
      <c r="J191" s="331">
        <v>5</v>
      </c>
      <c r="K191" s="333">
        <v>0.93333333333333335</v>
      </c>
      <c r="L191" s="333">
        <v>0</v>
      </c>
      <c r="M191" s="333">
        <v>6.6666666666666666E-2</v>
      </c>
      <c r="N191" s="335" t="s">
        <v>918</v>
      </c>
      <c r="O191" s="331">
        <v>19</v>
      </c>
      <c r="P191" s="336">
        <v>0.44266666666666682</v>
      </c>
      <c r="Q191" s="333">
        <v>8.413333333333334</v>
      </c>
      <c r="R191" s="337" t="s">
        <v>5219</v>
      </c>
      <c r="S191" s="338" t="s">
        <v>920</v>
      </c>
      <c r="T191" s="331">
        <v>15</v>
      </c>
      <c r="U191" s="336">
        <v>0.48173333333333335</v>
      </c>
      <c r="V191" s="333">
        <v>7.2266666666666666</v>
      </c>
      <c r="W191" s="337" t="s">
        <v>5220</v>
      </c>
      <c r="X191" s="339" t="s">
        <v>917</v>
      </c>
      <c r="Y191" s="331">
        <v>8</v>
      </c>
      <c r="Z191" s="336">
        <v>0.35066666666666652</v>
      </c>
      <c r="AA191" s="333">
        <v>2.7866666666666666</v>
      </c>
      <c r="AB191" s="337" t="s">
        <v>5221</v>
      </c>
      <c r="AC191" s="340" t="s">
        <v>919</v>
      </c>
      <c r="AD191" s="331">
        <v>24</v>
      </c>
      <c r="AE191" s="336">
        <v>0.55493333333333339</v>
      </c>
      <c r="AF191" s="333">
        <v>13.306666666666667</v>
      </c>
      <c r="AG191" s="303" t="s">
        <v>5222</v>
      </c>
    </row>
    <row r="192" spans="1:33" x14ac:dyDescent="0.25">
      <c r="A192" s="301" t="s">
        <v>324</v>
      </c>
      <c r="B192" s="329" t="s">
        <v>5218</v>
      </c>
      <c r="C192" s="303" t="s">
        <v>1228</v>
      </c>
      <c r="D192" s="330">
        <v>87</v>
      </c>
      <c r="E192" s="331">
        <v>66</v>
      </c>
      <c r="F192" s="332">
        <v>43.085517241379328</v>
      </c>
      <c r="G192" s="333">
        <v>28.436781609195403</v>
      </c>
      <c r="H192" s="334">
        <v>84</v>
      </c>
      <c r="I192" s="331">
        <v>0</v>
      </c>
      <c r="J192" s="331">
        <v>3</v>
      </c>
      <c r="K192" s="333">
        <v>0.96551724137931039</v>
      </c>
      <c r="L192" s="333">
        <v>0</v>
      </c>
      <c r="M192" s="333">
        <v>3.4482758620689655E-2</v>
      </c>
      <c r="N192" s="335" t="s">
        <v>918</v>
      </c>
      <c r="O192" s="331">
        <v>19</v>
      </c>
      <c r="P192" s="336">
        <v>0.39908045977011503</v>
      </c>
      <c r="Q192" s="333">
        <v>7.5747126436781613</v>
      </c>
      <c r="R192" s="337" t="s">
        <v>5219</v>
      </c>
      <c r="S192" s="338" t="s">
        <v>920</v>
      </c>
      <c r="T192" s="331">
        <v>15</v>
      </c>
      <c r="U192" s="336">
        <v>0.44908045977011496</v>
      </c>
      <c r="V192" s="333">
        <v>6.735632183908046</v>
      </c>
      <c r="W192" s="337" t="s">
        <v>5220</v>
      </c>
      <c r="X192" s="339" t="s">
        <v>917</v>
      </c>
      <c r="Y192" s="331">
        <v>8</v>
      </c>
      <c r="Z192" s="336">
        <v>0.30873563218390798</v>
      </c>
      <c r="AA192" s="333">
        <v>2.4482758620689653</v>
      </c>
      <c r="AB192" s="337" t="s">
        <v>5221</v>
      </c>
      <c r="AC192" s="340" t="s">
        <v>919</v>
      </c>
      <c r="AD192" s="331">
        <v>24</v>
      </c>
      <c r="AE192" s="336">
        <v>0.48701149425287343</v>
      </c>
      <c r="AF192" s="333">
        <v>11.678160919540231</v>
      </c>
      <c r="AG192" s="303" t="s">
        <v>5222</v>
      </c>
    </row>
    <row r="193" spans="1:33" x14ac:dyDescent="0.25">
      <c r="A193" s="301" t="s">
        <v>325</v>
      </c>
      <c r="B193" s="329" t="s">
        <v>5218</v>
      </c>
      <c r="C193" s="303" t="s">
        <v>1229</v>
      </c>
      <c r="D193" s="330">
        <v>92</v>
      </c>
      <c r="E193" s="331">
        <v>66</v>
      </c>
      <c r="F193" s="332">
        <v>42.374021739130413</v>
      </c>
      <c r="G193" s="333">
        <v>27.967391304347824</v>
      </c>
      <c r="H193" s="334">
        <v>89</v>
      </c>
      <c r="I193" s="331">
        <v>0</v>
      </c>
      <c r="J193" s="331">
        <v>3</v>
      </c>
      <c r="K193" s="333">
        <v>0.96739130434782605</v>
      </c>
      <c r="L193" s="333">
        <v>0</v>
      </c>
      <c r="M193" s="333">
        <v>3.2608695652173912E-2</v>
      </c>
      <c r="N193" s="335" t="s">
        <v>918</v>
      </c>
      <c r="O193" s="331">
        <v>19</v>
      </c>
      <c r="P193" s="336">
        <v>0.40097826086956523</v>
      </c>
      <c r="Q193" s="333">
        <v>7.6086956521739131</v>
      </c>
      <c r="R193" s="337" t="s">
        <v>5219</v>
      </c>
      <c r="S193" s="338" t="s">
        <v>920</v>
      </c>
      <c r="T193" s="331">
        <v>15</v>
      </c>
      <c r="U193" s="336">
        <v>0.398478260869565</v>
      </c>
      <c r="V193" s="333">
        <v>5.9782608695652177</v>
      </c>
      <c r="W193" s="337" t="s">
        <v>5220</v>
      </c>
      <c r="X193" s="339" t="s">
        <v>917</v>
      </c>
      <c r="Y193" s="331">
        <v>8</v>
      </c>
      <c r="Z193" s="336">
        <v>0.34880434782608682</v>
      </c>
      <c r="AA193" s="333">
        <v>2.7717391304347827</v>
      </c>
      <c r="AB193" s="337" t="s">
        <v>5221</v>
      </c>
      <c r="AC193" s="340" t="s">
        <v>919</v>
      </c>
      <c r="AD193" s="331">
        <v>24</v>
      </c>
      <c r="AE193" s="336">
        <v>0.48445652173913051</v>
      </c>
      <c r="AF193" s="333">
        <v>11.608695652173912</v>
      </c>
      <c r="AG193" s="303" t="s">
        <v>5222</v>
      </c>
    </row>
    <row r="194" spans="1:33" x14ac:dyDescent="0.25">
      <c r="A194" s="301" t="s">
        <v>326</v>
      </c>
      <c r="B194" s="329" t="s">
        <v>5218</v>
      </c>
      <c r="C194" s="303" t="s">
        <v>1230</v>
      </c>
      <c r="D194" s="330">
        <v>94</v>
      </c>
      <c r="E194" s="331">
        <v>66</v>
      </c>
      <c r="F194" s="332">
        <v>41.069893617021286</v>
      </c>
      <c r="G194" s="333">
        <v>27.106382978723403</v>
      </c>
      <c r="H194" s="334">
        <v>94</v>
      </c>
      <c r="I194" s="331">
        <v>0</v>
      </c>
      <c r="J194" s="331">
        <v>0</v>
      </c>
      <c r="K194" s="333">
        <v>1</v>
      </c>
      <c r="L194" s="333">
        <v>0</v>
      </c>
      <c r="M194" s="333">
        <v>0</v>
      </c>
      <c r="N194" s="335" t="s">
        <v>918</v>
      </c>
      <c r="O194" s="331">
        <v>19</v>
      </c>
      <c r="P194" s="336">
        <v>0.3894680851063832</v>
      </c>
      <c r="Q194" s="333">
        <v>7.3936170212765955</v>
      </c>
      <c r="R194" s="337" t="s">
        <v>5219</v>
      </c>
      <c r="S194" s="338" t="s">
        <v>920</v>
      </c>
      <c r="T194" s="331">
        <v>15</v>
      </c>
      <c r="U194" s="336">
        <v>0.37574468085106383</v>
      </c>
      <c r="V194" s="333">
        <v>5.6382978723404253</v>
      </c>
      <c r="W194" s="337" t="s">
        <v>5220</v>
      </c>
      <c r="X194" s="339" t="s">
        <v>917</v>
      </c>
      <c r="Y194" s="331">
        <v>8</v>
      </c>
      <c r="Z194" s="336">
        <v>0.30180851063829772</v>
      </c>
      <c r="AA194" s="333">
        <v>2.3936170212765959</v>
      </c>
      <c r="AB194" s="337" t="s">
        <v>5221</v>
      </c>
      <c r="AC194" s="340" t="s">
        <v>919</v>
      </c>
      <c r="AD194" s="331">
        <v>24</v>
      </c>
      <c r="AE194" s="336">
        <v>0.48787234042553207</v>
      </c>
      <c r="AF194" s="333">
        <v>11.680851063829786</v>
      </c>
      <c r="AG194" s="303" t="s">
        <v>5222</v>
      </c>
    </row>
    <row r="195" spans="1:33" x14ac:dyDescent="0.25">
      <c r="A195" s="301" t="s">
        <v>327</v>
      </c>
      <c r="B195" s="329" t="s">
        <v>5218</v>
      </c>
      <c r="C195" s="303" t="s">
        <v>1231</v>
      </c>
      <c r="D195" s="330">
        <v>60</v>
      </c>
      <c r="E195" s="331">
        <v>66</v>
      </c>
      <c r="F195" s="332">
        <v>51.06033333333334</v>
      </c>
      <c r="G195" s="333">
        <v>33.700000000000003</v>
      </c>
      <c r="H195" s="334">
        <v>53</v>
      </c>
      <c r="I195" s="331">
        <v>0</v>
      </c>
      <c r="J195" s="331">
        <v>7</v>
      </c>
      <c r="K195" s="333">
        <v>0.8833333333333333</v>
      </c>
      <c r="L195" s="333">
        <v>0</v>
      </c>
      <c r="M195" s="333">
        <v>0.11666666666666667</v>
      </c>
      <c r="N195" s="335" t="s">
        <v>918</v>
      </c>
      <c r="O195" s="331">
        <v>19</v>
      </c>
      <c r="P195" s="336">
        <v>0.46883333333333355</v>
      </c>
      <c r="Q195" s="333">
        <v>8.9</v>
      </c>
      <c r="R195" s="337" t="s">
        <v>5219</v>
      </c>
      <c r="S195" s="338" t="s">
        <v>920</v>
      </c>
      <c r="T195" s="331">
        <v>15</v>
      </c>
      <c r="U195" s="336">
        <v>0.48583333333333323</v>
      </c>
      <c r="V195" s="333">
        <v>7.2833333333333332</v>
      </c>
      <c r="W195" s="337" t="s">
        <v>5220</v>
      </c>
      <c r="X195" s="339" t="s">
        <v>917</v>
      </c>
      <c r="Y195" s="331">
        <v>8</v>
      </c>
      <c r="Z195" s="336">
        <v>0.39050000000000007</v>
      </c>
      <c r="AA195" s="333">
        <v>3.1</v>
      </c>
      <c r="AB195" s="337" t="s">
        <v>5221</v>
      </c>
      <c r="AC195" s="340" t="s">
        <v>919</v>
      </c>
      <c r="AD195" s="331">
        <v>24</v>
      </c>
      <c r="AE195" s="336">
        <v>0.60216666666666674</v>
      </c>
      <c r="AF195" s="333">
        <v>14.416666666666666</v>
      </c>
      <c r="AG195" s="303" t="s">
        <v>5222</v>
      </c>
    </row>
    <row r="196" spans="1:33" x14ac:dyDescent="0.25">
      <c r="A196" s="301" t="s">
        <v>328</v>
      </c>
      <c r="B196" s="329" t="s">
        <v>5218</v>
      </c>
      <c r="C196" s="303" t="s">
        <v>1232</v>
      </c>
      <c r="D196" s="330">
        <v>71</v>
      </c>
      <c r="E196" s="331">
        <v>66</v>
      </c>
      <c r="F196" s="332">
        <v>50.021549295774669</v>
      </c>
      <c r="G196" s="333">
        <v>33.014084507042256</v>
      </c>
      <c r="H196" s="334">
        <v>61</v>
      </c>
      <c r="I196" s="331">
        <v>0</v>
      </c>
      <c r="J196" s="331">
        <v>10</v>
      </c>
      <c r="K196" s="333">
        <v>0.85915492957746475</v>
      </c>
      <c r="L196" s="333">
        <v>0</v>
      </c>
      <c r="M196" s="333">
        <v>0.14084507042253522</v>
      </c>
      <c r="N196" s="335" t="s">
        <v>918</v>
      </c>
      <c r="O196" s="331">
        <v>19</v>
      </c>
      <c r="P196" s="336">
        <v>0.46478873239436608</v>
      </c>
      <c r="Q196" s="333">
        <v>8.830985915492958</v>
      </c>
      <c r="R196" s="337" t="s">
        <v>5219</v>
      </c>
      <c r="S196" s="338" t="s">
        <v>920</v>
      </c>
      <c r="T196" s="331">
        <v>15</v>
      </c>
      <c r="U196" s="336">
        <v>0.49309859154929575</v>
      </c>
      <c r="V196" s="333">
        <v>7.408450704225352</v>
      </c>
      <c r="W196" s="337" t="s">
        <v>5220</v>
      </c>
      <c r="X196" s="339" t="s">
        <v>917</v>
      </c>
      <c r="Y196" s="331">
        <v>8</v>
      </c>
      <c r="Z196" s="336">
        <v>0.41169014084507027</v>
      </c>
      <c r="AA196" s="333">
        <v>3.267605633802817</v>
      </c>
      <c r="AB196" s="337" t="s">
        <v>5221</v>
      </c>
      <c r="AC196" s="340" t="s">
        <v>919</v>
      </c>
      <c r="AD196" s="331">
        <v>24</v>
      </c>
      <c r="AE196" s="336">
        <v>0.56380281690140865</v>
      </c>
      <c r="AF196" s="333">
        <v>13.507042253521126</v>
      </c>
      <c r="AG196" s="303" t="s">
        <v>5222</v>
      </c>
    </row>
    <row r="197" spans="1:33" x14ac:dyDescent="0.25">
      <c r="A197" s="301" t="s">
        <v>329</v>
      </c>
      <c r="B197" s="329" t="s">
        <v>5218</v>
      </c>
      <c r="C197" s="303" t="s">
        <v>1233</v>
      </c>
      <c r="D197" s="330">
        <v>37</v>
      </c>
      <c r="E197" s="331">
        <v>66</v>
      </c>
      <c r="F197" s="332">
        <v>43.406486486486472</v>
      </c>
      <c r="G197" s="333">
        <v>28.648648648648649</v>
      </c>
      <c r="H197" s="334">
        <v>37</v>
      </c>
      <c r="I197" s="331">
        <v>0</v>
      </c>
      <c r="J197" s="331">
        <v>0</v>
      </c>
      <c r="K197" s="333">
        <v>1</v>
      </c>
      <c r="L197" s="333">
        <v>0</v>
      </c>
      <c r="M197" s="333">
        <v>0</v>
      </c>
      <c r="N197" s="335" t="s">
        <v>918</v>
      </c>
      <c r="O197" s="331">
        <v>19</v>
      </c>
      <c r="P197" s="336">
        <v>0.39972972972972975</v>
      </c>
      <c r="Q197" s="333">
        <v>7.5945945945945947</v>
      </c>
      <c r="R197" s="337" t="s">
        <v>5219</v>
      </c>
      <c r="S197" s="338" t="s">
        <v>920</v>
      </c>
      <c r="T197" s="331">
        <v>15</v>
      </c>
      <c r="U197" s="336">
        <v>0.39459459459459456</v>
      </c>
      <c r="V197" s="333">
        <v>5.9189189189189193</v>
      </c>
      <c r="W197" s="337" t="s">
        <v>5220</v>
      </c>
      <c r="X197" s="339" t="s">
        <v>917</v>
      </c>
      <c r="Y197" s="331">
        <v>8</v>
      </c>
      <c r="Z197" s="336">
        <v>0.37135135135135156</v>
      </c>
      <c r="AA197" s="333">
        <v>2.9459459459459461</v>
      </c>
      <c r="AB197" s="337" t="s">
        <v>5221</v>
      </c>
      <c r="AC197" s="340" t="s">
        <v>919</v>
      </c>
      <c r="AD197" s="331">
        <v>24</v>
      </c>
      <c r="AE197" s="336">
        <v>0.50918918918918932</v>
      </c>
      <c r="AF197" s="333">
        <v>12.189189189189189</v>
      </c>
      <c r="AG197" s="303" t="s">
        <v>5222</v>
      </c>
    </row>
    <row r="198" spans="1:33" x14ac:dyDescent="0.25">
      <c r="A198" s="301" t="s">
        <v>330</v>
      </c>
      <c r="B198" s="329" t="s">
        <v>5218</v>
      </c>
      <c r="C198" s="303" t="s">
        <v>1234</v>
      </c>
      <c r="D198" s="330">
        <v>189</v>
      </c>
      <c r="E198" s="331">
        <v>66</v>
      </c>
      <c r="F198" s="332">
        <v>45.582592592592604</v>
      </c>
      <c r="G198" s="333">
        <v>30.084656084656086</v>
      </c>
      <c r="H198" s="334">
        <v>178</v>
      </c>
      <c r="I198" s="331">
        <v>0</v>
      </c>
      <c r="J198" s="331">
        <v>11</v>
      </c>
      <c r="K198" s="333">
        <v>0.94179894179894175</v>
      </c>
      <c r="L198" s="333">
        <v>0</v>
      </c>
      <c r="M198" s="333">
        <v>5.8201058201058198E-2</v>
      </c>
      <c r="N198" s="335" t="s">
        <v>918</v>
      </c>
      <c r="O198" s="331">
        <v>19</v>
      </c>
      <c r="P198" s="336">
        <v>0.4279894179894182</v>
      </c>
      <c r="Q198" s="333">
        <v>8.132275132275133</v>
      </c>
      <c r="R198" s="337" t="s">
        <v>5219</v>
      </c>
      <c r="S198" s="338" t="s">
        <v>920</v>
      </c>
      <c r="T198" s="331">
        <v>15</v>
      </c>
      <c r="U198" s="336">
        <v>0.4660846560846561</v>
      </c>
      <c r="V198" s="333">
        <v>6.9894179894179898</v>
      </c>
      <c r="W198" s="337" t="s">
        <v>5220</v>
      </c>
      <c r="X198" s="339" t="s">
        <v>917</v>
      </c>
      <c r="Y198" s="331">
        <v>8</v>
      </c>
      <c r="Z198" s="336">
        <v>0.35481481481481514</v>
      </c>
      <c r="AA198" s="333">
        <v>2.82010582010582</v>
      </c>
      <c r="AB198" s="337" t="s">
        <v>5221</v>
      </c>
      <c r="AC198" s="340" t="s">
        <v>919</v>
      </c>
      <c r="AD198" s="331">
        <v>24</v>
      </c>
      <c r="AE198" s="336">
        <v>0.50693121693121623</v>
      </c>
      <c r="AF198" s="333">
        <v>12.142857142857142</v>
      </c>
      <c r="AG198" s="303" t="s">
        <v>5222</v>
      </c>
    </row>
    <row r="199" spans="1:33" x14ac:dyDescent="0.25">
      <c r="A199" s="301" t="s">
        <v>331</v>
      </c>
      <c r="B199" s="329" t="s">
        <v>5218</v>
      </c>
      <c r="C199" s="303" t="s">
        <v>1291</v>
      </c>
      <c r="D199" s="330">
        <v>204</v>
      </c>
      <c r="E199" s="331">
        <v>66</v>
      </c>
      <c r="F199" s="332">
        <v>44.362843137254913</v>
      </c>
      <c r="G199" s="333">
        <v>29.279411764705884</v>
      </c>
      <c r="H199" s="334">
        <v>196</v>
      </c>
      <c r="I199" s="331">
        <v>0</v>
      </c>
      <c r="J199" s="331">
        <v>8</v>
      </c>
      <c r="K199" s="333">
        <v>0.96078431372549022</v>
      </c>
      <c r="L199" s="333">
        <v>0</v>
      </c>
      <c r="M199" s="333">
        <v>3.9215686274509803E-2</v>
      </c>
      <c r="N199" s="335" t="s">
        <v>918</v>
      </c>
      <c r="O199" s="331">
        <v>19</v>
      </c>
      <c r="P199" s="336">
        <v>0.40720588235294108</v>
      </c>
      <c r="Q199" s="333">
        <v>7.7303921568627452</v>
      </c>
      <c r="R199" s="337" t="s">
        <v>5219</v>
      </c>
      <c r="S199" s="338" t="s">
        <v>920</v>
      </c>
      <c r="T199" s="331">
        <v>15</v>
      </c>
      <c r="U199" s="336">
        <v>0.43911764705882322</v>
      </c>
      <c r="V199" s="333">
        <v>6.5882352941176467</v>
      </c>
      <c r="W199" s="337" t="s">
        <v>5220</v>
      </c>
      <c r="X199" s="339" t="s">
        <v>917</v>
      </c>
      <c r="Y199" s="331">
        <v>8</v>
      </c>
      <c r="Z199" s="336">
        <v>0.32730392156862775</v>
      </c>
      <c r="AA199" s="333">
        <v>2.5980392156862746</v>
      </c>
      <c r="AB199" s="337" t="s">
        <v>5221</v>
      </c>
      <c r="AC199" s="340" t="s">
        <v>919</v>
      </c>
      <c r="AD199" s="331">
        <v>24</v>
      </c>
      <c r="AE199" s="336">
        <v>0.51563725490196077</v>
      </c>
      <c r="AF199" s="333">
        <v>12.362745098039216</v>
      </c>
      <c r="AG199" s="303" t="s">
        <v>5222</v>
      </c>
    </row>
    <row r="200" spans="1:33" x14ac:dyDescent="0.25">
      <c r="A200" s="301" t="s">
        <v>332</v>
      </c>
      <c r="B200" s="329" t="s">
        <v>5218</v>
      </c>
      <c r="C200" s="303" t="s">
        <v>1235</v>
      </c>
      <c r="D200" s="330">
        <v>177</v>
      </c>
      <c r="E200" s="331">
        <v>66</v>
      </c>
      <c r="F200" s="332">
        <v>47.140508474576265</v>
      </c>
      <c r="G200" s="333">
        <v>31.112994350282484</v>
      </c>
      <c r="H200" s="334">
        <v>166</v>
      </c>
      <c r="I200" s="331">
        <v>0</v>
      </c>
      <c r="J200" s="331">
        <v>11</v>
      </c>
      <c r="K200" s="333">
        <v>0.93785310734463279</v>
      </c>
      <c r="L200" s="333">
        <v>0</v>
      </c>
      <c r="M200" s="333">
        <v>6.2146892655367235E-2</v>
      </c>
      <c r="N200" s="335" t="s">
        <v>918</v>
      </c>
      <c r="O200" s="331">
        <v>19</v>
      </c>
      <c r="P200" s="336">
        <v>0.44638418079096009</v>
      </c>
      <c r="Q200" s="333">
        <v>8.4802259887005658</v>
      </c>
      <c r="R200" s="337" t="s">
        <v>5219</v>
      </c>
      <c r="S200" s="338" t="s">
        <v>920</v>
      </c>
      <c r="T200" s="331">
        <v>15</v>
      </c>
      <c r="U200" s="336">
        <v>0.47203389830508496</v>
      </c>
      <c r="V200" s="333">
        <v>7.0790960451977405</v>
      </c>
      <c r="W200" s="337" t="s">
        <v>5220</v>
      </c>
      <c r="X200" s="339" t="s">
        <v>917</v>
      </c>
      <c r="Y200" s="331">
        <v>8</v>
      </c>
      <c r="Z200" s="336">
        <v>0.3687570621468933</v>
      </c>
      <c r="AA200" s="333">
        <v>2.9322033898305087</v>
      </c>
      <c r="AB200" s="337" t="s">
        <v>5221</v>
      </c>
      <c r="AC200" s="340" t="s">
        <v>919</v>
      </c>
      <c r="AD200" s="331">
        <v>24</v>
      </c>
      <c r="AE200" s="336">
        <v>0.52661016949152506</v>
      </c>
      <c r="AF200" s="333">
        <v>12.621468926553673</v>
      </c>
      <c r="AG200" s="303" t="s">
        <v>5222</v>
      </c>
    </row>
    <row r="201" spans="1:33" x14ac:dyDescent="0.25">
      <c r="A201" s="301" t="s">
        <v>944</v>
      </c>
      <c r="B201" s="329" t="s">
        <v>85</v>
      </c>
      <c r="C201" s="303" t="s">
        <v>1296</v>
      </c>
      <c r="D201" s="330" t="s">
        <v>85</v>
      </c>
      <c r="E201" s="331" t="s">
        <v>85</v>
      </c>
      <c r="F201" s="332" t="s">
        <v>85</v>
      </c>
      <c r="G201" s="333" t="s">
        <v>85</v>
      </c>
      <c r="H201" s="334" t="s">
        <v>85</v>
      </c>
      <c r="I201" s="331">
        <v>0</v>
      </c>
      <c r="J201" s="331" t="s">
        <v>85</v>
      </c>
      <c r="K201" s="333" t="s">
        <v>85</v>
      </c>
      <c r="L201" s="333" t="s">
        <v>85</v>
      </c>
      <c r="M201" s="333" t="s">
        <v>85</v>
      </c>
      <c r="N201" s="335" t="s">
        <v>85</v>
      </c>
      <c r="O201" s="331" t="s">
        <v>85</v>
      </c>
      <c r="P201" s="336" t="s">
        <v>85</v>
      </c>
      <c r="Q201" s="333" t="s">
        <v>85</v>
      </c>
      <c r="R201" s="337" t="s">
        <v>85</v>
      </c>
      <c r="S201" s="338" t="s">
        <v>85</v>
      </c>
      <c r="T201" s="331" t="s">
        <v>85</v>
      </c>
      <c r="U201" s="336" t="s">
        <v>85</v>
      </c>
      <c r="V201" s="333" t="s">
        <v>85</v>
      </c>
      <c r="W201" s="337" t="s">
        <v>85</v>
      </c>
      <c r="X201" s="339" t="s">
        <v>85</v>
      </c>
      <c r="Y201" s="331" t="s">
        <v>85</v>
      </c>
      <c r="Z201" s="336" t="s">
        <v>85</v>
      </c>
      <c r="AA201" s="333" t="s">
        <v>85</v>
      </c>
      <c r="AB201" s="337" t="s">
        <v>85</v>
      </c>
      <c r="AC201" s="340" t="s">
        <v>85</v>
      </c>
      <c r="AD201" s="331" t="s">
        <v>85</v>
      </c>
      <c r="AE201" s="336" t="s">
        <v>85</v>
      </c>
      <c r="AF201" s="333" t="s">
        <v>85</v>
      </c>
      <c r="AG201" s="303" t="s">
        <v>85</v>
      </c>
    </row>
    <row r="202" spans="1:33" x14ac:dyDescent="0.25">
      <c r="A202" s="301" t="s">
        <v>649</v>
      </c>
      <c r="B202" s="329" t="s">
        <v>5218</v>
      </c>
      <c r="C202" s="303" t="s">
        <v>1236</v>
      </c>
      <c r="D202" s="330">
        <v>40</v>
      </c>
      <c r="E202" s="331">
        <v>66</v>
      </c>
      <c r="F202" s="332">
        <v>46.022499999999994</v>
      </c>
      <c r="G202" s="333">
        <v>30.375</v>
      </c>
      <c r="H202" s="334">
        <v>39</v>
      </c>
      <c r="I202" s="331">
        <v>0</v>
      </c>
      <c r="J202" s="331">
        <v>1</v>
      </c>
      <c r="K202" s="333">
        <v>0.97499999999999998</v>
      </c>
      <c r="L202" s="333">
        <v>0</v>
      </c>
      <c r="M202" s="333">
        <v>2.5000000000000001E-2</v>
      </c>
      <c r="N202" s="335" t="s">
        <v>918</v>
      </c>
      <c r="O202" s="331">
        <v>19</v>
      </c>
      <c r="P202" s="336">
        <v>0.42825000000000008</v>
      </c>
      <c r="Q202" s="333">
        <v>8.125</v>
      </c>
      <c r="R202" s="337" t="s">
        <v>5219</v>
      </c>
      <c r="S202" s="338" t="s">
        <v>920</v>
      </c>
      <c r="T202" s="331">
        <v>15</v>
      </c>
      <c r="U202" s="336">
        <v>0.43674999999999997</v>
      </c>
      <c r="V202" s="333">
        <v>6.55</v>
      </c>
      <c r="W202" s="337" t="s">
        <v>5220</v>
      </c>
      <c r="X202" s="339" t="s">
        <v>917</v>
      </c>
      <c r="Y202" s="331">
        <v>8</v>
      </c>
      <c r="Z202" s="336">
        <v>0.35950000000000026</v>
      </c>
      <c r="AA202" s="333">
        <v>2.85</v>
      </c>
      <c r="AB202" s="337" t="s">
        <v>5221</v>
      </c>
      <c r="AC202" s="340" t="s">
        <v>919</v>
      </c>
      <c r="AD202" s="331">
        <v>24</v>
      </c>
      <c r="AE202" s="336">
        <v>0.53624999999999978</v>
      </c>
      <c r="AF202" s="333">
        <v>12.85</v>
      </c>
      <c r="AG202" s="303" t="s">
        <v>5222</v>
      </c>
    </row>
    <row r="203" spans="1:33" x14ac:dyDescent="0.25">
      <c r="A203" s="301" t="s">
        <v>825</v>
      </c>
      <c r="B203" s="329" t="s">
        <v>5218</v>
      </c>
      <c r="C203" s="303" t="s">
        <v>1237</v>
      </c>
      <c r="D203" s="330">
        <v>17</v>
      </c>
      <c r="E203" s="331">
        <v>66</v>
      </c>
      <c r="F203" s="332">
        <v>60.51705882352941</v>
      </c>
      <c r="G203" s="333">
        <v>39.941176470588232</v>
      </c>
      <c r="H203" s="334">
        <v>12</v>
      </c>
      <c r="I203" s="331">
        <v>0</v>
      </c>
      <c r="J203" s="331">
        <v>5</v>
      </c>
      <c r="K203" s="333">
        <v>0.70588235294117652</v>
      </c>
      <c r="L203" s="333">
        <v>0</v>
      </c>
      <c r="M203" s="333">
        <v>0.29411764705882354</v>
      </c>
      <c r="N203" s="335" t="s">
        <v>918</v>
      </c>
      <c r="O203" s="331">
        <v>19</v>
      </c>
      <c r="P203" s="336">
        <v>0.54764705882352949</v>
      </c>
      <c r="Q203" s="333">
        <v>10.411764705882353</v>
      </c>
      <c r="R203" s="337" t="s">
        <v>5219</v>
      </c>
      <c r="S203" s="338" t="s">
        <v>920</v>
      </c>
      <c r="T203" s="331">
        <v>15</v>
      </c>
      <c r="U203" s="336">
        <v>0.6352941176470589</v>
      </c>
      <c r="V203" s="333">
        <v>9.5294117647058822</v>
      </c>
      <c r="W203" s="337" t="s">
        <v>5220</v>
      </c>
      <c r="X203" s="339" t="s">
        <v>917</v>
      </c>
      <c r="Y203" s="331">
        <v>8</v>
      </c>
      <c r="Z203" s="336">
        <v>0.40647058823529408</v>
      </c>
      <c r="AA203" s="333">
        <v>3.2352941176470589</v>
      </c>
      <c r="AB203" s="337" t="s">
        <v>5221</v>
      </c>
      <c r="AC203" s="340" t="s">
        <v>919</v>
      </c>
      <c r="AD203" s="331">
        <v>24</v>
      </c>
      <c r="AE203" s="336">
        <v>0.6976470588235294</v>
      </c>
      <c r="AF203" s="333">
        <v>16.764705882352942</v>
      </c>
      <c r="AG203" s="303" t="s">
        <v>5222</v>
      </c>
    </row>
    <row r="204" spans="1:33" x14ac:dyDescent="0.25">
      <c r="A204" s="301" t="s">
        <v>947</v>
      </c>
      <c r="B204" s="329" t="s">
        <v>5218</v>
      </c>
      <c r="C204" s="303" t="s">
        <v>5229</v>
      </c>
      <c r="D204" s="330">
        <v>16</v>
      </c>
      <c r="E204" s="331">
        <v>66</v>
      </c>
      <c r="F204" s="332">
        <v>51.325625000000002</v>
      </c>
      <c r="G204" s="333">
        <v>33.875</v>
      </c>
      <c r="H204" s="334">
        <v>14</v>
      </c>
      <c r="I204" s="331">
        <v>0</v>
      </c>
      <c r="J204" s="331">
        <v>2</v>
      </c>
      <c r="K204" s="333">
        <v>0.875</v>
      </c>
      <c r="L204" s="333">
        <v>0</v>
      </c>
      <c r="M204" s="333">
        <v>0.125</v>
      </c>
      <c r="N204" s="335" t="s">
        <v>918</v>
      </c>
      <c r="O204" s="331">
        <v>19</v>
      </c>
      <c r="P204" s="336">
        <v>0.48625000000000002</v>
      </c>
      <c r="Q204" s="333">
        <v>9.25</v>
      </c>
      <c r="R204" s="337" t="s">
        <v>5219</v>
      </c>
      <c r="S204" s="338" t="s">
        <v>920</v>
      </c>
      <c r="T204" s="331">
        <v>15</v>
      </c>
      <c r="U204" s="336">
        <v>0.46625</v>
      </c>
      <c r="V204" s="333">
        <v>7</v>
      </c>
      <c r="W204" s="337" t="s">
        <v>5220</v>
      </c>
      <c r="X204" s="339" t="s">
        <v>917</v>
      </c>
      <c r="Y204" s="331">
        <v>8</v>
      </c>
      <c r="Z204" s="336">
        <v>0.416875</v>
      </c>
      <c r="AA204" s="333">
        <v>3.3125</v>
      </c>
      <c r="AB204" s="337" t="s">
        <v>5221</v>
      </c>
      <c r="AC204" s="340" t="s">
        <v>919</v>
      </c>
      <c r="AD204" s="331">
        <v>24</v>
      </c>
      <c r="AE204" s="336">
        <v>0.59812500000000002</v>
      </c>
      <c r="AF204" s="333">
        <v>14.3125</v>
      </c>
      <c r="AG204" s="303" t="s">
        <v>5222</v>
      </c>
    </row>
    <row r="205" spans="1:33" x14ac:dyDescent="0.25">
      <c r="A205" s="301" t="s">
        <v>334</v>
      </c>
      <c r="B205" s="329" t="s">
        <v>5218</v>
      </c>
      <c r="C205" s="303" t="s">
        <v>1238</v>
      </c>
      <c r="D205" s="330">
        <v>165</v>
      </c>
      <c r="E205" s="331">
        <v>66</v>
      </c>
      <c r="F205" s="332">
        <v>45.74818181818182</v>
      </c>
      <c r="G205" s="333">
        <v>30.193939393939395</v>
      </c>
      <c r="H205" s="334">
        <v>155</v>
      </c>
      <c r="I205" s="331">
        <v>0</v>
      </c>
      <c r="J205" s="331">
        <v>10</v>
      </c>
      <c r="K205" s="333">
        <v>0.93939393939393945</v>
      </c>
      <c r="L205" s="333">
        <v>0</v>
      </c>
      <c r="M205" s="333">
        <v>6.0606060606060608E-2</v>
      </c>
      <c r="N205" s="335" t="s">
        <v>918</v>
      </c>
      <c r="O205" s="331">
        <v>19</v>
      </c>
      <c r="P205" s="336">
        <v>0.42842424242424232</v>
      </c>
      <c r="Q205" s="333">
        <v>8.127272727272727</v>
      </c>
      <c r="R205" s="337" t="s">
        <v>5219</v>
      </c>
      <c r="S205" s="338" t="s">
        <v>920</v>
      </c>
      <c r="T205" s="331">
        <v>15</v>
      </c>
      <c r="U205" s="336">
        <v>0.45309090909090938</v>
      </c>
      <c r="V205" s="333">
        <v>6.7939393939393939</v>
      </c>
      <c r="W205" s="337" t="s">
        <v>5220</v>
      </c>
      <c r="X205" s="339" t="s">
        <v>917</v>
      </c>
      <c r="Y205" s="331">
        <v>8</v>
      </c>
      <c r="Z205" s="336">
        <v>0.36145454545454614</v>
      </c>
      <c r="AA205" s="333">
        <v>2.8727272727272726</v>
      </c>
      <c r="AB205" s="337" t="s">
        <v>5221</v>
      </c>
      <c r="AC205" s="340" t="s">
        <v>919</v>
      </c>
      <c r="AD205" s="331">
        <v>24</v>
      </c>
      <c r="AE205" s="336">
        <v>0.51684848484848489</v>
      </c>
      <c r="AF205" s="333">
        <v>12.4</v>
      </c>
      <c r="AG205" s="303" t="s">
        <v>5222</v>
      </c>
    </row>
    <row r="206" spans="1:33" x14ac:dyDescent="0.25">
      <c r="A206" s="301" t="s">
        <v>647</v>
      </c>
      <c r="B206" s="329" t="s">
        <v>5218</v>
      </c>
      <c r="C206" s="303" t="s">
        <v>1240</v>
      </c>
      <c r="D206" s="330">
        <v>67</v>
      </c>
      <c r="E206" s="331">
        <v>66</v>
      </c>
      <c r="F206" s="332">
        <v>46.359104477611936</v>
      </c>
      <c r="G206" s="333">
        <v>30.597014925373134</v>
      </c>
      <c r="H206" s="334">
        <v>65</v>
      </c>
      <c r="I206" s="331">
        <v>0</v>
      </c>
      <c r="J206" s="331">
        <v>2</v>
      </c>
      <c r="K206" s="333">
        <v>0.97014925373134331</v>
      </c>
      <c r="L206" s="333">
        <v>0</v>
      </c>
      <c r="M206" s="333">
        <v>2.9850746268656716E-2</v>
      </c>
      <c r="N206" s="335" t="s">
        <v>918</v>
      </c>
      <c r="O206" s="331">
        <v>19</v>
      </c>
      <c r="P206" s="336">
        <v>0.45283582089552249</v>
      </c>
      <c r="Q206" s="333">
        <v>8.6119402985074629</v>
      </c>
      <c r="R206" s="337" t="s">
        <v>5219</v>
      </c>
      <c r="S206" s="338" t="s">
        <v>920</v>
      </c>
      <c r="T206" s="331">
        <v>15</v>
      </c>
      <c r="U206" s="336">
        <v>0.46298507462686533</v>
      </c>
      <c r="V206" s="333">
        <v>6.9402985074626864</v>
      </c>
      <c r="W206" s="337" t="s">
        <v>5220</v>
      </c>
      <c r="X206" s="339" t="s">
        <v>917</v>
      </c>
      <c r="Y206" s="331">
        <v>8</v>
      </c>
      <c r="Z206" s="336">
        <v>0.32149253731343269</v>
      </c>
      <c r="AA206" s="333">
        <v>2.5522388059701493</v>
      </c>
      <c r="AB206" s="337" t="s">
        <v>5221</v>
      </c>
      <c r="AC206" s="340" t="s">
        <v>919</v>
      </c>
      <c r="AD206" s="331">
        <v>24</v>
      </c>
      <c r="AE206" s="336">
        <v>0.52074626865671636</v>
      </c>
      <c r="AF206" s="333">
        <v>12.492537313432836</v>
      </c>
      <c r="AG206" s="303" t="s">
        <v>5222</v>
      </c>
    </row>
    <row r="207" spans="1:33" x14ac:dyDescent="0.25">
      <c r="A207" s="301" t="s">
        <v>336</v>
      </c>
      <c r="B207" s="329" t="s">
        <v>5218</v>
      </c>
      <c r="C207" s="303" t="s">
        <v>1243</v>
      </c>
      <c r="D207" s="330">
        <v>85</v>
      </c>
      <c r="E207" s="331">
        <v>66</v>
      </c>
      <c r="F207" s="332">
        <v>46.238470588235316</v>
      </c>
      <c r="G207" s="333">
        <v>30.517647058823531</v>
      </c>
      <c r="H207" s="334">
        <v>80</v>
      </c>
      <c r="I207" s="331">
        <v>0</v>
      </c>
      <c r="J207" s="331">
        <v>5</v>
      </c>
      <c r="K207" s="333">
        <v>0.94117647058823528</v>
      </c>
      <c r="L207" s="333">
        <v>0</v>
      </c>
      <c r="M207" s="333">
        <v>5.8823529411764705E-2</v>
      </c>
      <c r="N207" s="335" t="s">
        <v>918</v>
      </c>
      <c r="O207" s="331">
        <v>19</v>
      </c>
      <c r="P207" s="336">
        <v>0.43752941176470594</v>
      </c>
      <c r="Q207" s="333">
        <v>8.3176470588235301</v>
      </c>
      <c r="R207" s="337" t="s">
        <v>5219</v>
      </c>
      <c r="S207" s="338" t="s">
        <v>920</v>
      </c>
      <c r="T207" s="331">
        <v>15</v>
      </c>
      <c r="U207" s="336">
        <v>0.46058823529411769</v>
      </c>
      <c r="V207" s="333">
        <v>6.9058823529411768</v>
      </c>
      <c r="W207" s="337" t="s">
        <v>5220</v>
      </c>
      <c r="X207" s="339" t="s">
        <v>917</v>
      </c>
      <c r="Y207" s="331">
        <v>8</v>
      </c>
      <c r="Z207" s="336">
        <v>0.34270588235294097</v>
      </c>
      <c r="AA207" s="333">
        <v>2.7176470588235295</v>
      </c>
      <c r="AB207" s="337" t="s">
        <v>5221</v>
      </c>
      <c r="AC207" s="340" t="s">
        <v>919</v>
      </c>
      <c r="AD207" s="331">
        <v>24</v>
      </c>
      <c r="AE207" s="336">
        <v>0.52470588235294136</v>
      </c>
      <c r="AF207" s="333">
        <v>12.576470588235294</v>
      </c>
      <c r="AG207" s="303" t="s">
        <v>5222</v>
      </c>
    </row>
    <row r="208" spans="1:33" x14ac:dyDescent="0.25">
      <c r="A208" s="301" t="s">
        <v>828</v>
      </c>
      <c r="B208" s="329" t="s">
        <v>5218</v>
      </c>
      <c r="C208" s="303" t="s">
        <v>1244</v>
      </c>
      <c r="D208" s="330">
        <v>41</v>
      </c>
      <c r="E208" s="331">
        <v>66</v>
      </c>
      <c r="F208" s="332">
        <v>42.904390243902462</v>
      </c>
      <c r="G208" s="333">
        <v>28.317073170731707</v>
      </c>
      <c r="H208" s="334">
        <v>39</v>
      </c>
      <c r="I208" s="331">
        <v>0</v>
      </c>
      <c r="J208" s="331">
        <v>2</v>
      </c>
      <c r="K208" s="333">
        <v>0.95121951219512191</v>
      </c>
      <c r="L208" s="333">
        <v>0</v>
      </c>
      <c r="M208" s="333">
        <v>4.878048780487805E-2</v>
      </c>
      <c r="N208" s="335" t="s">
        <v>918</v>
      </c>
      <c r="O208" s="331">
        <v>19</v>
      </c>
      <c r="P208" s="336">
        <v>0.37073170731707322</v>
      </c>
      <c r="Q208" s="333">
        <v>7.0487804878048781</v>
      </c>
      <c r="R208" s="337" t="s">
        <v>5219</v>
      </c>
      <c r="S208" s="338" t="s">
        <v>920</v>
      </c>
      <c r="T208" s="331">
        <v>15</v>
      </c>
      <c r="U208" s="336">
        <v>0.4641463414634146</v>
      </c>
      <c r="V208" s="333">
        <v>6.9512195121951219</v>
      </c>
      <c r="W208" s="337" t="s">
        <v>5220</v>
      </c>
      <c r="X208" s="339" t="s">
        <v>917</v>
      </c>
      <c r="Y208" s="331">
        <v>8</v>
      </c>
      <c r="Z208" s="336">
        <v>0.32609756097560993</v>
      </c>
      <c r="AA208" s="333">
        <v>2.5853658536585367</v>
      </c>
      <c r="AB208" s="337" t="s">
        <v>5221</v>
      </c>
      <c r="AC208" s="340" t="s">
        <v>919</v>
      </c>
      <c r="AD208" s="331">
        <v>24</v>
      </c>
      <c r="AE208" s="336">
        <v>0.48926829268292699</v>
      </c>
      <c r="AF208" s="333">
        <v>11.731707317073171</v>
      </c>
      <c r="AG208" s="303" t="s">
        <v>5222</v>
      </c>
    </row>
    <row r="209" spans="1:33" x14ac:dyDescent="0.25">
      <c r="A209" s="301" t="s">
        <v>882</v>
      </c>
      <c r="B209" s="329" t="s">
        <v>5218</v>
      </c>
      <c r="C209" s="303" t="s">
        <v>1245</v>
      </c>
      <c r="D209" s="330">
        <v>48</v>
      </c>
      <c r="E209" s="331">
        <v>66</v>
      </c>
      <c r="F209" s="332">
        <v>47.664166666666667</v>
      </c>
      <c r="G209" s="333">
        <v>31.458333333333332</v>
      </c>
      <c r="H209" s="334">
        <v>46</v>
      </c>
      <c r="I209" s="331">
        <v>0</v>
      </c>
      <c r="J209" s="331">
        <v>2</v>
      </c>
      <c r="K209" s="333">
        <v>0.95833333333333337</v>
      </c>
      <c r="L209" s="333">
        <v>0</v>
      </c>
      <c r="M209" s="333">
        <v>4.1666666666666664E-2</v>
      </c>
      <c r="N209" s="335" t="s">
        <v>918</v>
      </c>
      <c r="O209" s="331">
        <v>19</v>
      </c>
      <c r="P209" s="336">
        <v>0.44833333333333342</v>
      </c>
      <c r="Q209" s="333">
        <v>8.5208333333333339</v>
      </c>
      <c r="R209" s="337" t="s">
        <v>5219</v>
      </c>
      <c r="S209" s="338" t="s">
        <v>920</v>
      </c>
      <c r="T209" s="331">
        <v>15</v>
      </c>
      <c r="U209" s="336">
        <v>0.47354166666666669</v>
      </c>
      <c r="V209" s="333">
        <v>7.104166666666667</v>
      </c>
      <c r="W209" s="337" t="s">
        <v>5220</v>
      </c>
      <c r="X209" s="339" t="s">
        <v>917</v>
      </c>
      <c r="Y209" s="331">
        <v>8</v>
      </c>
      <c r="Z209" s="336">
        <v>0.34875000000000012</v>
      </c>
      <c r="AA209" s="333">
        <v>2.7708333333333335</v>
      </c>
      <c r="AB209" s="337" t="s">
        <v>5221</v>
      </c>
      <c r="AC209" s="340" t="s">
        <v>919</v>
      </c>
      <c r="AD209" s="331">
        <v>24</v>
      </c>
      <c r="AE209" s="336">
        <v>0.54458333333333331</v>
      </c>
      <c r="AF209" s="333">
        <v>13.0625</v>
      </c>
      <c r="AG209" s="303" t="s">
        <v>5222</v>
      </c>
    </row>
    <row r="210" spans="1:33" x14ac:dyDescent="0.25">
      <c r="A210" s="301" t="s">
        <v>883</v>
      </c>
      <c r="B210" s="329" t="s">
        <v>5218</v>
      </c>
      <c r="C210" s="303" t="s">
        <v>1246</v>
      </c>
      <c r="D210" s="330">
        <v>20</v>
      </c>
      <c r="E210" s="331">
        <v>66</v>
      </c>
      <c r="F210" s="332">
        <v>58.484999999999992</v>
      </c>
      <c r="G210" s="333">
        <v>38.6</v>
      </c>
      <c r="H210" s="334">
        <v>16</v>
      </c>
      <c r="I210" s="331">
        <v>0</v>
      </c>
      <c r="J210" s="331">
        <v>4</v>
      </c>
      <c r="K210" s="333">
        <v>0.8</v>
      </c>
      <c r="L210" s="333">
        <v>0</v>
      </c>
      <c r="M210" s="333">
        <v>0.2</v>
      </c>
      <c r="N210" s="335" t="s">
        <v>918</v>
      </c>
      <c r="O210" s="331">
        <v>19</v>
      </c>
      <c r="P210" s="336">
        <v>0.5555000000000001</v>
      </c>
      <c r="Q210" s="333">
        <v>10.55</v>
      </c>
      <c r="R210" s="337" t="s">
        <v>5219</v>
      </c>
      <c r="S210" s="338" t="s">
        <v>920</v>
      </c>
      <c r="T210" s="331">
        <v>15</v>
      </c>
      <c r="U210" s="336">
        <v>0.5625</v>
      </c>
      <c r="V210" s="333">
        <v>8.4499999999999993</v>
      </c>
      <c r="W210" s="337" t="s">
        <v>5220</v>
      </c>
      <c r="X210" s="339" t="s">
        <v>917</v>
      </c>
      <c r="Y210" s="331">
        <v>8</v>
      </c>
      <c r="Z210" s="336">
        <v>0.42049999999999998</v>
      </c>
      <c r="AA210" s="333">
        <v>3.35</v>
      </c>
      <c r="AB210" s="337" t="s">
        <v>5221</v>
      </c>
      <c r="AC210" s="340" t="s">
        <v>919</v>
      </c>
      <c r="AD210" s="331">
        <v>24</v>
      </c>
      <c r="AE210" s="336">
        <v>0.67849999999999988</v>
      </c>
      <c r="AF210" s="333">
        <v>16.25</v>
      </c>
      <c r="AG210" s="303" t="s">
        <v>5222</v>
      </c>
    </row>
    <row r="211" spans="1:33" x14ac:dyDescent="0.25">
      <c r="A211" s="301" t="s">
        <v>885</v>
      </c>
      <c r="B211" s="329" t="s">
        <v>5218</v>
      </c>
      <c r="C211" s="303" t="s">
        <v>1247</v>
      </c>
      <c r="D211" s="330">
        <v>20</v>
      </c>
      <c r="E211" s="331">
        <v>66</v>
      </c>
      <c r="F211" s="332">
        <v>57.880500000000005</v>
      </c>
      <c r="G211" s="333">
        <v>38.200000000000003</v>
      </c>
      <c r="H211" s="334">
        <v>13</v>
      </c>
      <c r="I211" s="331">
        <v>0</v>
      </c>
      <c r="J211" s="331">
        <v>7</v>
      </c>
      <c r="K211" s="333">
        <v>0.65</v>
      </c>
      <c r="L211" s="333">
        <v>0</v>
      </c>
      <c r="M211" s="333">
        <v>0.35</v>
      </c>
      <c r="N211" s="335" t="s">
        <v>918</v>
      </c>
      <c r="O211" s="331">
        <v>19</v>
      </c>
      <c r="P211" s="336">
        <v>0.55249999999999999</v>
      </c>
      <c r="Q211" s="333">
        <v>10.5</v>
      </c>
      <c r="R211" s="337" t="s">
        <v>5219</v>
      </c>
      <c r="S211" s="338" t="s">
        <v>920</v>
      </c>
      <c r="T211" s="331">
        <v>15</v>
      </c>
      <c r="U211" s="336">
        <v>0.57600000000000018</v>
      </c>
      <c r="V211" s="333">
        <v>8.65</v>
      </c>
      <c r="W211" s="337" t="s">
        <v>5220</v>
      </c>
      <c r="X211" s="339" t="s">
        <v>917</v>
      </c>
      <c r="Y211" s="331">
        <v>8</v>
      </c>
      <c r="Z211" s="336">
        <v>0.41649999999999998</v>
      </c>
      <c r="AA211" s="333">
        <v>3.3</v>
      </c>
      <c r="AB211" s="337" t="s">
        <v>5221</v>
      </c>
      <c r="AC211" s="340" t="s">
        <v>919</v>
      </c>
      <c r="AD211" s="331">
        <v>24</v>
      </c>
      <c r="AE211" s="336">
        <v>0.65800000000000014</v>
      </c>
      <c r="AF211" s="333">
        <v>15.75</v>
      </c>
      <c r="AG211" s="303" t="s">
        <v>5222</v>
      </c>
    </row>
    <row r="212" spans="1:33" x14ac:dyDescent="0.25">
      <c r="A212" s="301" t="s">
        <v>829</v>
      </c>
      <c r="B212" s="329" t="s">
        <v>5218</v>
      </c>
      <c r="C212" s="303" t="s">
        <v>1248</v>
      </c>
      <c r="D212" s="330">
        <v>45</v>
      </c>
      <c r="E212" s="331">
        <v>66</v>
      </c>
      <c r="F212" s="332">
        <v>50.942222222222235</v>
      </c>
      <c r="G212" s="333">
        <v>33.62222222222222</v>
      </c>
      <c r="H212" s="334">
        <v>42</v>
      </c>
      <c r="I212" s="331">
        <v>0</v>
      </c>
      <c r="J212" s="331">
        <v>3</v>
      </c>
      <c r="K212" s="333">
        <v>0.93333333333333335</v>
      </c>
      <c r="L212" s="333">
        <v>0</v>
      </c>
      <c r="M212" s="333">
        <v>6.6666666666666666E-2</v>
      </c>
      <c r="N212" s="335" t="s">
        <v>918</v>
      </c>
      <c r="O212" s="331">
        <v>19</v>
      </c>
      <c r="P212" s="336">
        <v>0.48400000000000021</v>
      </c>
      <c r="Q212" s="333">
        <v>9.1999999999999993</v>
      </c>
      <c r="R212" s="337" t="s">
        <v>5219</v>
      </c>
      <c r="S212" s="338" t="s">
        <v>920</v>
      </c>
      <c r="T212" s="331">
        <v>15</v>
      </c>
      <c r="U212" s="336">
        <v>0.48333333333333328</v>
      </c>
      <c r="V212" s="333">
        <v>7.2444444444444445</v>
      </c>
      <c r="W212" s="337" t="s">
        <v>5220</v>
      </c>
      <c r="X212" s="339" t="s">
        <v>917</v>
      </c>
      <c r="Y212" s="331">
        <v>8</v>
      </c>
      <c r="Z212" s="336">
        <v>0.45244444444444454</v>
      </c>
      <c r="AA212" s="333">
        <v>3.6</v>
      </c>
      <c r="AB212" s="337" t="s">
        <v>5221</v>
      </c>
      <c r="AC212" s="340" t="s">
        <v>919</v>
      </c>
      <c r="AD212" s="331">
        <v>24</v>
      </c>
      <c r="AE212" s="336">
        <v>0.56666666666666687</v>
      </c>
      <c r="AF212" s="333">
        <v>13.577777777777778</v>
      </c>
      <c r="AG212" s="303" t="s">
        <v>5222</v>
      </c>
    </row>
    <row r="213" spans="1:33" x14ac:dyDescent="0.25">
      <c r="A213" s="301" t="s">
        <v>831</v>
      </c>
      <c r="B213" s="329" t="s">
        <v>5218</v>
      </c>
      <c r="C213" s="303" t="s">
        <v>1249</v>
      </c>
      <c r="D213" s="330">
        <v>67</v>
      </c>
      <c r="E213" s="331">
        <v>66</v>
      </c>
      <c r="F213" s="332">
        <v>59.475970149253719</v>
      </c>
      <c r="G213" s="333">
        <v>39.253731343283583</v>
      </c>
      <c r="H213" s="334">
        <v>51</v>
      </c>
      <c r="I213" s="331">
        <v>0</v>
      </c>
      <c r="J213" s="331">
        <v>16</v>
      </c>
      <c r="K213" s="333">
        <v>0.76119402985074625</v>
      </c>
      <c r="L213" s="333">
        <v>0</v>
      </c>
      <c r="M213" s="333">
        <v>0.23880597014925373</v>
      </c>
      <c r="N213" s="335" t="s">
        <v>918</v>
      </c>
      <c r="O213" s="331">
        <v>19</v>
      </c>
      <c r="P213" s="336">
        <v>0.57044776119402985</v>
      </c>
      <c r="Q213" s="333">
        <v>10.835820895522389</v>
      </c>
      <c r="R213" s="337" t="s">
        <v>5219</v>
      </c>
      <c r="S213" s="338" t="s">
        <v>920</v>
      </c>
      <c r="T213" s="331">
        <v>15</v>
      </c>
      <c r="U213" s="336">
        <v>0.59671641791044772</v>
      </c>
      <c r="V213" s="333">
        <v>8.9552238805970141</v>
      </c>
      <c r="W213" s="337" t="s">
        <v>5220</v>
      </c>
      <c r="X213" s="339" t="s">
        <v>917</v>
      </c>
      <c r="Y213" s="331">
        <v>8</v>
      </c>
      <c r="Z213" s="336">
        <v>0.45791044776119394</v>
      </c>
      <c r="AA213" s="333">
        <v>3.6417910447761193</v>
      </c>
      <c r="AB213" s="337" t="s">
        <v>5221</v>
      </c>
      <c r="AC213" s="340" t="s">
        <v>919</v>
      </c>
      <c r="AD213" s="331">
        <v>24</v>
      </c>
      <c r="AE213" s="336">
        <v>0.65955223880597014</v>
      </c>
      <c r="AF213" s="333">
        <v>15.82089552238806</v>
      </c>
      <c r="AG213" s="303" t="s">
        <v>5222</v>
      </c>
    </row>
    <row r="214" spans="1:33" x14ac:dyDescent="0.25">
      <c r="A214" s="301" t="s">
        <v>887</v>
      </c>
      <c r="B214" s="329" t="s">
        <v>5218</v>
      </c>
      <c r="C214" s="303" t="s">
        <v>1250</v>
      </c>
      <c r="D214" s="330">
        <v>71</v>
      </c>
      <c r="E214" s="331">
        <v>66</v>
      </c>
      <c r="F214" s="332">
        <v>53.542957746478848</v>
      </c>
      <c r="G214" s="333">
        <v>35.338028169014088</v>
      </c>
      <c r="H214" s="334">
        <v>62</v>
      </c>
      <c r="I214" s="331">
        <v>0</v>
      </c>
      <c r="J214" s="331">
        <v>9</v>
      </c>
      <c r="K214" s="333">
        <v>0.87323943661971826</v>
      </c>
      <c r="L214" s="333">
        <v>0</v>
      </c>
      <c r="M214" s="333">
        <v>0.12676056338028169</v>
      </c>
      <c r="N214" s="335" t="s">
        <v>918</v>
      </c>
      <c r="O214" s="331">
        <v>19</v>
      </c>
      <c r="P214" s="336">
        <v>0.49211267605633807</v>
      </c>
      <c r="Q214" s="333">
        <v>9.3661971830985919</v>
      </c>
      <c r="R214" s="337" t="s">
        <v>5219</v>
      </c>
      <c r="S214" s="338" t="s">
        <v>920</v>
      </c>
      <c r="T214" s="331">
        <v>15</v>
      </c>
      <c r="U214" s="336">
        <v>0.53154929577464805</v>
      </c>
      <c r="V214" s="333">
        <v>7.971830985915493</v>
      </c>
      <c r="W214" s="337" t="s">
        <v>5220</v>
      </c>
      <c r="X214" s="339" t="s">
        <v>917</v>
      </c>
      <c r="Y214" s="331">
        <v>8</v>
      </c>
      <c r="Z214" s="336">
        <v>0.46732394366197161</v>
      </c>
      <c r="AA214" s="333">
        <v>3.7183098591549295</v>
      </c>
      <c r="AB214" s="337" t="s">
        <v>5221</v>
      </c>
      <c r="AC214" s="340" t="s">
        <v>919</v>
      </c>
      <c r="AD214" s="331">
        <v>24</v>
      </c>
      <c r="AE214" s="336">
        <v>0.59577464788732404</v>
      </c>
      <c r="AF214" s="333">
        <v>14.28169014084507</v>
      </c>
      <c r="AG214" s="303" t="s">
        <v>5222</v>
      </c>
    </row>
    <row r="215" spans="1:33" x14ac:dyDescent="0.25">
      <c r="A215" s="301" t="s">
        <v>337</v>
      </c>
      <c r="B215" s="329" t="s">
        <v>5218</v>
      </c>
      <c r="C215" s="303" t="s">
        <v>1251</v>
      </c>
      <c r="D215" s="330">
        <v>185</v>
      </c>
      <c r="E215" s="331">
        <v>66</v>
      </c>
      <c r="F215" s="332">
        <v>46.24075675675676</v>
      </c>
      <c r="G215" s="333">
        <v>30.518918918918917</v>
      </c>
      <c r="H215" s="334">
        <v>172</v>
      </c>
      <c r="I215" s="331">
        <v>0</v>
      </c>
      <c r="J215" s="331">
        <v>13</v>
      </c>
      <c r="K215" s="333">
        <v>0.92972972972972978</v>
      </c>
      <c r="L215" s="333">
        <v>0</v>
      </c>
      <c r="M215" s="333">
        <v>7.0270270270270274E-2</v>
      </c>
      <c r="N215" s="335" t="s">
        <v>918</v>
      </c>
      <c r="O215" s="331">
        <v>19</v>
      </c>
      <c r="P215" s="336">
        <v>0.44421621621621632</v>
      </c>
      <c r="Q215" s="333">
        <v>8.4378378378378383</v>
      </c>
      <c r="R215" s="337" t="s">
        <v>5219</v>
      </c>
      <c r="S215" s="338" t="s">
        <v>920</v>
      </c>
      <c r="T215" s="331">
        <v>15</v>
      </c>
      <c r="U215" s="336">
        <v>0.4498378378378376</v>
      </c>
      <c r="V215" s="333">
        <v>6.7459459459459463</v>
      </c>
      <c r="W215" s="337" t="s">
        <v>5220</v>
      </c>
      <c r="X215" s="339" t="s">
        <v>917</v>
      </c>
      <c r="Y215" s="331">
        <v>8</v>
      </c>
      <c r="Z215" s="336">
        <v>0.3740000000000005</v>
      </c>
      <c r="AA215" s="333">
        <v>2.9729729729729728</v>
      </c>
      <c r="AB215" s="337" t="s">
        <v>5221</v>
      </c>
      <c r="AC215" s="340" t="s">
        <v>919</v>
      </c>
      <c r="AD215" s="331">
        <v>24</v>
      </c>
      <c r="AE215" s="336">
        <v>0.51605405405405425</v>
      </c>
      <c r="AF215" s="333">
        <v>12.362162162162162</v>
      </c>
      <c r="AG215" s="303" t="s">
        <v>5222</v>
      </c>
    </row>
    <row r="216" spans="1:33" x14ac:dyDescent="0.25">
      <c r="A216" s="301" t="s">
        <v>948</v>
      </c>
      <c r="B216" s="329" t="s">
        <v>5218</v>
      </c>
      <c r="C216" s="303" t="s">
        <v>1252</v>
      </c>
      <c r="D216" s="330">
        <v>13</v>
      </c>
      <c r="E216" s="331">
        <v>66</v>
      </c>
      <c r="F216" s="332">
        <v>49.183846153846162</v>
      </c>
      <c r="G216" s="333">
        <v>32.46153846153846</v>
      </c>
      <c r="H216" s="334">
        <v>11</v>
      </c>
      <c r="I216" s="331">
        <v>0</v>
      </c>
      <c r="J216" s="331">
        <v>2</v>
      </c>
      <c r="K216" s="333">
        <v>0.84615384615384615</v>
      </c>
      <c r="L216" s="333">
        <v>0</v>
      </c>
      <c r="M216" s="333">
        <v>0.15384615384615385</v>
      </c>
      <c r="N216" s="335" t="s">
        <v>918</v>
      </c>
      <c r="O216" s="331">
        <v>19</v>
      </c>
      <c r="P216" s="336">
        <v>0.4861538461538461</v>
      </c>
      <c r="Q216" s="333">
        <v>9.2307692307692299</v>
      </c>
      <c r="R216" s="337" t="s">
        <v>5219</v>
      </c>
      <c r="S216" s="338" t="s">
        <v>920</v>
      </c>
      <c r="T216" s="331">
        <v>15</v>
      </c>
      <c r="U216" s="336">
        <v>0.47769230769230764</v>
      </c>
      <c r="V216" s="333">
        <v>7.1538461538461542</v>
      </c>
      <c r="W216" s="337" t="s">
        <v>5220</v>
      </c>
      <c r="X216" s="339" t="s">
        <v>917</v>
      </c>
      <c r="Y216" s="331">
        <v>8</v>
      </c>
      <c r="Z216" s="336">
        <v>0.30999999999999994</v>
      </c>
      <c r="AA216" s="333">
        <v>2.4615384615384617</v>
      </c>
      <c r="AB216" s="337" t="s">
        <v>5221</v>
      </c>
      <c r="AC216" s="340" t="s">
        <v>919</v>
      </c>
      <c r="AD216" s="331">
        <v>24</v>
      </c>
      <c r="AE216" s="336">
        <v>0.56769230769230772</v>
      </c>
      <c r="AF216" s="333">
        <v>13.615384615384615</v>
      </c>
      <c r="AG216" s="303" t="s">
        <v>5222</v>
      </c>
    </row>
    <row r="217" spans="1:33" x14ac:dyDescent="0.25">
      <c r="A217" s="301" t="s">
        <v>338</v>
      </c>
      <c r="B217" s="329" t="s">
        <v>5218</v>
      </c>
      <c r="C217" s="303" t="s">
        <v>1253</v>
      </c>
      <c r="D217" s="330">
        <v>73</v>
      </c>
      <c r="E217" s="331">
        <v>66</v>
      </c>
      <c r="F217" s="332">
        <v>49.937260273972598</v>
      </c>
      <c r="G217" s="333">
        <v>32.958904109589042</v>
      </c>
      <c r="H217" s="334">
        <v>66</v>
      </c>
      <c r="I217" s="331">
        <v>0</v>
      </c>
      <c r="J217" s="331">
        <v>7</v>
      </c>
      <c r="K217" s="333">
        <v>0.90410958904109584</v>
      </c>
      <c r="L217" s="333">
        <v>0</v>
      </c>
      <c r="M217" s="333">
        <v>9.5890410958904104E-2</v>
      </c>
      <c r="N217" s="335" t="s">
        <v>918</v>
      </c>
      <c r="O217" s="331">
        <v>19</v>
      </c>
      <c r="P217" s="336">
        <v>0.43493150684931509</v>
      </c>
      <c r="Q217" s="333">
        <v>8.2602739726027394</v>
      </c>
      <c r="R217" s="337" t="s">
        <v>5219</v>
      </c>
      <c r="S217" s="338" t="s">
        <v>920</v>
      </c>
      <c r="T217" s="331">
        <v>15</v>
      </c>
      <c r="U217" s="336">
        <v>0.52890410958904099</v>
      </c>
      <c r="V217" s="333">
        <v>7.9315068493150687</v>
      </c>
      <c r="W217" s="337" t="s">
        <v>5220</v>
      </c>
      <c r="X217" s="339" t="s">
        <v>917</v>
      </c>
      <c r="Y217" s="331">
        <v>8</v>
      </c>
      <c r="Z217" s="336">
        <v>0.35849315068493154</v>
      </c>
      <c r="AA217" s="333">
        <v>2.8493150684931505</v>
      </c>
      <c r="AB217" s="337" t="s">
        <v>5221</v>
      </c>
      <c r="AC217" s="340" t="s">
        <v>919</v>
      </c>
      <c r="AD217" s="331">
        <v>24</v>
      </c>
      <c r="AE217" s="336">
        <v>0.58041095890410943</v>
      </c>
      <c r="AF217" s="333">
        <v>13.917808219178083</v>
      </c>
      <c r="AG217" s="303" t="s">
        <v>5222</v>
      </c>
    </row>
    <row r="218" spans="1:33" x14ac:dyDescent="0.25">
      <c r="A218" s="301" t="s">
        <v>978</v>
      </c>
      <c r="B218" s="329" t="s">
        <v>5218</v>
      </c>
      <c r="C218" s="303" t="s">
        <v>1254</v>
      </c>
      <c r="D218" s="330">
        <v>20</v>
      </c>
      <c r="E218" s="331">
        <v>66</v>
      </c>
      <c r="F218" s="332">
        <v>66.288500000000013</v>
      </c>
      <c r="G218" s="333">
        <v>43.75</v>
      </c>
      <c r="H218" s="334">
        <v>10</v>
      </c>
      <c r="I218" s="331">
        <v>0</v>
      </c>
      <c r="J218" s="331">
        <v>10</v>
      </c>
      <c r="K218" s="333">
        <v>0.5</v>
      </c>
      <c r="L218" s="333">
        <v>0</v>
      </c>
      <c r="M218" s="333">
        <v>0.5</v>
      </c>
      <c r="N218" s="335" t="s">
        <v>918</v>
      </c>
      <c r="O218" s="331">
        <v>19</v>
      </c>
      <c r="P218" s="336">
        <v>0.59400000000000008</v>
      </c>
      <c r="Q218" s="333">
        <v>11.3</v>
      </c>
      <c r="R218" s="337" t="s">
        <v>5219</v>
      </c>
      <c r="S218" s="338" t="s">
        <v>920</v>
      </c>
      <c r="T218" s="331">
        <v>15</v>
      </c>
      <c r="U218" s="336">
        <v>0.6725000000000001</v>
      </c>
      <c r="V218" s="333">
        <v>10.1</v>
      </c>
      <c r="W218" s="337" t="s">
        <v>5220</v>
      </c>
      <c r="X218" s="339" t="s">
        <v>917</v>
      </c>
      <c r="Y218" s="331">
        <v>8</v>
      </c>
      <c r="Z218" s="336">
        <v>0.53400000000000003</v>
      </c>
      <c r="AA218" s="333">
        <v>4.25</v>
      </c>
      <c r="AB218" s="337" t="s">
        <v>5221</v>
      </c>
      <c r="AC218" s="340" t="s">
        <v>919</v>
      </c>
      <c r="AD218" s="331">
        <v>24</v>
      </c>
      <c r="AE218" s="336">
        <v>0.75399999999999989</v>
      </c>
      <c r="AF218" s="333">
        <v>18.100000000000001</v>
      </c>
      <c r="AG218" s="303" t="s">
        <v>5222</v>
      </c>
    </row>
    <row r="219" spans="1:33" x14ac:dyDescent="0.25">
      <c r="A219" s="301" t="s">
        <v>339</v>
      </c>
      <c r="B219" s="329" t="s">
        <v>5218</v>
      </c>
      <c r="C219" s="303" t="s">
        <v>1255</v>
      </c>
      <c r="D219" s="330">
        <v>51</v>
      </c>
      <c r="E219" s="331">
        <v>66</v>
      </c>
      <c r="F219" s="332">
        <v>41.17588235294118</v>
      </c>
      <c r="G219" s="333">
        <v>27.176470588235293</v>
      </c>
      <c r="H219" s="334">
        <v>49</v>
      </c>
      <c r="I219" s="331">
        <v>0</v>
      </c>
      <c r="J219" s="331">
        <v>2</v>
      </c>
      <c r="K219" s="333">
        <v>0.96078431372549022</v>
      </c>
      <c r="L219" s="333">
        <v>0</v>
      </c>
      <c r="M219" s="333">
        <v>3.9215686274509803E-2</v>
      </c>
      <c r="N219" s="335" t="s">
        <v>918</v>
      </c>
      <c r="O219" s="331">
        <v>19</v>
      </c>
      <c r="P219" s="336">
        <v>0.3954901960784315</v>
      </c>
      <c r="Q219" s="333">
        <v>7.5098039215686274</v>
      </c>
      <c r="R219" s="337" t="s">
        <v>5219</v>
      </c>
      <c r="S219" s="338" t="s">
        <v>920</v>
      </c>
      <c r="T219" s="331">
        <v>15</v>
      </c>
      <c r="U219" s="336">
        <v>0.40333333333333327</v>
      </c>
      <c r="V219" s="333">
        <v>6.0588235294117645</v>
      </c>
      <c r="W219" s="337" t="s">
        <v>5220</v>
      </c>
      <c r="X219" s="339" t="s">
        <v>917</v>
      </c>
      <c r="Y219" s="331">
        <v>8</v>
      </c>
      <c r="Z219" s="336">
        <v>0.30196078431372569</v>
      </c>
      <c r="AA219" s="333">
        <v>2.392156862745098</v>
      </c>
      <c r="AB219" s="337" t="s">
        <v>5221</v>
      </c>
      <c r="AC219" s="340" t="s">
        <v>919</v>
      </c>
      <c r="AD219" s="331">
        <v>24</v>
      </c>
      <c r="AE219" s="336">
        <v>0.46803921568627432</v>
      </c>
      <c r="AF219" s="333">
        <v>11.215686274509803</v>
      </c>
      <c r="AG219" s="303" t="s">
        <v>5222</v>
      </c>
    </row>
    <row r="220" spans="1:33" x14ac:dyDescent="0.25">
      <c r="A220" s="301" t="s">
        <v>340</v>
      </c>
      <c r="B220" s="329" t="s">
        <v>5218</v>
      </c>
      <c r="C220" s="303" t="s">
        <v>5230</v>
      </c>
      <c r="D220" s="330">
        <v>79</v>
      </c>
      <c r="E220" s="331">
        <v>66</v>
      </c>
      <c r="F220" s="332">
        <v>51.285063291139238</v>
      </c>
      <c r="G220" s="333">
        <v>33.848101265822784</v>
      </c>
      <c r="H220" s="334">
        <v>68</v>
      </c>
      <c r="I220" s="331">
        <v>0</v>
      </c>
      <c r="J220" s="331">
        <v>11</v>
      </c>
      <c r="K220" s="333">
        <v>0.86075949367088611</v>
      </c>
      <c r="L220" s="333">
        <v>0</v>
      </c>
      <c r="M220" s="333">
        <v>0.13924050632911392</v>
      </c>
      <c r="N220" s="335" t="s">
        <v>918</v>
      </c>
      <c r="O220" s="331">
        <v>19</v>
      </c>
      <c r="P220" s="336">
        <v>0.48291139240506326</v>
      </c>
      <c r="Q220" s="333">
        <v>9.1645569620253173</v>
      </c>
      <c r="R220" s="337" t="s">
        <v>5219</v>
      </c>
      <c r="S220" s="338" t="s">
        <v>920</v>
      </c>
      <c r="T220" s="331">
        <v>15</v>
      </c>
      <c r="U220" s="336">
        <v>0.50506329113924064</v>
      </c>
      <c r="V220" s="333">
        <v>7.5696202531645573</v>
      </c>
      <c r="W220" s="337" t="s">
        <v>5220</v>
      </c>
      <c r="X220" s="339" t="s">
        <v>917</v>
      </c>
      <c r="Y220" s="331">
        <v>8</v>
      </c>
      <c r="Z220" s="336">
        <v>0.39025316455696185</v>
      </c>
      <c r="AA220" s="333">
        <v>3.1012658227848102</v>
      </c>
      <c r="AB220" s="337" t="s">
        <v>5221</v>
      </c>
      <c r="AC220" s="340" t="s">
        <v>919</v>
      </c>
      <c r="AD220" s="331">
        <v>24</v>
      </c>
      <c r="AE220" s="336">
        <v>0.5845569620253166</v>
      </c>
      <c r="AF220" s="333">
        <v>14.012658227848101</v>
      </c>
      <c r="AG220" s="303" t="s">
        <v>5222</v>
      </c>
    </row>
    <row r="221" spans="1:33" x14ac:dyDescent="0.25">
      <c r="A221" s="301" t="s">
        <v>341</v>
      </c>
      <c r="B221" s="329" t="s">
        <v>5218</v>
      </c>
      <c r="C221" s="303" t="s">
        <v>1256</v>
      </c>
      <c r="D221" s="330">
        <v>202</v>
      </c>
      <c r="E221" s="331">
        <v>66</v>
      </c>
      <c r="F221" s="332">
        <v>52.145148514851478</v>
      </c>
      <c r="G221" s="333">
        <v>34.415841584158414</v>
      </c>
      <c r="H221" s="334">
        <v>170</v>
      </c>
      <c r="I221" s="331">
        <v>0</v>
      </c>
      <c r="J221" s="331">
        <v>32</v>
      </c>
      <c r="K221" s="333">
        <v>0.84158415841584155</v>
      </c>
      <c r="L221" s="333">
        <v>0</v>
      </c>
      <c r="M221" s="333">
        <v>0.15841584158415842</v>
      </c>
      <c r="N221" s="335" t="s">
        <v>918</v>
      </c>
      <c r="O221" s="331">
        <v>19</v>
      </c>
      <c r="P221" s="336">
        <v>0.47688118811881147</v>
      </c>
      <c r="Q221" s="333">
        <v>9.064356435643564</v>
      </c>
      <c r="R221" s="337" t="s">
        <v>5219</v>
      </c>
      <c r="S221" s="338" t="s">
        <v>920</v>
      </c>
      <c r="T221" s="331">
        <v>15</v>
      </c>
      <c r="U221" s="336">
        <v>0.53584158415841598</v>
      </c>
      <c r="V221" s="333">
        <v>8.0396039603960396</v>
      </c>
      <c r="W221" s="337" t="s">
        <v>5220</v>
      </c>
      <c r="X221" s="339" t="s">
        <v>917</v>
      </c>
      <c r="Y221" s="331">
        <v>8</v>
      </c>
      <c r="Z221" s="336">
        <v>0.42534653465346528</v>
      </c>
      <c r="AA221" s="333">
        <v>3.3811881188118811</v>
      </c>
      <c r="AB221" s="337" t="s">
        <v>5221</v>
      </c>
      <c r="AC221" s="340" t="s">
        <v>919</v>
      </c>
      <c r="AD221" s="331">
        <v>24</v>
      </c>
      <c r="AE221" s="336">
        <v>0.58158415841584121</v>
      </c>
      <c r="AF221" s="333">
        <v>13.930693069306932</v>
      </c>
      <c r="AG221" s="303" t="s">
        <v>5222</v>
      </c>
    </row>
    <row r="222" spans="1:33" x14ac:dyDescent="0.25">
      <c r="A222" s="301" t="s">
        <v>342</v>
      </c>
      <c r="B222" s="329" t="s">
        <v>5218</v>
      </c>
      <c r="C222" s="303" t="s">
        <v>1257</v>
      </c>
      <c r="D222" s="330">
        <v>68</v>
      </c>
      <c r="E222" s="331">
        <v>66</v>
      </c>
      <c r="F222" s="332">
        <v>46.947058823529403</v>
      </c>
      <c r="G222" s="333">
        <v>30.985294117647058</v>
      </c>
      <c r="H222" s="334">
        <v>63</v>
      </c>
      <c r="I222" s="331">
        <v>0</v>
      </c>
      <c r="J222" s="331">
        <v>5</v>
      </c>
      <c r="K222" s="333">
        <v>0.92647058823529416</v>
      </c>
      <c r="L222" s="333">
        <v>0</v>
      </c>
      <c r="M222" s="333">
        <v>7.3529411764705885E-2</v>
      </c>
      <c r="N222" s="335" t="s">
        <v>918</v>
      </c>
      <c r="O222" s="331">
        <v>19</v>
      </c>
      <c r="P222" s="336">
        <v>0.41205882352941209</v>
      </c>
      <c r="Q222" s="333">
        <v>7.8235294117647056</v>
      </c>
      <c r="R222" s="337" t="s">
        <v>5219</v>
      </c>
      <c r="S222" s="338" t="s">
        <v>920</v>
      </c>
      <c r="T222" s="331">
        <v>15</v>
      </c>
      <c r="U222" s="336">
        <v>0.48352941176470604</v>
      </c>
      <c r="V222" s="333">
        <v>7.25</v>
      </c>
      <c r="W222" s="337" t="s">
        <v>5220</v>
      </c>
      <c r="X222" s="339" t="s">
        <v>917</v>
      </c>
      <c r="Y222" s="331">
        <v>8</v>
      </c>
      <c r="Z222" s="336">
        <v>0.3552941176470587</v>
      </c>
      <c r="AA222" s="333">
        <v>2.8235294117647061</v>
      </c>
      <c r="AB222" s="337" t="s">
        <v>5221</v>
      </c>
      <c r="AC222" s="340" t="s">
        <v>919</v>
      </c>
      <c r="AD222" s="331">
        <v>24</v>
      </c>
      <c r="AE222" s="336">
        <v>0.54588235294117649</v>
      </c>
      <c r="AF222" s="333">
        <v>13.088235294117647</v>
      </c>
      <c r="AG222" s="303" t="s">
        <v>5222</v>
      </c>
    </row>
    <row r="223" spans="1:33" x14ac:dyDescent="0.25">
      <c r="A223" s="301" t="s">
        <v>343</v>
      </c>
      <c r="B223" s="329" t="s">
        <v>5218</v>
      </c>
      <c r="C223" s="303" t="s">
        <v>1258</v>
      </c>
      <c r="D223" s="330">
        <v>81</v>
      </c>
      <c r="E223" s="331">
        <v>66</v>
      </c>
      <c r="F223" s="332">
        <v>53.872345679012369</v>
      </c>
      <c r="G223" s="333">
        <v>35.555555555555557</v>
      </c>
      <c r="H223" s="334">
        <v>67</v>
      </c>
      <c r="I223" s="331">
        <v>0</v>
      </c>
      <c r="J223" s="331">
        <v>14</v>
      </c>
      <c r="K223" s="333">
        <v>0.8271604938271605</v>
      </c>
      <c r="L223" s="333">
        <v>0</v>
      </c>
      <c r="M223" s="333">
        <v>0.1728395061728395</v>
      </c>
      <c r="N223" s="335" t="s">
        <v>918</v>
      </c>
      <c r="O223" s="331">
        <v>19</v>
      </c>
      <c r="P223" s="336">
        <v>0.48654320987654315</v>
      </c>
      <c r="Q223" s="333">
        <v>9.2469135802469129</v>
      </c>
      <c r="R223" s="337" t="s">
        <v>5219</v>
      </c>
      <c r="S223" s="338" t="s">
        <v>920</v>
      </c>
      <c r="T223" s="331">
        <v>15</v>
      </c>
      <c r="U223" s="336">
        <v>0.56740740740740736</v>
      </c>
      <c r="V223" s="333">
        <v>8.5061728395061724</v>
      </c>
      <c r="W223" s="337" t="s">
        <v>5220</v>
      </c>
      <c r="X223" s="339" t="s">
        <v>917</v>
      </c>
      <c r="Y223" s="331">
        <v>8</v>
      </c>
      <c r="Z223" s="336">
        <v>0.42469135802469143</v>
      </c>
      <c r="AA223" s="333">
        <v>3.382716049382716</v>
      </c>
      <c r="AB223" s="337" t="s">
        <v>5221</v>
      </c>
      <c r="AC223" s="340" t="s">
        <v>919</v>
      </c>
      <c r="AD223" s="331">
        <v>24</v>
      </c>
      <c r="AE223" s="336">
        <v>0.60185185185185208</v>
      </c>
      <c r="AF223" s="333">
        <v>14.419753086419753</v>
      </c>
      <c r="AG223" s="303" t="s">
        <v>5222</v>
      </c>
    </row>
    <row r="224" spans="1:33" x14ac:dyDescent="0.25">
      <c r="A224" s="301" t="s">
        <v>344</v>
      </c>
      <c r="B224" s="329" t="s">
        <v>5218</v>
      </c>
      <c r="C224" s="303" t="s">
        <v>1259</v>
      </c>
      <c r="D224" s="330">
        <v>91</v>
      </c>
      <c r="E224" s="331">
        <v>66</v>
      </c>
      <c r="F224" s="332">
        <v>42.323516483516471</v>
      </c>
      <c r="G224" s="333">
        <v>27.934065934065934</v>
      </c>
      <c r="H224" s="334">
        <v>87</v>
      </c>
      <c r="I224" s="331">
        <v>0</v>
      </c>
      <c r="J224" s="331">
        <v>4</v>
      </c>
      <c r="K224" s="333">
        <v>0.95604395604395609</v>
      </c>
      <c r="L224" s="333">
        <v>0</v>
      </c>
      <c r="M224" s="333">
        <v>4.3956043956043959E-2</v>
      </c>
      <c r="N224" s="335" t="s">
        <v>918</v>
      </c>
      <c r="O224" s="331">
        <v>19</v>
      </c>
      <c r="P224" s="336">
        <v>0.39945054945054936</v>
      </c>
      <c r="Q224" s="333">
        <v>7.5934065934065931</v>
      </c>
      <c r="R224" s="337" t="s">
        <v>5219</v>
      </c>
      <c r="S224" s="338" t="s">
        <v>920</v>
      </c>
      <c r="T224" s="331">
        <v>15</v>
      </c>
      <c r="U224" s="336">
        <v>0.40868131868131891</v>
      </c>
      <c r="V224" s="333">
        <v>6.1318681318681323</v>
      </c>
      <c r="W224" s="337" t="s">
        <v>5220</v>
      </c>
      <c r="X224" s="339" t="s">
        <v>917</v>
      </c>
      <c r="Y224" s="331">
        <v>8</v>
      </c>
      <c r="Z224" s="336">
        <v>0.30318681318681306</v>
      </c>
      <c r="AA224" s="333">
        <v>2.4065934065934065</v>
      </c>
      <c r="AB224" s="337" t="s">
        <v>5221</v>
      </c>
      <c r="AC224" s="340" t="s">
        <v>919</v>
      </c>
      <c r="AD224" s="331">
        <v>24</v>
      </c>
      <c r="AE224" s="336">
        <v>0.49274725274725284</v>
      </c>
      <c r="AF224" s="333">
        <v>11.802197802197803</v>
      </c>
      <c r="AG224" s="303" t="s">
        <v>5222</v>
      </c>
    </row>
    <row r="225" spans="1:33" x14ac:dyDescent="0.25">
      <c r="A225" s="301" t="s">
        <v>345</v>
      </c>
      <c r="B225" s="329" t="s">
        <v>5218</v>
      </c>
      <c r="C225" s="303" t="s">
        <v>1260</v>
      </c>
      <c r="D225" s="330">
        <v>173</v>
      </c>
      <c r="E225" s="331">
        <v>66</v>
      </c>
      <c r="F225" s="332">
        <v>45.883468208092488</v>
      </c>
      <c r="G225" s="333">
        <v>30.283236994219653</v>
      </c>
      <c r="H225" s="334">
        <v>161</v>
      </c>
      <c r="I225" s="331">
        <v>0</v>
      </c>
      <c r="J225" s="331">
        <v>12</v>
      </c>
      <c r="K225" s="333">
        <v>0.93063583815028905</v>
      </c>
      <c r="L225" s="333">
        <v>0</v>
      </c>
      <c r="M225" s="333">
        <v>6.9364161849710976E-2</v>
      </c>
      <c r="N225" s="335" t="s">
        <v>918</v>
      </c>
      <c r="O225" s="331">
        <v>19</v>
      </c>
      <c r="P225" s="336">
        <v>0.42277456647398842</v>
      </c>
      <c r="Q225" s="333">
        <v>8.0289017341040463</v>
      </c>
      <c r="R225" s="337" t="s">
        <v>5219</v>
      </c>
      <c r="S225" s="338" t="s">
        <v>920</v>
      </c>
      <c r="T225" s="331">
        <v>15</v>
      </c>
      <c r="U225" s="336">
        <v>0.44560693641618493</v>
      </c>
      <c r="V225" s="333">
        <v>6.6820809248554918</v>
      </c>
      <c r="W225" s="337" t="s">
        <v>5220</v>
      </c>
      <c r="X225" s="339" t="s">
        <v>917</v>
      </c>
      <c r="Y225" s="331">
        <v>8</v>
      </c>
      <c r="Z225" s="336">
        <v>0.36387283236994272</v>
      </c>
      <c r="AA225" s="333">
        <v>2.8901734104046244</v>
      </c>
      <c r="AB225" s="337" t="s">
        <v>5221</v>
      </c>
      <c r="AC225" s="340" t="s">
        <v>919</v>
      </c>
      <c r="AD225" s="331">
        <v>24</v>
      </c>
      <c r="AE225" s="336">
        <v>0.52942196531791885</v>
      </c>
      <c r="AF225" s="333">
        <v>12.682080924855491</v>
      </c>
      <c r="AG225" s="303" t="s">
        <v>5222</v>
      </c>
    </row>
    <row r="226" spans="1:33" x14ac:dyDescent="0.25">
      <c r="A226" s="301" t="s">
        <v>346</v>
      </c>
      <c r="B226" s="329" t="s">
        <v>5218</v>
      </c>
      <c r="C226" s="303" t="s">
        <v>1261</v>
      </c>
      <c r="D226" s="330">
        <v>132</v>
      </c>
      <c r="E226" s="331">
        <v>66</v>
      </c>
      <c r="F226" s="332">
        <v>51.824924242424252</v>
      </c>
      <c r="G226" s="333">
        <v>34.204545454545453</v>
      </c>
      <c r="H226" s="334">
        <v>114</v>
      </c>
      <c r="I226" s="331">
        <v>0</v>
      </c>
      <c r="J226" s="331">
        <v>18</v>
      </c>
      <c r="K226" s="333">
        <v>0.86363636363636365</v>
      </c>
      <c r="L226" s="333">
        <v>0</v>
      </c>
      <c r="M226" s="333">
        <v>0.13636363636363635</v>
      </c>
      <c r="N226" s="335" t="s">
        <v>918</v>
      </c>
      <c r="O226" s="331">
        <v>19</v>
      </c>
      <c r="P226" s="336">
        <v>0.46583333333333332</v>
      </c>
      <c r="Q226" s="333">
        <v>8.8560606060606055</v>
      </c>
      <c r="R226" s="337" t="s">
        <v>5219</v>
      </c>
      <c r="S226" s="338" t="s">
        <v>920</v>
      </c>
      <c r="T226" s="331">
        <v>15</v>
      </c>
      <c r="U226" s="336">
        <v>0.51287878787878793</v>
      </c>
      <c r="V226" s="333">
        <v>7.6893939393939394</v>
      </c>
      <c r="W226" s="337" t="s">
        <v>5220</v>
      </c>
      <c r="X226" s="339" t="s">
        <v>917</v>
      </c>
      <c r="Y226" s="331">
        <v>8</v>
      </c>
      <c r="Z226" s="336">
        <v>0.42492424242424287</v>
      </c>
      <c r="AA226" s="333">
        <v>3.3787878787878789</v>
      </c>
      <c r="AB226" s="337" t="s">
        <v>5221</v>
      </c>
      <c r="AC226" s="340" t="s">
        <v>919</v>
      </c>
      <c r="AD226" s="331">
        <v>24</v>
      </c>
      <c r="AE226" s="336">
        <v>0.59583333333333321</v>
      </c>
      <c r="AF226" s="333">
        <v>14.280303030303031</v>
      </c>
      <c r="AG226" s="303" t="s">
        <v>5222</v>
      </c>
    </row>
    <row r="227" spans="1:33" x14ac:dyDescent="0.25">
      <c r="A227" s="301" t="s">
        <v>347</v>
      </c>
      <c r="B227" s="329" t="s">
        <v>5218</v>
      </c>
      <c r="C227" s="303" t="s">
        <v>1262</v>
      </c>
      <c r="D227" s="330">
        <v>89</v>
      </c>
      <c r="E227" s="331">
        <v>66</v>
      </c>
      <c r="F227" s="332">
        <v>38.423370786516855</v>
      </c>
      <c r="G227" s="333">
        <v>25.359550561797754</v>
      </c>
      <c r="H227" s="334">
        <v>87</v>
      </c>
      <c r="I227" s="331">
        <v>0</v>
      </c>
      <c r="J227" s="331">
        <v>2</v>
      </c>
      <c r="K227" s="333">
        <v>0.97752808988764039</v>
      </c>
      <c r="L227" s="333">
        <v>0</v>
      </c>
      <c r="M227" s="333">
        <v>2.247191011235955E-2</v>
      </c>
      <c r="N227" s="335" t="s">
        <v>918</v>
      </c>
      <c r="O227" s="331">
        <v>19</v>
      </c>
      <c r="P227" s="336">
        <v>0.37550561797752841</v>
      </c>
      <c r="Q227" s="333">
        <v>7.1348314606741576</v>
      </c>
      <c r="R227" s="337" t="s">
        <v>5219</v>
      </c>
      <c r="S227" s="338" t="s">
        <v>920</v>
      </c>
      <c r="T227" s="331">
        <v>15</v>
      </c>
      <c r="U227" s="336">
        <v>0.38797752808988739</v>
      </c>
      <c r="V227" s="333">
        <v>5.8202247191011232</v>
      </c>
      <c r="W227" s="337" t="s">
        <v>5220</v>
      </c>
      <c r="X227" s="339" t="s">
        <v>917</v>
      </c>
      <c r="Y227" s="331">
        <v>8</v>
      </c>
      <c r="Z227" s="336">
        <v>0.28348314606741559</v>
      </c>
      <c r="AA227" s="333">
        <v>2.2471910112359552</v>
      </c>
      <c r="AB227" s="337" t="s">
        <v>5221</v>
      </c>
      <c r="AC227" s="340" t="s">
        <v>919</v>
      </c>
      <c r="AD227" s="331">
        <v>24</v>
      </c>
      <c r="AE227" s="336">
        <v>0.42404494382022451</v>
      </c>
      <c r="AF227" s="333">
        <v>10.157303370786517</v>
      </c>
      <c r="AG227" s="303" t="s">
        <v>5222</v>
      </c>
    </row>
    <row r="228" spans="1:33" x14ac:dyDescent="0.25">
      <c r="A228" s="301" t="s">
        <v>348</v>
      </c>
      <c r="B228" s="329" t="s">
        <v>5218</v>
      </c>
      <c r="C228" s="303" t="s">
        <v>1263</v>
      </c>
      <c r="D228" s="330">
        <v>120</v>
      </c>
      <c r="E228" s="331">
        <v>66</v>
      </c>
      <c r="F228" s="332">
        <v>56.89383333333334</v>
      </c>
      <c r="G228" s="333">
        <v>37.549999999999997</v>
      </c>
      <c r="H228" s="334">
        <v>92</v>
      </c>
      <c r="I228" s="331">
        <v>0</v>
      </c>
      <c r="J228" s="331">
        <v>28</v>
      </c>
      <c r="K228" s="333">
        <v>0.76666666666666672</v>
      </c>
      <c r="L228" s="333">
        <v>0</v>
      </c>
      <c r="M228" s="333">
        <v>0.23333333333333334</v>
      </c>
      <c r="N228" s="335" t="s">
        <v>918</v>
      </c>
      <c r="O228" s="331">
        <v>19</v>
      </c>
      <c r="P228" s="336">
        <v>0.53083333333333327</v>
      </c>
      <c r="Q228" s="333">
        <v>10.091666666666667</v>
      </c>
      <c r="R228" s="337" t="s">
        <v>5219</v>
      </c>
      <c r="S228" s="338" t="s">
        <v>920</v>
      </c>
      <c r="T228" s="331">
        <v>15</v>
      </c>
      <c r="U228" s="336">
        <v>0.55908333333333349</v>
      </c>
      <c r="V228" s="333">
        <v>8.3833333333333329</v>
      </c>
      <c r="W228" s="337" t="s">
        <v>5220</v>
      </c>
      <c r="X228" s="339" t="s">
        <v>917</v>
      </c>
      <c r="Y228" s="331">
        <v>8</v>
      </c>
      <c r="Z228" s="336">
        <v>0.44741666666666724</v>
      </c>
      <c r="AA228" s="333">
        <v>3.5583333333333331</v>
      </c>
      <c r="AB228" s="337" t="s">
        <v>5221</v>
      </c>
      <c r="AC228" s="340" t="s">
        <v>919</v>
      </c>
      <c r="AD228" s="331">
        <v>24</v>
      </c>
      <c r="AE228" s="336">
        <v>0.64691666666666658</v>
      </c>
      <c r="AF228" s="333">
        <v>15.516666666666667</v>
      </c>
      <c r="AG228" s="303" t="s">
        <v>5222</v>
      </c>
    </row>
    <row r="229" spans="1:33" x14ac:dyDescent="0.25">
      <c r="A229" s="301" t="s">
        <v>349</v>
      </c>
      <c r="B229" s="329" t="s">
        <v>5218</v>
      </c>
      <c r="C229" s="303" t="s">
        <v>1264</v>
      </c>
      <c r="D229" s="330">
        <v>79</v>
      </c>
      <c r="E229" s="331">
        <v>66</v>
      </c>
      <c r="F229" s="332">
        <v>52.780886075949375</v>
      </c>
      <c r="G229" s="333">
        <v>34.835443037974684</v>
      </c>
      <c r="H229" s="334">
        <v>69</v>
      </c>
      <c r="I229" s="331">
        <v>0</v>
      </c>
      <c r="J229" s="331">
        <v>10</v>
      </c>
      <c r="K229" s="333">
        <v>0.87341772151898733</v>
      </c>
      <c r="L229" s="333">
        <v>0</v>
      </c>
      <c r="M229" s="333">
        <v>0.12658227848101267</v>
      </c>
      <c r="N229" s="335" t="s">
        <v>918</v>
      </c>
      <c r="O229" s="331">
        <v>19</v>
      </c>
      <c r="P229" s="336">
        <v>0.48569620253164525</v>
      </c>
      <c r="Q229" s="333">
        <v>9.2278481012658222</v>
      </c>
      <c r="R229" s="337" t="s">
        <v>5219</v>
      </c>
      <c r="S229" s="338" t="s">
        <v>920</v>
      </c>
      <c r="T229" s="331">
        <v>15</v>
      </c>
      <c r="U229" s="336">
        <v>0.54999999999999993</v>
      </c>
      <c r="V229" s="333">
        <v>8.2531645569620249</v>
      </c>
      <c r="W229" s="337" t="s">
        <v>5220</v>
      </c>
      <c r="X229" s="339" t="s">
        <v>917</v>
      </c>
      <c r="Y229" s="331">
        <v>8</v>
      </c>
      <c r="Z229" s="336">
        <v>0.37620253164556944</v>
      </c>
      <c r="AA229" s="333">
        <v>2.9873417721518987</v>
      </c>
      <c r="AB229" s="337" t="s">
        <v>5221</v>
      </c>
      <c r="AC229" s="340" t="s">
        <v>919</v>
      </c>
      <c r="AD229" s="331">
        <v>24</v>
      </c>
      <c r="AE229" s="336">
        <v>0.59962025316455714</v>
      </c>
      <c r="AF229" s="333">
        <v>14.367088607594937</v>
      </c>
      <c r="AG229" s="303" t="s">
        <v>5222</v>
      </c>
    </row>
    <row r="230" spans="1:33" x14ac:dyDescent="0.25">
      <c r="A230" s="301" t="s">
        <v>350</v>
      </c>
      <c r="B230" s="329" t="s">
        <v>5218</v>
      </c>
      <c r="C230" s="303" t="s">
        <v>1265</v>
      </c>
      <c r="D230" s="330">
        <v>164</v>
      </c>
      <c r="E230" s="331">
        <v>66</v>
      </c>
      <c r="F230" s="332">
        <v>47.680792682926864</v>
      </c>
      <c r="G230" s="333">
        <v>31.469512195121951</v>
      </c>
      <c r="H230" s="334">
        <v>153</v>
      </c>
      <c r="I230" s="331">
        <v>0</v>
      </c>
      <c r="J230" s="331">
        <v>11</v>
      </c>
      <c r="K230" s="333">
        <v>0.93292682926829273</v>
      </c>
      <c r="L230" s="333">
        <v>0</v>
      </c>
      <c r="M230" s="333">
        <v>6.7073170731707321E-2</v>
      </c>
      <c r="N230" s="335" t="s">
        <v>918</v>
      </c>
      <c r="O230" s="331">
        <v>19</v>
      </c>
      <c r="P230" s="336">
        <v>0.44634146341463427</v>
      </c>
      <c r="Q230" s="333">
        <v>8.4817073170731714</v>
      </c>
      <c r="R230" s="337" t="s">
        <v>5219</v>
      </c>
      <c r="S230" s="338" t="s">
        <v>920</v>
      </c>
      <c r="T230" s="331">
        <v>15</v>
      </c>
      <c r="U230" s="336">
        <v>0.4832317073170731</v>
      </c>
      <c r="V230" s="333">
        <v>7.2378048780487809</v>
      </c>
      <c r="W230" s="337" t="s">
        <v>5220</v>
      </c>
      <c r="X230" s="339" t="s">
        <v>917</v>
      </c>
      <c r="Y230" s="331">
        <v>8</v>
      </c>
      <c r="Z230" s="336">
        <v>0.35829268292682964</v>
      </c>
      <c r="AA230" s="333">
        <v>2.8475609756097562</v>
      </c>
      <c r="AB230" s="337" t="s">
        <v>5221</v>
      </c>
      <c r="AC230" s="340" t="s">
        <v>919</v>
      </c>
      <c r="AD230" s="331">
        <v>24</v>
      </c>
      <c r="AE230" s="336">
        <v>0.53798780487804865</v>
      </c>
      <c r="AF230" s="333">
        <v>12.902439024390244</v>
      </c>
      <c r="AG230" s="303" t="s">
        <v>5222</v>
      </c>
    </row>
    <row r="231" spans="1:33" x14ac:dyDescent="0.25">
      <c r="A231" s="301" t="s">
        <v>994</v>
      </c>
      <c r="B231" s="329" t="s">
        <v>5218</v>
      </c>
      <c r="C231" s="303" t="s">
        <v>1266</v>
      </c>
      <c r="D231" s="330">
        <v>73</v>
      </c>
      <c r="E231" s="331">
        <v>66</v>
      </c>
      <c r="F231" s="332">
        <v>48.152739726027399</v>
      </c>
      <c r="G231" s="333">
        <v>31.780821917808218</v>
      </c>
      <c r="H231" s="334">
        <v>68</v>
      </c>
      <c r="I231" s="331">
        <v>0</v>
      </c>
      <c r="J231" s="331">
        <v>5</v>
      </c>
      <c r="K231" s="333">
        <v>0.93150684931506844</v>
      </c>
      <c r="L231" s="333">
        <v>0</v>
      </c>
      <c r="M231" s="333">
        <v>6.8493150684931503E-2</v>
      </c>
      <c r="N231" s="335" t="s">
        <v>918</v>
      </c>
      <c r="O231" s="331">
        <v>19</v>
      </c>
      <c r="P231" s="336">
        <v>0.4531506849315069</v>
      </c>
      <c r="Q231" s="333">
        <v>8.6027397260273979</v>
      </c>
      <c r="R231" s="337" t="s">
        <v>5219</v>
      </c>
      <c r="S231" s="338" t="s">
        <v>920</v>
      </c>
      <c r="T231" s="331">
        <v>15</v>
      </c>
      <c r="U231" s="336">
        <v>0.46068493150684908</v>
      </c>
      <c r="V231" s="333">
        <v>6.9178082191780819</v>
      </c>
      <c r="W231" s="337" t="s">
        <v>5220</v>
      </c>
      <c r="X231" s="339" t="s">
        <v>917</v>
      </c>
      <c r="Y231" s="331">
        <v>8</v>
      </c>
      <c r="Z231" s="336">
        <v>0.39095890410958906</v>
      </c>
      <c r="AA231" s="333">
        <v>3.1095890410958904</v>
      </c>
      <c r="AB231" s="337" t="s">
        <v>5221</v>
      </c>
      <c r="AC231" s="340" t="s">
        <v>919</v>
      </c>
      <c r="AD231" s="331">
        <v>24</v>
      </c>
      <c r="AE231" s="336">
        <v>0.54835616438356161</v>
      </c>
      <c r="AF231" s="333">
        <v>13.150684931506849</v>
      </c>
      <c r="AG231" s="303" t="s">
        <v>5222</v>
      </c>
    </row>
    <row r="232" spans="1:33" x14ac:dyDescent="0.25">
      <c r="A232" s="301" t="s">
        <v>351</v>
      </c>
      <c r="B232" s="329" t="s">
        <v>5218</v>
      </c>
      <c r="C232" s="303" t="s">
        <v>1267</v>
      </c>
      <c r="D232" s="330">
        <v>196</v>
      </c>
      <c r="E232" s="331">
        <v>66</v>
      </c>
      <c r="F232" s="332">
        <v>61.92030612244902</v>
      </c>
      <c r="G232" s="333">
        <v>40.867346938775512</v>
      </c>
      <c r="H232" s="334">
        <v>136</v>
      </c>
      <c r="I232" s="331">
        <v>0</v>
      </c>
      <c r="J232" s="331">
        <v>60</v>
      </c>
      <c r="K232" s="333">
        <v>0.69387755102040816</v>
      </c>
      <c r="L232" s="333">
        <v>0</v>
      </c>
      <c r="M232" s="333">
        <v>0.30612244897959184</v>
      </c>
      <c r="N232" s="335" t="s">
        <v>918</v>
      </c>
      <c r="O232" s="331">
        <v>19</v>
      </c>
      <c r="P232" s="336">
        <v>0.55709183673469442</v>
      </c>
      <c r="Q232" s="333">
        <v>10.591836734693878</v>
      </c>
      <c r="R232" s="337" t="s">
        <v>5219</v>
      </c>
      <c r="S232" s="338" t="s">
        <v>920</v>
      </c>
      <c r="T232" s="331">
        <v>15</v>
      </c>
      <c r="U232" s="336">
        <v>0.65362244897959187</v>
      </c>
      <c r="V232" s="333">
        <v>9.8061224489795915</v>
      </c>
      <c r="W232" s="337" t="s">
        <v>5220</v>
      </c>
      <c r="X232" s="339" t="s">
        <v>917</v>
      </c>
      <c r="Y232" s="331">
        <v>8</v>
      </c>
      <c r="Z232" s="336">
        <v>0.50234693877550995</v>
      </c>
      <c r="AA232" s="333">
        <v>4</v>
      </c>
      <c r="AB232" s="337" t="s">
        <v>5221</v>
      </c>
      <c r="AC232" s="340" t="s">
        <v>919</v>
      </c>
      <c r="AD232" s="331">
        <v>24</v>
      </c>
      <c r="AE232" s="336">
        <v>0.68632653061224491</v>
      </c>
      <c r="AF232" s="333">
        <v>16.469387755102041</v>
      </c>
      <c r="AG232" s="303" t="s">
        <v>5222</v>
      </c>
    </row>
    <row r="233" spans="1:33" x14ac:dyDescent="0.25">
      <c r="A233" s="301" t="s">
        <v>352</v>
      </c>
      <c r="B233" s="329" t="s">
        <v>5218</v>
      </c>
      <c r="C233" s="303" t="s">
        <v>1269</v>
      </c>
      <c r="D233" s="330">
        <v>105</v>
      </c>
      <c r="E233" s="331">
        <v>66</v>
      </c>
      <c r="F233" s="332">
        <v>48.39800000000001</v>
      </c>
      <c r="G233" s="333">
        <v>31.942857142857143</v>
      </c>
      <c r="H233" s="334">
        <v>92</v>
      </c>
      <c r="I233" s="331">
        <v>0</v>
      </c>
      <c r="J233" s="331">
        <v>13</v>
      </c>
      <c r="K233" s="333">
        <v>0.87619047619047619</v>
      </c>
      <c r="L233" s="333">
        <v>0</v>
      </c>
      <c r="M233" s="333">
        <v>0.12380952380952381</v>
      </c>
      <c r="N233" s="335" t="s">
        <v>918</v>
      </c>
      <c r="O233" s="331">
        <v>19</v>
      </c>
      <c r="P233" s="336">
        <v>0.45104761904761886</v>
      </c>
      <c r="Q233" s="333">
        <v>8.5619047619047617</v>
      </c>
      <c r="R233" s="337" t="s">
        <v>5219</v>
      </c>
      <c r="S233" s="338" t="s">
        <v>920</v>
      </c>
      <c r="T233" s="331">
        <v>15</v>
      </c>
      <c r="U233" s="336">
        <v>0.48400000000000015</v>
      </c>
      <c r="V233" s="333">
        <v>7.2666666666666666</v>
      </c>
      <c r="W233" s="337" t="s">
        <v>5220</v>
      </c>
      <c r="X233" s="339" t="s">
        <v>917</v>
      </c>
      <c r="Y233" s="331">
        <v>8</v>
      </c>
      <c r="Z233" s="336">
        <v>0.38580952380952394</v>
      </c>
      <c r="AA233" s="333">
        <v>3.0666666666666669</v>
      </c>
      <c r="AB233" s="337" t="s">
        <v>5221</v>
      </c>
      <c r="AC233" s="340" t="s">
        <v>919</v>
      </c>
      <c r="AD233" s="331">
        <v>24</v>
      </c>
      <c r="AE233" s="336">
        <v>0.54457142857142893</v>
      </c>
      <c r="AF233" s="333">
        <v>13.047619047619047</v>
      </c>
      <c r="AG233" s="303" t="s">
        <v>5222</v>
      </c>
    </row>
    <row r="234" spans="1:33" x14ac:dyDescent="0.25">
      <c r="A234" s="301" t="s">
        <v>353</v>
      </c>
      <c r="B234" s="329" t="s">
        <v>5218</v>
      </c>
      <c r="C234" s="303" t="s">
        <v>1270</v>
      </c>
      <c r="D234" s="330">
        <v>122</v>
      </c>
      <c r="E234" s="331">
        <v>66</v>
      </c>
      <c r="F234" s="332">
        <v>47.392131147540987</v>
      </c>
      <c r="G234" s="333">
        <v>31.278688524590162</v>
      </c>
      <c r="H234" s="334">
        <v>115</v>
      </c>
      <c r="I234" s="331">
        <v>0</v>
      </c>
      <c r="J234" s="331">
        <v>7</v>
      </c>
      <c r="K234" s="333">
        <v>0.94262295081967218</v>
      </c>
      <c r="L234" s="333">
        <v>0</v>
      </c>
      <c r="M234" s="333">
        <v>5.737704918032787E-2</v>
      </c>
      <c r="N234" s="335" t="s">
        <v>918</v>
      </c>
      <c r="O234" s="331">
        <v>19</v>
      </c>
      <c r="P234" s="336">
        <v>0.45795081967213114</v>
      </c>
      <c r="Q234" s="333">
        <v>8.7049180327868854</v>
      </c>
      <c r="R234" s="337" t="s">
        <v>5219</v>
      </c>
      <c r="S234" s="338" t="s">
        <v>920</v>
      </c>
      <c r="T234" s="331">
        <v>15</v>
      </c>
      <c r="U234" s="336">
        <v>0.46672131147540985</v>
      </c>
      <c r="V234" s="333">
        <v>7</v>
      </c>
      <c r="W234" s="337" t="s">
        <v>5220</v>
      </c>
      <c r="X234" s="339" t="s">
        <v>917</v>
      </c>
      <c r="Y234" s="331">
        <v>8</v>
      </c>
      <c r="Z234" s="336">
        <v>0.35163934426229532</v>
      </c>
      <c r="AA234" s="333">
        <v>2.7950819672131146</v>
      </c>
      <c r="AB234" s="337" t="s">
        <v>5221</v>
      </c>
      <c r="AC234" s="340" t="s">
        <v>919</v>
      </c>
      <c r="AD234" s="331">
        <v>24</v>
      </c>
      <c r="AE234" s="336">
        <v>0.53352459016393483</v>
      </c>
      <c r="AF234" s="333">
        <v>12.778688524590164</v>
      </c>
      <c r="AG234" s="303" t="s">
        <v>5222</v>
      </c>
    </row>
    <row r="235" spans="1:33" x14ac:dyDescent="0.25">
      <c r="A235" s="301" t="s">
        <v>354</v>
      </c>
      <c r="B235" s="329" t="s">
        <v>5218</v>
      </c>
      <c r="C235" s="303" t="s">
        <v>5231</v>
      </c>
      <c r="D235" s="330">
        <v>64</v>
      </c>
      <c r="E235" s="331">
        <v>66</v>
      </c>
      <c r="F235" s="332">
        <v>45.99890624999999</v>
      </c>
      <c r="G235" s="333">
        <v>30.359375</v>
      </c>
      <c r="H235" s="334">
        <v>59</v>
      </c>
      <c r="I235" s="331">
        <v>0</v>
      </c>
      <c r="J235" s="331">
        <v>5</v>
      </c>
      <c r="K235" s="333">
        <v>0.921875</v>
      </c>
      <c r="L235" s="333">
        <v>0</v>
      </c>
      <c r="M235" s="333">
        <v>7.8125E-2</v>
      </c>
      <c r="N235" s="335" t="s">
        <v>918</v>
      </c>
      <c r="O235" s="331">
        <v>19</v>
      </c>
      <c r="P235" s="336">
        <v>0.45593750000000022</v>
      </c>
      <c r="Q235" s="333">
        <v>8.671875</v>
      </c>
      <c r="R235" s="337" t="s">
        <v>5219</v>
      </c>
      <c r="S235" s="338" t="s">
        <v>920</v>
      </c>
      <c r="T235" s="331">
        <v>15</v>
      </c>
      <c r="U235" s="336">
        <v>0.43312499999999976</v>
      </c>
      <c r="V235" s="333">
        <v>6.5</v>
      </c>
      <c r="W235" s="337" t="s">
        <v>5220</v>
      </c>
      <c r="X235" s="339" t="s">
        <v>917</v>
      </c>
      <c r="Y235" s="331">
        <v>8</v>
      </c>
      <c r="Z235" s="336">
        <v>0.34093749999999995</v>
      </c>
      <c r="AA235" s="333">
        <v>2.703125</v>
      </c>
      <c r="AB235" s="337" t="s">
        <v>5221</v>
      </c>
      <c r="AC235" s="340" t="s">
        <v>919</v>
      </c>
      <c r="AD235" s="331">
        <v>24</v>
      </c>
      <c r="AE235" s="336">
        <v>0.52093750000000016</v>
      </c>
      <c r="AF235" s="333">
        <v>12.484375</v>
      </c>
      <c r="AG235" s="303" t="s">
        <v>5222</v>
      </c>
    </row>
    <row r="236" spans="1:33" x14ac:dyDescent="0.25">
      <c r="A236" s="301" t="s">
        <v>355</v>
      </c>
      <c r="B236" s="329" t="s">
        <v>5218</v>
      </c>
      <c r="C236" s="303" t="s">
        <v>1271</v>
      </c>
      <c r="D236" s="330">
        <v>62</v>
      </c>
      <c r="E236" s="331">
        <v>66</v>
      </c>
      <c r="F236" s="332">
        <v>49.608548387096775</v>
      </c>
      <c r="G236" s="333">
        <v>32.741935483870968</v>
      </c>
      <c r="H236" s="334">
        <v>56</v>
      </c>
      <c r="I236" s="331">
        <v>0</v>
      </c>
      <c r="J236" s="331">
        <v>6</v>
      </c>
      <c r="K236" s="333">
        <v>0.90322580645161288</v>
      </c>
      <c r="L236" s="333">
        <v>0</v>
      </c>
      <c r="M236" s="333">
        <v>9.6774193548387094E-2</v>
      </c>
      <c r="N236" s="335" t="s">
        <v>918</v>
      </c>
      <c r="O236" s="331">
        <v>19</v>
      </c>
      <c r="P236" s="336">
        <v>0.4719354838709679</v>
      </c>
      <c r="Q236" s="333">
        <v>8.9677419354838701</v>
      </c>
      <c r="R236" s="337" t="s">
        <v>5219</v>
      </c>
      <c r="S236" s="338" t="s">
        <v>920</v>
      </c>
      <c r="T236" s="331">
        <v>15</v>
      </c>
      <c r="U236" s="336">
        <v>0.47580645161290325</v>
      </c>
      <c r="V236" s="333">
        <v>7.145161290322581</v>
      </c>
      <c r="W236" s="337" t="s">
        <v>5220</v>
      </c>
      <c r="X236" s="339" t="s">
        <v>917</v>
      </c>
      <c r="Y236" s="331">
        <v>8</v>
      </c>
      <c r="Z236" s="336">
        <v>0.39774193548387105</v>
      </c>
      <c r="AA236" s="333">
        <v>3.161290322580645</v>
      </c>
      <c r="AB236" s="337" t="s">
        <v>5221</v>
      </c>
      <c r="AC236" s="340" t="s">
        <v>919</v>
      </c>
      <c r="AD236" s="331">
        <v>24</v>
      </c>
      <c r="AE236" s="336">
        <v>0.56274193548387108</v>
      </c>
      <c r="AF236" s="333">
        <v>13.46774193548387</v>
      </c>
      <c r="AG236" s="303" t="s">
        <v>5222</v>
      </c>
    </row>
    <row r="237" spans="1:33" x14ac:dyDescent="0.25">
      <c r="A237" s="301" t="s">
        <v>356</v>
      </c>
      <c r="B237" s="329" t="s">
        <v>5218</v>
      </c>
      <c r="C237" s="303" t="s">
        <v>1272</v>
      </c>
      <c r="D237" s="330">
        <v>45</v>
      </c>
      <c r="E237" s="331">
        <v>66</v>
      </c>
      <c r="F237" s="332">
        <v>48.888666666666651</v>
      </c>
      <c r="G237" s="333">
        <v>32.266666666666666</v>
      </c>
      <c r="H237" s="334">
        <v>43</v>
      </c>
      <c r="I237" s="331">
        <v>0</v>
      </c>
      <c r="J237" s="331">
        <v>2</v>
      </c>
      <c r="K237" s="333">
        <v>0.9555555555555556</v>
      </c>
      <c r="L237" s="333">
        <v>0</v>
      </c>
      <c r="M237" s="333">
        <v>4.4444444444444446E-2</v>
      </c>
      <c r="N237" s="335" t="s">
        <v>918</v>
      </c>
      <c r="O237" s="331">
        <v>19</v>
      </c>
      <c r="P237" s="336">
        <v>0.45422222222222242</v>
      </c>
      <c r="Q237" s="333">
        <v>8.6222222222222218</v>
      </c>
      <c r="R237" s="337" t="s">
        <v>5219</v>
      </c>
      <c r="S237" s="338" t="s">
        <v>920</v>
      </c>
      <c r="T237" s="331">
        <v>15</v>
      </c>
      <c r="U237" s="336">
        <v>0.47199999999999981</v>
      </c>
      <c r="V237" s="333">
        <v>7.0888888888888886</v>
      </c>
      <c r="W237" s="337" t="s">
        <v>5220</v>
      </c>
      <c r="X237" s="339" t="s">
        <v>917</v>
      </c>
      <c r="Y237" s="331">
        <v>8</v>
      </c>
      <c r="Z237" s="336">
        <v>0.43577777777777776</v>
      </c>
      <c r="AA237" s="333">
        <v>3.4666666666666668</v>
      </c>
      <c r="AB237" s="337" t="s">
        <v>5221</v>
      </c>
      <c r="AC237" s="340" t="s">
        <v>919</v>
      </c>
      <c r="AD237" s="331">
        <v>24</v>
      </c>
      <c r="AE237" s="336">
        <v>0.54644444444444451</v>
      </c>
      <c r="AF237" s="333">
        <v>13.088888888888889</v>
      </c>
      <c r="AG237" s="303" t="s">
        <v>5222</v>
      </c>
    </row>
    <row r="238" spans="1:33" x14ac:dyDescent="0.25">
      <c r="A238" s="301" t="s">
        <v>357</v>
      </c>
      <c r="B238" s="329" t="s">
        <v>5218</v>
      </c>
      <c r="C238" s="303" t="s">
        <v>1273</v>
      </c>
      <c r="D238" s="330">
        <v>44</v>
      </c>
      <c r="E238" s="331">
        <v>66</v>
      </c>
      <c r="F238" s="332">
        <v>46.280909090909091</v>
      </c>
      <c r="G238" s="333">
        <v>30.545454545454547</v>
      </c>
      <c r="H238" s="334">
        <v>41</v>
      </c>
      <c r="I238" s="331">
        <v>0</v>
      </c>
      <c r="J238" s="331">
        <v>3</v>
      </c>
      <c r="K238" s="333">
        <v>0.93181818181818177</v>
      </c>
      <c r="L238" s="333">
        <v>0</v>
      </c>
      <c r="M238" s="333">
        <v>6.8181818181818177E-2</v>
      </c>
      <c r="N238" s="335" t="s">
        <v>918</v>
      </c>
      <c r="O238" s="331">
        <v>19</v>
      </c>
      <c r="P238" s="336">
        <v>0.4120454545454546</v>
      </c>
      <c r="Q238" s="333">
        <v>7.8181818181818183</v>
      </c>
      <c r="R238" s="337" t="s">
        <v>5219</v>
      </c>
      <c r="S238" s="338" t="s">
        <v>920</v>
      </c>
      <c r="T238" s="331">
        <v>15</v>
      </c>
      <c r="U238" s="336">
        <v>0.42909090909090897</v>
      </c>
      <c r="V238" s="333">
        <v>6.4318181818181817</v>
      </c>
      <c r="W238" s="337" t="s">
        <v>5220</v>
      </c>
      <c r="X238" s="339" t="s">
        <v>917</v>
      </c>
      <c r="Y238" s="331">
        <v>8</v>
      </c>
      <c r="Z238" s="336">
        <v>0.36886363636363656</v>
      </c>
      <c r="AA238" s="333">
        <v>2.9318181818181817</v>
      </c>
      <c r="AB238" s="337" t="s">
        <v>5221</v>
      </c>
      <c r="AC238" s="340" t="s">
        <v>919</v>
      </c>
      <c r="AD238" s="331">
        <v>24</v>
      </c>
      <c r="AE238" s="336">
        <v>0.55749999999999988</v>
      </c>
      <c r="AF238" s="333">
        <v>13.363636363636363</v>
      </c>
      <c r="AG238" s="303" t="s">
        <v>5222</v>
      </c>
    </row>
    <row r="239" spans="1:33" x14ac:dyDescent="0.25">
      <c r="A239" s="301" t="s">
        <v>358</v>
      </c>
      <c r="B239" s="329" t="s">
        <v>5218</v>
      </c>
      <c r="C239" s="303" t="s">
        <v>1274</v>
      </c>
      <c r="D239" s="330">
        <v>85</v>
      </c>
      <c r="E239" s="331">
        <v>66</v>
      </c>
      <c r="F239" s="332">
        <v>48.752352941176468</v>
      </c>
      <c r="G239" s="333">
        <v>32.176470588235297</v>
      </c>
      <c r="H239" s="334">
        <v>76</v>
      </c>
      <c r="I239" s="331">
        <v>0</v>
      </c>
      <c r="J239" s="331">
        <v>9</v>
      </c>
      <c r="K239" s="333">
        <v>0.89411764705882357</v>
      </c>
      <c r="L239" s="333">
        <v>0</v>
      </c>
      <c r="M239" s="333">
        <v>0.10588235294117647</v>
      </c>
      <c r="N239" s="335" t="s">
        <v>918</v>
      </c>
      <c r="O239" s="331">
        <v>19</v>
      </c>
      <c r="P239" s="336">
        <v>0.44600000000000012</v>
      </c>
      <c r="Q239" s="333">
        <v>8.4705882352941178</v>
      </c>
      <c r="R239" s="337" t="s">
        <v>5219</v>
      </c>
      <c r="S239" s="338" t="s">
        <v>920</v>
      </c>
      <c r="T239" s="331">
        <v>15</v>
      </c>
      <c r="U239" s="336">
        <v>0.4844705882352941</v>
      </c>
      <c r="V239" s="333">
        <v>7.2705882352941176</v>
      </c>
      <c r="W239" s="337" t="s">
        <v>5220</v>
      </c>
      <c r="X239" s="339" t="s">
        <v>917</v>
      </c>
      <c r="Y239" s="331">
        <v>8</v>
      </c>
      <c r="Z239" s="336">
        <v>0.36741176470588216</v>
      </c>
      <c r="AA239" s="333">
        <v>2.9176470588235293</v>
      </c>
      <c r="AB239" s="337" t="s">
        <v>5221</v>
      </c>
      <c r="AC239" s="340" t="s">
        <v>919</v>
      </c>
      <c r="AD239" s="331">
        <v>24</v>
      </c>
      <c r="AE239" s="336">
        <v>0.5638823529411765</v>
      </c>
      <c r="AF239" s="333">
        <v>13.517647058823529</v>
      </c>
      <c r="AG239" s="303" t="s">
        <v>5222</v>
      </c>
    </row>
    <row r="240" spans="1:33" x14ac:dyDescent="0.25">
      <c r="A240" s="301" t="s">
        <v>359</v>
      </c>
      <c r="B240" s="329" t="s">
        <v>5218</v>
      </c>
      <c r="C240" s="303" t="s">
        <v>1275</v>
      </c>
      <c r="D240" s="330">
        <v>62</v>
      </c>
      <c r="E240" s="331">
        <v>66</v>
      </c>
      <c r="F240" s="332">
        <v>48.607419354838697</v>
      </c>
      <c r="G240" s="333">
        <v>32.08064516129032</v>
      </c>
      <c r="H240" s="334">
        <v>60</v>
      </c>
      <c r="I240" s="331">
        <v>0</v>
      </c>
      <c r="J240" s="331">
        <v>2</v>
      </c>
      <c r="K240" s="333">
        <v>0.967741935483871</v>
      </c>
      <c r="L240" s="333">
        <v>0</v>
      </c>
      <c r="M240" s="333">
        <v>3.2258064516129031E-2</v>
      </c>
      <c r="N240" s="335" t="s">
        <v>918</v>
      </c>
      <c r="O240" s="331">
        <v>19</v>
      </c>
      <c r="P240" s="336">
        <v>0.43838709677419352</v>
      </c>
      <c r="Q240" s="333">
        <v>8.32258064516129</v>
      </c>
      <c r="R240" s="337" t="s">
        <v>5219</v>
      </c>
      <c r="S240" s="338" t="s">
        <v>920</v>
      </c>
      <c r="T240" s="331">
        <v>15</v>
      </c>
      <c r="U240" s="336">
        <v>0.45870967741935464</v>
      </c>
      <c r="V240" s="333">
        <v>6.870967741935484</v>
      </c>
      <c r="W240" s="337" t="s">
        <v>5220</v>
      </c>
      <c r="X240" s="339" t="s">
        <v>917</v>
      </c>
      <c r="Y240" s="331">
        <v>8</v>
      </c>
      <c r="Z240" s="336">
        <v>0.38919354838709669</v>
      </c>
      <c r="AA240" s="333">
        <v>3.096774193548387</v>
      </c>
      <c r="AB240" s="337" t="s">
        <v>5221</v>
      </c>
      <c r="AC240" s="340" t="s">
        <v>919</v>
      </c>
      <c r="AD240" s="331">
        <v>24</v>
      </c>
      <c r="AE240" s="336">
        <v>0.57516129032258079</v>
      </c>
      <c r="AF240" s="333">
        <v>13.790322580645162</v>
      </c>
      <c r="AG240" s="303" t="s">
        <v>5222</v>
      </c>
    </row>
    <row r="241" spans="1:33" x14ac:dyDescent="0.25">
      <c r="A241" s="301" t="s">
        <v>360</v>
      </c>
      <c r="B241" s="329" t="s">
        <v>5218</v>
      </c>
      <c r="C241" s="303" t="s">
        <v>1276</v>
      </c>
      <c r="D241" s="330">
        <v>108</v>
      </c>
      <c r="E241" s="331">
        <v>66</v>
      </c>
      <c r="F241" s="332">
        <v>53.549722222222243</v>
      </c>
      <c r="G241" s="333">
        <v>35.342592592592595</v>
      </c>
      <c r="H241" s="334">
        <v>96</v>
      </c>
      <c r="I241" s="331">
        <v>0</v>
      </c>
      <c r="J241" s="331">
        <v>12</v>
      </c>
      <c r="K241" s="333">
        <v>0.88888888888888884</v>
      </c>
      <c r="L241" s="333">
        <v>0</v>
      </c>
      <c r="M241" s="333">
        <v>0.1111111111111111</v>
      </c>
      <c r="N241" s="335" t="s">
        <v>918</v>
      </c>
      <c r="O241" s="331">
        <v>19</v>
      </c>
      <c r="P241" s="336">
        <v>0.48222222222222233</v>
      </c>
      <c r="Q241" s="333">
        <v>9.1574074074074066</v>
      </c>
      <c r="R241" s="337" t="s">
        <v>5219</v>
      </c>
      <c r="S241" s="338" t="s">
        <v>920</v>
      </c>
      <c r="T241" s="331">
        <v>15</v>
      </c>
      <c r="U241" s="336">
        <v>0.52981481481481485</v>
      </c>
      <c r="V241" s="333">
        <v>7.9537037037037033</v>
      </c>
      <c r="W241" s="337" t="s">
        <v>5220</v>
      </c>
      <c r="X241" s="339" t="s">
        <v>917</v>
      </c>
      <c r="Y241" s="331">
        <v>8</v>
      </c>
      <c r="Z241" s="336">
        <v>0.44935185185185217</v>
      </c>
      <c r="AA241" s="333">
        <v>3.574074074074074</v>
      </c>
      <c r="AB241" s="337" t="s">
        <v>5221</v>
      </c>
      <c r="AC241" s="340" t="s">
        <v>919</v>
      </c>
      <c r="AD241" s="331">
        <v>24</v>
      </c>
      <c r="AE241" s="336">
        <v>0.61138888888888887</v>
      </c>
      <c r="AF241" s="333">
        <v>14.657407407407407</v>
      </c>
      <c r="AG241" s="303" t="s">
        <v>5222</v>
      </c>
    </row>
    <row r="242" spans="1:33" x14ac:dyDescent="0.25">
      <c r="A242" s="301" t="s">
        <v>361</v>
      </c>
      <c r="B242" s="329" t="s">
        <v>5218</v>
      </c>
      <c r="C242" s="303" t="s">
        <v>1277</v>
      </c>
      <c r="D242" s="330">
        <v>98</v>
      </c>
      <c r="E242" s="331">
        <v>66</v>
      </c>
      <c r="F242" s="332">
        <v>44.573061224489784</v>
      </c>
      <c r="G242" s="333">
        <v>29.418367346938776</v>
      </c>
      <c r="H242" s="334">
        <v>92</v>
      </c>
      <c r="I242" s="331">
        <v>0</v>
      </c>
      <c r="J242" s="331">
        <v>6</v>
      </c>
      <c r="K242" s="333">
        <v>0.93877551020408168</v>
      </c>
      <c r="L242" s="333">
        <v>0</v>
      </c>
      <c r="M242" s="333">
        <v>6.1224489795918366E-2</v>
      </c>
      <c r="N242" s="335" t="s">
        <v>918</v>
      </c>
      <c r="O242" s="331">
        <v>19</v>
      </c>
      <c r="P242" s="336">
        <v>0.4284693877551019</v>
      </c>
      <c r="Q242" s="333">
        <v>8.1428571428571423</v>
      </c>
      <c r="R242" s="337" t="s">
        <v>5219</v>
      </c>
      <c r="S242" s="338" t="s">
        <v>920</v>
      </c>
      <c r="T242" s="331">
        <v>15</v>
      </c>
      <c r="U242" s="336">
        <v>0.44622448979591872</v>
      </c>
      <c r="V242" s="333">
        <v>6.6938775510204085</v>
      </c>
      <c r="W242" s="337" t="s">
        <v>5220</v>
      </c>
      <c r="X242" s="339" t="s">
        <v>917</v>
      </c>
      <c r="Y242" s="331">
        <v>8</v>
      </c>
      <c r="Z242" s="336">
        <v>0.32499999999999984</v>
      </c>
      <c r="AA242" s="333">
        <v>2.5816326530612246</v>
      </c>
      <c r="AB242" s="337" t="s">
        <v>5221</v>
      </c>
      <c r="AC242" s="340" t="s">
        <v>919</v>
      </c>
      <c r="AD242" s="331">
        <v>24</v>
      </c>
      <c r="AE242" s="336">
        <v>0.50071428571428578</v>
      </c>
      <c r="AF242" s="333">
        <v>12</v>
      </c>
      <c r="AG242" s="303" t="s">
        <v>5222</v>
      </c>
    </row>
    <row r="243" spans="1:33" x14ac:dyDescent="0.25">
      <c r="A243" s="301" t="s">
        <v>362</v>
      </c>
      <c r="B243" s="329" t="s">
        <v>5218</v>
      </c>
      <c r="C243" s="303" t="s">
        <v>1278</v>
      </c>
      <c r="D243" s="330">
        <v>86</v>
      </c>
      <c r="E243" s="331">
        <v>66</v>
      </c>
      <c r="F243" s="332">
        <v>41.542674418604648</v>
      </c>
      <c r="G243" s="333">
        <v>27.418604651162791</v>
      </c>
      <c r="H243" s="334">
        <v>86</v>
      </c>
      <c r="I243" s="331">
        <v>0</v>
      </c>
      <c r="J243" s="331">
        <v>0</v>
      </c>
      <c r="K243" s="333">
        <v>1</v>
      </c>
      <c r="L243" s="333">
        <v>0</v>
      </c>
      <c r="M243" s="333">
        <v>0</v>
      </c>
      <c r="N243" s="335" t="s">
        <v>918</v>
      </c>
      <c r="O243" s="331">
        <v>19</v>
      </c>
      <c r="P243" s="336">
        <v>0.3994186046511628</v>
      </c>
      <c r="Q243" s="333">
        <v>7.5813953488372094</v>
      </c>
      <c r="R243" s="337" t="s">
        <v>5219</v>
      </c>
      <c r="S243" s="338" t="s">
        <v>920</v>
      </c>
      <c r="T243" s="331">
        <v>15</v>
      </c>
      <c r="U243" s="336">
        <v>0.38709302325581402</v>
      </c>
      <c r="V243" s="333">
        <v>5.8139534883720927</v>
      </c>
      <c r="W243" s="337" t="s">
        <v>5220</v>
      </c>
      <c r="X243" s="339" t="s">
        <v>917</v>
      </c>
      <c r="Y243" s="331">
        <v>8</v>
      </c>
      <c r="Z243" s="336">
        <v>0.31790697674418594</v>
      </c>
      <c r="AA243" s="333">
        <v>2.5232558139534884</v>
      </c>
      <c r="AB243" s="337" t="s">
        <v>5221</v>
      </c>
      <c r="AC243" s="340" t="s">
        <v>919</v>
      </c>
      <c r="AD243" s="331">
        <v>24</v>
      </c>
      <c r="AE243" s="336">
        <v>0.48046511627907001</v>
      </c>
      <c r="AF243" s="333">
        <v>11.5</v>
      </c>
      <c r="AG243" s="303" t="s">
        <v>5222</v>
      </c>
    </row>
    <row r="244" spans="1:33" x14ac:dyDescent="0.25">
      <c r="A244" s="301" t="s">
        <v>363</v>
      </c>
      <c r="B244" s="329" t="s">
        <v>5218</v>
      </c>
      <c r="C244" s="303" t="s">
        <v>1279</v>
      </c>
      <c r="D244" s="330">
        <v>59</v>
      </c>
      <c r="E244" s="331">
        <v>66</v>
      </c>
      <c r="F244" s="332">
        <v>59.810847457627112</v>
      </c>
      <c r="G244" s="333">
        <v>39.474576271186443</v>
      </c>
      <c r="H244" s="334">
        <v>48</v>
      </c>
      <c r="I244" s="331">
        <v>0</v>
      </c>
      <c r="J244" s="331">
        <v>11</v>
      </c>
      <c r="K244" s="333">
        <v>0.81355932203389836</v>
      </c>
      <c r="L244" s="333">
        <v>0</v>
      </c>
      <c r="M244" s="333">
        <v>0.1864406779661017</v>
      </c>
      <c r="N244" s="335" t="s">
        <v>918</v>
      </c>
      <c r="O244" s="331">
        <v>19</v>
      </c>
      <c r="P244" s="336">
        <v>0.54542372881355916</v>
      </c>
      <c r="Q244" s="333">
        <v>10.372881355932204</v>
      </c>
      <c r="R244" s="337" t="s">
        <v>5219</v>
      </c>
      <c r="S244" s="338" t="s">
        <v>920</v>
      </c>
      <c r="T244" s="331">
        <v>15</v>
      </c>
      <c r="U244" s="336">
        <v>0.61338983050847473</v>
      </c>
      <c r="V244" s="333">
        <v>9.203389830508474</v>
      </c>
      <c r="W244" s="337" t="s">
        <v>5220</v>
      </c>
      <c r="X244" s="339" t="s">
        <v>917</v>
      </c>
      <c r="Y244" s="331">
        <v>8</v>
      </c>
      <c r="Z244" s="336">
        <v>0.42186440677966097</v>
      </c>
      <c r="AA244" s="333">
        <v>3.3559322033898304</v>
      </c>
      <c r="AB244" s="337" t="s">
        <v>5221</v>
      </c>
      <c r="AC244" s="340" t="s">
        <v>919</v>
      </c>
      <c r="AD244" s="331">
        <v>24</v>
      </c>
      <c r="AE244" s="336">
        <v>0.69</v>
      </c>
      <c r="AF244" s="333">
        <v>16.542372881355931</v>
      </c>
      <c r="AG244" s="303" t="s">
        <v>5222</v>
      </c>
    </row>
    <row r="245" spans="1:33" x14ac:dyDescent="0.25">
      <c r="A245" s="301" t="s">
        <v>364</v>
      </c>
      <c r="B245" s="329" t="s">
        <v>5218</v>
      </c>
      <c r="C245" s="303" t="s">
        <v>1280</v>
      </c>
      <c r="D245" s="330">
        <v>46</v>
      </c>
      <c r="E245" s="331">
        <v>66</v>
      </c>
      <c r="F245" s="332">
        <v>41.138695652173922</v>
      </c>
      <c r="G245" s="333">
        <v>27.152173913043477</v>
      </c>
      <c r="H245" s="334">
        <v>46</v>
      </c>
      <c r="I245" s="331">
        <v>0</v>
      </c>
      <c r="J245" s="331">
        <v>0</v>
      </c>
      <c r="K245" s="333">
        <v>1</v>
      </c>
      <c r="L245" s="333">
        <v>0</v>
      </c>
      <c r="M245" s="333">
        <v>0</v>
      </c>
      <c r="N245" s="335" t="s">
        <v>918</v>
      </c>
      <c r="O245" s="331">
        <v>19</v>
      </c>
      <c r="P245" s="336">
        <v>0.3830434782608696</v>
      </c>
      <c r="Q245" s="333">
        <v>7.2608695652173916</v>
      </c>
      <c r="R245" s="337" t="s">
        <v>5219</v>
      </c>
      <c r="S245" s="338" t="s">
        <v>920</v>
      </c>
      <c r="T245" s="331">
        <v>15</v>
      </c>
      <c r="U245" s="336">
        <v>0.38804347826086943</v>
      </c>
      <c r="V245" s="333">
        <v>5.8260869565217392</v>
      </c>
      <c r="W245" s="337" t="s">
        <v>5220</v>
      </c>
      <c r="X245" s="339" t="s">
        <v>917</v>
      </c>
      <c r="Y245" s="331">
        <v>8</v>
      </c>
      <c r="Z245" s="336">
        <v>0.31500000000000022</v>
      </c>
      <c r="AA245" s="333">
        <v>2.5</v>
      </c>
      <c r="AB245" s="337" t="s">
        <v>5221</v>
      </c>
      <c r="AC245" s="340" t="s">
        <v>919</v>
      </c>
      <c r="AD245" s="331">
        <v>24</v>
      </c>
      <c r="AE245" s="336">
        <v>0.48239130434782612</v>
      </c>
      <c r="AF245" s="333">
        <v>11.565217391304348</v>
      </c>
      <c r="AG245" s="303" t="s">
        <v>5222</v>
      </c>
    </row>
    <row r="246" spans="1:33" x14ac:dyDescent="0.25">
      <c r="A246" s="301" t="s">
        <v>365</v>
      </c>
      <c r="B246" s="329" t="s">
        <v>5218</v>
      </c>
      <c r="C246" s="303" t="s">
        <v>1281</v>
      </c>
      <c r="D246" s="330">
        <v>54</v>
      </c>
      <c r="E246" s="331">
        <v>66</v>
      </c>
      <c r="F246" s="332">
        <v>44.780555555555559</v>
      </c>
      <c r="G246" s="333">
        <v>29.555555555555557</v>
      </c>
      <c r="H246" s="334">
        <v>54</v>
      </c>
      <c r="I246" s="331">
        <v>0</v>
      </c>
      <c r="J246" s="331">
        <v>0</v>
      </c>
      <c r="K246" s="333">
        <v>1</v>
      </c>
      <c r="L246" s="333">
        <v>0</v>
      </c>
      <c r="M246" s="333">
        <v>0</v>
      </c>
      <c r="N246" s="335" t="s">
        <v>918</v>
      </c>
      <c r="O246" s="331">
        <v>19</v>
      </c>
      <c r="P246" s="336">
        <v>0.39722222222222237</v>
      </c>
      <c r="Q246" s="333">
        <v>7.5370370370370372</v>
      </c>
      <c r="R246" s="337" t="s">
        <v>5219</v>
      </c>
      <c r="S246" s="338" t="s">
        <v>920</v>
      </c>
      <c r="T246" s="331">
        <v>15</v>
      </c>
      <c r="U246" s="336">
        <v>0.42129629629629622</v>
      </c>
      <c r="V246" s="333">
        <v>6.333333333333333</v>
      </c>
      <c r="W246" s="337" t="s">
        <v>5220</v>
      </c>
      <c r="X246" s="339" t="s">
        <v>917</v>
      </c>
      <c r="Y246" s="331">
        <v>8</v>
      </c>
      <c r="Z246" s="336">
        <v>0.36148148148148146</v>
      </c>
      <c r="AA246" s="333">
        <v>2.8703703703703702</v>
      </c>
      <c r="AB246" s="337" t="s">
        <v>5221</v>
      </c>
      <c r="AC246" s="340" t="s">
        <v>919</v>
      </c>
      <c r="AD246" s="331">
        <v>24</v>
      </c>
      <c r="AE246" s="336">
        <v>0.53499999999999992</v>
      </c>
      <c r="AF246" s="333">
        <v>12.814814814814815</v>
      </c>
      <c r="AG246" s="303" t="s">
        <v>5222</v>
      </c>
    </row>
    <row r="247" spans="1:33" x14ac:dyDescent="0.25">
      <c r="A247" s="301" t="s">
        <v>366</v>
      </c>
      <c r="B247" s="329" t="s">
        <v>5218</v>
      </c>
      <c r="C247" s="303" t="s">
        <v>1282</v>
      </c>
      <c r="D247" s="330">
        <v>36</v>
      </c>
      <c r="E247" s="331">
        <v>66</v>
      </c>
      <c r="F247" s="332">
        <v>40.697500000000012</v>
      </c>
      <c r="G247" s="333">
        <v>26.861111111111111</v>
      </c>
      <c r="H247" s="334">
        <v>35</v>
      </c>
      <c r="I247" s="331">
        <v>0</v>
      </c>
      <c r="J247" s="331">
        <v>1</v>
      </c>
      <c r="K247" s="333">
        <v>0.97222222222222221</v>
      </c>
      <c r="L247" s="333">
        <v>0</v>
      </c>
      <c r="M247" s="333">
        <v>2.7777777777777776E-2</v>
      </c>
      <c r="N247" s="335" t="s">
        <v>918</v>
      </c>
      <c r="O247" s="331">
        <v>19</v>
      </c>
      <c r="P247" s="336">
        <v>0.39166666666666661</v>
      </c>
      <c r="Q247" s="333">
        <v>7.4444444444444446</v>
      </c>
      <c r="R247" s="337" t="s">
        <v>5219</v>
      </c>
      <c r="S247" s="338" t="s">
        <v>920</v>
      </c>
      <c r="T247" s="331">
        <v>15</v>
      </c>
      <c r="U247" s="336">
        <v>0.37083333333333335</v>
      </c>
      <c r="V247" s="333">
        <v>5.5555555555555554</v>
      </c>
      <c r="W247" s="337" t="s">
        <v>5220</v>
      </c>
      <c r="X247" s="339" t="s">
        <v>917</v>
      </c>
      <c r="Y247" s="331">
        <v>8</v>
      </c>
      <c r="Z247" s="336">
        <v>0.3255555555555556</v>
      </c>
      <c r="AA247" s="333">
        <v>2.5833333333333335</v>
      </c>
      <c r="AB247" s="337" t="s">
        <v>5221</v>
      </c>
      <c r="AC247" s="340" t="s">
        <v>919</v>
      </c>
      <c r="AD247" s="331">
        <v>24</v>
      </c>
      <c r="AE247" s="336">
        <v>0.47111111111111115</v>
      </c>
      <c r="AF247" s="333">
        <v>11.277777777777779</v>
      </c>
      <c r="AG247" s="303" t="s">
        <v>5222</v>
      </c>
    </row>
    <row r="248" spans="1:33" x14ac:dyDescent="0.25">
      <c r="A248" s="301" t="s">
        <v>367</v>
      </c>
      <c r="B248" s="329" t="s">
        <v>5218</v>
      </c>
      <c r="C248" s="303" t="s">
        <v>1283</v>
      </c>
      <c r="D248" s="330">
        <v>111</v>
      </c>
      <c r="E248" s="331">
        <v>66</v>
      </c>
      <c r="F248" s="332">
        <v>50.818828828828821</v>
      </c>
      <c r="G248" s="333">
        <v>33.54054054054054</v>
      </c>
      <c r="H248" s="334">
        <v>107</v>
      </c>
      <c r="I248" s="331">
        <v>0</v>
      </c>
      <c r="J248" s="331">
        <v>4</v>
      </c>
      <c r="K248" s="333">
        <v>0.963963963963964</v>
      </c>
      <c r="L248" s="333">
        <v>0</v>
      </c>
      <c r="M248" s="333">
        <v>3.6036036036036036E-2</v>
      </c>
      <c r="N248" s="335" t="s">
        <v>918</v>
      </c>
      <c r="O248" s="331">
        <v>19</v>
      </c>
      <c r="P248" s="336">
        <v>0.44981981981981983</v>
      </c>
      <c r="Q248" s="333">
        <v>8.5495495495495497</v>
      </c>
      <c r="R248" s="337" t="s">
        <v>5219</v>
      </c>
      <c r="S248" s="338" t="s">
        <v>920</v>
      </c>
      <c r="T248" s="331">
        <v>15</v>
      </c>
      <c r="U248" s="336">
        <v>0.48891891891891887</v>
      </c>
      <c r="V248" s="333">
        <v>7.333333333333333</v>
      </c>
      <c r="W248" s="337" t="s">
        <v>5220</v>
      </c>
      <c r="X248" s="339" t="s">
        <v>917</v>
      </c>
      <c r="Y248" s="331">
        <v>8</v>
      </c>
      <c r="Z248" s="336">
        <v>0.398738738738739</v>
      </c>
      <c r="AA248" s="333">
        <v>3.1711711711711712</v>
      </c>
      <c r="AB248" s="337" t="s">
        <v>5221</v>
      </c>
      <c r="AC248" s="340" t="s">
        <v>919</v>
      </c>
      <c r="AD248" s="331">
        <v>24</v>
      </c>
      <c r="AE248" s="336">
        <v>0.60468468468468495</v>
      </c>
      <c r="AF248" s="333">
        <v>14.486486486486486</v>
      </c>
      <c r="AG248" s="303" t="s">
        <v>5222</v>
      </c>
    </row>
    <row r="249" spans="1:33" x14ac:dyDescent="0.25">
      <c r="A249" s="301" t="s">
        <v>368</v>
      </c>
      <c r="B249" s="329" t="s">
        <v>5218</v>
      </c>
      <c r="C249" s="303" t="s">
        <v>1284</v>
      </c>
      <c r="D249" s="330">
        <v>165</v>
      </c>
      <c r="E249" s="331">
        <v>66</v>
      </c>
      <c r="F249" s="332">
        <v>47.392181818181832</v>
      </c>
      <c r="G249" s="333">
        <v>31.278787878787877</v>
      </c>
      <c r="H249" s="334">
        <v>150</v>
      </c>
      <c r="I249" s="331">
        <v>0</v>
      </c>
      <c r="J249" s="331">
        <v>15</v>
      </c>
      <c r="K249" s="333">
        <v>0.90909090909090906</v>
      </c>
      <c r="L249" s="333">
        <v>0</v>
      </c>
      <c r="M249" s="333">
        <v>9.0909090909090912E-2</v>
      </c>
      <c r="N249" s="335" t="s">
        <v>918</v>
      </c>
      <c r="O249" s="331">
        <v>19</v>
      </c>
      <c r="P249" s="336">
        <v>0.4485454545454543</v>
      </c>
      <c r="Q249" s="333">
        <v>8.5212121212121215</v>
      </c>
      <c r="R249" s="337" t="s">
        <v>5219</v>
      </c>
      <c r="S249" s="338" t="s">
        <v>920</v>
      </c>
      <c r="T249" s="331">
        <v>15</v>
      </c>
      <c r="U249" s="336">
        <v>0.46666666666666656</v>
      </c>
      <c r="V249" s="333">
        <v>6.9939393939393941</v>
      </c>
      <c r="W249" s="337" t="s">
        <v>5220</v>
      </c>
      <c r="X249" s="339" t="s">
        <v>917</v>
      </c>
      <c r="Y249" s="331">
        <v>8</v>
      </c>
      <c r="Z249" s="336">
        <v>0.3699393939393944</v>
      </c>
      <c r="AA249" s="333">
        <v>2.9393939393939394</v>
      </c>
      <c r="AB249" s="337" t="s">
        <v>5221</v>
      </c>
      <c r="AC249" s="340" t="s">
        <v>919</v>
      </c>
      <c r="AD249" s="331">
        <v>24</v>
      </c>
      <c r="AE249" s="336">
        <v>0.53515151515151482</v>
      </c>
      <c r="AF249" s="333">
        <v>12.824242424242424</v>
      </c>
      <c r="AG249" s="303" t="s">
        <v>5222</v>
      </c>
    </row>
    <row r="250" spans="1:33" x14ac:dyDescent="0.25">
      <c r="A250" s="301" t="s">
        <v>369</v>
      </c>
      <c r="B250" s="329" t="s">
        <v>5218</v>
      </c>
      <c r="C250" s="303" t="s">
        <v>1285</v>
      </c>
      <c r="D250" s="330">
        <v>41</v>
      </c>
      <c r="E250" s="331">
        <v>66</v>
      </c>
      <c r="F250" s="332">
        <v>42.386829268292679</v>
      </c>
      <c r="G250" s="333">
        <v>27.975609756097562</v>
      </c>
      <c r="H250" s="334">
        <v>40</v>
      </c>
      <c r="I250" s="331">
        <v>0</v>
      </c>
      <c r="J250" s="331">
        <v>1</v>
      </c>
      <c r="K250" s="333">
        <v>0.97560975609756095</v>
      </c>
      <c r="L250" s="333">
        <v>0</v>
      </c>
      <c r="M250" s="333">
        <v>2.4390243902439025E-2</v>
      </c>
      <c r="N250" s="335" t="s">
        <v>918</v>
      </c>
      <c r="O250" s="331">
        <v>19</v>
      </c>
      <c r="P250" s="336">
        <v>0.38975609756097557</v>
      </c>
      <c r="Q250" s="333">
        <v>7.4146341463414638</v>
      </c>
      <c r="R250" s="337" t="s">
        <v>5219</v>
      </c>
      <c r="S250" s="338" t="s">
        <v>920</v>
      </c>
      <c r="T250" s="331">
        <v>15</v>
      </c>
      <c r="U250" s="336">
        <v>0.4068292682926829</v>
      </c>
      <c r="V250" s="333">
        <v>6.0975609756097562</v>
      </c>
      <c r="W250" s="337" t="s">
        <v>5220</v>
      </c>
      <c r="X250" s="339" t="s">
        <v>917</v>
      </c>
      <c r="Y250" s="331">
        <v>8</v>
      </c>
      <c r="Z250" s="336">
        <v>0.35926829268292704</v>
      </c>
      <c r="AA250" s="333">
        <v>2.8536585365853657</v>
      </c>
      <c r="AB250" s="337" t="s">
        <v>5221</v>
      </c>
      <c r="AC250" s="340" t="s">
        <v>919</v>
      </c>
      <c r="AD250" s="331">
        <v>24</v>
      </c>
      <c r="AE250" s="336">
        <v>0.48512195121951229</v>
      </c>
      <c r="AF250" s="333">
        <v>11.609756097560975</v>
      </c>
      <c r="AG250" s="303" t="s">
        <v>5222</v>
      </c>
    </row>
    <row r="251" spans="1:33" x14ac:dyDescent="0.25">
      <c r="A251" s="301" t="s">
        <v>370</v>
      </c>
      <c r="B251" s="329" t="s">
        <v>5218</v>
      </c>
      <c r="C251" s="303" t="s">
        <v>1286</v>
      </c>
      <c r="D251" s="330">
        <v>97</v>
      </c>
      <c r="E251" s="331">
        <v>66</v>
      </c>
      <c r="F251" s="332">
        <v>50.109278350515446</v>
      </c>
      <c r="G251" s="333">
        <v>33.072164948453612</v>
      </c>
      <c r="H251" s="334">
        <v>92</v>
      </c>
      <c r="I251" s="331">
        <v>0</v>
      </c>
      <c r="J251" s="331">
        <v>5</v>
      </c>
      <c r="K251" s="333">
        <v>0.94845360824742264</v>
      </c>
      <c r="L251" s="333">
        <v>0</v>
      </c>
      <c r="M251" s="333">
        <v>5.1546391752577317E-2</v>
      </c>
      <c r="N251" s="335" t="s">
        <v>918</v>
      </c>
      <c r="O251" s="331">
        <v>19</v>
      </c>
      <c r="P251" s="336">
        <v>0.46216494845360845</v>
      </c>
      <c r="Q251" s="333">
        <v>8.783505154639176</v>
      </c>
      <c r="R251" s="337" t="s">
        <v>5219</v>
      </c>
      <c r="S251" s="338" t="s">
        <v>920</v>
      </c>
      <c r="T251" s="331">
        <v>15</v>
      </c>
      <c r="U251" s="336">
        <v>0.50144329896907192</v>
      </c>
      <c r="V251" s="333">
        <v>7.5257731958762886</v>
      </c>
      <c r="W251" s="337" t="s">
        <v>5220</v>
      </c>
      <c r="X251" s="339" t="s">
        <v>917</v>
      </c>
      <c r="Y251" s="331">
        <v>8</v>
      </c>
      <c r="Z251" s="336">
        <v>0.35268041237113396</v>
      </c>
      <c r="AA251" s="333">
        <v>2.804123711340206</v>
      </c>
      <c r="AB251" s="337" t="s">
        <v>5221</v>
      </c>
      <c r="AC251" s="340" t="s">
        <v>919</v>
      </c>
      <c r="AD251" s="331">
        <v>24</v>
      </c>
      <c r="AE251" s="336">
        <v>0.58185567010309291</v>
      </c>
      <c r="AF251" s="333">
        <v>13.958762886597938</v>
      </c>
      <c r="AG251" s="303" t="s">
        <v>5222</v>
      </c>
    </row>
    <row r="252" spans="1:33" x14ac:dyDescent="0.25">
      <c r="A252" s="301" t="s">
        <v>371</v>
      </c>
      <c r="B252" s="329" t="s">
        <v>5218</v>
      </c>
      <c r="C252" s="303" t="s">
        <v>1287</v>
      </c>
      <c r="D252" s="330">
        <v>126</v>
      </c>
      <c r="E252" s="331">
        <v>66</v>
      </c>
      <c r="F252" s="332">
        <v>47.27</v>
      </c>
      <c r="G252" s="333">
        <v>31.198412698412699</v>
      </c>
      <c r="H252" s="334">
        <v>117</v>
      </c>
      <c r="I252" s="331">
        <v>0</v>
      </c>
      <c r="J252" s="331">
        <v>9</v>
      </c>
      <c r="K252" s="333">
        <v>0.9285714285714286</v>
      </c>
      <c r="L252" s="333">
        <v>0</v>
      </c>
      <c r="M252" s="333">
        <v>7.1428571428571425E-2</v>
      </c>
      <c r="N252" s="335" t="s">
        <v>918</v>
      </c>
      <c r="O252" s="331">
        <v>19</v>
      </c>
      <c r="P252" s="336">
        <v>0.42666666666666664</v>
      </c>
      <c r="Q252" s="333">
        <v>8.0952380952380949</v>
      </c>
      <c r="R252" s="337" t="s">
        <v>5219</v>
      </c>
      <c r="S252" s="338" t="s">
        <v>920</v>
      </c>
      <c r="T252" s="331">
        <v>15</v>
      </c>
      <c r="U252" s="336">
        <v>0.49269841269841241</v>
      </c>
      <c r="V252" s="333">
        <v>7.3888888888888893</v>
      </c>
      <c r="W252" s="337" t="s">
        <v>5220</v>
      </c>
      <c r="X252" s="339" t="s">
        <v>917</v>
      </c>
      <c r="Y252" s="331">
        <v>8</v>
      </c>
      <c r="Z252" s="336">
        <v>0.36738095238095264</v>
      </c>
      <c r="AA252" s="333">
        <v>2.9206349206349205</v>
      </c>
      <c r="AB252" s="337" t="s">
        <v>5221</v>
      </c>
      <c r="AC252" s="340" t="s">
        <v>919</v>
      </c>
      <c r="AD252" s="331">
        <v>24</v>
      </c>
      <c r="AE252" s="336">
        <v>0.5339682539682542</v>
      </c>
      <c r="AF252" s="333">
        <v>12.793650793650794</v>
      </c>
      <c r="AG252" s="303" t="s">
        <v>5222</v>
      </c>
    </row>
    <row r="253" spans="1:33" x14ac:dyDescent="0.25">
      <c r="A253" s="301" t="s">
        <v>372</v>
      </c>
      <c r="B253" s="329" t="s">
        <v>85</v>
      </c>
      <c r="C253" s="303" t="s">
        <v>1297</v>
      </c>
      <c r="D253" s="330" t="s">
        <v>85</v>
      </c>
      <c r="E253" s="331" t="s">
        <v>85</v>
      </c>
      <c r="F253" s="332" t="s">
        <v>85</v>
      </c>
      <c r="G253" s="333" t="s">
        <v>85</v>
      </c>
      <c r="H253" s="334" t="s">
        <v>85</v>
      </c>
      <c r="I253" s="331">
        <v>0</v>
      </c>
      <c r="J253" s="331" t="s">
        <v>85</v>
      </c>
      <c r="K253" s="333" t="s">
        <v>85</v>
      </c>
      <c r="L253" s="333" t="s">
        <v>85</v>
      </c>
      <c r="M253" s="333" t="s">
        <v>85</v>
      </c>
      <c r="N253" s="335" t="s">
        <v>85</v>
      </c>
      <c r="O253" s="331" t="s">
        <v>85</v>
      </c>
      <c r="P253" s="336" t="s">
        <v>85</v>
      </c>
      <c r="Q253" s="333" t="s">
        <v>85</v>
      </c>
      <c r="R253" s="337" t="s">
        <v>85</v>
      </c>
      <c r="S253" s="338" t="s">
        <v>85</v>
      </c>
      <c r="T253" s="331" t="s">
        <v>85</v>
      </c>
      <c r="U253" s="336" t="s">
        <v>85</v>
      </c>
      <c r="V253" s="333" t="s">
        <v>85</v>
      </c>
      <c r="W253" s="337" t="s">
        <v>85</v>
      </c>
      <c r="X253" s="339" t="s">
        <v>85</v>
      </c>
      <c r="Y253" s="331" t="s">
        <v>85</v>
      </c>
      <c r="Z253" s="336" t="s">
        <v>85</v>
      </c>
      <c r="AA253" s="333" t="s">
        <v>85</v>
      </c>
      <c r="AB253" s="337" t="s">
        <v>85</v>
      </c>
      <c r="AC253" s="340" t="s">
        <v>85</v>
      </c>
      <c r="AD253" s="331" t="s">
        <v>85</v>
      </c>
      <c r="AE253" s="336" t="s">
        <v>85</v>
      </c>
      <c r="AF253" s="333" t="s">
        <v>85</v>
      </c>
      <c r="AG253" s="303" t="s">
        <v>85</v>
      </c>
    </row>
    <row r="254" spans="1:33" x14ac:dyDescent="0.25">
      <c r="A254" s="301" t="s">
        <v>376</v>
      </c>
      <c r="B254" s="329" t="s">
        <v>85</v>
      </c>
      <c r="C254" s="303" t="s">
        <v>1300</v>
      </c>
      <c r="D254" s="330" t="s">
        <v>85</v>
      </c>
      <c r="E254" s="331" t="s">
        <v>85</v>
      </c>
      <c r="F254" s="332" t="s">
        <v>85</v>
      </c>
      <c r="G254" s="333" t="s">
        <v>85</v>
      </c>
      <c r="H254" s="334" t="s">
        <v>85</v>
      </c>
      <c r="I254" s="331">
        <v>0</v>
      </c>
      <c r="J254" s="331" t="s">
        <v>85</v>
      </c>
      <c r="K254" s="333" t="s">
        <v>85</v>
      </c>
      <c r="L254" s="333" t="s">
        <v>85</v>
      </c>
      <c r="M254" s="333" t="s">
        <v>85</v>
      </c>
      <c r="N254" s="335" t="s">
        <v>85</v>
      </c>
      <c r="O254" s="331" t="s">
        <v>85</v>
      </c>
      <c r="P254" s="336" t="s">
        <v>85</v>
      </c>
      <c r="Q254" s="333" t="s">
        <v>85</v>
      </c>
      <c r="R254" s="337" t="s">
        <v>85</v>
      </c>
      <c r="S254" s="338" t="s">
        <v>85</v>
      </c>
      <c r="T254" s="331" t="s">
        <v>85</v>
      </c>
      <c r="U254" s="336" t="s">
        <v>85</v>
      </c>
      <c r="V254" s="333" t="s">
        <v>85</v>
      </c>
      <c r="W254" s="337" t="s">
        <v>85</v>
      </c>
      <c r="X254" s="339" t="s">
        <v>85</v>
      </c>
      <c r="Y254" s="331" t="s">
        <v>85</v>
      </c>
      <c r="Z254" s="336" t="s">
        <v>85</v>
      </c>
      <c r="AA254" s="333" t="s">
        <v>85</v>
      </c>
      <c r="AB254" s="337" t="s">
        <v>85</v>
      </c>
      <c r="AC254" s="340" t="s">
        <v>85</v>
      </c>
      <c r="AD254" s="331" t="s">
        <v>85</v>
      </c>
      <c r="AE254" s="336" t="s">
        <v>85</v>
      </c>
      <c r="AF254" s="333" t="s">
        <v>85</v>
      </c>
      <c r="AG254" s="303" t="s">
        <v>85</v>
      </c>
    </row>
    <row r="255" spans="1:33" x14ac:dyDescent="0.25">
      <c r="A255" s="301" t="s">
        <v>378</v>
      </c>
      <c r="B255" s="329" t="s">
        <v>85</v>
      </c>
      <c r="C255" s="303" t="s">
        <v>1301</v>
      </c>
      <c r="D255" s="330" t="s">
        <v>85</v>
      </c>
      <c r="E255" s="331" t="s">
        <v>85</v>
      </c>
      <c r="F255" s="332" t="s">
        <v>85</v>
      </c>
      <c r="G255" s="333" t="s">
        <v>85</v>
      </c>
      <c r="H255" s="334" t="s">
        <v>85</v>
      </c>
      <c r="I255" s="331">
        <v>0</v>
      </c>
      <c r="J255" s="331" t="s">
        <v>85</v>
      </c>
      <c r="K255" s="333" t="s">
        <v>85</v>
      </c>
      <c r="L255" s="333" t="s">
        <v>85</v>
      </c>
      <c r="M255" s="333" t="s">
        <v>85</v>
      </c>
      <c r="N255" s="335" t="s">
        <v>85</v>
      </c>
      <c r="O255" s="331" t="s">
        <v>85</v>
      </c>
      <c r="P255" s="336" t="s">
        <v>85</v>
      </c>
      <c r="Q255" s="333" t="s">
        <v>85</v>
      </c>
      <c r="R255" s="337" t="s">
        <v>85</v>
      </c>
      <c r="S255" s="338" t="s">
        <v>85</v>
      </c>
      <c r="T255" s="331" t="s">
        <v>85</v>
      </c>
      <c r="U255" s="336" t="s">
        <v>85</v>
      </c>
      <c r="V255" s="333" t="s">
        <v>85</v>
      </c>
      <c r="W255" s="337" t="s">
        <v>85</v>
      </c>
      <c r="X255" s="339" t="s">
        <v>85</v>
      </c>
      <c r="Y255" s="331" t="s">
        <v>85</v>
      </c>
      <c r="Z255" s="336" t="s">
        <v>85</v>
      </c>
      <c r="AA255" s="333" t="s">
        <v>85</v>
      </c>
      <c r="AB255" s="337" t="s">
        <v>85</v>
      </c>
      <c r="AC255" s="340" t="s">
        <v>85</v>
      </c>
      <c r="AD255" s="331" t="s">
        <v>85</v>
      </c>
      <c r="AE255" s="336" t="s">
        <v>85</v>
      </c>
      <c r="AF255" s="333" t="s">
        <v>85</v>
      </c>
      <c r="AG255" s="303" t="s">
        <v>85</v>
      </c>
    </row>
    <row r="256" spans="1:33" x14ac:dyDescent="0.25">
      <c r="A256" s="301" t="s">
        <v>379</v>
      </c>
      <c r="B256" s="329" t="s">
        <v>85</v>
      </c>
      <c r="C256" s="303" t="s">
        <v>1302</v>
      </c>
      <c r="D256" s="330" t="s">
        <v>85</v>
      </c>
      <c r="E256" s="331" t="s">
        <v>85</v>
      </c>
      <c r="F256" s="332" t="s">
        <v>85</v>
      </c>
      <c r="G256" s="333" t="s">
        <v>85</v>
      </c>
      <c r="H256" s="334" t="s">
        <v>85</v>
      </c>
      <c r="I256" s="331">
        <v>0</v>
      </c>
      <c r="J256" s="331" t="s">
        <v>85</v>
      </c>
      <c r="K256" s="333" t="s">
        <v>85</v>
      </c>
      <c r="L256" s="333" t="s">
        <v>85</v>
      </c>
      <c r="M256" s="333" t="s">
        <v>85</v>
      </c>
      <c r="N256" s="335" t="s">
        <v>85</v>
      </c>
      <c r="O256" s="331" t="s">
        <v>85</v>
      </c>
      <c r="P256" s="336" t="s">
        <v>85</v>
      </c>
      <c r="Q256" s="333" t="s">
        <v>85</v>
      </c>
      <c r="R256" s="337" t="s">
        <v>85</v>
      </c>
      <c r="S256" s="338" t="s">
        <v>85</v>
      </c>
      <c r="T256" s="331" t="s">
        <v>85</v>
      </c>
      <c r="U256" s="336" t="s">
        <v>85</v>
      </c>
      <c r="V256" s="333" t="s">
        <v>85</v>
      </c>
      <c r="W256" s="337" t="s">
        <v>85</v>
      </c>
      <c r="X256" s="339" t="s">
        <v>85</v>
      </c>
      <c r="Y256" s="331" t="s">
        <v>85</v>
      </c>
      <c r="Z256" s="336" t="s">
        <v>85</v>
      </c>
      <c r="AA256" s="333" t="s">
        <v>85</v>
      </c>
      <c r="AB256" s="337" t="s">
        <v>85</v>
      </c>
      <c r="AC256" s="340" t="s">
        <v>85</v>
      </c>
      <c r="AD256" s="331" t="s">
        <v>85</v>
      </c>
      <c r="AE256" s="336" t="s">
        <v>85</v>
      </c>
      <c r="AF256" s="333" t="s">
        <v>85</v>
      </c>
      <c r="AG256" s="303" t="s">
        <v>85</v>
      </c>
    </row>
    <row r="257" spans="1:33" x14ac:dyDescent="0.25">
      <c r="A257" s="301" t="s">
        <v>617</v>
      </c>
      <c r="B257" s="329" t="s">
        <v>85</v>
      </c>
      <c r="C257" s="303" t="s">
        <v>5250</v>
      </c>
      <c r="D257" s="330" t="s">
        <v>85</v>
      </c>
      <c r="E257" s="331" t="s">
        <v>85</v>
      </c>
      <c r="F257" s="332" t="s">
        <v>85</v>
      </c>
      <c r="G257" s="333" t="s">
        <v>85</v>
      </c>
      <c r="H257" s="334" t="s">
        <v>85</v>
      </c>
      <c r="I257" s="331">
        <v>0</v>
      </c>
      <c r="J257" s="331" t="s">
        <v>85</v>
      </c>
      <c r="K257" s="333" t="s">
        <v>85</v>
      </c>
      <c r="L257" s="333" t="s">
        <v>85</v>
      </c>
      <c r="M257" s="333" t="s">
        <v>85</v>
      </c>
      <c r="N257" s="335" t="s">
        <v>85</v>
      </c>
      <c r="O257" s="331" t="s">
        <v>85</v>
      </c>
      <c r="P257" s="336" t="s">
        <v>85</v>
      </c>
      <c r="Q257" s="333" t="s">
        <v>85</v>
      </c>
      <c r="R257" s="337" t="s">
        <v>85</v>
      </c>
      <c r="S257" s="338" t="s">
        <v>85</v>
      </c>
      <c r="T257" s="331" t="s">
        <v>85</v>
      </c>
      <c r="U257" s="336" t="s">
        <v>85</v>
      </c>
      <c r="V257" s="333" t="s">
        <v>85</v>
      </c>
      <c r="W257" s="337" t="s">
        <v>85</v>
      </c>
      <c r="X257" s="339" t="s">
        <v>85</v>
      </c>
      <c r="Y257" s="331" t="s">
        <v>85</v>
      </c>
      <c r="Z257" s="336" t="s">
        <v>85</v>
      </c>
      <c r="AA257" s="333" t="s">
        <v>85</v>
      </c>
      <c r="AB257" s="337" t="s">
        <v>85</v>
      </c>
      <c r="AC257" s="340" t="s">
        <v>85</v>
      </c>
      <c r="AD257" s="331" t="s">
        <v>85</v>
      </c>
      <c r="AE257" s="336" t="s">
        <v>85</v>
      </c>
      <c r="AF257" s="333" t="s">
        <v>85</v>
      </c>
      <c r="AG257" s="303" t="s">
        <v>85</v>
      </c>
    </row>
    <row r="258" spans="1:33" x14ac:dyDescent="0.25">
      <c r="A258" s="301" t="s">
        <v>996</v>
      </c>
      <c r="B258" s="329" t="s">
        <v>85</v>
      </c>
      <c r="C258" s="303" t="s">
        <v>1303</v>
      </c>
      <c r="D258" s="330" t="s">
        <v>85</v>
      </c>
      <c r="E258" s="331" t="s">
        <v>85</v>
      </c>
      <c r="F258" s="332" t="s">
        <v>85</v>
      </c>
      <c r="G258" s="333" t="s">
        <v>85</v>
      </c>
      <c r="H258" s="334" t="s">
        <v>85</v>
      </c>
      <c r="I258" s="331">
        <v>0</v>
      </c>
      <c r="J258" s="331" t="s">
        <v>85</v>
      </c>
      <c r="K258" s="333" t="s">
        <v>85</v>
      </c>
      <c r="L258" s="333" t="s">
        <v>85</v>
      </c>
      <c r="M258" s="333" t="s">
        <v>85</v>
      </c>
      <c r="N258" s="335" t="s">
        <v>85</v>
      </c>
      <c r="O258" s="331" t="s">
        <v>85</v>
      </c>
      <c r="P258" s="336" t="s">
        <v>85</v>
      </c>
      <c r="Q258" s="333" t="s">
        <v>85</v>
      </c>
      <c r="R258" s="337" t="s">
        <v>85</v>
      </c>
      <c r="S258" s="338" t="s">
        <v>85</v>
      </c>
      <c r="T258" s="331" t="s">
        <v>85</v>
      </c>
      <c r="U258" s="336" t="s">
        <v>85</v>
      </c>
      <c r="V258" s="333" t="s">
        <v>85</v>
      </c>
      <c r="W258" s="337" t="s">
        <v>85</v>
      </c>
      <c r="X258" s="339" t="s">
        <v>85</v>
      </c>
      <c r="Y258" s="331" t="s">
        <v>85</v>
      </c>
      <c r="Z258" s="336" t="s">
        <v>85</v>
      </c>
      <c r="AA258" s="333" t="s">
        <v>85</v>
      </c>
      <c r="AB258" s="337" t="s">
        <v>85</v>
      </c>
      <c r="AC258" s="340" t="s">
        <v>85</v>
      </c>
      <c r="AD258" s="331" t="s">
        <v>85</v>
      </c>
      <c r="AE258" s="336" t="s">
        <v>85</v>
      </c>
      <c r="AF258" s="333" t="s">
        <v>85</v>
      </c>
      <c r="AG258" s="303" t="s">
        <v>85</v>
      </c>
    </row>
    <row r="259" spans="1:33" x14ac:dyDescent="0.25">
      <c r="A259" s="301" t="s">
        <v>998</v>
      </c>
      <c r="B259" s="329" t="s">
        <v>85</v>
      </c>
      <c r="C259" s="303" t="s">
        <v>1304</v>
      </c>
      <c r="D259" s="330" t="s">
        <v>85</v>
      </c>
      <c r="E259" s="331" t="s">
        <v>85</v>
      </c>
      <c r="F259" s="332" t="s">
        <v>85</v>
      </c>
      <c r="G259" s="333" t="s">
        <v>85</v>
      </c>
      <c r="H259" s="334" t="s">
        <v>85</v>
      </c>
      <c r="I259" s="331">
        <v>0</v>
      </c>
      <c r="J259" s="331" t="s">
        <v>85</v>
      </c>
      <c r="K259" s="333" t="s">
        <v>85</v>
      </c>
      <c r="L259" s="333" t="s">
        <v>85</v>
      </c>
      <c r="M259" s="333" t="s">
        <v>85</v>
      </c>
      <c r="N259" s="335" t="s">
        <v>85</v>
      </c>
      <c r="O259" s="331" t="s">
        <v>85</v>
      </c>
      <c r="P259" s="336" t="s">
        <v>85</v>
      </c>
      <c r="Q259" s="333" t="s">
        <v>85</v>
      </c>
      <c r="R259" s="337" t="s">
        <v>85</v>
      </c>
      <c r="S259" s="338" t="s">
        <v>85</v>
      </c>
      <c r="T259" s="331" t="s">
        <v>85</v>
      </c>
      <c r="U259" s="336" t="s">
        <v>85</v>
      </c>
      <c r="V259" s="333" t="s">
        <v>85</v>
      </c>
      <c r="W259" s="337" t="s">
        <v>85</v>
      </c>
      <c r="X259" s="339" t="s">
        <v>85</v>
      </c>
      <c r="Y259" s="331" t="s">
        <v>85</v>
      </c>
      <c r="Z259" s="336" t="s">
        <v>85</v>
      </c>
      <c r="AA259" s="333" t="s">
        <v>85</v>
      </c>
      <c r="AB259" s="337" t="s">
        <v>85</v>
      </c>
      <c r="AC259" s="340" t="s">
        <v>85</v>
      </c>
      <c r="AD259" s="331" t="s">
        <v>85</v>
      </c>
      <c r="AE259" s="336" t="s">
        <v>85</v>
      </c>
      <c r="AF259" s="333" t="s">
        <v>85</v>
      </c>
      <c r="AG259" s="303" t="s">
        <v>85</v>
      </c>
    </row>
    <row r="260" spans="1:33" x14ac:dyDescent="0.25">
      <c r="A260" s="301" t="s">
        <v>380</v>
      </c>
      <c r="B260" s="329" t="s">
        <v>85</v>
      </c>
      <c r="C260" s="303" t="s">
        <v>1305</v>
      </c>
      <c r="D260" s="330" t="s">
        <v>85</v>
      </c>
      <c r="E260" s="331" t="s">
        <v>85</v>
      </c>
      <c r="F260" s="332" t="s">
        <v>85</v>
      </c>
      <c r="G260" s="333" t="s">
        <v>85</v>
      </c>
      <c r="H260" s="334" t="s">
        <v>85</v>
      </c>
      <c r="I260" s="331">
        <v>0</v>
      </c>
      <c r="J260" s="331" t="s">
        <v>85</v>
      </c>
      <c r="K260" s="333" t="s">
        <v>85</v>
      </c>
      <c r="L260" s="333" t="s">
        <v>85</v>
      </c>
      <c r="M260" s="333" t="s">
        <v>85</v>
      </c>
      <c r="N260" s="335" t="s">
        <v>85</v>
      </c>
      <c r="O260" s="331" t="s">
        <v>85</v>
      </c>
      <c r="P260" s="336" t="s">
        <v>85</v>
      </c>
      <c r="Q260" s="333" t="s">
        <v>85</v>
      </c>
      <c r="R260" s="337" t="s">
        <v>85</v>
      </c>
      <c r="S260" s="338" t="s">
        <v>85</v>
      </c>
      <c r="T260" s="331" t="s">
        <v>85</v>
      </c>
      <c r="U260" s="336" t="s">
        <v>85</v>
      </c>
      <c r="V260" s="333" t="s">
        <v>85</v>
      </c>
      <c r="W260" s="337" t="s">
        <v>85</v>
      </c>
      <c r="X260" s="339" t="s">
        <v>85</v>
      </c>
      <c r="Y260" s="331" t="s">
        <v>85</v>
      </c>
      <c r="Z260" s="336" t="s">
        <v>85</v>
      </c>
      <c r="AA260" s="333" t="s">
        <v>85</v>
      </c>
      <c r="AB260" s="337" t="s">
        <v>85</v>
      </c>
      <c r="AC260" s="340" t="s">
        <v>85</v>
      </c>
      <c r="AD260" s="331" t="s">
        <v>85</v>
      </c>
      <c r="AE260" s="336" t="s">
        <v>85</v>
      </c>
      <c r="AF260" s="333" t="s">
        <v>85</v>
      </c>
      <c r="AG260" s="303" t="s">
        <v>85</v>
      </c>
    </row>
    <row r="261" spans="1:33" x14ac:dyDescent="0.25">
      <c r="A261" s="301" t="s">
        <v>381</v>
      </c>
      <c r="B261" s="329" t="s">
        <v>85</v>
      </c>
      <c r="C261" s="303" t="s">
        <v>1306</v>
      </c>
      <c r="D261" s="330" t="s">
        <v>85</v>
      </c>
      <c r="E261" s="331" t="s">
        <v>85</v>
      </c>
      <c r="F261" s="332" t="s">
        <v>85</v>
      </c>
      <c r="G261" s="333" t="s">
        <v>85</v>
      </c>
      <c r="H261" s="334" t="s">
        <v>85</v>
      </c>
      <c r="I261" s="331">
        <v>0</v>
      </c>
      <c r="J261" s="331" t="s">
        <v>85</v>
      </c>
      <c r="K261" s="333" t="s">
        <v>85</v>
      </c>
      <c r="L261" s="333" t="s">
        <v>85</v>
      </c>
      <c r="M261" s="333" t="s">
        <v>85</v>
      </c>
      <c r="N261" s="335" t="s">
        <v>85</v>
      </c>
      <c r="O261" s="331" t="s">
        <v>85</v>
      </c>
      <c r="P261" s="336" t="s">
        <v>85</v>
      </c>
      <c r="Q261" s="333" t="s">
        <v>85</v>
      </c>
      <c r="R261" s="337" t="s">
        <v>85</v>
      </c>
      <c r="S261" s="338" t="s">
        <v>85</v>
      </c>
      <c r="T261" s="331" t="s">
        <v>85</v>
      </c>
      <c r="U261" s="336" t="s">
        <v>85</v>
      </c>
      <c r="V261" s="333" t="s">
        <v>85</v>
      </c>
      <c r="W261" s="337" t="s">
        <v>85</v>
      </c>
      <c r="X261" s="339" t="s">
        <v>85</v>
      </c>
      <c r="Y261" s="331" t="s">
        <v>85</v>
      </c>
      <c r="Z261" s="336" t="s">
        <v>85</v>
      </c>
      <c r="AA261" s="333" t="s">
        <v>85</v>
      </c>
      <c r="AB261" s="337" t="s">
        <v>85</v>
      </c>
      <c r="AC261" s="340" t="s">
        <v>85</v>
      </c>
      <c r="AD261" s="331" t="s">
        <v>85</v>
      </c>
      <c r="AE261" s="336" t="s">
        <v>85</v>
      </c>
      <c r="AF261" s="333" t="s">
        <v>85</v>
      </c>
      <c r="AG261" s="303" t="s">
        <v>85</v>
      </c>
    </row>
    <row r="262" spans="1:33" x14ac:dyDescent="0.25">
      <c r="A262" s="301" t="s">
        <v>382</v>
      </c>
      <c r="B262" s="329" t="s">
        <v>85</v>
      </c>
      <c r="C262" s="303" t="s">
        <v>1307</v>
      </c>
      <c r="D262" s="330" t="s">
        <v>85</v>
      </c>
      <c r="E262" s="331" t="s">
        <v>85</v>
      </c>
      <c r="F262" s="332" t="s">
        <v>85</v>
      </c>
      <c r="G262" s="333" t="s">
        <v>85</v>
      </c>
      <c r="H262" s="334" t="s">
        <v>85</v>
      </c>
      <c r="I262" s="331">
        <v>0</v>
      </c>
      <c r="J262" s="331" t="s">
        <v>85</v>
      </c>
      <c r="K262" s="333" t="s">
        <v>85</v>
      </c>
      <c r="L262" s="333" t="s">
        <v>85</v>
      </c>
      <c r="M262" s="333" t="s">
        <v>85</v>
      </c>
      <c r="N262" s="335" t="s">
        <v>85</v>
      </c>
      <c r="O262" s="331" t="s">
        <v>85</v>
      </c>
      <c r="P262" s="336" t="s">
        <v>85</v>
      </c>
      <c r="Q262" s="333" t="s">
        <v>85</v>
      </c>
      <c r="R262" s="337" t="s">
        <v>85</v>
      </c>
      <c r="S262" s="338" t="s">
        <v>85</v>
      </c>
      <c r="T262" s="331" t="s">
        <v>85</v>
      </c>
      <c r="U262" s="336" t="s">
        <v>85</v>
      </c>
      <c r="V262" s="333" t="s">
        <v>85</v>
      </c>
      <c r="W262" s="337" t="s">
        <v>85</v>
      </c>
      <c r="X262" s="339" t="s">
        <v>85</v>
      </c>
      <c r="Y262" s="331" t="s">
        <v>85</v>
      </c>
      <c r="Z262" s="336" t="s">
        <v>85</v>
      </c>
      <c r="AA262" s="333" t="s">
        <v>85</v>
      </c>
      <c r="AB262" s="337" t="s">
        <v>85</v>
      </c>
      <c r="AC262" s="340" t="s">
        <v>85</v>
      </c>
      <c r="AD262" s="331" t="s">
        <v>85</v>
      </c>
      <c r="AE262" s="336" t="s">
        <v>85</v>
      </c>
      <c r="AF262" s="333" t="s">
        <v>85</v>
      </c>
      <c r="AG262" s="303" t="s">
        <v>85</v>
      </c>
    </row>
    <row r="263" spans="1:33" x14ac:dyDescent="0.25">
      <c r="A263" s="301" t="s">
        <v>383</v>
      </c>
      <c r="B263" s="329" t="s">
        <v>85</v>
      </c>
      <c r="C263" s="303" t="s">
        <v>1308</v>
      </c>
      <c r="D263" s="330" t="s">
        <v>85</v>
      </c>
      <c r="E263" s="331" t="s">
        <v>85</v>
      </c>
      <c r="F263" s="332" t="s">
        <v>85</v>
      </c>
      <c r="G263" s="333" t="s">
        <v>85</v>
      </c>
      <c r="H263" s="334" t="s">
        <v>85</v>
      </c>
      <c r="I263" s="331">
        <v>0</v>
      </c>
      <c r="J263" s="331" t="s">
        <v>85</v>
      </c>
      <c r="K263" s="333" t="s">
        <v>85</v>
      </c>
      <c r="L263" s="333" t="s">
        <v>85</v>
      </c>
      <c r="M263" s="333" t="s">
        <v>85</v>
      </c>
      <c r="N263" s="335" t="s">
        <v>85</v>
      </c>
      <c r="O263" s="331" t="s">
        <v>85</v>
      </c>
      <c r="P263" s="336" t="s">
        <v>85</v>
      </c>
      <c r="Q263" s="333" t="s">
        <v>85</v>
      </c>
      <c r="R263" s="337" t="s">
        <v>85</v>
      </c>
      <c r="S263" s="338" t="s">
        <v>85</v>
      </c>
      <c r="T263" s="331" t="s">
        <v>85</v>
      </c>
      <c r="U263" s="336" t="s">
        <v>85</v>
      </c>
      <c r="V263" s="333" t="s">
        <v>85</v>
      </c>
      <c r="W263" s="337" t="s">
        <v>85</v>
      </c>
      <c r="X263" s="339" t="s">
        <v>85</v>
      </c>
      <c r="Y263" s="331" t="s">
        <v>85</v>
      </c>
      <c r="Z263" s="336" t="s">
        <v>85</v>
      </c>
      <c r="AA263" s="333" t="s">
        <v>85</v>
      </c>
      <c r="AB263" s="337" t="s">
        <v>85</v>
      </c>
      <c r="AC263" s="340" t="s">
        <v>85</v>
      </c>
      <c r="AD263" s="331" t="s">
        <v>85</v>
      </c>
      <c r="AE263" s="336" t="s">
        <v>85</v>
      </c>
      <c r="AF263" s="333" t="s">
        <v>85</v>
      </c>
      <c r="AG263" s="303" t="s">
        <v>85</v>
      </c>
    </row>
    <row r="264" spans="1:33" x14ac:dyDescent="0.25">
      <c r="A264" s="301" t="s">
        <v>385</v>
      </c>
      <c r="B264" s="329" t="s">
        <v>85</v>
      </c>
      <c r="C264" s="303" t="s">
        <v>1309</v>
      </c>
      <c r="D264" s="330" t="s">
        <v>85</v>
      </c>
      <c r="E264" s="331" t="s">
        <v>85</v>
      </c>
      <c r="F264" s="332" t="s">
        <v>85</v>
      </c>
      <c r="G264" s="333" t="s">
        <v>85</v>
      </c>
      <c r="H264" s="334" t="s">
        <v>85</v>
      </c>
      <c r="I264" s="331">
        <v>0</v>
      </c>
      <c r="J264" s="331" t="s">
        <v>85</v>
      </c>
      <c r="K264" s="333" t="s">
        <v>85</v>
      </c>
      <c r="L264" s="333" t="s">
        <v>85</v>
      </c>
      <c r="M264" s="333" t="s">
        <v>85</v>
      </c>
      <c r="N264" s="335" t="s">
        <v>85</v>
      </c>
      <c r="O264" s="331" t="s">
        <v>85</v>
      </c>
      <c r="P264" s="336" t="s">
        <v>85</v>
      </c>
      <c r="Q264" s="333" t="s">
        <v>85</v>
      </c>
      <c r="R264" s="337" t="s">
        <v>85</v>
      </c>
      <c r="S264" s="338" t="s">
        <v>85</v>
      </c>
      <c r="T264" s="331" t="s">
        <v>85</v>
      </c>
      <c r="U264" s="336" t="s">
        <v>85</v>
      </c>
      <c r="V264" s="333" t="s">
        <v>85</v>
      </c>
      <c r="W264" s="337" t="s">
        <v>85</v>
      </c>
      <c r="X264" s="339" t="s">
        <v>85</v>
      </c>
      <c r="Y264" s="331" t="s">
        <v>85</v>
      </c>
      <c r="Z264" s="336" t="s">
        <v>85</v>
      </c>
      <c r="AA264" s="333" t="s">
        <v>85</v>
      </c>
      <c r="AB264" s="337" t="s">
        <v>85</v>
      </c>
      <c r="AC264" s="340" t="s">
        <v>85</v>
      </c>
      <c r="AD264" s="331" t="s">
        <v>85</v>
      </c>
      <c r="AE264" s="336" t="s">
        <v>85</v>
      </c>
      <c r="AF264" s="333" t="s">
        <v>85</v>
      </c>
      <c r="AG264" s="303" t="s">
        <v>85</v>
      </c>
    </row>
    <row r="265" spans="1:33" x14ac:dyDescent="0.25">
      <c r="A265" s="301" t="s">
        <v>386</v>
      </c>
      <c r="B265" s="329" t="s">
        <v>85</v>
      </c>
      <c r="C265" s="303" t="s">
        <v>1310</v>
      </c>
      <c r="D265" s="330" t="s">
        <v>85</v>
      </c>
      <c r="E265" s="331" t="s">
        <v>85</v>
      </c>
      <c r="F265" s="332" t="s">
        <v>85</v>
      </c>
      <c r="G265" s="333" t="s">
        <v>85</v>
      </c>
      <c r="H265" s="334" t="s">
        <v>85</v>
      </c>
      <c r="I265" s="331">
        <v>0</v>
      </c>
      <c r="J265" s="331" t="s">
        <v>85</v>
      </c>
      <c r="K265" s="333" t="s">
        <v>85</v>
      </c>
      <c r="L265" s="333" t="s">
        <v>85</v>
      </c>
      <c r="M265" s="333" t="s">
        <v>85</v>
      </c>
      <c r="N265" s="335" t="s">
        <v>85</v>
      </c>
      <c r="O265" s="331" t="s">
        <v>85</v>
      </c>
      <c r="P265" s="336" t="s">
        <v>85</v>
      </c>
      <c r="Q265" s="333" t="s">
        <v>85</v>
      </c>
      <c r="R265" s="337" t="s">
        <v>85</v>
      </c>
      <c r="S265" s="338" t="s">
        <v>85</v>
      </c>
      <c r="T265" s="331" t="s">
        <v>85</v>
      </c>
      <c r="U265" s="336" t="s">
        <v>85</v>
      </c>
      <c r="V265" s="333" t="s">
        <v>85</v>
      </c>
      <c r="W265" s="337" t="s">
        <v>85</v>
      </c>
      <c r="X265" s="339" t="s">
        <v>85</v>
      </c>
      <c r="Y265" s="331" t="s">
        <v>85</v>
      </c>
      <c r="Z265" s="336" t="s">
        <v>85</v>
      </c>
      <c r="AA265" s="333" t="s">
        <v>85</v>
      </c>
      <c r="AB265" s="337" t="s">
        <v>85</v>
      </c>
      <c r="AC265" s="340" t="s">
        <v>85</v>
      </c>
      <c r="AD265" s="331" t="s">
        <v>85</v>
      </c>
      <c r="AE265" s="336" t="s">
        <v>85</v>
      </c>
      <c r="AF265" s="333" t="s">
        <v>85</v>
      </c>
      <c r="AG265" s="303" t="s">
        <v>85</v>
      </c>
    </row>
    <row r="266" spans="1:33" x14ac:dyDescent="0.25">
      <c r="A266" s="301" t="s">
        <v>387</v>
      </c>
      <c r="B266" s="329" t="s">
        <v>85</v>
      </c>
      <c r="C266" s="303" t="s">
        <v>1311</v>
      </c>
      <c r="D266" s="330" t="s">
        <v>85</v>
      </c>
      <c r="E266" s="331" t="s">
        <v>85</v>
      </c>
      <c r="F266" s="332" t="s">
        <v>85</v>
      </c>
      <c r="G266" s="333" t="s">
        <v>85</v>
      </c>
      <c r="H266" s="334" t="s">
        <v>85</v>
      </c>
      <c r="I266" s="331">
        <v>0</v>
      </c>
      <c r="J266" s="331" t="s">
        <v>85</v>
      </c>
      <c r="K266" s="333" t="s">
        <v>85</v>
      </c>
      <c r="L266" s="333" t="s">
        <v>85</v>
      </c>
      <c r="M266" s="333" t="s">
        <v>85</v>
      </c>
      <c r="N266" s="335" t="s">
        <v>85</v>
      </c>
      <c r="O266" s="331" t="s">
        <v>85</v>
      </c>
      <c r="P266" s="336" t="s">
        <v>85</v>
      </c>
      <c r="Q266" s="333" t="s">
        <v>85</v>
      </c>
      <c r="R266" s="337" t="s">
        <v>85</v>
      </c>
      <c r="S266" s="338" t="s">
        <v>85</v>
      </c>
      <c r="T266" s="331" t="s">
        <v>85</v>
      </c>
      <c r="U266" s="336" t="s">
        <v>85</v>
      </c>
      <c r="V266" s="333" t="s">
        <v>85</v>
      </c>
      <c r="W266" s="337" t="s">
        <v>85</v>
      </c>
      <c r="X266" s="339" t="s">
        <v>85</v>
      </c>
      <c r="Y266" s="331" t="s">
        <v>85</v>
      </c>
      <c r="Z266" s="336" t="s">
        <v>85</v>
      </c>
      <c r="AA266" s="333" t="s">
        <v>85</v>
      </c>
      <c r="AB266" s="337" t="s">
        <v>85</v>
      </c>
      <c r="AC266" s="340" t="s">
        <v>85</v>
      </c>
      <c r="AD266" s="331" t="s">
        <v>85</v>
      </c>
      <c r="AE266" s="336" t="s">
        <v>85</v>
      </c>
      <c r="AF266" s="333" t="s">
        <v>85</v>
      </c>
      <c r="AG266" s="303" t="s">
        <v>85</v>
      </c>
    </row>
    <row r="267" spans="1:33" x14ac:dyDescent="0.25">
      <c r="A267" s="301" t="s">
        <v>388</v>
      </c>
      <c r="B267" s="329" t="s">
        <v>85</v>
      </c>
      <c r="C267" s="303" t="s">
        <v>1312</v>
      </c>
      <c r="D267" s="330" t="s">
        <v>85</v>
      </c>
      <c r="E267" s="331" t="s">
        <v>85</v>
      </c>
      <c r="F267" s="332" t="s">
        <v>85</v>
      </c>
      <c r="G267" s="333" t="s">
        <v>85</v>
      </c>
      <c r="H267" s="334" t="s">
        <v>85</v>
      </c>
      <c r="I267" s="331">
        <v>0</v>
      </c>
      <c r="J267" s="331" t="s">
        <v>85</v>
      </c>
      <c r="K267" s="333" t="s">
        <v>85</v>
      </c>
      <c r="L267" s="333" t="s">
        <v>85</v>
      </c>
      <c r="M267" s="333" t="s">
        <v>85</v>
      </c>
      <c r="N267" s="335" t="s">
        <v>85</v>
      </c>
      <c r="O267" s="331" t="s">
        <v>85</v>
      </c>
      <c r="P267" s="336" t="s">
        <v>85</v>
      </c>
      <c r="Q267" s="333" t="s">
        <v>85</v>
      </c>
      <c r="R267" s="337" t="s">
        <v>85</v>
      </c>
      <c r="S267" s="338" t="s">
        <v>85</v>
      </c>
      <c r="T267" s="331" t="s">
        <v>85</v>
      </c>
      <c r="U267" s="336" t="s">
        <v>85</v>
      </c>
      <c r="V267" s="333" t="s">
        <v>85</v>
      </c>
      <c r="W267" s="337" t="s">
        <v>85</v>
      </c>
      <c r="X267" s="339" t="s">
        <v>85</v>
      </c>
      <c r="Y267" s="331" t="s">
        <v>85</v>
      </c>
      <c r="Z267" s="336" t="s">
        <v>85</v>
      </c>
      <c r="AA267" s="333" t="s">
        <v>85</v>
      </c>
      <c r="AB267" s="337" t="s">
        <v>85</v>
      </c>
      <c r="AC267" s="340" t="s">
        <v>85</v>
      </c>
      <c r="AD267" s="331" t="s">
        <v>85</v>
      </c>
      <c r="AE267" s="336" t="s">
        <v>85</v>
      </c>
      <c r="AF267" s="333" t="s">
        <v>85</v>
      </c>
      <c r="AG267" s="303" t="s">
        <v>85</v>
      </c>
    </row>
    <row r="268" spans="1:33" x14ac:dyDescent="0.25">
      <c r="A268" s="301" t="s">
        <v>389</v>
      </c>
      <c r="B268" s="329" t="s">
        <v>85</v>
      </c>
      <c r="C268" s="303" t="s">
        <v>1313</v>
      </c>
      <c r="D268" s="330" t="s">
        <v>85</v>
      </c>
      <c r="E268" s="331" t="s">
        <v>85</v>
      </c>
      <c r="F268" s="332" t="s">
        <v>85</v>
      </c>
      <c r="G268" s="333" t="s">
        <v>85</v>
      </c>
      <c r="H268" s="334" t="s">
        <v>85</v>
      </c>
      <c r="I268" s="331">
        <v>0</v>
      </c>
      <c r="J268" s="331" t="s">
        <v>85</v>
      </c>
      <c r="K268" s="333" t="s">
        <v>85</v>
      </c>
      <c r="L268" s="333" t="s">
        <v>85</v>
      </c>
      <c r="M268" s="333" t="s">
        <v>85</v>
      </c>
      <c r="N268" s="335" t="s">
        <v>85</v>
      </c>
      <c r="O268" s="331" t="s">
        <v>85</v>
      </c>
      <c r="P268" s="336" t="s">
        <v>85</v>
      </c>
      <c r="Q268" s="333" t="s">
        <v>85</v>
      </c>
      <c r="R268" s="337" t="s">
        <v>85</v>
      </c>
      <c r="S268" s="338" t="s">
        <v>85</v>
      </c>
      <c r="T268" s="331" t="s">
        <v>85</v>
      </c>
      <c r="U268" s="336" t="s">
        <v>85</v>
      </c>
      <c r="V268" s="333" t="s">
        <v>85</v>
      </c>
      <c r="W268" s="337" t="s">
        <v>85</v>
      </c>
      <c r="X268" s="339" t="s">
        <v>85</v>
      </c>
      <c r="Y268" s="331" t="s">
        <v>85</v>
      </c>
      <c r="Z268" s="336" t="s">
        <v>85</v>
      </c>
      <c r="AA268" s="333" t="s">
        <v>85</v>
      </c>
      <c r="AB268" s="337" t="s">
        <v>85</v>
      </c>
      <c r="AC268" s="340" t="s">
        <v>85</v>
      </c>
      <c r="AD268" s="331" t="s">
        <v>85</v>
      </c>
      <c r="AE268" s="336" t="s">
        <v>85</v>
      </c>
      <c r="AF268" s="333" t="s">
        <v>85</v>
      </c>
      <c r="AG268" s="303" t="s">
        <v>85</v>
      </c>
    </row>
    <row r="269" spans="1:33" x14ac:dyDescent="0.25">
      <c r="A269" s="301" t="s">
        <v>390</v>
      </c>
      <c r="B269" s="329" t="s">
        <v>85</v>
      </c>
      <c r="C269" s="303" t="s">
        <v>1314</v>
      </c>
      <c r="D269" s="330" t="s">
        <v>85</v>
      </c>
      <c r="E269" s="331" t="s">
        <v>85</v>
      </c>
      <c r="F269" s="332" t="s">
        <v>85</v>
      </c>
      <c r="G269" s="333" t="s">
        <v>85</v>
      </c>
      <c r="H269" s="334" t="s">
        <v>85</v>
      </c>
      <c r="I269" s="331">
        <v>0</v>
      </c>
      <c r="J269" s="331" t="s">
        <v>85</v>
      </c>
      <c r="K269" s="333" t="s">
        <v>85</v>
      </c>
      <c r="L269" s="333" t="s">
        <v>85</v>
      </c>
      <c r="M269" s="333" t="s">
        <v>85</v>
      </c>
      <c r="N269" s="335" t="s">
        <v>85</v>
      </c>
      <c r="O269" s="331" t="s">
        <v>85</v>
      </c>
      <c r="P269" s="336" t="s">
        <v>85</v>
      </c>
      <c r="Q269" s="333" t="s">
        <v>85</v>
      </c>
      <c r="R269" s="337" t="s">
        <v>85</v>
      </c>
      <c r="S269" s="338" t="s">
        <v>85</v>
      </c>
      <c r="T269" s="331" t="s">
        <v>85</v>
      </c>
      <c r="U269" s="336" t="s">
        <v>85</v>
      </c>
      <c r="V269" s="333" t="s">
        <v>85</v>
      </c>
      <c r="W269" s="337" t="s">
        <v>85</v>
      </c>
      <c r="X269" s="339" t="s">
        <v>85</v>
      </c>
      <c r="Y269" s="331" t="s">
        <v>85</v>
      </c>
      <c r="Z269" s="336" t="s">
        <v>85</v>
      </c>
      <c r="AA269" s="333" t="s">
        <v>85</v>
      </c>
      <c r="AB269" s="337" t="s">
        <v>85</v>
      </c>
      <c r="AC269" s="340" t="s">
        <v>85</v>
      </c>
      <c r="AD269" s="331" t="s">
        <v>85</v>
      </c>
      <c r="AE269" s="336" t="s">
        <v>85</v>
      </c>
      <c r="AF269" s="333" t="s">
        <v>85</v>
      </c>
      <c r="AG269" s="303" t="s">
        <v>85</v>
      </c>
    </row>
    <row r="270" spans="1:33" x14ac:dyDescent="0.25">
      <c r="A270" s="301" t="s">
        <v>613</v>
      </c>
      <c r="B270" s="329" t="s">
        <v>85</v>
      </c>
      <c r="C270" s="303" t="s">
        <v>1315</v>
      </c>
      <c r="D270" s="330" t="s">
        <v>85</v>
      </c>
      <c r="E270" s="331" t="s">
        <v>85</v>
      </c>
      <c r="F270" s="332" t="s">
        <v>85</v>
      </c>
      <c r="G270" s="333" t="s">
        <v>85</v>
      </c>
      <c r="H270" s="334" t="s">
        <v>85</v>
      </c>
      <c r="I270" s="331">
        <v>0</v>
      </c>
      <c r="J270" s="331" t="s">
        <v>85</v>
      </c>
      <c r="K270" s="333" t="s">
        <v>85</v>
      </c>
      <c r="L270" s="333" t="s">
        <v>85</v>
      </c>
      <c r="M270" s="333" t="s">
        <v>85</v>
      </c>
      <c r="N270" s="335" t="s">
        <v>85</v>
      </c>
      <c r="O270" s="331" t="s">
        <v>85</v>
      </c>
      <c r="P270" s="336" t="s">
        <v>85</v>
      </c>
      <c r="Q270" s="333" t="s">
        <v>85</v>
      </c>
      <c r="R270" s="337" t="s">
        <v>85</v>
      </c>
      <c r="S270" s="338" t="s">
        <v>85</v>
      </c>
      <c r="T270" s="331" t="s">
        <v>85</v>
      </c>
      <c r="U270" s="336" t="s">
        <v>85</v>
      </c>
      <c r="V270" s="333" t="s">
        <v>85</v>
      </c>
      <c r="W270" s="337" t="s">
        <v>85</v>
      </c>
      <c r="X270" s="339" t="s">
        <v>85</v>
      </c>
      <c r="Y270" s="331" t="s">
        <v>85</v>
      </c>
      <c r="Z270" s="336" t="s">
        <v>85</v>
      </c>
      <c r="AA270" s="333" t="s">
        <v>85</v>
      </c>
      <c r="AB270" s="337" t="s">
        <v>85</v>
      </c>
      <c r="AC270" s="340" t="s">
        <v>85</v>
      </c>
      <c r="AD270" s="331" t="s">
        <v>85</v>
      </c>
      <c r="AE270" s="336" t="s">
        <v>85</v>
      </c>
      <c r="AF270" s="333" t="s">
        <v>85</v>
      </c>
      <c r="AG270" s="303" t="s">
        <v>85</v>
      </c>
    </row>
    <row r="271" spans="1:33" x14ac:dyDescent="0.25">
      <c r="A271" s="301" t="s">
        <v>392</v>
      </c>
      <c r="B271" s="329" t="s">
        <v>5218</v>
      </c>
      <c r="C271" s="303" t="s">
        <v>1316</v>
      </c>
      <c r="D271" s="330">
        <v>50</v>
      </c>
      <c r="E271" s="331">
        <v>66</v>
      </c>
      <c r="F271" s="332">
        <v>50.848199999999991</v>
      </c>
      <c r="G271" s="333">
        <v>33.56</v>
      </c>
      <c r="H271" s="334">
        <v>46</v>
      </c>
      <c r="I271" s="331">
        <v>0</v>
      </c>
      <c r="J271" s="331">
        <v>4</v>
      </c>
      <c r="K271" s="333">
        <v>0.92</v>
      </c>
      <c r="L271" s="333">
        <v>0</v>
      </c>
      <c r="M271" s="333">
        <v>0.08</v>
      </c>
      <c r="N271" s="335" t="s">
        <v>918</v>
      </c>
      <c r="O271" s="331">
        <v>19</v>
      </c>
      <c r="P271" s="336">
        <v>0.47740000000000005</v>
      </c>
      <c r="Q271" s="333">
        <v>9.08</v>
      </c>
      <c r="R271" s="337" t="s">
        <v>5219</v>
      </c>
      <c r="S271" s="338" t="s">
        <v>920</v>
      </c>
      <c r="T271" s="331">
        <v>15</v>
      </c>
      <c r="U271" s="336">
        <v>0.499</v>
      </c>
      <c r="V271" s="333">
        <v>7.48</v>
      </c>
      <c r="W271" s="337" t="s">
        <v>5220</v>
      </c>
      <c r="X271" s="339" t="s">
        <v>917</v>
      </c>
      <c r="Y271" s="331">
        <v>8</v>
      </c>
      <c r="Z271" s="336">
        <v>0.41720000000000007</v>
      </c>
      <c r="AA271" s="333">
        <v>3.32</v>
      </c>
      <c r="AB271" s="337" t="s">
        <v>5221</v>
      </c>
      <c r="AC271" s="340" t="s">
        <v>919</v>
      </c>
      <c r="AD271" s="331">
        <v>24</v>
      </c>
      <c r="AE271" s="336">
        <v>0.57059999999999977</v>
      </c>
      <c r="AF271" s="333">
        <v>13.68</v>
      </c>
      <c r="AG271" s="303" t="s">
        <v>5222</v>
      </c>
    </row>
    <row r="272" spans="1:33" x14ac:dyDescent="0.25">
      <c r="A272" s="301" t="s">
        <v>395</v>
      </c>
      <c r="B272" s="329" t="s">
        <v>85</v>
      </c>
      <c r="C272" s="303" t="s">
        <v>1317</v>
      </c>
      <c r="D272" s="330" t="s">
        <v>85</v>
      </c>
      <c r="E272" s="331" t="s">
        <v>85</v>
      </c>
      <c r="F272" s="332" t="s">
        <v>85</v>
      </c>
      <c r="G272" s="333" t="s">
        <v>85</v>
      </c>
      <c r="H272" s="334" t="s">
        <v>85</v>
      </c>
      <c r="I272" s="331">
        <v>0</v>
      </c>
      <c r="J272" s="331" t="s">
        <v>85</v>
      </c>
      <c r="K272" s="333" t="s">
        <v>85</v>
      </c>
      <c r="L272" s="333" t="s">
        <v>85</v>
      </c>
      <c r="M272" s="333" t="s">
        <v>85</v>
      </c>
      <c r="N272" s="335" t="s">
        <v>85</v>
      </c>
      <c r="O272" s="331" t="s">
        <v>85</v>
      </c>
      <c r="P272" s="336" t="s">
        <v>85</v>
      </c>
      <c r="Q272" s="333" t="s">
        <v>85</v>
      </c>
      <c r="R272" s="337" t="s">
        <v>85</v>
      </c>
      <c r="S272" s="338" t="s">
        <v>85</v>
      </c>
      <c r="T272" s="331" t="s">
        <v>85</v>
      </c>
      <c r="U272" s="336" t="s">
        <v>85</v>
      </c>
      <c r="V272" s="333" t="s">
        <v>85</v>
      </c>
      <c r="W272" s="337" t="s">
        <v>85</v>
      </c>
      <c r="X272" s="339" t="s">
        <v>85</v>
      </c>
      <c r="Y272" s="331" t="s">
        <v>85</v>
      </c>
      <c r="Z272" s="336" t="s">
        <v>85</v>
      </c>
      <c r="AA272" s="333" t="s">
        <v>85</v>
      </c>
      <c r="AB272" s="337" t="s">
        <v>85</v>
      </c>
      <c r="AC272" s="340" t="s">
        <v>85</v>
      </c>
      <c r="AD272" s="331" t="s">
        <v>85</v>
      </c>
      <c r="AE272" s="336" t="s">
        <v>85</v>
      </c>
      <c r="AF272" s="333" t="s">
        <v>85</v>
      </c>
      <c r="AG272" s="303" t="s">
        <v>85</v>
      </c>
    </row>
    <row r="273" spans="1:33" x14ac:dyDescent="0.25">
      <c r="A273" s="301" t="s">
        <v>396</v>
      </c>
      <c r="B273" s="329" t="s">
        <v>85</v>
      </c>
      <c r="C273" s="303" t="s">
        <v>1318</v>
      </c>
      <c r="D273" s="330" t="s">
        <v>85</v>
      </c>
      <c r="E273" s="331" t="s">
        <v>85</v>
      </c>
      <c r="F273" s="332" t="s">
        <v>85</v>
      </c>
      <c r="G273" s="333" t="s">
        <v>85</v>
      </c>
      <c r="H273" s="334" t="s">
        <v>85</v>
      </c>
      <c r="I273" s="331">
        <v>0</v>
      </c>
      <c r="J273" s="331" t="s">
        <v>85</v>
      </c>
      <c r="K273" s="333" t="s">
        <v>85</v>
      </c>
      <c r="L273" s="333" t="s">
        <v>85</v>
      </c>
      <c r="M273" s="333" t="s">
        <v>85</v>
      </c>
      <c r="N273" s="335" t="s">
        <v>85</v>
      </c>
      <c r="O273" s="331" t="s">
        <v>85</v>
      </c>
      <c r="P273" s="336" t="s">
        <v>85</v>
      </c>
      <c r="Q273" s="333" t="s">
        <v>85</v>
      </c>
      <c r="R273" s="337" t="s">
        <v>85</v>
      </c>
      <c r="S273" s="338" t="s">
        <v>85</v>
      </c>
      <c r="T273" s="331" t="s">
        <v>85</v>
      </c>
      <c r="U273" s="336" t="s">
        <v>85</v>
      </c>
      <c r="V273" s="333" t="s">
        <v>85</v>
      </c>
      <c r="W273" s="337" t="s">
        <v>85</v>
      </c>
      <c r="X273" s="339" t="s">
        <v>85</v>
      </c>
      <c r="Y273" s="331" t="s">
        <v>85</v>
      </c>
      <c r="Z273" s="336" t="s">
        <v>85</v>
      </c>
      <c r="AA273" s="333" t="s">
        <v>85</v>
      </c>
      <c r="AB273" s="337" t="s">
        <v>85</v>
      </c>
      <c r="AC273" s="340" t="s">
        <v>85</v>
      </c>
      <c r="AD273" s="331" t="s">
        <v>85</v>
      </c>
      <c r="AE273" s="336" t="s">
        <v>85</v>
      </c>
      <c r="AF273" s="333" t="s">
        <v>85</v>
      </c>
      <c r="AG273" s="303" t="s">
        <v>85</v>
      </c>
    </row>
    <row r="274" spans="1:33" x14ac:dyDescent="0.25">
      <c r="A274" s="301" t="s">
        <v>397</v>
      </c>
      <c r="B274" s="329" t="s">
        <v>85</v>
      </c>
      <c r="C274" s="303" t="s">
        <v>1319</v>
      </c>
      <c r="D274" s="330" t="s">
        <v>85</v>
      </c>
      <c r="E274" s="331" t="s">
        <v>85</v>
      </c>
      <c r="F274" s="332" t="s">
        <v>85</v>
      </c>
      <c r="G274" s="333" t="s">
        <v>85</v>
      </c>
      <c r="H274" s="334" t="s">
        <v>85</v>
      </c>
      <c r="I274" s="331">
        <v>0</v>
      </c>
      <c r="J274" s="331" t="s">
        <v>85</v>
      </c>
      <c r="K274" s="333" t="s">
        <v>85</v>
      </c>
      <c r="L274" s="333" t="s">
        <v>85</v>
      </c>
      <c r="M274" s="333" t="s">
        <v>85</v>
      </c>
      <c r="N274" s="335" t="s">
        <v>85</v>
      </c>
      <c r="O274" s="331" t="s">
        <v>85</v>
      </c>
      <c r="P274" s="336" t="s">
        <v>85</v>
      </c>
      <c r="Q274" s="333" t="s">
        <v>85</v>
      </c>
      <c r="R274" s="337" t="s">
        <v>85</v>
      </c>
      <c r="S274" s="338" t="s">
        <v>85</v>
      </c>
      <c r="T274" s="331" t="s">
        <v>85</v>
      </c>
      <c r="U274" s="336" t="s">
        <v>85</v>
      </c>
      <c r="V274" s="333" t="s">
        <v>85</v>
      </c>
      <c r="W274" s="337" t="s">
        <v>85</v>
      </c>
      <c r="X274" s="339" t="s">
        <v>85</v>
      </c>
      <c r="Y274" s="331" t="s">
        <v>85</v>
      </c>
      <c r="Z274" s="336" t="s">
        <v>85</v>
      </c>
      <c r="AA274" s="333" t="s">
        <v>85</v>
      </c>
      <c r="AB274" s="337" t="s">
        <v>85</v>
      </c>
      <c r="AC274" s="340" t="s">
        <v>85</v>
      </c>
      <c r="AD274" s="331" t="s">
        <v>85</v>
      </c>
      <c r="AE274" s="336" t="s">
        <v>85</v>
      </c>
      <c r="AF274" s="333" t="s">
        <v>85</v>
      </c>
      <c r="AG274" s="303" t="s">
        <v>85</v>
      </c>
    </row>
    <row r="275" spans="1:33" x14ac:dyDescent="0.25">
      <c r="A275" s="301" t="s">
        <v>399</v>
      </c>
      <c r="B275" s="329" t="s">
        <v>85</v>
      </c>
      <c r="C275" s="303" t="s">
        <v>1320</v>
      </c>
      <c r="D275" s="330" t="s">
        <v>85</v>
      </c>
      <c r="E275" s="331" t="s">
        <v>85</v>
      </c>
      <c r="F275" s="332" t="s">
        <v>85</v>
      </c>
      <c r="G275" s="333" t="s">
        <v>85</v>
      </c>
      <c r="H275" s="334" t="s">
        <v>85</v>
      </c>
      <c r="I275" s="331">
        <v>0</v>
      </c>
      <c r="J275" s="331" t="s">
        <v>85</v>
      </c>
      <c r="K275" s="333" t="s">
        <v>85</v>
      </c>
      <c r="L275" s="333" t="s">
        <v>85</v>
      </c>
      <c r="M275" s="333" t="s">
        <v>85</v>
      </c>
      <c r="N275" s="335" t="s">
        <v>85</v>
      </c>
      <c r="O275" s="331" t="s">
        <v>85</v>
      </c>
      <c r="P275" s="336" t="s">
        <v>85</v>
      </c>
      <c r="Q275" s="333" t="s">
        <v>85</v>
      </c>
      <c r="R275" s="337" t="s">
        <v>85</v>
      </c>
      <c r="S275" s="338" t="s">
        <v>85</v>
      </c>
      <c r="T275" s="331" t="s">
        <v>85</v>
      </c>
      <c r="U275" s="336" t="s">
        <v>85</v>
      </c>
      <c r="V275" s="333" t="s">
        <v>85</v>
      </c>
      <c r="W275" s="337" t="s">
        <v>85</v>
      </c>
      <c r="X275" s="339" t="s">
        <v>85</v>
      </c>
      <c r="Y275" s="331" t="s">
        <v>85</v>
      </c>
      <c r="Z275" s="336" t="s">
        <v>85</v>
      </c>
      <c r="AA275" s="333" t="s">
        <v>85</v>
      </c>
      <c r="AB275" s="337" t="s">
        <v>85</v>
      </c>
      <c r="AC275" s="340" t="s">
        <v>85</v>
      </c>
      <c r="AD275" s="331" t="s">
        <v>85</v>
      </c>
      <c r="AE275" s="336" t="s">
        <v>85</v>
      </c>
      <c r="AF275" s="333" t="s">
        <v>85</v>
      </c>
      <c r="AG275" s="303" t="s">
        <v>85</v>
      </c>
    </row>
    <row r="276" spans="1:33" x14ac:dyDescent="0.25">
      <c r="A276" s="301" t="s">
        <v>400</v>
      </c>
      <c r="B276" s="329" t="s">
        <v>85</v>
      </c>
      <c r="C276" s="303" t="s">
        <v>1321</v>
      </c>
      <c r="D276" s="330" t="s">
        <v>85</v>
      </c>
      <c r="E276" s="331" t="s">
        <v>85</v>
      </c>
      <c r="F276" s="332" t="s">
        <v>85</v>
      </c>
      <c r="G276" s="333" t="s">
        <v>85</v>
      </c>
      <c r="H276" s="334" t="s">
        <v>85</v>
      </c>
      <c r="I276" s="331">
        <v>0</v>
      </c>
      <c r="J276" s="331" t="s">
        <v>85</v>
      </c>
      <c r="K276" s="333" t="s">
        <v>85</v>
      </c>
      <c r="L276" s="333" t="s">
        <v>85</v>
      </c>
      <c r="M276" s="333" t="s">
        <v>85</v>
      </c>
      <c r="N276" s="335" t="s">
        <v>85</v>
      </c>
      <c r="O276" s="331" t="s">
        <v>85</v>
      </c>
      <c r="P276" s="336" t="s">
        <v>85</v>
      </c>
      <c r="Q276" s="333" t="s">
        <v>85</v>
      </c>
      <c r="R276" s="337" t="s">
        <v>85</v>
      </c>
      <c r="S276" s="338" t="s">
        <v>85</v>
      </c>
      <c r="T276" s="331" t="s">
        <v>85</v>
      </c>
      <c r="U276" s="336" t="s">
        <v>85</v>
      </c>
      <c r="V276" s="333" t="s">
        <v>85</v>
      </c>
      <c r="W276" s="337" t="s">
        <v>85</v>
      </c>
      <c r="X276" s="339" t="s">
        <v>85</v>
      </c>
      <c r="Y276" s="331" t="s">
        <v>85</v>
      </c>
      <c r="Z276" s="336" t="s">
        <v>85</v>
      </c>
      <c r="AA276" s="333" t="s">
        <v>85</v>
      </c>
      <c r="AB276" s="337" t="s">
        <v>85</v>
      </c>
      <c r="AC276" s="340" t="s">
        <v>85</v>
      </c>
      <c r="AD276" s="331" t="s">
        <v>85</v>
      </c>
      <c r="AE276" s="336" t="s">
        <v>85</v>
      </c>
      <c r="AF276" s="333" t="s">
        <v>85</v>
      </c>
      <c r="AG276" s="303" t="s">
        <v>85</v>
      </c>
    </row>
    <row r="277" spans="1:33" x14ac:dyDescent="0.25">
      <c r="A277" s="301" t="s">
        <v>952</v>
      </c>
      <c r="B277" s="329" t="s">
        <v>85</v>
      </c>
      <c r="C277" s="303" t="s">
        <v>5234</v>
      </c>
      <c r="D277" s="330" t="s">
        <v>85</v>
      </c>
      <c r="E277" s="331" t="s">
        <v>85</v>
      </c>
      <c r="F277" s="332" t="s">
        <v>85</v>
      </c>
      <c r="G277" s="333" t="s">
        <v>85</v>
      </c>
      <c r="H277" s="334" t="s">
        <v>85</v>
      </c>
      <c r="I277" s="331">
        <v>0</v>
      </c>
      <c r="J277" s="331" t="s">
        <v>85</v>
      </c>
      <c r="K277" s="333" t="s">
        <v>85</v>
      </c>
      <c r="L277" s="333" t="s">
        <v>85</v>
      </c>
      <c r="M277" s="333" t="s">
        <v>85</v>
      </c>
      <c r="N277" s="335" t="s">
        <v>85</v>
      </c>
      <c r="O277" s="331" t="s">
        <v>85</v>
      </c>
      <c r="P277" s="336" t="s">
        <v>85</v>
      </c>
      <c r="Q277" s="333" t="s">
        <v>85</v>
      </c>
      <c r="R277" s="337" t="s">
        <v>85</v>
      </c>
      <c r="S277" s="338" t="s">
        <v>85</v>
      </c>
      <c r="T277" s="331" t="s">
        <v>85</v>
      </c>
      <c r="U277" s="336" t="s">
        <v>85</v>
      </c>
      <c r="V277" s="333" t="s">
        <v>85</v>
      </c>
      <c r="W277" s="337" t="s">
        <v>85</v>
      </c>
      <c r="X277" s="339" t="s">
        <v>85</v>
      </c>
      <c r="Y277" s="331" t="s">
        <v>85</v>
      </c>
      <c r="Z277" s="336" t="s">
        <v>85</v>
      </c>
      <c r="AA277" s="333" t="s">
        <v>85</v>
      </c>
      <c r="AB277" s="337" t="s">
        <v>85</v>
      </c>
      <c r="AC277" s="340" t="s">
        <v>85</v>
      </c>
      <c r="AD277" s="331" t="s">
        <v>85</v>
      </c>
      <c r="AE277" s="336" t="s">
        <v>85</v>
      </c>
      <c r="AF277" s="333" t="s">
        <v>85</v>
      </c>
      <c r="AG277" s="303" t="s">
        <v>85</v>
      </c>
    </row>
    <row r="278" spans="1:33" x14ac:dyDescent="0.25">
      <c r="A278" s="301" t="s">
        <v>402</v>
      </c>
      <c r="B278" s="329" t="s">
        <v>85</v>
      </c>
      <c r="C278" s="303" t="s">
        <v>1322</v>
      </c>
      <c r="D278" s="330" t="s">
        <v>85</v>
      </c>
      <c r="E278" s="331" t="s">
        <v>85</v>
      </c>
      <c r="F278" s="332" t="s">
        <v>85</v>
      </c>
      <c r="G278" s="333" t="s">
        <v>85</v>
      </c>
      <c r="H278" s="334" t="s">
        <v>85</v>
      </c>
      <c r="I278" s="331">
        <v>0</v>
      </c>
      <c r="J278" s="331" t="s">
        <v>85</v>
      </c>
      <c r="K278" s="333" t="s">
        <v>85</v>
      </c>
      <c r="L278" s="333" t="s">
        <v>85</v>
      </c>
      <c r="M278" s="333" t="s">
        <v>85</v>
      </c>
      <c r="N278" s="335" t="s">
        <v>85</v>
      </c>
      <c r="O278" s="331" t="s">
        <v>85</v>
      </c>
      <c r="P278" s="336" t="s">
        <v>85</v>
      </c>
      <c r="Q278" s="333" t="s">
        <v>85</v>
      </c>
      <c r="R278" s="337" t="s">
        <v>85</v>
      </c>
      <c r="S278" s="338" t="s">
        <v>85</v>
      </c>
      <c r="T278" s="331" t="s">
        <v>85</v>
      </c>
      <c r="U278" s="336" t="s">
        <v>85</v>
      </c>
      <c r="V278" s="333" t="s">
        <v>85</v>
      </c>
      <c r="W278" s="337" t="s">
        <v>85</v>
      </c>
      <c r="X278" s="339" t="s">
        <v>85</v>
      </c>
      <c r="Y278" s="331" t="s">
        <v>85</v>
      </c>
      <c r="Z278" s="336" t="s">
        <v>85</v>
      </c>
      <c r="AA278" s="333" t="s">
        <v>85</v>
      </c>
      <c r="AB278" s="337" t="s">
        <v>85</v>
      </c>
      <c r="AC278" s="340" t="s">
        <v>85</v>
      </c>
      <c r="AD278" s="331" t="s">
        <v>85</v>
      </c>
      <c r="AE278" s="336" t="s">
        <v>85</v>
      </c>
      <c r="AF278" s="333" t="s">
        <v>85</v>
      </c>
      <c r="AG278" s="303" t="s">
        <v>85</v>
      </c>
    </row>
    <row r="279" spans="1:33" x14ac:dyDescent="0.25">
      <c r="A279" s="301" t="s">
        <v>403</v>
      </c>
      <c r="B279" s="329" t="s">
        <v>85</v>
      </c>
      <c r="C279" s="303" t="s">
        <v>1323</v>
      </c>
      <c r="D279" s="330" t="s">
        <v>85</v>
      </c>
      <c r="E279" s="331" t="s">
        <v>85</v>
      </c>
      <c r="F279" s="332" t="s">
        <v>85</v>
      </c>
      <c r="G279" s="333" t="s">
        <v>85</v>
      </c>
      <c r="H279" s="334" t="s">
        <v>85</v>
      </c>
      <c r="I279" s="331">
        <v>0</v>
      </c>
      <c r="J279" s="331" t="s">
        <v>85</v>
      </c>
      <c r="K279" s="333" t="s">
        <v>85</v>
      </c>
      <c r="L279" s="333" t="s">
        <v>85</v>
      </c>
      <c r="M279" s="333" t="s">
        <v>85</v>
      </c>
      <c r="N279" s="335" t="s">
        <v>85</v>
      </c>
      <c r="O279" s="331" t="s">
        <v>85</v>
      </c>
      <c r="P279" s="336" t="s">
        <v>85</v>
      </c>
      <c r="Q279" s="333" t="s">
        <v>85</v>
      </c>
      <c r="R279" s="337" t="s">
        <v>85</v>
      </c>
      <c r="S279" s="338" t="s">
        <v>85</v>
      </c>
      <c r="T279" s="331" t="s">
        <v>85</v>
      </c>
      <c r="U279" s="336" t="s">
        <v>85</v>
      </c>
      <c r="V279" s="333" t="s">
        <v>85</v>
      </c>
      <c r="W279" s="337" t="s">
        <v>85</v>
      </c>
      <c r="X279" s="339" t="s">
        <v>85</v>
      </c>
      <c r="Y279" s="331" t="s">
        <v>85</v>
      </c>
      <c r="Z279" s="336" t="s">
        <v>85</v>
      </c>
      <c r="AA279" s="333" t="s">
        <v>85</v>
      </c>
      <c r="AB279" s="337" t="s">
        <v>85</v>
      </c>
      <c r="AC279" s="340" t="s">
        <v>85</v>
      </c>
      <c r="AD279" s="331" t="s">
        <v>85</v>
      </c>
      <c r="AE279" s="336" t="s">
        <v>85</v>
      </c>
      <c r="AF279" s="333" t="s">
        <v>85</v>
      </c>
      <c r="AG279" s="303" t="s">
        <v>85</v>
      </c>
    </row>
    <row r="280" spans="1:33" x14ac:dyDescent="0.25">
      <c r="A280" s="301" t="s">
        <v>404</v>
      </c>
      <c r="B280" s="329" t="s">
        <v>85</v>
      </c>
      <c r="C280" s="303" t="s">
        <v>1324</v>
      </c>
      <c r="D280" s="330" t="s">
        <v>85</v>
      </c>
      <c r="E280" s="331" t="s">
        <v>85</v>
      </c>
      <c r="F280" s="332" t="s">
        <v>85</v>
      </c>
      <c r="G280" s="333" t="s">
        <v>85</v>
      </c>
      <c r="H280" s="334" t="s">
        <v>85</v>
      </c>
      <c r="I280" s="331">
        <v>0</v>
      </c>
      <c r="J280" s="331" t="s">
        <v>85</v>
      </c>
      <c r="K280" s="333" t="s">
        <v>85</v>
      </c>
      <c r="L280" s="333" t="s">
        <v>85</v>
      </c>
      <c r="M280" s="333" t="s">
        <v>85</v>
      </c>
      <c r="N280" s="335" t="s">
        <v>85</v>
      </c>
      <c r="O280" s="331" t="s">
        <v>85</v>
      </c>
      <c r="P280" s="336" t="s">
        <v>85</v>
      </c>
      <c r="Q280" s="333" t="s">
        <v>85</v>
      </c>
      <c r="R280" s="337" t="s">
        <v>85</v>
      </c>
      <c r="S280" s="338" t="s">
        <v>85</v>
      </c>
      <c r="T280" s="331" t="s">
        <v>85</v>
      </c>
      <c r="U280" s="336" t="s">
        <v>85</v>
      </c>
      <c r="V280" s="333" t="s">
        <v>85</v>
      </c>
      <c r="W280" s="337" t="s">
        <v>85</v>
      </c>
      <c r="X280" s="339" t="s">
        <v>85</v>
      </c>
      <c r="Y280" s="331" t="s">
        <v>85</v>
      </c>
      <c r="Z280" s="336" t="s">
        <v>85</v>
      </c>
      <c r="AA280" s="333" t="s">
        <v>85</v>
      </c>
      <c r="AB280" s="337" t="s">
        <v>85</v>
      </c>
      <c r="AC280" s="340" t="s">
        <v>85</v>
      </c>
      <c r="AD280" s="331" t="s">
        <v>85</v>
      </c>
      <c r="AE280" s="336" t="s">
        <v>85</v>
      </c>
      <c r="AF280" s="333" t="s">
        <v>85</v>
      </c>
      <c r="AG280" s="303" t="s">
        <v>85</v>
      </c>
    </row>
    <row r="281" spans="1:33" x14ac:dyDescent="0.25">
      <c r="A281" s="301" t="s">
        <v>979</v>
      </c>
      <c r="B281" s="329" t="s">
        <v>85</v>
      </c>
      <c r="C281" s="303" t="s">
        <v>5251</v>
      </c>
      <c r="D281" s="330" t="s">
        <v>85</v>
      </c>
      <c r="E281" s="331" t="s">
        <v>85</v>
      </c>
      <c r="F281" s="332" t="s">
        <v>85</v>
      </c>
      <c r="G281" s="333" t="s">
        <v>85</v>
      </c>
      <c r="H281" s="334" t="s">
        <v>85</v>
      </c>
      <c r="I281" s="331">
        <v>0</v>
      </c>
      <c r="J281" s="331" t="s">
        <v>85</v>
      </c>
      <c r="K281" s="333" t="s">
        <v>85</v>
      </c>
      <c r="L281" s="333" t="s">
        <v>85</v>
      </c>
      <c r="M281" s="333" t="s">
        <v>85</v>
      </c>
      <c r="N281" s="335" t="s">
        <v>85</v>
      </c>
      <c r="O281" s="331" t="s">
        <v>85</v>
      </c>
      <c r="P281" s="336" t="s">
        <v>85</v>
      </c>
      <c r="Q281" s="333" t="s">
        <v>85</v>
      </c>
      <c r="R281" s="337" t="s">
        <v>85</v>
      </c>
      <c r="S281" s="338" t="s">
        <v>85</v>
      </c>
      <c r="T281" s="331" t="s">
        <v>85</v>
      </c>
      <c r="U281" s="336" t="s">
        <v>85</v>
      </c>
      <c r="V281" s="333" t="s">
        <v>85</v>
      </c>
      <c r="W281" s="337" t="s">
        <v>85</v>
      </c>
      <c r="X281" s="339" t="s">
        <v>85</v>
      </c>
      <c r="Y281" s="331" t="s">
        <v>85</v>
      </c>
      <c r="Z281" s="336" t="s">
        <v>85</v>
      </c>
      <c r="AA281" s="333" t="s">
        <v>85</v>
      </c>
      <c r="AB281" s="337" t="s">
        <v>85</v>
      </c>
      <c r="AC281" s="340" t="s">
        <v>85</v>
      </c>
      <c r="AD281" s="331" t="s">
        <v>85</v>
      </c>
      <c r="AE281" s="336" t="s">
        <v>85</v>
      </c>
      <c r="AF281" s="333" t="s">
        <v>85</v>
      </c>
      <c r="AG281" s="303" t="s">
        <v>85</v>
      </c>
    </row>
    <row r="282" spans="1:33" x14ac:dyDescent="0.25">
      <c r="A282" s="301" t="s">
        <v>406</v>
      </c>
      <c r="B282" s="329" t="s">
        <v>85</v>
      </c>
      <c r="C282" s="303" t="s">
        <v>1325</v>
      </c>
      <c r="D282" s="330" t="s">
        <v>85</v>
      </c>
      <c r="E282" s="331" t="s">
        <v>85</v>
      </c>
      <c r="F282" s="332" t="s">
        <v>85</v>
      </c>
      <c r="G282" s="333" t="s">
        <v>85</v>
      </c>
      <c r="H282" s="334" t="s">
        <v>85</v>
      </c>
      <c r="I282" s="331">
        <v>0</v>
      </c>
      <c r="J282" s="331" t="s">
        <v>85</v>
      </c>
      <c r="K282" s="333" t="s">
        <v>85</v>
      </c>
      <c r="L282" s="333" t="s">
        <v>85</v>
      </c>
      <c r="M282" s="333" t="s">
        <v>85</v>
      </c>
      <c r="N282" s="335" t="s">
        <v>85</v>
      </c>
      <c r="O282" s="331" t="s">
        <v>85</v>
      </c>
      <c r="P282" s="336" t="s">
        <v>85</v>
      </c>
      <c r="Q282" s="333" t="s">
        <v>85</v>
      </c>
      <c r="R282" s="337" t="s">
        <v>85</v>
      </c>
      <c r="S282" s="338" t="s">
        <v>85</v>
      </c>
      <c r="T282" s="331" t="s">
        <v>85</v>
      </c>
      <c r="U282" s="336" t="s">
        <v>85</v>
      </c>
      <c r="V282" s="333" t="s">
        <v>85</v>
      </c>
      <c r="W282" s="337" t="s">
        <v>85</v>
      </c>
      <c r="X282" s="339" t="s">
        <v>85</v>
      </c>
      <c r="Y282" s="331" t="s">
        <v>85</v>
      </c>
      <c r="Z282" s="336" t="s">
        <v>85</v>
      </c>
      <c r="AA282" s="333" t="s">
        <v>85</v>
      </c>
      <c r="AB282" s="337" t="s">
        <v>85</v>
      </c>
      <c r="AC282" s="340" t="s">
        <v>85</v>
      </c>
      <c r="AD282" s="331" t="s">
        <v>85</v>
      </c>
      <c r="AE282" s="336" t="s">
        <v>85</v>
      </c>
      <c r="AF282" s="333" t="s">
        <v>85</v>
      </c>
      <c r="AG282" s="303" t="s">
        <v>85</v>
      </c>
    </row>
    <row r="283" spans="1:33" x14ac:dyDescent="0.25">
      <c r="A283" s="301" t="s">
        <v>407</v>
      </c>
      <c r="B283" s="329" t="s">
        <v>85</v>
      </c>
      <c r="C283" s="303" t="s">
        <v>1326</v>
      </c>
      <c r="D283" s="330" t="s">
        <v>85</v>
      </c>
      <c r="E283" s="331" t="s">
        <v>85</v>
      </c>
      <c r="F283" s="332" t="s">
        <v>85</v>
      </c>
      <c r="G283" s="333" t="s">
        <v>85</v>
      </c>
      <c r="H283" s="334" t="s">
        <v>85</v>
      </c>
      <c r="I283" s="331">
        <v>0</v>
      </c>
      <c r="J283" s="331" t="s">
        <v>85</v>
      </c>
      <c r="K283" s="333" t="s">
        <v>85</v>
      </c>
      <c r="L283" s="333" t="s">
        <v>85</v>
      </c>
      <c r="M283" s="333" t="s">
        <v>85</v>
      </c>
      <c r="N283" s="335" t="s">
        <v>85</v>
      </c>
      <c r="O283" s="331" t="s">
        <v>85</v>
      </c>
      <c r="P283" s="336" t="s">
        <v>85</v>
      </c>
      <c r="Q283" s="333" t="s">
        <v>85</v>
      </c>
      <c r="R283" s="337" t="s">
        <v>85</v>
      </c>
      <c r="S283" s="338" t="s">
        <v>85</v>
      </c>
      <c r="T283" s="331" t="s">
        <v>85</v>
      </c>
      <c r="U283" s="336" t="s">
        <v>85</v>
      </c>
      <c r="V283" s="333" t="s">
        <v>85</v>
      </c>
      <c r="W283" s="337" t="s">
        <v>85</v>
      </c>
      <c r="X283" s="339" t="s">
        <v>85</v>
      </c>
      <c r="Y283" s="331" t="s">
        <v>85</v>
      </c>
      <c r="Z283" s="336" t="s">
        <v>85</v>
      </c>
      <c r="AA283" s="333" t="s">
        <v>85</v>
      </c>
      <c r="AB283" s="337" t="s">
        <v>85</v>
      </c>
      <c r="AC283" s="340" t="s">
        <v>85</v>
      </c>
      <c r="AD283" s="331" t="s">
        <v>85</v>
      </c>
      <c r="AE283" s="336" t="s">
        <v>85</v>
      </c>
      <c r="AF283" s="333" t="s">
        <v>85</v>
      </c>
      <c r="AG283" s="303" t="s">
        <v>85</v>
      </c>
    </row>
    <row r="284" spans="1:33" x14ac:dyDescent="0.25">
      <c r="A284" s="301" t="s">
        <v>408</v>
      </c>
      <c r="B284" s="329" t="s">
        <v>85</v>
      </c>
      <c r="C284" s="303" t="s">
        <v>1327</v>
      </c>
      <c r="D284" s="330" t="s">
        <v>85</v>
      </c>
      <c r="E284" s="331" t="s">
        <v>85</v>
      </c>
      <c r="F284" s="332" t="s">
        <v>85</v>
      </c>
      <c r="G284" s="333" t="s">
        <v>85</v>
      </c>
      <c r="H284" s="334" t="s">
        <v>85</v>
      </c>
      <c r="I284" s="331">
        <v>0</v>
      </c>
      <c r="J284" s="331" t="s">
        <v>85</v>
      </c>
      <c r="K284" s="333" t="s">
        <v>85</v>
      </c>
      <c r="L284" s="333" t="s">
        <v>85</v>
      </c>
      <c r="M284" s="333" t="s">
        <v>85</v>
      </c>
      <c r="N284" s="335" t="s">
        <v>85</v>
      </c>
      <c r="O284" s="331" t="s">
        <v>85</v>
      </c>
      <c r="P284" s="336" t="s">
        <v>85</v>
      </c>
      <c r="Q284" s="333" t="s">
        <v>85</v>
      </c>
      <c r="R284" s="337" t="s">
        <v>85</v>
      </c>
      <c r="S284" s="338" t="s">
        <v>85</v>
      </c>
      <c r="T284" s="331" t="s">
        <v>85</v>
      </c>
      <c r="U284" s="336" t="s">
        <v>85</v>
      </c>
      <c r="V284" s="333" t="s">
        <v>85</v>
      </c>
      <c r="W284" s="337" t="s">
        <v>85</v>
      </c>
      <c r="X284" s="339" t="s">
        <v>85</v>
      </c>
      <c r="Y284" s="331" t="s">
        <v>85</v>
      </c>
      <c r="Z284" s="336" t="s">
        <v>85</v>
      </c>
      <c r="AA284" s="333" t="s">
        <v>85</v>
      </c>
      <c r="AB284" s="337" t="s">
        <v>85</v>
      </c>
      <c r="AC284" s="340" t="s">
        <v>85</v>
      </c>
      <c r="AD284" s="331" t="s">
        <v>85</v>
      </c>
      <c r="AE284" s="336" t="s">
        <v>85</v>
      </c>
      <c r="AF284" s="333" t="s">
        <v>85</v>
      </c>
      <c r="AG284" s="303" t="s">
        <v>85</v>
      </c>
    </row>
    <row r="285" spans="1:33" x14ac:dyDescent="0.25">
      <c r="A285" s="301" t="s">
        <v>409</v>
      </c>
      <c r="B285" s="329" t="s">
        <v>85</v>
      </c>
      <c r="C285" s="303" t="s">
        <v>1328</v>
      </c>
      <c r="D285" s="330" t="s">
        <v>85</v>
      </c>
      <c r="E285" s="331" t="s">
        <v>85</v>
      </c>
      <c r="F285" s="332" t="s">
        <v>85</v>
      </c>
      <c r="G285" s="333" t="s">
        <v>85</v>
      </c>
      <c r="H285" s="334" t="s">
        <v>85</v>
      </c>
      <c r="I285" s="331">
        <v>0</v>
      </c>
      <c r="J285" s="331" t="s">
        <v>85</v>
      </c>
      <c r="K285" s="333" t="s">
        <v>85</v>
      </c>
      <c r="L285" s="333" t="s">
        <v>85</v>
      </c>
      <c r="M285" s="333" t="s">
        <v>85</v>
      </c>
      <c r="N285" s="335" t="s">
        <v>85</v>
      </c>
      <c r="O285" s="331" t="s">
        <v>85</v>
      </c>
      <c r="P285" s="336" t="s">
        <v>85</v>
      </c>
      <c r="Q285" s="333" t="s">
        <v>85</v>
      </c>
      <c r="R285" s="337" t="s">
        <v>85</v>
      </c>
      <c r="S285" s="338" t="s">
        <v>85</v>
      </c>
      <c r="T285" s="331" t="s">
        <v>85</v>
      </c>
      <c r="U285" s="336" t="s">
        <v>85</v>
      </c>
      <c r="V285" s="333" t="s">
        <v>85</v>
      </c>
      <c r="W285" s="337" t="s">
        <v>85</v>
      </c>
      <c r="X285" s="339" t="s">
        <v>85</v>
      </c>
      <c r="Y285" s="331" t="s">
        <v>85</v>
      </c>
      <c r="Z285" s="336" t="s">
        <v>85</v>
      </c>
      <c r="AA285" s="333" t="s">
        <v>85</v>
      </c>
      <c r="AB285" s="337" t="s">
        <v>85</v>
      </c>
      <c r="AC285" s="340" t="s">
        <v>85</v>
      </c>
      <c r="AD285" s="331" t="s">
        <v>85</v>
      </c>
      <c r="AE285" s="336" t="s">
        <v>85</v>
      </c>
      <c r="AF285" s="333" t="s">
        <v>85</v>
      </c>
      <c r="AG285" s="303" t="s">
        <v>85</v>
      </c>
    </row>
    <row r="286" spans="1:33" x14ac:dyDescent="0.25">
      <c r="A286" s="301" t="s">
        <v>410</v>
      </c>
      <c r="B286" s="329" t="s">
        <v>85</v>
      </c>
      <c r="C286" s="303" t="s">
        <v>1329</v>
      </c>
      <c r="D286" s="330" t="s">
        <v>85</v>
      </c>
      <c r="E286" s="331" t="s">
        <v>85</v>
      </c>
      <c r="F286" s="332" t="s">
        <v>85</v>
      </c>
      <c r="G286" s="333" t="s">
        <v>85</v>
      </c>
      <c r="H286" s="334" t="s">
        <v>85</v>
      </c>
      <c r="I286" s="331">
        <v>0</v>
      </c>
      <c r="J286" s="331" t="s">
        <v>85</v>
      </c>
      <c r="K286" s="333" t="s">
        <v>85</v>
      </c>
      <c r="L286" s="333" t="s">
        <v>85</v>
      </c>
      <c r="M286" s="333" t="s">
        <v>85</v>
      </c>
      <c r="N286" s="335" t="s">
        <v>85</v>
      </c>
      <c r="O286" s="331" t="s">
        <v>85</v>
      </c>
      <c r="P286" s="336" t="s">
        <v>85</v>
      </c>
      <c r="Q286" s="333" t="s">
        <v>85</v>
      </c>
      <c r="R286" s="337" t="s">
        <v>85</v>
      </c>
      <c r="S286" s="338" t="s">
        <v>85</v>
      </c>
      <c r="T286" s="331" t="s">
        <v>85</v>
      </c>
      <c r="U286" s="336" t="s">
        <v>85</v>
      </c>
      <c r="V286" s="333" t="s">
        <v>85</v>
      </c>
      <c r="W286" s="337" t="s">
        <v>85</v>
      </c>
      <c r="X286" s="339" t="s">
        <v>85</v>
      </c>
      <c r="Y286" s="331" t="s">
        <v>85</v>
      </c>
      <c r="Z286" s="336" t="s">
        <v>85</v>
      </c>
      <c r="AA286" s="333" t="s">
        <v>85</v>
      </c>
      <c r="AB286" s="337" t="s">
        <v>85</v>
      </c>
      <c r="AC286" s="340" t="s">
        <v>85</v>
      </c>
      <c r="AD286" s="331" t="s">
        <v>85</v>
      </c>
      <c r="AE286" s="336" t="s">
        <v>85</v>
      </c>
      <c r="AF286" s="333" t="s">
        <v>85</v>
      </c>
      <c r="AG286" s="303" t="s">
        <v>85</v>
      </c>
    </row>
    <row r="287" spans="1:33" x14ac:dyDescent="0.25">
      <c r="A287" s="301" t="s">
        <v>411</v>
      </c>
      <c r="B287" s="329" t="s">
        <v>85</v>
      </c>
      <c r="C287" s="303" t="s">
        <v>1330</v>
      </c>
      <c r="D287" s="330" t="s">
        <v>85</v>
      </c>
      <c r="E287" s="331" t="s">
        <v>85</v>
      </c>
      <c r="F287" s="332" t="s">
        <v>85</v>
      </c>
      <c r="G287" s="333" t="s">
        <v>85</v>
      </c>
      <c r="H287" s="334" t="s">
        <v>85</v>
      </c>
      <c r="I287" s="331">
        <v>0</v>
      </c>
      <c r="J287" s="331" t="s">
        <v>85</v>
      </c>
      <c r="K287" s="333" t="s">
        <v>85</v>
      </c>
      <c r="L287" s="333" t="s">
        <v>85</v>
      </c>
      <c r="M287" s="333" t="s">
        <v>85</v>
      </c>
      <c r="N287" s="335" t="s">
        <v>85</v>
      </c>
      <c r="O287" s="331" t="s">
        <v>85</v>
      </c>
      <c r="P287" s="336" t="s">
        <v>85</v>
      </c>
      <c r="Q287" s="333" t="s">
        <v>85</v>
      </c>
      <c r="R287" s="337" t="s">
        <v>85</v>
      </c>
      <c r="S287" s="338" t="s">
        <v>85</v>
      </c>
      <c r="T287" s="331" t="s">
        <v>85</v>
      </c>
      <c r="U287" s="336" t="s">
        <v>85</v>
      </c>
      <c r="V287" s="333" t="s">
        <v>85</v>
      </c>
      <c r="W287" s="337" t="s">
        <v>85</v>
      </c>
      <c r="X287" s="339" t="s">
        <v>85</v>
      </c>
      <c r="Y287" s="331" t="s">
        <v>85</v>
      </c>
      <c r="Z287" s="336" t="s">
        <v>85</v>
      </c>
      <c r="AA287" s="333" t="s">
        <v>85</v>
      </c>
      <c r="AB287" s="337" t="s">
        <v>85</v>
      </c>
      <c r="AC287" s="340" t="s">
        <v>85</v>
      </c>
      <c r="AD287" s="331" t="s">
        <v>85</v>
      </c>
      <c r="AE287" s="336" t="s">
        <v>85</v>
      </c>
      <c r="AF287" s="333" t="s">
        <v>85</v>
      </c>
      <c r="AG287" s="303" t="s">
        <v>85</v>
      </c>
    </row>
    <row r="288" spans="1:33" x14ac:dyDescent="0.25">
      <c r="A288" s="301" t="s">
        <v>412</v>
      </c>
      <c r="B288" s="329" t="s">
        <v>85</v>
      </c>
      <c r="C288" s="303" t="s">
        <v>1331</v>
      </c>
      <c r="D288" s="330" t="s">
        <v>85</v>
      </c>
      <c r="E288" s="331" t="s">
        <v>85</v>
      </c>
      <c r="F288" s="332" t="s">
        <v>85</v>
      </c>
      <c r="G288" s="333" t="s">
        <v>85</v>
      </c>
      <c r="H288" s="334" t="s">
        <v>85</v>
      </c>
      <c r="I288" s="331">
        <v>0</v>
      </c>
      <c r="J288" s="331" t="s">
        <v>85</v>
      </c>
      <c r="K288" s="333" t="s">
        <v>85</v>
      </c>
      <c r="L288" s="333" t="s">
        <v>85</v>
      </c>
      <c r="M288" s="333" t="s">
        <v>85</v>
      </c>
      <c r="N288" s="335" t="s">
        <v>85</v>
      </c>
      <c r="O288" s="331" t="s">
        <v>85</v>
      </c>
      <c r="P288" s="336" t="s">
        <v>85</v>
      </c>
      <c r="Q288" s="333" t="s">
        <v>85</v>
      </c>
      <c r="R288" s="337" t="s">
        <v>85</v>
      </c>
      <c r="S288" s="338" t="s">
        <v>85</v>
      </c>
      <c r="T288" s="331" t="s">
        <v>85</v>
      </c>
      <c r="U288" s="336" t="s">
        <v>85</v>
      </c>
      <c r="V288" s="333" t="s">
        <v>85</v>
      </c>
      <c r="W288" s="337" t="s">
        <v>85</v>
      </c>
      <c r="X288" s="339" t="s">
        <v>85</v>
      </c>
      <c r="Y288" s="331" t="s">
        <v>85</v>
      </c>
      <c r="Z288" s="336" t="s">
        <v>85</v>
      </c>
      <c r="AA288" s="333" t="s">
        <v>85</v>
      </c>
      <c r="AB288" s="337" t="s">
        <v>85</v>
      </c>
      <c r="AC288" s="340" t="s">
        <v>85</v>
      </c>
      <c r="AD288" s="331" t="s">
        <v>85</v>
      </c>
      <c r="AE288" s="336" t="s">
        <v>85</v>
      </c>
      <c r="AF288" s="333" t="s">
        <v>85</v>
      </c>
      <c r="AG288" s="303" t="s">
        <v>85</v>
      </c>
    </row>
    <row r="289" spans="1:33" x14ac:dyDescent="0.25">
      <c r="A289" s="301" t="s">
        <v>413</v>
      </c>
      <c r="B289" s="329" t="s">
        <v>85</v>
      </c>
      <c r="C289" s="303" t="s">
        <v>1332</v>
      </c>
      <c r="D289" s="330" t="s">
        <v>85</v>
      </c>
      <c r="E289" s="331" t="s">
        <v>85</v>
      </c>
      <c r="F289" s="332" t="s">
        <v>85</v>
      </c>
      <c r="G289" s="333" t="s">
        <v>85</v>
      </c>
      <c r="H289" s="334" t="s">
        <v>85</v>
      </c>
      <c r="I289" s="331">
        <v>0</v>
      </c>
      <c r="J289" s="331" t="s">
        <v>85</v>
      </c>
      <c r="K289" s="333" t="s">
        <v>85</v>
      </c>
      <c r="L289" s="333" t="s">
        <v>85</v>
      </c>
      <c r="M289" s="333" t="s">
        <v>85</v>
      </c>
      <c r="N289" s="335" t="s">
        <v>85</v>
      </c>
      <c r="O289" s="331" t="s">
        <v>85</v>
      </c>
      <c r="P289" s="336" t="s">
        <v>85</v>
      </c>
      <c r="Q289" s="333" t="s">
        <v>85</v>
      </c>
      <c r="R289" s="337" t="s">
        <v>85</v>
      </c>
      <c r="S289" s="338" t="s">
        <v>85</v>
      </c>
      <c r="T289" s="331" t="s">
        <v>85</v>
      </c>
      <c r="U289" s="336" t="s">
        <v>85</v>
      </c>
      <c r="V289" s="333" t="s">
        <v>85</v>
      </c>
      <c r="W289" s="337" t="s">
        <v>85</v>
      </c>
      <c r="X289" s="339" t="s">
        <v>85</v>
      </c>
      <c r="Y289" s="331" t="s">
        <v>85</v>
      </c>
      <c r="Z289" s="336" t="s">
        <v>85</v>
      </c>
      <c r="AA289" s="333" t="s">
        <v>85</v>
      </c>
      <c r="AB289" s="337" t="s">
        <v>85</v>
      </c>
      <c r="AC289" s="340" t="s">
        <v>85</v>
      </c>
      <c r="AD289" s="331" t="s">
        <v>85</v>
      </c>
      <c r="AE289" s="336" t="s">
        <v>85</v>
      </c>
      <c r="AF289" s="333" t="s">
        <v>85</v>
      </c>
      <c r="AG289" s="303" t="s">
        <v>85</v>
      </c>
    </row>
    <row r="290" spans="1:33" x14ac:dyDescent="0.25">
      <c r="A290" s="301" t="s">
        <v>414</v>
      </c>
      <c r="B290" s="329" t="s">
        <v>85</v>
      </c>
      <c r="C290" s="303" t="s">
        <v>1333</v>
      </c>
      <c r="D290" s="330" t="s">
        <v>85</v>
      </c>
      <c r="E290" s="331" t="s">
        <v>85</v>
      </c>
      <c r="F290" s="332" t="s">
        <v>85</v>
      </c>
      <c r="G290" s="333" t="s">
        <v>85</v>
      </c>
      <c r="H290" s="334" t="s">
        <v>85</v>
      </c>
      <c r="I290" s="331">
        <v>0</v>
      </c>
      <c r="J290" s="331" t="s">
        <v>85</v>
      </c>
      <c r="K290" s="333" t="s">
        <v>85</v>
      </c>
      <c r="L290" s="333" t="s">
        <v>85</v>
      </c>
      <c r="M290" s="333" t="s">
        <v>85</v>
      </c>
      <c r="N290" s="335" t="s">
        <v>85</v>
      </c>
      <c r="O290" s="331" t="s">
        <v>85</v>
      </c>
      <c r="P290" s="336" t="s">
        <v>85</v>
      </c>
      <c r="Q290" s="333" t="s">
        <v>85</v>
      </c>
      <c r="R290" s="337" t="s">
        <v>85</v>
      </c>
      <c r="S290" s="338" t="s">
        <v>85</v>
      </c>
      <c r="T290" s="331" t="s">
        <v>85</v>
      </c>
      <c r="U290" s="336" t="s">
        <v>85</v>
      </c>
      <c r="V290" s="333" t="s">
        <v>85</v>
      </c>
      <c r="W290" s="337" t="s">
        <v>85</v>
      </c>
      <c r="X290" s="339" t="s">
        <v>85</v>
      </c>
      <c r="Y290" s="331" t="s">
        <v>85</v>
      </c>
      <c r="Z290" s="336" t="s">
        <v>85</v>
      </c>
      <c r="AA290" s="333" t="s">
        <v>85</v>
      </c>
      <c r="AB290" s="337" t="s">
        <v>85</v>
      </c>
      <c r="AC290" s="340" t="s">
        <v>85</v>
      </c>
      <c r="AD290" s="331" t="s">
        <v>85</v>
      </c>
      <c r="AE290" s="336" t="s">
        <v>85</v>
      </c>
      <c r="AF290" s="333" t="s">
        <v>85</v>
      </c>
      <c r="AG290" s="303" t="s">
        <v>85</v>
      </c>
    </row>
    <row r="291" spans="1:33" x14ac:dyDescent="0.25">
      <c r="A291" s="301" t="s">
        <v>415</v>
      </c>
      <c r="B291" s="329" t="s">
        <v>85</v>
      </c>
      <c r="C291" s="303" t="s">
        <v>1334</v>
      </c>
      <c r="D291" s="330" t="s">
        <v>85</v>
      </c>
      <c r="E291" s="331" t="s">
        <v>85</v>
      </c>
      <c r="F291" s="332" t="s">
        <v>85</v>
      </c>
      <c r="G291" s="333" t="s">
        <v>85</v>
      </c>
      <c r="H291" s="334" t="s">
        <v>85</v>
      </c>
      <c r="I291" s="331">
        <v>0</v>
      </c>
      <c r="J291" s="331" t="s">
        <v>85</v>
      </c>
      <c r="K291" s="333" t="s">
        <v>85</v>
      </c>
      <c r="L291" s="333" t="s">
        <v>85</v>
      </c>
      <c r="M291" s="333" t="s">
        <v>85</v>
      </c>
      <c r="N291" s="335" t="s">
        <v>85</v>
      </c>
      <c r="O291" s="331" t="s">
        <v>85</v>
      </c>
      <c r="P291" s="336" t="s">
        <v>85</v>
      </c>
      <c r="Q291" s="333" t="s">
        <v>85</v>
      </c>
      <c r="R291" s="337" t="s">
        <v>85</v>
      </c>
      <c r="S291" s="338" t="s">
        <v>85</v>
      </c>
      <c r="T291" s="331" t="s">
        <v>85</v>
      </c>
      <c r="U291" s="336" t="s">
        <v>85</v>
      </c>
      <c r="V291" s="333" t="s">
        <v>85</v>
      </c>
      <c r="W291" s="337" t="s">
        <v>85</v>
      </c>
      <c r="X291" s="339" t="s">
        <v>85</v>
      </c>
      <c r="Y291" s="331" t="s">
        <v>85</v>
      </c>
      <c r="Z291" s="336" t="s">
        <v>85</v>
      </c>
      <c r="AA291" s="333" t="s">
        <v>85</v>
      </c>
      <c r="AB291" s="337" t="s">
        <v>85</v>
      </c>
      <c r="AC291" s="340" t="s">
        <v>85</v>
      </c>
      <c r="AD291" s="331" t="s">
        <v>85</v>
      </c>
      <c r="AE291" s="336" t="s">
        <v>85</v>
      </c>
      <c r="AF291" s="333" t="s">
        <v>85</v>
      </c>
      <c r="AG291" s="303" t="s">
        <v>85</v>
      </c>
    </row>
    <row r="292" spans="1:33" x14ac:dyDescent="0.25">
      <c r="A292" s="301" t="s">
        <v>416</v>
      </c>
      <c r="B292" s="329" t="s">
        <v>85</v>
      </c>
      <c r="C292" s="303" t="s">
        <v>1335</v>
      </c>
      <c r="D292" s="330" t="s">
        <v>85</v>
      </c>
      <c r="E292" s="331" t="s">
        <v>85</v>
      </c>
      <c r="F292" s="332" t="s">
        <v>85</v>
      </c>
      <c r="G292" s="333" t="s">
        <v>85</v>
      </c>
      <c r="H292" s="334" t="s">
        <v>85</v>
      </c>
      <c r="I292" s="331">
        <v>0</v>
      </c>
      <c r="J292" s="331" t="s">
        <v>85</v>
      </c>
      <c r="K292" s="333" t="s">
        <v>85</v>
      </c>
      <c r="L292" s="333" t="s">
        <v>85</v>
      </c>
      <c r="M292" s="333" t="s">
        <v>85</v>
      </c>
      <c r="N292" s="335" t="s">
        <v>85</v>
      </c>
      <c r="O292" s="331" t="s">
        <v>85</v>
      </c>
      <c r="P292" s="336" t="s">
        <v>85</v>
      </c>
      <c r="Q292" s="333" t="s">
        <v>85</v>
      </c>
      <c r="R292" s="337" t="s">
        <v>85</v>
      </c>
      <c r="S292" s="338" t="s">
        <v>85</v>
      </c>
      <c r="T292" s="331" t="s">
        <v>85</v>
      </c>
      <c r="U292" s="336" t="s">
        <v>85</v>
      </c>
      <c r="V292" s="333" t="s">
        <v>85</v>
      </c>
      <c r="W292" s="337" t="s">
        <v>85</v>
      </c>
      <c r="X292" s="339" t="s">
        <v>85</v>
      </c>
      <c r="Y292" s="331" t="s">
        <v>85</v>
      </c>
      <c r="Z292" s="336" t="s">
        <v>85</v>
      </c>
      <c r="AA292" s="333" t="s">
        <v>85</v>
      </c>
      <c r="AB292" s="337" t="s">
        <v>85</v>
      </c>
      <c r="AC292" s="340" t="s">
        <v>85</v>
      </c>
      <c r="AD292" s="331" t="s">
        <v>85</v>
      </c>
      <c r="AE292" s="336" t="s">
        <v>85</v>
      </c>
      <c r="AF292" s="333" t="s">
        <v>85</v>
      </c>
      <c r="AG292" s="303" t="s">
        <v>85</v>
      </c>
    </row>
    <row r="293" spans="1:33" x14ac:dyDescent="0.25">
      <c r="A293" s="301" t="s">
        <v>417</v>
      </c>
      <c r="B293" s="329" t="s">
        <v>85</v>
      </c>
      <c r="C293" s="303" t="s">
        <v>1336</v>
      </c>
      <c r="D293" s="330" t="s">
        <v>85</v>
      </c>
      <c r="E293" s="331" t="s">
        <v>85</v>
      </c>
      <c r="F293" s="332" t="s">
        <v>85</v>
      </c>
      <c r="G293" s="333" t="s">
        <v>85</v>
      </c>
      <c r="H293" s="334" t="s">
        <v>85</v>
      </c>
      <c r="I293" s="331">
        <v>0</v>
      </c>
      <c r="J293" s="331" t="s">
        <v>85</v>
      </c>
      <c r="K293" s="333" t="s">
        <v>85</v>
      </c>
      <c r="L293" s="333" t="s">
        <v>85</v>
      </c>
      <c r="M293" s="333" t="s">
        <v>85</v>
      </c>
      <c r="N293" s="335" t="s">
        <v>85</v>
      </c>
      <c r="O293" s="331" t="s">
        <v>85</v>
      </c>
      <c r="P293" s="336" t="s">
        <v>85</v>
      </c>
      <c r="Q293" s="333" t="s">
        <v>85</v>
      </c>
      <c r="R293" s="337" t="s">
        <v>85</v>
      </c>
      <c r="S293" s="338" t="s">
        <v>85</v>
      </c>
      <c r="T293" s="331" t="s">
        <v>85</v>
      </c>
      <c r="U293" s="336" t="s">
        <v>85</v>
      </c>
      <c r="V293" s="333" t="s">
        <v>85</v>
      </c>
      <c r="W293" s="337" t="s">
        <v>85</v>
      </c>
      <c r="X293" s="339" t="s">
        <v>85</v>
      </c>
      <c r="Y293" s="331" t="s">
        <v>85</v>
      </c>
      <c r="Z293" s="336" t="s">
        <v>85</v>
      </c>
      <c r="AA293" s="333" t="s">
        <v>85</v>
      </c>
      <c r="AB293" s="337" t="s">
        <v>85</v>
      </c>
      <c r="AC293" s="340" t="s">
        <v>85</v>
      </c>
      <c r="AD293" s="331" t="s">
        <v>85</v>
      </c>
      <c r="AE293" s="336" t="s">
        <v>85</v>
      </c>
      <c r="AF293" s="333" t="s">
        <v>85</v>
      </c>
      <c r="AG293" s="303" t="s">
        <v>85</v>
      </c>
    </row>
    <row r="294" spans="1:33" x14ac:dyDescent="0.25">
      <c r="A294" s="301" t="s">
        <v>418</v>
      </c>
      <c r="B294" s="329" t="s">
        <v>85</v>
      </c>
      <c r="C294" s="303" t="s">
        <v>1337</v>
      </c>
      <c r="D294" s="330" t="s">
        <v>85</v>
      </c>
      <c r="E294" s="331" t="s">
        <v>85</v>
      </c>
      <c r="F294" s="332" t="s">
        <v>85</v>
      </c>
      <c r="G294" s="333" t="s">
        <v>85</v>
      </c>
      <c r="H294" s="334" t="s">
        <v>85</v>
      </c>
      <c r="I294" s="331">
        <v>0</v>
      </c>
      <c r="J294" s="331" t="s">
        <v>85</v>
      </c>
      <c r="K294" s="333" t="s">
        <v>85</v>
      </c>
      <c r="L294" s="333" t="s">
        <v>85</v>
      </c>
      <c r="M294" s="333" t="s">
        <v>85</v>
      </c>
      <c r="N294" s="335" t="s">
        <v>85</v>
      </c>
      <c r="O294" s="331" t="s">
        <v>85</v>
      </c>
      <c r="P294" s="336" t="s">
        <v>85</v>
      </c>
      <c r="Q294" s="333" t="s">
        <v>85</v>
      </c>
      <c r="R294" s="337" t="s">
        <v>85</v>
      </c>
      <c r="S294" s="338" t="s">
        <v>85</v>
      </c>
      <c r="T294" s="331" t="s">
        <v>85</v>
      </c>
      <c r="U294" s="336" t="s">
        <v>85</v>
      </c>
      <c r="V294" s="333" t="s">
        <v>85</v>
      </c>
      <c r="W294" s="337" t="s">
        <v>85</v>
      </c>
      <c r="X294" s="339" t="s">
        <v>85</v>
      </c>
      <c r="Y294" s="331" t="s">
        <v>85</v>
      </c>
      <c r="Z294" s="336" t="s">
        <v>85</v>
      </c>
      <c r="AA294" s="333" t="s">
        <v>85</v>
      </c>
      <c r="AB294" s="337" t="s">
        <v>85</v>
      </c>
      <c r="AC294" s="340" t="s">
        <v>85</v>
      </c>
      <c r="AD294" s="331" t="s">
        <v>85</v>
      </c>
      <c r="AE294" s="336" t="s">
        <v>85</v>
      </c>
      <c r="AF294" s="333" t="s">
        <v>85</v>
      </c>
      <c r="AG294" s="303" t="s">
        <v>85</v>
      </c>
    </row>
    <row r="295" spans="1:33" x14ac:dyDescent="0.25">
      <c r="A295" s="301" t="s">
        <v>419</v>
      </c>
      <c r="B295" s="329" t="s">
        <v>85</v>
      </c>
      <c r="C295" s="303" t="s">
        <v>1338</v>
      </c>
      <c r="D295" s="330" t="s">
        <v>85</v>
      </c>
      <c r="E295" s="331" t="s">
        <v>85</v>
      </c>
      <c r="F295" s="332" t="s">
        <v>85</v>
      </c>
      <c r="G295" s="333" t="s">
        <v>85</v>
      </c>
      <c r="H295" s="334" t="s">
        <v>85</v>
      </c>
      <c r="I295" s="331">
        <v>0</v>
      </c>
      <c r="J295" s="331" t="s">
        <v>85</v>
      </c>
      <c r="K295" s="333" t="s">
        <v>85</v>
      </c>
      <c r="L295" s="333" t="s">
        <v>85</v>
      </c>
      <c r="M295" s="333" t="s">
        <v>85</v>
      </c>
      <c r="N295" s="335" t="s">
        <v>85</v>
      </c>
      <c r="O295" s="331" t="s">
        <v>85</v>
      </c>
      <c r="P295" s="336" t="s">
        <v>85</v>
      </c>
      <c r="Q295" s="333" t="s">
        <v>85</v>
      </c>
      <c r="R295" s="337" t="s">
        <v>85</v>
      </c>
      <c r="S295" s="338" t="s">
        <v>85</v>
      </c>
      <c r="T295" s="331" t="s">
        <v>85</v>
      </c>
      <c r="U295" s="336" t="s">
        <v>85</v>
      </c>
      <c r="V295" s="333" t="s">
        <v>85</v>
      </c>
      <c r="W295" s="337" t="s">
        <v>85</v>
      </c>
      <c r="X295" s="339" t="s">
        <v>85</v>
      </c>
      <c r="Y295" s="331" t="s">
        <v>85</v>
      </c>
      <c r="Z295" s="336" t="s">
        <v>85</v>
      </c>
      <c r="AA295" s="333" t="s">
        <v>85</v>
      </c>
      <c r="AB295" s="337" t="s">
        <v>85</v>
      </c>
      <c r="AC295" s="340" t="s">
        <v>85</v>
      </c>
      <c r="AD295" s="331" t="s">
        <v>85</v>
      </c>
      <c r="AE295" s="336" t="s">
        <v>85</v>
      </c>
      <c r="AF295" s="333" t="s">
        <v>85</v>
      </c>
      <c r="AG295" s="303" t="s">
        <v>85</v>
      </c>
    </row>
    <row r="296" spans="1:33" x14ac:dyDescent="0.25">
      <c r="A296" s="301" t="s">
        <v>420</v>
      </c>
      <c r="B296" s="329" t="s">
        <v>85</v>
      </c>
      <c r="C296" s="303" t="s">
        <v>1339</v>
      </c>
      <c r="D296" s="330" t="s">
        <v>85</v>
      </c>
      <c r="E296" s="331" t="s">
        <v>85</v>
      </c>
      <c r="F296" s="332" t="s">
        <v>85</v>
      </c>
      <c r="G296" s="333" t="s">
        <v>85</v>
      </c>
      <c r="H296" s="334" t="s">
        <v>85</v>
      </c>
      <c r="I296" s="331">
        <v>0</v>
      </c>
      <c r="J296" s="331" t="s">
        <v>85</v>
      </c>
      <c r="K296" s="333" t="s">
        <v>85</v>
      </c>
      <c r="L296" s="333" t="s">
        <v>85</v>
      </c>
      <c r="M296" s="333" t="s">
        <v>85</v>
      </c>
      <c r="N296" s="335" t="s">
        <v>85</v>
      </c>
      <c r="O296" s="331" t="s">
        <v>85</v>
      </c>
      <c r="P296" s="336" t="s">
        <v>85</v>
      </c>
      <c r="Q296" s="333" t="s">
        <v>85</v>
      </c>
      <c r="R296" s="337" t="s">
        <v>85</v>
      </c>
      <c r="S296" s="338" t="s">
        <v>85</v>
      </c>
      <c r="T296" s="331" t="s">
        <v>85</v>
      </c>
      <c r="U296" s="336" t="s">
        <v>85</v>
      </c>
      <c r="V296" s="333" t="s">
        <v>85</v>
      </c>
      <c r="W296" s="337" t="s">
        <v>85</v>
      </c>
      <c r="X296" s="339" t="s">
        <v>85</v>
      </c>
      <c r="Y296" s="331" t="s">
        <v>85</v>
      </c>
      <c r="Z296" s="336" t="s">
        <v>85</v>
      </c>
      <c r="AA296" s="333" t="s">
        <v>85</v>
      </c>
      <c r="AB296" s="337" t="s">
        <v>85</v>
      </c>
      <c r="AC296" s="340" t="s">
        <v>85</v>
      </c>
      <c r="AD296" s="331" t="s">
        <v>85</v>
      </c>
      <c r="AE296" s="336" t="s">
        <v>85</v>
      </c>
      <c r="AF296" s="333" t="s">
        <v>85</v>
      </c>
      <c r="AG296" s="303" t="s">
        <v>85</v>
      </c>
    </row>
    <row r="297" spans="1:33" x14ac:dyDescent="0.25">
      <c r="A297" s="301" t="s">
        <v>422</v>
      </c>
      <c r="B297" s="329" t="s">
        <v>85</v>
      </c>
      <c r="C297" s="303" t="s">
        <v>1340</v>
      </c>
      <c r="D297" s="330" t="s">
        <v>85</v>
      </c>
      <c r="E297" s="331" t="s">
        <v>85</v>
      </c>
      <c r="F297" s="332" t="s">
        <v>85</v>
      </c>
      <c r="G297" s="333" t="s">
        <v>85</v>
      </c>
      <c r="H297" s="334" t="s">
        <v>85</v>
      </c>
      <c r="I297" s="331">
        <v>0</v>
      </c>
      <c r="J297" s="331" t="s">
        <v>85</v>
      </c>
      <c r="K297" s="333" t="s">
        <v>85</v>
      </c>
      <c r="L297" s="333" t="s">
        <v>85</v>
      </c>
      <c r="M297" s="333" t="s">
        <v>85</v>
      </c>
      <c r="N297" s="335" t="s">
        <v>85</v>
      </c>
      <c r="O297" s="331" t="s">
        <v>85</v>
      </c>
      <c r="P297" s="336" t="s">
        <v>85</v>
      </c>
      <c r="Q297" s="333" t="s">
        <v>85</v>
      </c>
      <c r="R297" s="337" t="s">
        <v>85</v>
      </c>
      <c r="S297" s="338" t="s">
        <v>85</v>
      </c>
      <c r="T297" s="331" t="s">
        <v>85</v>
      </c>
      <c r="U297" s="336" t="s">
        <v>85</v>
      </c>
      <c r="V297" s="333" t="s">
        <v>85</v>
      </c>
      <c r="W297" s="337" t="s">
        <v>85</v>
      </c>
      <c r="X297" s="339" t="s">
        <v>85</v>
      </c>
      <c r="Y297" s="331" t="s">
        <v>85</v>
      </c>
      <c r="Z297" s="336" t="s">
        <v>85</v>
      </c>
      <c r="AA297" s="333" t="s">
        <v>85</v>
      </c>
      <c r="AB297" s="337" t="s">
        <v>85</v>
      </c>
      <c r="AC297" s="340" t="s">
        <v>85</v>
      </c>
      <c r="AD297" s="331" t="s">
        <v>85</v>
      </c>
      <c r="AE297" s="336" t="s">
        <v>85</v>
      </c>
      <c r="AF297" s="333" t="s">
        <v>85</v>
      </c>
      <c r="AG297" s="303" t="s">
        <v>85</v>
      </c>
    </row>
    <row r="298" spans="1:33" x14ac:dyDescent="0.25">
      <c r="A298" s="301" t="s">
        <v>423</v>
      </c>
      <c r="B298" s="329" t="s">
        <v>85</v>
      </c>
      <c r="C298" s="303" t="s">
        <v>1341</v>
      </c>
      <c r="D298" s="330" t="s">
        <v>85</v>
      </c>
      <c r="E298" s="331" t="s">
        <v>85</v>
      </c>
      <c r="F298" s="332" t="s">
        <v>85</v>
      </c>
      <c r="G298" s="333" t="s">
        <v>85</v>
      </c>
      <c r="H298" s="334" t="s">
        <v>85</v>
      </c>
      <c r="I298" s="331">
        <v>0</v>
      </c>
      <c r="J298" s="331" t="s">
        <v>85</v>
      </c>
      <c r="K298" s="333" t="s">
        <v>85</v>
      </c>
      <c r="L298" s="333" t="s">
        <v>85</v>
      </c>
      <c r="M298" s="333" t="s">
        <v>85</v>
      </c>
      <c r="N298" s="335" t="s">
        <v>85</v>
      </c>
      <c r="O298" s="331" t="s">
        <v>85</v>
      </c>
      <c r="P298" s="336" t="s">
        <v>85</v>
      </c>
      <c r="Q298" s="333" t="s">
        <v>85</v>
      </c>
      <c r="R298" s="337" t="s">
        <v>85</v>
      </c>
      <c r="S298" s="338" t="s">
        <v>85</v>
      </c>
      <c r="T298" s="331" t="s">
        <v>85</v>
      </c>
      <c r="U298" s="336" t="s">
        <v>85</v>
      </c>
      <c r="V298" s="333" t="s">
        <v>85</v>
      </c>
      <c r="W298" s="337" t="s">
        <v>85</v>
      </c>
      <c r="X298" s="339" t="s">
        <v>85</v>
      </c>
      <c r="Y298" s="331" t="s">
        <v>85</v>
      </c>
      <c r="Z298" s="336" t="s">
        <v>85</v>
      </c>
      <c r="AA298" s="333" t="s">
        <v>85</v>
      </c>
      <c r="AB298" s="337" t="s">
        <v>85</v>
      </c>
      <c r="AC298" s="340" t="s">
        <v>85</v>
      </c>
      <c r="AD298" s="331" t="s">
        <v>85</v>
      </c>
      <c r="AE298" s="336" t="s">
        <v>85</v>
      </c>
      <c r="AF298" s="333" t="s">
        <v>85</v>
      </c>
      <c r="AG298" s="303" t="s">
        <v>85</v>
      </c>
    </row>
    <row r="299" spans="1:33" x14ac:dyDescent="0.25">
      <c r="A299" s="301" t="s">
        <v>424</v>
      </c>
      <c r="B299" s="329" t="s">
        <v>85</v>
      </c>
      <c r="C299" s="303" t="s">
        <v>1342</v>
      </c>
      <c r="D299" s="330" t="s">
        <v>85</v>
      </c>
      <c r="E299" s="331" t="s">
        <v>85</v>
      </c>
      <c r="F299" s="332" t="s">
        <v>85</v>
      </c>
      <c r="G299" s="333" t="s">
        <v>85</v>
      </c>
      <c r="H299" s="334" t="s">
        <v>85</v>
      </c>
      <c r="I299" s="331">
        <v>0</v>
      </c>
      <c r="J299" s="331" t="s">
        <v>85</v>
      </c>
      <c r="K299" s="333" t="s">
        <v>85</v>
      </c>
      <c r="L299" s="333" t="s">
        <v>85</v>
      </c>
      <c r="M299" s="333" t="s">
        <v>85</v>
      </c>
      <c r="N299" s="335" t="s">
        <v>85</v>
      </c>
      <c r="O299" s="331" t="s">
        <v>85</v>
      </c>
      <c r="P299" s="336" t="s">
        <v>85</v>
      </c>
      <c r="Q299" s="333" t="s">
        <v>85</v>
      </c>
      <c r="R299" s="337" t="s">
        <v>85</v>
      </c>
      <c r="S299" s="338" t="s">
        <v>85</v>
      </c>
      <c r="T299" s="331" t="s">
        <v>85</v>
      </c>
      <c r="U299" s="336" t="s">
        <v>85</v>
      </c>
      <c r="V299" s="333" t="s">
        <v>85</v>
      </c>
      <c r="W299" s="337" t="s">
        <v>85</v>
      </c>
      <c r="X299" s="339" t="s">
        <v>85</v>
      </c>
      <c r="Y299" s="331" t="s">
        <v>85</v>
      </c>
      <c r="Z299" s="336" t="s">
        <v>85</v>
      </c>
      <c r="AA299" s="333" t="s">
        <v>85</v>
      </c>
      <c r="AB299" s="337" t="s">
        <v>85</v>
      </c>
      <c r="AC299" s="340" t="s">
        <v>85</v>
      </c>
      <c r="AD299" s="331" t="s">
        <v>85</v>
      </c>
      <c r="AE299" s="336" t="s">
        <v>85</v>
      </c>
      <c r="AF299" s="333" t="s">
        <v>85</v>
      </c>
      <c r="AG299" s="303" t="s">
        <v>85</v>
      </c>
    </row>
    <row r="300" spans="1:33" x14ac:dyDescent="0.25">
      <c r="A300" s="301" t="s">
        <v>425</v>
      </c>
      <c r="B300" s="329" t="s">
        <v>85</v>
      </c>
      <c r="C300" s="303" t="s">
        <v>1343</v>
      </c>
      <c r="D300" s="330" t="s">
        <v>85</v>
      </c>
      <c r="E300" s="331" t="s">
        <v>85</v>
      </c>
      <c r="F300" s="332" t="s">
        <v>85</v>
      </c>
      <c r="G300" s="333" t="s">
        <v>85</v>
      </c>
      <c r="H300" s="334" t="s">
        <v>85</v>
      </c>
      <c r="I300" s="331">
        <v>0</v>
      </c>
      <c r="J300" s="331" t="s">
        <v>85</v>
      </c>
      <c r="K300" s="333" t="s">
        <v>85</v>
      </c>
      <c r="L300" s="333" t="s">
        <v>85</v>
      </c>
      <c r="M300" s="333" t="s">
        <v>85</v>
      </c>
      <c r="N300" s="335" t="s">
        <v>85</v>
      </c>
      <c r="O300" s="331" t="s">
        <v>85</v>
      </c>
      <c r="P300" s="336" t="s">
        <v>85</v>
      </c>
      <c r="Q300" s="333" t="s">
        <v>85</v>
      </c>
      <c r="R300" s="337" t="s">
        <v>85</v>
      </c>
      <c r="S300" s="338" t="s">
        <v>85</v>
      </c>
      <c r="T300" s="331" t="s">
        <v>85</v>
      </c>
      <c r="U300" s="336" t="s">
        <v>85</v>
      </c>
      <c r="V300" s="333" t="s">
        <v>85</v>
      </c>
      <c r="W300" s="337" t="s">
        <v>85</v>
      </c>
      <c r="X300" s="339" t="s">
        <v>85</v>
      </c>
      <c r="Y300" s="331" t="s">
        <v>85</v>
      </c>
      <c r="Z300" s="336" t="s">
        <v>85</v>
      </c>
      <c r="AA300" s="333" t="s">
        <v>85</v>
      </c>
      <c r="AB300" s="337" t="s">
        <v>85</v>
      </c>
      <c r="AC300" s="340" t="s">
        <v>85</v>
      </c>
      <c r="AD300" s="331" t="s">
        <v>85</v>
      </c>
      <c r="AE300" s="336" t="s">
        <v>85</v>
      </c>
      <c r="AF300" s="333" t="s">
        <v>85</v>
      </c>
      <c r="AG300" s="303" t="s">
        <v>85</v>
      </c>
    </row>
    <row r="301" spans="1:33" x14ac:dyDescent="0.25">
      <c r="A301" s="301" t="s">
        <v>426</v>
      </c>
      <c r="B301" s="329" t="s">
        <v>85</v>
      </c>
      <c r="C301" s="303" t="s">
        <v>1344</v>
      </c>
      <c r="D301" s="330" t="s">
        <v>85</v>
      </c>
      <c r="E301" s="331" t="s">
        <v>85</v>
      </c>
      <c r="F301" s="332" t="s">
        <v>85</v>
      </c>
      <c r="G301" s="333" t="s">
        <v>85</v>
      </c>
      <c r="H301" s="334" t="s">
        <v>85</v>
      </c>
      <c r="I301" s="331">
        <v>0</v>
      </c>
      <c r="J301" s="331" t="s">
        <v>85</v>
      </c>
      <c r="K301" s="333" t="s">
        <v>85</v>
      </c>
      <c r="L301" s="333" t="s">
        <v>85</v>
      </c>
      <c r="M301" s="333" t="s">
        <v>85</v>
      </c>
      <c r="N301" s="335" t="s">
        <v>85</v>
      </c>
      <c r="O301" s="331" t="s">
        <v>85</v>
      </c>
      <c r="P301" s="336" t="s">
        <v>85</v>
      </c>
      <c r="Q301" s="333" t="s">
        <v>85</v>
      </c>
      <c r="R301" s="337" t="s">
        <v>85</v>
      </c>
      <c r="S301" s="338" t="s">
        <v>85</v>
      </c>
      <c r="T301" s="331" t="s">
        <v>85</v>
      </c>
      <c r="U301" s="336" t="s">
        <v>85</v>
      </c>
      <c r="V301" s="333" t="s">
        <v>85</v>
      </c>
      <c r="W301" s="337" t="s">
        <v>85</v>
      </c>
      <c r="X301" s="339" t="s">
        <v>85</v>
      </c>
      <c r="Y301" s="331" t="s">
        <v>85</v>
      </c>
      <c r="Z301" s="336" t="s">
        <v>85</v>
      </c>
      <c r="AA301" s="333" t="s">
        <v>85</v>
      </c>
      <c r="AB301" s="337" t="s">
        <v>85</v>
      </c>
      <c r="AC301" s="340" t="s">
        <v>85</v>
      </c>
      <c r="AD301" s="331" t="s">
        <v>85</v>
      </c>
      <c r="AE301" s="336" t="s">
        <v>85</v>
      </c>
      <c r="AF301" s="333" t="s">
        <v>85</v>
      </c>
      <c r="AG301" s="303" t="s">
        <v>85</v>
      </c>
    </row>
    <row r="302" spans="1:33" x14ac:dyDescent="0.25">
      <c r="A302" s="301" t="s">
        <v>427</v>
      </c>
      <c r="B302" s="329" t="s">
        <v>85</v>
      </c>
      <c r="C302" s="303" t="s">
        <v>1345</v>
      </c>
      <c r="D302" s="330" t="s">
        <v>85</v>
      </c>
      <c r="E302" s="331" t="s">
        <v>85</v>
      </c>
      <c r="F302" s="332" t="s">
        <v>85</v>
      </c>
      <c r="G302" s="333" t="s">
        <v>85</v>
      </c>
      <c r="H302" s="334" t="s">
        <v>85</v>
      </c>
      <c r="I302" s="331">
        <v>0</v>
      </c>
      <c r="J302" s="331" t="s">
        <v>85</v>
      </c>
      <c r="K302" s="333" t="s">
        <v>85</v>
      </c>
      <c r="L302" s="333" t="s">
        <v>85</v>
      </c>
      <c r="M302" s="333" t="s">
        <v>85</v>
      </c>
      <c r="N302" s="335" t="s">
        <v>85</v>
      </c>
      <c r="O302" s="331" t="s">
        <v>85</v>
      </c>
      <c r="P302" s="336" t="s">
        <v>85</v>
      </c>
      <c r="Q302" s="333" t="s">
        <v>85</v>
      </c>
      <c r="R302" s="337" t="s">
        <v>85</v>
      </c>
      <c r="S302" s="338" t="s">
        <v>85</v>
      </c>
      <c r="T302" s="331" t="s">
        <v>85</v>
      </c>
      <c r="U302" s="336" t="s">
        <v>85</v>
      </c>
      <c r="V302" s="333" t="s">
        <v>85</v>
      </c>
      <c r="W302" s="337" t="s">
        <v>85</v>
      </c>
      <c r="X302" s="339" t="s">
        <v>85</v>
      </c>
      <c r="Y302" s="331" t="s">
        <v>85</v>
      </c>
      <c r="Z302" s="336" t="s">
        <v>85</v>
      </c>
      <c r="AA302" s="333" t="s">
        <v>85</v>
      </c>
      <c r="AB302" s="337" t="s">
        <v>85</v>
      </c>
      <c r="AC302" s="340" t="s">
        <v>85</v>
      </c>
      <c r="AD302" s="331" t="s">
        <v>85</v>
      </c>
      <c r="AE302" s="336" t="s">
        <v>85</v>
      </c>
      <c r="AF302" s="333" t="s">
        <v>85</v>
      </c>
      <c r="AG302" s="303" t="s">
        <v>85</v>
      </c>
    </row>
    <row r="303" spans="1:33" x14ac:dyDescent="0.25">
      <c r="A303" s="301" t="s">
        <v>428</v>
      </c>
      <c r="B303" s="329" t="s">
        <v>85</v>
      </c>
      <c r="C303" s="303" t="s">
        <v>1346</v>
      </c>
      <c r="D303" s="330" t="s">
        <v>85</v>
      </c>
      <c r="E303" s="331" t="s">
        <v>85</v>
      </c>
      <c r="F303" s="332" t="s">
        <v>85</v>
      </c>
      <c r="G303" s="333" t="s">
        <v>85</v>
      </c>
      <c r="H303" s="334" t="s">
        <v>85</v>
      </c>
      <c r="I303" s="331">
        <v>0</v>
      </c>
      <c r="J303" s="331" t="s">
        <v>85</v>
      </c>
      <c r="K303" s="333" t="s">
        <v>85</v>
      </c>
      <c r="L303" s="333" t="s">
        <v>85</v>
      </c>
      <c r="M303" s="333" t="s">
        <v>85</v>
      </c>
      <c r="N303" s="335" t="s">
        <v>85</v>
      </c>
      <c r="O303" s="331" t="s">
        <v>85</v>
      </c>
      <c r="P303" s="336" t="s">
        <v>85</v>
      </c>
      <c r="Q303" s="333" t="s">
        <v>85</v>
      </c>
      <c r="R303" s="337" t="s">
        <v>85</v>
      </c>
      <c r="S303" s="338" t="s">
        <v>85</v>
      </c>
      <c r="T303" s="331" t="s">
        <v>85</v>
      </c>
      <c r="U303" s="336" t="s">
        <v>85</v>
      </c>
      <c r="V303" s="333" t="s">
        <v>85</v>
      </c>
      <c r="W303" s="337" t="s">
        <v>85</v>
      </c>
      <c r="X303" s="339" t="s">
        <v>85</v>
      </c>
      <c r="Y303" s="331" t="s">
        <v>85</v>
      </c>
      <c r="Z303" s="336" t="s">
        <v>85</v>
      </c>
      <c r="AA303" s="333" t="s">
        <v>85</v>
      </c>
      <c r="AB303" s="337" t="s">
        <v>85</v>
      </c>
      <c r="AC303" s="340" t="s">
        <v>85</v>
      </c>
      <c r="AD303" s="331" t="s">
        <v>85</v>
      </c>
      <c r="AE303" s="336" t="s">
        <v>85</v>
      </c>
      <c r="AF303" s="333" t="s">
        <v>85</v>
      </c>
      <c r="AG303" s="303" t="s">
        <v>85</v>
      </c>
    </row>
    <row r="304" spans="1:33" x14ac:dyDescent="0.25">
      <c r="A304" s="301" t="s">
        <v>429</v>
      </c>
      <c r="B304" s="329" t="s">
        <v>85</v>
      </c>
      <c r="C304" s="303" t="s">
        <v>1347</v>
      </c>
      <c r="D304" s="330" t="s">
        <v>85</v>
      </c>
      <c r="E304" s="331" t="s">
        <v>85</v>
      </c>
      <c r="F304" s="332" t="s">
        <v>85</v>
      </c>
      <c r="G304" s="333" t="s">
        <v>85</v>
      </c>
      <c r="H304" s="334" t="s">
        <v>85</v>
      </c>
      <c r="I304" s="331">
        <v>0</v>
      </c>
      <c r="J304" s="331" t="s">
        <v>85</v>
      </c>
      <c r="K304" s="333" t="s">
        <v>85</v>
      </c>
      <c r="L304" s="333" t="s">
        <v>85</v>
      </c>
      <c r="M304" s="333" t="s">
        <v>85</v>
      </c>
      <c r="N304" s="335" t="s">
        <v>85</v>
      </c>
      <c r="O304" s="331" t="s">
        <v>85</v>
      </c>
      <c r="P304" s="336" t="s">
        <v>85</v>
      </c>
      <c r="Q304" s="333" t="s">
        <v>85</v>
      </c>
      <c r="R304" s="337" t="s">
        <v>85</v>
      </c>
      <c r="S304" s="338" t="s">
        <v>85</v>
      </c>
      <c r="T304" s="331" t="s">
        <v>85</v>
      </c>
      <c r="U304" s="336" t="s">
        <v>85</v>
      </c>
      <c r="V304" s="333" t="s">
        <v>85</v>
      </c>
      <c r="W304" s="337" t="s">
        <v>85</v>
      </c>
      <c r="X304" s="339" t="s">
        <v>85</v>
      </c>
      <c r="Y304" s="331" t="s">
        <v>85</v>
      </c>
      <c r="Z304" s="336" t="s">
        <v>85</v>
      </c>
      <c r="AA304" s="333" t="s">
        <v>85</v>
      </c>
      <c r="AB304" s="337" t="s">
        <v>85</v>
      </c>
      <c r="AC304" s="340" t="s">
        <v>85</v>
      </c>
      <c r="AD304" s="331" t="s">
        <v>85</v>
      </c>
      <c r="AE304" s="336" t="s">
        <v>85</v>
      </c>
      <c r="AF304" s="333" t="s">
        <v>85</v>
      </c>
      <c r="AG304" s="303" t="s">
        <v>85</v>
      </c>
    </row>
    <row r="305" spans="1:33" x14ac:dyDescent="0.25">
      <c r="A305" s="301" t="s">
        <v>430</v>
      </c>
      <c r="B305" s="329" t="s">
        <v>85</v>
      </c>
      <c r="C305" s="303" t="s">
        <v>1348</v>
      </c>
      <c r="D305" s="330" t="s">
        <v>85</v>
      </c>
      <c r="E305" s="331" t="s">
        <v>85</v>
      </c>
      <c r="F305" s="332" t="s">
        <v>85</v>
      </c>
      <c r="G305" s="333" t="s">
        <v>85</v>
      </c>
      <c r="H305" s="334" t="s">
        <v>85</v>
      </c>
      <c r="I305" s="331">
        <v>0</v>
      </c>
      <c r="J305" s="331" t="s">
        <v>85</v>
      </c>
      <c r="K305" s="333" t="s">
        <v>85</v>
      </c>
      <c r="L305" s="333" t="s">
        <v>85</v>
      </c>
      <c r="M305" s="333" t="s">
        <v>85</v>
      </c>
      <c r="N305" s="335" t="s">
        <v>85</v>
      </c>
      <c r="O305" s="331" t="s">
        <v>85</v>
      </c>
      <c r="P305" s="336" t="s">
        <v>85</v>
      </c>
      <c r="Q305" s="333" t="s">
        <v>85</v>
      </c>
      <c r="R305" s="337" t="s">
        <v>85</v>
      </c>
      <c r="S305" s="338" t="s">
        <v>85</v>
      </c>
      <c r="T305" s="331" t="s">
        <v>85</v>
      </c>
      <c r="U305" s="336" t="s">
        <v>85</v>
      </c>
      <c r="V305" s="333" t="s">
        <v>85</v>
      </c>
      <c r="W305" s="337" t="s">
        <v>85</v>
      </c>
      <c r="X305" s="339" t="s">
        <v>85</v>
      </c>
      <c r="Y305" s="331" t="s">
        <v>85</v>
      </c>
      <c r="Z305" s="336" t="s">
        <v>85</v>
      </c>
      <c r="AA305" s="333" t="s">
        <v>85</v>
      </c>
      <c r="AB305" s="337" t="s">
        <v>85</v>
      </c>
      <c r="AC305" s="340" t="s">
        <v>85</v>
      </c>
      <c r="AD305" s="331" t="s">
        <v>85</v>
      </c>
      <c r="AE305" s="336" t="s">
        <v>85</v>
      </c>
      <c r="AF305" s="333" t="s">
        <v>85</v>
      </c>
      <c r="AG305" s="303" t="s">
        <v>85</v>
      </c>
    </row>
    <row r="306" spans="1:33" x14ac:dyDescent="0.25">
      <c r="A306" s="301" t="s">
        <v>432</v>
      </c>
      <c r="B306" s="329" t="s">
        <v>85</v>
      </c>
      <c r="C306" s="303" t="s">
        <v>1349</v>
      </c>
      <c r="D306" s="330" t="s">
        <v>85</v>
      </c>
      <c r="E306" s="331" t="s">
        <v>85</v>
      </c>
      <c r="F306" s="332" t="s">
        <v>85</v>
      </c>
      <c r="G306" s="333" t="s">
        <v>85</v>
      </c>
      <c r="H306" s="334" t="s">
        <v>85</v>
      </c>
      <c r="I306" s="331">
        <v>0</v>
      </c>
      <c r="J306" s="331" t="s">
        <v>85</v>
      </c>
      <c r="K306" s="333" t="s">
        <v>85</v>
      </c>
      <c r="L306" s="333" t="s">
        <v>85</v>
      </c>
      <c r="M306" s="333" t="s">
        <v>85</v>
      </c>
      <c r="N306" s="335" t="s">
        <v>85</v>
      </c>
      <c r="O306" s="331" t="s">
        <v>85</v>
      </c>
      <c r="P306" s="336" t="s">
        <v>85</v>
      </c>
      <c r="Q306" s="333" t="s">
        <v>85</v>
      </c>
      <c r="R306" s="337" t="s">
        <v>85</v>
      </c>
      <c r="S306" s="338" t="s">
        <v>85</v>
      </c>
      <c r="T306" s="331" t="s">
        <v>85</v>
      </c>
      <c r="U306" s="336" t="s">
        <v>85</v>
      </c>
      <c r="V306" s="333" t="s">
        <v>85</v>
      </c>
      <c r="W306" s="337" t="s">
        <v>85</v>
      </c>
      <c r="X306" s="339" t="s">
        <v>85</v>
      </c>
      <c r="Y306" s="331" t="s">
        <v>85</v>
      </c>
      <c r="Z306" s="336" t="s">
        <v>85</v>
      </c>
      <c r="AA306" s="333" t="s">
        <v>85</v>
      </c>
      <c r="AB306" s="337" t="s">
        <v>85</v>
      </c>
      <c r="AC306" s="340" t="s">
        <v>85</v>
      </c>
      <c r="AD306" s="331" t="s">
        <v>85</v>
      </c>
      <c r="AE306" s="336" t="s">
        <v>85</v>
      </c>
      <c r="AF306" s="333" t="s">
        <v>85</v>
      </c>
      <c r="AG306" s="303" t="s">
        <v>85</v>
      </c>
    </row>
    <row r="307" spans="1:33" x14ac:dyDescent="0.25">
      <c r="A307" s="301" t="s">
        <v>433</v>
      </c>
      <c r="B307" s="329" t="s">
        <v>85</v>
      </c>
      <c r="C307" s="303" t="s">
        <v>1350</v>
      </c>
      <c r="D307" s="330" t="s">
        <v>85</v>
      </c>
      <c r="E307" s="331" t="s">
        <v>85</v>
      </c>
      <c r="F307" s="332" t="s">
        <v>85</v>
      </c>
      <c r="G307" s="333" t="s">
        <v>85</v>
      </c>
      <c r="H307" s="334" t="s">
        <v>85</v>
      </c>
      <c r="I307" s="331">
        <v>0</v>
      </c>
      <c r="J307" s="331" t="s">
        <v>85</v>
      </c>
      <c r="K307" s="333" t="s">
        <v>85</v>
      </c>
      <c r="L307" s="333" t="s">
        <v>85</v>
      </c>
      <c r="M307" s="333" t="s">
        <v>85</v>
      </c>
      <c r="N307" s="335" t="s">
        <v>85</v>
      </c>
      <c r="O307" s="331" t="s">
        <v>85</v>
      </c>
      <c r="P307" s="336" t="s">
        <v>85</v>
      </c>
      <c r="Q307" s="333" t="s">
        <v>85</v>
      </c>
      <c r="R307" s="337" t="s">
        <v>85</v>
      </c>
      <c r="S307" s="338" t="s">
        <v>85</v>
      </c>
      <c r="T307" s="331" t="s">
        <v>85</v>
      </c>
      <c r="U307" s="336" t="s">
        <v>85</v>
      </c>
      <c r="V307" s="333" t="s">
        <v>85</v>
      </c>
      <c r="W307" s="337" t="s">
        <v>85</v>
      </c>
      <c r="X307" s="339" t="s">
        <v>85</v>
      </c>
      <c r="Y307" s="331" t="s">
        <v>85</v>
      </c>
      <c r="Z307" s="336" t="s">
        <v>85</v>
      </c>
      <c r="AA307" s="333" t="s">
        <v>85</v>
      </c>
      <c r="AB307" s="337" t="s">
        <v>85</v>
      </c>
      <c r="AC307" s="340" t="s">
        <v>85</v>
      </c>
      <c r="AD307" s="331" t="s">
        <v>85</v>
      </c>
      <c r="AE307" s="336" t="s">
        <v>85</v>
      </c>
      <c r="AF307" s="333" t="s">
        <v>85</v>
      </c>
      <c r="AG307" s="303" t="s">
        <v>85</v>
      </c>
    </row>
    <row r="308" spans="1:33" x14ac:dyDescent="0.25">
      <c r="A308" s="301" t="s">
        <v>434</v>
      </c>
      <c r="B308" s="329" t="s">
        <v>85</v>
      </c>
      <c r="C308" s="303" t="s">
        <v>1351</v>
      </c>
      <c r="D308" s="330" t="s">
        <v>85</v>
      </c>
      <c r="E308" s="331" t="s">
        <v>85</v>
      </c>
      <c r="F308" s="332" t="s">
        <v>85</v>
      </c>
      <c r="G308" s="333" t="s">
        <v>85</v>
      </c>
      <c r="H308" s="334" t="s">
        <v>85</v>
      </c>
      <c r="I308" s="331">
        <v>0</v>
      </c>
      <c r="J308" s="331" t="s">
        <v>85</v>
      </c>
      <c r="K308" s="333" t="s">
        <v>85</v>
      </c>
      <c r="L308" s="333" t="s">
        <v>85</v>
      </c>
      <c r="M308" s="333" t="s">
        <v>85</v>
      </c>
      <c r="N308" s="335" t="s">
        <v>85</v>
      </c>
      <c r="O308" s="331" t="s">
        <v>85</v>
      </c>
      <c r="P308" s="336" t="s">
        <v>85</v>
      </c>
      <c r="Q308" s="333" t="s">
        <v>85</v>
      </c>
      <c r="R308" s="337" t="s">
        <v>85</v>
      </c>
      <c r="S308" s="338" t="s">
        <v>85</v>
      </c>
      <c r="T308" s="331" t="s">
        <v>85</v>
      </c>
      <c r="U308" s="336" t="s">
        <v>85</v>
      </c>
      <c r="V308" s="333" t="s">
        <v>85</v>
      </c>
      <c r="W308" s="337" t="s">
        <v>85</v>
      </c>
      <c r="X308" s="339" t="s">
        <v>85</v>
      </c>
      <c r="Y308" s="331" t="s">
        <v>85</v>
      </c>
      <c r="Z308" s="336" t="s">
        <v>85</v>
      </c>
      <c r="AA308" s="333" t="s">
        <v>85</v>
      </c>
      <c r="AB308" s="337" t="s">
        <v>85</v>
      </c>
      <c r="AC308" s="340" t="s">
        <v>85</v>
      </c>
      <c r="AD308" s="331" t="s">
        <v>85</v>
      </c>
      <c r="AE308" s="336" t="s">
        <v>85</v>
      </c>
      <c r="AF308" s="333" t="s">
        <v>85</v>
      </c>
      <c r="AG308" s="303" t="s">
        <v>85</v>
      </c>
    </row>
    <row r="309" spans="1:33" x14ac:dyDescent="0.25">
      <c r="A309" s="301" t="s">
        <v>435</v>
      </c>
      <c r="B309" s="329" t="s">
        <v>85</v>
      </c>
      <c r="C309" s="303" t="s">
        <v>1352</v>
      </c>
      <c r="D309" s="330" t="s">
        <v>85</v>
      </c>
      <c r="E309" s="331" t="s">
        <v>85</v>
      </c>
      <c r="F309" s="332" t="s">
        <v>85</v>
      </c>
      <c r="G309" s="333" t="s">
        <v>85</v>
      </c>
      <c r="H309" s="334" t="s">
        <v>85</v>
      </c>
      <c r="I309" s="331">
        <v>0</v>
      </c>
      <c r="J309" s="331" t="s">
        <v>85</v>
      </c>
      <c r="K309" s="333" t="s">
        <v>85</v>
      </c>
      <c r="L309" s="333" t="s">
        <v>85</v>
      </c>
      <c r="M309" s="333" t="s">
        <v>85</v>
      </c>
      <c r="N309" s="335" t="s">
        <v>85</v>
      </c>
      <c r="O309" s="331" t="s">
        <v>85</v>
      </c>
      <c r="P309" s="336" t="s">
        <v>85</v>
      </c>
      <c r="Q309" s="333" t="s">
        <v>85</v>
      </c>
      <c r="R309" s="337" t="s">
        <v>85</v>
      </c>
      <c r="S309" s="338" t="s">
        <v>85</v>
      </c>
      <c r="T309" s="331" t="s">
        <v>85</v>
      </c>
      <c r="U309" s="336" t="s">
        <v>85</v>
      </c>
      <c r="V309" s="333" t="s">
        <v>85</v>
      </c>
      <c r="W309" s="337" t="s">
        <v>85</v>
      </c>
      <c r="X309" s="339" t="s">
        <v>85</v>
      </c>
      <c r="Y309" s="331" t="s">
        <v>85</v>
      </c>
      <c r="Z309" s="336" t="s">
        <v>85</v>
      </c>
      <c r="AA309" s="333" t="s">
        <v>85</v>
      </c>
      <c r="AB309" s="337" t="s">
        <v>85</v>
      </c>
      <c r="AC309" s="340" t="s">
        <v>85</v>
      </c>
      <c r="AD309" s="331" t="s">
        <v>85</v>
      </c>
      <c r="AE309" s="336" t="s">
        <v>85</v>
      </c>
      <c r="AF309" s="333" t="s">
        <v>85</v>
      </c>
      <c r="AG309" s="303" t="s">
        <v>85</v>
      </c>
    </row>
    <row r="310" spans="1:33" x14ac:dyDescent="0.25">
      <c r="A310" s="301" t="s">
        <v>436</v>
      </c>
      <c r="B310" s="329" t="s">
        <v>85</v>
      </c>
      <c r="C310" s="303" t="s">
        <v>1353</v>
      </c>
      <c r="D310" s="330" t="s">
        <v>85</v>
      </c>
      <c r="E310" s="331" t="s">
        <v>85</v>
      </c>
      <c r="F310" s="332" t="s">
        <v>85</v>
      </c>
      <c r="G310" s="333" t="s">
        <v>85</v>
      </c>
      <c r="H310" s="334" t="s">
        <v>85</v>
      </c>
      <c r="I310" s="331">
        <v>0</v>
      </c>
      <c r="J310" s="331" t="s">
        <v>85</v>
      </c>
      <c r="K310" s="333" t="s">
        <v>85</v>
      </c>
      <c r="L310" s="333" t="s">
        <v>85</v>
      </c>
      <c r="M310" s="333" t="s">
        <v>85</v>
      </c>
      <c r="N310" s="335" t="s">
        <v>85</v>
      </c>
      <c r="O310" s="331" t="s">
        <v>85</v>
      </c>
      <c r="P310" s="336" t="s">
        <v>85</v>
      </c>
      <c r="Q310" s="333" t="s">
        <v>85</v>
      </c>
      <c r="R310" s="337" t="s">
        <v>85</v>
      </c>
      <c r="S310" s="338" t="s">
        <v>85</v>
      </c>
      <c r="T310" s="331" t="s">
        <v>85</v>
      </c>
      <c r="U310" s="336" t="s">
        <v>85</v>
      </c>
      <c r="V310" s="333" t="s">
        <v>85</v>
      </c>
      <c r="W310" s="337" t="s">
        <v>85</v>
      </c>
      <c r="X310" s="339" t="s">
        <v>85</v>
      </c>
      <c r="Y310" s="331" t="s">
        <v>85</v>
      </c>
      <c r="Z310" s="336" t="s">
        <v>85</v>
      </c>
      <c r="AA310" s="333" t="s">
        <v>85</v>
      </c>
      <c r="AB310" s="337" t="s">
        <v>85</v>
      </c>
      <c r="AC310" s="340" t="s">
        <v>85</v>
      </c>
      <c r="AD310" s="331" t="s">
        <v>85</v>
      </c>
      <c r="AE310" s="336" t="s">
        <v>85</v>
      </c>
      <c r="AF310" s="333" t="s">
        <v>85</v>
      </c>
      <c r="AG310" s="303" t="s">
        <v>85</v>
      </c>
    </row>
    <row r="311" spans="1:33" x14ac:dyDescent="0.25">
      <c r="A311" s="301" t="s">
        <v>437</v>
      </c>
      <c r="B311" s="329" t="s">
        <v>85</v>
      </c>
      <c r="C311" s="303" t="s">
        <v>1354</v>
      </c>
      <c r="D311" s="330" t="s">
        <v>85</v>
      </c>
      <c r="E311" s="331" t="s">
        <v>85</v>
      </c>
      <c r="F311" s="332" t="s">
        <v>85</v>
      </c>
      <c r="G311" s="333" t="s">
        <v>85</v>
      </c>
      <c r="H311" s="334" t="s">
        <v>85</v>
      </c>
      <c r="I311" s="331">
        <v>0</v>
      </c>
      <c r="J311" s="331" t="s">
        <v>85</v>
      </c>
      <c r="K311" s="333" t="s">
        <v>85</v>
      </c>
      <c r="L311" s="333" t="s">
        <v>85</v>
      </c>
      <c r="M311" s="333" t="s">
        <v>85</v>
      </c>
      <c r="N311" s="335" t="s">
        <v>85</v>
      </c>
      <c r="O311" s="331" t="s">
        <v>85</v>
      </c>
      <c r="P311" s="336" t="s">
        <v>85</v>
      </c>
      <c r="Q311" s="333" t="s">
        <v>85</v>
      </c>
      <c r="R311" s="337" t="s">
        <v>85</v>
      </c>
      <c r="S311" s="338" t="s">
        <v>85</v>
      </c>
      <c r="T311" s="331" t="s">
        <v>85</v>
      </c>
      <c r="U311" s="336" t="s">
        <v>85</v>
      </c>
      <c r="V311" s="333" t="s">
        <v>85</v>
      </c>
      <c r="W311" s="337" t="s">
        <v>85</v>
      </c>
      <c r="X311" s="339" t="s">
        <v>85</v>
      </c>
      <c r="Y311" s="331" t="s">
        <v>85</v>
      </c>
      <c r="Z311" s="336" t="s">
        <v>85</v>
      </c>
      <c r="AA311" s="333" t="s">
        <v>85</v>
      </c>
      <c r="AB311" s="337" t="s">
        <v>85</v>
      </c>
      <c r="AC311" s="340" t="s">
        <v>85</v>
      </c>
      <c r="AD311" s="331" t="s">
        <v>85</v>
      </c>
      <c r="AE311" s="336" t="s">
        <v>85</v>
      </c>
      <c r="AF311" s="333" t="s">
        <v>85</v>
      </c>
      <c r="AG311" s="303" t="s">
        <v>85</v>
      </c>
    </row>
    <row r="312" spans="1:33" x14ac:dyDescent="0.25">
      <c r="A312" s="301" t="s">
        <v>438</v>
      </c>
      <c r="B312" s="329" t="s">
        <v>85</v>
      </c>
      <c r="C312" s="303" t="s">
        <v>1355</v>
      </c>
      <c r="D312" s="330" t="s">
        <v>85</v>
      </c>
      <c r="E312" s="331" t="s">
        <v>85</v>
      </c>
      <c r="F312" s="332" t="s">
        <v>85</v>
      </c>
      <c r="G312" s="333" t="s">
        <v>85</v>
      </c>
      <c r="H312" s="334" t="s">
        <v>85</v>
      </c>
      <c r="I312" s="331">
        <v>0</v>
      </c>
      <c r="J312" s="331" t="s">
        <v>85</v>
      </c>
      <c r="K312" s="333" t="s">
        <v>85</v>
      </c>
      <c r="L312" s="333" t="s">
        <v>85</v>
      </c>
      <c r="M312" s="333" t="s">
        <v>85</v>
      </c>
      <c r="N312" s="335" t="s">
        <v>85</v>
      </c>
      <c r="O312" s="331" t="s">
        <v>85</v>
      </c>
      <c r="P312" s="336" t="s">
        <v>85</v>
      </c>
      <c r="Q312" s="333" t="s">
        <v>85</v>
      </c>
      <c r="R312" s="337" t="s">
        <v>85</v>
      </c>
      <c r="S312" s="338" t="s">
        <v>85</v>
      </c>
      <c r="T312" s="331" t="s">
        <v>85</v>
      </c>
      <c r="U312" s="336" t="s">
        <v>85</v>
      </c>
      <c r="V312" s="333" t="s">
        <v>85</v>
      </c>
      <c r="W312" s="337" t="s">
        <v>85</v>
      </c>
      <c r="X312" s="339" t="s">
        <v>85</v>
      </c>
      <c r="Y312" s="331" t="s">
        <v>85</v>
      </c>
      <c r="Z312" s="336" t="s">
        <v>85</v>
      </c>
      <c r="AA312" s="333" t="s">
        <v>85</v>
      </c>
      <c r="AB312" s="337" t="s">
        <v>85</v>
      </c>
      <c r="AC312" s="340" t="s">
        <v>85</v>
      </c>
      <c r="AD312" s="331" t="s">
        <v>85</v>
      </c>
      <c r="AE312" s="336" t="s">
        <v>85</v>
      </c>
      <c r="AF312" s="333" t="s">
        <v>85</v>
      </c>
      <c r="AG312" s="303" t="s">
        <v>85</v>
      </c>
    </row>
    <row r="313" spans="1:33" x14ac:dyDescent="0.25">
      <c r="A313" s="301" t="s">
        <v>439</v>
      </c>
      <c r="B313" s="329" t="s">
        <v>85</v>
      </c>
      <c r="C313" s="303" t="s">
        <v>1356</v>
      </c>
      <c r="D313" s="330" t="s">
        <v>85</v>
      </c>
      <c r="E313" s="331" t="s">
        <v>85</v>
      </c>
      <c r="F313" s="332" t="s">
        <v>85</v>
      </c>
      <c r="G313" s="333" t="s">
        <v>85</v>
      </c>
      <c r="H313" s="334" t="s">
        <v>85</v>
      </c>
      <c r="I313" s="331">
        <v>0</v>
      </c>
      <c r="J313" s="331" t="s">
        <v>85</v>
      </c>
      <c r="K313" s="333" t="s">
        <v>85</v>
      </c>
      <c r="L313" s="333" t="s">
        <v>85</v>
      </c>
      <c r="M313" s="333" t="s">
        <v>85</v>
      </c>
      <c r="N313" s="335" t="s">
        <v>85</v>
      </c>
      <c r="O313" s="331" t="s">
        <v>85</v>
      </c>
      <c r="P313" s="336" t="s">
        <v>85</v>
      </c>
      <c r="Q313" s="333" t="s">
        <v>85</v>
      </c>
      <c r="R313" s="337" t="s">
        <v>85</v>
      </c>
      <c r="S313" s="338" t="s">
        <v>85</v>
      </c>
      <c r="T313" s="331" t="s">
        <v>85</v>
      </c>
      <c r="U313" s="336" t="s">
        <v>85</v>
      </c>
      <c r="V313" s="333" t="s">
        <v>85</v>
      </c>
      <c r="W313" s="337" t="s">
        <v>85</v>
      </c>
      <c r="X313" s="339" t="s">
        <v>85</v>
      </c>
      <c r="Y313" s="331" t="s">
        <v>85</v>
      </c>
      <c r="Z313" s="336" t="s">
        <v>85</v>
      </c>
      <c r="AA313" s="333" t="s">
        <v>85</v>
      </c>
      <c r="AB313" s="337" t="s">
        <v>85</v>
      </c>
      <c r="AC313" s="340" t="s">
        <v>85</v>
      </c>
      <c r="AD313" s="331" t="s">
        <v>85</v>
      </c>
      <c r="AE313" s="336" t="s">
        <v>85</v>
      </c>
      <c r="AF313" s="333" t="s">
        <v>85</v>
      </c>
      <c r="AG313" s="303" t="s">
        <v>85</v>
      </c>
    </row>
    <row r="314" spans="1:33" x14ac:dyDescent="0.25">
      <c r="A314" s="301" t="s">
        <v>440</v>
      </c>
      <c r="B314" s="329" t="s">
        <v>85</v>
      </c>
      <c r="C314" s="303" t="s">
        <v>1357</v>
      </c>
      <c r="D314" s="330" t="s">
        <v>85</v>
      </c>
      <c r="E314" s="331" t="s">
        <v>85</v>
      </c>
      <c r="F314" s="332" t="s">
        <v>85</v>
      </c>
      <c r="G314" s="333" t="s">
        <v>85</v>
      </c>
      <c r="H314" s="334" t="s">
        <v>85</v>
      </c>
      <c r="I314" s="331">
        <v>0</v>
      </c>
      <c r="J314" s="331" t="s">
        <v>85</v>
      </c>
      <c r="K314" s="333" t="s">
        <v>85</v>
      </c>
      <c r="L314" s="333" t="s">
        <v>85</v>
      </c>
      <c r="M314" s="333" t="s">
        <v>85</v>
      </c>
      <c r="N314" s="335" t="s">
        <v>85</v>
      </c>
      <c r="O314" s="331" t="s">
        <v>85</v>
      </c>
      <c r="P314" s="336" t="s">
        <v>85</v>
      </c>
      <c r="Q314" s="333" t="s">
        <v>85</v>
      </c>
      <c r="R314" s="337" t="s">
        <v>85</v>
      </c>
      <c r="S314" s="338" t="s">
        <v>85</v>
      </c>
      <c r="T314" s="331" t="s">
        <v>85</v>
      </c>
      <c r="U314" s="336" t="s">
        <v>85</v>
      </c>
      <c r="V314" s="333" t="s">
        <v>85</v>
      </c>
      <c r="W314" s="337" t="s">
        <v>85</v>
      </c>
      <c r="X314" s="339" t="s">
        <v>85</v>
      </c>
      <c r="Y314" s="331" t="s">
        <v>85</v>
      </c>
      <c r="Z314" s="336" t="s">
        <v>85</v>
      </c>
      <c r="AA314" s="333" t="s">
        <v>85</v>
      </c>
      <c r="AB314" s="337" t="s">
        <v>85</v>
      </c>
      <c r="AC314" s="340" t="s">
        <v>85</v>
      </c>
      <c r="AD314" s="331" t="s">
        <v>85</v>
      </c>
      <c r="AE314" s="336" t="s">
        <v>85</v>
      </c>
      <c r="AF314" s="333" t="s">
        <v>85</v>
      </c>
      <c r="AG314" s="303" t="s">
        <v>85</v>
      </c>
    </row>
    <row r="315" spans="1:33" x14ac:dyDescent="0.25">
      <c r="A315" s="301" t="s">
        <v>441</v>
      </c>
      <c r="B315" s="329" t="s">
        <v>85</v>
      </c>
      <c r="C315" s="303" t="s">
        <v>1358</v>
      </c>
      <c r="D315" s="330" t="s">
        <v>85</v>
      </c>
      <c r="E315" s="331" t="s">
        <v>85</v>
      </c>
      <c r="F315" s="332" t="s">
        <v>85</v>
      </c>
      <c r="G315" s="333" t="s">
        <v>85</v>
      </c>
      <c r="H315" s="334" t="s">
        <v>85</v>
      </c>
      <c r="I315" s="331">
        <v>0</v>
      </c>
      <c r="J315" s="331" t="s">
        <v>85</v>
      </c>
      <c r="K315" s="333" t="s">
        <v>85</v>
      </c>
      <c r="L315" s="333" t="s">
        <v>85</v>
      </c>
      <c r="M315" s="333" t="s">
        <v>85</v>
      </c>
      <c r="N315" s="335" t="s">
        <v>85</v>
      </c>
      <c r="O315" s="331" t="s">
        <v>85</v>
      </c>
      <c r="P315" s="336" t="s">
        <v>85</v>
      </c>
      <c r="Q315" s="333" t="s">
        <v>85</v>
      </c>
      <c r="R315" s="337" t="s">
        <v>85</v>
      </c>
      <c r="S315" s="338" t="s">
        <v>85</v>
      </c>
      <c r="T315" s="331" t="s">
        <v>85</v>
      </c>
      <c r="U315" s="336" t="s">
        <v>85</v>
      </c>
      <c r="V315" s="333" t="s">
        <v>85</v>
      </c>
      <c r="W315" s="337" t="s">
        <v>85</v>
      </c>
      <c r="X315" s="339" t="s">
        <v>85</v>
      </c>
      <c r="Y315" s="331" t="s">
        <v>85</v>
      </c>
      <c r="Z315" s="336" t="s">
        <v>85</v>
      </c>
      <c r="AA315" s="333" t="s">
        <v>85</v>
      </c>
      <c r="AB315" s="337" t="s">
        <v>85</v>
      </c>
      <c r="AC315" s="340" t="s">
        <v>85</v>
      </c>
      <c r="AD315" s="331" t="s">
        <v>85</v>
      </c>
      <c r="AE315" s="336" t="s">
        <v>85</v>
      </c>
      <c r="AF315" s="333" t="s">
        <v>85</v>
      </c>
      <c r="AG315" s="303" t="s">
        <v>85</v>
      </c>
    </row>
    <row r="316" spans="1:33" x14ac:dyDescent="0.25">
      <c r="A316" s="301" t="s">
        <v>442</v>
      </c>
      <c r="B316" s="329" t="s">
        <v>85</v>
      </c>
      <c r="C316" s="303" t="s">
        <v>1359</v>
      </c>
      <c r="D316" s="330" t="s">
        <v>85</v>
      </c>
      <c r="E316" s="331" t="s">
        <v>85</v>
      </c>
      <c r="F316" s="332" t="s">
        <v>85</v>
      </c>
      <c r="G316" s="333" t="s">
        <v>85</v>
      </c>
      <c r="H316" s="334" t="s">
        <v>85</v>
      </c>
      <c r="I316" s="331">
        <v>0</v>
      </c>
      <c r="J316" s="331" t="s">
        <v>85</v>
      </c>
      <c r="K316" s="333" t="s">
        <v>85</v>
      </c>
      <c r="L316" s="333" t="s">
        <v>85</v>
      </c>
      <c r="M316" s="333" t="s">
        <v>85</v>
      </c>
      <c r="N316" s="335" t="s">
        <v>85</v>
      </c>
      <c r="O316" s="331" t="s">
        <v>85</v>
      </c>
      <c r="P316" s="336" t="s">
        <v>85</v>
      </c>
      <c r="Q316" s="333" t="s">
        <v>85</v>
      </c>
      <c r="R316" s="337" t="s">
        <v>85</v>
      </c>
      <c r="S316" s="338" t="s">
        <v>85</v>
      </c>
      <c r="T316" s="331" t="s">
        <v>85</v>
      </c>
      <c r="U316" s="336" t="s">
        <v>85</v>
      </c>
      <c r="V316" s="333" t="s">
        <v>85</v>
      </c>
      <c r="W316" s="337" t="s">
        <v>85</v>
      </c>
      <c r="X316" s="339" t="s">
        <v>85</v>
      </c>
      <c r="Y316" s="331" t="s">
        <v>85</v>
      </c>
      <c r="Z316" s="336" t="s">
        <v>85</v>
      </c>
      <c r="AA316" s="333" t="s">
        <v>85</v>
      </c>
      <c r="AB316" s="337" t="s">
        <v>85</v>
      </c>
      <c r="AC316" s="340" t="s">
        <v>85</v>
      </c>
      <c r="AD316" s="331" t="s">
        <v>85</v>
      </c>
      <c r="AE316" s="336" t="s">
        <v>85</v>
      </c>
      <c r="AF316" s="333" t="s">
        <v>85</v>
      </c>
      <c r="AG316" s="303" t="s">
        <v>85</v>
      </c>
    </row>
    <row r="317" spans="1:33" x14ac:dyDescent="0.25">
      <c r="A317" s="301" t="s">
        <v>444</v>
      </c>
      <c r="B317" s="329" t="s">
        <v>85</v>
      </c>
      <c r="C317" s="303" t="s">
        <v>1361</v>
      </c>
      <c r="D317" s="330" t="s">
        <v>85</v>
      </c>
      <c r="E317" s="331" t="s">
        <v>85</v>
      </c>
      <c r="F317" s="332" t="s">
        <v>85</v>
      </c>
      <c r="G317" s="333" t="s">
        <v>85</v>
      </c>
      <c r="H317" s="334" t="s">
        <v>85</v>
      </c>
      <c r="I317" s="331">
        <v>0</v>
      </c>
      <c r="J317" s="331" t="s">
        <v>85</v>
      </c>
      <c r="K317" s="333" t="s">
        <v>85</v>
      </c>
      <c r="L317" s="333" t="s">
        <v>85</v>
      </c>
      <c r="M317" s="333" t="s">
        <v>85</v>
      </c>
      <c r="N317" s="335" t="s">
        <v>85</v>
      </c>
      <c r="O317" s="331" t="s">
        <v>85</v>
      </c>
      <c r="P317" s="336" t="s">
        <v>85</v>
      </c>
      <c r="Q317" s="333" t="s">
        <v>85</v>
      </c>
      <c r="R317" s="337" t="s">
        <v>85</v>
      </c>
      <c r="S317" s="338" t="s">
        <v>85</v>
      </c>
      <c r="T317" s="331" t="s">
        <v>85</v>
      </c>
      <c r="U317" s="336" t="s">
        <v>85</v>
      </c>
      <c r="V317" s="333" t="s">
        <v>85</v>
      </c>
      <c r="W317" s="337" t="s">
        <v>85</v>
      </c>
      <c r="X317" s="339" t="s">
        <v>85</v>
      </c>
      <c r="Y317" s="331" t="s">
        <v>85</v>
      </c>
      <c r="Z317" s="336" t="s">
        <v>85</v>
      </c>
      <c r="AA317" s="333" t="s">
        <v>85</v>
      </c>
      <c r="AB317" s="337" t="s">
        <v>85</v>
      </c>
      <c r="AC317" s="340" t="s">
        <v>85</v>
      </c>
      <c r="AD317" s="331" t="s">
        <v>85</v>
      </c>
      <c r="AE317" s="336" t="s">
        <v>85</v>
      </c>
      <c r="AF317" s="333" t="s">
        <v>85</v>
      </c>
      <c r="AG317" s="303" t="s">
        <v>85</v>
      </c>
    </row>
    <row r="318" spans="1:33" x14ac:dyDescent="0.25">
      <c r="A318" s="301" t="s">
        <v>459</v>
      </c>
      <c r="B318" s="329" t="s">
        <v>85</v>
      </c>
      <c r="C318" s="303" t="s">
        <v>1363</v>
      </c>
      <c r="D318" s="330" t="s">
        <v>85</v>
      </c>
      <c r="E318" s="331" t="s">
        <v>85</v>
      </c>
      <c r="F318" s="332" t="s">
        <v>85</v>
      </c>
      <c r="G318" s="333" t="s">
        <v>85</v>
      </c>
      <c r="H318" s="334" t="s">
        <v>85</v>
      </c>
      <c r="I318" s="331">
        <v>0</v>
      </c>
      <c r="J318" s="331" t="s">
        <v>85</v>
      </c>
      <c r="K318" s="333" t="s">
        <v>85</v>
      </c>
      <c r="L318" s="333" t="s">
        <v>85</v>
      </c>
      <c r="M318" s="333" t="s">
        <v>85</v>
      </c>
      <c r="N318" s="335" t="s">
        <v>85</v>
      </c>
      <c r="O318" s="331" t="s">
        <v>85</v>
      </c>
      <c r="P318" s="336" t="s">
        <v>85</v>
      </c>
      <c r="Q318" s="333" t="s">
        <v>85</v>
      </c>
      <c r="R318" s="337" t="s">
        <v>85</v>
      </c>
      <c r="S318" s="338" t="s">
        <v>85</v>
      </c>
      <c r="T318" s="331" t="s">
        <v>85</v>
      </c>
      <c r="U318" s="336" t="s">
        <v>85</v>
      </c>
      <c r="V318" s="333" t="s">
        <v>85</v>
      </c>
      <c r="W318" s="337" t="s">
        <v>85</v>
      </c>
      <c r="X318" s="339" t="s">
        <v>85</v>
      </c>
      <c r="Y318" s="331" t="s">
        <v>85</v>
      </c>
      <c r="Z318" s="336" t="s">
        <v>85</v>
      </c>
      <c r="AA318" s="333" t="s">
        <v>85</v>
      </c>
      <c r="AB318" s="337" t="s">
        <v>85</v>
      </c>
      <c r="AC318" s="340" t="s">
        <v>85</v>
      </c>
      <c r="AD318" s="331" t="s">
        <v>85</v>
      </c>
      <c r="AE318" s="336" t="s">
        <v>85</v>
      </c>
      <c r="AF318" s="333" t="s">
        <v>85</v>
      </c>
      <c r="AG318" s="303" t="s">
        <v>85</v>
      </c>
    </row>
    <row r="319" spans="1:33" x14ac:dyDescent="0.25">
      <c r="A319" s="301" t="s">
        <v>588</v>
      </c>
      <c r="B319" s="329" t="s">
        <v>85</v>
      </c>
      <c r="C319" s="303" t="s">
        <v>1364</v>
      </c>
      <c r="D319" s="330" t="s">
        <v>85</v>
      </c>
      <c r="E319" s="331" t="s">
        <v>85</v>
      </c>
      <c r="F319" s="332" t="s">
        <v>85</v>
      </c>
      <c r="G319" s="333" t="s">
        <v>85</v>
      </c>
      <c r="H319" s="334" t="s">
        <v>85</v>
      </c>
      <c r="I319" s="331">
        <v>0</v>
      </c>
      <c r="J319" s="331" t="s">
        <v>85</v>
      </c>
      <c r="K319" s="333" t="s">
        <v>85</v>
      </c>
      <c r="L319" s="333" t="s">
        <v>85</v>
      </c>
      <c r="M319" s="333" t="s">
        <v>85</v>
      </c>
      <c r="N319" s="335" t="s">
        <v>85</v>
      </c>
      <c r="O319" s="331" t="s">
        <v>85</v>
      </c>
      <c r="P319" s="336" t="s">
        <v>85</v>
      </c>
      <c r="Q319" s="333" t="s">
        <v>85</v>
      </c>
      <c r="R319" s="337" t="s">
        <v>85</v>
      </c>
      <c r="S319" s="338" t="s">
        <v>85</v>
      </c>
      <c r="T319" s="331" t="s">
        <v>85</v>
      </c>
      <c r="U319" s="336" t="s">
        <v>85</v>
      </c>
      <c r="V319" s="333" t="s">
        <v>85</v>
      </c>
      <c r="W319" s="337" t="s">
        <v>85</v>
      </c>
      <c r="X319" s="339" t="s">
        <v>85</v>
      </c>
      <c r="Y319" s="331" t="s">
        <v>85</v>
      </c>
      <c r="Z319" s="336" t="s">
        <v>85</v>
      </c>
      <c r="AA319" s="333" t="s">
        <v>85</v>
      </c>
      <c r="AB319" s="337" t="s">
        <v>85</v>
      </c>
      <c r="AC319" s="340" t="s">
        <v>85</v>
      </c>
      <c r="AD319" s="331" t="s">
        <v>85</v>
      </c>
      <c r="AE319" s="336" t="s">
        <v>85</v>
      </c>
      <c r="AF319" s="333" t="s">
        <v>85</v>
      </c>
      <c r="AG319" s="303" t="s">
        <v>85</v>
      </c>
    </row>
    <row r="320" spans="1:33" x14ac:dyDescent="0.25">
      <c r="A320" s="301" t="s">
        <v>462</v>
      </c>
      <c r="B320" s="329" t="s">
        <v>85</v>
      </c>
      <c r="C320" s="303" t="s">
        <v>5257</v>
      </c>
      <c r="D320" s="330" t="s">
        <v>85</v>
      </c>
      <c r="E320" s="331" t="s">
        <v>85</v>
      </c>
      <c r="F320" s="332" t="s">
        <v>85</v>
      </c>
      <c r="G320" s="333" t="s">
        <v>85</v>
      </c>
      <c r="H320" s="334" t="s">
        <v>85</v>
      </c>
      <c r="I320" s="331">
        <v>0</v>
      </c>
      <c r="J320" s="331" t="s">
        <v>85</v>
      </c>
      <c r="K320" s="333" t="s">
        <v>85</v>
      </c>
      <c r="L320" s="333" t="s">
        <v>85</v>
      </c>
      <c r="M320" s="333" t="s">
        <v>85</v>
      </c>
      <c r="N320" s="335" t="s">
        <v>85</v>
      </c>
      <c r="O320" s="331" t="s">
        <v>85</v>
      </c>
      <c r="P320" s="336" t="s">
        <v>85</v>
      </c>
      <c r="Q320" s="333" t="s">
        <v>85</v>
      </c>
      <c r="R320" s="337" t="s">
        <v>85</v>
      </c>
      <c r="S320" s="338" t="s">
        <v>85</v>
      </c>
      <c r="T320" s="331" t="s">
        <v>85</v>
      </c>
      <c r="U320" s="336" t="s">
        <v>85</v>
      </c>
      <c r="V320" s="333" t="s">
        <v>85</v>
      </c>
      <c r="W320" s="337" t="s">
        <v>85</v>
      </c>
      <c r="X320" s="339" t="s">
        <v>85</v>
      </c>
      <c r="Y320" s="331" t="s">
        <v>85</v>
      </c>
      <c r="Z320" s="336" t="s">
        <v>85</v>
      </c>
      <c r="AA320" s="333" t="s">
        <v>85</v>
      </c>
      <c r="AB320" s="337" t="s">
        <v>85</v>
      </c>
      <c r="AC320" s="340" t="s">
        <v>85</v>
      </c>
      <c r="AD320" s="331" t="s">
        <v>85</v>
      </c>
      <c r="AE320" s="336" t="s">
        <v>85</v>
      </c>
      <c r="AF320" s="333" t="s">
        <v>85</v>
      </c>
      <c r="AG320" s="303" t="s">
        <v>85</v>
      </c>
    </row>
    <row r="321" spans="1:33" x14ac:dyDescent="0.25">
      <c r="A321" s="301" t="s">
        <v>475</v>
      </c>
      <c r="B321" s="329" t="s">
        <v>85</v>
      </c>
      <c r="C321" s="303" t="s">
        <v>1365</v>
      </c>
      <c r="D321" s="330" t="s">
        <v>85</v>
      </c>
      <c r="E321" s="331" t="s">
        <v>85</v>
      </c>
      <c r="F321" s="332" t="s">
        <v>85</v>
      </c>
      <c r="G321" s="333" t="s">
        <v>85</v>
      </c>
      <c r="H321" s="334" t="s">
        <v>85</v>
      </c>
      <c r="I321" s="331">
        <v>0</v>
      </c>
      <c r="J321" s="331" t="s">
        <v>85</v>
      </c>
      <c r="K321" s="333" t="s">
        <v>85</v>
      </c>
      <c r="L321" s="333" t="s">
        <v>85</v>
      </c>
      <c r="M321" s="333" t="s">
        <v>85</v>
      </c>
      <c r="N321" s="335" t="s">
        <v>85</v>
      </c>
      <c r="O321" s="331" t="s">
        <v>85</v>
      </c>
      <c r="P321" s="336" t="s">
        <v>85</v>
      </c>
      <c r="Q321" s="333" t="s">
        <v>85</v>
      </c>
      <c r="R321" s="337" t="s">
        <v>85</v>
      </c>
      <c r="S321" s="338" t="s">
        <v>85</v>
      </c>
      <c r="T321" s="331" t="s">
        <v>85</v>
      </c>
      <c r="U321" s="336" t="s">
        <v>85</v>
      </c>
      <c r="V321" s="333" t="s">
        <v>85</v>
      </c>
      <c r="W321" s="337" t="s">
        <v>85</v>
      </c>
      <c r="X321" s="339" t="s">
        <v>85</v>
      </c>
      <c r="Y321" s="331" t="s">
        <v>85</v>
      </c>
      <c r="Z321" s="336" t="s">
        <v>85</v>
      </c>
      <c r="AA321" s="333" t="s">
        <v>85</v>
      </c>
      <c r="AB321" s="337" t="s">
        <v>85</v>
      </c>
      <c r="AC321" s="340" t="s">
        <v>85</v>
      </c>
      <c r="AD321" s="331" t="s">
        <v>85</v>
      </c>
      <c r="AE321" s="336" t="s">
        <v>85</v>
      </c>
      <c r="AF321" s="333" t="s">
        <v>85</v>
      </c>
      <c r="AG321" s="303" t="s">
        <v>85</v>
      </c>
    </row>
    <row r="322" spans="1:33" x14ac:dyDescent="0.25">
      <c r="A322" s="301" t="s">
        <v>911</v>
      </c>
      <c r="B322" s="329" t="s">
        <v>85</v>
      </c>
      <c r="C322" s="303" t="s">
        <v>1366</v>
      </c>
      <c r="D322" s="330" t="s">
        <v>85</v>
      </c>
      <c r="E322" s="331" t="s">
        <v>85</v>
      </c>
      <c r="F322" s="332" t="s">
        <v>85</v>
      </c>
      <c r="G322" s="333" t="s">
        <v>85</v>
      </c>
      <c r="H322" s="334" t="s">
        <v>85</v>
      </c>
      <c r="I322" s="331">
        <v>0</v>
      </c>
      <c r="J322" s="331" t="s">
        <v>85</v>
      </c>
      <c r="K322" s="333" t="s">
        <v>85</v>
      </c>
      <c r="L322" s="333" t="s">
        <v>85</v>
      </c>
      <c r="M322" s="333" t="s">
        <v>85</v>
      </c>
      <c r="N322" s="335" t="s">
        <v>85</v>
      </c>
      <c r="O322" s="331" t="s">
        <v>85</v>
      </c>
      <c r="P322" s="336" t="s">
        <v>85</v>
      </c>
      <c r="Q322" s="333" t="s">
        <v>85</v>
      </c>
      <c r="R322" s="337" t="s">
        <v>85</v>
      </c>
      <c r="S322" s="338" t="s">
        <v>85</v>
      </c>
      <c r="T322" s="331" t="s">
        <v>85</v>
      </c>
      <c r="U322" s="336" t="s">
        <v>85</v>
      </c>
      <c r="V322" s="333" t="s">
        <v>85</v>
      </c>
      <c r="W322" s="337" t="s">
        <v>85</v>
      </c>
      <c r="X322" s="339" t="s">
        <v>85</v>
      </c>
      <c r="Y322" s="331" t="s">
        <v>85</v>
      </c>
      <c r="Z322" s="336" t="s">
        <v>85</v>
      </c>
      <c r="AA322" s="333" t="s">
        <v>85</v>
      </c>
      <c r="AB322" s="337" t="s">
        <v>85</v>
      </c>
      <c r="AC322" s="340" t="s">
        <v>85</v>
      </c>
      <c r="AD322" s="331" t="s">
        <v>85</v>
      </c>
      <c r="AE322" s="336" t="s">
        <v>85</v>
      </c>
      <c r="AF322" s="333" t="s">
        <v>85</v>
      </c>
      <c r="AG322" s="303" t="s">
        <v>85</v>
      </c>
    </row>
    <row r="323" spans="1:33" x14ac:dyDescent="0.25">
      <c r="A323" s="301" t="s">
        <v>913</v>
      </c>
      <c r="B323" s="329" t="s">
        <v>85</v>
      </c>
      <c r="C323" s="303" t="s">
        <v>1367</v>
      </c>
      <c r="D323" s="330" t="s">
        <v>85</v>
      </c>
      <c r="E323" s="331" t="s">
        <v>85</v>
      </c>
      <c r="F323" s="332" t="s">
        <v>85</v>
      </c>
      <c r="G323" s="333" t="s">
        <v>85</v>
      </c>
      <c r="H323" s="334" t="s">
        <v>85</v>
      </c>
      <c r="I323" s="331">
        <v>0</v>
      </c>
      <c r="J323" s="331" t="s">
        <v>85</v>
      </c>
      <c r="K323" s="333" t="s">
        <v>85</v>
      </c>
      <c r="L323" s="333" t="s">
        <v>85</v>
      </c>
      <c r="M323" s="333" t="s">
        <v>85</v>
      </c>
      <c r="N323" s="335" t="s">
        <v>85</v>
      </c>
      <c r="O323" s="331" t="s">
        <v>85</v>
      </c>
      <c r="P323" s="336" t="s">
        <v>85</v>
      </c>
      <c r="Q323" s="333" t="s">
        <v>85</v>
      </c>
      <c r="R323" s="337" t="s">
        <v>85</v>
      </c>
      <c r="S323" s="338" t="s">
        <v>85</v>
      </c>
      <c r="T323" s="331" t="s">
        <v>85</v>
      </c>
      <c r="U323" s="336" t="s">
        <v>85</v>
      </c>
      <c r="V323" s="333" t="s">
        <v>85</v>
      </c>
      <c r="W323" s="337" t="s">
        <v>85</v>
      </c>
      <c r="X323" s="339" t="s">
        <v>85</v>
      </c>
      <c r="Y323" s="331" t="s">
        <v>85</v>
      </c>
      <c r="Z323" s="336" t="s">
        <v>85</v>
      </c>
      <c r="AA323" s="333" t="s">
        <v>85</v>
      </c>
      <c r="AB323" s="337" t="s">
        <v>85</v>
      </c>
      <c r="AC323" s="340" t="s">
        <v>85</v>
      </c>
      <c r="AD323" s="331" t="s">
        <v>85</v>
      </c>
      <c r="AE323" s="336" t="s">
        <v>85</v>
      </c>
      <c r="AF323" s="333" t="s">
        <v>85</v>
      </c>
      <c r="AG323" s="303" t="s">
        <v>85</v>
      </c>
    </row>
    <row r="324" spans="1:33" x14ac:dyDescent="0.25">
      <c r="A324" s="301" t="s">
        <v>485</v>
      </c>
      <c r="B324" s="329" t="s">
        <v>85</v>
      </c>
      <c r="C324" s="303" t="s">
        <v>5258</v>
      </c>
      <c r="D324" s="330" t="s">
        <v>85</v>
      </c>
      <c r="E324" s="331" t="s">
        <v>85</v>
      </c>
      <c r="F324" s="332" t="s">
        <v>85</v>
      </c>
      <c r="G324" s="333" t="s">
        <v>85</v>
      </c>
      <c r="H324" s="334" t="s">
        <v>85</v>
      </c>
      <c r="I324" s="331">
        <v>0</v>
      </c>
      <c r="J324" s="331" t="s">
        <v>85</v>
      </c>
      <c r="K324" s="333" t="s">
        <v>85</v>
      </c>
      <c r="L324" s="333" t="s">
        <v>85</v>
      </c>
      <c r="M324" s="333" t="s">
        <v>85</v>
      </c>
      <c r="N324" s="335" t="s">
        <v>85</v>
      </c>
      <c r="O324" s="331" t="s">
        <v>85</v>
      </c>
      <c r="P324" s="336" t="s">
        <v>85</v>
      </c>
      <c r="Q324" s="333" t="s">
        <v>85</v>
      </c>
      <c r="R324" s="337" t="s">
        <v>85</v>
      </c>
      <c r="S324" s="338" t="s">
        <v>85</v>
      </c>
      <c r="T324" s="331" t="s">
        <v>85</v>
      </c>
      <c r="U324" s="336" t="s">
        <v>85</v>
      </c>
      <c r="V324" s="333" t="s">
        <v>85</v>
      </c>
      <c r="W324" s="337" t="s">
        <v>85</v>
      </c>
      <c r="X324" s="339" t="s">
        <v>85</v>
      </c>
      <c r="Y324" s="331" t="s">
        <v>85</v>
      </c>
      <c r="Z324" s="336" t="s">
        <v>85</v>
      </c>
      <c r="AA324" s="333" t="s">
        <v>85</v>
      </c>
      <c r="AB324" s="337" t="s">
        <v>85</v>
      </c>
      <c r="AC324" s="340" t="s">
        <v>85</v>
      </c>
      <c r="AD324" s="331" t="s">
        <v>85</v>
      </c>
      <c r="AE324" s="336" t="s">
        <v>85</v>
      </c>
      <c r="AF324" s="333" t="s">
        <v>85</v>
      </c>
      <c r="AG324" s="303" t="s">
        <v>85</v>
      </c>
    </row>
    <row r="325" spans="1:33" x14ac:dyDescent="0.25">
      <c r="A325" s="301" t="s">
        <v>493</v>
      </c>
      <c r="B325" s="329" t="s">
        <v>85</v>
      </c>
      <c r="C325" s="303" t="s">
        <v>1379</v>
      </c>
      <c r="D325" s="330" t="s">
        <v>85</v>
      </c>
      <c r="E325" s="331" t="s">
        <v>85</v>
      </c>
      <c r="F325" s="332" t="s">
        <v>85</v>
      </c>
      <c r="G325" s="333" t="s">
        <v>85</v>
      </c>
      <c r="H325" s="334" t="s">
        <v>85</v>
      </c>
      <c r="I325" s="331">
        <v>0</v>
      </c>
      <c r="J325" s="331" t="s">
        <v>85</v>
      </c>
      <c r="K325" s="333" t="s">
        <v>85</v>
      </c>
      <c r="L325" s="333" t="s">
        <v>85</v>
      </c>
      <c r="M325" s="333" t="s">
        <v>85</v>
      </c>
      <c r="N325" s="335" t="s">
        <v>85</v>
      </c>
      <c r="O325" s="331" t="s">
        <v>85</v>
      </c>
      <c r="P325" s="336" t="s">
        <v>85</v>
      </c>
      <c r="Q325" s="333" t="s">
        <v>85</v>
      </c>
      <c r="R325" s="337" t="s">
        <v>85</v>
      </c>
      <c r="S325" s="338" t="s">
        <v>85</v>
      </c>
      <c r="T325" s="331" t="s">
        <v>85</v>
      </c>
      <c r="U325" s="336" t="s">
        <v>85</v>
      </c>
      <c r="V325" s="333" t="s">
        <v>85</v>
      </c>
      <c r="W325" s="337" t="s">
        <v>85</v>
      </c>
      <c r="X325" s="339" t="s">
        <v>85</v>
      </c>
      <c r="Y325" s="331" t="s">
        <v>85</v>
      </c>
      <c r="Z325" s="336" t="s">
        <v>85</v>
      </c>
      <c r="AA325" s="333" t="s">
        <v>85</v>
      </c>
      <c r="AB325" s="337" t="s">
        <v>85</v>
      </c>
      <c r="AC325" s="340" t="s">
        <v>85</v>
      </c>
      <c r="AD325" s="331" t="s">
        <v>85</v>
      </c>
      <c r="AE325" s="336" t="s">
        <v>85</v>
      </c>
      <c r="AF325" s="333" t="s">
        <v>85</v>
      </c>
      <c r="AG325" s="303" t="s">
        <v>85</v>
      </c>
    </row>
    <row r="326" spans="1:33" x14ac:dyDescent="0.25">
      <c r="A326" s="301" t="s">
        <v>498</v>
      </c>
      <c r="B326" s="329" t="s">
        <v>85</v>
      </c>
      <c r="C326" s="303" t="s">
        <v>5259</v>
      </c>
      <c r="D326" s="330" t="s">
        <v>85</v>
      </c>
      <c r="E326" s="331" t="s">
        <v>85</v>
      </c>
      <c r="F326" s="332" t="s">
        <v>85</v>
      </c>
      <c r="G326" s="333" t="s">
        <v>85</v>
      </c>
      <c r="H326" s="334" t="s">
        <v>85</v>
      </c>
      <c r="I326" s="331">
        <v>0</v>
      </c>
      <c r="J326" s="331" t="s">
        <v>85</v>
      </c>
      <c r="K326" s="333" t="s">
        <v>85</v>
      </c>
      <c r="L326" s="333" t="s">
        <v>85</v>
      </c>
      <c r="M326" s="333" t="s">
        <v>85</v>
      </c>
      <c r="N326" s="335" t="s">
        <v>85</v>
      </c>
      <c r="O326" s="331" t="s">
        <v>85</v>
      </c>
      <c r="P326" s="336" t="s">
        <v>85</v>
      </c>
      <c r="Q326" s="333" t="s">
        <v>85</v>
      </c>
      <c r="R326" s="337" t="s">
        <v>85</v>
      </c>
      <c r="S326" s="338" t="s">
        <v>85</v>
      </c>
      <c r="T326" s="331" t="s">
        <v>85</v>
      </c>
      <c r="U326" s="336" t="s">
        <v>85</v>
      </c>
      <c r="V326" s="333" t="s">
        <v>85</v>
      </c>
      <c r="W326" s="337" t="s">
        <v>85</v>
      </c>
      <c r="X326" s="339" t="s">
        <v>85</v>
      </c>
      <c r="Y326" s="331" t="s">
        <v>85</v>
      </c>
      <c r="Z326" s="336" t="s">
        <v>85</v>
      </c>
      <c r="AA326" s="333" t="s">
        <v>85</v>
      </c>
      <c r="AB326" s="337" t="s">
        <v>85</v>
      </c>
      <c r="AC326" s="340" t="s">
        <v>85</v>
      </c>
      <c r="AD326" s="331" t="s">
        <v>85</v>
      </c>
      <c r="AE326" s="336" t="s">
        <v>85</v>
      </c>
      <c r="AF326" s="333" t="s">
        <v>85</v>
      </c>
      <c r="AG326" s="303" t="s">
        <v>85</v>
      </c>
    </row>
    <row r="327" spans="1:33" x14ac:dyDescent="0.25">
      <c r="A327" s="301" t="s">
        <v>1381</v>
      </c>
      <c r="B327" s="329" t="s">
        <v>85</v>
      </c>
      <c r="C327" s="303" t="s">
        <v>1425</v>
      </c>
      <c r="D327" s="330" t="s">
        <v>85</v>
      </c>
      <c r="E327" s="331" t="s">
        <v>85</v>
      </c>
      <c r="F327" s="332" t="s">
        <v>85</v>
      </c>
      <c r="G327" s="333" t="s">
        <v>85</v>
      </c>
      <c r="H327" s="334" t="s">
        <v>85</v>
      </c>
      <c r="I327" s="331">
        <v>0</v>
      </c>
      <c r="J327" s="331" t="s">
        <v>85</v>
      </c>
      <c r="K327" s="333" t="s">
        <v>85</v>
      </c>
      <c r="L327" s="333" t="s">
        <v>85</v>
      </c>
      <c r="M327" s="333" t="s">
        <v>85</v>
      </c>
      <c r="N327" s="335" t="s">
        <v>85</v>
      </c>
      <c r="O327" s="331" t="s">
        <v>85</v>
      </c>
      <c r="P327" s="336" t="s">
        <v>85</v>
      </c>
      <c r="Q327" s="333" t="s">
        <v>85</v>
      </c>
      <c r="R327" s="337" t="s">
        <v>85</v>
      </c>
      <c r="S327" s="338" t="s">
        <v>85</v>
      </c>
      <c r="T327" s="331" t="s">
        <v>85</v>
      </c>
      <c r="U327" s="336" t="s">
        <v>85</v>
      </c>
      <c r="V327" s="333" t="s">
        <v>85</v>
      </c>
      <c r="W327" s="337" t="s">
        <v>85</v>
      </c>
      <c r="X327" s="339" t="s">
        <v>85</v>
      </c>
      <c r="Y327" s="331" t="s">
        <v>85</v>
      </c>
      <c r="Z327" s="336" t="s">
        <v>85</v>
      </c>
      <c r="AA327" s="333" t="s">
        <v>85</v>
      </c>
      <c r="AB327" s="337" t="s">
        <v>85</v>
      </c>
      <c r="AC327" s="340" t="s">
        <v>85</v>
      </c>
      <c r="AD327" s="331" t="s">
        <v>85</v>
      </c>
      <c r="AE327" s="336" t="s">
        <v>85</v>
      </c>
      <c r="AF327" s="333" t="s">
        <v>85</v>
      </c>
      <c r="AG327" s="303" t="s">
        <v>85</v>
      </c>
    </row>
    <row r="328" spans="1:33" x14ac:dyDescent="0.25">
      <c r="A328" s="301" t="s">
        <v>569</v>
      </c>
      <c r="B328" s="329" t="s">
        <v>85</v>
      </c>
      <c r="C328" s="303" t="s">
        <v>1369</v>
      </c>
      <c r="D328" s="330" t="s">
        <v>85</v>
      </c>
      <c r="E328" s="331" t="s">
        <v>85</v>
      </c>
      <c r="F328" s="332" t="s">
        <v>85</v>
      </c>
      <c r="G328" s="333" t="s">
        <v>85</v>
      </c>
      <c r="H328" s="334" t="s">
        <v>85</v>
      </c>
      <c r="I328" s="331">
        <v>0</v>
      </c>
      <c r="J328" s="331" t="s">
        <v>85</v>
      </c>
      <c r="K328" s="333" t="s">
        <v>85</v>
      </c>
      <c r="L328" s="333" t="s">
        <v>85</v>
      </c>
      <c r="M328" s="333" t="s">
        <v>85</v>
      </c>
      <c r="N328" s="335" t="s">
        <v>85</v>
      </c>
      <c r="O328" s="331" t="s">
        <v>85</v>
      </c>
      <c r="P328" s="336" t="s">
        <v>85</v>
      </c>
      <c r="Q328" s="333" t="s">
        <v>85</v>
      </c>
      <c r="R328" s="337" t="s">
        <v>85</v>
      </c>
      <c r="S328" s="338" t="s">
        <v>85</v>
      </c>
      <c r="T328" s="331" t="s">
        <v>85</v>
      </c>
      <c r="U328" s="336" t="s">
        <v>85</v>
      </c>
      <c r="V328" s="333" t="s">
        <v>85</v>
      </c>
      <c r="W328" s="337" t="s">
        <v>85</v>
      </c>
      <c r="X328" s="339" t="s">
        <v>85</v>
      </c>
      <c r="Y328" s="331" t="s">
        <v>85</v>
      </c>
      <c r="Z328" s="336" t="s">
        <v>85</v>
      </c>
      <c r="AA328" s="333" t="s">
        <v>85</v>
      </c>
      <c r="AB328" s="337" t="s">
        <v>85</v>
      </c>
      <c r="AC328" s="340" t="s">
        <v>85</v>
      </c>
      <c r="AD328" s="331" t="s">
        <v>85</v>
      </c>
      <c r="AE328" s="336" t="s">
        <v>85</v>
      </c>
      <c r="AF328" s="333" t="s">
        <v>85</v>
      </c>
      <c r="AG328" s="303" t="s">
        <v>85</v>
      </c>
    </row>
    <row r="329" spans="1:33" x14ac:dyDescent="0.25">
      <c r="A329" s="301" t="s">
        <v>566</v>
      </c>
      <c r="B329" s="329" t="s">
        <v>5218</v>
      </c>
      <c r="C329" s="303" t="s">
        <v>1293</v>
      </c>
      <c r="D329" s="330">
        <v>2</v>
      </c>
      <c r="E329" s="331">
        <v>66</v>
      </c>
      <c r="F329" s="332">
        <v>25</v>
      </c>
      <c r="G329" s="333">
        <v>16.5</v>
      </c>
      <c r="H329" s="334">
        <v>2</v>
      </c>
      <c r="I329" s="331">
        <v>0</v>
      </c>
      <c r="J329" s="331">
        <v>0</v>
      </c>
      <c r="K329" s="333">
        <v>1</v>
      </c>
      <c r="L329" s="333">
        <v>0</v>
      </c>
      <c r="M329" s="333">
        <v>0</v>
      </c>
      <c r="N329" s="335" t="s">
        <v>918</v>
      </c>
      <c r="O329" s="331">
        <v>19</v>
      </c>
      <c r="P329" s="336">
        <v>0.29000000000000004</v>
      </c>
      <c r="Q329" s="333">
        <v>5.5</v>
      </c>
      <c r="R329" s="337" t="s">
        <v>5219</v>
      </c>
      <c r="S329" s="338" t="s">
        <v>920</v>
      </c>
      <c r="T329" s="331">
        <v>15</v>
      </c>
      <c r="U329" s="336">
        <v>0.30000000000000004</v>
      </c>
      <c r="V329" s="333">
        <v>4.5</v>
      </c>
      <c r="W329" s="337" t="s">
        <v>5220</v>
      </c>
      <c r="X329" s="339" t="s">
        <v>917</v>
      </c>
      <c r="Y329" s="331">
        <v>8</v>
      </c>
      <c r="Z329" s="336">
        <v>0.19</v>
      </c>
      <c r="AA329" s="333">
        <v>1.5</v>
      </c>
      <c r="AB329" s="337" t="s">
        <v>5221</v>
      </c>
      <c r="AC329" s="340" t="s">
        <v>919</v>
      </c>
      <c r="AD329" s="331">
        <v>24</v>
      </c>
      <c r="AE329" s="336">
        <v>0.21000000000000002</v>
      </c>
      <c r="AF329" s="333">
        <v>5</v>
      </c>
      <c r="AG329" s="303" t="s">
        <v>5222</v>
      </c>
    </row>
    <row r="330" spans="1:33" x14ac:dyDescent="0.25">
      <c r="A330" s="301" t="s">
        <v>502</v>
      </c>
      <c r="B330" s="329" t="s">
        <v>85</v>
      </c>
      <c r="C330" s="303" t="s">
        <v>1370</v>
      </c>
      <c r="D330" s="330" t="s">
        <v>85</v>
      </c>
      <c r="E330" s="331" t="s">
        <v>85</v>
      </c>
      <c r="F330" s="332" t="s">
        <v>85</v>
      </c>
      <c r="G330" s="333" t="s">
        <v>85</v>
      </c>
      <c r="H330" s="334" t="s">
        <v>85</v>
      </c>
      <c r="I330" s="331">
        <v>0</v>
      </c>
      <c r="J330" s="331" t="s">
        <v>85</v>
      </c>
      <c r="K330" s="333" t="s">
        <v>85</v>
      </c>
      <c r="L330" s="333" t="s">
        <v>85</v>
      </c>
      <c r="M330" s="333" t="s">
        <v>85</v>
      </c>
      <c r="N330" s="335" t="s">
        <v>85</v>
      </c>
      <c r="O330" s="331" t="s">
        <v>85</v>
      </c>
      <c r="P330" s="336" t="s">
        <v>85</v>
      </c>
      <c r="Q330" s="333" t="s">
        <v>85</v>
      </c>
      <c r="R330" s="337" t="s">
        <v>85</v>
      </c>
      <c r="S330" s="338" t="s">
        <v>85</v>
      </c>
      <c r="T330" s="331" t="s">
        <v>85</v>
      </c>
      <c r="U330" s="336" t="s">
        <v>85</v>
      </c>
      <c r="V330" s="333" t="s">
        <v>85</v>
      </c>
      <c r="W330" s="337" t="s">
        <v>85</v>
      </c>
      <c r="X330" s="339" t="s">
        <v>85</v>
      </c>
      <c r="Y330" s="331" t="s">
        <v>85</v>
      </c>
      <c r="Z330" s="336" t="s">
        <v>85</v>
      </c>
      <c r="AA330" s="333" t="s">
        <v>85</v>
      </c>
      <c r="AB330" s="337" t="s">
        <v>85</v>
      </c>
      <c r="AC330" s="340" t="s">
        <v>85</v>
      </c>
      <c r="AD330" s="331" t="s">
        <v>85</v>
      </c>
      <c r="AE330" s="336" t="s">
        <v>85</v>
      </c>
      <c r="AF330" s="333" t="s">
        <v>85</v>
      </c>
      <c r="AG330" s="303" t="s">
        <v>85</v>
      </c>
    </row>
    <row r="331" spans="1:33" x14ac:dyDescent="0.25">
      <c r="A331" s="301" t="s">
        <v>562</v>
      </c>
      <c r="B331" s="329" t="s">
        <v>85</v>
      </c>
      <c r="C331" s="303" t="s">
        <v>1371</v>
      </c>
      <c r="D331" s="330" t="s">
        <v>85</v>
      </c>
      <c r="E331" s="331" t="s">
        <v>85</v>
      </c>
      <c r="F331" s="332" t="s">
        <v>85</v>
      </c>
      <c r="G331" s="333" t="s">
        <v>85</v>
      </c>
      <c r="H331" s="334" t="s">
        <v>85</v>
      </c>
      <c r="I331" s="331">
        <v>0</v>
      </c>
      <c r="J331" s="331" t="s">
        <v>85</v>
      </c>
      <c r="K331" s="333" t="s">
        <v>85</v>
      </c>
      <c r="L331" s="333" t="s">
        <v>85</v>
      </c>
      <c r="M331" s="333" t="s">
        <v>85</v>
      </c>
      <c r="N331" s="335" t="s">
        <v>85</v>
      </c>
      <c r="O331" s="331" t="s">
        <v>85</v>
      </c>
      <c r="P331" s="336" t="s">
        <v>85</v>
      </c>
      <c r="Q331" s="333" t="s">
        <v>85</v>
      </c>
      <c r="R331" s="337" t="s">
        <v>85</v>
      </c>
      <c r="S331" s="338" t="s">
        <v>85</v>
      </c>
      <c r="T331" s="331" t="s">
        <v>85</v>
      </c>
      <c r="U331" s="336" t="s">
        <v>85</v>
      </c>
      <c r="V331" s="333" t="s">
        <v>85</v>
      </c>
      <c r="W331" s="337" t="s">
        <v>85</v>
      </c>
      <c r="X331" s="339" t="s">
        <v>85</v>
      </c>
      <c r="Y331" s="331" t="s">
        <v>85</v>
      </c>
      <c r="Z331" s="336" t="s">
        <v>85</v>
      </c>
      <c r="AA331" s="333" t="s">
        <v>85</v>
      </c>
      <c r="AB331" s="337" t="s">
        <v>85</v>
      </c>
      <c r="AC331" s="340" t="s">
        <v>85</v>
      </c>
      <c r="AD331" s="331" t="s">
        <v>85</v>
      </c>
      <c r="AE331" s="336" t="s">
        <v>85</v>
      </c>
      <c r="AF331" s="333" t="s">
        <v>85</v>
      </c>
      <c r="AG331" s="303" t="s">
        <v>85</v>
      </c>
    </row>
    <row r="332" spans="1:33" x14ac:dyDescent="0.25">
      <c r="A332" s="301" t="s">
        <v>505</v>
      </c>
      <c r="B332" s="329" t="s">
        <v>5218</v>
      </c>
      <c r="C332" s="303" t="s">
        <v>1288</v>
      </c>
      <c r="D332" s="330">
        <v>6</v>
      </c>
      <c r="E332" s="331">
        <v>66</v>
      </c>
      <c r="F332" s="332">
        <v>34.594999999999999</v>
      </c>
      <c r="G332" s="333">
        <v>22.833333333333332</v>
      </c>
      <c r="H332" s="334">
        <v>6</v>
      </c>
      <c r="I332" s="331">
        <v>0</v>
      </c>
      <c r="J332" s="331">
        <v>0</v>
      </c>
      <c r="K332" s="333">
        <v>1</v>
      </c>
      <c r="L332" s="333">
        <v>0</v>
      </c>
      <c r="M332" s="333">
        <v>0</v>
      </c>
      <c r="N332" s="335" t="s">
        <v>918</v>
      </c>
      <c r="O332" s="331">
        <v>19</v>
      </c>
      <c r="P332" s="336">
        <v>0.27333333333333332</v>
      </c>
      <c r="Q332" s="333">
        <v>5.166666666666667</v>
      </c>
      <c r="R332" s="337" t="s">
        <v>5219</v>
      </c>
      <c r="S332" s="338" t="s">
        <v>920</v>
      </c>
      <c r="T332" s="331">
        <v>15</v>
      </c>
      <c r="U332" s="336">
        <v>0.41</v>
      </c>
      <c r="V332" s="333">
        <v>6.166666666666667</v>
      </c>
      <c r="W332" s="337" t="s">
        <v>5220</v>
      </c>
      <c r="X332" s="339" t="s">
        <v>917</v>
      </c>
      <c r="Y332" s="331">
        <v>8</v>
      </c>
      <c r="Z332" s="336">
        <v>0.35666666666666663</v>
      </c>
      <c r="AA332" s="333">
        <v>2.8333333333333335</v>
      </c>
      <c r="AB332" s="337" t="s">
        <v>5221</v>
      </c>
      <c r="AC332" s="340" t="s">
        <v>919</v>
      </c>
      <c r="AD332" s="331">
        <v>24</v>
      </c>
      <c r="AE332" s="336">
        <v>0.36000000000000004</v>
      </c>
      <c r="AF332" s="333">
        <v>8.6666666666666661</v>
      </c>
      <c r="AG332" s="303" t="s">
        <v>5222</v>
      </c>
    </row>
    <row r="333" spans="1:33" x14ac:dyDescent="0.25">
      <c r="A333" s="301" t="s">
        <v>506</v>
      </c>
      <c r="B333" s="329" t="s">
        <v>5218</v>
      </c>
      <c r="C333" s="303" t="s">
        <v>5232</v>
      </c>
      <c r="D333" s="330">
        <v>2</v>
      </c>
      <c r="E333" s="331">
        <v>66</v>
      </c>
      <c r="F333" s="332">
        <v>24.245000000000001</v>
      </c>
      <c r="G333" s="333">
        <v>16</v>
      </c>
      <c r="H333" s="334">
        <v>2</v>
      </c>
      <c r="I333" s="331">
        <v>0</v>
      </c>
      <c r="J333" s="331">
        <v>0</v>
      </c>
      <c r="K333" s="333">
        <v>1</v>
      </c>
      <c r="L333" s="333">
        <v>0</v>
      </c>
      <c r="M333" s="333">
        <v>0</v>
      </c>
      <c r="N333" s="335" t="s">
        <v>918</v>
      </c>
      <c r="O333" s="331">
        <v>19</v>
      </c>
      <c r="P333" s="336">
        <v>0.28999999999999998</v>
      </c>
      <c r="Q333" s="333">
        <v>5.5</v>
      </c>
      <c r="R333" s="337" t="s">
        <v>5219</v>
      </c>
      <c r="S333" s="338" t="s">
        <v>920</v>
      </c>
      <c r="T333" s="331">
        <v>15</v>
      </c>
      <c r="U333" s="336">
        <v>0.23500000000000001</v>
      </c>
      <c r="V333" s="333">
        <v>3.5</v>
      </c>
      <c r="W333" s="337" t="s">
        <v>5220</v>
      </c>
      <c r="X333" s="339" t="s">
        <v>917</v>
      </c>
      <c r="Y333" s="331">
        <v>8</v>
      </c>
      <c r="Z333" s="336">
        <v>0.255</v>
      </c>
      <c r="AA333" s="333">
        <v>2</v>
      </c>
      <c r="AB333" s="337" t="s">
        <v>5221</v>
      </c>
      <c r="AC333" s="340" t="s">
        <v>919</v>
      </c>
      <c r="AD333" s="331">
        <v>24</v>
      </c>
      <c r="AE333" s="336">
        <v>0.21000000000000002</v>
      </c>
      <c r="AF333" s="333">
        <v>5</v>
      </c>
      <c r="AG333" s="303" t="s">
        <v>5222</v>
      </c>
    </row>
    <row r="334" spans="1:33" x14ac:dyDescent="0.25">
      <c r="A334" s="301" t="s">
        <v>507</v>
      </c>
      <c r="B334" s="329" t="s">
        <v>5218</v>
      </c>
      <c r="C334" s="303" t="s">
        <v>1290</v>
      </c>
      <c r="D334" s="330">
        <v>3</v>
      </c>
      <c r="E334" s="331">
        <v>66</v>
      </c>
      <c r="F334" s="332">
        <v>72.223333333333343</v>
      </c>
      <c r="G334" s="333">
        <v>47.666666666666664</v>
      </c>
      <c r="H334" s="334">
        <v>0</v>
      </c>
      <c r="I334" s="331">
        <v>0</v>
      </c>
      <c r="J334" s="331">
        <v>3</v>
      </c>
      <c r="K334" s="333">
        <v>0</v>
      </c>
      <c r="L334" s="333">
        <v>0</v>
      </c>
      <c r="M334" s="333">
        <v>1</v>
      </c>
      <c r="N334" s="335" t="s">
        <v>918</v>
      </c>
      <c r="O334" s="331">
        <v>19</v>
      </c>
      <c r="P334" s="336">
        <v>0.64999999999999991</v>
      </c>
      <c r="Q334" s="333">
        <v>12.333333333333334</v>
      </c>
      <c r="R334" s="337" t="s">
        <v>5219</v>
      </c>
      <c r="S334" s="338" t="s">
        <v>920</v>
      </c>
      <c r="T334" s="331">
        <v>15</v>
      </c>
      <c r="U334" s="336">
        <v>0.79999999999999993</v>
      </c>
      <c r="V334" s="333">
        <v>12</v>
      </c>
      <c r="W334" s="337" t="s">
        <v>5220</v>
      </c>
      <c r="X334" s="339" t="s">
        <v>917</v>
      </c>
      <c r="Y334" s="331">
        <v>8</v>
      </c>
      <c r="Z334" s="336">
        <v>0.75</v>
      </c>
      <c r="AA334" s="333">
        <v>6</v>
      </c>
      <c r="AB334" s="337" t="s">
        <v>5221</v>
      </c>
      <c r="AC334" s="340" t="s">
        <v>919</v>
      </c>
      <c r="AD334" s="331">
        <v>24</v>
      </c>
      <c r="AE334" s="336">
        <v>0.72333333333333327</v>
      </c>
      <c r="AF334" s="333">
        <v>17.333333333333332</v>
      </c>
      <c r="AG334" s="303" t="s">
        <v>5222</v>
      </c>
    </row>
    <row r="335" spans="1:33" x14ac:dyDescent="0.25">
      <c r="A335" s="301" t="s">
        <v>508</v>
      </c>
      <c r="B335" s="329" t="s">
        <v>5218</v>
      </c>
      <c r="C335" s="303" t="s">
        <v>5235</v>
      </c>
      <c r="D335" s="330">
        <v>23245</v>
      </c>
      <c r="E335" s="331">
        <v>66</v>
      </c>
      <c r="F335" s="332">
        <v>48.297632317994548</v>
      </c>
      <c r="G335" s="333">
        <v>31.876517606394469</v>
      </c>
      <c r="H335" s="334">
        <v>21154</v>
      </c>
      <c r="I335" s="331">
        <v>0</v>
      </c>
      <c r="J335" s="331">
        <v>1991</v>
      </c>
      <c r="K335" s="333">
        <v>0.91397710088572048</v>
      </c>
      <c r="L335" s="333">
        <v>0</v>
      </c>
      <c r="M335" s="333">
        <v>8.6022899114279544E-2</v>
      </c>
      <c r="N335" s="335" t="s">
        <v>918</v>
      </c>
      <c r="O335" s="331">
        <v>19</v>
      </c>
      <c r="P335" s="336">
        <v>0.44874962194858159</v>
      </c>
      <c r="Q335" s="333">
        <v>8.5243033052495143</v>
      </c>
      <c r="R335" s="337" t="s">
        <v>5219</v>
      </c>
      <c r="S335" s="338" t="s">
        <v>920</v>
      </c>
      <c r="T335" s="331">
        <v>15</v>
      </c>
      <c r="U335" s="336">
        <v>0.47516569453445373</v>
      </c>
      <c r="V335" s="333">
        <v>7.1273709224454525</v>
      </c>
      <c r="W335" s="337" t="s">
        <v>5220</v>
      </c>
      <c r="X335" s="339" t="s">
        <v>917</v>
      </c>
      <c r="Y335" s="331">
        <v>8</v>
      </c>
      <c r="Z335" s="336">
        <v>0.37434564700801681</v>
      </c>
      <c r="AA335" s="333">
        <v>2.9748109742925037</v>
      </c>
      <c r="AB335" s="337" t="s">
        <v>5221</v>
      </c>
      <c r="AC335" s="340" t="s">
        <v>919</v>
      </c>
      <c r="AD335" s="331">
        <v>24</v>
      </c>
      <c r="AE335" s="336">
        <v>0.55289349751562522</v>
      </c>
      <c r="AF335" s="333">
        <v>13.250032404406999</v>
      </c>
      <c r="AG335" s="303" t="s">
        <v>5222</v>
      </c>
    </row>
    <row r="336" spans="1:33" x14ac:dyDescent="0.25">
      <c r="A336" s="348" t="s">
        <v>239</v>
      </c>
      <c r="B336" s="329" t="s">
        <v>5218</v>
      </c>
      <c r="C336" s="347" t="s">
        <v>1142</v>
      </c>
      <c r="D336" s="330">
        <v>100</v>
      </c>
      <c r="E336" s="331">
        <v>66</v>
      </c>
      <c r="F336" s="332">
        <v>54.94</v>
      </c>
      <c r="G336" s="333"/>
      <c r="H336" s="334"/>
      <c r="I336" s="331"/>
      <c r="J336" s="331"/>
      <c r="K336" s="333"/>
      <c r="L336" s="333"/>
      <c r="M336" s="333"/>
      <c r="N336" s="335" t="s">
        <v>918</v>
      </c>
      <c r="O336" s="331">
        <v>19</v>
      </c>
      <c r="P336" s="336">
        <v>0.50949999999999995</v>
      </c>
      <c r="Q336" s="333"/>
      <c r="R336" s="337" t="s">
        <v>5219</v>
      </c>
      <c r="S336" s="338" t="s">
        <v>920</v>
      </c>
      <c r="T336" s="331">
        <v>15</v>
      </c>
      <c r="U336" s="336">
        <v>0.53269999999999995</v>
      </c>
      <c r="V336" s="333"/>
      <c r="W336" s="337" t="s">
        <v>5220</v>
      </c>
      <c r="X336" s="339" t="s">
        <v>917</v>
      </c>
      <c r="Y336" s="331">
        <v>8</v>
      </c>
      <c r="Z336" s="336">
        <v>0.435</v>
      </c>
      <c r="AA336" s="333"/>
      <c r="AB336" s="337" t="s">
        <v>5221</v>
      </c>
      <c r="AC336" s="340" t="s">
        <v>919</v>
      </c>
      <c r="AD336" s="331">
        <v>24</v>
      </c>
      <c r="AE336" s="336">
        <v>0.62960000000000005</v>
      </c>
      <c r="AF336" s="333"/>
      <c r="AG336" s="303" t="s">
        <v>5222</v>
      </c>
    </row>
  </sheetData>
  <autoFilter ref="A2:AG260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Select School</vt:lpstr>
      <vt:lpstr>Cut Scores</vt:lpstr>
      <vt:lpstr>Grade 5</vt:lpstr>
      <vt:lpstr>Grade 8</vt:lpstr>
      <vt:lpstr>2015-16 Report</vt:lpstr>
      <vt:lpstr>'2015-16 Report'!Print_Area</vt:lpstr>
      <vt:lpstr>'Cut Scores'!Print_Area</vt:lpstr>
      <vt:lpstr>'Grade 5'!Print_Area</vt:lpstr>
      <vt:lpstr>'Grade 8'!Print_Area</vt:lpstr>
      <vt:lpstr>'Select School'!Print_Area</vt:lpstr>
      <vt:lpstr>'2015-16 Report'!Print_Titles</vt:lpstr>
      <vt:lpstr>Student_Enrollment_by_grade_Crosstab_WO_ALT</vt:lpstr>
    </vt:vector>
  </TitlesOfParts>
  <Company>MDCPS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2014-15 Science Year-at-a-Glance</dc:title>
  <dc:subject>Science school Report, Mide-Year Assessment</dc:subject>
  <dc:creator>Dr. Yuwadee Wongbundhit</dc:creator>
  <cp:keywords>Science Mid-Year Assessment Report</cp:keywords>
  <dc:description>Updated as of 2/24/2015</dc:description>
  <cp:lastModifiedBy>Wongbundhit, Yuwadee</cp:lastModifiedBy>
  <cp:revision>3</cp:revision>
  <cp:lastPrinted>2016-02-22T21:22:49Z</cp:lastPrinted>
  <dcterms:created xsi:type="dcterms:W3CDTF">2005-08-04T20:55:42Z</dcterms:created>
  <dcterms:modified xsi:type="dcterms:W3CDTF">2016-03-14T14:14:45Z</dcterms:modified>
  <cp:category>School Science Report, MYA</cp:category>
  <cp:version>3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64440492-4C8B-11D1-8B70-080036B11A03}" pid="4">
    <vt:lpwstr>fldoe.org and edusoft.com</vt:lpwstr>
  </property>
</Properties>
</file>